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ml.chartshapes+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drawings/drawing4.xml" ContentType="application/vnd.openxmlformats-officedocument.drawingml.chartshapes+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drawings/drawing6.xml" ContentType="application/vnd.openxmlformats-officedocument.drawingml.chartshapes+xml"/>
  <Override PartName="/xl/charts/chart14.xml" ContentType="application/vnd.openxmlformats-officedocument.drawingml.chart+xml"/>
  <Override PartName="/xl/drawings/drawing7.xml" ContentType="application/vnd.openxmlformats-officedocument.drawingml.chartshapes+xml"/>
  <Override PartName="/xl/charts/chart15.xml" ContentType="application/vnd.openxmlformats-officedocument.drawingml.chart+xml"/>
  <Override PartName="/xl/drawings/drawing8.xml" ContentType="application/vnd.openxmlformats-officedocument.drawingml.chartshapes+xml"/>
  <Override PartName="/xl/charts/chart16.xml" ContentType="application/vnd.openxmlformats-officedocument.drawingml.chart+xml"/>
  <Override PartName="/xl/drawings/drawing9.xml" ContentType="application/vnd.openxmlformats-officedocument.drawingml.chartshapes+xml"/>
  <Override PartName="/xl/charts/chart17.xml" ContentType="application/vnd.openxmlformats-officedocument.drawingml.chart+xml"/>
  <Override PartName="/xl/charts/style8.xml" ContentType="application/vnd.ms-office.chartstyle+xml"/>
  <Override PartName="/xl/charts/colors8.xml" ContentType="application/vnd.ms-office.chartcolorstyle+xml"/>
  <Override PartName="/xl/charts/chart1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charts/chart19.xml" ContentType="application/vnd.openxmlformats-officedocument.drawingml.chart+xml"/>
  <Override PartName="/xl/drawings/drawing11.xml" ContentType="application/vnd.openxmlformats-officedocument.drawingml.chartshapes+xml"/>
  <Override PartName="/xl/charts/chart2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charts/chart2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ml.chartshapes+xml"/>
  <Override PartName="/xl/charts/chart22.xml" ContentType="application/vnd.openxmlformats-officedocument.drawingml.chart+xml"/>
  <Override PartName="/xl/drawings/drawing14.xml" ContentType="application/vnd.openxmlformats-officedocument.drawingml.chartshapes+xml"/>
  <Override PartName="/xl/charts/chart23.xml" ContentType="application/vnd.openxmlformats-officedocument.drawingml.chart+xml"/>
  <Override PartName="/xl/charts/chart24.xml" ContentType="application/vnd.openxmlformats-officedocument.drawingml.chart+xml"/>
  <Override PartName="/xl/charts/style12.xml" ContentType="application/vnd.ms-office.chartstyle+xml"/>
  <Override PartName="/xl/charts/colors12.xml" ContentType="application/vnd.ms-office.chartcolorstyle+xml"/>
  <Override PartName="/xl/charts/chart25.xml" ContentType="application/vnd.openxmlformats-officedocument.drawingml.chart+xml"/>
  <Override PartName="/xl/drawings/drawing15.xml" ContentType="application/vnd.openxmlformats-officedocument.drawingml.chartshapes+xml"/>
  <Override PartName="/xl/charts/chart2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6.xml" ContentType="application/vnd.openxmlformats-officedocument.drawingml.chartshapes+xml"/>
  <Override PartName="/xl/charts/chart27.xml" ContentType="application/vnd.openxmlformats-officedocument.drawingml.chart+xml"/>
  <Override PartName="/xl/charts/chart28.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omments3.xml" ContentType="application/vnd.openxmlformats-officedocument.spreadsheetml.comments+xml"/>
  <Override PartName="/xl/charts/chart29.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9.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comments4.xml" ContentType="application/vnd.openxmlformats-officedocument.spreadsheetml.comments+xml"/>
  <Override PartName="/xl/comments5.xml" ContentType="application/vnd.openxmlformats-officedocument.spreadsheetml.comments+xml"/>
  <Override PartName="/xl/drawings/drawing20.xml" ContentType="application/vnd.openxmlformats-officedocument.drawing+xml"/>
  <Override PartName="/xl/comments6.xml" ContentType="application/vnd.openxmlformats-officedocument.spreadsheetml.comments+xml"/>
  <Override PartName="/xl/charts/chart32.xml" ContentType="application/vnd.openxmlformats-officedocument.drawingml.chart+xml"/>
  <Override PartName="/xl/charts/style15.xml" ContentType="application/vnd.ms-office.chartstyle+xml"/>
  <Override PartName="/xl/charts/colors15.xml" ContentType="application/vnd.ms-office.chartcolorstyle+xml"/>
  <Override PartName="/xl/comments7.xml" ContentType="application/vnd.openxmlformats-officedocument.spreadsheetml.comments+xml"/>
  <Override PartName="/xl/comments8.xml" ContentType="application/vnd.openxmlformats-officedocument.spreadsheetml.comments+xml"/>
  <Override PartName="/xl/drawings/drawing21.xml" ContentType="application/vnd.openxmlformats-officedocument.drawing+xml"/>
  <Override PartName="/xl/charts/chart3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rezaeipour\Desktop\"/>
    </mc:Choice>
  </mc:AlternateContent>
  <xr:revisionPtr revIDLastSave="0" documentId="8_{04AEA9DE-3FA7-41F0-ADCF-9503E3F2603B}" xr6:coauthVersionLast="47" xr6:coauthVersionMax="47" xr10:uidLastSave="{00000000-0000-0000-0000-000000000000}"/>
  <bookViews>
    <workbookView xWindow="-120" yWindow="-120" windowWidth="29040" windowHeight="15720" tabRatio="830" xr2:uid="{00000000-000D-0000-FFFF-FFFF00000000}"/>
  </bookViews>
  <sheets>
    <sheet name="Data" sheetId="1" r:id="rId1"/>
    <sheet name="Macro Data" sheetId="30" r:id="rId2"/>
    <sheet name="Sheet1" sheetId="35" r:id="rId3"/>
    <sheet name="monthly-yearly" sheetId="33" r:id="rId4"/>
    <sheet name="daily" sheetId="22" r:id="rId5"/>
    <sheet name="usa data" sheetId="6" r:id="rId6"/>
    <sheet name="charts" sheetId="7" r:id="rId7"/>
    <sheet name="oil price" sheetId="24" r:id="rId8"/>
    <sheet name="معاملات نیما" sheetId="20" r:id="rId9"/>
    <sheet name="تراز تجاری " sheetId="27" r:id="rId10"/>
    <sheet name="bop" sheetId="10" r:id="rId11"/>
    <sheet name="capital outflow" sheetId="16" r:id="rId12"/>
    <sheet name="خروج سرمایه-3روش" sheetId="32" r:id="rId13"/>
    <sheet name="روش گسترده" sheetId="18" r:id="rId14"/>
    <sheet name="data describtion" sheetId="17" r:id="rId15"/>
    <sheet name="data-capital out flow" sheetId="11" r:id="rId16"/>
    <sheet name="دلار با نرخ گندم" sheetId="34" r:id="rId17"/>
  </sheets>
  <externalReferences>
    <externalReference r:id="rId18"/>
    <externalReference r:id="rId19"/>
  </externalReferences>
  <definedNames>
    <definedName name="_xlnm._FilterDatabase" localSheetId="0" hidden="1">Data!$E$1:$E$22</definedName>
    <definedName name="_xlnm.Auto_Open" localSheetId="9">#REF!</definedName>
    <definedName name="_xlnm.Auto_Open">#REF!</definedName>
    <definedName name="Macro1" localSheetId="9">#REF!</definedName>
    <definedName name="Macro1">#REF!</definedName>
    <definedName name="Macro2" localSheetId="9">#REF!</definedName>
    <definedName name="Macro2">#REF!</definedName>
    <definedName name="Macro3" localSheetId="9">#REF!</definedName>
    <definedName name="Macro3">#REF!</definedName>
    <definedName name="Macro4" localSheetId="9">#REF!</definedName>
    <definedName name="Macro4">#REF!</definedName>
    <definedName name="Macro5" localSheetId="9">#REF!</definedName>
    <definedName name="Macro5">#REF!</definedName>
    <definedName name="Macro6" localSheetId="9">#REF!</definedName>
    <definedName name="Macro6">#REF!</definedName>
    <definedName name="Macro7" localSheetId="9">#REF!</definedName>
    <definedName name="Macro7">#REF!</definedName>
    <definedName name="Macro8" localSheetId="9">#REF!</definedName>
    <definedName name="Macro8">#REF!</definedName>
    <definedName name="Macro9" localSheetId="9">#REF!</definedName>
    <definedName name="Macro9">#REF!</definedName>
    <definedName name="Recover" localSheetId="9">#REF!</definedName>
    <definedName name="Recover">#REF!</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V43" i="1" l="1"/>
  <c r="BV44" i="1"/>
  <c r="BV42" i="1"/>
  <c r="BV45" i="1" s="1"/>
  <c r="BV25" i="1" s="1"/>
  <c r="BV41" i="1"/>
  <c r="BV40" i="1"/>
  <c r="BV39" i="1"/>
  <c r="BV38" i="1"/>
  <c r="BV37" i="1"/>
  <c r="BV36" i="1"/>
  <c r="BV35" i="1"/>
  <c r="BV30" i="1"/>
  <c r="BV29" i="1"/>
  <c r="BV28" i="1"/>
  <c r="BT28" i="1"/>
  <c r="BV18" i="1"/>
  <c r="BV15" i="1"/>
  <c r="BV11" i="1"/>
  <c r="BV47" i="1" s="1"/>
  <c r="BU11" i="1"/>
  <c r="BZ25" i="1"/>
  <c r="BZ24" i="1"/>
  <c r="BZ23" i="1"/>
  <c r="AK53" i="1"/>
  <c r="AM54" i="1"/>
  <c r="G47" i="1"/>
  <c r="BN47" i="1"/>
  <c r="BN49" i="1"/>
  <c r="BT15" i="1"/>
  <c r="BQ47" i="1"/>
  <c r="BO42" i="1"/>
  <c r="BS4" i="1"/>
  <c r="BT4" i="1" s="1"/>
  <c r="AW33" i="1"/>
  <c r="H33" i="1"/>
  <c r="G33" i="1"/>
  <c r="G32" i="1"/>
  <c r="H32" i="1"/>
  <c r="I32" i="1"/>
  <c r="J32" i="1"/>
  <c r="K32" i="1"/>
  <c r="L32" i="1"/>
  <c r="M32" i="1"/>
  <c r="N32" i="1"/>
  <c r="O32" i="1"/>
  <c r="P32" i="1"/>
  <c r="Q32" i="1"/>
  <c r="R32" i="1"/>
  <c r="S32" i="1"/>
  <c r="T32" i="1"/>
  <c r="U32" i="1"/>
  <c r="V32" i="1"/>
  <c r="W32" i="1"/>
  <c r="X32" i="1"/>
  <c r="Y32" i="1"/>
  <c r="Z32" i="1"/>
  <c r="AA32" i="1"/>
  <c r="AB32" i="1"/>
  <c r="AC32" i="1"/>
  <c r="AD32" i="1"/>
  <c r="AE32" i="1"/>
  <c r="AF32" i="1"/>
  <c r="AG32" i="1"/>
  <c r="AH32" i="1"/>
  <c r="AI32" i="1"/>
  <c r="AJ32" i="1"/>
  <c r="AK32" i="1"/>
  <c r="AL32" i="1"/>
  <c r="AM32" i="1"/>
  <c r="AN32" i="1"/>
  <c r="AO32" i="1"/>
  <c r="AP32" i="1"/>
  <c r="AQ32" i="1"/>
  <c r="AR32" i="1"/>
  <c r="AS32" i="1"/>
  <c r="AT32" i="1"/>
  <c r="AU32" i="1"/>
  <c r="AV32" i="1"/>
  <c r="AW32" i="1"/>
  <c r="AX32" i="1"/>
  <c r="AY32" i="1"/>
  <c r="AZ32" i="1"/>
  <c r="BA32" i="1"/>
  <c r="BB32" i="1"/>
  <c r="BC32" i="1"/>
  <c r="BD32" i="1"/>
  <c r="BE32" i="1"/>
  <c r="BF32" i="1"/>
  <c r="BG32" i="1"/>
  <c r="BH32" i="1"/>
  <c r="BI32" i="1"/>
  <c r="BJ32" i="1"/>
  <c r="BK32" i="1"/>
  <c r="BL32" i="1"/>
  <c r="BM32" i="1"/>
  <c r="BN32" i="1"/>
  <c r="BO32" i="1"/>
  <c r="BP32" i="1"/>
  <c r="BQ32" i="1"/>
  <c r="G31" i="1"/>
  <c r="H31" i="1"/>
  <c r="I31" i="1"/>
  <c r="J31" i="1"/>
  <c r="K31" i="1"/>
  <c r="L31" i="1"/>
  <c r="M31" i="1"/>
  <c r="N31" i="1"/>
  <c r="O31" i="1"/>
  <c r="P31" i="1"/>
  <c r="Q31" i="1"/>
  <c r="R31" i="1"/>
  <c r="S31" i="1"/>
  <c r="T31" i="1"/>
  <c r="U31" i="1"/>
  <c r="V31" i="1"/>
  <c r="W31" i="1"/>
  <c r="X31" i="1"/>
  <c r="Y31" i="1"/>
  <c r="Z31" i="1"/>
  <c r="AA31" i="1"/>
  <c r="AB31" i="1"/>
  <c r="AC31" i="1"/>
  <c r="AD31" i="1"/>
  <c r="AE31" i="1"/>
  <c r="AF31" i="1"/>
  <c r="AG31" i="1"/>
  <c r="AH31" i="1"/>
  <c r="AI31" i="1"/>
  <c r="AJ31" i="1"/>
  <c r="AK31" i="1"/>
  <c r="AL31" i="1"/>
  <c r="AM31" i="1"/>
  <c r="AN31" i="1"/>
  <c r="AO31" i="1"/>
  <c r="AP31" i="1"/>
  <c r="AQ31" i="1"/>
  <c r="AR31" i="1"/>
  <c r="AS31" i="1"/>
  <c r="AT31" i="1"/>
  <c r="AU31" i="1"/>
  <c r="AV31" i="1"/>
  <c r="AW31" i="1"/>
  <c r="AX31" i="1"/>
  <c r="AY31" i="1"/>
  <c r="AZ31" i="1"/>
  <c r="BA31" i="1"/>
  <c r="BB31" i="1"/>
  <c r="BC31" i="1"/>
  <c r="BD31" i="1"/>
  <c r="BE31" i="1"/>
  <c r="BF31" i="1"/>
  <c r="BG31" i="1"/>
  <c r="BH31" i="1"/>
  <c r="BI31" i="1"/>
  <c r="BJ31" i="1"/>
  <c r="BK31" i="1"/>
  <c r="BL31" i="1"/>
  <c r="BM31" i="1"/>
  <c r="BN31" i="1"/>
  <c r="BO31" i="1"/>
  <c r="BQ31" i="1"/>
  <c r="BP31" i="1"/>
  <c r="A31" i="1"/>
  <c r="B31" i="1"/>
  <c r="C31" i="1"/>
  <c r="D31" i="1"/>
  <c r="BX31" i="1"/>
  <c r="BY31" i="1"/>
  <c r="BZ31" i="1"/>
  <c r="CA31" i="1"/>
  <c r="CB31" i="1"/>
  <c r="CC31" i="1"/>
  <c r="CD31" i="1"/>
  <c r="CE31" i="1"/>
  <c r="CF31" i="1"/>
  <c r="CG31" i="1"/>
  <c r="CH31" i="1"/>
  <c r="CI31" i="1"/>
  <c r="CJ31" i="1"/>
  <c r="CK31" i="1"/>
  <c r="CL31" i="1"/>
  <c r="CM31" i="1"/>
  <c r="CN31" i="1"/>
  <c r="CO31" i="1"/>
  <c r="CP31" i="1"/>
  <c r="CQ31" i="1"/>
  <c r="CR31" i="1"/>
  <c r="CS31" i="1"/>
  <c r="CT31" i="1"/>
  <c r="CU31" i="1"/>
  <c r="CV31" i="1"/>
  <c r="CW31" i="1"/>
  <c r="CX31" i="1"/>
  <c r="CY31" i="1"/>
  <c r="CZ31" i="1"/>
  <c r="DA31" i="1"/>
  <c r="DB31" i="1"/>
  <c r="DC31" i="1"/>
  <c r="DD31" i="1"/>
  <c r="DE31" i="1"/>
  <c r="DF31" i="1"/>
  <c r="DG31" i="1"/>
  <c r="DH31" i="1"/>
  <c r="DI31" i="1"/>
  <c r="DJ31" i="1"/>
  <c r="DK31" i="1"/>
  <c r="DL31" i="1"/>
  <c r="DM31" i="1"/>
  <c r="DN31" i="1"/>
  <c r="DO31" i="1"/>
  <c r="DP31" i="1"/>
  <c r="DQ31" i="1"/>
  <c r="DR31" i="1"/>
  <c r="DS31" i="1"/>
  <c r="DT31" i="1"/>
  <c r="DU31" i="1"/>
  <c r="DV31" i="1"/>
  <c r="DW31" i="1"/>
  <c r="DX31" i="1"/>
  <c r="DY31" i="1"/>
  <c r="DZ31" i="1"/>
  <c r="EA31" i="1"/>
  <c r="EB31" i="1"/>
  <c r="EC31" i="1"/>
  <c r="ED31" i="1"/>
  <c r="EE31" i="1"/>
  <c r="EF31" i="1"/>
  <c r="EG31" i="1"/>
  <c r="EH31" i="1"/>
  <c r="EI31" i="1"/>
  <c r="EJ31" i="1"/>
  <c r="EK31" i="1"/>
  <c r="EL31" i="1"/>
  <c r="EM31" i="1"/>
  <c r="EN31" i="1"/>
  <c r="EO31" i="1"/>
  <c r="EP31" i="1"/>
  <c r="EQ31" i="1"/>
  <c r="ER31" i="1"/>
  <c r="ES31" i="1"/>
  <c r="ET31" i="1"/>
  <c r="EU31" i="1"/>
  <c r="EV31" i="1"/>
  <c r="EW31" i="1"/>
  <c r="EX31" i="1"/>
  <c r="EY31" i="1"/>
  <c r="EZ31" i="1"/>
  <c r="FA31" i="1"/>
  <c r="FB31" i="1"/>
  <c r="FC31" i="1"/>
  <c r="FD31" i="1"/>
  <c r="FE31" i="1"/>
  <c r="FF31" i="1"/>
  <c r="FG31" i="1"/>
  <c r="FH31" i="1"/>
  <c r="FI31" i="1"/>
  <c r="FJ31" i="1"/>
  <c r="FK31" i="1"/>
  <c r="FL31" i="1"/>
  <c r="FM31" i="1"/>
  <c r="FN31" i="1"/>
  <c r="FO31" i="1"/>
  <c r="FP31" i="1"/>
  <c r="FQ31" i="1"/>
  <c r="FR31" i="1"/>
  <c r="FS31" i="1"/>
  <c r="FT31" i="1"/>
  <c r="FU31" i="1"/>
  <c r="FV31" i="1"/>
  <c r="FW31" i="1"/>
  <c r="FX31" i="1"/>
  <c r="FY31" i="1"/>
  <c r="FZ31" i="1"/>
  <c r="GA31" i="1"/>
  <c r="GB31" i="1"/>
  <c r="GC31" i="1"/>
  <c r="GD31" i="1"/>
  <c r="GE31" i="1"/>
  <c r="GF31" i="1"/>
  <c r="GG31" i="1"/>
  <c r="GH31" i="1"/>
  <c r="GI31" i="1"/>
  <c r="GJ31" i="1"/>
  <c r="GK31" i="1"/>
  <c r="GL31" i="1"/>
  <c r="GM31" i="1"/>
  <c r="GN31" i="1"/>
  <c r="GO31" i="1"/>
  <c r="GP31" i="1"/>
  <c r="GQ31" i="1"/>
  <c r="GR31" i="1"/>
  <c r="GS31" i="1"/>
  <c r="GT31" i="1"/>
  <c r="GU31" i="1"/>
  <c r="GV31" i="1"/>
  <c r="GW31" i="1"/>
  <c r="GX31" i="1"/>
  <c r="GY31" i="1"/>
  <c r="GZ31" i="1"/>
  <c r="HA31" i="1"/>
  <c r="HB31" i="1"/>
  <c r="HC31" i="1"/>
  <c r="HD31" i="1"/>
  <c r="HE31" i="1"/>
  <c r="HF31" i="1"/>
  <c r="HG31" i="1"/>
  <c r="HH31" i="1"/>
  <c r="HI31" i="1"/>
  <c r="HJ31" i="1"/>
  <c r="HK31" i="1"/>
  <c r="HL31" i="1"/>
  <c r="HM31" i="1"/>
  <c r="HN31" i="1"/>
  <c r="HO31" i="1"/>
  <c r="HP31" i="1"/>
  <c r="HQ31" i="1"/>
  <c r="HR31" i="1"/>
  <c r="HS31" i="1"/>
  <c r="HT31" i="1"/>
  <c r="HU31" i="1"/>
  <c r="HV31" i="1"/>
  <c r="HW31" i="1"/>
  <c r="HX31" i="1"/>
  <c r="HY31" i="1"/>
  <c r="HZ31" i="1"/>
  <c r="IA31" i="1"/>
  <c r="IB31" i="1"/>
  <c r="IC31" i="1"/>
  <c r="ID31" i="1"/>
  <c r="IE31" i="1"/>
  <c r="IF31" i="1"/>
  <c r="IG31" i="1"/>
  <c r="IH31" i="1"/>
  <c r="II31" i="1"/>
  <c r="IJ31" i="1"/>
  <c r="IK31" i="1"/>
  <c r="IL31" i="1"/>
  <c r="IM31" i="1"/>
  <c r="IN31" i="1"/>
  <c r="IO31" i="1"/>
  <c r="IP31" i="1"/>
  <c r="IQ31" i="1"/>
  <c r="IR31" i="1"/>
  <c r="IS31" i="1"/>
  <c r="IT31" i="1"/>
  <c r="IU31" i="1"/>
  <c r="IV31" i="1"/>
  <c r="IW31" i="1"/>
  <c r="IX31" i="1"/>
  <c r="IY31" i="1"/>
  <c r="IZ31" i="1"/>
  <c r="JA31" i="1"/>
  <c r="JB31" i="1"/>
  <c r="JC31" i="1"/>
  <c r="JD31" i="1"/>
  <c r="JE31" i="1"/>
  <c r="JF31" i="1"/>
  <c r="JG31" i="1"/>
  <c r="JH31" i="1"/>
  <c r="JI31" i="1"/>
  <c r="JJ31" i="1"/>
  <c r="JK31" i="1"/>
  <c r="JL31" i="1"/>
  <c r="JM31" i="1"/>
  <c r="JN31" i="1"/>
  <c r="JO31" i="1"/>
  <c r="JP31" i="1"/>
  <c r="JQ31" i="1"/>
  <c r="JR31" i="1"/>
  <c r="JS31" i="1"/>
  <c r="JT31" i="1"/>
  <c r="JU31" i="1"/>
  <c r="JV31" i="1"/>
  <c r="JW31" i="1"/>
  <c r="JX31" i="1"/>
  <c r="JY31" i="1"/>
  <c r="JZ31" i="1"/>
  <c r="KA31" i="1"/>
  <c r="KB31" i="1"/>
  <c r="KC31" i="1"/>
  <c r="KD31" i="1"/>
  <c r="KE31" i="1"/>
  <c r="KF31" i="1"/>
  <c r="KG31" i="1"/>
  <c r="KH31" i="1"/>
  <c r="KI31" i="1"/>
  <c r="KJ31" i="1"/>
  <c r="KK31" i="1"/>
  <c r="KL31" i="1"/>
  <c r="KM31" i="1"/>
  <c r="KN31" i="1"/>
  <c r="KO31" i="1"/>
  <c r="KP31" i="1"/>
  <c r="KQ31" i="1"/>
  <c r="KR31" i="1"/>
  <c r="KS31" i="1"/>
  <c r="KT31" i="1"/>
  <c r="KU31" i="1"/>
  <c r="KV31" i="1"/>
  <c r="KW31" i="1"/>
  <c r="KX31" i="1"/>
  <c r="KY31" i="1"/>
  <c r="KZ31" i="1"/>
  <c r="LA31" i="1"/>
  <c r="LB31" i="1"/>
  <c r="LC31" i="1"/>
  <c r="LD31" i="1"/>
  <c r="LE31" i="1"/>
  <c r="LF31" i="1"/>
  <c r="LG31" i="1"/>
  <c r="LH31" i="1"/>
  <c r="LI31" i="1"/>
  <c r="LJ31" i="1"/>
  <c r="LK31" i="1"/>
  <c r="LL31" i="1"/>
  <c r="LM31" i="1"/>
  <c r="LN31" i="1"/>
  <c r="LO31" i="1"/>
  <c r="LP31" i="1"/>
  <c r="LQ31" i="1"/>
  <c r="LR31" i="1"/>
  <c r="LS31" i="1"/>
  <c r="LT31" i="1"/>
  <c r="LU31" i="1"/>
  <c r="LV31" i="1"/>
  <c r="LW31" i="1"/>
  <c r="LX31" i="1"/>
  <c r="LY31" i="1"/>
  <c r="LZ31" i="1"/>
  <c r="MA31" i="1"/>
  <c r="MB31" i="1"/>
  <c r="MC31" i="1"/>
  <c r="MD31" i="1"/>
  <c r="ME31" i="1"/>
  <c r="MF31" i="1"/>
  <c r="MG31" i="1"/>
  <c r="MH31" i="1"/>
  <c r="MI31" i="1"/>
  <c r="MJ31" i="1"/>
  <c r="MK31" i="1"/>
  <c r="ML31" i="1"/>
  <c r="MM31" i="1"/>
  <c r="MN31" i="1"/>
  <c r="MO31" i="1"/>
  <c r="MP31" i="1"/>
  <c r="MQ31" i="1"/>
  <c r="MR31" i="1"/>
  <c r="MS31" i="1"/>
  <c r="MT31" i="1"/>
  <c r="MU31" i="1"/>
  <c r="MV31" i="1"/>
  <c r="MW31" i="1"/>
  <c r="MX31" i="1"/>
  <c r="MY31" i="1"/>
  <c r="MZ31" i="1"/>
  <c r="NA31" i="1"/>
  <c r="NB31" i="1"/>
  <c r="NC31" i="1"/>
  <c r="ND31" i="1"/>
  <c r="NE31" i="1"/>
  <c r="NF31" i="1"/>
  <c r="NG31" i="1"/>
  <c r="NH31" i="1"/>
  <c r="NI31" i="1"/>
  <c r="NJ31" i="1"/>
  <c r="NK31" i="1"/>
  <c r="NL31" i="1"/>
  <c r="NM31" i="1"/>
  <c r="NN31" i="1"/>
  <c r="NO31" i="1"/>
  <c r="NP31" i="1"/>
  <c r="NQ31" i="1"/>
  <c r="NR31" i="1"/>
  <c r="NS31" i="1"/>
  <c r="NT31" i="1"/>
  <c r="NU31" i="1"/>
  <c r="NV31" i="1"/>
  <c r="NW31" i="1"/>
  <c r="NX31" i="1"/>
  <c r="NY31" i="1"/>
  <c r="NZ31" i="1"/>
  <c r="OA31" i="1"/>
  <c r="OB31" i="1"/>
  <c r="OC31" i="1"/>
  <c r="OD31" i="1"/>
  <c r="OE31" i="1"/>
  <c r="OF31" i="1"/>
  <c r="OG31" i="1"/>
  <c r="OH31" i="1"/>
  <c r="OI31" i="1"/>
  <c r="OJ31" i="1"/>
  <c r="OK31" i="1"/>
  <c r="OL31" i="1"/>
  <c r="OM31" i="1"/>
  <c r="ON31" i="1"/>
  <c r="OO31" i="1"/>
  <c r="OP31" i="1"/>
  <c r="OQ31" i="1"/>
  <c r="OR31" i="1"/>
  <c r="OS31" i="1"/>
  <c r="OT31" i="1"/>
  <c r="OU31" i="1"/>
  <c r="OV31" i="1"/>
  <c r="OW31" i="1"/>
  <c r="OX31" i="1"/>
  <c r="OY31" i="1"/>
  <c r="OZ31" i="1"/>
  <c r="PA31" i="1"/>
  <c r="PB31" i="1"/>
  <c r="PC31" i="1"/>
  <c r="PD31" i="1"/>
  <c r="PE31" i="1"/>
  <c r="PF31" i="1"/>
  <c r="PG31" i="1"/>
  <c r="PH31" i="1"/>
  <c r="PI31" i="1"/>
  <c r="PJ31" i="1"/>
  <c r="PK31" i="1"/>
  <c r="PL31" i="1"/>
  <c r="PM31" i="1"/>
  <c r="PN31" i="1"/>
  <c r="PO31" i="1"/>
  <c r="PP31" i="1"/>
  <c r="PQ31" i="1"/>
  <c r="PR31" i="1"/>
  <c r="PS31" i="1"/>
  <c r="PT31" i="1"/>
  <c r="PU31" i="1"/>
  <c r="PV31" i="1"/>
  <c r="PW31" i="1"/>
  <c r="PX31" i="1"/>
  <c r="PY31" i="1"/>
  <c r="PZ31" i="1"/>
  <c r="QA31" i="1"/>
  <c r="QB31" i="1"/>
  <c r="QC31" i="1"/>
  <c r="QD31" i="1"/>
  <c r="QE31" i="1"/>
  <c r="QF31" i="1"/>
  <c r="QG31" i="1"/>
  <c r="QH31" i="1"/>
  <c r="QI31" i="1"/>
  <c r="QJ31" i="1"/>
  <c r="QK31" i="1"/>
  <c r="QL31" i="1"/>
  <c r="QM31" i="1"/>
  <c r="QN31" i="1"/>
  <c r="QO31" i="1"/>
  <c r="QP31" i="1"/>
  <c r="QQ31" i="1"/>
  <c r="QR31" i="1"/>
  <c r="QS31" i="1"/>
  <c r="QT31" i="1"/>
  <c r="QU31" i="1"/>
  <c r="QV31" i="1"/>
  <c r="QW31" i="1"/>
  <c r="QX31" i="1"/>
  <c r="QY31" i="1"/>
  <c r="QZ31" i="1"/>
  <c r="RA31" i="1"/>
  <c r="RB31" i="1"/>
  <c r="RC31" i="1"/>
  <c r="RD31" i="1"/>
  <c r="RE31" i="1"/>
  <c r="RF31" i="1"/>
  <c r="RG31" i="1"/>
  <c r="RH31" i="1"/>
  <c r="RI31" i="1"/>
  <c r="RJ31" i="1"/>
  <c r="RK31" i="1"/>
  <c r="RL31" i="1"/>
  <c r="RM31" i="1"/>
  <c r="RN31" i="1"/>
  <c r="RO31" i="1"/>
  <c r="RP31" i="1"/>
  <c r="RQ31" i="1"/>
  <c r="RR31" i="1"/>
  <c r="RS31" i="1"/>
  <c r="RT31" i="1"/>
  <c r="RU31" i="1"/>
  <c r="RV31" i="1"/>
  <c r="RW31" i="1"/>
  <c r="RX31" i="1"/>
  <c r="RY31" i="1"/>
  <c r="RZ31" i="1"/>
  <c r="SA31" i="1"/>
  <c r="SB31" i="1"/>
  <c r="SC31" i="1"/>
  <c r="SD31" i="1"/>
  <c r="SE31" i="1"/>
  <c r="SF31" i="1"/>
  <c r="SG31" i="1"/>
  <c r="SH31" i="1"/>
  <c r="SI31" i="1"/>
  <c r="SJ31" i="1"/>
  <c r="SK31" i="1"/>
  <c r="SL31" i="1"/>
  <c r="SM31" i="1"/>
  <c r="SN31" i="1"/>
  <c r="SO31" i="1"/>
  <c r="SP31" i="1"/>
  <c r="SQ31" i="1"/>
  <c r="SR31" i="1"/>
  <c r="SS31" i="1"/>
  <c r="ST31" i="1"/>
  <c r="SU31" i="1"/>
  <c r="SV31" i="1"/>
  <c r="SW31" i="1"/>
  <c r="SX31" i="1"/>
  <c r="SY31" i="1"/>
  <c r="SZ31" i="1"/>
  <c r="TA31" i="1"/>
  <c r="TB31" i="1"/>
  <c r="TC31" i="1"/>
  <c r="TD31" i="1"/>
  <c r="TE31" i="1"/>
  <c r="TF31" i="1"/>
  <c r="TG31" i="1"/>
  <c r="TH31" i="1"/>
  <c r="TI31" i="1"/>
  <c r="TJ31" i="1"/>
  <c r="TK31" i="1"/>
  <c r="TL31" i="1"/>
  <c r="TM31" i="1"/>
  <c r="TN31" i="1"/>
  <c r="TO31" i="1"/>
  <c r="TP31" i="1"/>
  <c r="TQ31" i="1"/>
  <c r="TR31" i="1"/>
  <c r="TS31" i="1"/>
  <c r="TT31" i="1"/>
  <c r="TU31" i="1"/>
  <c r="TV31" i="1"/>
  <c r="TW31" i="1"/>
  <c r="TX31" i="1"/>
  <c r="TY31" i="1"/>
  <c r="TZ31" i="1"/>
  <c r="UA31" i="1"/>
  <c r="UB31" i="1"/>
  <c r="UC31" i="1"/>
  <c r="UD31" i="1"/>
  <c r="UE31" i="1"/>
  <c r="UF31" i="1"/>
  <c r="UG31" i="1"/>
  <c r="UH31" i="1"/>
  <c r="UI31" i="1"/>
  <c r="UJ31" i="1"/>
  <c r="UK31" i="1"/>
  <c r="UL31" i="1"/>
  <c r="UM31" i="1"/>
  <c r="UN31" i="1"/>
  <c r="UO31" i="1"/>
  <c r="UP31" i="1"/>
  <c r="UQ31" i="1"/>
  <c r="UR31" i="1"/>
  <c r="US31" i="1"/>
  <c r="UT31" i="1"/>
  <c r="UU31" i="1"/>
  <c r="UV31" i="1"/>
  <c r="UW31" i="1"/>
  <c r="UX31" i="1"/>
  <c r="UY31" i="1"/>
  <c r="UZ31" i="1"/>
  <c r="VA31" i="1"/>
  <c r="VB31" i="1"/>
  <c r="VC31" i="1"/>
  <c r="VD31" i="1"/>
  <c r="VE31" i="1"/>
  <c r="VF31" i="1"/>
  <c r="VG31" i="1"/>
  <c r="VH31" i="1"/>
  <c r="VI31" i="1"/>
  <c r="VJ31" i="1"/>
  <c r="VK31" i="1"/>
  <c r="VL31" i="1"/>
  <c r="VM31" i="1"/>
  <c r="VN31" i="1"/>
  <c r="VO31" i="1"/>
  <c r="VP31" i="1"/>
  <c r="VQ31" i="1"/>
  <c r="VR31" i="1"/>
  <c r="VS31" i="1"/>
  <c r="VT31" i="1"/>
  <c r="VU31" i="1"/>
  <c r="VV31" i="1"/>
  <c r="VW31" i="1"/>
  <c r="VX31" i="1"/>
  <c r="VY31" i="1"/>
  <c r="VZ31" i="1"/>
  <c r="WA31" i="1"/>
  <c r="WB31" i="1"/>
  <c r="WC31" i="1"/>
  <c r="WD31" i="1"/>
  <c r="WE31" i="1"/>
  <c r="WF31" i="1"/>
  <c r="WG31" i="1"/>
  <c r="WH31" i="1"/>
  <c r="WI31" i="1"/>
  <c r="WJ31" i="1"/>
  <c r="WK31" i="1"/>
  <c r="WL31" i="1"/>
  <c r="WM31" i="1"/>
  <c r="WN31" i="1"/>
  <c r="WO31" i="1"/>
  <c r="WP31" i="1"/>
  <c r="WQ31" i="1"/>
  <c r="WR31" i="1"/>
  <c r="WS31" i="1"/>
  <c r="WT31" i="1"/>
  <c r="WU31" i="1"/>
  <c r="WV31" i="1"/>
  <c r="WW31" i="1"/>
  <c r="WX31" i="1"/>
  <c r="WY31" i="1"/>
  <c r="WZ31" i="1"/>
  <c r="XA31" i="1"/>
  <c r="XB31" i="1"/>
  <c r="XC31" i="1"/>
  <c r="XD31" i="1"/>
  <c r="XE31" i="1"/>
  <c r="XF31" i="1"/>
  <c r="XG31" i="1"/>
  <c r="XH31" i="1"/>
  <c r="XI31" i="1"/>
  <c r="XJ31" i="1"/>
  <c r="XK31" i="1"/>
  <c r="XL31" i="1"/>
  <c r="XM31" i="1"/>
  <c r="XN31" i="1"/>
  <c r="XO31" i="1"/>
  <c r="XP31" i="1"/>
  <c r="XQ31" i="1"/>
  <c r="XR31" i="1"/>
  <c r="XS31" i="1"/>
  <c r="XT31" i="1"/>
  <c r="XU31" i="1"/>
  <c r="XV31" i="1"/>
  <c r="XW31" i="1"/>
  <c r="XX31" i="1"/>
  <c r="XY31" i="1"/>
  <c r="XZ31" i="1"/>
  <c r="YA31" i="1"/>
  <c r="YB31" i="1"/>
  <c r="YC31" i="1"/>
  <c r="YD31" i="1"/>
  <c r="YE31" i="1"/>
  <c r="YF31" i="1"/>
  <c r="YG31" i="1"/>
  <c r="YH31" i="1"/>
  <c r="YI31" i="1"/>
  <c r="YJ31" i="1"/>
  <c r="YK31" i="1"/>
  <c r="YL31" i="1"/>
  <c r="YM31" i="1"/>
  <c r="YN31" i="1"/>
  <c r="YO31" i="1"/>
  <c r="YP31" i="1"/>
  <c r="YQ31" i="1"/>
  <c r="YR31" i="1"/>
  <c r="YS31" i="1"/>
  <c r="YT31" i="1"/>
  <c r="YU31" i="1"/>
  <c r="YV31" i="1"/>
  <c r="YW31" i="1"/>
  <c r="YX31" i="1"/>
  <c r="YY31" i="1"/>
  <c r="YZ31" i="1"/>
  <c r="ZA31" i="1"/>
  <c r="ZB31" i="1"/>
  <c r="ZC31" i="1"/>
  <c r="ZD31" i="1"/>
  <c r="ZE31" i="1"/>
  <c r="ZF31" i="1"/>
  <c r="ZG31" i="1"/>
  <c r="ZH31" i="1"/>
  <c r="ZI31" i="1"/>
  <c r="ZJ31" i="1"/>
  <c r="ZK31" i="1"/>
  <c r="ZL31" i="1"/>
  <c r="ZM31" i="1"/>
  <c r="ZN31" i="1"/>
  <c r="ZO31" i="1"/>
  <c r="ZP31" i="1"/>
  <c r="ZQ31" i="1"/>
  <c r="ZR31" i="1"/>
  <c r="ZS31" i="1"/>
  <c r="ZT31" i="1"/>
  <c r="ZU31" i="1"/>
  <c r="ZV31" i="1"/>
  <c r="ZW31" i="1"/>
  <c r="ZX31" i="1"/>
  <c r="ZY31" i="1"/>
  <c r="ZZ31" i="1"/>
  <c r="AAA31" i="1"/>
  <c r="AAB31" i="1"/>
  <c r="AAC31" i="1"/>
  <c r="AAD31" i="1"/>
  <c r="AAE31" i="1"/>
  <c r="AAF31" i="1"/>
  <c r="AAG31" i="1"/>
  <c r="AAH31" i="1"/>
  <c r="AAI31" i="1"/>
  <c r="AAJ31" i="1"/>
  <c r="AAK31" i="1"/>
  <c r="AAL31" i="1"/>
  <c r="AAM31" i="1"/>
  <c r="AAN31" i="1"/>
  <c r="AAO31" i="1"/>
  <c r="AAP31" i="1"/>
  <c r="AAQ31" i="1"/>
  <c r="AAR31" i="1"/>
  <c r="AAS31" i="1"/>
  <c r="AAT31" i="1"/>
  <c r="AAU31" i="1"/>
  <c r="AAV31" i="1"/>
  <c r="AAW31" i="1"/>
  <c r="AAX31" i="1"/>
  <c r="AAY31" i="1"/>
  <c r="AAZ31" i="1"/>
  <c r="ABA31" i="1"/>
  <c r="ABB31" i="1"/>
  <c r="ABC31" i="1"/>
  <c r="ABD31" i="1"/>
  <c r="ABE31" i="1"/>
  <c r="ABF31" i="1"/>
  <c r="ABG31" i="1"/>
  <c r="ABH31" i="1"/>
  <c r="ABI31" i="1"/>
  <c r="ABJ31" i="1"/>
  <c r="ABK31" i="1"/>
  <c r="ABL31" i="1"/>
  <c r="ABM31" i="1"/>
  <c r="ABN31" i="1"/>
  <c r="ABO31" i="1"/>
  <c r="ABP31" i="1"/>
  <c r="ABQ31" i="1"/>
  <c r="ABR31" i="1"/>
  <c r="ABS31" i="1"/>
  <c r="ABT31" i="1"/>
  <c r="ABU31" i="1"/>
  <c r="ABV31" i="1"/>
  <c r="ABW31" i="1"/>
  <c r="ABX31" i="1"/>
  <c r="ABY31" i="1"/>
  <c r="ABZ31" i="1"/>
  <c r="ACA31" i="1"/>
  <c r="ACB31" i="1"/>
  <c r="ACC31" i="1"/>
  <c r="ACD31" i="1"/>
  <c r="ACE31" i="1"/>
  <c r="ACF31" i="1"/>
  <c r="ACG31" i="1"/>
  <c r="ACH31" i="1"/>
  <c r="ACI31" i="1"/>
  <c r="ACJ31" i="1"/>
  <c r="ACK31" i="1"/>
  <c r="ACL31" i="1"/>
  <c r="ACM31" i="1"/>
  <c r="ACN31" i="1"/>
  <c r="ACO31" i="1"/>
  <c r="ACP31" i="1"/>
  <c r="ACQ31" i="1"/>
  <c r="ACR31" i="1"/>
  <c r="ACS31" i="1"/>
  <c r="ACT31" i="1"/>
  <c r="ACU31" i="1"/>
  <c r="ACV31" i="1"/>
  <c r="ACW31" i="1"/>
  <c r="ACX31" i="1"/>
  <c r="ACY31" i="1"/>
  <c r="ACZ31" i="1"/>
  <c r="ADA31" i="1"/>
  <c r="ADB31" i="1"/>
  <c r="ADC31" i="1"/>
  <c r="ADD31" i="1"/>
  <c r="ADE31" i="1"/>
  <c r="ADF31" i="1"/>
  <c r="ADG31" i="1"/>
  <c r="ADH31" i="1"/>
  <c r="ADI31" i="1"/>
  <c r="ADJ31" i="1"/>
  <c r="ADK31" i="1"/>
  <c r="ADL31" i="1"/>
  <c r="ADM31" i="1"/>
  <c r="ADN31" i="1"/>
  <c r="ADO31" i="1"/>
  <c r="ADP31" i="1"/>
  <c r="ADQ31" i="1"/>
  <c r="ADR31" i="1"/>
  <c r="ADS31" i="1"/>
  <c r="ADT31" i="1"/>
  <c r="ADU31" i="1"/>
  <c r="ADV31" i="1"/>
  <c r="ADW31" i="1"/>
  <c r="ADX31" i="1"/>
  <c r="ADY31" i="1"/>
  <c r="ADZ31" i="1"/>
  <c r="AEA31" i="1"/>
  <c r="AEB31" i="1"/>
  <c r="AEC31" i="1"/>
  <c r="AED31" i="1"/>
  <c r="AEE31" i="1"/>
  <c r="AEF31" i="1"/>
  <c r="AEG31" i="1"/>
  <c r="AEH31" i="1"/>
  <c r="AEI31" i="1"/>
  <c r="AEJ31" i="1"/>
  <c r="AEK31" i="1"/>
  <c r="AEL31" i="1"/>
  <c r="AEM31" i="1"/>
  <c r="AEN31" i="1"/>
  <c r="AEO31" i="1"/>
  <c r="AEP31" i="1"/>
  <c r="AEQ31" i="1"/>
  <c r="AER31" i="1"/>
  <c r="AES31" i="1"/>
  <c r="AET31" i="1"/>
  <c r="AEU31" i="1"/>
  <c r="AEV31" i="1"/>
  <c r="AEW31" i="1"/>
  <c r="AEX31" i="1"/>
  <c r="AEY31" i="1"/>
  <c r="AEZ31" i="1"/>
  <c r="AFA31" i="1"/>
  <c r="AFB31" i="1"/>
  <c r="AFC31" i="1"/>
  <c r="AFD31" i="1"/>
  <c r="AFE31" i="1"/>
  <c r="AFF31" i="1"/>
  <c r="AFG31" i="1"/>
  <c r="AFH31" i="1"/>
  <c r="AFI31" i="1"/>
  <c r="AFJ31" i="1"/>
  <c r="AFK31" i="1"/>
  <c r="AFL31" i="1"/>
  <c r="AFM31" i="1"/>
  <c r="AFN31" i="1"/>
  <c r="AFO31" i="1"/>
  <c r="AFP31" i="1"/>
  <c r="AFQ31" i="1"/>
  <c r="AFR31" i="1"/>
  <c r="AFS31" i="1"/>
  <c r="AFT31" i="1"/>
  <c r="AFU31" i="1"/>
  <c r="AFV31" i="1"/>
  <c r="AFW31" i="1"/>
  <c r="AFX31" i="1"/>
  <c r="AFY31" i="1"/>
  <c r="AFZ31" i="1"/>
  <c r="AGA31" i="1"/>
  <c r="AGB31" i="1"/>
  <c r="AGC31" i="1"/>
  <c r="AGD31" i="1"/>
  <c r="AGE31" i="1"/>
  <c r="AGF31" i="1"/>
  <c r="AGG31" i="1"/>
  <c r="AGH31" i="1"/>
  <c r="AGI31" i="1"/>
  <c r="AGJ31" i="1"/>
  <c r="AGK31" i="1"/>
  <c r="AGL31" i="1"/>
  <c r="AGM31" i="1"/>
  <c r="AGN31" i="1"/>
  <c r="AGO31" i="1"/>
  <c r="AGP31" i="1"/>
  <c r="AGQ31" i="1"/>
  <c r="AGR31" i="1"/>
  <c r="AGS31" i="1"/>
  <c r="AGT31" i="1"/>
  <c r="AGU31" i="1"/>
  <c r="AGV31" i="1"/>
  <c r="AGW31" i="1"/>
  <c r="AGX31" i="1"/>
  <c r="AGY31" i="1"/>
  <c r="AGZ31" i="1"/>
  <c r="AHA31" i="1"/>
  <c r="AHB31" i="1"/>
  <c r="AHC31" i="1"/>
  <c r="AHD31" i="1"/>
  <c r="AHE31" i="1"/>
  <c r="AHF31" i="1"/>
  <c r="AHG31" i="1"/>
  <c r="AHH31" i="1"/>
  <c r="AHI31" i="1"/>
  <c r="AHJ31" i="1"/>
  <c r="AHK31" i="1"/>
  <c r="AHL31" i="1"/>
  <c r="AHM31" i="1"/>
  <c r="AHN31" i="1"/>
  <c r="AHO31" i="1"/>
  <c r="AHP31" i="1"/>
  <c r="AHQ31" i="1"/>
  <c r="AHR31" i="1"/>
  <c r="AHS31" i="1"/>
  <c r="AHT31" i="1"/>
  <c r="AHU31" i="1"/>
  <c r="AHV31" i="1"/>
  <c r="AHW31" i="1"/>
  <c r="AHX31" i="1"/>
  <c r="AHY31" i="1"/>
  <c r="AHZ31" i="1"/>
  <c r="AIA31" i="1"/>
  <c r="AIB31" i="1"/>
  <c r="AIC31" i="1"/>
  <c r="AID31" i="1"/>
  <c r="AIE31" i="1"/>
  <c r="AIF31" i="1"/>
  <c r="AIG31" i="1"/>
  <c r="AIH31" i="1"/>
  <c r="AII31" i="1"/>
  <c r="AIJ31" i="1"/>
  <c r="AIK31" i="1"/>
  <c r="AIL31" i="1"/>
  <c r="AIM31" i="1"/>
  <c r="AIN31" i="1"/>
  <c r="AIO31" i="1"/>
  <c r="AIP31" i="1"/>
  <c r="AIQ31" i="1"/>
  <c r="AIR31" i="1"/>
  <c r="AIS31" i="1"/>
  <c r="AIT31" i="1"/>
  <c r="AIU31" i="1"/>
  <c r="AIV31" i="1"/>
  <c r="AIW31" i="1"/>
  <c r="AIX31" i="1"/>
  <c r="AIY31" i="1"/>
  <c r="AIZ31" i="1"/>
  <c r="AJA31" i="1"/>
  <c r="AJB31" i="1"/>
  <c r="AJC31" i="1"/>
  <c r="AJD31" i="1"/>
  <c r="AJE31" i="1"/>
  <c r="AJF31" i="1"/>
  <c r="AJG31" i="1"/>
  <c r="AJH31" i="1"/>
  <c r="AJI31" i="1"/>
  <c r="AJJ31" i="1"/>
  <c r="AJK31" i="1"/>
  <c r="AJL31" i="1"/>
  <c r="AJM31" i="1"/>
  <c r="AJN31" i="1"/>
  <c r="AJO31" i="1"/>
  <c r="AJP31" i="1"/>
  <c r="AJQ31" i="1"/>
  <c r="AJR31" i="1"/>
  <c r="AJS31" i="1"/>
  <c r="AJT31" i="1"/>
  <c r="AJU31" i="1"/>
  <c r="AJV31" i="1"/>
  <c r="AJW31" i="1"/>
  <c r="AJX31" i="1"/>
  <c r="AJY31" i="1"/>
  <c r="AJZ31" i="1"/>
  <c r="AKA31" i="1"/>
  <c r="AKB31" i="1"/>
  <c r="AKC31" i="1"/>
  <c r="AKD31" i="1"/>
  <c r="AKE31" i="1"/>
  <c r="AKF31" i="1"/>
  <c r="AKG31" i="1"/>
  <c r="AKH31" i="1"/>
  <c r="AKI31" i="1"/>
  <c r="AKJ31" i="1"/>
  <c r="AKK31" i="1"/>
  <c r="AKL31" i="1"/>
  <c r="AKM31" i="1"/>
  <c r="AKN31" i="1"/>
  <c r="AKO31" i="1"/>
  <c r="AKP31" i="1"/>
  <c r="AKQ31" i="1"/>
  <c r="AKR31" i="1"/>
  <c r="AKS31" i="1"/>
  <c r="AKT31" i="1"/>
  <c r="AKU31" i="1"/>
  <c r="AKV31" i="1"/>
  <c r="AKW31" i="1"/>
  <c r="AKX31" i="1"/>
  <c r="AKY31" i="1"/>
  <c r="AKZ31" i="1"/>
  <c r="ALA31" i="1"/>
  <c r="ALB31" i="1"/>
  <c r="ALC31" i="1"/>
  <c r="ALD31" i="1"/>
  <c r="ALE31" i="1"/>
  <c r="ALF31" i="1"/>
  <c r="ALG31" i="1"/>
  <c r="ALH31" i="1"/>
  <c r="ALI31" i="1"/>
  <c r="ALJ31" i="1"/>
  <c r="ALK31" i="1"/>
  <c r="ALL31" i="1"/>
  <c r="ALM31" i="1"/>
  <c r="ALN31" i="1"/>
  <c r="ALO31" i="1"/>
  <c r="ALP31" i="1"/>
  <c r="ALQ31" i="1"/>
  <c r="ALR31" i="1"/>
  <c r="ALS31" i="1"/>
  <c r="ALT31" i="1"/>
  <c r="ALU31" i="1"/>
  <c r="ALV31" i="1"/>
  <c r="ALW31" i="1"/>
  <c r="ALX31" i="1"/>
  <c r="ALY31" i="1"/>
  <c r="ALZ31" i="1"/>
  <c r="AMA31" i="1"/>
  <c r="AMB31" i="1"/>
  <c r="AMC31" i="1"/>
  <c r="AMD31" i="1"/>
  <c r="AME31" i="1"/>
  <c r="AMF31" i="1"/>
  <c r="AMG31" i="1"/>
  <c r="AMH31" i="1"/>
  <c r="AMI31" i="1"/>
  <c r="AMJ31" i="1"/>
  <c r="AMK31" i="1"/>
  <c r="AML31" i="1"/>
  <c r="AMM31" i="1"/>
  <c r="AMN31" i="1"/>
  <c r="AMO31" i="1"/>
  <c r="AMP31" i="1"/>
  <c r="AMQ31" i="1"/>
  <c r="AMR31" i="1"/>
  <c r="AMS31" i="1"/>
  <c r="AMT31" i="1"/>
  <c r="AMU31" i="1"/>
  <c r="AMV31" i="1"/>
  <c r="AMW31" i="1"/>
  <c r="AMX31" i="1"/>
  <c r="AMY31" i="1"/>
  <c r="AMZ31" i="1"/>
  <c r="ANA31" i="1"/>
  <c r="ANB31" i="1"/>
  <c r="ANC31" i="1"/>
  <c r="AND31" i="1"/>
  <c r="ANE31" i="1"/>
  <c r="ANF31" i="1"/>
  <c r="ANG31" i="1"/>
  <c r="ANH31" i="1"/>
  <c r="ANI31" i="1"/>
  <c r="ANJ31" i="1"/>
  <c r="ANK31" i="1"/>
  <c r="ANL31" i="1"/>
  <c r="ANM31" i="1"/>
  <c r="ANN31" i="1"/>
  <c r="ANO31" i="1"/>
  <c r="ANP31" i="1"/>
  <c r="ANQ31" i="1"/>
  <c r="ANR31" i="1"/>
  <c r="ANS31" i="1"/>
  <c r="ANT31" i="1"/>
  <c r="ANU31" i="1"/>
  <c r="ANV31" i="1"/>
  <c r="ANW31" i="1"/>
  <c r="ANX31" i="1"/>
  <c r="ANY31" i="1"/>
  <c r="ANZ31" i="1"/>
  <c r="AOA31" i="1"/>
  <c r="AOB31" i="1"/>
  <c r="AOC31" i="1"/>
  <c r="AOD31" i="1"/>
  <c r="AOE31" i="1"/>
  <c r="AOF31" i="1"/>
  <c r="AOG31" i="1"/>
  <c r="AOH31" i="1"/>
  <c r="AOI31" i="1"/>
  <c r="AOJ31" i="1"/>
  <c r="AOK31" i="1"/>
  <c r="AOL31" i="1"/>
  <c r="AOM31" i="1"/>
  <c r="AON31" i="1"/>
  <c r="AOO31" i="1"/>
  <c r="AOP31" i="1"/>
  <c r="AOQ31" i="1"/>
  <c r="AOR31" i="1"/>
  <c r="AOS31" i="1"/>
  <c r="AOT31" i="1"/>
  <c r="AOU31" i="1"/>
  <c r="AOV31" i="1"/>
  <c r="AOW31" i="1"/>
  <c r="AOX31" i="1"/>
  <c r="AOY31" i="1"/>
  <c r="AOZ31" i="1"/>
  <c r="APA31" i="1"/>
  <c r="APB31" i="1"/>
  <c r="APC31" i="1"/>
  <c r="APD31" i="1"/>
  <c r="APE31" i="1"/>
  <c r="APF31" i="1"/>
  <c r="APG31" i="1"/>
  <c r="APH31" i="1"/>
  <c r="API31" i="1"/>
  <c r="APJ31" i="1"/>
  <c r="APK31" i="1"/>
  <c r="APL31" i="1"/>
  <c r="APM31" i="1"/>
  <c r="APN31" i="1"/>
  <c r="APO31" i="1"/>
  <c r="APP31" i="1"/>
  <c r="APQ31" i="1"/>
  <c r="APR31" i="1"/>
  <c r="APS31" i="1"/>
  <c r="APT31" i="1"/>
  <c r="APU31" i="1"/>
  <c r="APV31" i="1"/>
  <c r="APW31" i="1"/>
  <c r="APX31" i="1"/>
  <c r="APY31" i="1"/>
  <c r="APZ31" i="1"/>
  <c r="AQA31" i="1"/>
  <c r="AQB31" i="1"/>
  <c r="AQC31" i="1"/>
  <c r="AQD31" i="1"/>
  <c r="AQE31" i="1"/>
  <c r="AQF31" i="1"/>
  <c r="AQG31" i="1"/>
  <c r="AQH31" i="1"/>
  <c r="AQI31" i="1"/>
  <c r="AQJ31" i="1"/>
  <c r="AQK31" i="1"/>
  <c r="AQL31" i="1"/>
  <c r="AQM31" i="1"/>
  <c r="AQN31" i="1"/>
  <c r="AQO31" i="1"/>
  <c r="AQP31" i="1"/>
  <c r="AQQ31" i="1"/>
  <c r="AQR31" i="1"/>
  <c r="AQS31" i="1"/>
  <c r="AQT31" i="1"/>
  <c r="AQU31" i="1"/>
  <c r="AQV31" i="1"/>
  <c r="AQW31" i="1"/>
  <c r="AQX31" i="1"/>
  <c r="AQY31" i="1"/>
  <c r="AQZ31" i="1"/>
  <c r="ARA31" i="1"/>
  <c r="ARB31" i="1"/>
  <c r="ARC31" i="1"/>
  <c r="ARD31" i="1"/>
  <c r="ARE31" i="1"/>
  <c r="ARF31" i="1"/>
  <c r="ARG31" i="1"/>
  <c r="ARH31" i="1"/>
  <c r="ARI31" i="1"/>
  <c r="ARJ31" i="1"/>
  <c r="ARK31" i="1"/>
  <c r="ARL31" i="1"/>
  <c r="ARM31" i="1"/>
  <c r="ARN31" i="1"/>
  <c r="ARO31" i="1"/>
  <c r="ARP31" i="1"/>
  <c r="ARQ31" i="1"/>
  <c r="ARR31" i="1"/>
  <c r="ARS31" i="1"/>
  <c r="ART31" i="1"/>
  <c r="ARU31" i="1"/>
  <c r="ARV31" i="1"/>
  <c r="ARW31" i="1"/>
  <c r="ARX31" i="1"/>
  <c r="ARY31" i="1"/>
  <c r="ARZ31" i="1"/>
  <c r="ASA31" i="1"/>
  <c r="ASB31" i="1"/>
  <c r="ASC31" i="1"/>
  <c r="ASD31" i="1"/>
  <c r="ASE31" i="1"/>
  <c r="ASF31" i="1"/>
  <c r="ASG31" i="1"/>
  <c r="ASH31" i="1"/>
  <c r="ASI31" i="1"/>
  <c r="ASJ31" i="1"/>
  <c r="ASK31" i="1"/>
  <c r="ASL31" i="1"/>
  <c r="ASM31" i="1"/>
  <c r="ASN31" i="1"/>
  <c r="ASO31" i="1"/>
  <c r="ASP31" i="1"/>
  <c r="ASQ31" i="1"/>
  <c r="ASR31" i="1"/>
  <c r="ASS31" i="1"/>
  <c r="AST31" i="1"/>
  <c r="ASU31" i="1"/>
  <c r="ASV31" i="1"/>
  <c r="ASW31" i="1"/>
  <c r="ASX31" i="1"/>
  <c r="ASY31" i="1"/>
  <c r="ASZ31" i="1"/>
  <c r="ATA31" i="1"/>
  <c r="ATB31" i="1"/>
  <c r="ATC31" i="1"/>
  <c r="ATD31" i="1"/>
  <c r="ATE31" i="1"/>
  <c r="ATF31" i="1"/>
  <c r="ATG31" i="1"/>
  <c r="ATH31" i="1"/>
  <c r="ATI31" i="1"/>
  <c r="ATJ31" i="1"/>
  <c r="ATK31" i="1"/>
  <c r="ATL31" i="1"/>
  <c r="ATM31" i="1"/>
  <c r="ATN31" i="1"/>
  <c r="ATO31" i="1"/>
  <c r="ATP31" i="1"/>
  <c r="ATQ31" i="1"/>
  <c r="ATR31" i="1"/>
  <c r="ATS31" i="1"/>
  <c r="ATT31" i="1"/>
  <c r="ATU31" i="1"/>
  <c r="ATV31" i="1"/>
  <c r="ATW31" i="1"/>
  <c r="ATX31" i="1"/>
  <c r="ATY31" i="1"/>
  <c r="ATZ31" i="1"/>
  <c r="AUA31" i="1"/>
  <c r="AUB31" i="1"/>
  <c r="AUC31" i="1"/>
  <c r="AUD31" i="1"/>
  <c r="AUE31" i="1"/>
  <c r="AUF31" i="1"/>
  <c r="AUG31" i="1"/>
  <c r="AUH31" i="1"/>
  <c r="AUI31" i="1"/>
  <c r="AUJ31" i="1"/>
  <c r="AUK31" i="1"/>
  <c r="AUL31" i="1"/>
  <c r="AUM31" i="1"/>
  <c r="AUN31" i="1"/>
  <c r="AUO31" i="1"/>
  <c r="AUP31" i="1"/>
  <c r="AUQ31" i="1"/>
  <c r="AUR31" i="1"/>
  <c r="AUS31" i="1"/>
  <c r="AUT31" i="1"/>
  <c r="AUU31" i="1"/>
  <c r="AUV31" i="1"/>
  <c r="AUW31" i="1"/>
  <c r="AUX31" i="1"/>
  <c r="AUY31" i="1"/>
  <c r="AUZ31" i="1"/>
  <c r="AVA31" i="1"/>
  <c r="AVB31" i="1"/>
  <c r="AVC31" i="1"/>
  <c r="AVD31" i="1"/>
  <c r="AVE31" i="1"/>
  <c r="AVF31" i="1"/>
  <c r="AVG31" i="1"/>
  <c r="AVH31" i="1"/>
  <c r="AVI31" i="1"/>
  <c r="AVJ31" i="1"/>
  <c r="AVK31" i="1"/>
  <c r="AVL31" i="1"/>
  <c r="AVM31" i="1"/>
  <c r="AVN31" i="1"/>
  <c r="AVO31" i="1"/>
  <c r="AVP31" i="1"/>
  <c r="AVQ31" i="1"/>
  <c r="AVR31" i="1"/>
  <c r="AVS31" i="1"/>
  <c r="AVT31" i="1"/>
  <c r="AVU31" i="1"/>
  <c r="AVV31" i="1"/>
  <c r="AVW31" i="1"/>
  <c r="AVX31" i="1"/>
  <c r="AVY31" i="1"/>
  <c r="AVZ31" i="1"/>
  <c r="AWA31" i="1"/>
  <c r="AWB31" i="1"/>
  <c r="AWC31" i="1"/>
  <c r="AWD31" i="1"/>
  <c r="AWE31" i="1"/>
  <c r="AWF31" i="1"/>
  <c r="AWG31" i="1"/>
  <c r="AWH31" i="1"/>
  <c r="AWI31" i="1"/>
  <c r="AWJ31" i="1"/>
  <c r="AWK31" i="1"/>
  <c r="AWL31" i="1"/>
  <c r="AWM31" i="1"/>
  <c r="AWN31" i="1"/>
  <c r="AWO31" i="1"/>
  <c r="AWP31" i="1"/>
  <c r="AWQ31" i="1"/>
  <c r="AWR31" i="1"/>
  <c r="AWS31" i="1"/>
  <c r="AWT31" i="1"/>
  <c r="AWU31" i="1"/>
  <c r="AWV31" i="1"/>
  <c r="AWW31" i="1"/>
  <c r="AWX31" i="1"/>
  <c r="AWY31" i="1"/>
  <c r="AWZ31" i="1"/>
  <c r="AXA31" i="1"/>
  <c r="AXB31" i="1"/>
  <c r="AXC31" i="1"/>
  <c r="AXD31" i="1"/>
  <c r="AXE31" i="1"/>
  <c r="AXF31" i="1"/>
  <c r="AXG31" i="1"/>
  <c r="AXH31" i="1"/>
  <c r="AXI31" i="1"/>
  <c r="AXJ31" i="1"/>
  <c r="AXK31" i="1"/>
  <c r="AXL31" i="1"/>
  <c r="AXM31" i="1"/>
  <c r="AXN31" i="1"/>
  <c r="AXO31" i="1"/>
  <c r="AXP31" i="1"/>
  <c r="AXQ31" i="1"/>
  <c r="AXR31" i="1"/>
  <c r="AXS31" i="1"/>
  <c r="AXT31" i="1"/>
  <c r="AXU31" i="1"/>
  <c r="AXV31" i="1"/>
  <c r="AXW31" i="1"/>
  <c r="AXX31" i="1"/>
  <c r="AXY31" i="1"/>
  <c r="AXZ31" i="1"/>
  <c r="AYA31" i="1"/>
  <c r="AYB31" i="1"/>
  <c r="AYC31" i="1"/>
  <c r="AYD31" i="1"/>
  <c r="AYE31" i="1"/>
  <c r="AYF31" i="1"/>
  <c r="AYG31" i="1"/>
  <c r="AYH31" i="1"/>
  <c r="AYI31" i="1"/>
  <c r="AYJ31" i="1"/>
  <c r="AYK31" i="1"/>
  <c r="AYL31" i="1"/>
  <c r="AYM31" i="1"/>
  <c r="AYN31" i="1"/>
  <c r="AYO31" i="1"/>
  <c r="AYP31" i="1"/>
  <c r="AYQ31" i="1"/>
  <c r="AYR31" i="1"/>
  <c r="AYS31" i="1"/>
  <c r="AYT31" i="1"/>
  <c r="AYU31" i="1"/>
  <c r="AYV31" i="1"/>
  <c r="AYW31" i="1"/>
  <c r="AYX31" i="1"/>
  <c r="AYY31" i="1"/>
  <c r="AYZ31" i="1"/>
  <c r="AZA31" i="1"/>
  <c r="AZB31" i="1"/>
  <c r="AZC31" i="1"/>
  <c r="AZD31" i="1"/>
  <c r="AZE31" i="1"/>
  <c r="AZF31" i="1"/>
  <c r="AZG31" i="1"/>
  <c r="AZH31" i="1"/>
  <c r="AZI31" i="1"/>
  <c r="AZJ31" i="1"/>
  <c r="AZK31" i="1"/>
  <c r="AZL31" i="1"/>
  <c r="AZM31" i="1"/>
  <c r="AZN31" i="1"/>
  <c r="AZO31" i="1"/>
  <c r="AZP31" i="1"/>
  <c r="AZQ31" i="1"/>
  <c r="AZR31" i="1"/>
  <c r="AZS31" i="1"/>
  <c r="AZT31" i="1"/>
  <c r="AZU31" i="1"/>
  <c r="AZV31" i="1"/>
  <c r="AZW31" i="1"/>
  <c r="AZX31" i="1"/>
  <c r="AZY31" i="1"/>
  <c r="AZZ31" i="1"/>
  <c r="BAA31" i="1"/>
  <c r="BAB31" i="1"/>
  <c r="BAC31" i="1"/>
  <c r="BAD31" i="1"/>
  <c r="BAE31" i="1"/>
  <c r="BAF31" i="1"/>
  <c r="BAG31" i="1"/>
  <c r="BAH31" i="1"/>
  <c r="BAI31" i="1"/>
  <c r="BAJ31" i="1"/>
  <c r="BAK31" i="1"/>
  <c r="BAL31" i="1"/>
  <c r="BAM31" i="1"/>
  <c r="BAN31" i="1"/>
  <c r="BAO31" i="1"/>
  <c r="BAP31" i="1"/>
  <c r="BAQ31" i="1"/>
  <c r="BAR31" i="1"/>
  <c r="BAS31" i="1"/>
  <c r="BAT31" i="1"/>
  <c r="BAU31" i="1"/>
  <c r="BAV31" i="1"/>
  <c r="BAW31" i="1"/>
  <c r="BAX31" i="1"/>
  <c r="BAY31" i="1"/>
  <c r="BAZ31" i="1"/>
  <c r="BBA31" i="1"/>
  <c r="BBB31" i="1"/>
  <c r="BBC31" i="1"/>
  <c r="BBD31" i="1"/>
  <c r="BBE31" i="1"/>
  <c r="BBF31" i="1"/>
  <c r="BBG31" i="1"/>
  <c r="BBH31" i="1"/>
  <c r="BBI31" i="1"/>
  <c r="BBJ31" i="1"/>
  <c r="BBK31" i="1"/>
  <c r="BBL31" i="1"/>
  <c r="BBM31" i="1"/>
  <c r="BBN31" i="1"/>
  <c r="BBO31" i="1"/>
  <c r="BBP31" i="1"/>
  <c r="BBQ31" i="1"/>
  <c r="BBR31" i="1"/>
  <c r="BBS31" i="1"/>
  <c r="BBT31" i="1"/>
  <c r="BBU31" i="1"/>
  <c r="BBV31" i="1"/>
  <c r="BBW31" i="1"/>
  <c r="BBX31" i="1"/>
  <c r="BBY31" i="1"/>
  <c r="BBZ31" i="1"/>
  <c r="BCA31" i="1"/>
  <c r="BCB31" i="1"/>
  <c r="BCC31" i="1"/>
  <c r="BCD31" i="1"/>
  <c r="BCE31" i="1"/>
  <c r="BCF31" i="1"/>
  <c r="BCG31" i="1"/>
  <c r="BCH31" i="1"/>
  <c r="BCI31" i="1"/>
  <c r="BCJ31" i="1"/>
  <c r="BCK31" i="1"/>
  <c r="BCL31" i="1"/>
  <c r="BCM31" i="1"/>
  <c r="BCN31" i="1"/>
  <c r="BCO31" i="1"/>
  <c r="BCP31" i="1"/>
  <c r="BCQ31" i="1"/>
  <c r="BCR31" i="1"/>
  <c r="BCS31" i="1"/>
  <c r="BCT31" i="1"/>
  <c r="BCU31" i="1"/>
  <c r="BCV31" i="1"/>
  <c r="BCW31" i="1"/>
  <c r="BCX31" i="1"/>
  <c r="BCY31" i="1"/>
  <c r="BCZ31" i="1"/>
  <c r="BDA31" i="1"/>
  <c r="BDB31" i="1"/>
  <c r="BDC31" i="1"/>
  <c r="BDD31" i="1"/>
  <c r="BDE31" i="1"/>
  <c r="BDF31" i="1"/>
  <c r="BDG31" i="1"/>
  <c r="BDH31" i="1"/>
  <c r="BDI31" i="1"/>
  <c r="BDJ31" i="1"/>
  <c r="BDK31" i="1"/>
  <c r="BDL31" i="1"/>
  <c r="BDM31" i="1"/>
  <c r="BDN31" i="1"/>
  <c r="BDO31" i="1"/>
  <c r="BDP31" i="1"/>
  <c r="BDQ31" i="1"/>
  <c r="BDR31" i="1"/>
  <c r="BDS31" i="1"/>
  <c r="BDT31" i="1"/>
  <c r="BDU31" i="1"/>
  <c r="BDV31" i="1"/>
  <c r="BDW31" i="1"/>
  <c r="BDX31" i="1"/>
  <c r="BDY31" i="1"/>
  <c r="BDZ31" i="1"/>
  <c r="BEA31" i="1"/>
  <c r="BEB31" i="1"/>
  <c r="BEC31" i="1"/>
  <c r="BED31" i="1"/>
  <c r="BEE31" i="1"/>
  <c r="BEF31" i="1"/>
  <c r="BEG31" i="1"/>
  <c r="BEH31" i="1"/>
  <c r="BEI31" i="1"/>
  <c r="BEJ31" i="1"/>
  <c r="BEK31" i="1"/>
  <c r="BEL31" i="1"/>
  <c r="BEM31" i="1"/>
  <c r="BEN31" i="1"/>
  <c r="BEO31" i="1"/>
  <c r="BEP31" i="1"/>
  <c r="BEQ31" i="1"/>
  <c r="BER31" i="1"/>
  <c r="BES31" i="1"/>
  <c r="BET31" i="1"/>
  <c r="BEU31" i="1"/>
  <c r="BEV31" i="1"/>
  <c r="BEW31" i="1"/>
  <c r="BEX31" i="1"/>
  <c r="BEY31" i="1"/>
  <c r="BEZ31" i="1"/>
  <c r="BFA31" i="1"/>
  <c r="BFB31" i="1"/>
  <c r="BFC31" i="1"/>
  <c r="BFD31" i="1"/>
  <c r="BFE31" i="1"/>
  <c r="BFF31" i="1"/>
  <c r="BFG31" i="1"/>
  <c r="BFH31" i="1"/>
  <c r="BFI31" i="1"/>
  <c r="BFJ31" i="1"/>
  <c r="BFK31" i="1"/>
  <c r="BFL31" i="1"/>
  <c r="BFM31" i="1"/>
  <c r="BFN31" i="1"/>
  <c r="BFO31" i="1"/>
  <c r="BFP31" i="1"/>
  <c r="BFQ31" i="1"/>
  <c r="BFR31" i="1"/>
  <c r="BFS31" i="1"/>
  <c r="BFT31" i="1"/>
  <c r="BFU31" i="1"/>
  <c r="BFV31" i="1"/>
  <c r="BFW31" i="1"/>
  <c r="BFX31" i="1"/>
  <c r="BFY31" i="1"/>
  <c r="BFZ31" i="1"/>
  <c r="BGA31" i="1"/>
  <c r="BGB31" i="1"/>
  <c r="BGC31" i="1"/>
  <c r="BGD31" i="1"/>
  <c r="BGE31" i="1"/>
  <c r="BGF31" i="1"/>
  <c r="BGG31" i="1"/>
  <c r="BGH31" i="1"/>
  <c r="BGI31" i="1"/>
  <c r="BGJ31" i="1"/>
  <c r="BGK31" i="1"/>
  <c r="BGL31" i="1"/>
  <c r="BGM31" i="1"/>
  <c r="BGN31" i="1"/>
  <c r="BGO31" i="1"/>
  <c r="BGP31" i="1"/>
  <c r="BGQ31" i="1"/>
  <c r="BGR31" i="1"/>
  <c r="BGS31" i="1"/>
  <c r="BGT31" i="1"/>
  <c r="BGU31" i="1"/>
  <c r="BGV31" i="1"/>
  <c r="BGW31" i="1"/>
  <c r="BGX31" i="1"/>
  <c r="BGY31" i="1"/>
  <c r="BGZ31" i="1"/>
  <c r="BHA31" i="1"/>
  <c r="BHB31" i="1"/>
  <c r="BHC31" i="1"/>
  <c r="BHD31" i="1"/>
  <c r="BHE31" i="1"/>
  <c r="BHF31" i="1"/>
  <c r="BHG31" i="1"/>
  <c r="BHH31" i="1"/>
  <c r="BHI31" i="1"/>
  <c r="BHJ31" i="1"/>
  <c r="BHK31" i="1"/>
  <c r="BHL31" i="1"/>
  <c r="BHM31" i="1"/>
  <c r="BHN31" i="1"/>
  <c r="BHO31" i="1"/>
  <c r="BHP31" i="1"/>
  <c r="BHQ31" i="1"/>
  <c r="BHR31" i="1"/>
  <c r="BHS31" i="1"/>
  <c r="BHT31" i="1"/>
  <c r="BHU31" i="1"/>
  <c r="BHV31" i="1"/>
  <c r="BHW31" i="1"/>
  <c r="BHX31" i="1"/>
  <c r="BHY31" i="1"/>
  <c r="BHZ31" i="1"/>
  <c r="BIA31" i="1"/>
  <c r="BIB31" i="1"/>
  <c r="BIC31" i="1"/>
  <c r="BID31" i="1"/>
  <c r="BIE31" i="1"/>
  <c r="BIF31" i="1"/>
  <c r="BIG31" i="1"/>
  <c r="BIH31" i="1"/>
  <c r="BII31" i="1"/>
  <c r="BIJ31" i="1"/>
  <c r="BIK31" i="1"/>
  <c r="BIL31" i="1"/>
  <c r="BIM31" i="1"/>
  <c r="BIN31" i="1"/>
  <c r="BIO31" i="1"/>
  <c r="BIP31" i="1"/>
  <c r="BIQ31" i="1"/>
  <c r="BIR31" i="1"/>
  <c r="BIS31" i="1"/>
  <c r="BIT31" i="1"/>
  <c r="BIU31" i="1"/>
  <c r="BIV31" i="1"/>
  <c r="BIW31" i="1"/>
  <c r="BIX31" i="1"/>
  <c r="BIY31" i="1"/>
  <c r="BIZ31" i="1"/>
  <c r="BJA31" i="1"/>
  <c r="BJB31" i="1"/>
  <c r="BJC31" i="1"/>
  <c r="BJD31" i="1"/>
  <c r="BJE31" i="1"/>
  <c r="BJF31" i="1"/>
  <c r="BJG31" i="1"/>
  <c r="BJH31" i="1"/>
  <c r="BJI31" i="1"/>
  <c r="BJJ31" i="1"/>
  <c r="BJK31" i="1"/>
  <c r="BJL31" i="1"/>
  <c r="BJM31" i="1"/>
  <c r="BJN31" i="1"/>
  <c r="BJO31" i="1"/>
  <c r="BJP31" i="1"/>
  <c r="BJQ31" i="1"/>
  <c r="BJR31" i="1"/>
  <c r="BJS31" i="1"/>
  <c r="BJT31" i="1"/>
  <c r="BJU31" i="1"/>
  <c r="BJV31" i="1"/>
  <c r="BJW31" i="1"/>
  <c r="BJX31" i="1"/>
  <c r="BJY31" i="1"/>
  <c r="BJZ31" i="1"/>
  <c r="BKA31" i="1"/>
  <c r="BKB31" i="1"/>
  <c r="BKC31" i="1"/>
  <c r="BKD31" i="1"/>
  <c r="BKE31" i="1"/>
  <c r="BKF31" i="1"/>
  <c r="BKG31" i="1"/>
  <c r="BKH31" i="1"/>
  <c r="BKI31" i="1"/>
  <c r="BKJ31" i="1"/>
  <c r="BKK31" i="1"/>
  <c r="BKL31" i="1"/>
  <c r="BKM31" i="1"/>
  <c r="BKN31" i="1"/>
  <c r="BKO31" i="1"/>
  <c r="BKP31" i="1"/>
  <c r="BKQ31" i="1"/>
  <c r="BKR31" i="1"/>
  <c r="BKS31" i="1"/>
  <c r="BKT31" i="1"/>
  <c r="BKU31" i="1"/>
  <c r="BKV31" i="1"/>
  <c r="BKW31" i="1"/>
  <c r="BKX31" i="1"/>
  <c r="BKY31" i="1"/>
  <c r="BKZ31" i="1"/>
  <c r="BLA31" i="1"/>
  <c r="BLB31" i="1"/>
  <c r="BLC31" i="1"/>
  <c r="BLD31" i="1"/>
  <c r="BLE31" i="1"/>
  <c r="BLF31" i="1"/>
  <c r="BLG31" i="1"/>
  <c r="BLH31" i="1"/>
  <c r="BLI31" i="1"/>
  <c r="BLJ31" i="1"/>
  <c r="BLK31" i="1"/>
  <c r="BLL31" i="1"/>
  <c r="BLM31" i="1"/>
  <c r="BLN31" i="1"/>
  <c r="BLO31" i="1"/>
  <c r="BLP31" i="1"/>
  <c r="BLQ31" i="1"/>
  <c r="BLR31" i="1"/>
  <c r="BLS31" i="1"/>
  <c r="BLT31" i="1"/>
  <c r="BLU31" i="1"/>
  <c r="BLV31" i="1"/>
  <c r="BLW31" i="1"/>
  <c r="BLX31" i="1"/>
  <c r="BLY31" i="1"/>
  <c r="BLZ31" i="1"/>
  <c r="BMA31" i="1"/>
  <c r="BMB31" i="1"/>
  <c r="BMC31" i="1"/>
  <c r="BMD31" i="1"/>
  <c r="BME31" i="1"/>
  <c r="BMF31" i="1"/>
  <c r="BMG31" i="1"/>
  <c r="BMH31" i="1"/>
  <c r="BMI31" i="1"/>
  <c r="BMJ31" i="1"/>
  <c r="BMK31" i="1"/>
  <c r="BML31" i="1"/>
  <c r="BMM31" i="1"/>
  <c r="BMN31" i="1"/>
  <c r="BMO31" i="1"/>
  <c r="BMP31" i="1"/>
  <c r="BMQ31" i="1"/>
  <c r="BMR31" i="1"/>
  <c r="BMS31" i="1"/>
  <c r="BMT31" i="1"/>
  <c r="BMU31" i="1"/>
  <c r="BMV31" i="1"/>
  <c r="BMW31" i="1"/>
  <c r="BMX31" i="1"/>
  <c r="BMY31" i="1"/>
  <c r="BMZ31" i="1"/>
  <c r="BNA31" i="1"/>
  <c r="BNB31" i="1"/>
  <c r="BNC31" i="1"/>
  <c r="BND31" i="1"/>
  <c r="BNE31" i="1"/>
  <c r="BNF31" i="1"/>
  <c r="BNG31" i="1"/>
  <c r="BNH31" i="1"/>
  <c r="BNI31" i="1"/>
  <c r="BNJ31" i="1"/>
  <c r="BNK31" i="1"/>
  <c r="BNL31" i="1"/>
  <c r="BNM31" i="1"/>
  <c r="BNN31" i="1"/>
  <c r="BNO31" i="1"/>
  <c r="BNP31" i="1"/>
  <c r="BNQ31" i="1"/>
  <c r="BNR31" i="1"/>
  <c r="BNS31" i="1"/>
  <c r="BNT31" i="1"/>
  <c r="BNU31" i="1"/>
  <c r="BNV31" i="1"/>
  <c r="BNW31" i="1"/>
  <c r="BNX31" i="1"/>
  <c r="BNY31" i="1"/>
  <c r="BNZ31" i="1"/>
  <c r="BOA31" i="1"/>
  <c r="BOB31" i="1"/>
  <c r="BOC31" i="1"/>
  <c r="BOD31" i="1"/>
  <c r="BOE31" i="1"/>
  <c r="BOF31" i="1"/>
  <c r="BOG31" i="1"/>
  <c r="BOH31" i="1"/>
  <c r="BOI31" i="1"/>
  <c r="BOJ31" i="1"/>
  <c r="BOK31" i="1"/>
  <c r="BOL31" i="1"/>
  <c r="BOM31" i="1"/>
  <c r="BON31" i="1"/>
  <c r="BOO31" i="1"/>
  <c r="BOP31" i="1"/>
  <c r="BOQ31" i="1"/>
  <c r="BOR31" i="1"/>
  <c r="BOS31" i="1"/>
  <c r="BOT31" i="1"/>
  <c r="BOU31" i="1"/>
  <c r="BOV31" i="1"/>
  <c r="BOW31" i="1"/>
  <c r="BOX31" i="1"/>
  <c r="BOY31" i="1"/>
  <c r="BOZ31" i="1"/>
  <c r="BPA31" i="1"/>
  <c r="BPB31" i="1"/>
  <c r="BPC31" i="1"/>
  <c r="BPD31" i="1"/>
  <c r="BPE31" i="1"/>
  <c r="BPF31" i="1"/>
  <c r="BPG31" i="1"/>
  <c r="BPH31" i="1"/>
  <c r="BPI31" i="1"/>
  <c r="BPJ31" i="1"/>
  <c r="BPK31" i="1"/>
  <c r="BPL31" i="1"/>
  <c r="BPM31" i="1"/>
  <c r="BPN31" i="1"/>
  <c r="BPO31" i="1"/>
  <c r="BPP31" i="1"/>
  <c r="BPQ31" i="1"/>
  <c r="BPR31" i="1"/>
  <c r="BPS31" i="1"/>
  <c r="BPT31" i="1"/>
  <c r="BPU31" i="1"/>
  <c r="BPV31" i="1"/>
  <c r="BPW31" i="1"/>
  <c r="BPX31" i="1"/>
  <c r="BPY31" i="1"/>
  <c r="BPZ31" i="1"/>
  <c r="BQA31" i="1"/>
  <c r="BQB31" i="1"/>
  <c r="BQC31" i="1"/>
  <c r="BQD31" i="1"/>
  <c r="BQE31" i="1"/>
  <c r="BQF31" i="1"/>
  <c r="BQG31" i="1"/>
  <c r="BQH31" i="1"/>
  <c r="BQI31" i="1"/>
  <c r="BQJ31" i="1"/>
  <c r="BQK31" i="1"/>
  <c r="BQL31" i="1"/>
  <c r="BQM31" i="1"/>
  <c r="BQN31" i="1"/>
  <c r="BQO31" i="1"/>
  <c r="BQP31" i="1"/>
  <c r="BQQ31" i="1"/>
  <c r="BQR31" i="1"/>
  <c r="BQS31" i="1"/>
  <c r="BQT31" i="1"/>
  <c r="BQU31" i="1"/>
  <c r="BQV31" i="1"/>
  <c r="BQW31" i="1"/>
  <c r="BQX31" i="1"/>
  <c r="BQY31" i="1"/>
  <c r="BQZ31" i="1"/>
  <c r="BRA31" i="1"/>
  <c r="BRB31" i="1"/>
  <c r="BRC31" i="1"/>
  <c r="BRD31" i="1"/>
  <c r="BRE31" i="1"/>
  <c r="BRF31" i="1"/>
  <c r="BRG31" i="1"/>
  <c r="BRH31" i="1"/>
  <c r="BRI31" i="1"/>
  <c r="BRJ31" i="1"/>
  <c r="BRK31" i="1"/>
  <c r="BRL31" i="1"/>
  <c r="BRM31" i="1"/>
  <c r="BRN31" i="1"/>
  <c r="BRO31" i="1"/>
  <c r="BRP31" i="1"/>
  <c r="BRQ31" i="1"/>
  <c r="BRR31" i="1"/>
  <c r="BRS31" i="1"/>
  <c r="BRT31" i="1"/>
  <c r="BRU31" i="1"/>
  <c r="BRV31" i="1"/>
  <c r="BRW31" i="1"/>
  <c r="BRX31" i="1"/>
  <c r="BRY31" i="1"/>
  <c r="BRZ31" i="1"/>
  <c r="BSA31" i="1"/>
  <c r="BSB31" i="1"/>
  <c r="BSC31" i="1"/>
  <c r="BSD31" i="1"/>
  <c r="BSE31" i="1"/>
  <c r="BSF31" i="1"/>
  <c r="BSG31" i="1"/>
  <c r="BSH31" i="1"/>
  <c r="BSI31" i="1"/>
  <c r="BSJ31" i="1"/>
  <c r="BSK31" i="1"/>
  <c r="BSL31" i="1"/>
  <c r="BSM31" i="1"/>
  <c r="BSN31" i="1"/>
  <c r="BSO31" i="1"/>
  <c r="BSP31" i="1"/>
  <c r="BSQ31" i="1"/>
  <c r="BSR31" i="1"/>
  <c r="BSS31" i="1"/>
  <c r="BST31" i="1"/>
  <c r="BSU31" i="1"/>
  <c r="BSV31" i="1"/>
  <c r="BSW31" i="1"/>
  <c r="BSX31" i="1"/>
  <c r="BSY31" i="1"/>
  <c r="BSZ31" i="1"/>
  <c r="BTA31" i="1"/>
  <c r="BTB31" i="1"/>
  <c r="BTC31" i="1"/>
  <c r="BTD31" i="1"/>
  <c r="BTE31" i="1"/>
  <c r="BTF31" i="1"/>
  <c r="BTG31" i="1"/>
  <c r="BTH31" i="1"/>
  <c r="BTI31" i="1"/>
  <c r="BTJ31" i="1"/>
  <c r="BTK31" i="1"/>
  <c r="BTL31" i="1"/>
  <c r="BTM31" i="1"/>
  <c r="BTN31" i="1"/>
  <c r="BTO31" i="1"/>
  <c r="BTP31" i="1"/>
  <c r="BTQ31" i="1"/>
  <c r="BTR31" i="1"/>
  <c r="BTS31" i="1"/>
  <c r="BTT31" i="1"/>
  <c r="BTU31" i="1"/>
  <c r="BTV31" i="1"/>
  <c r="BTW31" i="1"/>
  <c r="BTX31" i="1"/>
  <c r="BTY31" i="1"/>
  <c r="BTZ31" i="1"/>
  <c r="BUA31" i="1"/>
  <c r="BUB31" i="1"/>
  <c r="BUC31" i="1"/>
  <c r="BUD31" i="1"/>
  <c r="BUE31" i="1"/>
  <c r="BUF31" i="1"/>
  <c r="BUG31" i="1"/>
  <c r="BUH31" i="1"/>
  <c r="BUI31" i="1"/>
  <c r="BUJ31" i="1"/>
  <c r="BUK31" i="1"/>
  <c r="BUL31" i="1"/>
  <c r="BUM31" i="1"/>
  <c r="BUN31" i="1"/>
  <c r="BUO31" i="1"/>
  <c r="BUP31" i="1"/>
  <c r="BUQ31" i="1"/>
  <c r="BUR31" i="1"/>
  <c r="BUS31" i="1"/>
  <c r="BUT31" i="1"/>
  <c r="BUU31" i="1"/>
  <c r="BUV31" i="1"/>
  <c r="BUW31" i="1"/>
  <c r="BUX31" i="1"/>
  <c r="BUY31" i="1"/>
  <c r="BUZ31" i="1"/>
  <c r="BVA31" i="1"/>
  <c r="BVB31" i="1"/>
  <c r="BVC31" i="1"/>
  <c r="BVD31" i="1"/>
  <c r="BVE31" i="1"/>
  <c r="BVF31" i="1"/>
  <c r="BVG31" i="1"/>
  <c r="BVH31" i="1"/>
  <c r="BVI31" i="1"/>
  <c r="BVJ31" i="1"/>
  <c r="BVK31" i="1"/>
  <c r="BVL31" i="1"/>
  <c r="BVM31" i="1"/>
  <c r="BVN31" i="1"/>
  <c r="BVO31" i="1"/>
  <c r="BVP31" i="1"/>
  <c r="BVQ31" i="1"/>
  <c r="BVR31" i="1"/>
  <c r="BVS31" i="1"/>
  <c r="BVT31" i="1"/>
  <c r="BVU31" i="1"/>
  <c r="BVV31" i="1"/>
  <c r="BVW31" i="1"/>
  <c r="BVX31" i="1"/>
  <c r="BVY31" i="1"/>
  <c r="BVZ31" i="1"/>
  <c r="BWA31" i="1"/>
  <c r="BWB31" i="1"/>
  <c r="BWC31" i="1"/>
  <c r="BWD31" i="1"/>
  <c r="BWE31" i="1"/>
  <c r="BWF31" i="1"/>
  <c r="BWG31" i="1"/>
  <c r="BWH31" i="1"/>
  <c r="BWI31" i="1"/>
  <c r="BWJ31" i="1"/>
  <c r="BWK31" i="1"/>
  <c r="BWL31" i="1"/>
  <c r="BWM31" i="1"/>
  <c r="BWN31" i="1"/>
  <c r="BWO31" i="1"/>
  <c r="BWP31" i="1"/>
  <c r="BWQ31" i="1"/>
  <c r="BWR31" i="1"/>
  <c r="BWS31" i="1"/>
  <c r="BWT31" i="1"/>
  <c r="BWU31" i="1"/>
  <c r="BWV31" i="1"/>
  <c r="BWW31" i="1"/>
  <c r="BWX31" i="1"/>
  <c r="BWY31" i="1"/>
  <c r="BWZ31" i="1"/>
  <c r="BXA31" i="1"/>
  <c r="BXB31" i="1"/>
  <c r="BXC31" i="1"/>
  <c r="BXD31" i="1"/>
  <c r="BXE31" i="1"/>
  <c r="BXF31" i="1"/>
  <c r="BXG31" i="1"/>
  <c r="BXH31" i="1"/>
  <c r="BXI31" i="1"/>
  <c r="BXJ31" i="1"/>
  <c r="BXK31" i="1"/>
  <c r="BXL31" i="1"/>
  <c r="BXM31" i="1"/>
  <c r="BXN31" i="1"/>
  <c r="BXO31" i="1"/>
  <c r="BXP31" i="1"/>
  <c r="BXQ31" i="1"/>
  <c r="BXR31" i="1"/>
  <c r="BXS31" i="1"/>
  <c r="BXT31" i="1"/>
  <c r="BXU31" i="1"/>
  <c r="BXV31" i="1"/>
  <c r="BXW31" i="1"/>
  <c r="BXX31" i="1"/>
  <c r="BXY31" i="1"/>
  <c r="BXZ31" i="1"/>
  <c r="BYA31" i="1"/>
  <c r="BYB31" i="1"/>
  <c r="BYC31" i="1"/>
  <c r="BYD31" i="1"/>
  <c r="BYE31" i="1"/>
  <c r="BYF31" i="1"/>
  <c r="BYG31" i="1"/>
  <c r="BYH31" i="1"/>
  <c r="BYI31" i="1"/>
  <c r="BYJ31" i="1"/>
  <c r="BYK31" i="1"/>
  <c r="BYL31" i="1"/>
  <c r="BYM31" i="1"/>
  <c r="BYN31" i="1"/>
  <c r="BYO31" i="1"/>
  <c r="BYP31" i="1"/>
  <c r="BYQ31" i="1"/>
  <c r="BYR31" i="1"/>
  <c r="BYS31" i="1"/>
  <c r="BYT31" i="1"/>
  <c r="BYU31" i="1"/>
  <c r="BYV31" i="1"/>
  <c r="BYW31" i="1"/>
  <c r="BYX31" i="1"/>
  <c r="BYY31" i="1"/>
  <c r="BYZ31" i="1"/>
  <c r="BZA31" i="1"/>
  <c r="BZB31" i="1"/>
  <c r="BZC31" i="1"/>
  <c r="BZD31" i="1"/>
  <c r="BZE31" i="1"/>
  <c r="BZF31" i="1"/>
  <c r="BZG31" i="1"/>
  <c r="BZH31" i="1"/>
  <c r="BZI31" i="1"/>
  <c r="BZJ31" i="1"/>
  <c r="BZK31" i="1"/>
  <c r="BZL31" i="1"/>
  <c r="BZM31" i="1"/>
  <c r="BZN31" i="1"/>
  <c r="BZO31" i="1"/>
  <c r="BZP31" i="1"/>
  <c r="BZQ31" i="1"/>
  <c r="BZR31" i="1"/>
  <c r="BZS31" i="1"/>
  <c r="BZT31" i="1"/>
  <c r="BZU31" i="1"/>
  <c r="BZV31" i="1"/>
  <c r="BZW31" i="1"/>
  <c r="BZX31" i="1"/>
  <c r="BZY31" i="1"/>
  <c r="BZZ31" i="1"/>
  <c r="CAA31" i="1"/>
  <c r="CAB31" i="1"/>
  <c r="CAC31" i="1"/>
  <c r="CAD31" i="1"/>
  <c r="CAE31" i="1"/>
  <c r="CAF31" i="1"/>
  <c r="CAG31" i="1"/>
  <c r="CAH31" i="1"/>
  <c r="CAI31" i="1"/>
  <c r="CAJ31" i="1"/>
  <c r="CAK31" i="1"/>
  <c r="CAL31" i="1"/>
  <c r="CAM31" i="1"/>
  <c r="CAN31" i="1"/>
  <c r="CAO31" i="1"/>
  <c r="CAP31" i="1"/>
  <c r="CAQ31" i="1"/>
  <c r="CAR31" i="1"/>
  <c r="CAS31" i="1"/>
  <c r="CAT31" i="1"/>
  <c r="CAU31" i="1"/>
  <c r="CAV31" i="1"/>
  <c r="CAW31" i="1"/>
  <c r="CAX31" i="1"/>
  <c r="CAY31" i="1"/>
  <c r="CAZ31" i="1"/>
  <c r="CBA31" i="1"/>
  <c r="CBB31" i="1"/>
  <c r="CBC31" i="1"/>
  <c r="CBD31" i="1"/>
  <c r="CBE31" i="1"/>
  <c r="CBF31" i="1"/>
  <c r="CBG31" i="1"/>
  <c r="CBH31" i="1"/>
  <c r="CBI31" i="1"/>
  <c r="CBJ31" i="1"/>
  <c r="CBK31" i="1"/>
  <c r="CBL31" i="1"/>
  <c r="CBM31" i="1"/>
  <c r="CBN31" i="1"/>
  <c r="CBO31" i="1"/>
  <c r="CBP31" i="1"/>
  <c r="CBQ31" i="1"/>
  <c r="CBR31" i="1"/>
  <c r="CBS31" i="1"/>
  <c r="CBT31" i="1"/>
  <c r="CBU31" i="1"/>
  <c r="CBV31" i="1"/>
  <c r="CBW31" i="1"/>
  <c r="CBX31" i="1"/>
  <c r="CBY31" i="1"/>
  <c r="CBZ31" i="1"/>
  <c r="CCA31" i="1"/>
  <c r="CCB31" i="1"/>
  <c r="CCC31" i="1"/>
  <c r="CCD31" i="1"/>
  <c r="CCE31" i="1"/>
  <c r="CCF31" i="1"/>
  <c r="CCG31" i="1"/>
  <c r="CCH31" i="1"/>
  <c r="CCI31" i="1"/>
  <c r="CCJ31" i="1"/>
  <c r="CCK31" i="1"/>
  <c r="CCL31" i="1"/>
  <c r="CCM31" i="1"/>
  <c r="CCN31" i="1"/>
  <c r="CCO31" i="1"/>
  <c r="CCP31" i="1"/>
  <c r="CCQ31" i="1"/>
  <c r="CCR31" i="1"/>
  <c r="CCS31" i="1"/>
  <c r="CCT31" i="1"/>
  <c r="CCU31" i="1"/>
  <c r="CCV31" i="1"/>
  <c r="CCW31" i="1"/>
  <c r="CCX31" i="1"/>
  <c r="CCY31" i="1"/>
  <c r="CCZ31" i="1"/>
  <c r="CDA31" i="1"/>
  <c r="CDB31" i="1"/>
  <c r="CDC31" i="1"/>
  <c r="CDD31" i="1"/>
  <c r="CDE31" i="1"/>
  <c r="CDF31" i="1"/>
  <c r="CDG31" i="1"/>
  <c r="CDH31" i="1"/>
  <c r="CDI31" i="1"/>
  <c r="CDJ31" i="1"/>
  <c r="CDK31" i="1"/>
  <c r="CDL31" i="1"/>
  <c r="CDM31" i="1"/>
  <c r="CDN31" i="1"/>
  <c r="CDO31" i="1"/>
  <c r="CDP31" i="1"/>
  <c r="CDQ31" i="1"/>
  <c r="CDR31" i="1"/>
  <c r="CDS31" i="1"/>
  <c r="CDT31" i="1"/>
  <c r="CDU31" i="1"/>
  <c r="CDV31" i="1"/>
  <c r="CDW31" i="1"/>
  <c r="CDX31" i="1"/>
  <c r="CDY31" i="1"/>
  <c r="CDZ31" i="1"/>
  <c r="CEA31" i="1"/>
  <c r="CEB31" i="1"/>
  <c r="CEC31" i="1"/>
  <c r="CED31" i="1"/>
  <c r="CEE31" i="1"/>
  <c r="CEF31" i="1"/>
  <c r="CEG31" i="1"/>
  <c r="CEH31" i="1"/>
  <c r="CEI31" i="1"/>
  <c r="CEJ31" i="1"/>
  <c r="CEK31" i="1"/>
  <c r="CEL31" i="1"/>
  <c r="CEM31" i="1"/>
  <c r="CEN31" i="1"/>
  <c r="CEO31" i="1"/>
  <c r="CEP31" i="1"/>
  <c r="CEQ31" i="1"/>
  <c r="CER31" i="1"/>
  <c r="CES31" i="1"/>
  <c r="CET31" i="1"/>
  <c r="CEU31" i="1"/>
  <c r="CEV31" i="1"/>
  <c r="CEW31" i="1"/>
  <c r="CEX31" i="1"/>
  <c r="CEY31" i="1"/>
  <c r="CEZ31" i="1"/>
  <c r="CFA31" i="1"/>
  <c r="CFB31" i="1"/>
  <c r="CFC31" i="1"/>
  <c r="CFD31" i="1"/>
  <c r="CFE31" i="1"/>
  <c r="CFF31" i="1"/>
  <c r="CFG31" i="1"/>
  <c r="CFH31" i="1"/>
  <c r="CFI31" i="1"/>
  <c r="CFJ31" i="1"/>
  <c r="CFK31" i="1"/>
  <c r="CFL31" i="1"/>
  <c r="CFM31" i="1"/>
  <c r="CFN31" i="1"/>
  <c r="CFO31" i="1"/>
  <c r="CFP31" i="1"/>
  <c r="CFQ31" i="1"/>
  <c r="CFR31" i="1"/>
  <c r="CFS31" i="1"/>
  <c r="CFT31" i="1"/>
  <c r="CFU31" i="1"/>
  <c r="CFV31" i="1"/>
  <c r="CFW31" i="1"/>
  <c r="CFX31" i="1"/>
  <c r="CFY31" i="1"/>
  <c r="CFZ31" i="1"/>
  <c r="CGA31" i="1"/>
  <c r="CGB31" i="1"/>
  <c r="CGC31" i="1"/>
  <c r="CGD31" i="1"/>
  <c r="CGE31" i="1"/>
  <c r="CGF31" i="1"/>
  <c r="CGG31" i="1"/>
  <c r="CGH31" i="1"/>
  <c r="CGI31" i="1"/>
  <c r="CGJ31" i="1"/>
  <c r="CGK31" i="1"/>
  <c r="CGL31" i="1"/>
  <c r="CGM31" i="1"/>
  <c r="CGN31" i="1"/>
  <c r="CGO31" i="1"/>
  <c r="CGP31" i="1"/>
  <c r="CGQ31" i="1"/>
  <c r="CGR31" i="1"/>
  <c r="CGS31" i="1"/>
  <c r="CGT31" i="1"/>
  <c r="CGU31" i="1"/>
  <c r="CGV31" i="1"/>
  <c r="CGW31" i="1"/>
  <c r="CGX31" i="1"/>
  <c r="CGY31" i="1"/>
  <c r="CGZ31" i="1"/>
  <c r="CHA31" i="1"/>
  <c r="CHB31" i="1"/>
  <c r="CHC31" i="1"/>
  <c r="CHD31" i="1"/>
  <c r="CHE31" i="1"/>
  <c r="CHF31" i="1"/>
  <c r="CHG31" i="1"/>
  <c r="CHH31" i="1"/>
  <c r="CHI31" i="1"/>
  <c r="CHJ31" i="1"/>
  <c r="CHK31" i="1"/>
  <c r="CHL31" i="1"/>
  <c r="CHM31" i="1"/>
  <c r="CHN31" i="1"/>
  <c r="CHO31" i="1"/>
  <c r="CHP31" i="1"/>
  <c r="CHQ31" i="1"/>
  <c r="CHR31" i="1"/>
  <c r="CHS31" i="1"/>
  <c r="CHT31" i="1"/>
  <c r="CHU31" i="1"/>
  <c r="CHV31" i="1"/>
  <c r="CHW31" i="1"/>
  <c r="CHX31" i="1"/>
  <c r="CHY31" i="1"/>
  <c r="CHZ31" i="1"/>
  <c r="CIA31" i="1"/>
  <c r="CIB31" i="1"/>
  <c r="CIC31" i="1"/>
  <c r="CID31" i="1"/>
  <c r="CIE31" i="1"/>
  <c r="CIF31" i="1"/>
  <c r="CIG31" i="1"/>
  <c r="CIH31" i="1"/>
  <c r="CII31" i="1"/>
  <c r="CIJ31" i="1"/>
  <c r="CIK31" i="1"/>
  <c r="CIL31" i="1"/>
  <c r="CIM31" i="1"/>
  <c r="CIN31" i="1"/>
  <c r="CIO31" i="1"/>
  <c r="CIP31" i="1"/>
  <c r="CIQ31" i="1"/>
  <c r="CIR31" i="1"/>
  <c r="CIS31" i="1"/>
  <c r="CIT31" i="1"/>
  <c r="CIU31" i="1"/>
  <c r="CIV31" i="1"/>
  <c r="CIW31" i="1"/>
  <c r="CIX31" i="1"/>
  <c r="CIY31" i="1"/>
  <c r="CIZ31" i="1"/>
  <c r="CJA31" i="1"/>
  <c r="CJB31" i="1"/>
  <c r="CJC31" i="1"/>
  <c r="CJD31" i="1"/>
  <c r="CJE31" i="1"/>
  <c r="CJF31" i="1"/>
  <c r="CJG31" i="1"/>
  <c r="CJH31" i="1"/>
  <c r="CJI31" i="1"/>
  <c r="CJJ31" i="1"/>
  <c r="CJK31" i="1"/>
  <c r="CJL31" i="1"/>
  <c r="CJM31" i="1"/>
  <c r="CJN31" i="1"/>
  <c r="CJO31" i="1"/>
  <c r="CJP31" i="1"/>
  <c r="CJQ31" i="1"/>
  <c r="CJR31" i="1"/>
  <c r="CJS31" i="1"/>
  <c r="CJT31" i="1"/>
  <c r="CJU31" i="1"/>
  <c r="CJV31" i="1"/>
  <c r="CJW31" i="1"/>
  <c r="CJX31" i="1"/>
  <c r="CJY31" i="1"/>
  <c r="CJZ31" i="1"/>
  <c r="CKA31" i="1"/>
  <c r="CKB31" i="1"/>
  <c r="CKC31" i="1"/>
  <c r="CKD31" i="1"/>
  <c r="CKE31" i="1"/>
  <c r="CKF31" i="1"/>
  <c r="CKG31" i="1"/>
  <c r="CKH31" i="1"/>
  <c r="CKI31" i="1"/>
  <c r="CKJ31" i="1"/>
  <c r="CKK31" i="1"/>
  <c r="CKL31" i="1"/>
  <c r="CKM31" i="1"/>
  <c r="CKN31" i="1"/>
  <c r="CKO31" i="1"/>
  <c r="CKP31" i="1"/>
  <c r="CKQ31" i="1"/>
  <c r="CKR31" i="1"/>
  <c r="CKS31" i="1"/>
  <c r="CKT31" i="1"/>
  <c r="CKU31" i="1"/>
  <c r="CKV31" i="1"/>
  <c r="CKW31" i="1"/>
  <c r="CKX31" i="1"/>
  <c r="CKY31" i="1"/>
  <c r="CKZ31" i="1"/>
  <c r="CLA31" i="1"/>
  <c r="CLB31" i="1"/>
  <c r="CLC31" i="1"/>
  <c r="CLD31" i="1"/>
  <c r="CLE31" i="1"/>
  <c r="CLF31" i="1"/>
  <c r="CLG31" i="1"/>
  <c r="CLH31" i="1"/>
  <c r="CLI31" i="1"/>
  <c r="CLJ31" i="1"/>
  <c r="CLK31" i="1"/>
  <c r="CLL31" i="1"/>
  <c r="CLM31" i="1"/>
  <c r="CLN31" i="1"/>
  <c r="CLO31" i="1"/>
  <c r="CLP31" i="1"/>
  <c r="CLQ31" i="1"/>
  <c r="CLR31" i="1"/>
  <c r="CLS31" i="1"/>
  <c r="CLT31" i="1"/>
  <c r="CLU31" i="1"/>
  <c r="CLV31" i="1"/>
  <c r="CLW31" i="1"/>
  <c r="CLX31" i="1"/>
  <c r="CLY31" i="1"/>
  <c r="CLZ31" i="1"/>
  <c r="CMA31" i="1"/>
  <c r="CMB31" i="1"/>
  <c r="CMC31" i="1"/>
  <c r="CMD31" i="1"/>
  <c r="CME31" i="1"/>
  <c r="CMF31" i="1"/>
  <c r="CMG31" i="1"/>
  <c r="CMH31" i="1"/>
  <c r="CMI31" i="1"/>
  <c r="CMJ31" i="1"/>
  <c r="CMK31" i="1"/>
  <c r="CML31" i="1"/>
  <c r="CMM31" i="1"/>
  <c r="CMN31" i="1"/>
  <c r="CMO31" i="1"/>
  <c r="CMP31" i="1"/>
  <c r="CMQ31" i="1"/>
  <c r="CMR31" i="1"/>
  <c r="CMS31" i="1"/>
  <c r="CMT31" i="1"/>
  <c r="CMU31" i="1"/>
  <c r="CMV31" i="1"/>
  <c r="CMW31" i="1"/>
  <c r="CMX31" i="1"/>
  <c r="CMY31" i="1"/>
  <c r="CMZ31" i="1"/>
  <c r="CNA31" i="1"/>
  <c r="CNB31" i="1"/>
  <c r="CNC31" i="1"/>
  <c r="CND31" i="1"/>
  <c r="CNE31" i="1"/>
  <c r="CNF31" i="1"/>
  <c r="CNG31" i="1"/>
  <c r="CNH31" i="1"/>
  <c r="CNI31" i="1"/>
  <c r="CNJ31" i="1"/>
  <c r="CNK31" i="1"/>
  <c r="CNL31" i="1"/>
  <c r="CNM31" i="1"/>
  <c r="CNN31" i="1"/>
  <c r="CNO31" i="1"/>
  <c r="CNP31" i="1"/>
  <c r="CNQ31" i="1"/>
  <c r="CNR31" i="1"/>
  <c r="CNS31" i="1"/>
  <c r="CNT31" i="1"/>
  <c r="CNU31" i="1"/>
  <c r="CNV31" i="1"/>
  <c r="CNW31" i="1"/>
  <c r="CNX31" i="1"/>
  <c r="CNY31" i="1"/>
  <c r="CNZ31" i="1"/>
  <c r="COA31" i="1"/>
  <c r="COB31" i="1"/>
  <c r="COC31" i="1"/>
  <c r="COD31" i="1"/>
  <c r="COE31" i="1"/>
  <c r="COF31" i="1"/>
  <c r="COG31" i="1"/>
  <c r="COH31" i="1"/>
  <c r="COI31" i="1"/>
  <c r="COJ31" i="1"/>
  <c r="COK31" i="1"/>
  <c r="COL31" i="1"/>
  <c r="COM31" i="1"/>
  <c r="CON31" i="1"/>
  <c r="COO31" i="1"/>
  <c r="COP31" i="1"/>
  <c r="COQ31" i="1"/>
  <c r="COR31" i="1"/>
  <c r="COS31" i="1"/>
  <c r="COT31" i="1"/>
  <c r="COU31" i="1"/>
  <c r="COV31" i="1"/>
  <c r="COW31" i="1"/>
  <c r="COX31" i="1"/>
  <c r="COY31" i="1"/>
  <c r="COZ31" i="1"/>
  <c r="CPA31" i="1"/>
  <c r="CPB31" i="1"/>
  <c r="CPC31" i="1"/>
  <c r="CPD31" i="1"/>
  <c r="CPE31" i="1"/>
  <c r="CPF31" i="1"/>
  <c r="CPG31" i="1"/>
  <c r="CPH31" i="1"/>
  <c r="CPI31" i="1"/>
  <c r="CPJ31" i="1"/>
  <c r="CPK31" i="1"/>
  <c r="CPL31" i="1"/>
  <c r="CPM31" i="1"/>
  <c r="CPN31" i="1"/>
  <c r="CPO31" i="1"/>
  <c r="CPP31" i="1"/>
  <c r="CPQ31" i="1"/>
  <c r="CPR31" i="1"/>
  <c r="CPS31" i="1"/>
  <c r="CPT31" i="1"/>
  <c r="CPU31" i="1"/>
  <c r="CPV31" i="1"/>
  <c r="CPW31" i="1"/>
  <c r="CPX31" i="1"/>
  <c r="CPY31" i="1"/>
  <c r="CPZ31" i="1"/>
  <c r="CQA31" i="1"/>
  <c r="CQB31" i="1"/>
  <c r="CQC31" i="1"/>
  <c r="CQD31" i="1"/>
  <c r="CQE31" i="1"/>
  <c r="CQF31" i="1"/>
  <c r="CQG31" i="1"/>
  <c r="CQH31" i="1"/>
  <c r="CQI31" i="1"/>
  <c r="CQJ31" i="1"/>
  <c r="CQK31" i="1"/>
  <c r="CQL31" i="1"/>
  <c r="CQM31" i="1"/>
  <c r="CQN31" i="1"/>
  <c r="CQO31" i="1"/>
  <c r="CQP31" i="1"/>
  <c r="CQQ31" i="1"/>
  <c r="CQR31" i="1"/>
  <c r="CQS31" i="1"/>
  <c r="CQT31" i="1"/>
  <c r="CQU31" i="1"/>
  <c r="CQV31" i="1"/>
  <c r="CQW31" i="1"/>
  <c r="CQX31" i="1"/>
  <c r="CQY31" i="1"/>
  <c r="CQZ31" i="1"/>
  <c r="CRA31" i="1"/>
  <c r="CRB31" i="1"/>
  <c r="CRC31" i="1"/>
  <c r="CRD31" i="1"/>
  <c r="CRE31" i="1"/>
  <c r="CRF31" i="1"/>
  <c r="CRG31" i="1"/>
  <c r="CRH31" i="1"/>
  <c r="CRI31" i="1"/>
  <c r="CRJ31" i="1"/>
  <c r="CRK31" i="1"/>
  <c r="CRL31" i="1"/>
  <c r="CRM31" i="1"/>
  <c r="CRN31" i="1"/>
  <c r="CRO31" i="1"/>
  <c r="CRP31" i="1"/>
  <c r="CRQ31" i="1"/>
  <c r="CRR31" i="1"/>
  <c r="CRS31" i="1"/>
  <c r="CRT31" i="1"/>
  <c r="CRU31" i="1"/>
  <c r="CRV31" i="1"/>
  <c r="CRW31" i="1"/>
  <c r="CRX31" i="1"/>
  <c r="CRY31" i="1"/>
  <c r="CRZ31" i="1"/>
  <c r="CSA31" i="1"/>
  <c r="CSB31" i="1"/>
  <c r="CSC31" i="1"/>
  <c r="CSD31" i="1"/>
  <c r="CSE31" i="1"/>
  <c r="CSF31" i="1"/>
  <c r="CSG31" i="1"/>
  <c r="CSH31" i="1"/>
  <c r="CSI31" i="1"/>
  <c r="CSJ31" i="1"/>
  <c r="CSK31" i="1"/>
  <c r="CSL31" i="1"/>
  <c r="CSM31" i="1"/>
  <c r="CSN31" i="1"/>
  <c r="CSO31" i="1"/>
  <c r="CSP31" i="1"/>
  <c r="CSQ31" i="1"/>
  <c r="CSR31" i="1"/>
  <c r="CSS31" i="1"/>
  <c r="CST31" i="1"/>
  <c r="CSU31" i="1"/>
  <c r="CSV31" i="1"/>
  <c r="CSW31" i="1"/>
  <c r="CSX31" i="1"/>
  <c r="CSY31" i="1"/>
  <c r="CSZ31" i="1"/>
  <c r="CTA31" i="1"/>
  <c r="CTB31" i="1"/>
  <c r="CTC31" i="1"/>
  <c r="CTD31" i="1"/>
  <c r="CTE31" i="1"/>
  <c r="CTF31" i="1"/>
  <c r="CTG31" i="1"/>
  <c r="CTH31" i="1"/>
  <c r="CTI31" i="1"/>
  <c r="CTJ31" i="1"/>
  <c r="CTK31" i="1"/>
  <c r="CTL31" i="1"/>
  <c r="CTM31" i="1"/>
  <c r="CTN31" i="1"/>
  <c r="CTO31" i="1"/>
  <c r="CTP31" i="1"/>
  <c r="CTQ31" i="1"/>
  <c r="CTR31" i="1"/>
  <c r="CTS31" i="1"/>
  <c r="CTT31" i="1"/>
  <c r="CTU31" i="1"/>
  <c r="CTV31" i="1"/>
  <c r="CTW31" i="1"/>
  <c r="CTX31" i="1"/>
  <c r="CTY31" i="1"/>
  <c r="CTZ31" i="1"/>
  <c r="CUA31" i="1"/>
  <c r="CUB31" i="1"/>
  <c r="CUC31" i="1"/>
  <c r="CUD31" i="1"/>
  <c r="CUE31" i="1"/>
  <c r="CUF31" i="1"/>
  <c r="CUG31" i="1"/>
  <c r="CUH31" i="1"/>
  <c r="CUI31" i="1"/>
  <c r="CUJ31" i="1"/>
  <c r="CUK31" i="1"/>
  <c r="CUL31" i="1"/>
  <c r="CUM31" i="1"/>
  <c r="CUN31" i="1"/>
  <c r="CUO31" i="1"/>
  <c r="CUP31" i="1"/>
  <c r="CUQ31" i="1"/>
  <c r="CUR31" i="1"/>
  <c r="CUS31" i="1"/>
  <c r="CUT31" i="1"/>
  <c r="CUU31" i="1"/>
  <c r="CUV31" i="1"/>
  <c r="CUW31" i="1"/>
  <c r="CUX31" i="1"/>
  <c r="CUY31" i="1"/>
  <c r="CUZ31" i="1"/>
  <c r="CVA31" i="1"/>
  <c r="CVB31" i="1"/>
  <c r="CVC31" i="1"/>
  <c r="CVD31" i="1"/>
  <c r="CVE31" i="1"/>
  <c r="CVF31" i="1"/>
  <c r="CVG31" i="1"/>
  <c r="CVH31" i="1"/>
  <c r="CVI31" i="1"/>
  <c r="CVJ31" i="1"/>
  <c r="CVK31" i="1"/>
  <c r="CVL31" i="1"/>
  <c r="CVM31" i="1"/>
  <c r="CVN31" i="1"/>
  <c r="CVO31" i="1"/>
  <c r="CVP31" i="1"/>
  <c r="CVQ31" i="1"/>
  <c r="CVR31" i="1"/>
  <c r="CVS31" i="1"/>
  <c r="CVT31" i="1"/>
  <c r="CVU31" i="1"/>
  <c r="CVV31" i="1"/>
  <c r="CVW31" i="1"/>
  <c r="CVX31" i="1"/>
  <c r="CVY31" i="1"/>
  <c r="CVZ31" i="1"/>
  <c r="CWA31" i="1"/>
  <c r="CWB31" i="1"/>
  <c r="CWC31" i="1"/>
  <c r="CWD31" i="1"/>
  <c r="CWE31" i="1"/>
  <c r="CWF31" i="1"/>
  <c r="CWG31" i="1"/>
  <c r="CWH31" i="1"/>
  <c r="CWI31" i="1"/>
  <c r="CWJ31" i="1"/>
  <c r="CWK31" i="1"/>
  <c r="CWL31" i="1"/>
  <c r="CWM31" i="1"/>
  <c r="CWN31" i="1"/>
  <c r="CWO31" i="1"/>
  <c r="CWP31" i="1"/>
  <c r="CWQ31" i="1"/>
  <c r="CWR31" i="1"/>
  <c r="CWS31" i="1"/>
  <c r="CWT31" i="1"/>
  <c r="CWU31" i="1"/>
  <c r="CWV31" i="1"/>
  <c r="CWW31" i="1"/>
  <c r="CWX31" i="1"/>
  <c r="CWY31" i="1"/>
  <c r="CWZ31" i="1"/>
  <c r="CXA31" i="1"/>
  <c r="CXB31" i="1"/>
  <c r="CXC31" i="1"/>
  <c r="CXD31" i="1"/>
  <c r="CXE31" i="1"/>
  <c r="CXF31" i="1"/>
  <c r="CXG31" i="1"/>
  <c r="CXH31" i="1"/>
  <c r="CXI31" i="1"/>
  <c r="CXJ31" i="1"/>
  <c r="CXK31" i="1"/>
  <c r="CXL31" i="1"/>
  <c r="CXM31" i="1"/>
  <c r="CXN31" i="1"/>
  <c r="CXO31" i="1"/>
  <c r="CXP31" i="1"/>
  <c r="CXQ31" i="1"/>
  <c r="CXR31" i="1"/>
  <c r="CXS31" i="1"/>
  <c r="CXT31" i="1"/>
  <c r="CXU31" i="1"/>
  <c r="CXV31" i="1"/>
  <c r="CXW31" i="1"/>
  <c r="CXX31" i="1"/>
  <c r="CXY31" i="1"/>
  <c r="CXZ31" i="1"/>
  <c r="CYA31" i="1"/>
  <c r="CYB31" i="1"/>
  <c r="CYC31" i="1"/>
  <c r="CYD31" i="1"/>
  <c r="CYE31" i="1"/>
  <c r="CYF31" i="1"/>
  <c r="CYG31" i="1"/>
  <c r="CYH31" i="1"/>
  <c r="CYI31" i="1"/>
  <c r="CYJ31" i="1"/>
  <c r="CYK31" i="1"/>
  <c r="CYL31" i="1"/>
  <c r="CYM31" i="1"/>
  <c r="CYN31" i="1"/>
  <c r="CYO31" i="1"/>
  <c r="CYP31" i="1"/>
  <c r="CYQ31" i="1"/>
  <c r="CYR31" i="1"/>
  <c r="CYS31" i="1"/>
  <c r="CYT31" i="1"/>
  <c r="CYU31" i="1"/>
  <c r="CYV31" i="1"/>
  <c r="CYW31" i="1"/>
  <c r="CYX31" i="1"/>
  <c r="CYY31" i="1"/>
  <c r="CYZ31" i="1"/>
  <c r="CZA31" i="1"/>
  <c r="CZB31" i="1"/>
  <c r="CZC31" i="1"/>
  <c r="CZD31" i="1"/>
  <c r="CZE31" i="1"/>
  <c r="CZF31" i="1"/>
  <c r="CZG31" i="1"/>
  <c r="CZH31" i="1"/>
  <c r="CZI31" i="1"/>
  <c r="CZJ31" i="1"/>
  <c r="CZK31" i="1"/>
  <c r="CZL31" i="1"/>
  <c r="CZM31" i="1"/>
  <c r="CZN31" i="1"/>
  <c r="CZO31" i="1"/>
  <c r="CZP31" i="1"/>
  <c r="CZQ31" i="1"/>
  <c r="CZR31" i="1"/>
  <c r="CZS31" i="1"/>
  <c r="CZT31" i="1"/>
  <c r="CZU31" i="1"/>
  <c r="CZV31" i="1"/>
  <c r="CZW31" i="1"/>
  <c r="CZX31" i="1"/>
  <c r="CZY31" i="1"/>
  <c r="CZZ31" i="1"/>
  <c r="DAA31" i="1"/>
  <c r="DAB31" i="1"/>
  <c r="DAC31" i="1"/>
  <c r="DAD31" i="1"/>
  <c r="DAE31" i="1"/>
  <c r="DAF31" i="1"/>
  <c r="DAG31" i="1"/>
  <c r="DAH31" i="1"/>
  <c r="DAI31" i="1"/>
  <c r="DAJ31" i="1"/>
  <c r="DAK31" i="1"/>
  <c r="DAL31" i="1"/>
  <c r="DAM31" i="1"/>
  <c r="DAN31" i="1"/>
  <c r="DAO31" i="1"/>
  <c r="DAP31" i="1"/>
  <c r="DAQ31" i="1"/>
  <c r="DAR31" i="1"/>
  <c r="DAS31" i="1"/>
  <c r="DAT31" i="1"/>
  <c r="DAU31" i="1"/>
  <c r="DAV31" i="1"/>
  <c r="DAW31" i="1"/>
  <c r="DAX31" i="1"/>
  <c r="DAY31" i="1"/>
  <c r="DAZ31" i="1"/>
  <c r="DBA31" i="1"/>
  <c r="DBB31" i="1"/>
  <c r="DBC31" i="1"/>
  <c r="DBD31" i="1"/>
  <c r="DBE31" i="1"/>
  <c r="DBF31" i="1"/>
  <c r="DBG31" i="1"/>
  <c r="DBH31" i="1"/>
  <c r="DBI31" i="1"/>
  <c r="DBJ31" i="1"/>
  <c r="DBK31" i="1"/>
  <c r="DBL31" i="1"/>
  <c r="DBM31" i="1"/>
  <c r="DBN31" i="1"/>
  <c r="DBO31" i="1"/>
  <c r="DBP31" i="1"/>
  <c r="DBQ31" i="1"/>
  <c r="DBR31" i="1"/>
  <c r="DBS31" i="1"/>
  <c r="DBT31" i="1"/>
  <c r="DBU31" i="1"/>
  <c r="DBV31" i="1"/>
  <c r="DBW31" i="1"/>
  <c r="DBX31" i="1"/>
  <c r="DBY31" i="1"/>
  <c r="DBZ31" i="1"/>
  <c r="DCA31" i="1"/>
  <c r="DCB31" i="1"/>
  <c r="DCC31" i="1"/>
  <c r="DCD31" i="1"/>
  <c r="DCE31" i="1"/>
  <c r="DCF31" i="1"/>
  <c r="DCG31" i="1"/>
  <c r="DCH31" i="1"/>
  <c r="DCI31" i="1"/>
  <c r="DCJ31" i="1"/>
  <c r="DCK31" i="1"/>
  <c r="DCL31" i="1"/>
  <c r="DCM31" i="1"/>
  <c r="DCN31" i="1"/>
  <c r="DCO31" i="1"/>
  <c r="DCP31" i="1"/>
  <c r="DCQ31" i="1"/>
  <c r="DCR31" i="1"/>
  <c r="DCS31" i="1"/>
  <c r="DCT31" i="1"/>
  <c r="DCU31" i="1"/>
  <c r="DCV31" i="1"/>
  <c r="DCW31" i="1"/>
  <c r="DCX31" i="1"/>
  <c r="DCY31" i="1"/>
  <c r="DCZ31" i="1"/>
  <c r="DDA31" i="1"/>
  <c r="DDB31" i="1"/>
  <c r="DDC31" i="1"/>
  <c r="DDD31" i="1"/>
  <c r="DDE31" i="1"/>
  <c r="DDF31" i="1"/>
  <c r="DDG31" i="1"/>
  <c r="DDH31" i="1"/>
  <c r="DDI31" i="1"/>
  <c r="DDJ31" i="1"/>
  <c r="DDK31" i="1"/>
  <c r="DDL31" i="1"/>
  <c r="DDM31" i="1"/>
  <c r="DDN31" i="1"/>
  <c r="DDO31" i="1"/>
  <c r="DDP31" i="1"/>
  <c r="DDQ31" i="1"/>
  <c r="DDR31" i="1"/>
  <c r="DDS31" i="1"/>
  <c r="DDT31" i="1"/>
  <c r="DDU31" i="1"/>
  <c r="DDV31" i="1"/>
  <c r="DDW31" i="1"/>
  <c r="DDX31" i="1"/>
  <c r="DDY31" i="1"/>
  <c r="DDZ31" i="1"/>
  <c r="DEA31" i="1"/>
  <c r="DEB31" i="1"/>
  <c r="DEC31" i="1"/>
  <c r="DED31" i="1"/>
  <c r="DEE31" i="1"/>
  <c r="DEF31" i="1"/>
  <c r="DEG31" i="1"/>
  <c r="DEH31" i="1"/>
  <c r="DEI31" i="1"/>
  <c r="DEJ31" i="1"/>
  <c r="DEK31" i="1"/>
  <c r="DEL31" i="1"/>
  <c r="DEM31" i="1"/>
  <c r="DEN31" i="1"/>
  <c r="DEO31" i="1"/>
  <c r="DEP31" i="1"/>
  <c r="DEQ31" i="1"/>
  <c r="DER31" i="1"/>
  <c r="DES31" i="1"/>
  <c r="DET31" i="1"/>
  <c r="DEU31" i="1"/>
  <c r="DEV31" i="1"/>
  <c r="DEW31" i="1"/>
  <c r="DEX31" i="1"/>
  <c r="DEY31" i="1"/>
  <c r="DEZ31" i="1"/>
  <c r="DFA31" i="1"/>
  <c r="DFB31" i="1"/>
  <c r="DFC31" i="1"/>
  <c r="DFD31" i="1"/>
  <c r="DFE31" i="1"/>
  <c r="DFF31" i="1"/>
  <c r="DFG31" i="1"/>
  <c r="DFH31" i="1"/>
  <c r="DFI31" i="1"/>
  <c r="DFJ31" i="1"/>
  <c r="DFK31" i="1"/>
  <c r="DFL31" i="1"/>
  <c r="DFM31" i="1"/>
  <c r="DFN31" i="1"/>
  <c r="DFO31" i="1"/>
  <c r="DFP31" i="1"/>
  <c r="DFQ31" i="1"/>
  <c r="DFR31" i="1"/>
  <c r="DFS31" i="1"/>
  <c r="DFT31" i="1"/>
  <c r="DFU31" i="1"/>
  <c r="DFV31" i="1"/>
  <c r="DFW31" i="1"/>
  <c r="DFX31" i="1"/>
  <c r="DFY31" i="1"/>
  <c r="DFZ31" i="1"/>
  <c r="DGA31" i="1"/>
  <c r="DGB31" i="1"/>
  <c r="DGC31" i="1"/>
  <c r="DGD31" i="1"/>
  <c r="DGE31" i="1"/>
  <c r="DGF31" i="1"/>
  <c r="DGG31" i="1"/>
  <c r="DGH31" i="1"/>
  <c r="DGI31" i="1"/>
  <c r="DGJ31" i="1"/>
  <c r="DGK31" i="1"/>
  <c r="DGL31" i="1"/>
  <c r="DGM31" i="1"/>
  <c r="DGN31" i="1"/>
  <c r="DGO31" i="1"/>
  <c r="DGP31" i="1"/>
  <c r="DGQ31" i="1"/>
  <c r="DGR31" i="1"/>
  <c r="DGS31" i="1"/>
  <c r="DGT31" i="1"/>
  <c r="DGU31" i="1"/>
  <c r="DGV31" i="1"/>
  <c r="DGW31" i="1"/>
  <c r="DGX31" i="1"/>
  <c r="DGY31" i="1"/>
  <c r="DGZ31" i="1"/>
  <c r="DHA31" i="1"/>
  <c r="DHB31" i="1"/>
  <c r="DHC31" i="1"/>
  <c r="DHD31" i="1"/>
  <c r="DHE31" i="1"/>
  <c r="DHF31" i="1"/>
  <c r="DHG31" i="1"/>
  <c r="DHH31" i="1"/>
  <c r="DHI31" i="1"/>
  <c r="DHJ31" i="1"/>
  <c r="DHK31" i="1"/>
  <c r="DHL31" i="1"/>
  <c r="DHM31" i="1"/>
  <c r="DHN31" i="1"/>
  <c r="DHO31" i="1"/>
  <c r="DHP31" i="1"/>
  <c r="DHQ31" i="1"/>
  <c r="DHR31" i="1"/>
  <c r="DHS31" i="1"/>
  <c r="DHT31" i="1"/>
  <c r="DHU31" i="1"/>
  <c r="DHV31" i="1"/>
  <c r="DHW31" i="1"/>
  <c r="DHX31" i="1"/>
  <c r="DHY31" i="1"/>
  <c r="DHZ31" i="1"/>
  <c r="DIA31" i="1"/>
  <c r="DIB31" i="1"/>
  <c r="DIC31" i="1"/>
  <c r="DID31" i="1"/>
  <c r="DIE31" i="1"/>
  <c r="DIF31" i="1"/>
  <c r="DIG31" i="1"/>
  <c r="DIH31" i="1"/>
  <c r="DII31" i="1"/>
  <c r="DIJ31" i="1"/>
  <c r="DIK31" i="1"/>
  <c r="DIL31" i="1"/>
  <c r="DIM31" i="1"/>
  <c r="DIN31" i="1"/>
  <c r="DIO31" i="1"/>
  <c r="DIP31" i="1"/>
  <c r="DIQ31" i="1"/>
  <c r="DIR31" i="1"/>
  <c r="DIS31" i="1"/>
  <c r="DIT31" i="1"/>
  <c r="DIU31" i="1"/>
  <c r="DIV31" i="1"/>
  <c r="DIW31" i="1"/>
  <c r="DIX31" i="1"/>
  <c r="DIY31" i="1"/>
  <c r="DIZ31" i="1"/>
  <c r="DJA31" i="1"/>
  <c r="DJB31" i="1"/>
  <c r="DJC31" i="1"/>
  <c r="DJD31" i="1"/>
  <c r="DJE31" i="1"/>
  <c r="DJF31" i="1"/>
  <c r="DJG31" i="1"/>
  <c r="DJH31" i="1"/>
  <c r="DJI31" i="1"/>
  <c r="DJJ31" i="1"/>
  <c r="DJK31" i="1"/>
  <c r="DJL31" i="1"/>
  <c r="DJM31" i="1"/>
  <c r="DJN31" i="1"/>
  <c r="DJO31" i="1"/>
  <c r="DJP31" i="1"/>
  <c r="DJQ31" i="1"/>
  <c r="DJR31" i="1"/>
  <c r="DJS31" i="1"/>
  <c r="DJT31" i="1"/>
  <c r="DJU31" i="1"/>
  <c r="DJV31" i="1"/>
  <c r="DJW31" i="1"/>
  <c r="DJX31" i="1"/>
  <c r="DJY31" i="1"/>
  <c r="DJZ31" i="1"/>
  <c r="DKA31" i="1"/>
  <c r="DKB31" i="1"/>
  <c r="DKC31" i="1"/>
  <c r="DKD31" i="1"/>
  <c r="DKE31" i="1"/>
  <c r="DKF31" i="1"/>
  <c r="DKG31" i="1"/>
  <c r="DKH31" i="1"/>
  <c r="DKI31" i="1"/>
  <c r="DKJ31" i="1"/>
  <c r="DKK31" i="1"/>
  <c r="DKL31" i="1"/>
  <c r="DKM31" i="1"/>
  <c r="DKN31" i="1"/>
  <c r="DKO31" i="1"/>
  <c r="DKP31" i="1"/>
  <c r="DKQ31" i="1"/>
  <c r="DKR31" i="1"/>
  <c r="DKS31" i="1"/>
  <c r="DKT31" i="1"/>
  <c r="DKU31" i="1"/>
  <c r="DKV31" i="1"/>
  <c r="DKW31" i="1"/>
  <c r="DKX31" i="1"/>
  <c r="DKY31" i="1"/>
  <c r="DKZ31" i="1"/>
  <c r="DLA31" i="1"/>
  <c r="DLB31" i="1"/>
  <c r="DLC31" i="1"/>
  <c r="DLD31" i="1"/>
  <c r="DLE31" i="1"/>
  <c r="DLF31" i="1"/>
  <c r="DLG31" i="1"/>
  <c r="DLH31" i="1"/>
  <c r="DLI31" i="1"/>
  <c r="DLJ31" i="1"/>
  <c r="DLK31" i="1"/>
  <c r="DLL31" i="1"/>
  <c r="DLM31" i="1"/>
  <c r="DLN31" i="1"/>
  <c r="DLO31" i="1"/>
  <c r="DLP31" i="1"/>
  <c r="DLQ31" i="1"/>
  <c r="DLR31" i="1"/>
  <c r="DLS31" i="1"/>
  <c r="DLT31" i="1"/>
  <c r="DLU31" i="1"/>
  <c r="DLV31" i="1"/>
  <c r="DLW31" i="1"/>
  <c r="DLX31" i="1"/>
  <c r="DLY31" i="1"/>
  <c r="DLZ31" i="1"/>
  <c r="DMA31" i="1"/>
  <c r="DMB31" i="1"/>
  <c r="DMC31" i="1"/>
  <c r="DMD31" i="1"/>
  <c r="DME31" i="1"/>
  <c r="DMF31" i="1"/>
  <c r="DMG31" i="1"/>
  <c r="DMH31" i="1"/>
  <c r="DMI31" i="1"/>
  <c r="DMJ31" i="1"/>
  <c r="DMK31" i="1"/>
  <c r="DML31" i="1"/>
  <c r="DMM31" i="1"/>
  <c r="DMN31" i="1"/>
  <c r="DMO31" i="1"/>
  <c r="DMP31" i="1"/>
  <c r="DMQ31" i="1"/>
  <c r="DMR31" i="1"/>
  <c r="DMS31" i="1"/>
  <c r="DMT31" i="1"/>
  <c r="DMU31" i="1"/>
  <c r="DMV31" i="1"/>
  <c r="DMW31" i="1"/>
  <c r="DMX31" i="1"/>
  <c r="DMY31" i="1"/>
  <c r="DMZ31" i="1"/>
  <c r="DNA31" i="1"/>
  <c r="DNB31" i="1"/>
  <c r="DNC31" i="1"/>
  <c r="DND31" i="1"/>
  <c r="DNE31" i="1"/>
  <c r="DNF31" i="1"/>
  <c r="DNG31" i="1"/>
  <c r="DNH31" i="1"/>
  <c r="DNI31" i="1"/>
  <c r="DNJ31" i="1"/>
  <c r="DNK31" i="1"/>
  <c r="DNL31" i="1"/>
  <c r="DNM31" i="1"/>
  <c r="DNN31" i="1"/>
  <c r="DNO31" i="1"/>
  <c r="DNP31" i="1"/>
  <c r="DNQ31" i="1"/>
  <c r="DNR31" i="1"/>
  <c r="DNS31" i="1"/>
  <c r="DNT31" i="1"/>
  <c r="DNU31" i="1"/>
  <c r="DNV31" i="1"/>
  <c r="DNW31" i="1"/>
  <c r="DNX31" i="1"/>
  <c r="DNY31" i="1"/>
  <c r="DNZ31" i="1"/>
  <c r="DOA31" i="1"/>
  <c r="DOB31" i="1"/>
  <c r="DOC31" i="1"/>
  <c r="DOD31" i="1"/>
  <c r="DOE31" i="1"/>
  <c r="DOF31" i="1"/>
  <c r="DOG31" i="1"/>
  <c r="DOH31" i="1"/>
  <c r="DOI31" i="1"/>
  <c r="DOJ31" i="1"/>
  <c r="DOK31" i="1"/>
  <c r="DOL31" i="1"/>
  <c r="DOM31" i="1"/>
  <c r="DON31" i="1"/>
  <c r="DOO31" i="1"/>
  <c r="DOP31" i="1"/>
  <c r="DOQ31" i="1"/>
  <c r="DOR31" i="1"/>
  <c r="DOS31" i="1"/>
  <c r="DOT31" i="1"/>
  <c r="DOU31" i="1"/>
  <c r="DOV31" i="1"/>
  <c r="DOW31" i="1"/>
  <c r="DOX31" i="1"/>
  <c r="DOY31" i="1"/>
  <c r="DOZ31" i="1"/>
  <c r="DPA31" i="1"/>
  <c r="DPB31" i="1"/>
  <c r="DPC31" i="1"/>
  <c r="DPD31" i="1"/>
  <c r="DPE31" i="1"/>
  <c r="DPF31" i="1"/>
  <c r="DPG31" i="1"/>
  <c r="DPH31" i="1"/>
  <c r="DPI31" i="1"/>
  <c r="DPJ31" i="1"/>
  <c r="DPK31" i="1"/>
  <c r="DPL31" i="1"/>
  <c r="DPM31" i="1"/>
  <c r="DPN31" i="1"/>
  <c r="DPO31" i="1"/>
  <c r="DPP31" i="1"/>
  <c r="DPQ31" i="1"/>
  <c r="DPR31" i="1"/>
  <c r="DPS31" i="1"/>
  <c r="DPT31" i="1"/>
  <c r="DPU31" i="1"/>
  <c r="DPV31" i="1"/>
  <c r="DPW31" i="1"/>
  <c r="DPX31" i="1"/>
  <c r="DPY31" i="1"/>
  <c r="DPZ31" i="1"/>
  <c r="DQA31" i="1"/>
  <c r="DQB31" i="1"/>
  <c r="DQC31" i="1"/>
  <c r="DQD31" i="1"/>
  <c r="DQE31" i="1"/>
  <c r="DQF31" i="1"/>
  <c r="DQG31" i="1"/>
  <c r="DQH31" i="1"/>
  <c r="DQI31" i="1"/>
  <c r="DQJ31" i="1"/>
  <c r="DQK31" i="1"/>
  <c r="DQL31" i="1"/>
  <c r="DQM31" i="1"/>
  <c r="DQN31" i="1"/>
  <c r="DQO31" i="1"/>
  <c r="DQP31" i="1"/>
  <c r="DQQ31" i="1"/>
  <c r="DQR31" i="1"/>
  <c r="DQS31" i="1"/>
  <c r="DQT31" i="1"/>
  <c r="DQU31" i="1"/>
  <c r="DQV31" i="1"/>
  <c r="DQW31" i="1"/>
  <c r="DQX31" i="1"/>
  <c r="DQY31" i="1"/>
  <c r="DQZ31" i="1"/>
  <c r="DRA31" i="1"/>
  <c r="DRB31" i="1"/>
  <c r="DRC31" i="1"/>
  <c r="DRD31" i="1"/>
  <c r="DRE31" i="1"/>
  <c r="DRF31" i="1"/>
  <c r="DRG31" i="1"/>
  <c r="DRH31" i="1"/>
  <c r="DRI31" i="1"/>
  <c r="DRJ31" i="1"/>
  <c r="DRK31" i="1"/>
  <c r="DRL31" i="1"/>
  <c r="DRM31" i="1"/>
  <c r="DRN31" i="1"/>
  <c r="DRO31" i="1"/>
  <c r="DRP31" i="1"/>
  <c r="DRQ31" i="1"/>
  <c r="DRR31" i="1"/>
  <c r="DRS31" i="1"/>
  <c r="DRT31" i="1"/>
  <c r="DRU31" i="1"/>
  <c r="DRV31" i="1"/>
  <c r="DRW31" i="1"/>
  <c r="DRX31" i="1"/>
  <c r="DRY31" i="1"/>
  <c r="DRZ31" i="1"/>
  <c r="DSA31" i="1"/>
  <c r="DSB31" i="1"/>
  <c r="DSC31" i="1"/>
  <c r="DSD31" i="1"/>
  <c r="DSE31" i="1"/>
  <c r="DSF31" i="1"/>
  <c r="DSG31" i="1"/>
  <c r="DSH31" i="1"/>
  <c r="DSI31" i="1"/>
  <c r="DSJ31" i="1"/>
  <c r="DSK31" i="1"/>
  <c r="DSL31" i="1"/>
  <c r="DSM31" i="1"/>
  <c r="DSN31" i="1"/>
  <c r="DSO31" i="1"/>
  <c r="DSP31" i="1"/>
  <c r="DSQ31" i="1"/>
  <c r="DSR31" i="1"/>
  <c r="DSS31" i="1"/>
  <c r="DST31" i="1"/>
  <c r="DSU31" i="1"/>
  <c r="DSV31" i="1"/>
  <c r="DSW31" i="1"/>
  <c r="DSX31" i="1"/>
  <c r="DSY31" i="1"/>
  <c r="DSZ31" i="1"/>
  <c r="DTA31" i="1"/>
  <c r="DTB31" i="1"/>
  <c r="DTC31" i="1"/>
  <c r="DTD31" i="1"/>
  <c r="DTE31" i="1"/>
  <c r="DTF31" i="1"/>
  <c r="DTG31" i="1"/>
  <c r="DTH31" i="1"/>
  <c r="DTI31" i="1"/>
  <c r="DTJ31" i="1"/>
  <c r="DTK31" i="1"/>
  <c r="DTL31" i="1"/>
  <c r="DTM31" i="1"/>
  <c r="DTN31" i="1"/>
  <c r="DTO31" i="1"/>
  <c r="DTP31" i="1"/>
  <c r="DTQ31" i="1"/>
  <c r="DTR31" i="1"/>
  <c r="DTS31" i="1"/>
  <c r="DTT31" i="1"/>
  <c r="DTU31" i="1"/>
  <c r="DTV31" i="1"/>
  <c r="DTW31" i="1"/>
  <c r="DTX31" i="1"/>
  <c r="DTY31" i="1"/>
  <c r="DTZ31" i="1"/>
  <c r="DUA31" i="1"/>
  <c r="DUB31" i="1"/>
  <c r="DUC31" i="1"/>
  <c r="DUD31" i="1"/>
  <c r="DUE31" i="1"/>
  <c r="DUF31" i="1"/>
  <c r="DUG31" i="1"/>
  <c r="DUH31" i="1"/>
  <c r="DUI31" i="1"/>
  <c r="DUJ31" i="1"/>
  <c r="DUK31" i="1"/>
  <c r="DUL31" i="1"/>
  <c r="DUM31" i="1"/>
  <c r="DUN31" i="1"/>
  <c r="DUO31" i="1"/>
  <c r="DUP31" i="1"/>
  <c r="DUQ31" i="1"/>
  <c r="DUR31" i="1"/>
  <c r="DUS31" i="1"/>
  <c r="DUT31" i="1"/>
  <c r="DUU31" i="1"/>
  <c r="DUV31" i="1"/>
  <c r="DUW31" i="1"/>
  <c r="DUX31" i="1"/>
  <c r="DUY31" i="1"/>
  <c r="DUZ31" i="1"/>
  <c r="DVA31" i="1"/>
  <c r="DVB31" i="1"/>
  <c r="DVC31" i="1"/>
  <c r="DVD31" i="1"/>
  <c r="DVE31" i="1"/>
  <c r="DVF31" i="1"/>
  <c r="DVG31" i="1"/>
  <c r="DVH31" i="1"/>
  <c r="DVI31" i="1"/>
  <c r="DVJ31" i="1"/>
  <c r="DVK31" i="1"/>
  <c r="DVL31" i="1"/>
  <c r="DVM31" i="1"/>
  <c r="DVN31" i="1"/>
  <c r="DVO31" i="1"/>
  <c r="DVP31" i="1"/>
  <c r="DVQ31" i="1"/>
  <c r="DVR31" i="1"/>
  <c r="DVS31" i="1"/>
  <c r="DVT31" i="1"/>
  <c r="DVU31" i="1"/>
  <c r="DVV31" i="1"/>
  <c r="DVW31" i="1"/>
  <c r="DVX31" i="1"/>
  <c r="DVY31" i="1"/>
  <c r="DVZ31" i="1"/>
  <c r="DWA31" i="1"/>
  <c r="DWB31" i="1"/>
  <c r="DWC31" i="1"/>
  <c r="DWD31" i="1"/>
  <c r="DWE31" i="1"/>
  <c r="DWF31" i="1"/>
  <c r="DWG31" i="1"/>
  <c r="DWH31" i="1"/>
  <c r="DWI31" i="1"/>
  <c r="DWJ31" i="1"/>
  <c r="DWK31" i="1"/>
  <c r="DWL31" i="1"/>
  <c r="DWM31" i="1"/>
  <c r="DWN31" i="1"/>
  <c r="DWO31" i="1"/>
  <c r="DWP31" i="1"/>
  <c r="DWQ31" i="1"/>
  <c r="DWR31" i="1"/>
  <c r="DWS31" i="1"/>
  <c r="DWT31" i="1"/>
  <c r="DWU31" i="1"/>
  <c r="DWV31" i="1"/>
  <c r="DWW31" i="1"/>
  <c r="DWX31" i="1"/>
  <c r="DWY31" i="1"/>
  <c r="DWZ31" i="1"/>
  <c r="DXA31" i="1"/>
  <c r="DXB31" i="1"/>
  <c r="DXC31" i="1"/>
  <c r="DXD31" i="1"/>
  <c r="DXE31" i="1"/>
  <c r="DXF31" i="1"/>
  <c r="DXG31" i="1"/>
  <c r="DXH31" i="1"/>
  <c r="DXI31" i="1"/>
  <c r="DXJ31" i="1"/>
  <c r="DXK31" i="1"/>
  <c r="DXL31" i="1"/>
  <c r="DXM31" i="1"/>
  <c r="DXN31" i="1"/>
  <c r="DXO31" i="1"/>
  <c r="DXP31" i="1"/>
  <c r="DXQ31" i="1"/>
  <c r="DXR31" i="1"/>
  <c r="DXS31" i="1"/>
  <c r="DXT31" i="1"/>
  <c r="DXU31" i="1"/>
  <c r="DXV31" i="1"/>
  <c r="DXW31" i="1"/>
  <c r="DXX31" i="1"/>
  <c r="DXY31" i="1"/>
  <c r="DXZ31" i="1"/>
  <c r="DYA31" i="1"/>
  <c r="DYB31" i="1"/>
  <c r="DYC31" i="1"/>
  <c r="DYD31" i="1"/>
  <c r="DYE31" i="1"/>
  <c r="DYF31" i="1"/>
  <c r="DYG31" i="1"/>
  <c r="DYH31" i="1"/>
  <c r="DYI31" i="1"/>
  <c r="DYJ31" i="1"/>
  <c r="DYK31" i="1"/>
  <c r="DYL31" i="1"/>
  <c r="DYM31" i="1"/>
  <c r="DYN31" i="1"/>
  <c r="DYO31" i="1"/>
  <c r="DYP31" i="1"/>
  <c r="DYQ31" i="1"/>
  <c r="DYR31" i="1"/>
  <c r="DYS31" i="1"/>
  <c r="DYT31" i="1"/>
  <c r="DYU31" i="1"/>
  <c r="DYV31" i="1"/>
  <c r="DYW31" i="1"/>
  <c r="DYX31" i="1"/>
  <c r="DYY31" i="1"/>
  <c r="DYZ31" i="1"/>
  <c r="DZA31" i="1"/>
  <c r="DZB31" i="1"/>
  <c r="DZC31" i="1"/>
  <c r="DZD31" i="1"/>
  <c r="DZE31" i="1"/>
  <c r="DZF31" i="1"/>
  <c r="DZG31" i="1"/>
  <c r="DZH31" i="1"/>
  <c r="DZI31" i="1"/>
  <c r="DZJ31" i="1"/>
  <c r="DZK31" i="1"/>
  <c r="DZL31" i="1"/>
  <c r="DZM31" i="1"/>
  <c r="DZN31" i="1"/>
  <c r="DZO31" i="1"/>
  <c r="DZP31" i="1"/>
  <c r="DZQ31" i="1"/>
  <c r="DZR31" i="1"/>
  <c r="DZS31" i="1"/>
  <c r="DZT31" i="1"/>
  <c r="DZU31" i="1"/>
  <c r="DZV31" i="1"/>
  <c r="DZW31" i="1"/>
  <c r="DZX31" i="1"/>
  <c r="DZY31" i="1"/>
  <c r="DZZ31" i="1"/>
  <c r="EAA31" i="1"/>
  <c r="EAB31" i="1"/>
  <c r="EAC31" i="1"/>
  <c r="EAD31" i="1"/>
  <c r="EAE31" i="1"/>
  <c r="EAF31" i="1"/>
  <c r="EAG31" i="1"/>
  <c r="EAH31" i="1"/>
  <c r="EAI31" i="1"/>
  <c r="EAJ31" i="1"/>
  <c r="EAK31" i="1"/>
  <c r="EAL31" i="1"/>
  <c r="EAM31" i="1"/>
  <c r="EAN31" i="1"/>
  <c r="EAO31" i="1"/>
  <c r="EAP31" i="1"/>
  <c r="EAQ31" i="1"/>
  <c r="EAR31" i="1"/>
  <c r="EAS31" i="1"/>
  <c r="EAT31" i="1"/>
  <c r="EAU31" i="1"/>
  <c r="EAV31" i="1"/>
  <c r="EAW31" i="1"/>
  <c r="EAX31" i="1"/>
  <c r="EAY31" i="1"/>
  <c r="EAZ31" i="1"/>
  <c r="EBA31" i="1"/>
  <c r="EBB31" i="1"/>
  <c r="EBC31" i="1"/>
  <c r="EBD31" i="1"/>
  <c r="EBE31" i="1"/>
  <c r="EBF31" i="1"/>
  <c r="EBG31" i="1"/>
  <c r="EBH31" i="1"/>
  <c r="EBI31" i="1"/>
  <c r="EBJ31" i="1"/>
  <c r="EBK31" i="1"/>
  <c r="EBL31" i="1"/>
  <c r="EBM31" i="1"/>
  <c r="EBN31" i="1"/>
  <c r="EBO31" i="1"/>
  <c r="EBP31" i="1"/>
  <c r="EBQ31" i="1"/>
  <c r="EBR31" i="1"/>
  <c r="EBS31" i="1"/>
  <c r="EBT31" i="1"/>
  <c r="EBU31" i="1"/>
  <c r="EBV31" i="1"/>
  <c r="EBW31" i="1"/>
  <c r="EBX31" i="1"/>
  <c r="EBY31" i="1"/>
  <c r="EBZ31" i="1"/>
  <c r="ECA31" i="1"/>
  <c r="ECB31" i="1"/>
  <c r="ECC31" i="1"/>
  <c r="ECD31" i="1"/>
  <c r="ECE31" i="1"/>
  <c r="ECF31" i="1"/>
  <c r="ECG31" i="1"/>
  <c r="ECH31" i="1"/>
  <c r="ECI31" i="1"/>
  <c r="ECJ31" i="1"/>
  <c r="ECK31" i="1"/>
  <c r="ECL31" i="1"/>
  <c r="ECM31" i="1"/>
  <c r="ECN31" i="1"/>
  <c r="ECO31" i="1"/>
  <c r="ECP31" i="1"/>
  <c r="ECQ31" i="1"/>
  <c r="ECR31" i="1"/>
  <c r="ECS31" i="1"/>
  <c r="ECT31" i="1"/>
  <c r="ECU31" i="1"/>
  <c r="ECV31" i="1"/>
  <c r="ECW31" i="1"/>
  <c r="ECX31" i="1"/>
  <c r="ECY31" i="1"/>
  <c r="ECZ31" i="1"/>
  <c r="EDA31" i="1"/>
  <c r="EDB31" i="1"/>
  <c r="EDC31" i="1"/>
  <c r="EDD31" i="1"/>
  <c r="EDE31" i="1"/>
  <c r="EDF31" i="1"/>
  <c r="EDG31" i="1"/>
  <c r="EDH31" i="1"/>
  <c r="EDI31" i="1"/>
  <c r="EDJ31" i="1"/>
  <c r="EDK31" i="1"/>
  <c r="EDL31" i="1"/>
  <c r="EDM31" i="1"/>
  <c r="EDN31" i="1"/>
  <c r="EDO31" i="1"/>
  <c r="EDP31" i="1"/>
  <c r="EDQ31" i="1"/>
  <c r="EDR31" i="1"/>
  <c r="EDS31" i="1"/>
  <c r="EDT31" i="1"/>
  <c r="EDU31" i="1"/>
  <c r="EDV31" i="1"/>
  <c r="EDW31" i="1"/>
  <c r="EDX31" i="1"/>
  <c r="EDY31" i="1"/>
  <c r="EDZ31" i="1"/>
  <c r="EEA31" i="1"/>
  <c r="EEB31" i="1"/>
  <c r="EEC31" i="1"/>
  <c r="EED31" i="1"/>
  <c r="EEE31" i="1"/>
  <c r="EEF31" i="1"/>
  <c r="EEG31" i="1"/>
  <c r="EEH31" i="1"/>
  <c r="EEI31" i="1"/>
  <c r="EEJ31" i="1"/>
  <c r="EEK31" i="1"/>
  <c r="EEL31" i="1"/>
  <c r="EEM31" i="1"/>
  <c r="EEN31" i="1"/>
  <c r="EEO31" i="1"/>
  <c r="EEP31" i="1"/>
  <c r="EEQ31" i="1"/>
  <c r="EER31" i="1"/>
  <c r="EES31" i="1"/>
  <c r="EET31" i="1"/>
  <c r="EEU31" i="1"/>
  <c r="EEV31" i="1"/>
  <c r="EEW31" i="1"/>
  <c r="EEX31" i="1"/>
  <c r="EEY31" i="1"/>
  <c r="EEZ31" i="1"/>
  <c r="EFA31" i="1"/>
  <c r="EFB31" i="1"/>
  <c r="EFC31" i="1"/>
  <c r="EFD31" i="1"/>
  <c r="EFE31" i="1"/>
  <c r="EFF31" i="1"/>
  <c r="EFG31" i="1"/>
  <c r="EFH31" i="1"/>
  <c r="EFI31" i="1"/>
  <c r="EFJ31" i="1"/>
  <c r="EFK31" i="1"/>
  <c r="EFL31" i="1"/>
  <c r="EFM31" i="1"/>
  <c r="EFN31" i="1"/>
  <c r="EFO31" i="1"/>
  <c r="EFP31" i="1"/>
  <c r="EFQ31" i="1"/>
  <c r="EFR31" i="1"/>
  <c r="EFS31" i="1"/>
  <c r="EFT31" i="1"/>
  <c r="EFU31" i="1"/>
  <c r="EFV31" i="1"/>
  <c r="EFW31" i="1"/>
  <c r="EFX31" i="1"/>
  <c r="EFY31" i="1"/>
  <c r="EFZ31" i="1"/>
  <c r="EGA31" i="1"/>
  <c r="EGB31" i="1"/>
  <c r="EGC31" i="1"/>
  <c r="EGD31" i="1"/>
  <c r="EGE31" i="1"/>
  <c r="EGF31" i="1"/>
  <c r="EGG31" i="1"/>
  <c r="EGH31" i="1"/>
  <c r="EGI31" i="1"/>
  <c r="EGJ31" i="1"/>
  <c r="EGK31" i="1"/>
  <c r="EGL31" i="1"/>
  <c r="EGM31" i="1"/>
  <c r="EGN31" i="1"/>
  <c r="EGO31" i="1"/>
  <c r="EGP31" i="1"/>
  <c r="EGQ31" i="1"/>
  <c r="EGR31" i="1"/>
  <c r="EGS31" i="1"/>
  <c r="EGT31" i="1"/>
  <c r="EGU31" i="1"/>
  <c r="EGV31" i="1"/>
  <c r="EGW31" i="1"/>
  <c r="EGX31" i="1"/>
  <c r="EGY31" i="1"/>
  <c r="EGZ31" i="1"/>
  <c r="EHA31" i="1"/>
  <c r="EHB31" i="1"/>
  <c r="EHC31" i="1"/>
  <c r="EHD31" i="1"/>
  <c r="EHE31" i="1"/>
  <c r="EHF31" i="1"/>
  <c r="EHG31" i="1"/>
  <c r="EHH31" i="1"/>
  <c r="EHI31" i="1"/>
  <c r="EHJ31" i="1"/>
  <c r="EHK31" i="1"/>
  <c r="EHL31" i="1"/>
  <c r="EHM31" i="1"/>
  <c r="EHN31" i="1"/>
  <c r="EHO31" i="1"/>
  <c r="EHP31" i="1"/>
  <c r="EHQ31" i="1"/>
  <c r="EHR31" i="1"/>
  <c r="EHS31" i="1"/>
  <c r="EHT31" i="1"/>
  <c r="EHU31" i="1"/>
  <c r="EHV31" i="1"/>
  <c r="EHW31" i="1"/>
  <c r="EHX31" i="1"/>
  <c r="EHY31" i="1"/>
  <c r="EHZ31" i="1"/>
  <c r="EIA31" i="1"/>
  <c r="EIB31" i="1"/>
  <c r="EIC31" i="1"/>
  <c r="EID31" i="1"/>
  <c r="EIE31" i="1"/>
  <c r="EIF31" i="1"/>
  <c r="EIG31" i="1"/>
  <c r="EIH31" i="1"/>
  <c r="EII31" i="1"/>
  <c r="EIJ31" i="1"/>
  <c r="EIK31" i="1"/>
  <c r="EIL31" i="1"/>
  <c r="EIM31" i="1"/>
  <c r="EIN31" i="1"/>
  <c r="EIO31" i="1"/>
  <c r="EIP31" i="1"/>
  <c r="EIQ31" i="1"/>
  <c r="EIR31" i="1"/>
  <c r="EIS31" i="1"/>
  <c r="EIT31" i="1"/>
  <c r="EIU31" i="1"/>
  <c r="EIV31" i="1"/>
  <c r="EIW31" i="1"/>
  <c r="EIX31" i="1"/>
  <c r="EIY31" i="1"/>
  <c r="EIZ31" i="1"/>
  <c r="EJA31" i="1"/>
  <c r="EJB31" i="1"/>
  <c r="EJC31" i="1"/>
  <c r="EJD31" i="1"/>
  <c r="EJE31" i="1"/>
  <c r="EJF31" i="1"/>
  <c r="EJG31" i="1"/>
  <c r="EJH31" i="1"/>
  <c r="EJI31" i="1"/>
  <c r="EJJ31" i="1"/>
  <c r="EJK31" i="1"/>
  <c r="EJL31" i="1"/>
  <c r="EJM31" i="1"/>
  <c r="EJN31" i="1"/>
  <c r="EJO31" i="1"/>
  <c r="EJP31" i="1"/>
  <c r="EJQ31" i="1"/>
  <c r="EJR31" i="1"/>
  <c r="EJS31" i="1"/>
  <c r="EJT31" i="1"/>
  <c r="EJU31" i="1"/>
  <c r="EJV31" i="1"/>
  <c r="EJW31" i="1"/>
  <c r="EJX31" i="1"/>
  <c r="EJY31" i="1"/>
  <c r="EJZ31" i="1"/>
  <c r="EKA31" i="1"/>
  <c r="EKB31" i="1"/>
  <c r="EKC31" i="1"/>
  <c r="EKD31" i="1"/>
  <c r="EKE31" i="1"/>
  <c r="EKF31" i="1"/>
  <c r="EKG31" i="1"/>
  <c r="EKH31" i="1"/>
  <c r="EKI31" i="1"/>
  <c r="EKJ31" i="1"/>
  <c r="EKK31" i="1"/>
  <c r="EKL31" i="1"/>
  <c r="EKM31" i="1"/>
  <c r="EKN31" i="1"/>
  <c r="EKO31" i="1"/>
  <c r="EKP31" i="1"/>
  <c r="EKQ31" i="1"/>
  <c r="EKR31" i="1"/>
  <c r="EKS31" i="1"/>
  <c r="EKT31" i="1"/>
  <c r="EKU31" i="1"/>
  <c r="EKV31" i="1"/>
  <c r="EKW31" i="1"/>
  <c r="EKX31" i="1"/>
  <c r="EKY31" i="1"/>
  <c r="EKZ31" i="1"/>
  <c r="ELA31" i="1"/>
  <c r="ELB31" i="1"/>
  <c r="ELC31" i="1"/>
  <c r="ELD31" i="1"/>
  <c r="ELE31" i="1"/>
  <c r="ELF31" i="1"/>
  <c r="ELG31" i="1"/>
  <c r="ELH31" i="1"/>
  <c r="ELI31" i="1"/>
  <c r="ELJ31" i="1"/>
  <c r="ELK31" i="1"/>
  <c r="ELL31" i="1"/>
  <c r="ELM31" i="1"/>
  <c r="ELN31" i="1"/>
  <c r="ELO31" i="1"/>
  <c r="ELP31" i="1"/>
  <c r="ELQ31" i="1"/>
  <c r="ELR31" i="1"/>
  <c r="ELS31" i="1"/>
  <c r="ELT31" i="1"/>
  <c r="ELU31" i="1"/>
  <c r="ELV31" i="1"/>
  <c r="ELW31" i="1"/>
  <c r="ELX31" i="1"/>
  <c r="ELY31" i="1"/>
  <c r="ELZ31" i="1"/>
  <c r="EMA31" i="1"/>
  <c r="EMB31" i="1"/>
  <c r="EMC31" i="1"/>
  <c r="EMD31" i="1"/>
  <c r="EME31" i="1"/>
  <c r="EMF31" i="1"/>
  <c r="EMG31" i="1"/>
  <c r="EMH31" i="1"/>
  <c r="EMI31" i="1"/>
  <c r="EMJ31" i="1"/>
  <c r="EMK31" i="1"/>
  <c r="EML31" i="1"/>
  <c r="EMM31" i="1"/>
  <c r="EMN31" i="1"/>
  <c r="EMO31" i="1"/>
  <c r="EMP31" i="1"/>
  <c r="EMQ31" i="1"/>
  <c r="EMR31" i="1"/>
  <c r="EMS31" i="1"/>
  <c r="EMT31" i="1"/>
  <c r="EMU31" i="1"/>
  <c r="EMV31" i="1"/>
  <c r="EMW31" i="1"/>
  <c r="EMX31" i="1"/>
  <c r="EMY31" i="1"/>
  <c r="EMZ31" i="1"/>
  <c r="ENA31" i="1"/>
  <c r="ENB31" i="1"/>
  <c r="ENC31" i="1"/>
  <c r="END31" i="1"/>
  <c r="ENE31" i="1"/>
  <c r="ENF31" i="1"/>
  <c r="ENG31" i="1"/>
  <c r="ENH31" i="1"/>
  <c r="ENI31" i="1"/>
  <c r="ENJ31" i="1"/>
  <c r="ENK31" i="1"/>
  <c r="ENL31" i="1"/>
  <c r="ENM31" i="1"/>
  <c r="ENN31" i="1"/>
  <c r="ENO31" i="1"/>
  <c r="ENP31" i="1"/>
  <c r="ENQ31" i="1"/>
  <c r="ENR31" i="1"/>
  <c r="ENS31" i="1"/>
  <c r="ENT31" i="1"/>
  <c r="ENU31" i="1"/>
  <c r="ENV31" i="1"/>
  <c r="ENW31" i="1"/>
  <c r="ENX31" i="1"/>
  <c r="ENY31" i="1"/>
  <c r="ENZ31" i="1"/>
  <c r="EOA31" i="1"/>
  <c r="EOB31" i="1"/>
  <c r="EOC31" i="1"/>
  <c r="EOD31" i="1"/>
  <c r="EOE31" i="1"/>
  <c r="EOF31" i="1"/>
  <c r="EOG31" i="1"/>
  <c r="EOH31" i="1"/>
  <c r="EOI31" i="1"/>
  <c r="EOJ31" i="1"/>
  <c r="EOK31" i="1"/>
  <c r="EOL31" i="1"/>
  <c r="EOM31" i="1"/>
  <c r="EON31" i="1"/>
  <c r="EOO31" i="1"/>
  <c r="EOP31" i="1"/>
  <c r="EOQ31" i="1"/>
  <c r="EOR31" i="1"/>
  <c r="EOS31" i="1"/>
  <c r="EOT31" i="1"/>
  <c r="EOU31" i="1"/>
  <c r="EOV31" i="1"/>
  <c r="EOW31" i="1"/>
  <c r="EOX31" i="1"/>
  <c r="EOY31" i="1"/>
  <c r="EOZ31" i="1"/>
  <c r="EPA31" i="1"/>
  <c r="EPB31" i="1"/>
  <c r="EPC31" i="1"/>
  <c r="EPD31" i="1"/>
  <c r="EPE31" i="1"/>
  <c r="EPF31" i="1"/>
  <c r="EPG31" i="1"/>
  <c r="EPH31" i="1"/>
  <c r="EPI31" i="1"/>
  <c r="EPJ31" i="1"/>
  <c r="EPK31" i="1"/>
  <c r="EPL31" i="1"/>
  <c r="EPM31" i="1"/>
  <c r="EPN31" i="1"/>
  <c r="EPO31" i="1"/>
  <c r="EPP31" i="1"/>
  <c r="EPQ31" i="1"/>
  <c r="EPR31" i="1"/>
  <c r="EPS31" i="1"/>
  <c r="EPT31" i="1"/>
  <c r="EPU31" i="1"/>
  <c r="EPV31" i="1"/>
  <c r="EPW31" i="1"/>
  <c r="EPX31" i="1"/>
  <c r="EPY31" i="1"/>
  <c r="EPZ31" i="1"/>
  <c r="EQA31" i="1"/>
  <c r="EQB31" i="1"/>
  <c r="EQC31" i="1"/>
  <c r="EQD31" i="1"/>
  <c r="EQE31" i="1"/>
  <c r="EQF31" i="1"/>
  <c r="EQG31" i="1"/>
  <c r="EQH31" i="1"/>
  <c r="EQI31" i="1"/>
  <c r="EQJ31" i="1"/>
  <c r="EQK31" i="1"/>
  <c r="EQL31" i="1"/>
  <c r="EQM31" i="1"/>
  <c r="EQN31" i="1"/>
  <c r="EQO31" i="1"/>
  <c r="EQP31" i="1"/>
  <c r="EQQ31" i="1"/>
  <c r="EQR31" i="1"/>
  <c r="EQS31" i="1"/>
  <c r="EQT31" i="1"/>
  <c r="EQU31" i="1"/>
  <c r="EQV31" i="1"/>
  <c r="EQW31" i="1"/>
  <c r="EQX31" i="1"/>
  <c r="EQY31" i="1"/>
  <c r="EQZ31" i="1"/>
  <c r="ERA31" i="1"/>
  <c r="ERB31" i="1"/>
  <c r="ERC31" i="1"/>
  <c r="ERD31" i="1"/>
  <c r="ERE31" i="1"/>
  <c r="ERF31" i="1"/>
  <c r="ERG31" i="1"/>
  <c r="ERH31" i="1"/>
  <c r="ERI31" i="1"/>
  <c r="ERJ31" i="1"/>
  <c r="ERK31" i="1"/>
  <c r="ERL31" i="1"/>
  <c r="ERM31" i="1"/>
  <c r="ERN31" i="1"/>
  <c r="ERO31" i="1"/>
  <c r="ERP31" i="1"/>
  <c r="ERQ31" i="1"/>
  <c r="ERR31" i="1"/>
  <c r="ERS31" i="1"/>
  <c r="ERT31" i="1"/>
  <c r="ERU31" i="1"/>
  <c r="ERV31" i="1"/>
  <c r="ERW31" i="1"/>
  <c r="ERX31" i="1"/>
  <c r="ERY31" i="1"/>
  <c r="ERZ31" i="1"/>
  <c r="ESA31" i="1"/>
  <c r="ESB31" i="1"/>
  <c r="ESC31" i="1"/>
  <c r="ESD31" i="1"/>
  <c r="ESE31" i="1"/>
  <c r="ESF31" i="1"/>
  <c r="ESG31" i="1"/>
  <c r="ESH31" i="1"/>
  <c r="ESI31" i="1"/>
  <c r="ESJ31" i="1"/>
  <c r="ESK31" i="1"/>
  <c r="ESL31" i="1"/>
  <c r="ESM31" i="1"/>
  <c r="ESN31" i="1"/>
  <c r="ESO31" i="1"/>
  <c r="ESP31" i="1"/>
  <c r="ESQ31" i="1"/>
  <c r="ESR31" i="1"/>
  <c r="ESS31" i="1"/>
  <c r="EST31" i="1"/>
  <c r="ESU31" i="1"/>
  <c r="ESV31" i="1"/>
  <c r="ESW31" i="1"/>
  <c r="ESX31" i="1"/>
  <c r="ESY31" i="1"/>
  <c r="ESZ31" i="1"/>
  <c r="ETA31" i="1"/>
  <c r="ETB31" i="1"/>
  <c r="ETC31" i="1"/>
  <c r="ETD31" i="1"/>
  <c r="ETE31" i="1"/>
  <c r="ETF31" i="1"/>
  <c r="ETG31" i="1"/>
  <c r="ETH31" i="1"/>
  <c r="ETI31" i="1"/>
  <c r="ETJ31" i="1"/>
  <c r="ETK31" i="1"/>
  <c r="ETL31" i="1"/>
  <c r="ETM31" i="1"/>
  <c r="ETN31" i="1"/>
  <c r="ETO31" i="1"/>
  <c r="ETP31" i="1"/>
  <c r="ETQ31" i="1"/>
  <c r="ETR31" i="1"/>
  <c r="ETS31" i="1"/>
  <c r="ETT31" i="1"/>
  <c r="ETU31" i="1"/>
  <c r="ETV31" i="1"/>
  <c r="ETW31" i="1"/>
  <c r="ETX31" i="1"/>
  <c r="ETY31" i="1"/>
  <c r="ETZ31" i="1"/>
  <c r="EUA31" i="1"/>
  <c r="EUB31" i="1"/>
  <c r="EUC31" i="1"/>
  <c r="EUD31" i="1"/>
  <c r="EUE31" i="1"/>
  <c r="EUF31" i="1"/>
  <c r="EUG31" i="1"/>
  <c r="EUH31" i="1"/>
  <c r="EUI31" i="1"/>
  <c r="EUJ31" i="1"/>
  <c r="EUK31" i="1"/>
  <c r="EUL31" i="1"/>
  <c r="EUM31" i="1"/>
  <c r="EUN31" i="1"/>
  <c r="EUO31" i="1"/>
  <c r="EUP31" i="1"/>
  <c r="EUQ31" i="1"/>
  <c r="EUR31" i="1"/>
  <c r="EUS31" i="1"/>
  <c r="EUT31" i="1"/>
  <c r="EUU31" i="1"/>
  <c r="EUV31" i="1"/>
  <c r="EUW31" i="1"/>
  <c r="EUX31" i="1"/>
  <c r="EUY31" i="1"/>
  <c r="EUZ31" i="1"/>
  <c r="EVA31" i="1"/>
  <c r="EVB31" i="1"/>
  <c r="EVC31" i="1"/>
  <c r="EVD31" i="1"/>
  <c r="EVE31" i="1"/>
  <c r="EVF31" i="1"/>
  <c r="EVG31" i="1"/>
  <c r="EVH31" i="1"/>
  <c r="EVI31" i="1"/>
  <c r="EVJ31" i="1"/>
  <c r="EVK31" i="1"/>
  <c r="EVL31" i="1"/>
  <c r="EVM31" i="1"/>
  <c r="EVN31" i="1"/>
  <c r="EVO31" i="1"/>
  <c r="EVP31" i="1"/>
  <c r="EVQ31" i="1"/>
  <c r="EVR31" i="1"/>
  <c r="EVS31" i="1"/>
  <c r="EVT31" i="1"/>
  <c r="EVU31" i="1"/>
  <c r="EVV31" i="1"/>
  <c r="EVW31" i="1"/>
  <c r="EVX31" i="1"/>
  <c r="EVY31" i="1"/>
  <c r="EVZ31" i="1"/>
  <c r="EWA31" i="1"/>
  <c r="EWB31" i="1"/>
  <c r="EWC31" i="1"/>
  <c r="EWD31" i="1"/>
  <c r="EWE31" i="1"/>
  <c r="EWF31" i="1"/>
  <c r="EWG31" i="1"/>
  <c r="EWH31" i="1"/>
  <c r="EWI31" i="1"/>
  <c r="EWJ31" i="1"/>
  <c r="EWK31" i="1"/>
  <c r="EWL31" i="1"/>
  <c r="EWM31" i="1"/>
  <c r="EWN31" i="1"/>
  <c r="EWO31" i="1"/>
  <c r="EWP31" i="1"/>
  <c r="EWQ31" i="1"/>
  <c r="EWR31" i="1"/>
  <c r="EWS31" i="1"/>
  <c r="EWT31" i="1"/>
  <c r="EWU31" i="1"/>
  <c r="EWV31" i="1"/>
  <c r="EWW31" i="1"/>
  <c r="EWX31" i="1"/>
  <c r="EWY31" i="1"/>
  <c r="EWZ31" i="1"/>
  <c r="EXA31" i="1"/>
  <c r="EXB31" i="1"/>
  <c r="EXC31" i="1"/>
  <c r="EXD31" i="1"/>
  <c r="EXE31" i="1"/>
  <c r="EXF31" i="1"/>
  <c r="EXG31" i="1"/>
  <c r="EXH31" i="1"/>
  <c r="EXI31" i="1"/>
  <c r="EXJ31" i="1"/>
  <c r="EXK31" i="1"/>
  <c r="EXL31" i="1"/>
  <c r="EXM31" i="1"/>
  <c r="EXN31" i="1"/>
  <c r="EXO31" i="1"/>
  <c r="EXP31" i="1"/>
  <c r="EXQ31" i="1"/>
  <c r="EXR31" i="1"/>
  <c r="EXS31" i="1"/>
  <c r="EXT31" i="1"/>
  <c r="EXU31" i="1"/>
  <c r="EXV31" i="1"/>
  <c r="EXW31" i="1"/>
  <c r="EXX31" i="1"/>
  <c r="EXY31" i="1"/>
  <c r="EXZ31" i="1"/>
  <c r="EYA31" i="1"/>
  <c r="EYB31" i="1"/>
  <c r="EYC31" i="1"/>
  <c r="EYD31" i="1"/>
  <c r="EYE31" i="1"/>
  <c r="EYF31" i="1"/>
  <c r="EYG31" i="1"/>
  <c r="EYH31" i="1"/>
  <c r="EYI31" i="1"/>
  <c r="EYJ31" i="1"/>
  <c r="EYK31" i="1"/>
  <c r="EYL31" i="1"/>
  <c r="EYM31" i="1"/>
  <c r="EYN31" i="1"/>
  <c r="EYO31" i="1"/>
  <c r="EYP31" i="1"/>
  <c r="EYQ31" i="1"/>
  <c r="EYR31" i="1"/>
  <c r="EYS31" i="1"/>
  <c r="EYT31" i="1"/>
  <c r="EYU31" i="1"/>
  <c r="EYV31" i="1"/>
  <c r="EYW31" i="1"/>
  <c r="EYX31" i="1"/>
  <c r="EYY31" i="1"/>
  <c r="EYZ31" i="1"/>
  <c r="EZA31" i="1"/>
  <c r="EZB31" i="1"/>
  <c r="EZC31" i="1"/>
  <c r="EZD31" i="1"/>
  <c r="EZE31" i="1"/>
  <c r="EZF31" i="1"/>
  <c r="EZG31" i="1"/>
  <c r="EZH31" i="1"/>
  <c r="EZI31" i="1"/>
  <c r="EZJ31" i="1"/>
  <c r="EZK31" i="1"/>
  <c r="EZL31" i="1"/>
  <c r="EZM31" i="1"/>
  <c r="EZN31" i="1"/>
  <c r="EZO31" i="1"/>
  <c r="EZP31" i="1"/>
  <c r="EZQ31" i="1"/>
  <c r="EZR31" i="1"/>
  <c r="EZS31" i="1"/>
  <c r="EZT31" i="1"/>
  <c r="EZU31" i="1"/>
  <c r="EZV31" i="1"/>
  <c r="EZW31" i="1"/>
  <c r="EZX31" i="1"/>
  <c r="EZY31" i="1"/>
  <c r="EZZ31" i="1"/>
  <c r="FAA31" i="1"/>
  <c r="FAB31" i="1"/>
  <c r="FAC31" i="1"/>
  <c r="FAD31" i="1"/>
  <c r="FAE31" i="1"/>
  <c r="FAF31" i="1"/>
  <c r="FAG31" i="1"/>
  <c r="FAH31" i="1"/>
  <c r="FAI31" i="1"/>
  <c r="FAJ31" i="1"/>
  <c r="FAK31" i="1"/>
  <c r="FAL31" i="1"/>
  <c r="FAM31" i="1"/>
  <c r="FAN31" i="1"/>
  <c r="FAO31" i="1"/>
  <c r="FAP31" i="1"/>
  <c r="FAQ31" i="1"/>
  <c r="FAR31" i="1"/>
  <c r="FAS31" i="1"/>
  <c r="FAT31" i="1"/>
  <c r="FAU31" i="1"/>
  <c r="FAV31" i="1"/>
  <c r="FAW31" i="1"/>
  <c r="FAX31" i="1"/>
  <c r="FAY31" i="1"/>
  <c r="FAZ31" i="1"/>
  <c r="FBA31" i="1"/>
  <c r="FBB31" i="1"/>
  <c r="FBC31" i="1"/>
  <c r="FBD31" i="1"/>
  <c r="FBE31" i="1"/>
  <c r="FBF31" i="1"/>
  <c r="FBG31" i="1"/>
  <c r="FBH31" i="1"/>
  <c r="FBI31" i="1"/>
  <c r="FBJ31" i="1"/>
  <c r="FBK31" i="1"/>
  <c r="FBL31" i="1"/>
  <c r="FBM31" i="1"/>
  <c r="FBN31" i="1"/>
  <c r="FBO31" i="1"/>
  <c r="FBP31" i="1"/>
  <c r="FBQ31" i="1"/>
  <c r="FBR31" i="1"/>
  <c r="FBS31" i="1"/>
  <c r="FBT31" i="1"/>
  <c r="FBU31" i="1"/>
  <c r="FBV31" i="1"/>
  <c r="FBW31" i="1"/>
  <c r="FBX31" i="1"/>
  <c r="FBY31" i="1"/>
  <c r="FBZ31" i="1"/>
  <c r="FCA31" i="1"/>
  <c r="FCB31" i="1"/>
  <c r="FCC31" i="1"/>
  <c r="FCD31" i="1"/>
  <c r="FCE31" i="1"/>
  <c r="FCF31" i="1"/>
  <c r="FCG31" i="1"/>
  <c r="FCH31" i="1"/>
  <c r="FCI31" i="1"/>
  <c r="FCJ31" i="1"/>
  <c r="FCK31" i="1"/>
  <c r="FCL31" i="1"/>
  <c r="FCM31" i="1"/>
  <c r="FCN31" i="1"/>
  <c r="FCO31" i="1"/>
  <c r="FCP31" i="1"/>
  <c r="FCQ31" i="1"/>
  <c r="FCR31" i="1"/>
  <c r="FCS31" i="1"/>
  <c r="FCT31" i="1"/>
  <c r="FCU31" i="1"/>
  <c r="FCV31" i="1"/>
  <c r="FCW31" i="1"/>
  <c r="FCX31" i="1"/>
  <c r="FCY31" i="1"/>
  <c r="FCZ31" i="1"/>
  <c r="FDA31" i="1"/>
  <c r="FDB31" i="1"/>
  <c r="FDC31" i="1"/>
  <c r="FDD31" i="1"/>
  <c r="FDE31" i="1"/>
  <c r="FDF31" i="1"/>
  <c r="FDG31" i="1"/>
  <c r="FDH31" i="1"/>
  <c r="FDI31" i="1"/>
  <c r="FDJ31" i="1"/>
  <c r="FDK31" i="1"/>
  <c r="FDL31" i="1"/>
  <c r="FDM31" i="1"/>
  <c r="FDN31" i="1"/>
  <c r="FDO31" i="1"/>
  <c r="FDP31" i="1"/>
  <c r="FDQ31" i="1"/>
  <c r="FDR31" i="1"/>
  <c r="FDS31" i="1"/>
  <c r="FDT31" i="1"/>
  <c r="FDU31" i="1"/>
  <c r="FDV31" i="1"/>
  <c r="FDW31" i="1"/>
  <c r="FDX31" i="1"/>
  <c r="FDY31" i="1"/>
  <c r="FDZ31" i="1"/>
  <c r="FEA31" i="1"/>
  <c r="FEB31" i="1"/>
  <c r="FEC31" i="1"/>
  <c r="FED31" i="1"/>
  <c r="FEE31" i="1"/>
  <c r="FEF31" i="1"/>
  <c r="FEG31" i="1"/>
  <c r="FEH31" i="1"/>
  <c r="FEI31" i="1"/>
  <c r="FEJ31" i="1"/>
  <c r="FEK31" i="1"/>
  <c r="FEL31" i="1"/>
  <c r="FEM31" i="1"/>
  <c r="FEN31" i="1"/>
  <c r="FEO31" i="1"/>
  <c r="FEP31" i="1"/>
  <c r="FEQ31" i="1"/>
  <c r="FER31" i="1"/>
  <c r="FES31" i="1"/>
  <c r="FET31" i="1"/>
  <c r="FEU31" i="1"/>
  <c r="FEV31" i="1"/>
  <c r="FEW31" i="1"/>
  <c r="FEX31" i="1"/>
  <c r="FEY31" i="1"/>
  <c r="FEZ31" i="1"/>
  <c r="FFA31" i="1"/>
  <c r="FFB31" i="1"/>
  <c r="FFC31" i="1"/>
  <c r="FFD31" i="1"/>
  <c r="FFE31" i="1"/>
  <c r="FFF31" i="1"/>
  <c r="FFG31" i="1"/>
  <c r="FFH31" i="1"/>
  <c r="FFI31" i="1"/>
  <c r="FFJ31" i="1"/>
  <c r="FFK31" i="1"/>
  <c r="FFL31" i="1"/>
  <c r="FFM31" i="1"/>
  <c r="FFN31" i="1"/>
  <c r="FFO31" i="1"/>
  <c r="FFP31" i="1"/>
  <c r="FFQ31" i="1"/>
  <c r="FFR31" i="1"/>
  <c r="FFS31" i="1"/>
  <c r="FFT31" i="1"/>
  <c r="FFU31" i="1"/>
  <c r="FFV31" i="1"/>
  <c r="FFW31" i="1"/>
  <c r="FFX31" i="1"/>
  <c r="FFY31" i="1"/>
  <c r="FFZ31" i="1"/>
  <c r="FGA31" i="1"/>
  <c r="FGB31" i="1"/>
  <c r="FGC31" i="1"/>
  <c r="FGD31" i="1"/>
  <c r="FGE31" i="1"/>
  <c r="FGF31" i="1"/>
  <c r="FGG31" i="1"/>
  <c r="FGH31" i="1"/>
  <c r="FGI31" i="1"/>
  <c r="FGJ31" i="1"/>
  <c r="FGK31" i="1"/>
  <c r="FGL31" i="1"/>
  <c r="FGM31" i="1"/>
  <c r="FGN31" i="1"/>
  <c r="FGO31" i="1"/>
  <c r="FGP31" i="1"/>
  <c r="FGQ31" i="1"/>
  <c r="FGR31" i="1"/>
  <c r="FGS31" i="1"/>
  <c r="FGT31" i="1"/>
  <c r="FGU31" i="1"/>
  <c r="FGV31" i="1"/>
  <c r="FGW31" i="1"/>
  <c r="FGX31" i="1"/>
  <c r="FGY31" i="1"/>
  <c r="FGZ31" i="1"/>
  <c r="FHA31" i="1"/>
  <c r="FHB31" i="1"/>
  <c r="FHC31" i="1"/>
  <c r="FHD31" i="1"/>
  <c r="FHE31" i="1"/>
  <c r="FHF31" i="1"/>
  <c r="FHG31" i="1"/>
  <c r="FHH31" i="1"/>
  <c r="FHI31" i="1"/>
  <c r="FHJ31" i="1"/>
  <c r="FHK31" i="1"/>
  <c r="FHL31" i="1"/>
  <c r="FHM31" i="1"/>
  <c r="FHN31" i="1"/>
  <c r="FHO31" i="1"/>
  <c r="FHP31" i="1"/>
  <c r="FHQ31" i="1"/>
  <c r="FHR31" i="1"/>
  <c r="FHS31" i="1"/>
  <c r="FHT31" i="1"/>
  <c r="FHU31" i="1"/>
  <c r="FHV31" i="1"/>
  <c r="FHW31" i="1"/>
  <c r="FHX31" i="1"/>
  <c r="FHY31" i="1"/>
  <c r="FHZ31" i="1"/>
  <c r="FIA31" i="1"/>
  <c r="FIB31" i="1"/>
  <c r="FIC31" i="1"/>
  <c r="FID31" i="1"/>
  <c r="FIE31" i="1"/>
  <c r="FIF31" i="1"/>
  <c r="FIG31" i="1"/>
  <c r="FIH31" i="1"/>
  <c r="FII31" i="1"/>
  <c r="FIJ31" i="1"/>
  <c r="FIK31" i="1"/>
  <c r="FIL31" i="1"/>
  <c r="FIM31" i="1"/>
  <c r="FIN31" i="1"/>
  <c r="FIO31" i="1"/>
  <c r="FIP31" i="1"/>
  <c r="FIQ31" i="1"/>
  <c r="FIR31" i="1"/>
  <c r="FIS31" i="1"/>
  <c r="FIT31" i="1"/>
  <c r="FIU31" i="1"/>
  <c r="FIV31" i="1"/>
  <c r="FIW31" i="1"/>
  <c r="FIX31" i="1"/>
  <c r="FIY31" i="1"/>
  <c r="FIZ31" i="1"/>
  <c r="FJA31" i="1"/>
  <c r="FJB31" i="1"/>
  <c r="FJC31" i="1"/>
  <c r="FJD31" i="1"/>
  <c r="FJE31" i="1"/>
  <c r="FJF31" i="1"/>
  <c r="FJG31" i="1"/>
  <c r="FJH31" i="1"/>
  <c r="FJI31" i="1"/>
  <c r="FJJ31" i="1"/>
  <c r="FJK31" i="1"/>
  <c r="FJL31" i="1"/>
  <c r="FJM31" i="1"/>
  <c r="FJN31" i="1"/>
  <c r="FJO31" i="1"/>
  <c r="FJP31" i="1"/>
  <c r="FJQ31" i="1"/>
  <c r="FJR31" i="1"/>
  <c r="FJS31" i="1"/>
  <c r="FJT31" i="1"/>
  <c r="FJU31" i="1"/>
  <c r="FJV31" i="1"/>
  <c r="FJW31" i="1"/>
  <c r="FJX31" i="1"/>
  <c r="FJY31" i="1"/>
  <c r="FJZ31" i="1"/>
  <c r="FKA31" i="1"/>
  <c r="FKB31" i="1"/>
  <c r="FKC31" i="1"/>
  <c r="FKD31" i="1"/>
  <c r="FKE31" i="1"/>
  <c r="FKF31" i="1"/>
  <c r="FKG31" i="1"/>
  <c r="FKH31" i="1"/>
  <c r="FKI31" i="1"/>
  <c r="FKJ31" i="1"/>
  <c r="FKK31" i="1"/>
  <c r="FKL31" i="1"/>
  <c r="FKM31" i="1"/>
  <c r="FKN31" i="1"/>
  <c r="FKO31" i="1"/>
  <c r="FKP31" i="1"/>
  <c r="FKQ31" i="1"/>
  <c r="FKR31" i="1"/>
  <c r="FKS31" i="1"/>
  <c r="FKT31" i="1"/>
  <c r="FKU31" i="1"/>
  <c r="FKV31" i="1"/>
  <c r="FKW31" i="1"/>
  <c r="FKX31" i="1"/>
  <c r="FKY31" i="1"/>
  <c r="FKZ31" i="1"/>
  <c r="FLA31" i="1"/>
  <c r="FLB31" i="1"/>
  <c r="FLC31" i="1"/>
  <c r="FLD31" i="1"/>
  <c r="FLE31" i="1"/>
  <c r="FLF31" i="1"/>
  <c r="FLG31" i="1"/>
  <c r="FLH31" i="1"/>
  <c r="FLI31" i="1"/>
  <c r="FLJ31" i="1"/>
  <c r="FLK31" i="1"/>
  <c r="FLL31" i="1"/>
  <c r="FLM31" i="1"/>
  <c r="FLN31" i="1"/>
  <c r="FLO31" i="1"/>
  <c r="FLP31" i="1"/>
  <c r="FLQ31" i="1"/>
  <c r="FLR31" i="1"/>
  <c r="FLS31" i="1"/>
  <c r="FLT31" i="1"/>
  <c r="FLU31" i="1"/>
  <c r="FLV31" i="1"/>
  <c r="FLW31" i="1"/>
  <c r="FLX31" i="1"/>
  <c r="FLY31" i="1"/>
  <c r="FLZ31" i="1"/>
  <c r="FMA31" i="1"/>
  <c r="FMB31" i="1"/>
  <c r="FMC31" i="1"/>
  <c r="FMD31" i="1"/>
  <c r="FME31" i="1"/>
  <c r="FMF31" i="1"/>
  <c r="FMG31" i="1"/>
  <c r="FMH31" i="1"/>
  <c r="FMI31" i="1"/>
  <c r="FMJ31" i="1"/>
  <c r="FMK31" i="1"/>
  <c r="FML31" i="1"/>
  <c r="FMM31" i="1"/>
  <c r="FMN31" i="1"/>
  <c r="FMO31" i="1"/>
  <c r="FMP31" i="1"/>
  <c r="FMQ31" i="1"/>
  <c r="FMR31" i="1"/>
  <c r="FMS31" i="1"/>
  <c r="FMT31" i="1"/>
  <c r="FMU31" i="1"/>
  <c r="FMV31" i="1"/>
  <c r="FMW31" i="1"/>
  <c r="FMX31" i="1"/>
  <c r="FMY31" i="1"/>
  <c r="FMZ31" i="1"/>
  <c r="FNA31" i="1"/>
  <c r="FNB31" i="1"/>
  <c r="FNC31" i="1"/>
  <c r="FND31" i="1"/>
  <c r="FNE31" i="1"/>
  <c r="FNF31" i="1"/>
  <c r="FNG31" i="1"/>
  <c r="FNH31" i="1"/>
  <c r="FNI31" i="1"/>
  <c r="FNJ31" i="1"/>
  <c r="FNK31" i="1"/>
  <c r="FNL31" i="1"/>
  <c r="FNM31" i="1"/>
  <c r="FNN31" i="1"/>
  <c r="FNO31" i="1"/>
  <c r="FNP31" i="1"/>
  <c r="FNQ31" i="1"/>
  <c r="FNR31" i="1"/>
  <c r="FNS31" i="1"/>
  <c r="FNT31" i="1"/>
  <c r="FNU31" i="1"/>
  <c r="FNV31" i="1"/>
  <c r="FNW31" i="1"/>
  <c r="FNX31" i="1"/>
  <c r="FNY31" i="1"/>
  <c r="FNZ31" i="1"/>
  <c r="FOA31" i="1"/>
  <c r="FOB31" i="1"/>
  <c r="FOC31" i="1"/>
  <c r="FOD31" i="1"/>
  <c r="FOE31" i="1"/>
  <c r="FOF31" i="1"/>
  <c r="FOG31" i="1"/>
  <c r="FOH31" i="1"/>
  <c r="FOI31" i="1"/>
  <c r="FOJ31" i="1"/>
  <c r="FOK31" i="1"/>
  <c r="FOL31" i="1"/>
  <c r="FOM31" i="1"/>
  <c r="FON31" i="1"/>
  <c r="FOO31" i="1"/>
  <c r="FOP31" i="1"/>
  <c r="FOQ31" i="1"/>
  <c r="FOR31" i="1"/>
  <c r="FOS31" i="1"/>
  <c r="FOT31" i="1"/>
  <c r="FOU31" i="1"/>
  <c r="FOV31" i="1"/>
  <c r="FOW31" i="1"/>
  <c r="FOX31" i="1"/>
  <c r="FOY31" i="1"/>
  <c r="FOZ31" i="1"/>
  <c r="FPA31" i="1"/>
  <c r="FPB31" i="1"/>
  <c r="FPC31" i="1"/>
  <c r="FPD31" i="1"/>
  <c r="FPE31" i="1"/>
  <c r="FPF31" i="1"/>
  <c r="FPG31" i="1"/>
  <c r="FPH31" i="1"/>
  <c r="FPI31" i="1"/>
  <c r="FPJ31" i="1"/>
  <c r="FPK31" i="1"/>
  <c r="FPL31" i="1"/>
  <c r="FPM31" i="1"/>
  <c r="FPN31" i="1"/>
  <c r="FPO31" i="1"/>
  <c r="FPP31" i="1"/>
  <c r="FPQ31" i="1"/>
  <c r="FPR31" i="1"/>
  <c r="FPS31" i="1"/>
  <c r="FPT31" i="1"/>
  <c r="FPU31" i="1"/>
  <c r="FPV31" i="1"/>
  <c r="FPW31" i="1"/>
  <c r="FPX31" i="1"/>
  <c r="FPY31" i="1"/>
  <c r="FPZ31" i="1"/>
  <c r="FQA31" i="1"/>
  <c r="FQB31" i="1"/>
  <c r="FQC31" i="1"/>
  <c r="FQD31" i="1"/>
  <c r="FQE31" i="1"/>
  <c r="FQF31" i="1"/>
  <c r="FQG31" i="1"/>
  <c r="FQH31" i="1"/>
  <c r="FQI31" i="1"/>
  <c r="FQJ31" i="1"/>
  <c r="FQK31" i="1"/>
  <c r="FQL31" i="1"/>
  <c r="FQM31" i="1"/>
  <c r="FQN31" i="1"/>
  <c r="FQO31" i="1"/>
  <c r="FQP31" i="1"/>
  <c r="FQQ31" i="1"/>
  <c r="FQR31" i="1"/>
  <c r="FQS31" i="1"/>
  <c r="FQT31" i="1"/>
  <c r="FQU31" i="1"/>
  <c r="FQV31" i="1"/>
  <c r="FQW31" i="1"/>
  <c r="FQX31" i="1"/>
  <c r="FQY31" i="1"/>
  <c r="FQZ31" i="1"/>
  <c r="FRA31" i="1"/>
  <c r="FRB31" i="1"/>
  <c r="FRC31" i="1"/>
  <c r="FRD31" i="1"/>
  <c r="FRE31" i="1"/>
  <c r="FRF31" i="1"/>
  <c r="FRG31" i="1"/>
  <c r="FRH31" i="1"/>
  <c r="FRI31" i="1"/>
  <c r="FRJ31" i="1"/>
  <c r="FRK31" i="1"/>
  <c r="FRL31" i="1"/>
  <c r="FRM31" i="1"/>
  <c r="FRN31" i="1"/>
  <c r="FRO31" i="1"/>
  <c r="FRP31" i="1"/>
  <c r="FRQ31" i="1"/>
  <c r="FRR31" i="1"/>
  <c r="FRS31" i="1"/>
  <c r="FRT31" i="1"/>
  <c r="FRU31" i="1"/>
  <c r="FRV31" i="1"/>
  <c r="FRW31" i="1"/>
  <c r="FRX31" i="1"/>
  <c r="FRY31" i="1"/>
  <c r="FRZ31" i="1"/>
  <c r="FSA31" i="1"/>
  <c r="FSB31" i="1"/>
  <c r="FSC31" i="1"/>
  <c r="FSD31" i="1"/>
  <c r="FSE31" i="1"/>
  <c r="FSF31" i="1"/>
  <c r="FSG31" i="1"/>
  <c r="FSH31" i="1"/>
  <c r="FSI31" i="1"/>
  <c r="FSJ31" i="1"/>
  <c r="FSK31" i="1"/>
  <c r="FSL31" i="1"/>
  <c r="FSM31" i="1"/>
  <c r="FSN31" i="1"/>
  <c r="FSO31" i="1"/>
  <c r="FSP31" i="1"/>
  <c r="FSQ31" i="1"/>
  <c r="FSR31" i="1"/>
  <c r="FSS31" i="1"/>
  <c r="FST31" i="1"/>
  <c r="FSU31" i="1"/>
  <c r="FSV31" i="1"/>
  <c r="FSW31" i="1"/>
  <c r="FSX31" i="1"/>
  <c r="FSY31" i="1"/>
  <c r="FSZ31" i="1"/>
  <c r="FTA31" i="1"/>
  <c r="FTB31" i="1"/>
  <c r="FTC31" i="1"/>
  <c r="FTD31" i="1"/>
  <c r="FTE31" i="1"/>
  <c r="FTF31" i="1"/>
  <c r="FTG31" i="1"/>
  <c r="FTH31" i="1"/>
  <c r="FTI31" i="1"/>
  <c r="FTJ31" i="1"/>
  <c r="FTK31" i="1"/>
  <c r="FTL31" i="1"/>
  <c r="FTM31" i="1"/>
  <c r="FTN31" i="1"/>
  <c r="FTO31" i="1"/>
  <c r="FTP31" i="1"/>
  <c r="FTQ31" i="1"/>
  <c r="FTR31" i="1"/>
  <c r="FTS31" i="1"/>
  <c r="FTT31" i="1"/>
  <c r="FTU31" i="1"/>
  <c r="FTV31" i="1"/>
  <c r="FTW31" i="1"/>
  <c r="FTX31" i="1"/>
  <c r="FTY31" i="1"/>
  <c r="FTZ31" i="1"/>
  <c r="FUA31" i="1"/>
  <c r="FUB31" i="1"/>
  <c r="FUC31" i="1"/>
  <c r="FUD31" i="1"/>
  <c r="FUE31" i="1"/>
  <c r="FUF31" i="1"/>
  <c r="FUG31" i="1"/>
  <c r="FUH31" i="1"/>
  <c r="FUI31" i="1"/>
  <c r="FUJ31" i="1"/>
  <c r="FUK31" i="1"/>
  <c r="FUL31" i="1"/>
  <c r="FUM31" i="1"/>
  <c r="FUN31" i="1"/>
  <c r="FUO31" i="1"/>
  <c r="FUP31" i="1"/>
  <c r="FUQ31" i="1"/>
  <c r="FUR31" i="1"/>
  <c r="FUS31" i="1"/>
  <c r="FUT31" i="1"/>
  <c r="FUU31" i="1"/>
  <c r="FUV31" i="1"/>
  <c r="FUW31" i="1"/>
  <c r="FUX31" i="1"/>
  <c r="FUY31" i="1"/>
  <c r="FUZ31" i="1"/>
  <c r="FVA31" i="1"/>
  <c r="FVB31" i="1"/>
  <c r="FVC31" i="1"/>
  <c r="FVD31" i="1"/>
  <c r="FVE31" i="1"/>
  <c r="FVF31" i="1"/>
  <c r="FVG31" i="1"/>
  <c r="FVH31" i="1"/>
  <c r="FVI31" i="1"/>
  <c r="FVJ31" i="1"/>
  <c r="FVK31" i="1"/>
  <c r="FVL31" i="1"/>
  <c r="FVM31" i="1"/>
  <c r="FVN31" i="1"/>
  <c r="FVO31" i="1"/>
  <c r="FVP31" i="1"/>
  <c r="FVQ31" i="1"/>
  <c r="FVR31" i="1"/>
  <c r="FVS31" i="1"/>
  <c r="FVT31" i="1"/>
  <c r="FVU31" i="1"/>
  <c r="FVV31" i="1"/>
  <c r="FVW31" i="1"/>
  <c r="FVX31" i="1"/>
  <c r="FVY31" i="1"/>
  <c r="FVZ31" i="1"/>
  <c r="FWA31" i="1"/>
  <c r="FWB31" i="1"/>
  <c r="FWC31" i="1"/>
  <c r="FWD31" i="1"/>
  <c r="FWE31" i="1"/>
  <c r="FWF31" i="1"/>
  <c r="FWG31" i="1"/>
  <c r="FWH31" i="1"/>
  <c r="FWI31" i="1"/>
  <c r="FWJ31" i="1"/>
  <c r="FWK31" i="1"/>
  <c r="FWL31" i="1"/>
  <c r="FWM31" i="1"/>
  <c r="FWN31" i="1"/>
  <c r="FWO31" i="1"/>
  <c r="FWP31" i="1"/>
  <c r="FWQ31" i="1"/>
  <c r="FWR31" i="1"/>
  <c r="FWS31" i="1"/>
  <c r="FWT31" i="1"/>
  <c r="FWU31" i="1"/>
  <c r="FWV31" i="1"/>
  <c r="FWW31" i="1"/>
  <c r="FWX31" i="1"/>
  <c r="FWY31" i="1"/>
  <c r="FWZ31" i="1"/>
  <c r="FXA31" i="1"/>
  <c r="FXB31" i="1"/>
  <c r="FXC31" i="1"/>
  <c r="FXD31" i="1"/>
  <c r="FXE31" i="1"/>
  <c r="FXF31" i="1"/>
  <c r="FXG31" i="1"/>
  <c r="FXH31" i="1"/>
  <c r="FXI31" i="1"/>
  <c r="FXJ31" i="1"/>
  <c r="FXK31" i="1"/>
  <c r="FXL31" i="1"/>
  <c r="FXM31" i="1"/>
  <c r="FXN31" i="1"/>
  <c r="FXO31" i="1"/>
  <c r="FXP31" i="1"/>
  <c r="FXQ31" i="1"/>
  <c r="FXR31" i="1"/>
  <c r="FXS31" i="1"/>
  <c r="FXT31" i="1"/>
  <c r="FXU31" i="1"/>
  <c r="FXV31" i="1"/>
  <c r="FXW31" i="1"/>
  <c r="FXX31" i="1"/>
  <c r="FXY31" i="1"/>
  <c r="FXZ31" i="1"/>
  <c r="FYA31" i="1"/>
  <c r="FYB31" i="1"/>
  <c r="FYC31" i="1"/>
  <c r="FYD31" i="1"/>
  <c r="FYE31" i="1"/>
  <c r="FYF31" i="1"/>
  <c r="FYG31" i="1"/>
  <c r="FYH31" i="1"/>
  <c r="FYI31" i="1"/>
  <c r="FYJ31" i="1"/>
  <c r="FYK31" i="1"/>
  <c r="FYL31" i="1"/>
  <c r="FYM31" i="1"/>
  <c r="FYN31" i="1"/>
  <c r="FYO31" i="1"/>
  <c r="FYP31" i="1"/>
  <c r="FYQ31" i="1"/>
  <c r="FYR31" i="1"/>
  <c r="FYS31" i="1"/>
  <c r="FYT31" i="1"/>
  <c r="FYU31" i="1"/>
  <c r="FYV31" i="1"/>
  <c r="FYW31" i="1"/>
  <c r="FYX31" i="1"/>
  <c r="FYY31" i="1"/>
  <c r="FYZ31" i="1"/>
  <c r="FZA31" i="1"/>
  <c r="FZB31" i="1"/>
  <c r="FZC31" i="1"/>
  <c r="FZD31" i="1"/>
  <c r="FZE31" i="1"/>
  <c r="FZF31" i="1"/>
  <c r="FZG31" i="1"/>
  <c r="FZH31" i="1"/>
  <c r="FZI31" i="1"/>
  <c r="FZJ31" i="1"/>
  <c r="FZK31" i="1"/>
  <c r="FZL31" i="1"/>
  <c r="FZM31" i="1"/>
  <c r="FZN31" i="1"/>
  <c r="FZO31" i="1"/>
  <c r="FZP31" i="1"/>
  <c r="FZQ31" i="1"/>
  <c r="FZR31" i="1"/>
  <c r="FZS31" i="1"/>
  <c r="FZT31" i="1"/>
  <c r="FZU31" i="1"/>
  <c r="FZV31" i="1"/>
  <c r="FZW31" i="1"/>
  <c r="FZX31" i="1"/>
  <c r="FZY31" i="1"/>
  <c r="FZZ31" i="1"/>
  <c r="GAA31" i="1"/>
  <c r="GAB31" i="1"/>
  <c r="GAC31" i="1"/>
  <c r="GAD31" i="1"/>
  <c r="GAE31" i="1"/>
  <c r="GAF31" i="1"/>
  <c r="GAG31" i="1"/>
  <c r="GAH31" i="1"/>
  <c r="GAI31" i="1"/>
  <c r="GAJ31" i="1"/>
  <c r="GAK31" i="1"/>
  <c r="GAL31" i="1"/>
  <c r="GAM31" i="1"/>
  <c r="GAN31" i="1"/>
  <c r="GAO31" i="1"/>
  <c r="GAP31" i="1"/>
  <c r="GAQ31" i="1"/>
  <c r="GAR31" i="1"/>
  <c r="GAS31" i="1"/>
  <c r="GAT31" i="1"/>
  <c r="GAU31" i="1"/>
  <c r="GAV31" i="1"/>
  <c r="GAW31" i="1"/>
  <c r="GAX31" i="1"/>
  <c r="GAY31" i="1"/>
  <c r="GAZ31" i="1"/>
  <c r="GBA31" i="1"/>
  <c r="GBB31" i="1"/>
  <c r="GBC31" i="1"/>
  <c r="GBD31" i="1"/>
  <c r="GBE31" i="1"/>
  <c r="GBF31" i="1"/>
  <c r="GBG31" i="1"/>
  <c r="GBH31" i="1"/>
  <c r="GBI31" i="1"/>
  <c r="GBJ31" i="1"/>
  <c r="GBK31" i="1"/>
  <c r="GBL31" i="1"/>
  <c r="GBM31" i="1"/>
  <c r="GBN31" i="1"/>
  <c r="GBO31" i="1"/>
  <c r="GBP31" i="1"/>
  <c r="GBQ31" i="1"/>
  <c r="GBR31" i="1"/>
  <c r="GBS31" i="1"/>
  <c r="GBT31" i="1"/>
  <c r="GBU31" i="1"/>
  <c r="GBV31" i="1"/>
  <c r="GBW31" i="1"/>
  <c r="GBX31" i="1"/>
  <c r="GBY31" i="1"/>
  <c r="GBZ31" i="1"/>
  <c r="GCA31" i="1"/>
  <c r="GCB31" i="1"/>
  <c r="GCC31" i="1"/>
  <c r="GCD31" i="1"/>
  <c r="GCE31" i="1"/>
  <c r="GCF31" i="1"/>
  <c r="GCG31" i="1"/>
  <c r="GCH31" i="1"/>
  <c r="GCI31" i="1"/>
  <c r="GCJ31" i="1"/>
  <c r="GCK31" i="1"/>
  <c r="GCL31" i="1"/>
  <c r="GCM31" i="1"/>
  <c r="GCN31" i="1"/>
  <c r="GCO31" i="1"/>
  <c r="GCP31" i="1"/>
  <c r="GCQ31" i="1"/>
  <c r="GCR31" i="1"/>
  <c r="GCS31" i="1"/>
  <c r="GCT31" i="1"/>
  <c r="GCU31" i="1"/>
  <c r="GCV31" i="1"/>
  <c r="GCW31" i="1"/>
  <c r="GCX31" i="1"/>
  <c r="GCY31" i="1"/>
  <c r="GCZ31" i="1"/>
  <c r="GDA31" i="1"/>
  <c r="GDB31" i="1"/>
  <c r="GDC31" i="1"/>
  <c r="GDD31" i="1"/>
  <c r="GDE31" i="1"/>
  <c r="GDF31" i="1"/>
  <c r="GDG31" i="1"/>
  <c r="GDH31" i="1"/>
  <c r="GDI31" i="1"/>
  <c r="GDJ31" i="1"/>
  <c r="GDK31" i="1"/>
  <c r="GDL31" i="1"/>
  <c r="GDM31" i="1"/>
  <c r="GDN31" i="1"/>
  <c r="GDO31" i="1"/>
  <c r="GDP31" i="1"/>
  <c r="GDQ31" i="1"/>
  <c r="GDR31" i="1"/>
  <c r="GDS31" i="1"/>
  <c r="GDT31" i="1"/>
  <c r="GDU31" i="1"/>
  <c r="GDV31" i="1"/>
  <c r="GDW31" i="1"/>
  <c r="GDX31" i="1"/>
  <c r="GDY31" i="1"/>
  <c r="GDZ31" i="1"/>
  <c r="GEA31" i="1"/>
  <c r="GEB31" i="1"/>
  <c r="GEC31" i="1"/>
  <c r="GED31" i="1"/>
  <c r="GEE31" i="1"/>
  <c r="GEF31" i="1"/>
  <c r="GEG31" i="1"/>
  <c r="GEH31" i="1"/>
  <c r="GEI31" i="1"/>
  <c r="GEJ31" i="1"/>
  <c r="GEK31" i="1"/>
  <c r="GEL31" i="1"/>
  <c r="GEM31" i="1"/>
  <c r="GEN31" i="1"/>
  <c r="GEO31" i="1"/>
  <c r="GEP31" i="1"/>
  <c r="GEQ31" i="1"/>
  <c r="GER31" i="1"/>
  <c r="GES31" i="1"/>
  <c r="GET31" i="1"/>
  <c r="GEU31" i="1"/>
  <c r="GEV31" i="1"/>
  <c r="GEW31" i="1"/>
  <c r="GEX31" i="1"/>
  <c r="GEY31" i="1"/>
  <c r="GEZ31" i="1"/>
  <c r="GFA31" i="1"/>
  <c r="GFB31" i="1"/>
  <c r="GFC31" i="1"/>
  <c r="GFD31" i="1"/>
  <c r="GFE31" i="1"/>
  <c r="GFF31" i="1"/>
  <c r="GFG31" i="1"/>
  <c r="GFH31" i="1"/>
  <c r="GFI31" i="1"/>
  <c r="GFJ31" i="1"/>
  <c r="GFK31" i="1"/>
  <c r="GFL31" i="1"/>
  <c r="GFM31" i="1"/>
  <c r="GFN31" i="1"/>
  <c r="GFO31" i="1"/>
  <c r="GFP31" i="1"/>
  <c r="GFQ31" i="1"/>
  <c r="GFR31" i="1"/>
  <c r="GFS31" i="1"/>
  <c r="GFT31" i="1"/>
  <c r="GFU31" i="1"/>
  <c r="GFV31" i="1"/>
  <c r="GFW31" i="1"/>
  <c r="GFX31" i="1"/>
  <c r="GFY31" i="1"/>
  <c r="GFZ31" i="1"/>
  <c r="GGA31" i="1"/>
  <c r="GGB31" i="1"/>
  <c r="GGC31" i="1"/>
  <c r="GGD31" i="1"/>
  <c r="GGE31" i="1"/>
  <c r="GGF31" i="1"/>
  <c r="GGG31" i="1"/>
  <c r="GGH31" i="1"/>
  <c r="GGI31" i="1"/>
  <c r="GGJ31" i="1"/>
  <c r="GGK31" i="1"/>
  <c r="GGL31" i="1"/>
  <c r="GGM31" i="1"/>
  <c r="GGN31" i="1"/>
  <c r="GGO31" i="1"/>
  <c r="GGP31" i="1"/>
  <c r="GGQ31" i="1"/>
  <c r="GGR31" i="1"/>
  <c r="GGS31" i="1"/>
  <c r="GGT31" i="1"/>
  <c r="GGU31" i="1"/>
  <c r="GGV31" i="1"/>
  <c r="GGW31" i="1"/>
  <c r="GGX31" i="1"/>
  <c r="GGY31" i="1"/>
  <c r="GGZ31" i="1"/>
  <c r="GHA31" i="1"/>
  <c r="GHB31" i="1"/>
  <c r="GHC31" i="1"/>
  <c r="GHD31" i="1"/>
  <c r="GHE31" i="1"/>
  <c r="GHF31" i="1"/>
  <c r="GHG31" i="1"/>
  <c r="GHH31" i="1"/>
  <c r="GHI31" i="1"/>
  <c r="GHJ31" i="1"/>
  <c r="GHK31" i="1"/>
  <c r="GHL31" i="1"/>
  <c r="GHM31" i="1"/>
  <c r="GHN31" i="1"/>
  <c r="GHO31" i="1"/>
  <c r="GHP31" i="1"/>
  <c r="GHQ31" i="1"/>
  <c r="GHR31" i="1"/>
  <c r="GHS31" i="1"/>
  <c r="GHT31" i="1"/>
  <c r="GHU31" i="1"/>
  <c r="GHV31" i="1"/>
  <c r="GHW31" i="1"/>
  <c r="GHX31" i="1"/>
  <c r="GHY31" i="1"/>
  <c r="GHZ31" i="1"/>
  <c r="GIA31" i="1"/>
  <c r="GIB31" i="1"/>
  <c r="GIC31" i="1"/>
  <c r="GID31" i="1"/>
  <c r="GIE31" i="1"/>
  <c r="GIF31" i="1"/>
  <c r="GIG31" i="1"/>
  <c r="GIH31" i="1"/>
  <c r="GII31" i="1"/>
  <c r="GIJ31" i="1"/>
  <c r="GIK31" i="1"/>
  <c r="GIL31" i="1"/>
  <c r="GIM31" i="1"/>
  <c r="GIN31" i="1"/>
  <c r="GIO31" i="1"/>
  <c r="GIP31" i="1"/>
  <c r="GIQ31" i="1"/>
  <c r="GIR31" i="1"/>
  <c r="GIS31" i="1"/>
  <c r="GIT31" i="1"/>
  <c r="GIU31" i="1"/>
  <c r="GIV31" i="1"/>
  <c r="GIW31" i="1"/>
  <c r="GIX31" i="1"/>
  <c r="GIY31" i="1"/>
  <c r="GIZ31" i="1"/>
  <c r="GJA31" i="1"/>
  <c r="GJB31" i="1"/>
  <c r="GJC31" i="1"/>
  <c r="GJD31" i="1"/>
  <c r="GJE31" i="1"/>
  <c r="GJF31" i="1"/>
  <c r="GJG31" i="1"/>
  <c r="GJH31" i="1"/>
  <c r="GJI31" i="1"/>
  <c r="GJJ31" i="1"/>
  <c r="GJK31" i="1"/>
  <c r="GJL31" i="1"/>
  <c r="GJM31" i="1"/>
  <c r="GJN31" i="1"/>
  <c r="GJO31" i="1"/>
  <c r="GJP31" i="1"/>
  <c r="GJQ31" i="1"/>
  <c r="GJR31" i="1"/>
  <c r="GJS31" i="1"/>
  <c r="GJT31" i="1"/>
  <c r="GJU31" i="1"/>
  <c r="GJV31" i="1"/>
  <c r="GJW31" i="1"/>
  <c r="GJX31" i="1"/>
  <c r="GJY31" i="1"/>
  <c r="GJZ31" i="1"/>
  <c r="GKA31" i="1"/>
  <c r="GKB31" i="1"/>
  <c r="GKC31" i="1"/>
  <c r="GKD31" i="1"/>
  <c r="GKE31" i="1"/>
  <c r="GKF31" i="1"/>
  <c r="GKG31" i="1"/>
  <c r="GKH31" i="1"/>
  <c r="GKI31" i="1"/>
  <c r="GKJ31" i="1"/>
  <c r="GKK31" i="1"/>
  <c r="GKL31" i="1"/>
  <c r="GKM31" i="1"/>
  <c r="GKN31" i="1"/>
  <c r="GKO31" i="1"/>
  <c r="GKP31" i="1"/>
  <c r="GKQ31" i="1"/>
  <c r="GKR31" i="1"/>
  <c r="GKS31" i="1"/>
  <c r="GKT31" i="1"/>
  <c r="GKU31" i="1"/>
  <c r="GKV31" i="1"/>
  <c r="GKW31" i="1"/>
  <c r="GKX31" i="1"/>
  <c r="GKY31" i="1"/>
  <c r="GKZ31" i="1"/>
  <c r="GLA31" i="1"/>
  <c r="GLB31" i="1"/>
  <c r="GLC31" i="1"/>
  <c r="GLD31" i="1"/>
  <c r="GLE31" i="1"/>
  <c r="GLF31" i="1"/>
  <c r="GLG31" i="1"/>
  <c r="GLH31" i="1"/>
  <c r="GLI31" i="1"/>
  <c r="GLJ31" i="1"/>
  <c r="GLK31" i="1"/>
  <c r="GLL31" i="1"/>
  <c r="GLM31" i="1"/>
  <c r="GLN31" i="1"/>
  <c r="GLO31" i="1"/>
  <c r="GLP31" i="1"/>
  <c r="GLQ31" i="1"/>
  <c r="GLR31" i="1"/>
  <c r="GLS31" i="1"/>
  <c r="GLT31" i="1"/>
  <c r="GLU31" i="1"/>
  <c r="GLV31" i="1"/>
  <c r="GLW31" i="1"/>
  <c r="GLX31" i="1"/>
  <c r="GLY31" i="1"/>
  <c r="GLZ31" i="1"/>
  <c r="GMA31" i="1"/>
  <c r="GMB31" i="1"/>
  <c r="GMC31" i="1"/>
  <c r="GMD31" i="1"/>
  <c r="GME31" i="1"/>
  <c r="GMF31" i="1"/>
  <c r="GMG31" i="1"/>
  <c r="GMH31" i="1"/>
  <c r="GMI31" i="1"/>
  <c r="GMJ31" i="1"/>
  <c r="GMK31" i="1"/>
  <c r="GML31" i="1"/>
  <c r="GMM31" i="1"/>
  <c r="GMN31" i="1"/>
  <c r="GMO31" i="1"/>
  <c r="GMP31" i="1"/>
  <c r="GMQ31" i="1"/>
  <c r="GMR31" i="1"/>
  <c r="GMS31" i="1"/>
  <c r="GMT31" i="1"/>
  <c r="GMU31" i="1"/>
  <c r="GMV31" i="1"/>
  <c r="GMW31" i="1"/>
  <c r="GMX31" i="1"/>
  <c r="GMY31" i="1"/>
  <c r="GMZ31" i="1"/>
  <c r="GNA31" i="1"/>
  <c r="GNB31" i="1"/>
  <c r="GNC31" i="1"/>
  <c r="GND31" i="1"/>
  <c r="GNE31" i="1"/>
  <c r="GNF31" i="1"/>
  <c r="GNG31" i="1"/>
  <c r="GNH31" i="1"/>
  <c r="GNI31" i="1"/>
  <c r="GNJ31" i="1"/>
  <c r="GNK31" i="1"/>
  <c r="GNL31" i="1"/>
  <c r="GNM31" i="1"/>
  <c r="GNN31" i="1"/>
  <c r="GNO31" i="1"/>
  <c r="GNP31" i="1"/>
  <c r="GNQ31" i="1"/>
  <c r="GNR31" i="1"/>
  <c r="GNS31" i="1"/>
  <c r="GNT31" i="1"/>
  <c r="GNU31" i="1"/>
  <c r="GNV31" i="1"/>
  <c r="GNW31" i="1"/>
  <c r="GNX31" i="1"/>
  <c r="GNY31" i="1"/>
  <c r="GNZ31" i="1"/>
  <c r="GOA31" i="1"/>
  <c r="GOB31" i="1"/>
  <c r="GOC31" i="1"/>
  <c r="GOD31" i="1"/>
  <c r="GOE31" i="1"/>
  <c r="GOF31" i="1"/>
  <c r="GOG31" i="1"/>
  <c r="GOH31" i="1"/>
  <c r="GOI31" i="1"/>
  <c r="GOJ31" i="1"/>
  <c r="GOK31" i="1"/>
  <c r="GOL31" i="1"/>
  <c r="GOM31" i="1"/>
  <c r="GON31" i="1"/>
  <c r="GOO31" i="1"/>
  <c r="GOP31" i="1"/>
  <c r="GOQ31" i="1"/>
  <c r="GOR31" i="1"/>
  <c r="GOS31" i="1"/>
  <c r="GOT31" i="1"/>
  <c r="GOU31" i="1"/>
  <c r="GOV31" i="1"/>
  <c r="GOW31" i="1"/>
  <c r="GOX31" i="1"/>
  <c r="GOY31" i="1"/>
  <c r="GOZ31" i="1"/>
  <c r="GPA31" i="1"/>
  <c r="GPB31" i="1"/>
  <c r="GPC31" i="1"/>
  <c r="GPD31" i="1"/>
  <c r="GPE31" i="1"/>
  <c r="GPF31" i="1"/>
  <c r="GPG31" i="1"/>
  <c r="GPH31" i="1"/>
  <c r="GPI31" i="1"/>
  <c r="GPJ31" i="1"/>
  <c r="GPK31" i="1"/>
  <c r="GPL31" i="1"/>
  <c r="GPM31" i="1"/>
  <c r="GPN31" i="1"/>
  <c r="GPO31" i="1"/>
  <c r="GPP31" i="1"/>
  <c r="GPQ31" i="1"/>
  <c r="GPR31" i="1"/>
  <c r="GPS31" i="1"/>
  <c r="GPT31" i="1"/>
  <c r="GPU31" i="1"/>
  <c r="GPV31" i="1"/>
  <c r="GPW31" i="1"/>
  <c r="GPX31" i="1"/>
  <c r="GPY31" i="1"/>
  <c r="GPZ31" i="1"/>
  <c r="GQA31" i="1"/>
  <c r="GQB31" i="1"/>
  <c r="GQC31" i="1"/>
  <c r="GQD31" i="1"/>
  <c r="GQE31" i="1"/>
  <c r="GQF31" i="1"/>
  <c r="GQG31" i="1"/>
  <c r="GQH31" i="1"/>
  <c r="GQI31" i="1"/>
  <c r="GQJ31" i="1"/>
  <c r="GQK31" i="1"/>
  <c r="GQL31" i="1"/>
  <c r="GQM31" i="1"/>
  <c r="GQN31" i="1"/>
  <c r="GQO31" i="1"/>
  <c r="GQP31" i="1"/>
  <c r="GQQ31" i="1"/>
  <c r="GQR31" i="1"/>
  <c r="GQS31" i="1"/>
  <c r="GQT31" i="1"/>
  <c r="GQU31" i="1"/>
  <c r="GQV31" i="1"/>
  <c r="GQW31" i="1"/>
  <c r="GQX31" i="1"/>
  <c r="GQY31" i="1"/>
  <c r="GQZ31" i="1"/>
  <c r="GRA31" i="1"/>
  <c r="GRB31" i="1"/>
  <c r="GRC31" i="1"/>
  <c r="GRD31" i="1"/>
  <c r="GRE31" i="1"/>
  <c r="GRF31" i="1"/>
  <c r="GRG31" i="1"/>
  <c r="GRH31" i="1"/>
  <c r="GRI31" i="1"/>
  <c r="GRJ31" i="1"/>
  <c r="GRK31" i="1"/>
  <c r="GRL31" i="1"/>
  <c r="GRM31" i="1"/>
  <c r="GRN31" i="1"/>
  <c r="GRO31" i="1"/>
  <c r="GRP31" i="1"/>
  <c r="GRQ31" i="1"/>
  <c r="GRR31" i="1"/>
  <c r="GRS31" i="1"/>
  <c r="GRT31" i="1"/>
  <c r="GRU31" i="1"/>
  <c r="GRV31" i="1"/>
  <c r="GRW31" i="1"/>
  <c r="GRX31" i="1"/>
  <c r="GRY31" i="1"/>
  <c r="GRZ31" i="1"/>
  <c r="GSA31" i="1"/>
  <c r="GSB31" i="1"/>
  <c r="GSC31" i="1"/>
  <c r="GSD31" i="1"/>
  <c r="GSE31" i="1"/>
  <c r="GSF31" i="1"/>
  <c r="GSG31" i="1"/>
  <c r="GSH31" i="1"/>
  <c r="GSI31" i="1"/>
  <c r="GSJ31" i="1"/>
  <c r="GSK31" i="1"/>
  <c r="GSL31" i="1"/>
  <c r="GSM31" i="1"/>
  <c r="GSN31" i="1"/>
  <c r="GSO31" i="1"/>
  <c r="GSP31" i="1"/>
  <c r="GSQ31" i="1"/>
  <c r="GSR31" i="1"/>
  <c r="GSS31" i="1"/>
  <c r="GST31" i="1"/>
  <c r="GSU31" i="1"/>
  <c r="GSV31" i="1"/>
  <c r="GSW31" i="1"/>
  <c r="GSX31" i="1"/>
  <c r="GSY31" i="1"/>
  <c r="GSZ31" i="1"/>
  <c r="GTA31" i="1"/>
  <c r="GTB31" i="1"/>
  <c r="GTC31" i="1"/>
  <c r="GTD31" i="1"/>
  <c r="GTE31" i="1"/>
  <c r="GTF31" i="1"/>
  <c r="GTG31" i="1"/>
  <c r="GTH31" i="1"/>
  <c r="GTI31" i="1"/>
  <c r="GTJ31" i="1"/>
  <c r="GTK31" i="1"/>
  <c r="GTL31" i="1"/>
  <c r="GTM31" i="1"/>
  <c r="GTN31" i="1"/>
  <c r="GTO31" i="1"/>
  <c r="GTP31" i="1"/>
  <c r="GTQ31" i="1"/>
  <c r="GTR31" i="1"/>
  <c r="GTS31" i="1"/>
  <c r="GTT31" i="1"/>
  <c r="GTU31" i="1"/>
  <c r="GTV31" i="1"/>
  <c r="GTW31" i="1"/>
  <c r="GTX31" i="1"/>
  <c r="GTY31" i="1"/>
  <c r="GTZ31" i="1"/>
  <c r="GUA31" i="1"/>
  <c r="GUB31" i="1"/>
  <c r="GUC31" i="1"/>
  <c r="GUD31" i="1"/>
  <c r="GUE31" i="1"/>
  <c r="GUF31" i="1"/>
  <c r="GUG31" i="1"/>
  <c r="GUH31" i="1"/>
  <c r="GUI31" i="1"/>
  <c r="GUJ31" i="1"/>
  <c r="GUK31" i="1"/>
  <c r="GUL31" i="1"/>
  <c r="GUM31" i="1"/>
  <c r="GUN31" i="1"/>
  <c r="GUO31" i="1"/>
  <c r="GUP31" i="1"/>
  <c r="GUQ31" i="1"/>
  <c r="GUR31" i="1"/>
  <c r="GUS31" i="1"/>
  <c r="GUT31" i="1"/>
  <c r="GUU31" i="1"/>
  <c r="GUV31" i="1"/>
  <c r="GUW31" i="1"/>
  <c r="GUX31" i="1"/>
  <c r="GUY31" i="1"/>
  <c r="GUZ31" i="1"/>
  <c r="GVA31" i="1"/>
  <c r="GVB31" i="1"/>
  <c r="GVC31" i="1"/>
  <c r="GVD31" i="1"/>
  <c r="GVE31" i="1"/>
  <c r="GVF31" i="1"/>
  <c r="GVG31" i="1"/>
  <c r="GVH31" i="1"/>
  <c r="GVI31" i="1"/>
  <c r="GVJ31" i="1"/>
  <c r="GVK31" i="1"/>
  <c r="GVL31" i="1"/>
  <c r="GVM31" i="1"/>
  <c r="GVN31" i="1"/>
  <c r="GVO31" i="1"/>
  <c r="GVP31" i="1"/>
  <c r="GVQ31" i="1"/>
  <c r="GVR31" i="1"/>
  <c r="GVS31" i="1"/>
  <c r="GVT31" i="1"/>
  <c r="GVU31" i="1"/>
  <c r="GVV31" i="1"/>
  <c r="GVW31" i="1"/>
  <c r="GVX31" i="1"/>
  <c r="GVY31" i="1"/>
  <c r="GVZ31" i="1"/>
  <c r="GWA31" i="1"/>
  <c r="GWB31" i="1"/>
  <c r="GWC31" i="1"/>
  <c r="GWD31" i="1"/>
  <c r="GWE31" i="1"/>
  <c r="GWF31" i="1"/>
  <c r="GWG31" i="1"/>
  <c r="GWH31" i="1"/>
  <c r="GWI31" i="1"/>
  <c r="GWJ31" i="1"/>
  <c r="GWK31" i="1"/>
  <c r="GWL31" i="1"/>
  <c r="GWM31" i="1"/>
  <c r="GWN31" i="1"/>
  <c r="GWO31" i="1"/>
  <c r="GWP31" i="1"/>
  <c r="GWQ31" i="1"/>
  <c r="GWR31" i="1"/>
  <c r="GWS31" i="1"/>
  <c r="GWT31" i="1"/>
  <c r="GWU31" i="1"/>
  <c r="GWV31" i="1"/>
  <c r="GWW31" i="1"/>
  <c r="GWX31" i="1"/>
  <c r="GWY31" i="1"/>
  <c r="GWZ31" i="1"/>
  <c r="GXA31" i="1"/>
  <c r="GXB31" i="1"/>
  <c r="GXC31" i="1"/>
  <c r="GXD31" i="1"/>
  <c r="GXE31" i="1"/>
  <c r="GXF31" i="1"/>
  <c r="GXG31" i="1"/>
  <c r="GXH31" i="1"/>
  <c r="GXI31" i="1"/>
  <c r="GXJ31" i="1"/>
  <c r="GXK31" i="1"/>
  <c r="GXL31" i="1"/>
  <c r="GXM31" i="1"/>
  <c r="GXN31" i="1"/>
  <c r="GXO31" i="1"/>
  <c r="GXP31" i="1"/>
  <c r="GXQ31" i="1"/>
  <c r="GXR31" i="1"/>
  <c r="GXS31" i="1"/>
  <c r="GXT31" i="1"/>
  <c r="GXU31" i="1"/>
  <c r="GXV31" i="1"/>
  <c r="GXW31" i="1"/>
  <c r="GXX31" i="1"/>
  <c r="GXY31" i="1"/>
  <c r="GXZ31" i="1"/>
  <c r="GYA31" i="1"/>
  <c r="GYB31" i="1"/>
  <c r="GYC31" i="1"/>
  <c r="GYD31" i="1"/>
  <c r="GYE31" i="1"/>
  <c r="GYF31" i="1"/>
  <c r="GYG31" i="1"/>
  <c r="GYH31" i="1"/>
  <c r="GYI31" i="1"/>
  <c r="GYJ31" i="1"/>
  <c r="GYK31" i="1"/>
  <c r="GYL31" i="1"/>
  <c r="GYM31" i="1"/>
  <c r="GYN31" i="1"/>
  <c r="GYO31" i="1"/>
  <c r="GYP31" i="1"/>
  <c r="GYQ31" i="1"/>
  <c r="GYR31" i="1"/>
  <c r="GYS31" i="1"/>
  <c r="GYT31" i="1"/>
  <c r="GYU31" i="1"/>
  <c r="GYV31" i="1"/>
  <c r="GYW31" i="1"/>
  <c r="GYX31" i="1"/>
  <c r="GYY31" i="1"/>
  <c r="GYZ31" i="1"/>
  <c r="GZA31" i="1"/>
  <c r="GZB31" i="1"/>
  <c r="GZC31" i="1"/>
  <c r="GZD31" i="1"/>
  <c r="GZE31" i="1"/>
  <c r="GZF31" i="1"/>
  <c r="GZG31" i="1"/>
  <c r="GZH31" i="1"/>
  <c r="GZI31" i="1"/>
  <c r="GZJ31" i="1"/>
  <c r="GZK31" i="1"/>
  <c r="GZL31" i="1"/>
  <c r="GZM31" i="1"/>
  <c r="GZN31" i="1"/>
  <c r="GZO31" i="1"/>
  <c r="GZP31" i="1"/>
  <c r="GZQ31" i="1"/>
  <c r="GZR31" i="1"/>
  <c r="GZS31" i="1"/>
  <c r="GZT31" i="1"/>
  <c r="GZU31" i="1"/>
  <c r="GZV31" i="1"/>
  <c r="GZW31" i="1"/>
  <c r="GZX31" i="1"/>
  <c r="GZY31" i="1"/>
  <c r="GZZ31" i="1"/>
  <c r="HAA31" i="1"/>
  <c r="HAB31" i="1"/>
  <c r="HAC31" i="1"/>
  <c r="HAD31" i="1"/>
  <c r="HAE31" i="1"/>
  <c r="HAF31" i="1"/>
  <c r="HAG31" i="1"/>
  <c r="HAH31" i="1"/>
  <c r="HAI31" i="1"/>
  <c r="HAJ31" i="1"/>
  <c r="HAK31" i="1"/>
  <c r="HAL31" i="1"/>
  <c r="HAM31" i="1"/>
  <c r="HAN31" i="1"/>
  <c r="HAO31" i="1"/>
  <c r="HAP31" i="1"/>
  <c r="HAQ31" i="1"/>
  <c r="HAR31" i="1"/>
  <c r="HAS31" i="1"/>
  <c r="HAT31" i="1"/>
  <c r="HAU31" i="1"/>
  <c r="HAV31" i="1"/>
  <c r="HAW31" i="1"/>
  <c r="HAX31" i="1"/>
  <c r="HAY31" i="1"/>
  <c r="HAZ31" i="1"/>
  <c r="HBA31" i="1"/>
  <c r="HBB31" i="1"/>
  <c r="HBC31" i="1"/>
  <c r="HBD31" i="1"/>
  <c r="HBE31" i="1"/>
  <c r="HBF31" i="1"/>
  <c r="HBG31" i="1"/>
  <c r="HBH31" i="1"/>
  <c r="HBI31" i="1"/>
  <c r="HBJ31" i="1"/>
  <c r="HBK31" i="1"/>
  <c r="HBL31" i="1"/>
  <c r="HBM31" i="1"/>
  <c r="HBN31" i="1"/>
  <c r="HBO31" i="1"/>
  <c r="HBP31" i="1"/>
  <c r="HBQ31" i="1"/>
  <c r="HBR31" i="1"/>
  <c r="HBS31" i="1"/>
  <c r="HBT31" i="1"/>
  <c r="HBU31" i="1"/>
  <c r="HBV31" i="1"/>
  <c r="HBW31" i="1"/>
  <c r="HBX31" i="1"/>
  <c r="HBY31" i="1"/>
  <c r="HBZ31" i="1"/>
  <c r="HCA31" i="1"/>
  <c r="HCB31" i="1"/>
  <c r="HCC31" i="1"/>
  <c r="HCD31" i="1"/>
  <c r="HCE31" i="1"/>
  <c r="HCF31" i="1"/>
  <c r="HCG31" i="1"/>
  <c r="HCH31" i="1"/>
  <c r="HCI31" i="1"/>
  <c r="HCJ31" i="1"/>
  <c r="HCK31" i="1"/>
  <c r="HCL31" i="1"/>
  <c r="HCM31" i="1"/>
  <c r="HCN31" i="1"/>
  <c r="HCO31" i="1"/>
  <c r="HCP31" i="1"/>
  <c r="HCQ31" i="1"/>
  <c r="HCR31" i="1"/>
  <c r="HCS31" i="1"/>
  <c r="HCT31" i="1"/>
  <c r="HCU31" i="1"/>
  <c r="HCV31" i="1"/>
  <c r="HCW31" i="1"/>
  <c r="HCX31" i="1"/>
  <c r="HCY31" i="1"/>
  <c r="HCZ31" i="1"/>
  <c r="HDA31" i="1"/>
  <c r="HDB31" i="1"/>
  <c r="HDC31" i="1"/>
  <c r="HDD31" i="1"/>
  <c r="HDE31" i="1"/>
  <c r="HDF31" i="1"/>
  <c r="HDG31" i="1"/>
  <c r="HDH31" i="1"/>
  <c r="HDI31" i="1"/>
  <c r="HDJ31" i="1"/>
  <c r="HDK31" i="1"/>
  <c r="HDL31" i="1"/>
  <c r="HDM31" i="1"/>
  <c r="HDN31" i="1"/>
  <c r="HDO31" i="1"/>
  <c r="HDP31" i="1"/>
  <c r="HDQ31" i="1"/>
  <c r="HDR31" i="1"/>
  <c r="HDS31" i="1"/>
  <c r="HDT31" i="1"/>
  <c r="HDU31" i="1"/>
  <c r="HDV31" i="1"/>
  <c r="HDW31" i="1"/>
  <c r="HDX31" i="1"/>
  <c r="HDY31" i="1"/>
  <c r="HDZ31" i="1"/>
  <c r="HEA31" i="1"/>
  <c r="HEB31" i="1"/>
  <c r="HEC31" i="1"/>
  <c r="HED31" i="1"/>
  <c r="HEE31" i="1"/>
  <c r="HEF31" i="1"/>
  <c r="HEG31" i="1"/>
  <c r="HEH31" i="1"/>
  <c r="HEI31" i="1"/>
  <c r="HEJ31" i="1"/>
  <c r="HEK31" i="1"/>
  <c r="HEL31" i="1"/>
  <c r="HEM31" i="1"/>
  <c r="HEN31" i="1"/>
  <c r="HEO31" i="1"/>
  <c r="HEP31" i="1"/>
  <c r="HEQ31" i="1"/>
  <c r="HER31" i="1"/>
  <c r="HES31" i="1"/>
  <c r="HET31" i="1"/>
  <c r="HEU31" i="1"/>
  <c r="HEV31" i="1"/>
  <c r="HEW31" i="1"/>
  <c r="HEX31" i="1"/>
  <c r="HEY31" i="1"/>
  <c r="HEZ31" i="1"/>
  <c r="HFA31" i="1"/>
  <c r="HFB31" i="1"/>
  <c r="HFC31" i="1"/>
  <c r="HFD31" i="1"/>
  <c r="HFE31" i="1"/>
  <c r="HFF31" i="1"/>
  <c r="HFG31" i="1"/>
  <c r="HFH31" i="1"/>
  <c r="HFI31" i="1"/>
  <c r="HFJ31" i="1"/>
  <c r="HFK31" i="1"/>
  <c r="HFL31" i="1"/>
  <c r="HFM31" i="1"/>
  <c r="HFN31" i="1"/>
  <c r="HFO31" i="1"/>
  <c r="HFP31" i="1"/>
  <c r="HFQ31" i="1"/>
  <c r="HFR31" i="1"/>
  <c r="HFS31" i="1"/>
  <c r="HFT31" i="1"/>
  <c r="HFU31" i="1"/>
  <c r="HFV31" i="1"/>
  <c r="HFW31" i="1"/>
  <c r="HFX31" i="1"/>
  <c r="HFY31" i="1"/>
  <c r="HFZ31" i="1"/>
  <c r="HGA31" i="1"/>
  <c r="HGB31" i="1"/>
  <c r="HGC31" i="1"/>
  <c r="HGD31" i="1"/>
  <c r="HGE31" i="1"/>
  <c r="HGF31" i="1"/>
  <c r="HGG31" i="1"/>
  <c r="HGH31" i="1"/>
  <c r="HGI31" i="1"/>
  <c r="HGJ31" i="1"/>
  <c r="HGK31" i="1"/>
  <c r="HGL31" i="1"/>
  <c r="HGM31" i="1"/>
  <c r="HGN31" i="1"/>
  <c r="HGO31" i="1"/>
  <c r="HGP31" i="1"/>
  <c r="HGQ31" i="1"/>
  <c r="HGR31" i="1"/>
  <c r="HGS31" i="1"/>
  <c r="HGT31" i="1"/>
  <c r="HGU31" i="1"/>
  <c r="HGV31" i="1"/>
  <c r="HGW31" i="1"/>
  <c r="HGX31" i="1"/>
  <c r="HGY31" i="1"/>
  <c r="HGZ31" i="1"/>
  <c r="HHA31" i="1"/>
  <c r="HHB31" i="1"/>
  <c r="HHC31" i="1"/>
  <c r="HHD31" i="1"/>
  <c r="HHE31" i="1"/>
  <c r="HHF31" i="1"/>
  <c r="HHG31" i="1"/>
  <c r="HHH31" i="1"/>
  <c r="HHI31" i="1"/>
  <c r="HHJ31" i="1"/>
  <c r="HHK31" i="1"/>
  <c r="HHL31" i="1"/>
  <c r="HHM31" i="1"/>
  <c r="HHN31" i="1"/>
  <c r="HHO31" i="1"/>
  <c r="HHP31" i="1"/>
  <c r="HHQ31" i="1"/>
  <c r="HHR31" i="1"/>
  <c r="HHS31" i="1"/>
  <c r="HHT31" i="1"/>
  <c r="HHU31" i="1"/>
  <c r="HHV31" i="1"/>
  <c r="HHW31" i="1"/>
  <c r="HHX31" i="1"/>
  <c r="HHY31" i="1"/>
  <c r="HHZ31" i="1"/>
  <c r="HIA31" i="1"/>
  <c r="HIB31" i="1"/>
  <c r="HIC31" i="1"/>
  <c r="HID31" i="1"/>
  <c r="HIE31" i="1"/>
  <c r="HIF31" i="1"/>
  <c r="HIG31" i="1"/>
  <c r="HIH31" i="1"/>
  <c r="HII31" i="1"/>
  <c r="HIJ31" i="1"/>
  <c r="HIK31" i="1"/>
  <c r="HIL31" i="1"/>
  <c r="HIM31" i="1"/>
  <c r="HIN31" i="1"/>
  <c r="HIO31" i="1"/>
  <c r="HIP31" i="1"/>
  <c r="HIQ31" i="1"/>
  <c r="HIR31" i="1"/>
  <c r="HIS31" i="1"/>
  <c r="HIT31" i="1"/>
  <c r="HIU31" i="1"/>
  <c r="HIV31" i="1"/>
  <c r="HIW31" i="1"/>
  <c r="HIX31" i="1"/>
  <c r="HIY31" i="1"/>
  <c r="HIZ31" i="1"/>
  <c r="HJA31" i="1"/>
  <c r="HJB31" i="1"/>
  <c r="HJC31" i="1"/>
  <c r="HJD31" i="1"/>
  <c r="HJE31" i="1"/>
  <c r="HJF31" i="1"/>
  <c r="HJG31" i="1"/>
  <c r="HJH31" i="1"/>
  <c r="HJI31" i="1"/>
  <c r="HJJ31" i="1"/>
  <c r="HJK31" i="1"/>
  <c r="HJL31" i="1"/>
  <c r="HJM31" i="1"/>
  <c r="HJN31" i="1"/>
  <c r="HJO31" i="1"/>
  <c r="HJP31" i="1"/>
  <c r="HJQ31" i="1"/>
  <c r="HJR31" i="1"/>
  <c r="HJS31" i="1"/>
  <c r="HJT31" i="1"/>
  <c r="HJU31" i="1"/>
  <c r="HJV31" i="1"/>
  <c r="HJW31" i="1"/>
  <c r="HJX31" i="1"/>
  <c r="HJY31" i="1"/>
  <c r="HJZ31" i="1"/>
  <c r="HKA31" i="1"/>
  <c r="HKB31" i="1"/>
  <c r="HKC31" i="1"/>
  <c r="HKD31" i="1"/>
  <c r="HKE31" i="1"/>
  <c r="HKF31" i="1"/>
  <c r="HKG31" i="1"/>
  <c r="HKH31" i="1"/>
  <c r="HKI31" i="1"/>
  <c r="HKJ31" i="1"/>
  <c r="HKK31" i="1"/>
  <c r="HKL31" i="1"/>
  <c r="HKM31" i="1"/>
  <c r="HKN31" i="1"/>
  <c r="HKO31" i="1"/>
  <c r="HKP31" i="1"/>
  <c r="HKQ31" i="1"/>
  <c r="HKR31" i="1"/>
  <c r="HKS31" i="1"/>
  <c r="HKT31" i="1"/>
  <c r="HKU31" i="1"/>
  <c r="HKV31" i="1"/>
  <c r="HKW31" i="1"/>
  <c r="HKX31" i="1"/>
  <c r="HKY31" i="1"/>
  <c r="HKZ31" i="1"/>
  <c r="HLA31" i="1"/>
  <c r="HLB31" i="1"/>
  <c r="HLC31" i="1"/>
  <c r="HLD31" i="1"/>
  <c r="HLE31" i="1"/>
  <c r="HLF31" i="1"/>
  <c r="HLG31" i="1"/>
  <c r="HLH31" i="1"/>
  <c r="HLI31" i="1"/>
  <c r="HLJ31" i="1"/>
  <c r="HLK31" i="1"/>
  <c r="HLL31" i="1"/>
  <c r="HLM31" i="1"/>
  <c r="HLN31" i="1"/>
  <c r="HLO31" i="1"/>
  <c r="HLP31" i="1"/>
  <c r="HLQ31" i="1"/>
  <c r="HLR31" i="1"/>
  <c r="HLS31" i="1"/>
  <c r="HLT31" i="1"/>
  <c r="HLU31" i="1"/>
  <c r="HLV31" i="1"/>
  <c r="HLW31" i="1"/>
  <c r="HLX31" i="1"/>
  <c r="HLY31" i="1"/>
  <c r="HLZ31" i="1"/>
  <c r="HMA31" i="1"/>
  <c r="HMB31" i="1"/>
  <c r="HMC31" i="1"/>
  <c r="HMD31" i="1"/>
  <c r="HME31" i="1"/>
  <c r="HMF31" i="1"/>
  <c r="HMG31" i="1"/>
  <c r="HMH31" i="1"/>
  <c r="HMI31" i="1"/>
  <c r="HMJ31" i="1"/>
  <c r="HMK31" i="1"/>
  <c r="HML31" i="1"/>
  <c r="HMM31" i="1"/>
  <c r="HMN31" i="1"/>
  <c r="HMO31" i="1"/>
  <c r="HMP31" i="1"/>
  <c r="HMQ31" i="1"/>
  <c r="HMR31" i="1"/>
  <c r="HMS31" i="1"/>
  <c r="HMT31" i="1"/>
  <c r="HMU31" i="1"/>
  <c r="HMV31" i="1"/>
  <c r="HMW31" i="1"/>
  <c r="HMX31" i="1"/>
  <c r="HMY31" i="1"/>
  <c r="HMZ31" i="1"/>
  <c r="HNA31" i="1"/>
  <c r="HNB31" i="1"/>
  <c r="HNC31" i="1"/>
  <c r="HND31" i="1"/>
  <c r="HNE31" i="1"/>
  <c r="HNF31" i="1"/>
  <c r="HNG31" i="1"/>
  <c r="HNH31" i="1"/>
  <c r="HNI31" i="1"/>
  <c r="HNJ31" i="1"/>
  <c r="HNK31" i="1"/>
  <c r="HNL31" i="1"/>
  <c r="HNM31" i="1"/>
  <c r="HNN31" i="1"/>
  <c r="HNO31" i="1"/>
  <c r="HNP31" i="1"/>
  <c r="HNQ31" i="1"/>
  <c r="HNR31" i="1"/>
  <c r="HNS31" i="1"/>
  <c r="HNT31" i="1"/>
  <c r="HNU31" i="1"/>
  <c r="HNV31" i="1"/>
  <c r="HNW31" i="1"/>
  <c r="HNX31" i="1"/>
  <c r="HNY31" i="1"/>
  <c r="HNZ31" i="1"/>
  <c r="HOA31" i="1"/>
  <c r="HOB31" i="1"/>
  <c r="HOC31" i="1"/>
  <c r="HOD31" i="1"/>
  <c r="HOE31" i="1"/>
  <c r="HOF31" i="1"/>
  <c r="HOG31" i="1"/>
  <c r="HOH31" i="1"/>
  <c r="HOI31" i="1"/>
  <c r="HOJ31" i="1"/>
  <c r="HOK31" i="1"/>
  <c r="HOL31" i="1"/>
  <c r="HOM31" i="1"/>
  <c r="HON31" i="1"/>
  <c r="HOO31" i="1"/>
  <c r="HOP31" i="1"/>
  <c r="HOQ31" i="1"/>
  <c r="HOR31" i="1"/>
  <c r="HOS31" i="1"/>
  <c r="HOT31" i="1"/>
  <c r="HOU31" i="1"/>
  <c r="HOV31" i="1"/>
  <c r="HOW31" i="1"/>
  <c r="HOX31" i="1"/>
  <c r="HOY31" i="1"/>
  <c r="HOZ31" i="1"/>
  <c r="HPA31" i="1"/>
  <c r="HPB31" i="1"/>
  <c r="HPC31" i="1"/>
  <c r="HPD31" i="1"/>
  <c r="HPE31" i="1"/>
  <c r="HPF31" i="1"/>
  <c r="HPG31" i="1"/>
  <c r="HPH31" i="1"/>
  <c r="HPI31" i="1"/>
  <c r="HPJ31" i="1"/>
  <c r="HPK31" i="1"/>
  <c r="HPL31" i="1"/>
  <c r="HPM31" i="1"/>
  <c r="HPN31" i="1"/>
  <c r="HPO31" i="1"/>
  <c r="HPP31" i="1"/>
  <c r="HPQ31" i="1"/>
  <c r="HPR31" i="1"/>
  <c r="HPS31" i="1"/>
  <c r="HPT31" i="1"/>
  <c r="HPU31" i="1"/>
  <c r="HPV31" i="1"/>
  <c r="HPW31" i="1"/>
  <c r="HPX31" i="1"/>
  <c r="HPY31" i="1"/>
  <c r="HPZ31" i="1"/>
  <c r="HQA31" i="1"/>
  <c r="HQB31" i="1"/>
  <c r="HQC31" i="1"/>
  <c r="HQD31" i="1"/>
  <c r="HQE31" i="1"/>
  <c r="HQF31" i="1"/>
  <c r="HQG31" i="1"/>
  <c r="HQH31" i="1"/>
  <c r="HQI31" i="1"/>
  <c r="HQJ31" i="1"/>
  <c r="HQK31" i="1"/>
  <c r="HQL31" i="1"/>
  <c r="HQM31" i="1"/>
  <c r="HQN31" i="1"/>
  <c r="HQO31" i="1"/>
  <c r="HQP31" i="1"/>
  <c r="HQQ31" i="1"/>
  <c r="HQR31" i="1"/>
  <c r="HQS31" i="1"/>
  <c r="HQT31" i="1"/>
  <c r="HQU31" i="1"/>
  <c r="HQV31" i="1"/>
  <c r="HQW31" i="1"/>
  <c r="HQX31" i="1"/>
  <c r="HQY31" i="1"/>
  <c r="HQZ31" i="1"/>
  <c r="HRA31" i="1"/>
  <c r="HRB31" i="1"/>
  <c r="HRC31" i="1"/>
  <c r="HRD31" i="1"/>
  <c r="HRE31" i="1"/>
  <c r="HRF31" i="1"/>
  <c r="HRG31" i="1"/>
  <c r="HRH31" i="1"/>
  <c r="HRI31" i="1"/>
  <c r="HRJ31" i="1"/>
  <c r="HRK31" i="1"/>
  <c r="HRL31" i="1"/>
  <c r="HRM31" i="1"/>
  <c r="HRN31" i="1"/>
  <c r="HRO31" i="1"/>
  <c r="HRP31" i="1"/>
  <c r="HRQ31" i="1"/>
  <c r="HRR31" i="1"/>
  <c r="HRS31" i="1"/>
  <c r="HRT31" i="1"/>
  <c r="HRU31" i="1"/>
  <c r="HRV31" i="1"/>
  <c r="HRW31" i="1"/>
  <c r="HRX31" i="1"/>
  <c r="HRY31" i="1"/>
  <c r="HRZ31" i="1"/>
  <c r="HSA31" i="1"/>
  <c r="HSB31" i="1"/>
  <c r="HSC31" i="1"/>
  <c r="HSD31" i="1"/>
  <c r="HSE31" i="1"/>
  <c r="HSF31" i="1"/>
  <c r="HSG31" i="1"/>
  <c r="HSH31" i="1"/>
  <c r="HSI31" i="1"/>
  <c r="HSJ31" i="1"/>
  <c r="HSK31" i="1"/>
  <c r="HSL31" i="1"/>
  <c r="HSM31" i="1"/>
  <c r="HSN31" i="1"/>
  <c r="HSO31" i="1"/>
  <c r="HSP31" i="1"/>
  <c r="HSQ31" i="1"/>
  <c r="HSR31" i="1"/>
  <c r="HSS31" i="1"/>
  <c r="HST31" i="1"/>
  <c r="HSU31" i="1"/>
  <c r="HSV31" i="1"/>
  <c r="HSW31" i="1"/>
  <c r="HSX31" i="1"/>
  <c r="HSY31" i="1"/>
  <c r="HSZ31" i="1"/>
  <c r="HTA31" i="1"/>
  <c r="HTB31" i="1"/>
  <c r="HTC31" i="1"/>
  <c r="HTD31" i="1"/>
  <c r="HTE31" i="1"/>
  <c r="HTF31" i="1"/>
  <c r="HTG31" i="1"/>
  <c r="HTH31" i="1"/>
  <c r="HTI31" i="1"/>
  <c r="HTJ31" i="1"/>
  <c r="HTK31" i="1"/>
  <c r="HTL31" i="1"/>
  <c r="HTM31" i="1"/>
  <c r="HTN31" i="1"/>
  <c r="HTO31" i="1"/>
  <c r="HTP31" i="1"/>
  <c r="HTQ31" i="1"/>
  <c r="HTR31" i="1"/>
  <c r="HTS31" i="1"/>
  <c r="HTT31" i="1"/>
  <c r="HTU31" i="1"/>
  <c r="HTV31" i="1"/>
  <c r="HTW31" i="1"/>
  <c r="HTX31" i="1"/>
  <c r="HTY31" i="1"/>
  <c r="HTZ31" i="1"/>
  <c r="HUA31" i="1"/>
  <c r="HUB31" i="1"/>
  <c r="HUC31" i="1"/>
  <c r="HUD31" i="1"/>
  <c r="HUE31" i="1"/>
  <c r="HUF31" i="1"/>
  <c r="HUG31" i="1"/>
  <c r="HUH31" i="1"/>
  <c r="HUI31" i="1"/>
  <c r="HUJ31" i="1"/>
  <c r="HUK31" i="1"/>
  <c r="HUL31" i="1"/>
  <c r="HUM31" i="1"/>
  <c r="HUN31" i="1"/>
  <c r="HUO31" i="1"/>
  <c r="HUP31" i="1"/>
  <c r="HUQ31" i="1"/>
  <c r="HUR31" i="1"/>
  <c r="HUS31" i="1"/>
  <c r="HUT31" i="1"/>
  <c r="HUU31" i="1"/>
  <c r="HUV31" i="1"/>
  <c r="HUW31" i="1"/>
  <c r="HUX31" i="1"/>
  <c r="HUY31" i="1"/>
  <c r="HUZ31" i="1"/>
  <c r="HVA31" i="1"/>
  <c r="HVB31" i="1"/>
  <c r="HVC31" i="1"/>
  <c r="HVD31" i="1"/>
  <c r="HVE31" i="1"/>
  <c r="HVF31" i="1"/>
  <c r="HVG31" i="1"/>
  <c r="HVH31" i="1"/>
  <c r="HVI31" i="1"/>
  <c r="HVJ31" i="1"/>
  <c r="HVK31" i="1"/>
  <c r="HVL31" i="1"/>
  <c r="HVM31" i="1"/>
  <c r="HVN31" i="1"/>
  <c r="HVO31" i="1"/>
  <c r="HVP31" i="1"/>
  <c r="HVQ31" i="1"/>
  <c r="HVR31" i="1"/>
  <c r="HVS31" i="1"/>
  <c r="HVT31" i="1"/>
  <c r="HVU31" i="1"/>
  <c r="HVV31" i="1"/>
  <c r="HVW31" i="1"/>
  <c r="HVX31" i="1"/>
  <c r="HVY31" i="1"/>
  <c r="HVZ31" i="1"/>
  <c r="HWA31" i="1"/>
  <c r="HWB31" i="1"/>
  <c r="HWC31" i="1"/>
  <c r="HWD31" i="1"/>
  <c r="HWE31" i="1"/>
  <c r="HWF31" i="1"/>
  <c r="HWG31" i="1"/>
  <c r="HWH31" i="1"/>
  <c r="HWI31" i="1"/>
  <c r="HWJ31" i="1"/>
  <c r="HWK31" i="1"/>
  <c r="HWL31" i="1"/>
  <c r="HWM31" i="1"/>
  <c r="HWN31" i="1"/>
  <c r="HWO31" i="1"/>
  <c r="HWP31" i="1"/>
  <c r="HWQ31" i="1"/>
  <c r="HWR31" i="1"/>
  <c r="HWS31" i="1"/>
  <c r="HWT31" i="1"/>
  <c r="HWU31" i="1"/>
  <c r="HWV31" i="1"/>
  <c r="HWW31" i="1"/>
  <c r="HWX31" i="1"/>
  <c r="HWY31" i="1"/>
  <c r="HWZ31" i="1"/>
  <c r="HXA31" i="1"/>
  <c r="HXB31" i="1"/>
  <c r="HXC31" i="1"/>
  <c r="HXD31" i="1"/>
  <c r="HXE31" i="1"/>
  <c r="HXF31" i="1"/>
  <c r="HXG31" i="1"/>
  <c r="HXH31" i="1"/>
  <c r="HXI31" i="1"/>
  <c r="HXJ31" i="1"/>
  <c r="HXK31" i="1"/>
  <c r="HXL31" i="1"/>
  <c r="HXM31" i="1"/>
  <c r="HXN31" i="1"/>
  <c r="HXO31" i="1"/>
  <c r="HXP31" i="1"/>
  <c r="HXQ31" i="1"/>
  <c r="HXR31" i="1"/>
  <c r="HXS31" i="1"/>
  <c r="HXT31" i="1"/>
  <c r="HXU31" i="1"/>
  <c r="HXV31" i="1"/>
  <c r="HXW31" i="1"/>
  <c r="HXX31" i="1"/>
  <c r="HXY31" i="1"/>
  <c r="HXZ31" i="1"/>
  <c r="HYA31" i="1"/>
  <c r="HYB31" i="1"/>
  <c r="HYC31" i="1"/>
  <c r="HYD31" i="1"/>
  <c r="HYE31" i="1"/>
  <c r="HYF31" i="1"/>
  <c r="HYG31" i="1"/>
  <c r="HYH31" i="1"/>
  <c r="HYI31" i="1"/>
  <c r="HYJ31" i="1"/>
  <c r="HYK31" i="1"/>
  <c r="HYL31" i="1"/>
  <c r="HYM31" i="1"/>
  <c r="HYN31" i="1"/>
  <c r="HYO31" i="1"/>
  <c r="HYP31" i="1"/>
  <c r="HYQ31" i="1"/>
  <c r="HYR31" i="1"/>
  <c r="HYS31" i="1"/>
  <c r="HYT31" i="1"/>
  <c r="HYU31" i="1"/>
  <c r="HYV31" i="1"/>
  <c r="HYW31" i="1"/>
  <c r="HYX31" i="1"/>
  <c r="HYY31" i="1"/>
  <c r="HYZ31" i="1"/>
  <c r="HZA31" i="1"/>
  <c r="HZB31" i="1"/>
  <c r="HZC31" i="1"/>
  <c r="HZD31" i="1"/>
  <c r="HZE31" i="1"/>
  <c r="HZF31" i="1"/>
  <c r="HZG31" i="1"/>
  <c r="HZH31" i="1"/>
  <c r="HZI31" i="1"/>
  <c r="HZJ31" i="1"/>
  <c r="HZK31" i="1"/>
  <c r="HZL31" i="1"/>
  <c r="HZM31" i="1"/>
  <c r="HZN31" i="1"/>
  <c r="HZO31" i="1"/>
  <c r="HZP31" i="1"/>
  <c r="HZQ31" i="1"/>
  <c r="HZR31" i="1"/>
  <c r="HZS31" i="1"/>
  <c r="HZT31" i="1"/>
  <c r="HZU31" i="1"/>
  <c r="HZV31" i="1"/>
  <c r="HZW31" i="1"/>
  <c r="HZX31" i="1"/>
  <c r="HZY31" i="1"/>
  <c r="HZZ31" i="1"/>
  <c r="IAA31" i="1"/>
  <c r="IAB31" i="1"/>
  <c r="IAC31" i="1"/>
  <c r="IAD31" i="1"/>
  <c r="IAE31" i="1"/>
  <c r="IAF31" i="1"/>
  <c r="IAG31" i="1"/>
  <c r="IAH31" i="1"/>
  <c r="IAI31" i="1"/>
  <c r="IAJ31" i="1"/>
  <c r="IAK31" i="1"/>
  <c r="IAL31" i="1"/>
  <c r="IAM31" i="1"/>
  <c r="IAN31" i="1"/>
  <c r="IAO31" i="1"/>
  <c r="IAP31" i="1"/>
  <c r="IAQ31" i="1"/>
  <c r="IAR31" i="1"/>
  <c r="IAS31" i="1"/>
  <c r="IAT31" i="1"/>
  <c r="IAU31" i="1"/>
  <c r="IAV31" i="1"/>
  <c r="IAW31" i="1"/>
  <c r="IAX31" i="1"/>
  <c r="IAY31" i="1"/>
  <c r="IAZ31" i="1"/>
  <c r="IBA31" i="1"/>
  <c r="IBB31" i="1"/>
  <c r="IBC31" i="1"/>
  <c r="IBD31" i="1"/>
  <c r="IBE31" i="1"/>
  <c r="IBF31" i="1"/>
  <c r="IBG31" i="1"/>
  <c r="IBH31" i="1"/>
  <c r="IBI31" i="1"/>
  <c r="IBJ31" i="1"/>
  <c r="IBK31" i="1"/>
  <c r="IBL31" i="1"/>
  <c r="IBM31" i="1"/>
  <c r="IBN31" i="1"/>
  <c r="IBO31" i="1"/>
  <c r="IBP31" i="1"/>
  <c r="IBQ31" i="1"/>
  <c r="IBR31" i="1"/>
  <c r="IBS31" i="1"/>
  <c r="IBT31" i="1"/>
  <c r="IBU31" i="1"/>
  <c r="IBV31" i="1"/>
  <c r="IBW31" i="1"/>
  <c r="IBX31" i="1"/>
  <c r="IBY31" i="1"/>
  <c r="IBZ31" i="1"/>
  <c r="ICA31" i="1"/>
  <c r="ICB31" i="1"/>
  <c r="ICC31" i="1"/>
  <c r="ICD31" i="1"/>
  <c r="ICE31" i="1"/>
  <c r="ICF31" i="1"/>
  <c r="ICG31" i="1"/>
  <c r="ICH31" i="1"/>
  <c r="ICI31" i="1"/>
  <c r="ICJ31" i="1"/>
  <c r="ICK31" i="1"/>
  <c r="ICL31" i="1"/>
  <c r="ICM31" i="1"/>
  <c r="ICN31" i="1"/>
  <c r="ICO31" i="1"/>
  <c r="ICP31" i="1"/>
  <c r="ICQ31" i="1"/>
  <c r="ICR31" i="1"/>
  <c r="ICS31" i="1"/>
  <c r="ICT31" i="1"/>
  <c r="ICU31" i="1"/>
  <c r="ICV31" i="1"/>
  <c r="ICW31" i="1"/>
  <c r="ICX31" i="1"/>
  <c r="ICY31" i="1"/>
  <c r="ICZ31" i="1"/>
  <c r="IDA31" i="1"/>
  <c r="IDB31" i="1"/>
  <c r="IDC31" i="1"/>
  <c r="IDD31" i="1"/>
  <c r="IDE31" i="1"/>
  <c r="IDF31" i="1"/>
  <c r="IDG31" i="1"/>
  <c r="IDH31" i="1"/>
  <c r="IDI31" i="1"/>
  <c r="IDJ31" i="1"/>
  <c r="IDK31" i="1"/>
  <c r="IDL31" i="1"/>
  <c r="IDM31" i="1"/>
  <c r="IDN31" i="1"/>
  <c r="IDO31" i="1"/>
  <c r="IDP31" i="1"/>
  <c r="IDQ31" i="1"/>
  <c r="IDR31" i="1"/>
  <c r="IDS31" i="1"/>
  <c r="IDT31" i="1"/>
  <c r="IDU31" i="1"/>
  <c r="IDV31" i="1"/>
  <c r="IDW31" i="1"/>
  <c r="IDX31" i="1"/>
  <c r="IDY31" i="1"/>
  <c r="IDZ31" i="1"/>
  <c r="IEA31" i="1"/>
  <c r="IEB31" i="1"/>
  <c r="IEC31" i="1"/>
  <c r="IED31" i="1"/>
  <c r="IEE31" i="1"/>
  <c r="IEF31" i="1"/>
  <c r="IEG31" i="1"/>
  <c r="IEH31" i="1"/>
  <c r="IEI31" i="1"/>
  <c r="IEJ31" i="1"/>
  <c r="IEK31" i="1"/>
  <c r="IEL31" i="1"/>
  <c r="IEM31" i="1"/>
  <c r="IEN31" i="1"/>
  <c r="IEO31" i="1"/>
  <c r="IEP31" i="1"/>
  <c r="IEQ31" i="1"/>
  <c r="IER31" i="1"/>
  <c r="IES31" i="1"/>
  <c r="IET31" i="1"/>
  <c r="IEU31" i="1"/>
  <c r="IEV31" i="1"/>
  <c r="IEW31" i="1"/>
  <c r="IEX31" i="1"/>
  <c r="IEY31" i="1"/>
  <c r="IEZ31" i="1"/>
  <c r="IFA31" i="1"/>
  <c r="IFB31" i="1"/>
  <c r="IFC31" i="1"/>
  <c r="IFD31" i="1"/>
  <c r="IFE31" i="1"/>
  <c r="IFF31" i="1"/>
  <c r="IFG31" i="1"/>
  <c r="IFH31" i="1"/>
  <c r="IFI31" i="1"/>
  <c r="IFJ31" i="1"/>
  <c r="IFK31" i="1"/>
  <c r="IFL31" i="1"/>
  <c r="IFM31" i="1"/>
  <c r="IFN31" i="1"/>
  <c r="IFO31" i="1"/>
  <c r="IFP31" i="1"/>
  <c r="IFQ31" i="1"/>
  <c r="IFR31" i="1"/>
  <c r="IFS31" i="1"/>
  <c r="IFT31" i="1"/>
  <c r="IFU31" i="1"/>
  <c r="IFV31" i="1"/>
  <c r="IFW31" i="1"/>
  <c r="IFX31" i="1"/>
  <c r="IFY31" i="1"/>
  <c r="IFZ31" i="1"/>
  <c r="IGA31" i="1"/>
  <c r="IGB31" i="1"/>
  <c r="IGC31" i="1"/>
  <c r="IGD31" i="1"/>
  <c r="IGE31" i="1"/>
  <c r="IGF31" i="1"/>
  <c r="IGG31" i="1"/>
  <c r="IGH31" i="1"/>
  <c r="IGI31" i="1"/>
  <c r="IGJ31" i="1"/>
  <c r="IGK31" i="1"/>
  <c r="IGL31" i="1"/>
  <c r="IGM31" i="1"/>
  <c r="IGN31" i="1"/>
  <c r="IGO31" i="1"/>
  <c r="IGP31" i="1"/>
  <c r="IGQ31" i="1"/>
  <c r="IGR31" i="1"/>
  <c r="IGS31" i="1"/>
  <c r="IGT31" i="1"/>
  <c r="IGU31" i="1"/>
  <c r="IGV31" i="1"/>
  <c r="IGW31" i="1"/>
  <c r="IGX31" i="1"/>
  <c r="IGY31" i="1"/>
  <c r="IGZ31" i="1"/>
  <c r="IHA31" i="1"/>
  <c r="IHB31" i="1"/>
  <c r="IHC31" i="1"/>
  <c r="IHD31" i="1"/>
  <c r="IHE31" i="1"/>
  <c r="IHF31" i="1"/>
  <c r="IHG31" i="1"/>
  <c r="IHH31" i="1"/>
  <c r="IHI31" i="1"/>
  <c r="IHJ31" i="1"/>
  <c r="IHK31" i="1"/>
  <c r="IHL31" i="1"/>
  <c r="IHM31" i="1"/>
  <c r="IHN31" i="1"/>
  <c r="IHO31" i="1"/>
  <c r="IHP31" i="1"/>
  <c r="IHQ31" i="1"/>
  <c r="IHR31" i="1"/>
  <c r="IHS31" i="1"/>
  <c r="IHT31" i="1"/>
  <c r="IHU31" i="1"/>
  <c r="IHV31" i="1"/>
  <c r="IHW31" i="1"/>
  <c r="IHX31" i="1"/>
  <c r="IHY31" i="1"/>
  <c r="IHZ31" i="1"/>
  <c r="IIA31" i="1"/>
  <c r="IIB31" i="1"/>
  <c r="IIC31" i="1"/>
  <c r="IID31" i="1"/>
  <c r="IIE31" i="1"/>
  <c r="IIF31" i="1"/>
  <c r="IIG31" i="1"/>
  <c r="IIH31" i="1"/>
  <c r="III31" i="1"/>
  <c r="IIJ31" i="1"/>
  <c r="IIK31" i="1"/>
  <c r="IIL31" i="1"/>
  <c r="IIM31" i="1"/>
  <c r="IIN31" i="1"/>
  <c r="IIO31" i="1"/>
  <c r="IIP31" i="1"/>
  <c r="IIQ31" i="1"/>
  <c r="IIR31" i="1"/>
  <c r="IIS31" i="1"/>
  <c r="IIT31" i="1"/>
  <c r="IIU31" i="1"/>
  <c r="IIV31" i="1"/>
  <c r="IIW31" i="1"/>
  <c r="IIX31" i="1"/>
  <c r="IIY31" i="1"/>
  <c r="IIZ31" i="1"/>
  <c r="IJA31" i="1"/>
  <c r="IJB31" i="1"/>
  <c r="IJC31" i="1"/>
  <c r="IJD31" i="1"/>
  <c r="IJE31" i="1"/>
  <c r="IJF31" i="1"/>
  <c r="IJG31" i="1"/>
  <c r="IJH31" i="1"/>
  <c r="IJI31" i="1"/>
  <c r="IJJ31" i="1"/>
  <c r="IJK31" i="1"/>
  <c r="IJL31" i="1"/>
  <c r="IJM31" i="1"/>
  <c r="IJN31" i="1"/>
  <c r="IJO31" i="1"/>
  <c r="IJP31" i="1"/>
  <c r="IJQ31" i="1"/>
  <c r="IJR31" i="1"/>
  <c r="IJS31" i="1"/>
  <c r="IJT31" i="1"/>
  <c r="IJU31" i="1"/>
  <c r="IJV31" i="1"/>
  <c r="IJW31" i="1"/>
  <c r="IJX31" i="1"/>
  <c r="IJY31" i="1"/>
  <c r="IJZ31" i="1"/>
  <c r="IKA31" i="1"/>
  <c r="IKB31" i="1"/>
  <c r="IKC31" i="1"/>
  <c r="IKD31" i="1"/>
  <c r="IKE31" i="1"/>
  <c r="IKF31" i="1"/>
  <c r="IKG31" i="1"/>
  <c r="IKH31" i="1"/>
  <c r="IKI31" i="1"/>
  <c r="IKJ31" i="1"/>
  <c r="IKK31" i="1"/>
  <c r="IKL31" i="1"/>
  <c r="IKM31" i="1"/>
  <c r="IKN31" i="1"/>
  <c r="IKO31" i="1"/>
  <c r="IKP31" i="1"/>
  <c r="IKQ31" i="1"/>
  <c r="IKR31" i="1"/>
  <c r="IKS31" i="1"/>
  <c r="IKT31" i="1"/>
  <c r="IKU31" i="1"/>
  <c r="IKV31" i="1"/>
  <c r="IKW31" i="1"/>
  <c r="IKX31" i="1"/>
  <c r="IKY31" i="1"/>
  <c r="IKZ31" i="1"/>
  <c r="ILA31" i="1"/>
  <c r="ILB31" i="1"/>
  <c r="ILC31" i="1"/>
  <c r="ILD31" i="1"/>
  <c r="ILE31" i="1"/>
  <c r="ILF31" i="1"/>
  <c r="ILG31" i="1"/>
  <c r="ILH31" i="1"/>
  <c r="ILI31" i="1"/>
  <c r="ILJ31" i="1"/>
  <c r="ILK31" i="1"/>
  <c r="ILL31" i="1"/>
  <c r="ILM31" i="1"/>
  <c r="ILN31" i="1"/>
  <c r="ILO31" i="1"/>
  <c r="ILP31" i="1"/>
  <c r="ILQ31" i="1"/>
  <c r="ILR31" i="1"/>
  <c r="ILS31" i="1"/>
  <c r="ILT31" i="1"/>
  <c r="ILU31" i="1"/>
  <c r="ILV31" i="1"/>
  <c r="ILW31" i="1"/>
  <c r="ILX31" i="1"/>
  <c r="ILY31" i="1"/>
  <c r="ILZ31" i="1"/>
  <c r="IMA31" i="1"/>
  <c r="IMB31" i="1"/>
  <c r="IMC31" i="1"/>
  <c r="IMD31" i="1"/>
  <c r="IME31" i="1"/>
  <c r="IMF31" i="1"/>
  <c r="IMG31" i="1"/>
  <c r="IMH31" i="1"/>
  <c r="IMI31" i="1"/>
  <c r="IMJ31" i="1"/>
  <c r="IMK31" i="1"/>
  <c r="IML31" i="1"/>
  <c r="IMM31" i="1"/>
  <c r="IMN31" i="1"/>
  <c r="IMO31" i="1"/>
  <c r="IMP31" i="1"/>
  <c r="IMQ31" i="1"/>
  <c r="IMR31" i="1"/>
  <c r="IMS31" i="1"/>
  <c r="IMT31" i="1"/>
  <c r="IMU31" i="1"/>
  <c r="IMV31" i="1"/>
  <c r="IMW31" i="1"/>
  <c r="IMX31" i="1"/>
  <c r="IMY31" i="1"/>
  <c r="IMZ31" i="1"/>
  <c r="INA31" i="1"/>
  <c r="INB31" i="1"/>
  <c r="INC31" i="1"/>
  <c r="IND31" i="1"/>
  <c r="INE31" i="1"/>
  <c r="INF31" i="1"/>
  <c r="ING31" i="1"/>
  <c r="INH31" i="1"/>
  <c r="INI31" i="1"/>
  <c r="INJ31" i="1"/>
  <c r="INK31" i="1"/>
  <c r="INL31" i="1"/>
  <c r="INM31" i="1"/>
  <c r="INN31" i="1"/>
  <c r="INO31" i="1"/>
  <c r="INP31" i="1"/>
  <c r="INQ31" i="1"/>
  <c r="INR31" i="1"/>
  <c r="INS31" i="1"/>
  <c r="INT31" i="1"/>
  <c r="INU31" i="1"/>
  <c r="INV31" i="1"/>
  <c r="INW31" i="1"/>
  <c r="INX31" i="1"/>
  <c r="INY31" i="1"/>
  <c r="INZ31" i="1"/>
  <c r="IOA31" i="1"/>
  <c r="IOB31" i="1"/>
  <c r="IOC31" i="1"/>
  <c r="IOD31" i="1"/>
  <c r="IOE31" i="1"/>
  <c r="IOF31" i="1"/>
  <c r="IOG31" i="1"/>
  <c r="IOH31" i="1"/>
  <c r="IOI31" i="1"/>
  <c r="IOJ31" i="1"/>
  <c r="IOK31" i="1"/>
  <c r="IOL31" i="1"/>
  <c r="IOM31" i="1"/>
  <c r="ION31" i="1"/>
  <c r="IOO31" i="1"/>
  <c r="IOP31" i="1"/>
  <c r="IOQ31" i="1"/>
  <c r="IOR31" i="1"/>
  <c r="IOS31" i="1"/>
  <c r="IOT31" i="1"/>
  <c r="IOU31" i="1"/>
  <c r="IOV31" i="1"/>
  <c r="IOW31" i="1"/>
  <c r="IOX31" i="1"/>
  <c r="IOY31" i="1"/>
  <c r="IOZ31" i="1"/>
  <c r="IPA31" i="1"/>
  <c r="IPB31" i="1"/>
  <c r="IPC31" i="1"/>
  <c r="IPD31" i="1"/>
  <c r="IPE31" i="1"/>
  <c r="IPF31" i="1"/>
  <c r="IPG31" i="1"/>
  <c r="IPH31" i="1"/>
  <c r="IPI31" i="1"/>
  <c r="IPJ31" i="1"/>
  <c r="IPK31" i="1"/>
  <c r="IPL31" i="1"/>
  <c r="IPM31" i="1"/>
  <c r="IPN31" i="1"/>
  <c r="IPO31" i="1"/>
  <c r="IPP31" i="1"/>
  <c r="IPQ31" i="1"/>
  <c r="IPR31" i="1"/>
  <c r="IPS31" i="1"/>
  <c r="IPT31" i="1"/>
  <c r="IPU31" i="1"/>
  <c r="IPV31" i="1"/>
  <c r="IPW31" i="1"/>
  <c r="IPX31" i="1"/>
  <c r="IPY31" i="1"/>
  <c r="IPZ31" i="1"/>
  <c r="IQA31" i="1"/>
  <c r="IQB31" i="1"/>
  <c r="IQC31" i="1"/>
  <c r="IQD31" i="1"/>
  <c r="IQE31" i="1"/>
  <c r="IQF31" i="1"/>
  <c r="IQG31" i="1"/>
  <c r="IQH31" i="1"/>
  <c r="IQI31" i="1"/>
  <c r="IQJ31" i="1"/>
  <c r="IQK31" i="1"/>
  <c r="IQL31" i="1"/>
  <c r="IQM31" i="1"/>
  <c r="IQN31" i="1"/>
  <c r="IQO31" i="1"/>
  <c r="IQP31" i="1"/>
  <c r="IQQ31" i="1"/>
  <c r="IQR31" i="1"/>
  <c r="IQS31" i="1"/>
  <c r="IQT31" i="1"/>
  <c r="IQU31" i="1"/>
  <c r="IQV31" i="1"/>
  <c r="IQW31" i="1"/>
  <c r="IQX31" i="1"/>
  <c r="IQY31" i="1"/>
  <c r="IQZ31" i="1"/>
  <c r="IRA31" i="1"/>
  <c r="IRB31" i="1"/>
  <c r="IRC31" i="1"/>
  <c r="IRD31" i="1"/>
  <c r="IRE31" i="1"/>
  <c r="IRF31" i="1"/>
  <c r="IRG31" i="1"/>
  <c r="IRH31" i="1"/>
  <c r="IRI31" i="1"/>
  <c r="IRJ31" i="1"/>
  <c r="IRK31" i="1"/>
  <c r="IRL31" i="1"/>
  <c r="IRM31" i="1"/>
  <c r="IRN31" i="1"/>
  <c r="IRO31" i="1"/>
  <c r="IRP31" i="1"/>
  <c r="IRQ31" i="1"/>
  <c r="IRR31" i="1"/>
  <c r="IRS31" i="1"/>
  <c r="IRT31" i="1"/>
  <c r="IRU31" i="1"/>
  <c r="IRV31" i="1"/>
  <c r="IRW31" i="1"/>
  <c r="IRX31" i="1"/>
  <c r="IRY31" i="1"/>
  <c r="IRZ31" i="1"/>
  <c r="ISA31" i="1"/>
  <c r="ISB31" i="1"/>
  <c r="ISC31" i="1"/>
  <c r="ISD31" i="1"/>
  <c r="ISE31" i="1"/>
  <c r="ISF31" i="1"/>
  <c r="ISG31" i="1"/>
  <c r="ISH31" i="1"/>
  <c r="ISI31" i="1"/>
  <c r="ISJ31" i="1"/>
  <c r="ISK31" i="1"/>
  <c r="ISL31" i="1"/>
  <c r="ISM31" i="1"/>
  <c r="ISN31" i="1"/>
  <c r="ISO31" i="1"/>
  <c r="ISP31" i="1"/>
  <c r="ISQ31" i="1"/>
  <c r="ISR31" i="1"/>
  <c r="ISS31" i="1"/>
  <c r="IST31" i="1"/>
  <c r="ISU31" i="1"/>
  <c r="ISV31" i="1"/>
  <c r="ISW31" i="1"/>
  <c r="ISX31" i="1"/>
  <c r="ISY31" i="1"/>
  <c r="ISZ31" i="1"/>
  <c r="ITA31" i="1"/>
  <c r="ITB31" i="1"/>
  <c r="ITC31" i="1"/>
  <c r="ITD31" i="1"/>
  <c r="ITE31" i="1"/>
  <c r="ITF31" i="1"/>
  <c r="ITG31" i="1"/>
  <c r="ITH31" i="1"/>
  <c r="ITI31" i="1"/>
  <c r="ITJ31" i="1"/>
  <c r="ITK31" i="1"/>
  <c r="ITL31" i="1"/>
  <c r="ITM31" i="1"/>
  <c r="ITN31" i="1"/>
  <c r="ITO31" i="1"/>
  <c r="ITP31" i="1"/>
  <c r="ITQ31" i="1"/>
  <c r="ITR31" i="1"/>
  <c r="ITS31" i="1"/>
  <c r="ITT31" i="1"/>
  <c r="ITU31" i="1"/>
  <c r="ITV31" i="1"/>
  <c r="ITW31" i="1"/>
  <c r="ITX31" i="1"/>
  <c r="ITY31" i="1"/>
  <c r="ITZ31" i="1"/>
  <c r="IUA31" i="1"/>
  <c r="IUB31" i="1"/>
  <c r="IUC31" i="1"/>
  <c r="IUD31" i="1"/>
  <c r="IUE31" i="1"/>
  <c r="IUF31" i="1"/>
  <c r="IUG31" i="1"/>
  <c r="IUH31" i="1"/>
  <c r="IUI31" i="1"/>
  <c r="IUJ31" i="1"/>
  <c r="IUK31" i="1"/>
  <c r="IUL31" i="1"/>
  <c r="IUM31" i="1"/>
  <c r="IUN31" i="1"/>
  <c r="IUO31" i="1"/>
  <c r="IUP31" i="1"/>
  <c r="IUQ31" i="1"/>
  <c r="IUR31" i="1"/>
  <c r="IUS31" i="1"/>
  <c r="IUT31" i="1"/>
  <c r="IUU31" i="1"/>
  <c r="IUV31" i="1"/>
  <c r="IUW31" i="1"/>
  <c r="IUX31" i="1"/>
  <c r="IUY31" i="1"/>
  <c r="IUZ31" i="1"/>
  <c r="IVA31" i="1"/>
  <c r="IVB31" i="1"/>
  <c r="IVC31" i="1"/>
  <c r="IVD31" i="1"/>
  <c r="IVE31" i="1"/>
  <c r="IVF31" i="1"/>
  <c r="IVG31" i="1"/>
  <c r="IVH31" i="1"/>
  <c r="IVI31" i="1"/>
  <c r="IVJ31" i="1"/>
  <c r="IVK31" i="1"/>
  <c r="IVL31" i="1"/>
  <c r="IVM31" i="1"/>
  <c r="IVN31" i="1"/>
  <c r="IVO31" i="1"/>
  <c r="IVP31" i="1"/>
  <c r="IVQ31" i="1"/>
  <c r="IVR31" i="1"/>
  <c r="IVS31" i="1"/>
  <c r="IVT31" i="1"/>
  <c r="IVU31" i="1"/>
  <c r="IVV31" i="1"/>
  <c r="IVW31" i="1"/>
  <c r="IVX31" i="1"/>
  <c r="IVY31" i="1"/>
  <c r="IVZ31" i="1"/>
  <c r="IWA31" i="1"/>
  <c r="IWB31" i="1"/>
  <c r="IWC31" i="1"/>
  <c r="IWD31" i="1"/>
  <c r="IWE31" i="1"/>
  <c r="IWF31" i="1"/>
  <c r="IWG31" i="1"/>
  <c r="IWH31" i="1"/>
  <c r="IWI31" i="1"/>
  <c r="IWJ31" i="1"/>
  <c r="IWK31" i="1"/>
  <c r="IWL31" i="1"/>
  <c r="IWM31" i="1"/>
  <c r="IWN31" i="1"/>
  <c r="IWO31" i="1"/>
  <c r="IWP31" i="1"/>
  <c r="IWQ31" i="1"/>
  <c r="IWR31" i="1"/>
  <c r="IWS31" i="1"/>
  <c r="IWT31" i="1"/>
  <c r="IWU31" i="1"/>
  <c r="IWV31" i="1"/>
  <c r="IWW31" i="1"/>
  <c r="IWX31" i="1"/>
  <c r="IWY31" i="1"/>
  <c r="IWZ31" i="1"/>
  <c r="IXA31" i="1"/>
  <c r="IXB31" i="1"/>
  <c r="IXC31" i="1"/>
  <c r="IXD31" i="1"/>
  <c r="IXE31" i="1"/>
  <c r="IXF31" i="1"/>
  <c r="IXG31" i="1"/>
  <c r="IXH31" i="1"/>
  <c r="IXI31" i="1"/>
  <c r="IXJ31" i="1"/>
  <c r="IXK31" i="1"/>
  <c r="IXL31" i="1"/>
  <c r="IXM31" i="1"/>
  <c r="IXN31" i="1"/>
  <c r="IXO31" i="1"/>
  <c r="IXP31" i="1"/>
  <c r="IXQ31" i="1"/>
  <c r="IXR31" i="1"/>
  <c r="IXS31" i="1"/>
  <c r="IXT31" i="1"/>
  <c r="IXU31" i="1"/>
  <c r="IXV31" i="1"/>
  <c r="IXW31" i="1"/>
  <c r="IXX31" i="1"/>
  <c r="IXY31" i="1"/>
  <c r="IXZ31" i="1"/>
  <c r="IYA31" i="1"/>
  <c r="IYB31" i="1"/>
  <c r="IYC31" i="1"/>
  <c r="IYD31" i="1"/>
  <c r="IYE31" i="1"/>
  <c r="IYF31" i="1"/>
  <c r="IYG31" i="1"/>
  <c r="IYH31" i="1"/>
  <c r="IYI31" i="1"/>
  <c r="IYJ31" i="1"/>
  <c r="IYK31" i="1"/>
  <c r="IYL31" i="1"/>
  <c r="IYM31" i="1"/>
  <c r="IYN31" i="1"/>
  <c r="IYO31" i="1"/>
  <c r="IYP31" i="1"/>
  <c r="IYQ31" i="1"/>
  <c r="IYR31" i="1"/>
  <c r="IYS31" i="1"/>
  <c r="IYT31" i="1"/>
  <c r="IYU31" i="1"/>
  <c r="IYV31" i="1"/>
  <c r="IYW31" i="1"/>
  <c r="IYX31" i="1"/>
  <c r="IYY31" i="1"/>
  <c r="IYZ31" i="1"/>
  <c r="IZA31" i="1"/>
  <c r="IZB31" i="1"/>
  <c r="IZC31" i="1"/>
  <c r="IZD31" i="1"/>
  <c r="IZE31" i="1"/>
  <c r="IZF31" i="1"/>
  <c r="IZG31" i="1"/>
  <c r="IZH31" i="1"/>
  <c r="IZI31" i="1"/>
  <c r="IZJ31" i="1"/>
  <c r="IZK31" i="1"/>
  <c r="IZL31" i="1"/>
  <c r="IZM31" i="1"/>
  <c r="IZN31" i="1"/>
  <c r="IZO31" i="1"/>
  <c r="IZP31" i="1"/>
  <c r="IZQ31" i="1"/>
  <c r="IZR31" i="1"/>
  <c r="IZS31" i="1"/>
  <c r="IZT31" i="1"/>
  <c r="IZU31" i="1"/>
  <c r="IZV31" i="1"/>
  <c r="IZW31" i="1"/>
  <c r="IZX31" i="1"/>
  <c r="IZY31" i="1"/>
  <c r="IZZ31" i="1"/>
  <c r="JAA31" i="1"/>
  <c r="JAB31" i="1"/>
  <c r="JAC31" i="1"/>
  <c r="JAD31" i="1"/>
  <c r="JAE31" i="1"/>
  <c r="JAF31" i="1"/>
  <c r="JAG31" i="1"/>
  <c r="JAH31" i="1"/>
  <c r="JAI31" i="1"/>
  <c r="JAJ31" i="1"/>
  <c r="JAK31" i="1"/>
  <c r="JAL31" i="1"/>
  <c r="JAM31" i="1"/>
  <c r="JAN31" i="1"/>
  <c r="JAO31" i="1"/>
  <c r="JAP31" i="1"/>
  <c r="JAQ31" i="1"/>
  <c r="JAR31" i="1"/>
  <c r="JAS31" i="1"/>
  <c r="JAT31" i="1"/>
  <c r="JAU31" i="1"/>
  <c r="JAV31" i="1"/>
  <c r="JAW31" i="1"/>
  <c r="JAX31" i="1"/>
  <c r="JAY31" i="1"/>
  <c r="JAZ31" i="1"/>
  <c r="JBA31" i="1"/>
  <c r="JBB31" i="1"/>
  <c r="JBC31" i="1"/>
  <c r="JBD31" i="1"/>
  <c r="JBE31" i="1"/>
  <c r="JBF31" i="1"/>
  <c r="JBG31" i="1"/>
  <c r="JBH31" i="1"/>
  <c r="JBI31" i="1"/>
  <c r="JBJ31" i="1"/>
  <c r="JBK31" i="1"/>
  <c r="JBL31" i="1"/>
  <c r="JBM31" i="1"/>
  <c r="JBN31" i="1"/>
  <c r="JBO31" i="1"/>
  <c r="JBP31" i="1"/>
  <c r="JBQ31" i="1"/>
  <c r="JBR31" i="1"/>
  <c r="JBS31" i="1"/>
  <c r="JBT31" i="1"/>
  <c r="JBU31" i="1"/>
  <c r="JBV31" i="1"/>
  <c r="JBW31" i="1"/>
  <c r="JBX31" i="1"/>
  <c r="JBY31" i="1"/>
  <c r="JBZ31" i="1"/>
  <c r="JCA31" i="1"/>
  <c r="JCB31" i="1"/>
  <c r="JCC31" i="1"/>
  <c r="JCD31" i="1"/>
  <c r="JCE31" i="1"/>
  <c r="JCF31" i="1"/>
  <c r="JCG31" i="1"/>
  <c r="JCH31" i="1"/>
  <c r="JCI31" i="1"/>
  <c r="JCJ31" i="1"/>
  <c r="JCK31" i="1"/>
  <c r="JCL31" i="1"/>
  <c r="JCM31" i="1"/>
  <c r="JCN31" i="1"/>
  <c r="JCO31" i="1"/>
  <c r="JCP31" i="1"/>
  <c r="JCQ31" i="1"/>
  <c r="JCR31" i="1"/>
  <c r="JCS31" i="1"/>
  <c r="JCT31" i="1"/>
  <c r="JCU31" i="1"/>
  <c r="JCV31" i="1"/>
  <c r="JCW31" i="1"/>
  <c r="JCX31" i="1"/>
  <c r="JCY31" i="1"/>
  <c r="JCZ31" i="1"/>
  <c r="JDA31" i="1"/>
  <c r="JDB31" i="1"/>
  <c r="JDC31" i="1"/>
  <c r="JDD31" i="1"/>
  <c r="JDE31" i="1"/>
  <c r="JDF31" i="1"/>
  <c r="JDG31" i="1"/>
  <c r="JDH31" i="1"/>
  <c r="JDI31" i="1"/>
  <c r="JDJ31" i="1"/>
  <c r="JDK31" i="1"/>
  <c r="JDL31" i="1"/>
  <c r="JDM31" i="1"/>
  <c r="JDN31" i="1"/>
  <c r="JDO31" i="1"/>
  <c r="JDP31" i="1"/>
  <c r="JDQ31" i="1"/>
  <c r="JDR31" i="1"/>
  <c r="JDS31" i="1"/>
  <c r="JDT31" i="1"/>
  <c r="JDU31" i="1"/>
  <c r="JDV31" i="1"/>
  <c r="JDW31" i="1"/>
  <c r="JDX31" i="1"/>
  <c r="JDY31" i="1"/>
  <c r="JDZ31" i="1"/>
  <c r="JEA31" i="1"/>
  <c r="JEB31" i="1"/>
  <c r="JEC31" i="1"/>
  <c r="JED31" i="1"/>
  <c r="JEE31" i="1"/>
  <c r="JEF31" i="1"/>
  <c r="JEG31" i="1"/>
  <c r="JEH31" i="1"/>
  <c r="JEI31" i="1"/>
  <c r="JEJ31" i="1"/>
  <c r="JEK31" i="1"/>
  <c r="JEL31" i="1"/>
  <c r="JEM31" i="1"/>
  <c r="JEN31" i="1"/>
  <c r="JEO31" i="1"/>
  <c r="JEP31" i="1"/>
  <c r="JEQ31" i="1"/>
  <c r="JER31" i="1"/>
  <c r="JES31" i="1"/>
  <c r="JET31" i="1"/>
  <c r="JEU31" i="1"/>
  <c r="JEV31" i="1"/>
  <c r="JEW31" i="1"/>
  <c r="JEX31" i="1"/>
  <c r="JEY31" i="1"/>
  <c r="JEZ31" i="1"/>
  <c r="JFA31" i="1"/>
  <c r="JFB31" i="1"/>
  <c r="JFC31" i="1"/>
  <c r="JFD31" i="1"/>
  <c r="JFE31" i="1"/>
  <c r="JFF31" i="1"/>
  <c r="JFG31" i="1"/>
  <c r="JFH31" i="1"/>
  <c r="JFI31" i="1"/>
  <c r="JFJ31" i="1"/>
  <c r="JFK31" i="1"/>
  <c r="JFL31" i="1"/>
  <c r="JFM31" i="1"/>
  <c r="JFN31" i="1"/>
  <c r="JFO31" i="1"/>
  <c r="JFP31" i="1"/>
  <c r="JFQ31" i="1"/>
  <c r="JFR31" i="1"/>
  <c r="JFS31" i="1"/>
  <c r="JFT31" i="1"/>
  <c r="JFU31" i="1"/>
  <c r="JFV31" i="1"/>
  <c r="JFW31" i="1"/>
  <c r="JFX31" i="1"/>
  <c r="JFY31" i="1"/>
  <c r="JFZ31" i="1"/>
  <c r="JGA31" i="1"/>
  <c r="JGB31" i="1"/>
  <c r="JGC31" i="1"/>
  <c r="JGD31" i="1"/>
  <c r="JGE31" i="1"/>
  <c r="JGF31" i="1"/>
  <c r="JGG31" i="1"/>
  <c r="JGH31" i="1"/>
  <c r="JGI31" i="1"/>
  <c r="JGJ31" i="1"/>
  <c r="JGK31" i="1"/>
  <c r="JGL31" i="1"/>
  <c r="JGM31" i="1"/>
  <c r="JGN31" i="1"/>
  <c r="JGO31" i="1"/>
  <c r="JGP31" i="1"/>
  <c r="JGQ31" i="1"/>
  <c r="JGR31" i="1"/>
  <c r="JGS31" i="1"/>
  <c r="JGT31" i="1"/>
  <c r="JGU31" i="1"/>
  <c r="JGV31" i="1"/>
  <c r="JGW31" i="1"/>
  <c r="JGX31" i="1"/>
  <c r="JGY31" i="1"/>
  <c r="JGZ31" i="1"/>
  <c r="JHA31" i="1"/>
  <c r="JHB31" i="1"/>
  <c r="JHC31" i="1"/>
  <c r="JHD31" i="1"/>
  <c r="JHE31" i="1"/>
  <c r="JHF31" i="1"/>
  <c r="JHG31" i="1"/>
  <c r="JHH31" i="1"/>
  <c r="JHI31" i="1"/>
  <c r="JHJ31" i="1"/>
  <c r="JHK31" i="1"/>
  <c r="JHL31" i="1"/>
  <c r="JHM31" i="1"/>
  <c r="JHN31" i="1"/>
  <c r="JHO31" i="1"/>
  <c r="JHP31" i="1"/>
  <c r="JHQ31" i="1"/>
  <c r="JHR31" i="1"/>
  <c r="JHS31" i="1"/>
  <c r="JHT31" i="1"/>
  <c r="JHU31" i="1"/>
  <c r="JHV31" i="1"/>
  <c r="JHW31" i="1"/>
  <c r="JHX31" i="1"/>
  <c r="JHY31" i="1"/>
  <c r="JHZ31" i="1"/>
  <c r="JIA31" i="1"/>
  <c r="JIB31" i="1"/>
  <c r="JIC31" i="1"/>
  <c r="JID31" i="1"/>
  <c r="JIE31" i="1"/>
  <c r="JIF31" i="1"/>
  <c r="JIG31" i="1"/>
  <c r="JIH31" i="1"/>
  <c r="JII31" i="1"/>
  <c r="JIJ31" i="1"/>
  <c r="JIK31" i="1"/>
  <c r="JIL31" i="1"/>
  <c r="JIM31" i="1"/>
  <c r="JIN31" i="1"/>
  <c r="JIO31" i="1"/>
  <c r="JIP31" i="1"/>
  <c r="JIQ31" i="1"/>
  <c r="JIR31" i="1"/>
  <c r="JIS31" i="1"/>
  <c r="JIT31" i="1"/>
  <c r="JIU31" i="1"/>
  <c r="JIV31" i="1"/>
  <c r="JIW31" i="1"/>
  <c r="JIX31" i="1"/>
  <c r="JIY31" i="1"/>
  <c r="JIZ31" i="1"/>
  <c r="JJA31" i="1"/>
  <c r="JJB31" i="1"/>
  <c r="JJC31" i="1"/>
  <c r="JJD31" i="1"/>
  <c r="JJE31" i="1"/>
  <c r="JJF31" i="1"/>
  <c r="JJG31" i="1"/>
  <c r="JJH31" i="1"/>
  <c r="JJI31" i="1"/>
  <c r="JJJ31" i="1"/>
  <c r="JJK31" i="1"/>
  <c r="JJL31" i="1"/>
  <c r="JJM31" i="1"/>
  <c r="JJN31" i="1"/>
  <c r="JJO31" i="1"/>
  <c r="JJP31" i="1"/>
  <c r="JJQ31" i="1"/>
  <c r="JJR31" i="1"/>
  <c r="JJS31" i="1"/>
  <c r="JJT31" i="1"/>
  <c r="JJU31" i="1"/>
  <c r="JJV31" i="1"/>
  <c r="JJW31" i="1"/>
  <c r="JJX31" i="1"/>
  <c r="JJY31" i="1"/>
  <c r="JJZ31" i="1"/>
  <c r="JKA31" i="1"/>
  <c r="JKB31" i="1"/>
  <c r="JKC31" i="1"/>
  <c r="JKD31" i="1"/>
  <c r="JKE31" i="1"/>
  <c r="JKF31" i="1"/>
  <c r="JKG31" i="1"/>
  <c r="JKH31" i="1"/>
  <c r="JKI31" i="1"/>
  <c r="JKJ31" i="1"/>
  <c r="JKK31" i="1"/>
  <c r="JKL31" i="1"/>
  <c r="JKM31" i="1"/>
  <c r="JKN31" i="1"/>
  <c r="JKO31" i="1"/>
  <c r="JKP31" i="1"/>
  <c r="JKQ31" i="1"/>
  <c r="JKR31" i="1"/>
  <c r="JKS31" i="1"/>
  <c r="JKT31" i="1"/>
  <c r="JKU31" i="1"/>
  <c r="JKV31" i="1"/>
  <c r="JKW31" i="1"/>
  <c r="JKX31" i="1"/>
  <c r="JKY31" i="1"/>
  <c r="JKZ31" i="1"/>
  <c r="JLA31" i="1"/>
  <c r="JLB31" i="1"/>
  <c r="JLC31" i="1"/>
  <c r="JLD31" i="1"/>
  <c r="JLE31" i="1"/>
  <c r="JLF31" i="1"/>
  <c r="JLG31" i="1"/>
  <c r="JLH31" i="1"/>
  <c r="JLI31" i="1"/>
  <c r="JLJ31" i="1"/>
  <c r="JLK31" i="1"/>
  <c r="JLL31" i="1"/>
  <c r="JLM31" i="1"/>
  <c r="JLN31" i="1"/>
  <c r="JLO31" i="1"/>
  <c r="JLP31" i="1"/>
  <c r="JLQ31" i="1"/>
  <c r="JLR31" i="1"/>
  <c r="JLS31" i="1"/>
  <c r="JLT31" i="1"/>
  <c r="JLU31" i="1"/>
  <c r="JLV31" i="1"/>
  <c r="JLW31" i="1"/>
  <c r="JLX31" i="1"/>
  <c r="JLY31" i="1"/>
  <c r="JLZ31" i="1"/>
  <c r="JMA31" i="1"/>
  <c r="JMB31" i="1"/>
  <c r="JMC31" i="1"/>
  <c r="JMD31" i="1"/>
  <c r="JME31" i="1"/>
  <c r="JMF31" i="1"/>
  <c r="JMG31" i="1"/>
  <c r="JMH31" i="1"/>
  <c r="JMI31" i="1"/>
  <c r="JMJ31" i="1"/>
  <c r="JMK31" i="1"/>
  <c r="JML31" i="1"/>
  <c r="JMM31" i="1"/>
  <c r="JMN31" i="1"/>
  <c r="JMO31" i="1"/>
  <c r="JMP31" i="1"/>
  <c r="JMQ31" i="1"/>
  <c r="JMR31" i="1"/>
  <c r="JMS31" i="1"/>
  <c r="JMT31" i="1"/>
  <c r="JMU31" i="1"/>
  <c r="JMV31" i="1"/>
  <c r="JMW31" i="1"/>
  <c r="JMX31" i="1"/>
  <c r="JMY31" i="1"/>
  <c r="JMZ31" i="1"/>
  <c r="JNA31" i="1"/>
  <c r="JNB31" i="1"/>
  <c r="JNC31" i="1"/>
  <c r="JND31" i="1"/>
  <c r="JNE31" i="1"/>
  <c r="JNF31" i="1"/>
  <c r="JNG31" i="1"/>
  <c r="JNH31" i="1"/>
  <c r="JNI31" i="1"/>
  <c r="JNJ31" i="1"/>
  <c r="JNK31" i="1"/>
  <c r="JNL31" i="1"/>
  <c r="JNM31" i="1"/>
  <c r="JNN31" i="1"/>
  <c r="JNO31" i="1"/>
  <c r="JNP31" i="1"/>
  <c r="JNQ31" i="1"/>
  <c r="JNR31" i="1"/>
  <c r="JNS31" i="1"/>
  <c r="JNT31" i="1"/>
  <c r="JNU31" i="1"/>
  <c r="JNV31" i="1"/>
  <c r="JNW31" i="1"/>
  <c r="JNX31" i="1"/>
  <c r="JNY31" i="1"/>
  <c r="JNZ31" i="1"/>
  <c r="JOA31" i="1"/>
  <c r="JOB31" i="1"/>
  <c r="JOC31" i="1"/>
  <c r="JOD31" i="1"/>
  <c r="JOE31" i="1"/>
  <c r="JOF31" i="1"/>
  <c r="JOG31" i="1"/>
  <c r="JOH31" i="1"/>
  <c r="JOI31" i="1"/>
  <c r="JOJ31" i="1"/>
  <c r="JOK31" i="1"/>
  <c r="JOL31" i="1"/>
  <c r="JOM31" i="1"/>
  <c r="JON31" i="1"/>
  <c r="JOO31" i="1"/>
  <c r="JOP31" i="1"/>
  <c r="JOQ31" i="1"/>
  <c r="JOR31" i="1"/>
  <c r="JOS31" i="1"/>
  <c r="JOT31" i="1"/>
  <c r="JOU31" i="1"/>
  <c r="JOV31" i="1"/>
  <c r="JOW31" i="1"/>
  <c r="JOX31" i="1"/>
  <c r="JOY31" i="1"/>
  <c r="JOZ31" i="1"/>
  <c r="JPA31" i="1"/>
  <c r="JPB31" i="1"/>
  <c r="JPC31" i="1"/>
  <c r="JPD31" i="1"/>
  <c r="JPE31" i="1"/>
  <c r="JPF31" i="1"/>
  <c r="JPG31" i="1"/>
  <c r="JPH31" i="1"/>
  <c r="JPI31" i="1"/>
  <c r="JPJ31" i="1"/>
  <c r="JPK31" i="1"/>
  <c r="JPL31" i="1"/>
  <c r="JPM31" i="1"/>
  <c r="JPN31" i="1"/>
  <c r="JPO31" i="1"/>
  <c r="JPP31" i="1"/>
  <c r="JPQ31" i="1"/>
  <c r="JPR31" i="1"/>
  <c r="JPS31" i="1"/>
  <c r="JPT31" i="1"/>
  <c r="JPU31" i="1"/>
  <c r="JPV31" i="1"/>
  <c r="JPW31" i="1"/>
  <c r="JPX31" i="1"/>
  <c r="JPY31" i="1"/>
  <c r="JPZ31" i="1"/>
  <c r="JQA31" i="1"/>
  <c r="JQB31" i="1"/>
  <c r="JQC31" i="1"/>
  <c r="JQD31" i="1"/>
  <c r="JQE31" i="1"/>
  <c r="JQF31" i="1"/>
  <c r="JQG31" i="1"/>
  <c r="JQH31" i="1"/>
  <c r="JQI31" i="1"/>
  <c r="JQJ31" i="1"/>
  <c r="JQK31" i="1"/>
  <c r="JQL31" i="1"/>
  <c r="JQM31" i="1"/>
  <c r="JQN31" i="1"/>
  <c r="JQO31" i="1"/>
  <c r="JQP31" i="1"/>
  <c r="JQQ31" i="1"/>
  <c r="JQR31" i="1"/>
  <c r="JQS31" i="1"/>
  <c r="JQT31" i="1"/>
  <c r="JQU31" i="1"/>
  <c r="JQV31" i="1"/>
  <c r="JQW31" i="1"/>
  <c r="JQX31" i="1"/>
  <c r="JQY31" i="1"/>
  <c r="JQZ31" i="1"/>
  <c r="JRA31" i="1"/>
  <c r="JRB31" i="1"/>
  <c r="JRC31" i="1"/>
  <c r="JRD31" i="1"/>
  <c r="JRE31" i="1"/>
  <c r="JRF31" i="1"/>
  <c r="JRG31" i="1"/>
  <c r="JRH31" i="1"/>
  <c r="JRI31" i="1"/>
  <c r="JRJ31" i="1"/>
  <c r="JRK31" i="1"/>
  <c r="JRL31" i="1"/>
  <c r="JRM31" i="1"/>
  <c r="JRN31" i="1"/>
  <c r="JRO31" i="1"/>
  <c r="JRP31" i="1"/>
  <c r="JRQ31" i="1"/>
  <c r="JRR31" i="1"/>
  <c r="JRS31" i="1"/>
  <c r="JRT31" i="1"/>
  <c r="JRU31" i="1"/>
  <c r="JRV31" i="1"/>
  <c r="JRW31" i="1"/>
  <c r="JRX31" i="1"/>
  <c r="JRY31" i="1"/>
  <c r="JRZ31" i="1"/>
  <c r="JSA31" i="1"/>
  <c r="JSB31" i="1"/>
  <c r="JSC31" i="1"/>
  <c r="JSD31" i="1"/>
  <c r="JSE31" i="1"/>
  <c r="JSF31" i="1"/>
  <c r="JSG31" i="1"/>
  <c r="JSH31" i="1"/>
  <c r="JSI31" i="1"/>
  <c r="JSJ31" i="1"/>
  <c r="JSK31" i="1"/>
  <c r="JSL31" i="1"/>
  <c r="JSM31" i="1"/>
  <c r="JSN31" i="1"/>
  <c r="JSO31" i="1"/>
  <c r="JSP31" i="1"/>
  <c r="JSQ31" i="1"/>
  <c r="JSR31" i="1"/>
  <c r="JSS31" i="1"/>
  <c r="JST31" i="1"/>
  <c r="JSU31" i="1"/>
  <c r="JSV31" i="1"/>
  <c r="JSW31" i="1"/>
  <c r="JSX31" i="1"/>
  <c r="JSY31" i="1"/>
  <c r="JSZ31" i="1"/>
  <c r="JTA31" i="1"/>
  <c r="JTB31" i="1"/>
  <c r="JTC31" i="1"/>
  <c r="JTD31" i="1"/>
  <c r="JTE31" i="1"/>
  <c r="JTF31" i="1"/>
  <c r="JTG31" i="1"/>
  <c r="JTH31" i="1"/>
  <c r="JTI31" i="1"/>
  <c r="JTJ31" i="1"/>
  <c r="JTK31" i="1"/>
  <c r="JTL31" i="1"/>
  <c r="JTM31" i="1"/>
  <c r="JTN31" i="1"/>
  <c r="JTO31" i="1"/>
  <c r="JTP31" i="1"/>
  <c r="JTQ31" i="1"/>
  <c r="JTR31" i="1"/>
  <c r="JTS31" i="1"/>
  <c r="JTT31" i="1"/>
  <c r="JTU31" i="1"/>
  <c r="JTV31" i="1"/>
  <c r="JTW31" i="1"/>
  <c r="JTX31" i="1"/>
  <c r="JTY31" i="1"/>
  <c r="JTZ31" i="1"/>
  <c r="JUA31" i="1"/>
  <c r="JUB31" i="1"/>
  <c r="JUC31" i="1"/>
  <c r="JUD31" i="1"/>
  <c r="JUE31" i="1"/>
  <c r="JUF31" i="1"/>
  <c r="JUG31" i="1"/>
  <c r="JUH31" i="1"/>
  <c r="JUI31" i="1"/>
  <c r="JUJ31" i="1"/>
  <c r="JUK31" i="1"/>
  <c r="JUL31" i="1"/>
  <c r="JUM31" i="1"/>
  <c r="JUN31" i="1"/>
  <c r="JUO31" i="1"/>
  <c r="JUP31" i="1"/>
  <c r="JUQ31" i="1"/>
  <c r="JUR31" i="1"/>
  <c r="JUS31" i="1"/>
  <c r="JUT31" i="1"/>
  <c r="JUU31" i="1"/>
  <c r="JUV31" i="1"/>
  <c r="JUW31" i="1"/>
  <c r="JUX31" i="1"/>
  <c r="JUY31" i="1"/>
  <c r="JUZ31" i="1"/>
  <c r="JVA31" i="1"/>
  <c r="JVB31" i="1"/>
  <c r="JVC31" i="1"/>
  <c r="JVD31" i="1"/>
  <c r="JVE31" i="1"/>
  <c r="JVF31" i="1"/>
  <c r="JVG31" i="1"/>
  <c r="JVH31" i="1"/>
  <c r="JVI31" i="1"/>
  <c r="JVJ31" i="1"/>
  <c r="JVK31" i="1"/>
  <c r="JVL31" i="1"/>
  <c r="JVM31" i="1"/>
  <c r="JVN31" i="1"/>
  <c r="JVO31" i="1"/>
  <c r="JVP31" i="1"/>
  <c r="JVQ31" i="1"/>
  <c r="JVR31" i="1"/>
  <c r="JVS31" i="1"/>
  <c r="JVT31" i="1"/>
  <c r="JVU31" i="1"/>
  <c r="JVV31" i="1"/>
  <c r="JVW31" i="1"/>
  <c r="JVX31" i="1"/>
  <c r="JVY31" i="1"/>
  <c r="JVZ31" i="1"/>
  <c r="JWA31" i="1"/>
  <c r="JWB31" i="1"/>
  <c r="JWC31" i="1"/>
  <c r="JWD31" i="1"/>
  <c r="JWE31" i="1"/>
  <c r="JWF31" i="1"/>
  <c r="JWG31" i="1"/>
  <c r="JWH31" i="1"/>
  <c r="JWI31" i="1"/>
  <c r="JWJ31" i="1"/>
  <c r="JWK31" i="1"/>
  <c r="JWL31" i="1"/>
  <c r="JWM31" i="1"/>
  <c r="JWN31" i="1"/>
  <c r="JWO31" i="1"/>
  <c r="JWP31" i="1"/>
  <c r="JWQ31" i="1"/>
  <c r="JWR31" i="1"/>
  <c r="JWS31" i="1"/>
  <c r="JWT31" i="1"/>
  <c r="JWU31" i="1"/>
  <c r="JWV31" i="1"/>
  <c r="JWW31" i="1"/>
  <c r="JWX31" i="1"/>
  <c r="JWY31" i="1"/>
  <c r="JWZ31" i="1"/>
  <c r="JXA31" i="1"/>
  <c r="JXB31" i="1"/>
  <c r="JXC31" i="1"/>
  <c r="JXD31" i="1"/>
  <c r="JXE31" i="1"/>
  <c r="JXF31" i="1"/>
  <c r="JXG31" i="1"/>
  <c r="JXH31" i="1"/>
  <c r="JXI31" i="1"/>
  <c r="JXJ31" i="1"/>
  <c r="JXK31" i="1"/>
  <c r="JXL31" i="1"/>
  <c r="JXM31" i="1"/>
  <c r="JXN31" i="1"/>
  <c r="JXO31" i="1"/>
  <c r="JXP31" i="1"/>
  <c r="JXQ31" i="1"/>
  <c r="JXR31" i="1"/>
  <c r="JXS31" i="1"/>
  <c r="JXT31" i="1"/>
  <c r="JXU31" i="1"/>
  <c r="JXV31" i="1"/>
  <c r="JXW31" i="1"/>
  <c r="JXX31" i="1"/>
  <c r="JXY31" i="1"/>
  <c r="JXZ31" i="1"/>
  <c r="JYA31" i="1"/>
  <c r="JYB31" i="1"/>
  <c r="JYC31" i="1"/>
  <c r="JYD31" i="1"/>
  <c r="JYE31" i="1"/>
  <c r="JYF31" i="1"/>
  <c r="JYG31" i="1"/>
  <c r="JYH31" i="1"/>
  <c r="JYI31" i="1"/>
  <c r="JYJ31" i="1"/>
  <c r="JYK31" i="1"/>
  <c r="JYL31" i="1"/>
  <c r="JYM31" i="1"/>
  <c r="JYN31" i="1"/>
  <c r="JYO31" i="1"/>
  <c r="JYP31" i="1"/>
  <c r="JYQ31" i="1"/>
  <c r="JYR31" i="1"/>
  <c r="JYS31" i="1"/>
  <c r="JYT31" i="1"/>
  <c r="JYU31" i="1"/>
  <c r="JYV31" i="1"/>
  <c r="JYW31" i="1"/>
  <c r="JYX31" i="1"/>
  <c r="JYY31" i="1"/>
  <c r="JYZ31" i="1"/>
  <c r="JZA31" i="1"/>
  <c r="JZB31" i="1"/>
  <c r="JZC31" i="1"/>
  <c r="JZD31" i="1"/>
  <c r="JZE31" i="1"/>
  <c r="JZF31" i="1"/>
  <c r="JZG31" i="1"/>
  <c r="JZH31" i="1"/>
  <c r="JZI31" i="1"/>
  <c r="JZJ31" i="1"/>
  <c r="JZK31" i="1"/>
  <c r="JZL31" i="1"/>
  <c r="JZM31" i="1"/>
  <c r="JZN31" i="1"/>
  <c r="JZO31" i="1"/>
  <c r="JZP31" i="1"/>
  <c r="JZQ31" i="1"/>
  <c r="JZR31" i="1"/>
  <c r="JZS31" i="1"/>
  <c r="JZT31" i="1"/>
  <c r="JZU31" i="1"/>
  <c r="JZV31" i="1"/>
  <c r="JZW31" i="1"/>
  <c r="JZX31" i="1"/>
  <c r="JZY31" i="1"/>
  <c r="JZZ31" i="1"/>
  <c r="KAA31" i="1"/>
  <c r="KAB31" i="1"/>
  <c r="KAC31" i="1"/>
  <c r="KAD31" i="1"/>
  <c r="KAE31" i="1"/>
  <c r="KAF31" i="1"/>
  <c r="KAG31" i="1"/>
  <c r="KAH31" i="1"/>
  <c r="KAI31" i="1"/>
  <c r="KAJ31" i="1"/>
  <c r="KAK31" i="1"/>
  <c r="KAL31" i="1"/>
  <c r="KAM31" i="1"/>
  <c r="KAN31" i="1"/>
  <c r="KAO31" i="1"/>
  <c r="KAP31" i="1"/>
  <c r="KAQ31" i="1"/>
  <c r="KAR31" i="1"/>
  <c r="KAS31" i="1"/>
  <c r="KAT31" i="1"/>
  <c r="KAU31" i="1"/>
  <c r="KAV31" i="1"/>
  <c r="KAW31" i="1"/>
  <c r="KAX31" i="1"/>
  <c r="KAY31" i="1"/>
  <c r="KAZ31" i="1"/>
  <c r="KBA31" i="1"/>
  <c r="KBB31" i="1"/>
  <c r="KBC31" i="1"/>
  <c r="KBD31" i="1"/>
  <c r="KBE31" i="1"/>
  <c r="KBF31" i="1"/>
  <c r="KBG31" i="1"/>
  <c r="KBH31" i="1"/>
  <c r="KBI31" i="1"/>
  <c r="KBJ31" i="1"/>
  <c r="KBK31" i="1"/>
  <c r="KBL31" i="1"/>
  <c r="KBM31" i="1"/>
  <c r="KBN31" i="1"/>
  <c r="KBO31" i="1"/>
  <c r="KBP31" i="1"/>
  <c r="KBQ31" i="1"/>
  <c r="KBR31" i="1"/>
  <c r="KBS31" i="1"/>
  <c r="KBT31" i="1"/>
  <c r="KBU31" i="1"/>
  <c r="KBV31" i="1"/>
  <c r="KBW31" i="1"/>
  <c r="KBX31" i="1"/>
  <c r="KBY31" i="1"/>
  <c r="KBZ31" i="1"/>
  <c r="KCA31" i="1"/>
  <c r="KCB31" i="1"/>
  <c r="KCC31" i="1"/>
  <c r="KCD31" i="1"/>
  <c r="KCE31" i="1"/>
  <c r="KCF31" i="1"/>
  <c r="KCG31" i="1"/>
  <c r="KCH31" i="1"/>
  <c r="KCI31" i="1"/>
  <c r="KCJ31" i="1"/>
  <c r="KCK31" i="1"/>
  <c r="KCL31" i="1"/>
  <c r="KCM31" i="1"/>
  <c r="KCN31" i="1"/>
  <c r="KCO31" i="1"/>
  <c r="KCP31" i="1"/>
  <c r="KCQ31" i="1"/>
  <c r="KCR31" i="1"/>
  <c r="KCS31" i="1"/>
  <c r="KCT31" i="1"/>
  <c r="KCU31" i="1"/>
  <c r="KCV31" i="1"/>
  <c r="KCW31" i="1"/>
  <c r="KCX31" i="1"/>
  <c r="KCY31" i="1"/>
  <c r="KCZ31" i="1"/>
  <c r="KDA31" i="1"/>
  <c r="KDB31" i="1"/>
  <c r="KDC31" i="1"/>
  <c r="KDD31" i="1"/>
  <c r="KDE31" i="1"/>
  <c r="KDF31" i="1"/>
  <c r="KDG31" i="1"/>
  <c r="KDH31" i="1"/>
  <c r="KDI31" i="1"/>
  <c r="KDJ31" i="1"/>
  <c r="KDK31" i="1"/>
  <c r="KDL31" i="1"/>
  <c r="KDM31" i="1"/>
  <c r="KDN31" i="1"/>
  <c r="KDO31" i="1"/>
  <c r="KDP31" i="1"/>
  <c r="KDQ31" i="1"/>
  <c r="KDR31" i="1"/>
  <c r="KDS31" i="1"/>
  <c r="KDT31" i="1"/>
  <c r="KDU31" i="1"/>
  <c r="KDV31" i="1"/>
  <c r="KDW31" i="1"/>
  <c r="KDX31" i="1"/>
  <c r="KDY31" i="1"/>
  <c r="KDZ31" i="1"/>
  <c r="KEA31" i="1"/>
  <c r="KEB31" i="1"/>
  <c r="KEC31" i="1"/>
  <c r="KED31" i="1"/>
  <c r="KEE31" i="1"/>
  <c r="KEF31" i="1"/>
  <c r="KEG31" i="1"/>
  <c r="KEH31" i="1"/>
  <c r="KEI31" i="1"/>
  <c r="KEJ31" i="1"/>
  <c r="KEK31" i="1"/>
  <c r="KEL31" i="1"/>
  <c r="KEM31" i="1"/>
  <c r="KEN31" i="1"/>
  <c r="KEO31" i="1"/>
  <c r="KEP31" i="1"/>
  <c r="KEQ31" i="1"/>
  <c r="KER31" i="1"/>
  <c r="KES31" i="1"/>
  <c r="KET31" i="1"/>
  <c r="KEU31" i="1"/>
  <c r="KEV31" i="1"/>
  <c r="KEW31" i="1"/>
  <c r="KEX31" i="1"/>
  <c r="KEY31" i="1"/>
  <c r="KEZ31" i="1"/>
  <c r="KFA31" i="1"/>
  <c r="KFB31" i="1"/>
  <c r="KFC31" i="1"/>
  <c r="KFD31" i="1"/>
  <c r="KFE31" i="1"/>
  <c r="KFF31" i="1"/>
  <c r="KFG31" i="1"/>
  <c r="KFH31" i="1"/>
  <c r="KFI31" i="1"/>
  <c r="KFJ31" i="1"/>
  <c r="KFK31" i="1"/>
  <c r="KFL31" i="1"/>
  <c r="KFM31" i="1"/>
  <c r="KFN31" i="1"/>
  <c r="KFO31" i="1"/>
  <c r="KFP31" i="1"/>
  <c r="KFQ31" i="1"/>
  <c r="KFR31" i="1"/>
  <c r="KFS31" i="1"/>
  <c r="KFT31" i="1"/>
  <c r="KFU31" i="1"/>
  <c r="KFV31" i="1"/>
  <c r="KFW31" i="1"/>
  <c r="KFX31" i="1"/>
  <c r="KFY31" i="1"/>
  <c r="KFZ31" i="1"/>
  <c r="KGA31" i="1"/>
  <c r="KGB31" i="1"/>
  <c r="KGC31" i="1"/>
  <c r="KGD31" i="1"/>
  <c r="KGE31" i="1"/>
  <c r="KGF31" i="1"/>
  <c r="KGG31" i="1"/>
  <c r="KGH31" i="1"/>
  <c r="KGI31" i="1"/>
  <c r="KGJ31" i="1"/>
  <c r="KGK31" i="1"/>
  <c r="KGL31" i="1"/>
  <c r="KGM31" i="1"/>
  <c r="KGN31" i="1"/>
  <c r="KGO31" i="1"/>
  <c r="KGP31" i="1"/>
  <c r="KGQ31" i="1"/>
  <c r="KGR31" i="1"/>
  <c r="KGS31" i="1"/>
  <c r="KGT31" i="1"/>
  <c r="KGU31" i="1"/>
  <c r="KGV31" i="1"/>
  <c r="KGW31" i="1"/>
  <c r="KGX31" i="1"/>
  <c r="KGY31" i="1"/>
  <c r="KGZ31" i="1"/>
  <c r="KHA31" i="1"/>
  <c r="KHB31" i="1"/>
  <c r="KHC31" i="1"/>
  <c r="KHD31" i="1"/>
  <c r="KHE31" i="1"/>
  <c r="KHF31" i="1"/>
  <c r="KHG31" i="1"/>
  <c r="KHH31" i="1"/>
  <c r="KHI31" i="1"/>
  <c r="KHJ31" i="1"/>
  <c r="KHK31" i="1"/>
  <c r="KHL31" i="1"/>
  <c r="KHM31" i="1"/>
  <c r="KHN31" i="1"/>
  <c r="KHO31" i="1"/>
  <c r="KHP31" i="1"/>
  <c r="KHQ31" i="1"/>
  <c r="KHR31" i="1"/>
  <c r="KHS31" i="1"/>
  <c r="KHT31" i="1"/>
  <c r="KHU31" i="1"/>
  <c r="KHV31" i="1"/>
  <c r="KHW31" i="1"/>
  <c r="KHX31" i="1"/>
  <c r="KHY31" i="1"/>
  <c r="KHZ31" i="1"/>
  <c r="KIA31" i="1"/>
  <c r="KIB31" i="1"/>
  <c r="KIC31" i="1"/>
  <c r="KID31" i="1"/>
  <c r="KIE31" i="1"/>
  <c r="KIF31" i="1"/>
  <c r="KIG31" i="1"/>
  <c r="KIH31" i="1"/>
  <c r="KII31" i="1"/>
  <c r="KIJ31" i="1"/>
  <c r="KIK31" i="1"/>
  <c r="KIL31" i="1"/>
  <c r="KIM31" i="1"/>
  <c r="KIN31" i="1"/>
  <c r="KIO31" i="1"/>
  <c r="KIP31" i="1"/>
  <c r="KIQ31" i="1"/>
  <c r="KIR31" i="1"/>
  <c r="KIS31" i="1"/>
  <c r="KIT31" i="1"/>
  <c r="KIU31" i="1"/>
  <c r="KIV31" i="1"/>
  <c r="KIW31" i="1"/>
  <c r="KIX31" i="1"/>
  <c r="KIY31" i="1"/>
  <c r="KIZ31" i="1"/>
  <c r="KJA31" i="1"/>
  <c r="KJB31" i="1"/>
  <c r="KJC31" i="1"/>
  <c r="KJD31" i="1"/>
  <c r="KJE31" i="1"/>
  <c r="KJF31" i="1"/>
  <c r="KJG31" i="1"/>
  <c r="KJH31" i="1"/>
  <c r="KJI31" i="1"/>
  <c r="KJJ31" i="1"/>
  <c r="KJK31" i="1"/>
  <c r="KJL31" i="1"/>
  <c r="KJM31" i="1"/>
  <c r="KJN31" i="1"/>
  <c r="KJO31" i="1"/>
  <c r="KJP31" i="1"/>
  <c r="KJQ31" i="1"/>
  <c r="KJR31" i="1"/>
  <c r="KJS31" i="1"/>
  <c r="KJT31" i="1"/>
  <c r="KJU31" i="1"/>
  <c r="KJV31" i="1"/>
  <c r="KJW31" i="1"/>
  <c r="KJX31" i="1"/>
  <c r="KJY31" i="1"/>
  <c r="KJZ31" i="1"/>
  <c r="KKA31" i="1"/>
  <c r="KKB31" i="1"/>
  <c r="KKC31" i="1"/>
  <c r="KKD31" i="1"/>
  <c r="KKE31" i="1"/>
  <c r="KKF31" i="1"/>
  <c r="KKG31" i="1"/>
  <c r="KKH31" i="1"/>
  <c r="KKI31" i="1"/>
  <c r="KKJ31" i="1"/>
  <c r="KKK31" i="1"/>
  <c r="KKL31" i="1"/>
  <c r="KKM31" i="1"/>
  <c r="KKN31" i="1"/>
  <c r="KKO31" i="1"/>
  <c r="KKP31" i="1"/>
  <c r="KKQ31" i="1"/>
  <c r="KKR31" i="1"/>
  <c r="KKS31" i="1"/>
  <c r="KKT31" i="1"/>
  <c r="KKU31" i="1"/>
  <c r="KKV31" i="1"/>
  <c r="KKW31" i="1"/>
  <c r="KKX31" i="1"/>
  <c r="KKY31" i="1"/>
  <c r="KKZ31" i="1"/>
  <c r="KLA31" i="1"/>
  <c r="KLB31" i="1"/>
  <c r="KLC31" i="1"/>
  <c r="KLD31" i="1"/>
  <c r="KLE31" i="1"/>
  <c r="KLF31" i="1"/>
  <c r="KLG31" i="1"/>
  <c r="KLH31" i="1"/>
  <c r="KLI31" i="1"/>
  <c r="KLJ31" i="1"/>
  <c r="KLK31" i="1"/>
  <c r="KLL31" i="1"/>
  <c r="KLM31" i="1"/>
  <c r="KLN31" i="1"/>
  <c r="KLO31" i="1"/>
  <c r="KLP31" i="1"/>
  <c r="KLQ31" i="1"/>
  <c r="KLR31" i="1"/>
  <c r="KLS31" i="1"/>
  <c r="KLT31" i="1"/>
  <c r="KLU31" i="1"/>
  <c r="KLV31" i="1"/>
  <c r="KLW31" i="1"/>
  <c r="KLX31" i="1"/>
  <c r="KLY31" i="1"/>
  <c r="KLZ31" i="1"/>
  <c r="KMA31" i="1"/>
  <c r="KMB31" i="1"/>
  <c r="KMC31" i="1"/>
  <c r="KMD31" i="1"/>
  <c r="KME31" i="1"/>
  <c r="KMF31" i="1"/>
  <c r="KMG31" i="1"/>
  <c r="KMH31" i="1"/>
  <c r="KMI31" i="1"/>
  <c r="KMJ31" i="1"/>
  <c r="KMK31" i="1"/>
  <c r="KML31" i="1"/>
  <c r="KMM31" i="1"/>
  <c r="KMN31" i="1"/>
  <c r="KMO31" i="1"/>
  <c r="KMP31" i="1"/>
  <c r="KMQ31" i="1"/>
  <c r="KMR31" i="1"/>
  <c r="KMS31" i="1"/>
  <c r="KMT31" i="1"/>
  <c r="KMU31" i="1"/>
  <c r="KMV31" i="1"/>
  <c r="KMW31" i="1"/>
  <c r="KMX31" i="1"/>
  <c r="KMY31" i="1"/>
  <c r="KMZ31" i="1"/>
  <c r="KNA31" i="1"/>
  <c r="KNB31" i="1"/>
  <c r="KNC31" i="1"/>
  <c r="KND31" i="1"/>
  <c r="KNE31" i="1"/>
  <c r="KNF31" i="1"/>
  <c r="KNG31" i="1"/>
  <c r="KNH31" i="1"/>
  <c r="KNI31" i="1"/>
  <c r="KNJ31" i="1"/>
  <c r="KNK31" i="1"/>
  <c r="KNL31" i="1"/>
  <c r="KNM31" i="1"/>
  <c r="KNN31" i="1"/>
  <c r="KNO31" i="1"/>
  <c r="KNP31" i="1"/>
  <c r="KNQ31" i="1"/>
  <c r="KNR31" i="1"/>
  <c r="KNS31" i="1"/>
  <c r="KNT31" i="1"/>
  <c r="KNU31" i="1"/>
  <c r="KNV31" i="1"/>
  <c r="KNW31" i="1"/>
  <c r="KNX31" i="1"/>
  <c r="KNY31" i="1"/>
  <c r="KNZ31" i="1"/>
  <c r="KOA31" i="1"/>
  <c r="KOB31" i="1"/>
  <c r="KOC31" i="1"/>
  <c r="KOD31" i="1"/>
  <c r="KOE31" i="1"/>
  <c r="KOF31" i="1"/>
  <c r="KOG31" i="1"/>
  <c r="KOH31" i="1"/>
  <c r="KOI31" i="1"/>
  <c r="KOJ31" i="1"/>
  <c r="KOK31" i="1"/>
  <c r="KOL31" i="1"/>
  <c r="KOM31" i="1"/>
  <c r="KON31" i="1"/>
  <c r="KOO31" i="1"/>
  <c r="KOP31" i="1"/>
  <c r="KOQ31" i="1"/>
  <c r="KOR31" i="1"/>
  <c r="KOS31" i="1"/>
  <c r="KOT31" i="1"/>
  <c r="KOU31" i="1"/>
  <c r="KOV31" i="1"/>
  <c r="KOW31" i="1"/>
  <c r="KOX31" i="1"/>
  <c r="KOY31" i="1"/>
  <c r="KOZ31" i="1"/>
  <c r="KPA31" i="1"/>
  <c r="KPB31" i="1"/>
  <c r="KPC31" i="1"/>
  <c r="KPD31" i="1"/>
  <c r="KPE31" i="1"/>
  <c r="KPF31" i="1"/>
  <c r="KPG31" i="1"/>
  <c r="KPH31" i="1"/>
  <c r="KPI31" i="1"/>
  <c r="KPJ31" i="1"/>
  <c r="KPK31" i="1"/>
  <c r="KPL31" i="1"/>
  <c r="KPM31" i="1"/>
  <c r="KPN31" i="1"/>
  <c r="KPO31" i="1"/>
  <c r="KPP31" i="1"/>
  <c r="KPQ31" i="1"/>
  <c r="KPR31" i="1"/>
  <c r="KPS31" i="1"/>
  <c r="KPT31" i="1"/>
  <c r="KPU31" i="1"/>
  <c r="KPV31" i="1"/>
  <c r="KPW31" i="1"/>
  <c r="KPX31" i="1"/>
  <c r="KPY31" i="1"/>
  <c r="KPZ31" i="1"/>
  <c r="KQA31" i="1"/>
  <c r="KQB31" i="1"/>
  <c r="KQC31" i="1"/>
  <c r="KQD31" i="1"/>
  <c r="KQE31" i="1"/>
  <c r="KQF31" i="1"/>
  <c r="KQG31" i="1"/>
  <c r="KQH31" i="1"/>
  <c r="KQI31" i="1"/>
  <c r="KQJ31" i="1"/>
  <c r="KQK31" i="1"/>
  <c r="KQL31" i="1"/>
  <c r="KQM31" i="1"/>
  <c r="KQN31" i="1"/>
  <c r="KQO31" i="1"/>
  <c r="KQP31" i="1"/>
  <c r="KQQ31" i="1"/>
  <c r="KQR31" i="1"/>
  <c r="KQS31" i="1"/>
  <c r="KQT31" i="1"/>
  <c r="KQU31" i="1"/>
  <c r="KQV31" i="1"/>
  <c r="KQW31" i="1"/>
  <c r="KQX31" i="1"/>
  <c r="KQY31" i="1"/>
  <c r="KQZ31" i="1"/>
  <c r="KRA31" i="1"/>
  <c r="KRB31" i="1"/>
  <c r="KRC31" i="1"/>
  <c r="KRD31" i="1"/>
  <c r="KRE31" i="1"/>
  <c r="KRF31" i="1"/>
  <c r="KRG31" i="1"/>
  <c r="KRH31" i="1"/>
  <c r="KRI31" i="1"/>
  <c r="KRJ31" i="1"/>
  <c r="KRK31" i="1"/>
  <c r="KRL31" i="1"/>
  <c r="KRM31" i="1"/>
  <c r="KRN31" i="1"/>
  <c r="KRO31" i="1"/>
  <c r="KRP31" i="1"/>
  <c r="KRQ31" i="1"/>
  <c r="KRR31" i="1"/>
  <c r="KRS31" i="1"/>
  <c r="KRT31" i="1"/>
  <c r="KRU31" i="1"/>
  <c r="KRV31" i="1"/>
  <c r="KRW31" i="1"/>
  <c r="KRX31" i="1"/>
  <c r="KRY31" i="1"/>
  <c r="KRZ31" i="1"/>
  <c r="KSA31" i="1"/>
  <c r="KSB31" i="1"/>
  <c r="KSC31" i="1"/>
  <c r="KSD31" i="1"/>
  <c r="KSE31" i="1"/>
  <c r="KSF31" i="1"/>
  <c r="KSG31" i="1"/>
  <c r="KSH31" i="1"/>
  <c r="KSI31" i="1"/>
  <c r="KSJ31" i="1"/>
  <c r="KSK31" i="1"/>
  <c r="KSL31" i="1"/>
  <c r="KSM31" i="1"/>
  <c r="KSN31" i="1"/>
  <c r="KSO31" i="1"/>
  <c r="KSP31" i="1"/>
  <c r="KSQ31" i="1"/>
  <c r="KSR31" i="1"/>
  <c r="KSS31" i="1"/>
  <c r="KST31" i="1"/>
  <c r="KSU31" i="1"/>
  <c r="KSV31" i="1"/>
  <c r="KSW31" i="1"/>
  <c r="KSX31" i="1"/>
  <c r="KSY31" i="1"/>
  <c r="KSZ31" i="1"/>
  <c r="KTA31" i="1"/>
  <c r="KTB31" i="1"/>
  <c r="KTC31" i="1"/>
  <c r="KTD31" i="1"/>
  <c r="KTE31" i="1"/>
  <c r="KTF31" i="1"/>
  <c r="KTG31" i="1"/>
  <c r="KTH31" i="1"/>
  <c r="KTI31" i="1"/>
  <c r="KTJ31" i="1"/>
  <c r="KTK31" i="1"/>
  <c r="KTL31" i="1"/>
  <c r="KTM31" i="1"/>
  <c r="KTN31" i="1"/>
  <c r="KTO31" i="1"/>
  <c r="KTP31" i="1"/>
  <c r="KTQ31" i="1"/>
  <c r="KTR31" i="1"/>
  <c r="KTS31" i="1"/>
  <c r="KTT31" i="1"/>
  <c r="KTU31" i="1"/>
  <c r="KTV31" i="1"/>
  <c r="KTW31" i="1"/>
  <c r="KTX31" i="1"/>
  <c r="KTY31" i="1"/>
  <c r="KTZ31" i="1"/>
  <c r="KUA31" i="1"/>
  <c r="KUB31" i="1"/>
  <c r="KUC31" i="1"/>
  <c r="KUD31" i="1"/>
  <c r="KUE31" i="1"/>
  <c r="KUF31" i="1"/>
  <c r="KUG31" i="1"/>
  <c r="KUH31" i="1"/>
  <c r="KUI31" i="1"/>
  <c r="KUJ31" i="1"/>
  <c r="KUK31" i="1"/>
  <c r="KUL31" i="1"/>
  <c r="KUM31" i="1"/>
  <c r="KUN31" i="1"/>
  <c r="KUO31" i="1"/>
  <c r="KUP31" i="1"/>
  <c r="KUQ31" i="1"/>
  <c r="KUR31" i="1"/>
  <c r="KUS31" i="1"/>
  <c r="KUT31" i="1"/>
  <c r="KUU31" i="1"/>
  <c r="KUV31" i="1"/>
  <c r="KUW31" i="1"/>
  <c r="KUX31" i="1"/>
  <c r="KUY31" i="1"/>
  <c r="KUZ31" i="1"/>
  <c r="KVA31" i="1"/>
  <c r="KVB31" i="1"/>
  <c r="KVC31" i="1"/>
  <c r="KVD31" i="1"/>
  <c r="KVE31" i="1"/>
  <c r="KVF31" i="1"/>
  <c r="KVG31" i="1"/>
  <c r="KVH31" i="1"/>
  <c r="KVI31" i="1"/>
  <c r="KVJ31" i="1"/>
  <c r="KVK31" i="1"/>
  <c r="KVL31" i="1"/>
  <c r="KVM31" i="1"/>
  <c r="KVN31" i="1"/>
  <c r="KVO31" i="1"/>
  <c r="KVP31" i="1"/>
  <c r="KVQ31" i="1"/>
  <c r="KVR31" i="1"/>
  <c r="KVS31" i="1"/>
  <c r="KVT31" i="1"/>
  <c r="KVU31" i="1"/>
  <c r="KVV31" i="1"/>
  <c r="KVW31" i="1"/>
  <c r="KVX31" i="1"/>
  <c r="KVY31" i="1"/>
  <c r="KVZ31" i="1"/>
  <c r="KWA31" i="1"/>
  <c r="KWB31" i="1"/>
  <c r="KWC31" i="1"/>
  <c r="KWD31" i="1"/>
  <c r="KWE31" i="1"/>
  <c r="KWF31" i="1"/>
  <c r="KWG31" i="1"/>
  <c r="KWH31" i="1"/>
  <c r="KWI31" i="1"/>
  <c r="KWJ31" i="1"/>
  <c r="KWK31" i="1"/>
  <c r="KWL31" i="1"/>
  <c r="KWM31" i="1"/>
  <c r="KWN31" i="1"/>
  <c r="KWO31" i="1"/>
  <c r="KWP31" i="1"/>
  <c r="KWQ31" i="1"/>
  <c r="KWR31" i="1"/>
  <c r="KWS31" i="1"/>
  <c r="KWT31" i="1"/>
  <c r="KWU31" i="1"/>
  <c r="KWV31" i="1"/>
  <c r="KWW31" i="1"/>
  <c r="KWX31" i="1"/>
  <c r="KWY31" i="1"/>
  <c r="KWZ31" i="1"/>
  <c r="KXA31" i="1"/>
  <c r="KXB31" i="1"/>
  <c r="KXC31" i="1"/>
  <c r="KXD31" i="1"/>
  <c r="KXE31" i="1"/>
  <c r="KXF31" i="1"/>
  <c r="KXG31" i="1"/>
  <c r="KXH31" i="1"/>
  <c r="KXI31" i="1"/>
  <c r="KXJ31" i="1"/>
  <c r="KXK31" i="1"/>
  <c r="KXL31" i="1"/>
  <c r="KXM31" i="1"/>
  <c r="KXN31" i="1"/>
  <c r="KXO31" i="1"/>
  <c r="KXP31" i="1"/>
  <c r="KXQ31" i="1"/>
  <c r="KXR31" i="1"/>
  <c r="KXS31" i="1"/>
  <c r="KXT31" i="1"/>
  <c r="KXU31" i="1"/>
  <c r="KXV31" i="1"/>
  <c r="KXW31" i="1"/>
  <c r="KXX31" i="1"/>
  <c r="KXY31" i="1"/>
  <c r="KXZ31" i="1"/>
  <c r="KYA31" i="1"/>
  <c r="KYB31" i="1"/>
  <c r="KYC31" i="1"/>
  <c r="KYD31" i="1"/>
  <c r="KYE31" i="1"/>
  <c r="KYF31" i="1"/>
  <c r="KYG31" i="1"/>
  <c r="KYH31" i="1"/>
  <c r="KYI31" i="1"/>
  <c r="KYJ31" i="1"/>
  <c r="KYK31" i="1"/>
  <c r="KYL31" i="1"/>
  <c r="KYM31" i="1"/>
  <c r="KYN31" i="1"/>
  <c r="KYO31" i="1"/>
  <c r="KYP31" i="1"/>
  <c r="KYQ31" i="1"/>
  <c r="KYR31" i="1"/>
  <c r="KYS31" i="1"/>
  <c r="KYT31" i="1"/>
  <c r="KYU31" i="1"/>
  <c r="KYV31" i="1"/>
  <c r="KYW31" i="1"/>
  <c r="KYX31" i="1"/>
  <c r="KYY31" i="1"/>
  <c r="KYZ31" i="1"/>
  <c r="KZA31" i="1"/>
  <c r="KZB31" i="1"/>
  <c r="KZC31" i="1"/>
  <c r="KZD31" i="1"/>
  <c r="KZE31" i="1"/>
  <c r="KZF31" i="1"/>
  <c r="KZG31" i="1"/>
  <c r="KZH31" i="1"/>
  <c r="KZI31" i="1"/>
  <c r="KZJ31" i="1"/>
  <c r="KZK31" i="1"/>
  <c r="KZL31" i="1"/>
  <c r="KZM31" i="1"/>
  <c r="KZN31" i="1"/>
  <c r="KZO31" i="1"/>
  <c r="KZP31" i="1"/>
  <c r="KZQ31" i="1"/>
  <c r="KZR31" i="1"/>
  <c r="KZS31" i="1"/>
  <c r="KZT31" i="1"/>
  <c r="KZU31" i="1"/>
  <c r="KZV31" i="1"/>
  <c r="KZW31" i="1"/>
  <c r="KZX31" i="1"/>
  <c r="KZY31" i="1"/>
  <c r="KZZ31" i="1"/>
  <c r="LAA31" i="1"/>
  <c r="LAB31" i="1"/>
  <c r="LAC31" i="1"/>
  <c r="LAD31" i="1"/>
  <c r="LAE31" i="1"/>
  <c r="LAF31" i="1"/>
  <c r="LAG31" i="1"/>
  <c r="LAH31" i="1"/>
  <c r="LAI31" i="1"/>
  <c r="LAJ31" i="1"/>
  <c r="LAK31" i="1"/>
  <c r="LAL31" i="1"/>
  <c r="LAM31" i="1"/>
  <c r="LAN31" i="1"/>
  <c r="LAO31" i="1"/>
  <c r="LAP31" i="1"/>
  <c r="LAQ31" i="1"/>
  <c r="LAR31" i="1"/>
  <c r="LAS31" i="1"/>
  <c r="LAT31" i="1"/>
  <c r="LAU31" i="1"/>
  <c r="LAV31" i="1"/>
  <c r="LAW31" i="1"/>
  <c r="LAX31" i="1"/>
  <c r="LAY31" i="1"/>
  <c r="LAZ31" i="1"/>
  <c r="LBA31" i="1"/>
  <c r="LBB31" i="1"/>
  <c r="LBC31" i="1"/>
  <c r="LBD31" i="1"/>
  <c r="LBE31" i="1"/>
  <c r="LBF31" i="1"/>
  <c r="LBG31" i="1"/>
  <c r="LBH31" i="1"/>
  <c r="LBI31" i="1"/>
  <c r="LBJ31" i="1"/>
  <c r="LBK31" i="1"/>
  <c r="LBL31" i="1"/>
  <c r="LBM31" i="1"/>
  <c r="LBN31" i="1"/>
  <c r="LBO31" i="1"/>
  <c r="LBP31" i="1"/>
  <c r="LBQ31" i="1"/>
  <c r="LBR31" i="1"/>
  <c r="LBS31" i="1"/>
  <c r="LBT31" i="1"/>
  <c r="LBU31" i="1"/>
  <c r="LBV31" i="1"/>
  <c r="LBW31" i="1"/>
  <c r="LBX31" i="1"/>
  <c r="LBY31" i="1"/>
  <c r="LBZ31" i="1"/>
  <c r="LCA31" i="1"/>
  <c r="LCB31" i="1"/>
  <c r="LCC31" i="1"/>
  <c r="LCD31" i="1"/>
  <c r="LCE31" i="1"/>
  <c r="LCF31" i="1"/>
  <c r="LCG31" i="1"/>
  <c r="LCH31" i="1"/>
  <c r="LCI31" i="1"/>
  <c r="LCJ31" i="1"/>
  <c r="LCK31" i="1"/>
  <c r="LCL31" i="1"/>
  <c r="LCM31" i="1"/>
  <c r="LCN31" i="1"/>
  <c r="LCO31" i="1"/>
  <c r="LCP31" i="1"/>
  <c r="LCQ31" i="1"/>
  <c r="LCR31" i="1"/>
  <c r="LCS31" i="1"/>
  <c r="LCT31" i="1"/>
  <c r="LCU31" i="1"/>
  <c r="LCV31" i="1"/>
  <c r="LCW31" i="1"/>
  <c r="LCX31" i="1"/>
  <c r="LCY31" i="1"/>
  <c r="LCZ31" i="1"/>
  <c r="LDA31" i="1"/>
  <c r="LDB31" i="1"/>
  <c r="LDC31" i="1"/>
  <c r="LDD31" i="1"/>
  <c r="LDE31" i="1"/>
  <c r="LDF31" i="1"/>
  <c r="LDG31" i="1"/>
  <c r="LDH31" i="1"/>
  <c r="LDI31" i="1"/>
  <c r="LDJ31" i="1"/>
  <c r="LDK31" i="1"/>
  <c r="LDL31" i="1"/>
  <c r="LDM31" i="1"/>
  <c r="LDN31" i="1"/>
  <c r="LDO31" i="1"/>
  <c r="LDP31" i="1"/>
  <c r="LDQ31" i="1"/>
  <c r="LDR31" i="1"/>
  <c r="LDS31" i="1"/>
  <c r="LDT31" i="1"/>
  <c r="LDU31" i="1"/>
  <c r="LDV31" i="1"/>
  <c r="LDW31" i="1"/>
  <c r="LDX31" i="1"/>
  <c r="LDY31" i="1"/>
  <c r="LDZ31" i="1"/>
  <c r="LEA31" i="1"/>
  <c r="LEB31" i="1"/>
  <c r="LEC31" i="1"/>
  <c r="LED31" i="1"/>
  <c r="LEE31" i="1"/>
  <c r="LEF31" i="1"/>
  <c r="LEG31" i="1"/>
  <c r="LEH31" i="1"/>
  <c r="LEI31" i="1"/>
  <c r="LEJ31" i="1"/>
  <c r="LEK31" i="1"/>
  <c r="LEL31" i="1"/>
  <c r="LEM31" i="1"/>
  <c r="LEN31" i="1"/>
  <c r="LEO31" i="1"/>
  <c r="LEP31" i="1"/>
  <c r="LEQ31" i="1"/>
  <c r="LER31" i="1"/>
  <c r="LES31" i="1"/>
  <c r="LET31" i="1"/>
  <c r="LEU31" i="1"/>
  <c r="LEV31" i="1"/>
  <c r="LEW31" i="1"/>
  <c r="LEX31" i="1"/>
  <c r="LEY31" i="1"/>
  <c r="LEZ31" i="1"/>
  <c r="LFA31" i="1"/>
  <c r="LFB31" i="1"/>
  <c r="LFC31" i="1"/>
  <c r="LFD31" i="1"/>
  <c r="LFE31" i="1"/>
  <c r="LFF31" i="1"/>
  <c r="LFG31" i="1"/>
  <c r="LFH31" i="1"/>
  <c r="LFI31" i="1"/>
  <c r="LFJ31" i="1"/>
  <c r="LFK31" i="1"/>
  <c r="LFL31" i="1"/>
  <c r="LFM31" i="1"/>
  <c r="LFN31" i="1"/>
  <c r="LFO31" i="1"/>
  <c r="LFP31" i="1"/>
  <c r="LFQ31" i="1"/>
  <c r="LFR31" i="1"/>
  <c r="LFS31" i="1"/>
  <c r="LFT31" i="1"/>
  <c r="LFU31" i="1"/>
  <c r="LFV31" i="1"/>
  <c r="LFW31" i="1"/>
  <c r="LFX31" i="1"/>
  <c r="LFY31" i="1"/>
  <c r="LFZ31" i="1"/>
  <c r="LGA31" i="1"/>
  <c r="LGB31" i="1"/>
  <c r="LGC31" i="1"/>
  <c r="LGD31" i="1"/>
  <c r="LGE31" i="1"/>
  <c r="LGF31" i="1"/>
  <c r="LGG31" i="1"/>
  <c r="LGH31" i="1"/>
  <c r="LGI31" i="1"/>
  <c r="LGJ31" i="1"/>
  <c r="LGK31" i="1"/>
  <c r="LGL31" i="1"/>
  <c r="LGM31" i="1"/>
  <c r="LGN31" i="1"/>
  <c r="LGO31" i="1"/>
  <c r="LGP31" i="1"/>
  <c r="LGQ31" i="1"/>
  <c r="LGR31" i="1"/>
  <c r="LGS31" i="1"/>
  <c r="LGT31" i="1"/>
  <c r="LGU31" i="1"/>
  <c r="LGV31" i="1"/>
  <c r="LGW31" i="1"/>
  <c r="LGX31" i="1"/>
  <c r="LGY31" i="1"/>
  <c r="LGZ31" i="1"/>
  <c r="LHA31" i="1"/>
  <c r="LHB31" i="1"/>
  <c r="LHC31" i="1"/>
  <c r="LHD31" i="1"/>
  <c r="LHE31" i="1"/>
  <c r="LHF31" i="1"/>
  <c r="LHG31" i="1"/>
  <c r="LHH31" i="1"/>
  <c r="LHI31" i="1"/>
  <c r="LHJ31" i="1"/>
  <c r="LHK31" i="1"/>
  <c r="LHL31" i="1"/>
  <c r="LHM31" i="1"/>
  <c r="LHN31" i="1"/>
  <c r="LHO31" i="1"/>
  <c r="LHP31" i="1"/>
  <c r="LHQ31" i="1"/>
  <c r="LHR31" i="1"/>
  <c r="LHS31" i="1"/>
  <c r="LHT31" i="1"/>
  <c r="LHU31" i="1"/>
  <c r="LHV31" i="1"/>
  <c r="LHW31" i="1"/>
  <c r="LHX31" i="1"/>
  <c r="LHY31" i="1"/>
  <c r="LHZ31" i="1"/>
  <c r="LIA31" i="1"/>
  <c r="LIB31" i="1"/>
  <c r="LIC31" i="1"/>
  <c r="LID31" i="1"/>
  <c r="LIE31" i="1"/>
  <c r="LIF31" i="1"/>
  <c r="LIG31" i="1"/>
  <c r="LIH31" i="1"/>
  <c r="LII31" i="1"/>
  <c r="LIJ31" i="1"/>
  <c r="LIK31" i="1"/>
  <c r="LIL31" i="1"/>
  <c r="LIM31" i="1"/>
  <c r="LIN31" i="1"/>
  <c r="LIO31" i="1"/>
  <c r="LIP31" i="1"/>
  <c r="LIQ31" i="1"/>
  <c r="LIR31" i="1"/>
  <c r="LIS31" i="1"/>
  <c r="LIT31" i="1"/>
  <c r="LIU31" i="1"/>
  <c r="LIV31" i="1"/>
  <c r="LIW31" i="1"/>
  <c r="LIX31" i="1"/>
  <c r="LIY31" i="1"/>
  <c r="LIZ31" i="1"/>
  <c r="LJA31" i="1"/>
  <c r="LJB31" i="1"/>
  <c r="LJC31" i="1"/>
  <c r="LJD31" i="1"/>
  <c r="LJE31" i="1"/>
  <c r="LJF31" i="1"/>
  <c r="LJG31" i="1"/>
  <c r="LJH31" i="1"/>
  <c r="LJI31" i="1"/>
  <c r="LJJ31" i="1"/>
  <c r="LJK31" i="1"/>
  <c r="LJL31" i="1"/>
  <c r="LJM31" i="1"/>
  <c r="LJN31" i="1"/>
  <c r="LJO31" i="1"/>
  <c r="LJP31" i="1"/>
  <c r="LJQ31" i="1"/>
  <c r="LJR31" i="1"/>
  <c r="LJS31" i="1"/>
  <c r="LJT31" i="1"/>
  <c r="LJU31" i="1"/>
  <c r="LJV31" i="1"/>
  <c r="LJW31" i="1"/>
  <c r="LJX31" i="1"/>
  <c r="LJY31" i="1"/>
  <c r="LJZ31" i="1"/>
  <c r="LKA31" i="1"/>
  <c r="LKB31" i="1"/>
  <c r="LKC31" i="1"/>
  <c r="LKD31" i="1"/>
  <c r="LKE31" i="1"/>
  <c r="LKF31" i="1"/>
  <c r="LKG31" i="1"/>
  <c r="LKH31" i="1"/>
  <c r="LKI31" i="1"/>
  <c r="LKJ31" i="1"/>
  <c r="LKK31" i="1"/>
  <c r="LKL31" i="1"/>
  <c r="LKM31" i="1"/>
  <c r="LKN31" i="1"/>
  <c r="LKO31" i="1"/>
  <c r="LKP31" i="1"/>
  <c r="LKQ31" i="1"/>
  <c r="LKR31" i="1"/>
  <c r="LKS31" i="1"/>
  <c r="LKT31" i="1"/>
  <c r="LKU31" i="1"/>
  <c r="LKV31" i="1"/>
  <c r="LKW31" i="1"/>
  <c r="LKX31" i="1"/>
  <c r="LKY31" i="1"/>
  <c r="LKZ31" i="1"/>
  <c r="LLA31" i="1"/>
  <c r="LLB31" i="1"/>
  <c r="LLC31" i="1"/>
  <c r="LLD31" i="1"/>
  <c r="LLE31" i="1"/>
  <c r="LLF31" i="1"/>
  <c r="LLG31" i="1"/>
  <c r="LLH31" i="1"/>
  <c r="LLI31" i="1"/>
  <c r="LLJ31" i="1"/>
  <c r="LLK31" i="1"/>
  <c r="LLL31" i="1"/>
  <c r="LLM31" i="1"/>
  <c r="LLN31" i="1"/>
  <c r="LLO31" i="1"/>
  <c r="LLP31" i="1"/>
  <c r="LLQ31" i="1"/>
  <c r="LLR31" i="1"/>
  <c r="LLS31" i="1"/>
  <c r="LLT31" i="1"/>
  <c r="LLU31" i="1"/>
  <c r="LLV31" i="1"/>
  <c r="LLW31" i="1"/>
  <c r="LLX31" i="1"/>
  <c r="LLY31" i="1"/>
  <c r="LLZ31" i="1"/>
  <c r="LMA31" i="1"/>
  <c r="LMB31" i="1"/>
  <c r="LMC31" i="1"/>
  <c r="LMD31" i="1"/>
  <c r="LME31" i="1"/>
  <c r="LMF31" i="1"/>
  <c r="LMG31" i="1"/>
  <c r="LMH31" i="1"/>
  <c r="LMI31" i="1"/>
  <c r="LMJ31" i="1"/>
  <c r="LMK31" i="1"/>
  <c r="LML31" i="1"/>
  <c r="LMM31" i="1"/>
  <c r="LMN31" i="1"/>
  <c r="LMO31" i="1"/>
  <c r="LMP31" i="1"/>
  <c r="LMQ31" i="1"/>
  <c r="LMR31" i="1"/>
  <c r="LMS31" i="1"/>
  <c r="LMT31" i="1"/>
  <c r="LMU31" i="1"/>
  <c r="LMV31" i="1"/>
  <c r="LMW31" i="1"/>
  <c r="LMX31" i="1"/>
  <c r="LMY31" i="1"/>
  <c r="LMZ31" i="1"/>
  <c r="LNA31" i="1"/>
  <c r="LNB31" i="1"/>
  <c r="LNC31" i="1"/>
  <c r="LND31" i="1"/>
  <c r="LNE31" i="1"/>
  <c r="LNF31" i="1"/>
  <c r="LNG31" i="1"/>
  <c r="LNH31" i="1"/>
  <c r="LNI31" i="1"/>
  <c r="LNJ31" i="1"/>
  <c r="LNK31" i="1"/>
  <c r="LNL31" i="1"/>
  <c r="LNM31" i="1"/>
  <c r="LNN31" i="1"/>
  <c r="LNO31" i="1"/>
  <c r="LNP31" i="1"/>
  <c r="LNQ31" i="1"/>
  <c r="LNR31" i="1"/>
  <c r="LNS31" i="1"/>
  <c r="LNT31" i="1"/>
  <c r="LNU31" i="1"/>
  <c r="LNV31" i="1"/>
  <c r="LNW31" i="1"/>
  <c r="LNX31" i="1"/>
  <c r="LNY31" i="1"/>
  <c r="LNZ31" i="1"/>
  <c r="LOA31" i="1"/>
  <c r="LOB31" i="1"/>
  <c r="LOC31" i="1"/>
  <c r="LOD31" i="1"/>
  <c r="LOE31" i="1"/>
  <c r="LOF31" i="1"/>
  <c r="LOG31" i="1"/>
  <c r="LOH31" i="1"/>
  <c r="LOI31" i="1"/>
  <c r="LOJ31" i="1"/>
  <c r="LOK31" i="1"/>
  <c r="LOL31" i="1"/>
  <c r="LOM31" i="1"/>
  <c r="LON31" i="1"/>
  <c r="LOO31" i="1"/>
  <c r="LOP31" i="1"/>
  <c r="LOQ31" i="1"/>
  <c r="LOR31" i="1"/>
  <c r="LOS31" i="1"/>
  <c r="LOT31" i="1"/>
  <c r="LOU31" i="1"/>
  <c r="LOV31" i="1"/>
  <c r="LOW31" i="1"/>
  <c r="LOX31" i="1"/>
  <c r="LOY31" i="1"/>
  <c r="LOZ31" i="1"/>
  <c r="LPA31" i="1"/>
  <c r="LPB31" i="1"/>
  <c r="LPC31" i="1"/>
  <c r="LPD31" i="1"/>
  <c r="LPE31" i="1"/>
  <c r="LPF31" i="1"/>
  <c r="LPG31" i="1"/>
  <c r="LPH31" i="1"/>
  <c r="LPI31" i="1"/>
  <c r="LPJ31" i="1"/>
  <c r="LPK31" i="1"/>
  <c r="LPL31" i="1"/>
  <c r="LPM31" i="1"/>
  <c r="LPN31" i="1"/>
  <c r="LPO31" i="1"/>
  <c r="LPP31" i="1"/>
  <c r="LPQ31" i="1"/>
  <c r="LPR31" i="1"/>
  <c r="LPS31" i="1"/>
  <c r="LPT31" i="1"/>
  <c r="LPU31" i="1"/>
  <c r="LPV31" i="1"/>
  <c r="LPW31" i="1"/>
  <c r="LPX31" i="1"/>
  <c r="LPY31" i="1"/>
  <c r="LPZ31" i="1"/>
  <c r="LQA31" i="1"/>
  <c r="LQB31" i="1"/>
  <c r="LQC31" i="1"/>
  <c r="LQD31" i="1"/>
  <c r="LQE31" i="1"/>
  <c r="LQF31" i="1"/>
  <c r="LQG31" i="1"/>
  <c r="LQH31" i="1"/>
  <c r="LQI31" i="1"/>
  <c r="LQJ31" i="1"/>
  <c r="LQK31" i="1"/>
  <c r="LQL31" i="1"/>
  <c r="LQM31" i="1"/>
  <c r="LQN31" i="1"/>
  <c r="LQO31" i="1"/>
  <c r="LQP31" i="1"/>
  <c r="LQQ31" i="1"/>
  <c r="LQR31" i="1"/>
  <c r="LQS31" i="1"/>
  <c r="LQT31" i="1"/>
  <c r="LQU31" i="1"/>
  <c r="LQV31" i="1"/>
  <c r="LQW31" i="1"/>
  <c r="LQX31" i="1"/>
  <c r="LQY31" i="1"/>
  <c r="LQZ31" i="1"/>
  <c r="LRA31" i="1"/>
  <c r="LRB31" i="1"/>
  <c r="LRC31" i="1"/>
  <c r="LRD31" i="1"/>
  <c r="LRE31" i="1"/>
  <c r="LRF31" i="1"/>
  <c r="LRG31" i="1"/>
  <c r="LRH31" i="1"/>
  <c r="LRI31" i="1"/>
  <c r="LRJ31" i="1"/>
  <c r="LRK31" i="1"/>
  <c r="LRL31" i="1"/>
  <c r="LRM31" i="1"/>
  <c r="LRN31" i="1"/>
  <c r="LRO31" i="1"/>
  <c r="LRP31" i="1"/>
  <c r="LRQ31" i="1"/>
  <c r="LRR31" i="1"/>
  <c r="LRS31" i="1"/>
  <c r="LRT31" i="1"/>
  <c r="LRU31" i="1"/>
  <c r="LRV31" i="1"/>
  <c r="LRW31" i="1"/>
  <c r="LRX31" i="1"/>
  <c r="LRY31" i="1"/>
  <c r="LRZ31" i="1"/>
  <c r="LSA31" i="1"/>
  <c r="LSB31" i="1"/>
  <c r="LSC31" i="1"/>
  <c r="LSD31" i="1"/>
  <c r="LSE31" i="1"/>
  <c r="LSF31" i="1"/>
  <c r="LSG31" i="1"/>
  <c r="LSH31" i="1"/>
  <c r="LSI31" i="1"/>
  <c r="LSJ31" i="1"/>
  <c r="LSK31" i="1"/>
  <c r="LSL31" i="1"/>
  <c r="LSM31" i="1"/>
  <c r="LSN31" i="1"/>
  <c r="LSO31" i="1"/>
  <c r="LSP31" i="1"/>
  <c r="LSQ31" i="1"/>
  <c r="LSR31" i="1"/>
  <c r="LSS31" i="1"/>
  <c r="LST31" i="1"/>
  <c r="LSU31" i="1"/>
  <c r="LSV31" i="1"/>
  <c r="LSW31" i="1"/>
  <c r="LSX31" i="1"/>
  <c r="LSY31" i="1"/>
  <c r="LSZ31" i="1"/>
  <c r="LTA31" i="1"/>
  <c r="LTB31" i="1"/>
  <c r="LTC31" i="1"/>
  <c r="LTD31" i="1"/>
  <c r="LTE31" i="1"/>
  <c r="LTF31" i="1"/>
  <c r="LTG31" i="1"/>
  <c r="LTH31" i="1"/>
  <c r="LTI31" i="1"/>
  <c r="LTJ31" i="1"/>
  <c r="LTK31" i="1"/>
  <c r="LTL31" i="1"/>
  <c r="LTM31" i="1"/>
  <c r="LTN31" i="1"/>
  <c r="LTO31" i="1"/>
  <c r="LTP31" i="1"/>
  <c r="LTQ31" i="1"/>
  <c r="LTR31" i="1"/>
  <c r="LTS31" i="1"/>
  <c r="LTT31" i="1"/>
  <c r="LTU31" i="1"/>
  <c r="LTV31" i="1"/>
  <c r="LTW31" i="1"/>
  <c r="LTX31" i="1"/>
  <c r="LTY31" i="1"/>
  <c r="LTZ31" i="1"/>
  <c r="LUA31" i="1"/>
  <c r="LUB31" i="1"/>
  <c r="LUC31" i="1"/>
  <c r="LUD31" i="1"/>
  <c r="LUE31" i="1"/>
  <c r="LUF31" i="1"/>
  <c r="LUG31" i="1"/>
  <c r="LUH31" i="1"/>
  <c r="LUI31" i="1"/>
  <c r="LUJ31" i="1"/>
  <c r="LUK31" i="1"/>
  <c r="LUL31" i="1"/>
  <c r="LUM31" i="1"/>
  <c r="LUN31" i="1"/>
  <c r="LUO31" i="1"/>
  <c r="LUP31" i="1"/>
  <c r="LUQ31" i="1"/>
  <c r="LUR31" i="1"/>
  <c r="LUS31" i="1"/>
  <c r="LUT31" i="1"/>
  <c r="LUU31" i="1"/>
  <c r="LUV31" i="1"/>
  <c r="LUW31" i="1"/>
  <c r="LUX31" i="1"/>
  <c r="LUY31" i="1"/>
  <c r="LUZ31" i="1"/>
  <c r="LVA31" i="1"/>
  <c r="LVB31" i="1"/>
  <c r="LVC31" i="1"/>
  <c r="LVD31" i="1"/>
  <c r="LVE31" i="1"/>
  <c r="LVF31" i="1"/>
  <c r="LVG31" i="1"/>
  <c r="LVH31" i="1"/>
  <c r="LVI31" i="1"/>
  <c r="LVJ31" i="1"/>
  <c r="LVK31" i="1"/>
  <c r="LVL31" i="1"/>
  <c r="LVM31" i="1"/>
  <c r="LVN31" i="1"/>
  <c r="LVO31" i="1"/>
  <c r="LVP31" i="1"/>
  <c r="LVQ31" i="1"/>
  <c r="LVR31" i="1"/>
  <c r="LVS31" i="1"/>
  <c r="LVT31" i="1"/>
  <c r="LVU31" i="1"/>
  <c r="LVV31" i="1"/>
  <c r="LVW31" i="1"/>
  <c r="LVX31" i="1"/>
  <c r="LVY31" i="1"/>
  <c r="LVZ31" i="1"/>
  <c r="LWA31" i="1"/>
  <c r="LWB31" i="1"/>
  <c r="LWC31" i="1"/>
  <c r="LWD31" i="1"/>
  <c r="LWE31" i="1"/>
  <c r="LWF31" i="1"/>
  <c r="LWG31" i="1"/>
  <c r="LWH31" i="1"/>
  <c r="LWI31" i="1"/>
  <c r="LWJ31" i="1"/>
  <c r="LWK31" i="1"/>
  <c r="LWL31" i="1"/>
  <c r="LWM31" i="1"/>
  <c r="LWN31" i="1"/>
  <c r="LWO31" i="1"/>
  <c r="LWP31" i="1"/>
  <c r="LWQ31" i="1"/>
  <c r="LWR31" i="1"/>
  <c r="LWS31" i="1"/>
  <c r="LWT31" i="1"/>
  <c r="LWU31" i="1"/>
  <c r="LWV31" i="1"/>
  <c r="LWW31" i="1"/>
  <c r="LWX31" i="1"/>
  <c r="LWY31" i="1"/>
  <c r="LWZ31" i="1"/>
  <c r="LXA31" i="1"/>
  <c r="LXB31" i="1"/>
  <c r="LXC31" i="1"/>
  <c r="LXD31" i="1"/>
  <c r="LXE31" i="1"/>
  <c r="LXF31" i="1"/>
  <c r="LXG31" i="1"/>
  <c r="LXH31" i="1"/>
  <c r="LXI31" i="1"/>
  <c r="LXJ31" i="1"/>
  <c r="LXK31" i="1"/>
  <c r="LXL31" i="1"/>
  <c r="LXM31" i="1"/>
  <c r="LXN31" i="1"/>
  <c r="LXO31" i="1"/>
  <c r="LXP31" i="1"/>
  <c r="LXQ31" i="1"/>
  <c r="LXR31" i="1"/>
  <c r="LXS31" i="1"/>
  <c r="LXT31" i="1"/>
  <c r="LXU31" i="1"/>
  <c r="LXV31" i="1"/>
  <c r="LXW31" i="1"/>
  <c r="LXX31" i="1"/>
  <c r="LXY31" i="1"/>
  <c r="LXZ31" i="1"/>
  <c r="LYA31" i="1"/>
  <c r="LYB31" i="1"/>
  <c r="LYC31" i="1"/>
  <c r="LYD31" i="1"/>
  <c r="LYE31" i="1"/>
  <c r="LYF31" i="1"/>
  <c r="LYG31" i="1"/>
  <c r="LYH31" i="1"/>
  <c r="LYI31" i="1"/>
  <c r="LYJ31" i="1"/>
  <c r="LYK31" i="1"/>
  <c r="LYL31" i="1"/>
  <c r="LYM31" i="1"/>
  <c r="LYN31" i="1"/>
  <c r="LYO31" i="1"/>
  <c r="LYP31" i="1"/>
  <c r="LYQ31" i="1"/>
  <c r="LYR31" i="1"/>
  <c r="LYS31" i="1"/>
  <c r="LYT31" i="1"/>
  <c r="LYU31" i="1"/>
  <c r="LYV31" i="1"/>
  <c r="LYW31" i="1"/>
  <c r="LYX31" i="1"/>
  <c r="LYY31" i="1"/>
  <c r="LYZ31" i="1"/>
  <c r="LZA31" i="1"/>
  <c r="LZB31" i="1"/>
  <c r="LZC31" i="1"/>
  <c r="LZD31" i="1"/>
  <c r="LZE31" i="1"/>
  <c r="LZF31" i="1"/>
  <c r="LZG31" i="1"/>
  <c r="LZH31" i="1"/>
  <c r="LZI31" i="1"/>
  <c r="LZJ31" i="1"/>
  <c r="LZK31" i="1"/>
  <c r="LZL31" i="1"/>
  <c r="LZM31" i="1"/>
  <c r="LZN31" i="1"/>
  <c r="LZO31" i="1"/>
  <c r="LZP31" i="1"/>
  <c r="LZQ31" i="1"/>
  <c r="LZR31" i="1"/>
  <c r="LZS31" i="1"/>
  <c r="LZT31" i="1"/>
  <c r="LZU31" i="1"/>
  <c r="LZV31" i="1"/>
  <c r="LZW31" i="1"/>
  <c r="LZX31" i="1"/>
  <c r="LZY31" i="1"/>
  <c r="LZZ31" i="1"/>
  <c r="MAA31" i="1"/>
  <c r="MAB31" i="1"/>
  <c r="MAC31" i="1"/>
  <c r="MAD31" i="1"/>
  <c r="MAE31" i="1"/>
  <c r="MAF31" i="1"/>
  <c r="MAG31" i="1"/>
  <c r="MAH31" i="1"/>
  <c r="MAI31" i="1"/>
  <c r="MAJ31" i="1"/>
  <c r="MAK31" i="1"/>
  <c r="MAL31" i="1"/>
  <c r="MAM31" i="1"/>
  <c r="MAN31" i="1"/>
  <c r="MAO31" i="1"/>
  <c r="MAP31" i="1"/>
  <c r="MAQ31" i="1"/>
  <c r="MAR31" i="1"/>
  <c r="MAS31" i="1"/>
  <c r="MAT31" i="1"/>
  <c r="MAU31" i="1"/>
  <c r="MAV31" i="1"/>
  <c r="MAW31" i="1"/>
  <c r="MAX31" i="1"/>
  <c r="MAY31" i="1"/>
  <c r="MAZ31" i="1"/>
  <c r="MBA31" i="1"/>
  <c r="MBB31" i="1"/>
  <c r="MBC31" i="1"/>
  <c r="MBD31" i="1"/>
  <c r="MBE31" i="1"/>
  <c r="MBF31" i="1"/>
  <c r="MBG31" i="1"/>
  <c r="MBH31" i="1"/>
  <c r="MBI31" i="1"/>
  <c r="MBJ31" i="1"/>
  <c r="MBK31" i="1"/>
  <c r="MBL31" i="1"/>
  <c r="MBM31" i="1"/>
  <c r="MBN31" i="1"/>
  <c r="MBO31" i="1"/>
  <c r="MBP31" i="1"/>
  <c r="MBQ31" i="1"/>
  <c r="MBR31" i="1"/>
  <c r="MBS31" i="1"/>
  <c r="MBT31" i="1"/>
  <c r="MBU31" i="1"/>
  <c r="MBV31" i="1"/>
  <c r="MBW31" i="1"/>
  <c r="MBX31" i="1"/>
  <c r="MBY31" i="1"/>
  <c r="MBZ31" i="1"/>
  <c r="MCA31" i="1"/>
  <c r="MCB31" i="1"/>
  <c r="MCC31" i="1"/>
  <c r="MCD31" i="1"/>
  <c r="MCE31" i="1"/>
  <c r="MCF31" i="1"/>
  <c r="MCG31" i="1"/>
  <c r="MCH31" i="1"/>
  <c r="MCI31" i="1"/>
  <c r="MCJ31" i="1"/>
  <c r="MCK31" i="1"/>
  <c r="MCL31" i="1"/>
  <c r="MCM31" i="1"/>
  <c r="MCN31" i="1"/>
  <c r="MCO31" i="1"/>
  <c r="MCP31" i="1"/>
  <c r="MCQ31" i="1"/>
  <c r="MCR31" i="1"/>
  <c r="MCS31" i="1"/>
  <c r="MCT31" i="1"/>
  <c r="MCU31" i="1"/>
  <c r="MCV31" i="1"/>
  <c r="MCW31" i="1"/>
  <c r="MCX31" i="1"/>
  <c r="MCY31" i="1"/>
  <c r="MCZ31" i="1"/>
  <c r="MDA31" i="1"/>
  <c r="MDB31" i="1"/>
  <c r="MDC31" i="1"/>
  <c r="MDD31" i="1"/>
  <c r="MDE31" i="1"/>
  <c r="MDF31" i="1"/>
  <c r="MDG31" i="1"/>
  <c r="MDH31" i="1"/>
  <c r="MDI31" i="1"/>
  <c r="MDJ31" i="1"/>
  <c r="MDK31" i="1"/>
  <c r="MDL31" i="1"/>
  <c r="MDM31" i="1"/>
  <c r="MDN31" i="1"/>
  <c r="MDO31" i="1"/>
  <c r="MDP31" i="1"/>
  <c r="MDQ31" i="1"/>
  <c r="MDR31" i="1"/>
  <c r="MDS31" i="1"/>
  <c r="MDT31" i="1"/>
  <c r="MDU31" i="1"/>
  <c r="MDV31" i="1"/>
  <c r="MDW31" i="1"/>
  <c r="MDX31" i="1"/>
  <c r="MDY31" i="1"/>
  <c r="MDZ31" i="1"/>
  <c r="MEA31" i="1"/>
  <c r="MEB31" i="1"/>
  <c r="MEC31" i="1"/>
  <c r="MED31" i="1"/>
  <c r="MEE31" i="1"/>
  <c r="MEF31" i="1"/>
  <c r="MEG31" i="1"/>
  <c r="MEH31" i="1"/>
  <c r="MEI31" i="1"/>
  <c r="MEJ31" i="1"/>
  <c r="MEK31" i="1"/>
  <c r="MEL31" i="1"/>
  <c r="MEM31" i="1"/>
  <c r="MEN31" i="1"/>
  <c r="MEO31" i="1"/>
  <c r="MEP31" i="1"/>
  <c r="MEQ31" i="1"/>
  <c r="MER31" i="1"/>
  <c r="MES31" i="1"/>
  <c r="MET31" i="1"/>
  <c r="MEU31" i="1"/>
  <c r="MEV31" i="1"/>
  <c r="MEW31" i="1"/>
  <c r="MEX31" i="1"/>
  <c r="MEY31" i="1"/>
  <c r="MEZ31" i="1"/>
  <c r="MFA31" i="1"/>
  <c r="MFB31" i="1"/>
  <c r="MFC31" i="1"/>
  <c r="MFD31" i="1"/>
  <c r="MFE31" i="1"/>
  <c r="MFF31" i="1"/>
  <c r="MFG31" i="1"/>
  <c r="MFH31" i="1"/>
  <c r="MFI31" i="1"/>
  <c r="MFJ31" i="1"/>
  <c r="MFK31" i="1"/>
  <c r="MFL31" i="1"/>
  <c r="MFM31" i="1"/>
  <c r="MFN31" i="1"/>
  <c r="MFO31" i="1"/>
  <c r="MFP31" i="1"/>
  <c r="MFQ31" i="1"/>
  <c r="MFR31" i="1"/>
  <c r="MFS31" i="1"/>
  <c r="MFT31" i="1"/>
  <c r="MFU31" i="1"/>
  <c r="MFV31" i="1"/>
  <c r="MFW31" i="1"/>
  <c r="MFX31" i="1"/>
  <c r="MFY31" i="1"/>
  <c r="MFZ31" i="1"/>
  <c r="MGA31" i="1"/>
  <c r="MGB31" i="1"/>
  <c r="MGC31" i="1"/>
  <c r="MGD31" i="1"/>
  <c r="MGE31" i="1"/>
  <c r="MGF31" i="1"/>
  <c r="MGG31" i="1"/>
  <c r="MGH31" i="1"/>
  <c r="MGI31" i="1"/>
  <c r="MGJ31" i="1"/>
  <c r="MGK31" i="1"/>
  <c r="MGL31" i="1"/>
  <c r="MGM31" i="1"/>
  <c r="MGN31" i="1"/>
  <c r="MGO31" i="1"/>
  <c r="MGP31" i="1"/>
  <c r="MGQ31" i="1"/>
  <c r="MGR31" i="1"/>
  <c r="MGS31" i="1"/>
  <c r="MGT31" i="1"/>
  <c r="MGU31" i="1"/>
  <c r="MGV31" i="1"/>
  <c r="MGW31" i="1"/>
  <c r="MGX31" i="1"/>
  <c r="MGY31" i="1"/>
  <c r="MGZ31" i="1"/>
  <c r="MHA31" i="1"/>
  <c r="MHB31" i="1"/>
  <c r="MHC31" i="1"/>
  <c r="MHD31" i="1"/>
  <c r="MHE31" i="1"/>
  <c r="MHF31" i="1"/>
  <c r="MHG31" i="1"/>
  <c r="MHH31" i="1"/>
  <c r="MHI31" i="1"/>
  <c r="MHJ31" i="1"/>
  <c r="MHK31" i="1"/>
  <c r="MHL31" i="1"/>
  <c r="MHM31" i="1"/>
  <c r="MHN31" i="1"/>
  <c r="MHO31" i="1"/>
  <c r="MHP31" i="1"/>
  <c r="MHQ31" i="1"/>
  <c r="MHR31" i="1"/>
  <c r="MHS31" i="1"/>
  <c r="MHT31" i="1"/>
  <c r="MHU31" i="1"/>
  <c r="MHV31" i="1"/>
  <c r="MHW31" i="1"/>
  <c r="MHX31" i="1"/>
  <c r="MHY31" i="1"/>
  <c r="MHZ31" i="1"/>
  <c r="MIA31" i="1"/>
  <c r="MIB31" i="1"/>
  <c r="MIC31" i="1"/>
  <c r="MID31" i="1"/>
  <c r="MIE31" i="1"/>
  <c r="MIF31" i="1"/>
  <c r="MIG31" i="1"/>
  <c r="MIH31" i="1"/>
  <c r="MII31" i="1"/>
  <c r="MIJ31" i="1"/>
  <c r="MIK31" i="1"/>
  <c r="MIL31" i="1"/>
  <c r="MIM31" i="1"/>
  <c r="MIN31" i="1"/>
  <c r="MIO31" i="1"/>
  <c r="MIP31" i="1"/>
  <c r="MIQ31" i="1"/>
  <c r="MIR31" i="1"/>
  <c r="MIS31" i="1"/>
  <c r="MIT31" i="1"/>
  <c r="MIU31" i="1"/>
  <c r="MIV31" i="1"/>
  <c r="MIW31" i="1"/>
  <c r="MIX31" i="1"/>
  <c r="MIY31" i="1"/>
  <c r="MIZ31" i="1"/>
  <c r="MJA31" i="1"/>
  <c r="MJB31" i="1"/>
  <c r="MJC31" i="1"/>
  <c r="MJD31" i="1"/>
  <c r="MJE31" i="1"/>
  <c r="MJF31" i="1"/>
  <c r="MJG31" i="1"/>
  <c r="MJH31" i="1"/>
  <c r="MJI31" i="1"/>
  <c r="MJJ31" i="1"/>
  <c r="MJK31" i="1"/>
  <c r="MJL31" i="1"/>
  <c r="MJM31" i="1"/>
  <c r="MJN31" i="1"/>
  <c r="MJO31" i="1"/>
  <c r="MJP31" i="1"/>
  <c r="MJQ31" i="1"/>
  <c r="MJR31" i="1"/>
  <c r="MJS31" i="1"/>
  <c r="MJT31" i="1"/>
  <c r="MJU31" i="1"/>
  <c r="MJV31" i="1"/>
  <c r="MJW31" i="1"/>
  <c r="MJX31" i="1"/>
  <c r="MJY31" i="1"/>
  <c r="MJZ31" i="1"/>
  <c r="MKA31" i="1"/>
  <c r="MKB31" i="1"/>
  <c r="MKC31" i="1"/>
  <c r="MKD31" i="1"/>
  <c r="MKE31" i="1"/>
  <c r="MKF31" i="1"/>
  <c r="MKG31" i="1"/>
  <c r="MKH31" i="1"/>
  <c r="MKI31" i="1"/>
  <c r="MKJ31" i="1"/>
  <c r="MKK31" i="1"/>
  <c r="MKL31" i="1"/>
  <c r="MKM31" i="1"/>
  <c r="MKN31" i="1"/>
  <c r="MKO31" i="1"/>
  <c r="MKP31" i="1"/>
  <c r="MKQ31" i="1"/>
  <c r="MKR31" i="1"/>
  <c r="MKS31" i="1"/>
  <c r="MKT31" i="1"/>
  <c r="MKU31" i="1"/>
  <c r="MKV31" i="1"/>
  <c r="MKW31" i="1"/>
  <c r="MKX31" i="1"/>
  <c r="MKY31" i="1"/>
  <c r="MKZ31" i="1"/>
  <c r="MLA31" i="1"/>
  <c r="MLB31" i="1"/>
  <c r="MLC31" i="1"/>
  <c r="MLD31" i="1"/>
  <c r="MLE31" i="1"/>
  <c r="MLF31" i="1"/>
  <c r="MLG31" i="1"/>
  <c r="MLH31" i="1"/>
  <c r="MLI31" i="1"/>
  <c r="MLJ31" i="1"/>
  <c r="MLK31" i="1"/>
  <c r="MLL31" i="1"/>
  <c r="MLM31" i="1"/>
  <c r="MLN31" i="1"/>
  <c r="MLO31" i="1"/>
  <c r="MLP31" i="1"/>
  <c r="MLQ31" i="1"/>
  <c r="MLR31" i="1"/>
  <c r="MLS31" i="1"/>
  <c r="MLT31" i="1"/>
  <c r="MLU31" i="1"/>
  <c r="MLV31" i="1"/>
  <c r="MLW31" i="1"/>
  <c r="MLX31" i="1"/>
  <c r="MLY31" i="1"/>
  <c r="MLZ31" i="1"/>
  <c r="MMA31" i="1"/>
  <c r="MMB31" i="1"/>
  <c r="MMC31" i="1"/>
  <c r="MMD31" i="1"/>
  <c r="MME31" i="1"/>
  <c r="MMF31" i="1"/>
  <c r="MMG31" i="1"/>
  <c r="MMH31" i="1"/>
  <c r="MMI31" i="1"/>
  <c r="MMJ31" i="1"/>
  <c r="MMK31" i="1"/>
  <c r="MML31" i="1"/>
  <c r="MMM31" i="1"/>
  <c r="MMN31" i="1"/>
  <c r="MMO31" i="1"/>
  <c r="MMP31" i="1"/>
  <c r="MMQ31" i="1"/>
  <c r="MMR31" i="1"/>
  <c r="MMS31" i="1"/>
  <c r="MMT31" i="1"/>
  <c r="MMU31" i="1"/>
  <c r="MMV31" i="1"/>
  <c r="MMW31" i="1"/>
  <c r="MMX31" i="1"/>
  <c r="MMY31" i="1"/>
  <c r="MMZ31" i="1"/>
  <c r="MNA31" i="1"/>
  <c r="MNB31" i="1"/>
  <c r="MNC31" i="1"/>
  <c r="MND31" i="1"/>
  <c r="MNE31" i="1"/>
  <c r="MNF31" i="1"/>
  <c r="MNG31" i="1"/>
  <c r="MNH31" i="1"/>
  <c r="MNI31" i="1"/>
  <c r="MNJ31" i="1"/>
  <c r="MNK31" i="1"/>
  <c r="MNL31" i="1"/>
  <c r="MNM31" i="1"/>
  <c r="MNN31" i="1"/>
  <c r="MNO31" i="1"/>
  <c r="MNP31" i="1"/>
  <c r="MNQ31" i="1"/>
  <c r="MNR31" i="1"/>
  <c r="MNS31" i="1"/>
  <c r="MNT31" i="1"/>
  <c r="MNU31" i="1"/>
  <c r="MNV31" i="1"/>
  <c r="MNW31" i="1"/>
  <c r="MNX31" i="1"/>
  <c r="MNY31" i="1"/>
  <c r="MNZ31" i="1"/>
  <c r="MOA31" i="1"/>
  <c r="MOB31" i="1"/>
  <c r="MOC31" i="1"/>
  <c r="MOD31" i="1"/>
  <c r="MOE31" i="1"/>
  <c r="MOF31" i="1"/>
  <c r="MOG31" i="1"/>
  <c r="MOH31" i="1"/>
  <c r="MOI31" i="1"/>
  <c r="MOJ31" i="1"/>
  <c r="MOK31" i="1"/>
  <c r="MOL31" i="1"/>
  <c r="MOM31" i="1"/>
  <c r="MON31" i="1"/>
  <c r="MOO31" i="1"/>
  <c r="MOP31" i="1"/>
  <c r="MOQ31" i="1"/>
  <c r="MOR31" i="1"/>
  <c r="MOS31" i="1"/>
  <c r="MOT31" i="1"/>
  <c r="MOU31" i="1"/>
  <c r="MOV31" i="1"/>
  <c r="MOW31" i="1"/>
  <c r="MOX31" i="1"/>
  <c r="MOY31" i="1"/>
  <c r="MOZ31" i="1"/>
  <c r="MPA31" i="1"/>
  <c r="MPB31" i="1"/>
  <c r="MPC31" i="1"/>
  <c r="MPD31" i="1"/>
  <c r="MPE31" i="1"/>
  <c r="MPF31" i="1"/>
  <c r="MPG31" i="1"/>
  <c r="MPH31" i="1"/>
  <c r="MPI31" i="1"/>
  <c r="MPJ31" i="1"/>
  <c r="MPK31" i="1"/>
  <c r="MPL31" i="1"/>
  <c r="MPM31" i="1"/>
  <c r="MPN31" i="1"/>
  <c r="MPO31" i="1"/>
  <c r="MPP31" i="1"/>
  <c r="MPQ31" i="1"/>
  <c r="MPR31" i="1"/>
  <c r="MPS31" i="1"/>
  <c r="MPT31" i="1"/>
  <c r="MPU31" i="1"/>
  <c r="MPV31" i="1"/>
  <c r="MPW31" i="1"/>
  <c r="MPX31" i="1"/>
  <c r="MPY31" i="1"/>
  <c r="MPZ31" i="1"/>
  <c r="MQA31" i="1"/>
  <c r="MQB31" i="1"/>
  <c r="MQC31" i="1"/>
  <c r="MQD31" i="1"/>
  <c r="MQE31" i="1"/>
  <c r="MQF31" i="1"/>
  <c r="MQG31" i="1"/>
  <c r="MQH31" i="1"/>
  <c r="MQI31" i="1"/>
  <c r="MQJ31" i="1"/>
  <c r="MQK31" i="1"/>
  <c r="MQL31" i="1"/>
  <c r="MQM31" i="1"/>
  <c r="MQN31" i="1"/>
  <c r="MQO31" i="1"/>
  <c r="MQP31" i="1"/>
  <c r="MQQ31" i="1"/>
  <c r="MQR31" i="1"/>
  <c r="MQS31" i="1"/>
  <c r="MQT31" i="1"/>
  <c r="MQU31" i="1"/>
  <c r="MQV31" i="1"/>
  <c r="MQW31" i="1"/>
  <c r="MQX31" i="1"/>
  <c r="MQY31" i="1"/>
  <c r="MQZ31" i="1"/>
  <c r="MRA31" i="1"/>
  <c r="MRB31" i="1"/>
  <c r="MRC31" i="1"/>
  <c r="MRD31" i="1"/>
  <c r="MRE31" i="1"/>
  <c r="MRF31" i="1"/>
  <c r="MRG31" i="1"/>
  <c r="MRH31" i="1"/>
  <c r="MRI31" i="1"/>
  <c r="MRJ31" i="1"/>
  <c r="MRK31" i="1"/>
  <c r="MRL31" i="1"/>
  <c r="MRM31" i="1"/>
  <c r="MRN31" i="1"/>
  <c r="MRO31" i="1"/>
  <c r="MRP31" i="1"/>
  <c r="MRQ31" i="1"/>
  <c r="MRR31" i="1"/>
  <c r="MRS31" i="1"/>
  <c r="MRT31" i="1"/>
  <c r="MRU31" i="1"/>
  <c r="MRV31" i="1"/>
  <c r="MRW31" i="1"/>
  <c r="MRX31" i="1"/>
  <c r="MRY31" i="1"/>
  <c r="MRZ31" i="1"/>
  <c r="MSA31" i="1"/>
  <c r="MSB31" i="1"/>
  <c r="MSC31" i="1"/>
  <c r="MSD31" i="1"/>
  <c r="MSE31" i="1"/>
  <c r="MSF31" i="1"/>
  <c r="MSG31" i="1"/>
  <c r="MSH31" i="1"/>
  <c r="MSI31" i="1"/>
  <c r="MSJ31" i="1"/>
  <c r="MSK31" i="1"/>
  <c r="MSL31" i="1"/>
  <c r="MSM31" i="1"/>
  <c r="MSN31" i="1"/>
  <c r="MSO31" i="1"/>
  <c r="MSP31" i="1"/>
  <c r="MSQ31" i="1"/>
  <c r="MSR31" i="1"/>
  <c r="MSS31" i="1"/>
  <c r="MST31" i="1"/>
  <c r="MSU31" i="1"/>
  <c r="MSV31" i="1"/>
  <c r="MSW31" i="1"/>
  <c r="MSX31" i="1"/>
  <c r="MSY31" i="1"/>
  <c r="MSZ31" i="1"/>
  <c r="MTA31" i="1"/>
  <c r="MTB31" i="1"/>
  <c r="MTC31" i="1"/>
  <c r="MTD31" i="1"/>
  <c r="MTE31" i="1"/>
  <c r="MTF31" i="1"/>
  <c r="MTG31" i="1"/>
  <c r="MTH31" i="1"/>
  <c r="MTI31" i="1"/>
  <c r="MTJ31" i="1"/>
  <c r="MTK31" i="1"/>
  <c r="MTL31" i="1"/>
  <c r="MTM31" i="1"/>
  <c r="MTN31" i="1"/>
  <c r="MTO31" i="1"/>
  <c r="MTP31" i="1"/>
  <c r="MTQ31" i="1"/>
  <c r="MTR31" i="1"/>
  <c r="MTS31" i="1"/>
  <c r="MTT31" i="1"/>
  <c r="MTU31" i="1"/>
  <c r="MTV31" i="1"/>
  <c r="MTW31" i="1"/>
  <c r="MTX31" i="1"/>
  <c r="MTY31" i="1"/>
  <c r="MTZ31" i="1"/>
  <c r="MUA31" i="1"/>
  <c r="MUB31" i="1"/>
  <c r="MUC31" i="1"/>
  <c r="MUD31" i="1"/>
  <c r="MUE31" i="1"/>
  <c r="MUF31" i="1"/>
  <c r="MUG31" i="1"/>
  <c r="MUH31" i="1"/>
  <c r="MUI31" i="1"/>
  <c r="MUJ31" i="1"/>
  <c r="MUK31" i="1"/>
  <c r="MUL31" i="1"/>
  <c r="MUM31" i="1"/>
  <c r="MUN31" i="1"/>
  <c r="MUO31" i="1"/>
  <c r="MUP31" i="1"/>
  <c r="MUQ31" i="1"/>
  <c r="MUR31" i="1"/>
  <c r="MUS31" i="1"/>
  <c r="MUT31" i="1"/>
  <c r="MUU31" i="1"/>
  <c r="MUV31" i="1"/>
  <c r="MUW31" i="1"/>
  <c r="MUX31" i="1"/>
  <c r="MUY31" i="1"/>
  <c r="MUZ31" i="1"/>
  <c r="MVA31" i="1"/>
  <c r="MVB31" i="1"/>
  <c r="MVC31" i="1"/>
  <c r="MVD31" i="1"/>
  <c r="MVE31" i="1"/>
  <c r="MVF31" i="1"/>
  <c r="MVG31" i="1"/>
  <c r="MVH31" i="1"/>
  <c r="MVI31" i="1"/>
  <c r="MVJ31" i="1"/>
  <c r="MVK31" i="1"/>
  <c r="MVL31" i="1"/>
  <c r="MVM31" i="1"/>
  <c r="MVN31" i="1"/>
  <c r="MVO31" i="1"/>
  <c r="MVP31" i="1"/>
  <c r="MVQ31" i="1"/>
  <c r="MVR31" i="1"/>
  <c r="MVS31" i="1"/>
  <c r="MVT31" i="1"/>
  <c r="MVU31" i="1"/>
  <c r="MVV31" i="1"/>
  <c r="MVW31" i="1"/>
  <c r="MVX31" i="1"/>
  <c r="MVY31" i="1"/>
  <c r="MVZ31" i="1"/>
  <c r="MWA31" i="1"/>
  <c r="MWB31" i="1"/>
  <c r="MWC31" i="1"/>
  <c r="MWD31" i="1"/>
  <c r="MWE31" i="1"/>
  <c r="MWF31" i="1"/>
  <c r="MWG31" i="1"/>
  <c r="MWH31" i="1"/>
  <c r="MWI31" i="1"/>
  <c r="MWJ31" i="1"/>
  <c r="MWK31" i="1"/>
  <c r="MWL31" i="1"/>
  <c r="MWM31" i="1"/>
  <c r="MWN31" i="1"/>
  <c r="MWO31" i="1"/>
  <c r="MWP31" i="1"/>
  <c r="MWQ31" i="1"/>
  <c r="MWR31" i="1"/>
  <c r="MWS31" i="1"/>
  <c r="MWT31" i="1"/>
  <c r="MWU31" i="1"/>
  <c r="MWV31" i="1"/>
  <c r="MWW31" i="1"/>
  <c r="MWX31" i="1"/>
  <c r="MWY31" i="1"/>
  <c r="MWZ31" i="1"/>
  <c r="MXA31" i="1"/>
  <c r="MXB31" i="1"/>
  <c r="MXC31" i="1"/>
  <c r="MXD31" i="1"/>
  <c r="MXE31" i="1"/>
  <c r="MXF31" i="1"/>
  <c r="MXG31" i="1"/>
  <c r="MXH31" i="1"/>
  <c r="MXI31" i="1"/>
  <c r="MXJ31" i="1"/>
  <c r="MXK31" i="1"/>
  <c r="MXL31" i="1"/>
  <c r="MXM31" i="1"/>
  <c r="MXN31" i="1"/>
  <c r="MXO31" i="1"/>
  <c r="MXP31" i="1"/>
  <c r="MXQ31" i="1"/>
  <c r="MXR31" i="1"/>
  <c r="MXS31" i="1"/>
  <c r="MXT31" i="1"/>
  <c r="MXU31" i="1"/>
  <c r="MXV31" i="1"/>
  <c r="MXW31" i="1"/>
  <c r="MXX31" i="1"/>
  <c r="MXY31" i="1"/>
  <c r="MXZ31" i="1"/>
  <c r="MYA31" i="1"/>
  <c r="MYB31" i="1"/>
  <c r="MYC31" i="1"/>
  <c r="MYD31" i="1"/>
  <c r="MYE31" i="1"/>
  <c r="MYF31" i="1"/>
  <c r="MYG31" i="1"/>
  <c r="MYH31" i="1"/>
  <c r="MYI31" i="1"/>
  <c r="MYJ31" i="1"/>
  <c r="MYK31" i="1"/>
  <c r="MYL31" i="1"/>
  <c r="MYM31" i="1"/>
  <c r="MYN31" i="1"/>
  <c r="MYO31" i="1"/>
  <c r="MYP31" i="1"/>
  <c r="MYQ31" i="1"/>
  <c r="MYR31" i="1"/>
  <c r="MYS31" i="1"/>
  <c r="MYT31" i="1"/>
  <c r="MYU31" i="1"/>
  <c r="MYV31" i="1"/>
  <c r="MYW31" i="1"/>
  <c r="MYX31" i="1"/>
  <c r="MYY31" i="1"/>
  <c r="MYZ31" i="1"/>
  <c r="MZA31" i="1"/>
  <c r="MZB31" i="1"/>
  <c r="MZC31" i="1"/>
  <c r="MZD31" i="1"/>
  <c r="MZE31" i="1"/>
  <c r="MZF31" i="1"/>
  <c r="MZG31" i="1"/>
  <c r="MZH31" i="1"/>
  <c r="MZI31" i="1"/>
  <c r="MZJ31" i="1"/>
  <c r="MZK31" i="1"/>
  <c r="MZL31" i="1"/>
  <c r="MZM31" i="1"/>
  <c r="MZN31" i="1"/>
  <c r="MZO31" i="1"/>
  <c r="MZP31" i="1"/>
  <c r="MZQ31" i="1"/>
  <c r="MZR31" i="1"/>
  <c r="MZS31" i="1"/>
  <c r="MZT31" i="1"/>
  <c r="MZU31" i="1"/>
  <c r="MZV31" i="1"/>
  <c r="MZW31" i="1"/>
  <c r="MZX31" i="1"/>
  <c r="MZY31" i="1"/>
  <c r="MZZ31" i="1"/>
  <c r="NAA31" i="1"/>
  <c r="NAB31" i="1"/>
  <c r="NAC31" i="1"/>
  <c r="NAD31" i="1"/>
  <c r="NAE31" i="1"/>
  <c r="NAF31" i="1"/>
  <c r="NAG31" i="1"/>
  <c r="NAH31" i="1"/>
  <c r="NAI31" i="1"/>
  <c r="NAJ31" i="1"/>
  <c r="NAK31" i="1"/>
  <c r="NAL31" i="1"/>
  <c r="NAM31" i="1"/>
  <c r="NAN31" i="1"/>
  <c r="NAO31" i="1"/>
  <c r="NAP31" i="1"/>
  <c r="NAQ31" i="1"/>
  <c r="NAR31" i="1"/>
  <c r="NAS31" i="1"/>
  <c r="NAT31" i="1"/>
  <c r="NAU31" i="1"/>
  <c r="NAV31" i="1"/>
  <c r="NAW31" i="1"/>
  <c r="NAX31" i="1"/>
  <c r="NAY31" i="1"/>
  <c r="NAZ31" i="1"/>
  <c r="NBA31" i="1"/>
  <c r="NBB31" i="1"/>
  <c r="NBC31" i="1"/>
  <c r="NBD31" i="1"/>
  <c r="NBE31" i="1"/>
  <c r="NBF31" i="1"/>
  <c r="NBG31" i="1"/>
  <c r="NBH31" i="1"/>
  <c r="NBI31" i="1"/>
  <c r="NBJ31" i="1"/>
  <c r="NBK31" i="1"/>
  <c r="NBL31" i="1"/>
  <c r="NBM31" i="1"/>
  <c r="NBN31" i="1"/>
  <c r="NBO31" i="1"/>
  <c r="NBP31" i="1"/>
  <c r="NBQ31" i="1"/>
  <c r="NBR31" i="1"/>
  <c r="NBS31" i="1"/>
  <c r="NBT31" i="1"/>
  <c r="NBU31" i="1"/>
  <c r="NBV31" i="1"/>
  <c r="NBW31" i="1"/>
  <c r="NBX31" i="1"/>
  <c r="NBY31" i="1"/>
  <c r="NBZ31" i="1"/>
  <c r="NCA31" i="1"/>
  <c r="NCB31" i="1"/>
  <c r="NCC31" i="1"/>
  <c r="NCD31" i="1"/>
  <c r="NCE31" i="1"/>
  <c r="NCF31" i="1"/>
  <c r="NCG31" i="1"/>
  <c r="NCH31" i="1"/>
  <c r="NCI31" i="1"/>
  <c r="NCJ31" i="1"/>
  <c r="NCK31" i="1"/>
  <c r="NCL31" i="1"/>
  <c r="NCM31" i="1"/>
  <c r="NCN31" i="1"/>
  <c r="NCO31" i="1"/>
  <c r="NCP31" i="1"/>
  <c r="NCQ31" i="1"/>
  <c r="NCR31" i="1"/>
  <c r="NCS31" i="1"/>
  <c r="NCT31" i="1"/>
  <c r="NCU31" i="1"/>
  <c r="NCV31" i="1"/>
  <c r="NCW31" i="1"/>
  <c r="NCX31" i="1"/>
  <c r="NCY31" i="1"/>
  <c r="NCZ31" i="1"/>
  <c r="NDA31" i="1"/>
  <c r="NDB31" i="1"/>
  <c r="NDC31" i="1"/>
  <c r="NDD31" i="1"/>
  <c r="NDE31" i="1"/>
  <c r="NDF31" i="1"/>
  <c r="NDG31" i="1"/>
  <c r="NDH31" i="1"/>
  <c r="NDI31" i="1"/>
  <c r="NDJ31" i="1"/>
  <c r="NDK31" i="1"/>
  <c r="NDL31" i="1"/>
  <c r="NDM31" i="1"/>
  <c r="NDN31" i="1"/>
  <c r="NDO31" i="1"/>
  <c r="NDP31" i="1"/>
  <c r="NDQ31" i="1"/>
  <c r="NDR31" i="1"/>
  <c r="NDS31" i="1"/>
  <c r="NDT31" i="1"/>
  <c r="NDU31" i="1"/>
  <c r="NDV31" i="1"/>
  <c r="NDW31" i="1"/>
  <c r="NDX31" i="1"/>
  <c r="NDY31" i="1"/>
  <c r="NDZ31" i="1"/>
  <c r="NEA31" i="1"/>
  <c r="NEB31" i="1"/>
  <c r="NEC31" i="1"/>
  <c r="NED31" i="1"/>
  <c r="NEE31" i="1"/>
  <c r="NEF31" i="1"/>
  <c r="NEG31" i="1"/>
  <c r="NEH31" i="1"/>
  <c r="NEI31" i="1"/>
  <c r="NEJ31" i="1"/>
  <c r="NEK31" i="1"/>
  <c r="NEL31" i="1"/>
  <c r="NEM31" i="1"/>
  <c r="NEN31" i="1"/>
  <c r="NEO31" i="1"/>
  <c r="NEP31" i="1"/>
  <c r="NEQ31" i="1"/>
  <c r="NER31" i="1"/>
  <c r="NES31" i="1"/>
  <c r="NET31" i="1"/>
  <c r="NEU31" i="1"/>
  <c r="NEV31" i="1"/>
  <c r="NEW31" i="1"/>
  <c r="NEX31" i="1"/>
  <c r="NEY31" i="1"/>
  <c r="NEZ31" i="1"/>
  <c r="NFA31" i="1"/>
  <c r="NFB31" i="1"/>
  <c r="NFC31" i="1"/>
  <c r="NFD31" i="1"/>
  <c r="NFE31" i="1"/>
  <c r="NFF31" i="1"/>
  <c r="NFG31" i="1"/>
  <c r="NFH31" i="1"/>
  <c r="NFI31" i="1"/>
  <c r="NFJ31" i="1"/>
  <c r="NFK31" i="1"/>
  <c r="NFL31" i="1"/>
  <c r="NFM31" i="1"/>
  <c r="NFN31" i="1"/>
  <c r="NFO31" i="1"/>
  <c r="NFP31" i="1"/>
  <c r="NFQ31" i="1"/>
  <c r="NFR31" i="1"/>
  <c r="NFS31" i="1"/>
  <c r="NFT31" i="1"/>
  <c r="NFU31" i="1"/>
  <c r="NFV31" i="1"/>
  <c r="NFW31" i="1"/>
  <c r="NFX31" i="1"/>
  <c r="NFY31" i="1"/>
  <c r="NFZ31" i="1"/>
  <c r="NGA31" i="1"/>
  <c r="NGB31" i="1"/>
  <c r="NGC31" i="1"/>
  <c r="NGD31" i="1"/>
  <c r="NGE31" i="1"/>
  <c r="NGF31" i="1"/>
  <c r="NGG31" i="1"/>
  <c r="NGH31" i="1"/>
  <c r="NGI31" i="1"/>
  <c r="NGJ31" i="1"/>
  <c r="NGK31" i="1"/>
  <c r="NGL31" i="1"/>
  <c r="NGM31" i="1"/>
  <c r="NGN31" i="1"/>
  <c r="NGO31" i="1"/>
  <c r="NGP31" i="1"/>
  <c r="NGQ31" i="1"/>
  <c r="NGR31" i="1"/>
  <c r="NGS31" i="1"/>
  <c r="NGT31" i="1"/>
  <c r="NGU31" i="1"/>
  <c r="NGV31" i="1"/>
  <c r="NGW31" i="1"/>
  <c r="NGX31" i="1"/>
  <c r="NGY31" i="1"/>
  <c r="NGZ31" i="1"/>
  <c r="NHA31" i="1"/>
  <c r="NHB31" i="1"/>
  <c r="NHC31" i="1"/>
  <c r="NHD31" i="1"/>
  <c r="NHE31" i="1"/>
  <c r="NHF31" i="1"/>
  <c r="NHG31" i="1"/>
  <c r="NHH31" i="1"/>
  <c r="NHI31" i="1"/>
  <c r="NHJ31" i="1"/>
  <c r="NHK31" i="1"/>
  <c r="NHL31" i="1"/>
  <c r="NHM31" i="1"/>
  <c r="NHN31" i="1"/>
  <c r="NHO31" i="1"/>
  <c r="NHP31" i="1"/>
  <c r="NHQ31" i="1"/>
  <c r="NHR31" i="1"/>
  <c r="NHS31" i="1"/>
  <c r="NHT31" i="1"/>
  <c r="NHU31" i="1"/>
  <c r="NHV31" i="1"/>
  <c r="NHW31" i="1"/>
  <c r="NHX31" i="1"/>
  <c r="NHY31" i="1"/>
  <c r="NHZ31" i="1"/>
  <c r="NIA31" i="1"/>
  <c r="NIB31" i="1"/>
  <c r="NIC31" i="1"/>
  <c r="NID31" i="1"/>
  <c r="NIE31" i="1"/>
  <c r="NIF31" i="1"/>
  <c r="NIG31" i="1"/>
  <c r="NIH31" i="1"/>
  <c r="NII31" i="1"/>
  <c r="NIJ31" i="1"/>
  <c r="NIK31" i="1"/>
  <c r="NIL31" i="1"/>
  <c r="NIM31" i="1"/>
  <c r="NIN31" i="1"/>
  <c r="NIO31" i="1"/>
  <c r="NIP31" i="1"/>
  <c r="NIQ31" i="1"/>
  <c r="NIR31" i="1"/>
  <c r="NIS31" i="1"/>
  <c r="NIT31" i="1"/>
  <c r="NIU31" i="1"/>
  <c r="NIV31" i="1"/>
  <c r="NIW31" i="1"/>
  <c r="NIX31" i="1"/>
  <c r="NIY31" i="1"/>
  <c r="NIZ31" i="1"/>
  <c r="NJA31" i="1"/>
  <c r="NJB31" i="1"/>
  <c r="NJC31" i="1"/>
  <c r="NJD31" i="1"/>
  <c r="NJE31" i="1"/>
  <c r="NJF31" i="1"/>
  <c r="NJG31" i="1"/>
  <c r="NJH31" i="1"/>
  <c r="NJI31" i="1"/>
  <c r="NJJ31" i="1"/>
  <c r="NJK31" i="1"/>
  <c r="NJL31" i="1"/>
  <c r="NJM31" i="1"/>
  <c r="NJN31" i="1"/>
  <c r="NJO31" i="1"/>
  <c r="NJP31" i="1"/>
  <c r="NJQ31" i="1"/>
  <c r="NJR31" i="1"/>
  <c r="NJS31" i="1"/>
  <c r="NJT31" i="1"/>
  <c r="NJU31" i="1"/>
  <c r="NJV31" i="1"/>
  <c r="NJW31" i="1"/>
  <c r="NJX31" i="1"/>
  <c r="NJY31" i="1"/>
  <c r="NJZ31" i="1"/>
  <c r="NKA31" i="1"/>
  <c r="NKB31" i="1"/>
  <c r="NKC31" i="1"/>
  <c r="NKD31" i="1"/>
  <c r="NKE31" i="1"/>
  <c r="NKF31" i="1"/>
  <c r="NKG31" i="1"/>
  <c r="NKH31" i="1"/>
  <c r="NKI31" i="1"/>
  <c r="NKJ31" i="1"/>
  <c r="NKK31" i="1"/>
  <c r="NKL31" i="1"/>
  <c r="NKM31" i="1"/>
  <c r="NKN31" i="1"/>
  <c r="NKO31" i="1"/>
  <c r="NKP31" i="1"/>
  <c r="NKQ31" i="1"/>
  <c r="NKR31" i="1"/>
  <c r="NKS31" i="1"/>
  <c r="NKT31" i="1"/>
  <c r="NKU31" i="1"/>
  <c r="NKV31" i="1"/>
  <c r="NKW31" i="1"/>
  <c r="NKX31" i="1"/>
  <c r="NKY31" i="1"/>
  <c r="NKZ31" i="1"/>
  <c r="NLA31" i="1"/>
  <c r="NLB31" i="1"/>
  <c r="NLC31" i="1"/>
  <c r="NLD31" i="1"/>
  <c r="NLE31" i="1"/>
  <c r="NLF31" i="1"/>
  <c r="NLG31" i="1"/>
  <c r="NLH31" i="1"/>
  <c r="NLI31" i="1"/>
  <c r="NLJ31" i="1"/>
  <c r="NLK31" i="1"/>
  <c r="NLL31" i="1"/>
  <c r="NLM31" i="1"/>
  <c r="NLN31" i="1"/>
  <c r="NLO31" i="1"/>
  <c r="NLP31" i="1"/>
  <c r="NLQ31" i="1"/>
  <c r="NLR31" i="1"/>
  <c r="NLS31" i="1"/>
  <c r="NLT31" i="1"/>
  <c r="NLU31" i="1"/>
  <c r="NLV31" i="1"/>
  <c r="NLW31" i="1"/>
  <c r="NLX31" i="1"/>
  <c r="NLY31" i="1"/>
  <c r="NLZ31" i="1"/>
  <c r="NMA31" i="1"/>
  <c r="NMB31" i="1"/>
  <c r="NMC31" i="1"/>
  <c r="NMD31" i="1"/>
  <c r="NME31" i="1"/>
  <c r="NMF31" i="1"/>
  <c r="NMG31" i="1"/>
  <c r="NMH31" i="1"/>
  <c r="NMI31" i="1"/>
  <c r="NMJ31" i="1"/>
  <c r="NMK31" i="1"/>
  <c r="NML31" i="1"/>
  <c r="NMM31" i="1"/>
  <c r="NMN31" i="1"/>
  <c r="NMO31" i="1"/>
  <c r="NMP31" i="1"/>
  <c r="NMQ31" i="1"/>
  <c r="NMR31" i="1"/>
  <c r="NMS31" i="1"/>
  <c r="NMT31" i="1"/>
  <c r="NMU31" i="1"/>
  <c r="NMV31" i="1"/>
  <c r="NMW31" i="1"/>
  <c r="NMX31" i="1"/>
  <c r="NMY31" i="1"/>
  <c r="NMZ31" i="1"/>
  <c r="NNA31" i="1"/>
  <c r="NNB31" i="1"/>
  <c r="NNC31" i="1"/>
  <c r="NND31" i="1"/>
  <c r="NNE31" i="1"/>
  <c r="NNF31" i="1"/>
  <c r="NNG31" i="1"/>
  <c r="NNH31" i="1"/>
  <c r="NNI31" i="1"/>
  <c r="NNJ31" i="1"/>
  <c r="NNK31" i="1"/>
  <c r="NNL31" i="1"/>
  <c r="NNM31" i="1"/>
  <c r="NNN31" i="1"/>
  <c r="NNO31" i="1"/>
  <c r="NNP31" i="1"/>
  <c r="NNQ31" i="1"/>
  <c r="NNR31" i="1"/>
  <c r="NNS31" i="1"/>
  <c r="NNT31" i="1"/>
  <c r="NNU31" i="1"/>
  <c r="NNV31" i="1"/>
  <c r="NNW31" i="1"/>
  <c r="NNX31" i="1"/>
  <c r="NNY31" i="1"/>
  <c r="NNZ31" i="1"/>
  <c r="NOA31" i="1"/>
  <c r="NOB31" i="1"/>
  <c r="NOC31" i="1"/>
  <c r="NOD31" i="1"/>
  <c r="NOE31" i="1"/>
  <c r="NOF31" i="1"/>
  <c r="NOG31" i="1"/>
  <c r="NOH31" i="1"/>
  <c r="NOI31" i="1"/>
  <c r="NOJ31" i="1"/>
  <c r="NOK31" i="1"/>
  <c r="NOL31" i="1"/>
  <c r="NOM31" i="1"/>
  <c r="NON31" i="1"/>
  <c r="NOO31" i="1"/>
  <c r="NOP31" i="1"/>
  <c r="NOQ31" i="1"/>
  <c r="NOR31" i="1"/>
  <c r="NOS31" i="1"/>
  <c r="NOT31" i="1"/>
  <c r="NOU31" i="1"/>
  <c r="NOV31" i="1"/>
  <c r="NOW31" i="1"/>
  <c r="NOX31" i="1"/>
  <c r="NOY31" i="1"/>
  <c r="NOZ31" i="1"/>
  <c r="NPA31" i="1"/>
  <c r="NPB31" i="1"/>
  <c r="NPC31" i="1"/>
  <c r="NPD31" i="1"/>
  <c r="NPE31" i="1"/>
  <c r="NPF31" i="1"/>
  <c r="NPG31" i="1"/>
  <c r="NPH31" i="1"/>
  <c r="NPI31" i="1"/>
  <c r="NPJ31" i="1"/>
  <c r="NPK31" i="1"/>
  <c r="NPL31" i="1"/>
  <c r="NPM31" i="1"/>
  <c r="NPN31" i="1"/>
  <c r="NPO31" i="1"/>
  <c r="NPP31" i="1"/>
  <c r="NPQ31" i="1"/>
  <c r="NPR31" i="1"/>
  <c r="NPS31" i="1"/>
  <c r="NPT31" i="1"/>
  <c r="NPU31" i="1"/>
  <c r="NPV31" i="1"/>
  <c r="NPW31" i="1"/>
  <c r="NPX31" i="1"/>
  <c r="NPY31" i="1"/>
  <c r="NPZ31" i="1"/>
  <c r="NQA31" i="1"/>
  <c r="NQB31" i="1"/>
  <c r="NQC31" i="1"/>
  <c r="NQD31" i="1"/>
  <c r="NQE31" i="1"/>
  <c r="NQF31" i="1"/>
  <c r="NQG31" i="1"/>
  <c r="NQH31" i="1"/>
  <c r="NQI31" i="1"/>
  <c r="NQJ31" i="1"/>
  <c r="NQK31" i="1"/>
  <c r="NQL31" i="1"/>
  <c r="NQM31" i="1"/>
  <c r="NQN31" i="1"/>
  <c r="NQO31" i="1"/>
  <c r="NQP31" i="1"/>
  <c r="NQQ31" i="1"/>
  <c r="NQR31" i="1"/>
  <c r="NQS31" i="1"/>
  <c r="NQT31" i="1"/>
  <c r="NQU31" i="1"/>
  <c r="NQV31" i="1"/>
  <c r="NQW31" i="1"/>
  <c r="NQX31" i="1"/>
  <c r="NQY31" i="1"/>
  <c r="NQZ31" i="1"/>
  <c r="NRA31" i="1"/>
  <c r="NRB31" i="1"/>
  <c r="NRC31" i="1"/>
  <c r="NRD31" i="1"/>
  <c r="NRE31" i="1"/>
  <c r="NRF31" i="1"/>
  <c r="NRG31" i="1"/>
  <c r="NRH31" i="1"/>
  <c r="NRI31" i="1"/>
  <c r="NRJ31" i="1"/>
  <c r="NRK31" i="1"/>
  <c r="NRL31" i="1"/>
  <c r="NRM31" i="1"/>
  <c r="NRN31" i="1"/>
  <c r="NRO31" i="1"/>
  <c r="NRP31" i="1"/>
  <c r="NRQ31" i="1"/>
  <c r="NRR31" i="1"/>
  <c r="NRS31" i="1"/>
  <c r="NRT31" i="1"/>
  <c r="NRU31" i="1"/>
  <c r="NRV31" i="1"/>
  <c r="NRW31" i="1"/>
  <c r="NRX31" i="1"/>
  <c r="NRY31" i="1"/>
  <c r="NRZ31" i="1"/>
  <c r="NSA31" i="1"/>
  <c r="NSB31" i="1"/>
  <c r="NSC31" i="1"/>
  <c r="NSD31" i="1"/>
  <c r="NSE31" i="1"/>
  <c r="NSF31" i="1"/>
  <c r="NSG31" i="1"/>
  <c r="NSH31" i="1"/>
  <c r="NSI31" i="1"/>
  <c r="NSJ31" i="1"/>
  <c r="NSK31" i="1"/>
  <c r="NSL31" i="1"/>
  <c r="NSM31" i="1"/>
  <c r="NSN31" i="1"/>
  <c r="NSO31" i="1"/>
  <c r="NSP31" i="1"/>
  <c r="NSQ31" i="1"/>
  <c r="NSR31" i="1"/>
  <c r="NSS31" i="1"/>
  <c r="NST31" i="1"/>
  <c r="NSU31" i="1"/>
  <c r="NSV31" i="1"/>
  <c r="NSW31" i="1"/>
  <c r="NSX31" i="1"/>
  <c r="NSY31" i="1"/>
  <c r="NSZ31" i="1"/>
  <c r="NTA31" i="1"/>
  <c r="NTB31" i="1"/>
  <c r="NTC31" i="1"/>
  <c r="NTD31" i="1"/>
  <c r="NTE31" i="1"/>
  <c r="NTF31" i="1"/>
  <c r="NTG31" i="1"/>
  <c r="NTH31" i="1"/>
  <c r="NTI31" i="1"/>
  <c r="NTJ31" i="1"/>
  <c r="NTK31" i="1"/>
  <c r="NTL31" i="1"/>
  <c r="NTM31" i="1"/>
  <c r="NTN31" i="1"/>
  <c r="NTO31" i="1"/>
  <c r="NTP31" i="1"/>
  <c r="NTQ31" i="1"/>
  <c r="NTR31" i="1"/>
  <c r="NTS31" i="1"/>
  <c r="NTT31" i="1"/>
  <c r="NTU31" i="1"/>
  <c r="NTV31" i="1"/>
  <c r="NTW31" i="1"/>
  <c r="NTX31" i="1"/>
  <c r="NTY31" i="1"/>
  <c r="NTZ31" i="1"/>
  <c r="NUA31" i="1"/>
  <c r="NUB31" i="1"/>
  <c r="NUC31" i="1"/>
  <c r="NUD31" i="1"/>
  <c r="NUE31" i="1"/>
  <c r="NUF31" i="1"/>
  <c r="NUG31" i="1"/>
  <c r="NUH31" i="1"/>
  <c r="NUI31" i="1"/>
  <c r="NUJ31" i="1"/>
  <c r="NUK31" i="1"/>
  <c r="NUL31" i="1"/>
  <c r="NUM31" i="1"/>
  <c r="NUN31" i="1"/>
  <c r="NUO31" i="1"/>
  <c r="NUP31" i="1"/>
  <c r="NUQ31" i="1"/>
  <c r="NUR31" i="1"/>
  <c r="NUS31" i="1"/>
  <c r="NUT31" i="1"/>
  <c r="NUU31" i="1"/>
  <c r="NUV31" i="1"/>
  <c r="NUW31" i="1"/>
  <c r="NUX31" i="1"/>
  <c r="NUY31" i="1"/>
  <c r="NUZ31" i="1"/>
  <c r="NVA31" i="1"/>
  <c r="NVB31" i="1"/>
  <c r="NVC31" i="1"/>
  <c r="NVD31" i="1"/>
  <c r="NVE31" i="1"/>
  <c r="NVF31" i="1"/>
  <c r="NVG31" i="1"/>
  <c r="NVH31" i="1"/>
  <c r="NVI31" i="1"/>
  <c r="NVJ31" i="1"/>
  <c r="NVK31" i="1"/>
  <c r="NVL31" i="1"/>
  <c r="NVM31" i="1"/>
  <c r="NVN31" i="1"/>
  <c r="NVO31" i="1"/>
  <c r="NVP31" i="1"/>
  <c r="NVQ31" i="1"/>
  <c r="NVR31" i="1"/>
  <c r="NVS31" i="1"/>
  <c r="NVT31" i="1"/>
  <c r="NVU31" i="1"/>
  <c r="NVV31" i="1"/>
  <c r="NVW31" i="1"/>
  <c r="NVX31" i="1"/>
  <c r="NVY31" i="1"/>
  <c r="NVZ31" i="1"/>
  <c r="NWA31" i="1"/>
  <c r="NWB31" i="1"/>
  <c r="NWC31" i="1"/>
  <c r="NWD31" i="1"/>
  <c r="NWE31" i="1"/>
  <c r="NWF31" i="1"/>
  <c r="NWG31" i="1"/>
  <c r="NWH31" i="1"/>
  <c r="NWI31" i="1"/>
  <c r="NWJ31" i="1"/>
  <c r="NWK31" i="1"/>
  <c r="NWL31" i="1"/>
  <c r="NWM31" i="1"/>
  <c r="NWN31" i="1"/>
  <c r="NWO31" i="1"/>
  <c r="NWP31" i="1"/>
  <c r="NWQ31" i="1"/>
  <c r="NWR31" i="1"/>
  <c r="NWS31" i="1"/>
  <c r="NWT31" i="1"/>
  <c r="NWU31" i="1"/>
  <c r="NWV31" i="1"/>
  <c r="NWW31" i="1"/>
  <c r="NWX31" i="1"/>
  <c r="NWY31" i="1"/>
  <c r="NWZ31" i="1"/>
  <c r="NXA31" i="1"/>
  <c r="NXB31" i="1"/>
  <c r="NXC31" i="1"/>
  <c r="NXD31" i="1"/>
  <c r="NXE31" i="1"/>
  <c r="NXF31" i="1"/>
  <c r="NXG31" i="1"/>
  <c r="NXH31" i="1"/>
  <c r="NXI31" i="1"/>
  <c r="NXJ31" i="1"/>
  <c r="NXK31" i="1"/>
  <c r="NXL31" i="1"/>
  <c r="NXM31" i="1"/>
  <c r="NXN31" i="1"/>
  <c r="NXO31" i="1"/>
  <c r="NXP31" i="1"/>
  <c r="NXQ31" i="1"/>
  <c r="NXR31" i="1"/>
  <c r="NXS31" i="1"/>
  <c r="NXT31" i="1"/>
  <c r="NXU31" i="1"/>
  <c r="NXV31" i="1"/>
  <c r="NXW31" i="1"/>
  <c r="NXX31" i="1"/>
  <c r="NXY31" i="1"/>
  <c r="NXZ31" i="1"/>
  <c r="NYA31" i="1"/>
  <c r="NYB31" i="1"/>
  <c r="NYC31" i="1"/>
  <c r="NYD31" i="1"/>
  <c r="NYE31" i="1"/>
  <c r="NYF31" i="1"/>
  <c r="NYG31" i="1"/>
  <c r="NYH31" i="1"/>
  <c r="NYI31" i="1"/>
  <c r="NYJ31" i="1"/>
  <c r="NYK31" i="1"/>
  <c r="NYL31" i="1"/>
  <c r="NYM31" i="1"/>
  <c r="NYN31" i="1"/>
  <c r="NYO31" i="1"/>
  <c r="NYP31" i="1"/>
  <c r="NYQ31" i="1"/>
  <c r="NYR31" i="1"/>
  <c r="NYS31" i="1"/>
  <c r="NYT31" i="1"/>
  <c r="NYU31" i="1"/>
  <c r="NYV31" i="1"/>
  <c r="NYW31" i="1"/>
  <c r="NYX31" i="1"/>
  <c r="NYY31" i="1"/>
  <c r="NYZ31" i="1"/>
  <c r="NZA31" i="1"/>
  <c r="NZB31" i="1"/>
  <c r="NZC31" i="1"/>
  <c r="NZD31" i="1"/>
  <c r="NZE31" i="1"/>
  <c r="NZF31" i="1"/>
  <c r="NZG31" i="1"/>
  <c r="NZH31" i="1"/>
  <c r="NZI31" i="1"/>
  <c r="NZJ31" i="1"/>
  <c r="NZK31" i="1"/>
  <c r="NZL31" i="1"/>
  <c r="NZM31" i="1"/>
  <c r="NZN31" i="1"/>
  <c r="NZO31" i="1"/>
  <c r="NZP31" i="1"/>
  <c r="NZQ31" i="1"/>
  <c r="NZR31" i="1"/>
  <c r="NZS31" i="1"/>
  <c r="NZT31" i="1"/>
  <c r="NZU31" i="1"/>
  <c r="NZV31" i="1"/>
  <c r="NZW31" i="1"/>
  <c r="NZX31" i="1"/>
  <c r="NZY31" i="1"/>
  <c r="NZZ31" i="1"/>
  <c r="OAA31" i="1"/>
  <c r="OAB31" i="1"/>
  <c r="OAC31" i="1"/>
  <c r="OAD31" i="1"/>
  <c r="OAE31" i="1"/>
  <c r="OAF31" i="1"/>
  <c r="OAG31" i="1"/>
  <c r="OAH31" i="1"/>
  <c r="OAI31" i="1"/>
  <c r="OAJ31" i="1"/>
  <c r="OAK31" i="1"/>
  <c r="OAL31" i="1"/>
  <c r="OAM31" i="1"/>
  <c r="OAN31" i="1"/>
  <c r="OAO31" i="1"/>
  <c r="OAP31" i="1"/>
  <c r="OAQ31" i="1"/>
  <c r="OAR31" i="1"/>
  <c r="OAS31" i="1"/>
  <c r="OAT31" i="1"/>
  <c r="OAU31" i="1"/>
  <c r="OAV31" i="1"/>
  <c r="OAW31" i="1"/>
  <c r="OAX31" i="1"/>
  <c r="OAY31" i="1"/>
  <c r="OAZ31" i="1"/>
  <c r="OBA31" i="1"/>
  <c r="OBB31" i="1"/>
  <c r="OBC31" i="1"/>
  <c r="OBD31" i="1"/>
  <c r="OBE31" i="1"/>
  <c r="OBF31" i="1"/>
  <c r="OBG31" i="1"/>
  <c r="OBH31" i="1"/>
  <c r="OBI31" i="1"/>
  <c r="OBJ31" i="1"/>
  <c r="OBK31" i="1"/>
  <c r="OBL31" i="1"/>
  <c r="OBM31" i="1"/>
  <c r="OBN31" i="1"/>
  <c r="OBO31" i="1"/>
  <c r="OBP31" i="1"/>
  <c r="OBQ31" i="1"/>
  <c r="OBR31" i="1"/>
  <c r="OBS31" i="1"/>
  <c r="OBT31" i="1"/>
  <c r="OBU31" i="1"/>
  <c r="OBV31" i="1"/>
  <c r="OBW31" i="1"/>
  <c r="OBX31" i="1"/>
  <c r="OBY31" i="1"/>
  <c r="OBZ31" i="1"/>
  <c r="OCA31" i="1"/>
  <c r="OCB31" i="1"/>
  <c r="OCC31" i="1"/>
  <c r="OCD31" i="1"/>
  <c r="OCE31" i="1"/>
  <c r="OCF31" i="1"/>
  <c r="OCG31" i="1"/>
  <c r="OCH31" i="1"/>
  <c r="OCI31" i="1"/>
  <c r="OCJ31" i="1"/>
  <c r="OCK31" i="1"/>
  <c r="OCL31" i="1"/>
  <c r="OCM31" i="1"/>
  <c r="OCN31" i="1"/>
  <c r="OCO31" i="1"/>
  <c r="OCP31" i="1"/>
  <c r="OCQ31" i="1"/>
  <c r="OCR31" i="1"/>
  <c r="OCS31" i="1"/>
  <c r="OCT31" i="1"/>
  <c r="OCU31" i="1"/>
  <c r="OCV31" i="1"/>
  <c r="OCW31" i="1"/>
  <c r="OCX31" i="1"/>
  <c r="OCY31" i="1"/>
  <c r="OCZ31" i="1"/>
  <c r="ODA31" i="1"/>
  <c r="ODB31" i="1"/>
  <c r="ODC31" i="1"/>
  <c r="ODD31" i="1"/>
  <c r="ODE31" i="1"/>
  <c r="ODF31" i="1"/>
  <c r="ODG31" i="1"/>
  <c r="ODH31" i="1"/>
  <c r="ODI31" i="1"/>
  <c r="ODJ31" i="1"/>
  <c r="ODK31" i="1"/>
  <c r="ODL31" i="1"/>
  <c r="ODM31" i="1"/>
  <c r="ODN31" i="1"/>
  <c r="ODO31" i="1"/>
  <c r="ODP31" i="1"/>
  <c r="ODQ31" i="1"/>
  <c r="ODR31" i="1"/>
  <c r="ODS31" i="1"/>
  <c r="ODT31" i="1"/>
  <c r="ODU31" i="1"/>
  <c r="ODV31" i="1"/>
  <c r="ODW31" i="1"/>
  <c r="ODX31" i="1"/>
  <c r="ODY31" i="1"/>
  <c r="ODZ31" i="1"/>
  <c r="OEA31" i="1"/>
  <c r="OEB31" i="1"/>
  <c r="OEC31" i="1"/>
  <c r="OED31" i="1"/>
  <c r="OEE31" i="1"/>
  <c r="OEF31" i="1"/>
  <c r="OEG31" i="1"/>
  <c r="OEH31" i="1"/>
  <c r="OEI31" i="1"/>
  <c r="OEJ31" i="1"/>
  <c r="OEK31" i="1"/>
  <c r="OEL31" i="1"/>
  <c r="OEM31" i="1"/>
  <c r="OEN31" i="1"/>
  <c r="OEO31" i="1"/>
  <c r="OEP31" i="1"/>
  <c r="OEQ31" i="1"/>
  <c r="OER31" i="1"/>
  <c r="OES31" i="1"/>
  <c r="OET31" i="1"/>
  <c r="OEU31" i="1"/>
  <c r="OEV31" i="1"/>
  <c r="OEW31" i="1"/>
  <c r="OEX31" i="1"/>
  <c r="OEY31" i="1"/>
  <c r="OEZ31" i="1"/>
  <c r="OFA31" i="1"/>
  <c r="OFB31" i="1"/>
  <c r="OFC31" i="1"/>
  <c r="OFD31" i="1"/>
  <c r="OFE31" i="1"/>
  <c r="OFF31" i="1"/>
  <c r="OFG31" i="1"/>
  <c r="OFH31" i="1"/>
  <c r="OFI31" i="1"/>
  <c r="OFJ31" i="1"/>
  <c r="OFK31" i="1"/>
  <c r="OFL31" i="1"/>
  <c r="OFM31" i="1"/>
  <c r="OFN31" i="1"/>
  <c r="OFO31" i="1"/>
  <c r="OFP31" i="1"/>
  <c r="OFQ31" i="1"/>
  <c r="OFR31" i="1"/>
  <c r="OFS31" i="1"/>
  <c r="OFT31" i="1"/>
  <c r="OFU31" i="1"/>
  <c r="OFV31" i="1"/>
  <c r="OFW31" i="1"/>
  <c r="OFX31" i="1"/>
  <c r="OFY31" i="1"/>
  <c r="OFZ31" i="1"/>
  <c r="OGA31" i="1"/>
  <c r="OGB31" i="1"/>
  <c r="OGC31" i="1"/>
  <c r="OGD31" i="1"/>
  <c r="OGE31" i="1"/>
  <c r="OGF31" i="1"/>
  <c r="OGG31" i="1"/>
  <c r="OGH31" i="1"/>
  <c r="OGI31" i="1"/>
  <c r="OGJ31" i="1"/>
  <c r="OGK31" i="1"/>
  <c r="OGL31" i="1"/>
  <c r="OGM31" i="1"/>
  <c r="OGN31" i="1"/>
  <c r="OGO31" i="1"/>
  <c r="OGP31" i="1"/>
  <c r="OGQ31" i="1"/>
  <c r="OGR31" i="1"/>
  <c r="OGS31" i="1"/>
  <c r="OGT31" i="1"/>
  <c r="OGU31" i="1"/>
  <c r="OGV31" i="1"/>
  <c r="OGW31" i="1"/>
  <c r="OGX31" i="1"/>
  <c r="OGY31" i="1"/>
  <c r="OGZ31" i="1"/>
  <c r="OHA31" i="1"/>
  <c r="OHB31" i="1"/>
  <c r="OHC31" i="1"/>
  <c r="OHD31" i="1"/>
  <c r="OHE31" i="1"/>
  <c r="OHF31" i="1"/>
  <c r="OHG31" i="1"/>
  <c r="OHH31" i="1"/>
  <c r="OHI31" i="1"/>
  <c r="OHJ31" i="1"/>
  <c r="OHK31" i="1"/>
  <c r="OHL31" i="1"/>
  <c r="OHM31" i="1"/>
  <c r="OHN31" i="1"/>
  <c r="OHO31" i="1"/>
  <c r="OHP31" i="1"/>
  <c r="OHQ31" i="1"/>
  <c r="OHR31" i="1"/>
  <c r="OHS31" i="1"/>
  <c r="OHT31" i="1"/>
  <c r="OHU31" i="1"/>
  <c r="OHV31" i="1"/>
  <c r="OHW31" i="1"/>
  <c r="OHX31" i="1"/>
  <c r="OHY31" i="1"/>
  <c r="OHZ31" i="1"/>
  <c r="OIA31" i="1"/>
  <c r="OIB31" i="1"/>
  <c r="OIC31" i="1"/>
  <c r="OID31" i="1"/>
  <c r="OIE31" i="1"/>
  <c r="OIF31" i="1"/>
  <c r="OIG31" i="1"/>
  <c r="OIH31" i="1"/>
  <c r="OII31" i="1"/>
  <c r="OIJ31" i="1"/>
  <c r="OIK31" i="1"/>
  <c r="OIL31" i="1"/>
  <c r="OIM31" i="1"/>
  <c r="OIN31" i="1"/>
  <c r="OIO31" i="1"/>
  <c r="OIP31" i="1"/>
  <c r="OIQ31" i="1"/>
  <c r="OIR31" i="1"/>
  <c r="OIS31" i="1"/>
  <c r="OIT31" i="1"/>
  <c r="OIU31" i="1"/>
  <c r="OIV31" i="1"/>
  <c r="OIW31" i="1"/>
  <c r="OIX31" i="1"/>
  <c r="OIY31" i="1"/>
  <c r="OIZ31" i="1"/>
  <c r="OJA31" i="1"/>
  <c r="OJB31" i="1"/>
  <c r="OJC31" i="1"/>
  <c r="OJD31" i="1"/>
  <c r="OJE31" i="1"/>
  <c r="OJF31" i="1"/>
  <c r="OJG31" i="1"/>
  <c r="OJH31" i="1"/>
  <c r="OJI31" i="1"/>
  <c r="OJJ31" i="1"/>
  <c r="OJK31" i="1"/>
  <c r="OJL31" i="1"/>
  <c r="OJM31" i="1"/>
  <c r="OJN31" i="1"/>
  <c r="OJO31" i="1"/>
  <c r="OJP31" i="1"/>
  <c r="OJQ31" i="1"/>
  <c r="OJR31" i="1"/>
  <c r="OJS31" i="1"/>
  <c r="OJT31" i="1"/>
  <c r="OJU31" i="1"/>
  <c r="OJV31" i="1"/>
  <c r="OJW31" i="1"/>
  <c r="OJX31" i="1"/>
  <c r="OJY31" i="1"/>
  <c r="OJZ31" i="1"/>
  <c r="OKA31" i="1"/>
  <c r="OKB31" i="1"/>
  <c r="OKC31" i="1"/>
  <c r="OKD31" i="1"/>
  <c r="OKE31" i="1"/>
  <c r="OKF31" i="1"/>
  <c r="OKG31" i="1"/>
  <c r="OKH31" i="1"/>
  <c r="OKI31" i="1"/>
  <c r="OKJ31" i="1"/>
  <c r="OKK31" i="1"/>
  <c r="OKL31" i="1"/>
  <c r="OKM31" i="1"/>
  <c r="OKN31" i="1"/>
  <c r="OKO31" i="1"/>
  <c r="OKP31" i="1"/>
  <c r="OKQ31" i="1"/>
  <c r="OKR31" i="1"/>
  <c r="OKS31" i="1"/>
  <c r="OKT31" i="1"/>
  <c r="OKU31" i="1"/>
  <c r="OKV31" i="1"/>
  <c r="OKW31" i="1"/>
  <c r="OKX31" i="1"/>
  <c r="OKY31" i="1"/>
  <c r="OKZ31" i="1"/>
  <c r="OLA31" i="1"/>
  <c r="OLB31" i="1"/>
  <c r="OLC31" i="1"/>
  <c r="OLD31" i="1"/>
  <c r="OLE31" i="1"/>
  <c r="OLF31" i="1"/>
  <c r="OLG31" i="1"/>
  <c r="OLH31" i="1"/>
  <c r="OLI31" i="1"/>
  <c r="OLJ31" i="1"/>
  <c r="OLK31" i="1"/>
  <c r="OLL31" i="1"/>
  <c r="OLM31" i="1"/>
  <c r="OLN31" i="1"/>
  <c r="OLO31" i="1"/>
  <c r="OLP31" i="1"/>
  <c r="OLQ31" i="1"/>
  <c r="OLR31" i="1"/>
  <c r="OLS31" i="1"/>
  <c r="OLT31" i="1"/>
  <c r="OLU31" i="1"/>
  <c r="OLV31" i="1"/>
  <c r="OLW31" i="1"/>
  <c r="OLX31" i="1"/>
  <c r="OLY31" i="1"/>
  <c r="OLZ31" i="1"/>
  <c r="OMA31" i="1"/>
  <c r="OMB31" i="1"/>
  <c r="OMC31" i="1"/>
  <c r="OMD31" i="1"/>
  <c r="OME31" i="1"/>
  <c r="OMF31" i="1"/>
  <c r="OMG31" i="1"/>
  <c r="OMH31" i="1"/>
  <c r="OMI31" i="1"/>
  <c r="OMJ31" i="1"/>
  <c r="OMK31" i="1"/>
  <c r="OML31" i="1"/>
  <c r="OMM31" i="1"/>
  <c r="OMN31" i="1"/>
  <c r="OMO31" i="1"/>
  <c r="OMP31" i="1"/>
  <c r="OMQ31" i="1"/>
  <c r="OMR31" i="1"/>
  <c r="OMS31" i="1"/>
  <c r="OMT31" i="1"/>
  <c r="OMU31" i="1"/>
  <c r="OMV31" i="1"/>
  <c r="OMW31" i="1"/>
  <c r="OMX31" i="1"/>
  <c r="OMY31" i="1"/>
  <c r="OMZ31" i="1"/>
  <c r="ONA31" i="1"/>
  <c r="ONB31" i="1"/>
  <c r="ONC31" i="1"/>
  <c r="OND31" i="1"/>
  <c r="ONE31" i="1"/>
  <c r="ONF31" i="1"/>
  <c r="ONG31" i="1"/>
  <c r="ONH31" i="1"/>
  <c r="ONI31" i="1"/>
  <c r="ONJ31" i="1"/>
  <c r="ONK31" i="1"/>
  <c r="ONL31" i="1"/>
  <c r="ONM31" i="1"/>
  <c r="ONN31" i="1"/>
  <c r="ONO31" i="1"/>
  <c r="ONP31" i="1"/>
  <c r="ONQ31" i="1"/>
  <c r="ONR31" i="1"/>
  <c r="ONS31" i="1"/>
  <c r="ONT31" i="1"/>
  <c r="ONU31" i="1"/>
  <c r="ONV31" i="1"/>
  <c r="ONW31" i="1"/>
  <c r="ONX31" i="1"/>
  <c r="ONY31" i="1"/>
  <c r="ONZ31" i="1"/>
  <c r="OOA31" i="1"/>
  <c r="OOB31" i="1"/>
  <c r="OOC31" i="1"/>
  <c r="OOD31" i="1"/>
  <c r="OOE31" i="1"/>
  <c r="OOF31" i="1"/>
  <c r="OOG31" i="1"/>
  <c r="OOH31" i="1"/>
  <c r="OOI31" i="1"/>
  <c r="OOJ31" i="1"/>
  <c r="OOK31" i="1"/>
  <c r="OOL31" i="1"/>
  <c r="OOM31" i="1"/>
  <c r="OON31" i="1"/>
  <c r="OOO31" i="1"/>
  <c r="OOP31" i="1"/>
  <c r="OOQ31" i="1"/>
  <c r="OOR31" i="1"/>
  <c r="OOS31" i="1"/>
  <c r="OOT31" i="1"/>
  <c r="OOU31" i="1"/>
  <c r="OOV31" i="1"/>
  <c r="OOW31" i="1"/>
  <c r="OOX31" i="1"/>
  <c r="OOY31" i="1"/>
  <c r="OOZ31" i="1"/>
  <c r="OPA31" i="1"/>
  <c r="OPB31" i="1"/>
  <c r="OPC31" i="1"/>
  <c r="OPD31" i="1"/>
  <c r="OPE31" i="1"/>
  <c r="OPF31" i="1"/>
  <c r="OPG31" i="1"/>
  <c r="OPH31" i="1"/>
  <c r="OPI31" i="1"/>
  <c r="OPJ31" i="1"/>
  <c r="OPK31" i="1"/>
  <c r="OPL31" i="1"/>
  <c r="OPM31" i="1"/>
  <c r="OPN31" i="1"/>
  <c r="OPO31" i="1"/>
  <c r="OPP31" i="1"/>
  <c r="OPQ31" i="1"/>
  <c r="OPR31" i="1"/>
  <c r="OPS31" i="1"/>
  <c r="OPT31" i="1"/>
  <c r="OPU31" i="1"/>
  <c r="OPV31" i="1"/>
  <c r="OPW31" i="1"/>
  <c r="OPX31" i="1"/>
  <c r="OPY31" i="1"/>
  <c r="OPZ31" i="1"/>
  <c r="OQA31" i="1"/>
  <c r="OQB31" i="1"/>
  <c r="OQC31" i="1"/>
  <c r="OQD31" i="1"/>
  <c r="OQE31" i="1"/>
  <c r="OQF31" i="1"/>
  <c r="OQG31" i="1"/>
  <c r="OQH31" i="1"/>
  <c r="OQI31" i="1"/>
  <c r="OQJ31" i="1"/>
  <c r="OQK31" i="1"/>
  <c r="OQL31" i="1"/>
  <c r="OQM31" i="1"/>
  <c r="OQN31" i="1"/>
  <c r="OQO31" i="1"/>
  <c r="OQP31" i="1"/>
  <c r="OQQ31" i="1"/>
  <c r="OQR31" i="1"/>
  <c r="OQS31" i="1"/>
  <c r="OQT31" i="1"/>
  <c r="OQU31" i="1"/>
  <c r="OQV31" i="1"/>
  <c r="OQW31" i="1"/>
  <c r="OQX31" i="1"/>
  <c r="OQY31" i="1"/>
  <c r="OQZ31" i="1"/>
  <c r="ORA31" i="1"/>
  <c r="ORB31" i="1"/>
  <c r="ORC31" i="1"/>
  <c r="ORD31" i="1"/>
  <c r="ORE31" i="1"/>
  <c r="ORF31" i="1"/>
  <c r="ORG31" i="1"/>
  <c r="ORH31" i="1"/>
  <c r="ORI31" i="1"/>
  <c r="ORJ31" i="1"/>
  <c r="ORK31" i="1"/>
  <c r="ORL31" i="1"/>
  <c r="ORM31" i="1"/>
  <c r="ORN31" i="1"/>
  <c r="ORO31" i="1"/>
  <c r="ORP31" i="1"/>
  <c r="ORQ31" i="1"/>
  <c r="ORR31" i="1"/>
  <c r="ORS31" i="1"/>
  <c r="ORT31" i="1"/>
  <c r="ORU31" i="1"/>
  <c r="ORV31" i="1"/>
  <c r="ORW31" i="1"/>
  <c r="ORX31" i="1"/>
  <c r="ORY31" i="1"/>
  <c r="ORZ31" i="1"/>
  <c r="OSA31" i="1"/>
  <c r="OSB31" i="1"/>
  <c r="OSC31" i="1"/>
  <c r="OSD31" i="1"/>
  <c r="OSE31" i="1"/>
  <c r="OSF31" i="1"/>
  <c r="OSG31" i="1"/>
  <c r="OSH31" i="1"/>
  <c r="OSI31" i="1"/>
  <c r="OSJ31" i="1"/>
  <c r="OSK31" i="1"/>
  <c r="OSL31" i="1"/>
  <c r="OSM31" i="1"/>
  <c r="OSN31" i="1"/>
  <c r="OSO31" i="1"/>
  <c r="OSP31" i="1"/>
  <c r="OSQ31" i="1"/>
  <c r="OSR31" i="1"/>
  <c r="OSS31" i="1"/>
  <c r="OST31" i="1"/>
  <c r="OSU31" i="1"/>
  <c r="OSV31" i="1"/>
  <c r="OSW31" i="1"/>
  <c r="OSX31" i="1"/>
  <c r="OSY31" i="1"/>
  <c r="OSZ31" i="1"/>
  <c r="OTA31" i="1"/>
  <c r="OTB31" i="1"/>
  <c r="OTC31" i="1"/>
  <c r="OTD31" i="1"/>
  <c r="OTE31" i="1"/>
  <c r="OTF31" i="1"/>
  <c r="OTG31" i="1"/>
  <c r="OTH31" i="1"/>
  <c r="OTI31" i="1"/>
  <c r="OTJ31" i="1"/>
  <c r="OTK31" i="1"/>
  <c r="OTL31" i="1"/>
  <c r="OTM31" i="1"/>
  <c r="OTN31" i="1"/>
  <c r="OTO31" i="1"/>
  <c r="OTP31" i="1"/>
  <c r="OTQ31" i="1"/>
  <c r="OTR31" i="1"/>
  <c r="OTS31" i="1"/>
  <c r="OTT31" i="1"/>
  <c r="OTU31" i="1"/>
  <c r="OTV31" i="1"/>
  <c r="OTW31" i="1"/>
  <c r="OTX31" i="1"/>
  <c r="OTY31" i="1"/>
  <c r="OTZ31" i="1"/>
  <c r="OUA31" i="1"/>
  <c r="OUB31" i="1"/>
  <c r="OUC31" i="1"/>
  <c r="OUD31" i="1"/>
  <c r="OUE31" i="1"/>
  <c r="OUF31" i="1"/>
  <c r="OUG31" i="1"/>
  <c r="OUH31" i="1"/>
  <c r="OUI31" i="1"/>
  <c r="OUJ31" i="1"/>
  <c r="OUK31" i="1"/>
  <c r="OUL31" i="1"/>
  <c r="OUM31" i="1"/>
  <c r="OUN31" i="1"/>
  <c r="OUO31" i="1"/>
  <c r="OUP31" i="1"/>
  <c r="OUQ31" i="1"/>
  <c r="OUR31" i="1"/>
  <c r="OUS31" i="1"/>
  <c r="OUT31" i="1"/>
  <c r="OUU31" i="1"/>
  <c r="OUV31" i="1"/>
  <c r="OUW31" i="1"/>
  <c r="OUX31" i="1"/>
  <c r="OUY31" i="1"/>
  <c r="OUZ31" i="1"/>
  <c r="OVA31" i="1"/>
  <c r="OVB31" i="1"/>
  <c r="OVC31" i="1"/>
  <c r="OVD31" i="1"/>
  <c r="OVE31" i="1"/>
  <c r="OVF31" i="1"/>
  <c r="OVG31" i="1"/>
  <c r="OVH31" i="1"/>
  <c r="OVI31" i="1"/>
  <c r="OVJ31" i="1"/>
  <c r="OVK31" i="1"/>
  <c r="OVL31" i="1"/>
  <c r="OVM31" i="1"/>
  <c r="OVN31" i="1"/>
  <c r="OVO31" i="1"/>
  <c r="OVP31" i="1"/>
  <c r="OVQ31" i="1"/>
  <c r="OVR31" i="1"/>
  <c r="OVS31" i="1"/>
  <c r="OVT31" i="1"/>
  <c r="OVU31" i="1"/>
  <c r="OVV31" i="1"/>
  <c r="OVW31" i="1"/>
  <c r="OVX31" i="1"/>
  <c r="OVY31" i="1"/>
  <c r="OVZ31" i="1"/>
  <c r="OWA31" i="1"/>
  <c r="OWB31" i="1"/>
  <c r="OWC31" i="1"/>
  <c r="OWD31" i="1"/>
  <c r="OWE31" i="1"/>
  <c r="OWF31" i="1"/>
  <c r="OWG31" i="1"/>
  <c r="OWH31" i="1"/>
  <c r="OWI31" i="1"/>
  <c r="OWJ31" i="1"/>
  <c r="OWK31" i="1"/>
  <c r="OWL31" i="1"/>
  <c r="OWM31" i="1"/>
  <c r="OWN31" i="1"/>
  <c r="OWO31" i="1"/>
  <c r="OWP31" i="1"/>
  <c r="OWQ31" i="1"/>
  <c r="OWR31" i="1"/>
  <c r="OWS31" i="1"/>
  <c r="OWT31" i="1"/>
  <c r="OWU31" i="1"/>
  <c r="OWV31" i="1"/>
  <c r="OWW31" i="1"/>
  <c r="OWX31" i="1"/>
  <c r="OWY31" i="1"/>
  <c r="OWZ31" i="1"/>
  <c r="OXA31" i="1"/>
  <c r="OXB31" i="1"/>
  <c r="OXC31" i="1"/>
  <c r="OXD31" i="1"/>
  <c r="OXE31" i="1"/>
  <c r="OXF31" i="1"/>
  <c r="OXG31" i="1"/>
  <c r="OXH31" i="1"/>
  <c r="OXI31" i="1"/>
  <c r="OXJ31" i="1"/>
  <c r="OXK31" i="1"/>
  <c r="OXL31" i="1"/>
  <c r="OXM31" i="1"/>
  <c r="OXN31" i="1"/>
  <c r="OXO31" i="1"/>
  <c r="OXP31" i="1"/>
  <c r="OXQ31" i="1"/>
  <c r="OXR31" i="1"/>
  <c r="OXS31" i="1"/>
  <c r="OXT31" i="1"/>
  <c r="OXU31" i="1"/>
  <c r="OXV31" i="1"/>
  <c r="OXW31" i="1"/>
  <c r="OXX31" i="1"/>
  <c r="OXY31" i="1"/>
  <c r="OXZ31" i="1"/>
  <c r="OYA31" i="1"/>
  <c r="OYB31" i="1"/>
  <c r="OYC31" i="1"/>
  <c r="OYD31" i="1"/>
  <c r="OYE31" i="1"/>
  <c r="OYF31" i="1"/>
  <c r="OYG31" i="1"/>
  <c r="OYH31" i="1"/>
  <c r="OYI31" i="1"/>
  <c r="OYJ31" i="1"/>
  <c r="OYK31" i="1"/>
  <c r="OYL31" i="1"/>
  <c r="OYM31" i="1"/>
  <c r="OYN31" i="1"/>
  <c r="OYO31" i="1"/>
  <c r="OYP31" i="1"/>
  <c r="OYQ31" i="1"/>
  <c r="OYR31" i="1"/>
  <c r="OYS31" i="1"/>
  <c r="OYT31" i="1"/>
  <c r="OYU31" i="1"/>
  <c r="OYV31" i="1"/>
  <c r="OYW31" i="1"/>
  <c r="OYX31" i="1"/>
  <c r="OYY31" i="1"/>
  <c r="OYZ31" i="1"/>
  <c r="OZA31" i="1"/>
  <c r="OZB31" i="1"/>
  <c r="OZC31" i="1"/>
  <c r="OZD31" i="1"/>
  <c r="OZE31" i="1"/>
  <c r="OZF31" i="1"/>
  <c r="OZG31" i="1"/>
  <c r="OZH31" i="1"/>
  <c r="OZI31" i="1"/>
  <c r="OZJ31" i="1"/>
  <c r="OZK31" i="1"/>
  <c r="OZL31" i="1"/>
  <c r="OZM31" i="1"/>
  <c r="OZN31" i="1"/>
  <c r="OZO31" i="1"/>
  <c r="OZP31" i="1"/>
  <c r="OZQ31" i="1"/>
  <c r="OZR31" i="1"/>
  <c r="OZS31" i="1"/>
  <c r="OZT31" i="1"/>
  <c r="OZU31" i="1"/>
  <c r="OZV31" i="1"/>
  <c r="OZW31" i="1"/>
  <c r="OZX31" i="1"/>
  <c r="OZY31" i="1"/>
  <c r="OZZ31" i="1"/>
  <c r="PAA31" i="1"/>
  <c r="PAB31" i="1"/>
  <c r="PAC31" i="1"/>
  <c r="PAD31" i="1"/>
  <c r="PAE31" i="1"/>
  <c r="PAF31" i="1"/>
  <c r="PAG31" i="1"/>
  <c r="PAH31" i="1"/>
  <c r="PAI31" i="1"/>
  <c r="PAJ31" i="1"/>
  <c r="PAK31" i="1"/>
  <c r="PAL31" i="1"/>
  <c r="PAM31" i="1"/>
  <c r="PAN31" i="1"/>
  <c r="PAO31" i="1"/>
  <c r="PAP31" i="1"/>
  <c r="PAQ31" i="1"/>
  <c r="PAR31" i="1"/>
  <c r="PAS31" i="1"/>
  <c r="PAT31" i="1"/>
  <c r="PAU31" i="1"/>
  <c r="PAV31" i="1"/>
  <c r="PAW31" i="1"/>
  <c r="PAX31" i="1"/>
  <c r="PAY31" i="1"/>
  <c r="PAZ31" i="1"/>
  <c r="PBA31" i="1"/>
  <c r="PBB31" i="1"/>
  <c r="PBC31" i="1"/>
  <c r="PBD31" i="1"/>
  <c r="PBE31" i="1"/>
  <c r="PBF31" i="1"/>
  <c r="PBG31" i="1"/>
  <c r="PBH31" i="1"/>
  <c r="PBI31" i="1"/>
  <c r="PBJ31" i="1"/>
  <c r="PBK31" i="1"/>
  <c r="PBL31" i="1"/>
  <c r="PBM31" i="1"/>
  <c r="PBN31" i="1"/>
  <c r="PBO31" i="1"/>
  <c r="PBP31" i="1"/>
  <c r="PBQ31" i="1"/>
  <c r="PBR31" i="1"/>
  <c r="PBS31" i="1"/>
  <c r="PBT31" i="1"/>
  <c r="PBU31" i="1"/>
  <c r="PBV31" i="1"/>
  <c r="PBW31" i="1"/>
  <c r="PBX31" i="1"/>
  <c r="PBY31" i="1"/>
  <c r="PBZ31" i="1"/>
  <c r="PCA31" i="1"/>
  <c r="PCB31" i="1"/>
  <c r="PCC31" i="1"/>
  <c r="PCD31" i="1"/>
  <c r="PCE31" i="1"/>
  <c r="PCF31" i="1"/>
  <c r="PCG31" i="1"/>
  <c r="PCH31" i="1"/>
  <c r="PCI31" i="1"/>
  <c r="PCJ31" i="1"/>
  <c r="PCK31" i="1"/>
  <c r="PCL31" i="1"/>
  <c r="PCM31" i="1"/>
  <c r="PCN31" i="1"/>
  <c r="PCO31" i="1"/>
  <c r="PCP31" i="1"/>
  <c r="PCQ31" i="1"/>
  <c r="PCR31" i="1"/>
  <c r="PCS31" i="1"/>
  <c r="PCT31" i="1"/>
  <c r="PCU31" i="1"/>
  <c r="PCV31" i="1"/>
  <c r="PCW31" i="1"/>
  <c r="PCX31" i="1"/>
  <c r="PCY31" i="1"/>
  <c r="PCZ31" i="1"/>
  <c r="PDA31" i="1"/>
  <c r="PDB31" i="1"/>
  <c r="PDC31" i="1"/>
  <c r="PDD31" i="1"/>
  <c r="PDE31" i="1"/>
  <c r="PDF31" i="1"/>
  <c r="PDG31" i="1"/>
  <c r="PDH31" i="1"/>
  <c r="PDI31" i="1"/>
  <c r="PDJ31" i="1"/>
  <c r="PDK31" i="1"/>
  <c r="PDL31" i="1"/>
  <c r="PDM31" i="1"/>
  <c r="PDN31" i="1"/>
  <c r="PDO31" i="1"/>
  <c r="PDP31" i="1"/>
  <c r="PDQ31" i="1"/>
  <c r="PDR31" i="1"/>
  <c r="PDS31" i="1"/>
  <c r="PDT31" i="1"/>
  <c r="PDU31" i="1"/>
  <c r="PDV31" i="1"/>
  <c r="PDW31" i="1"/>
  <c r="PDX31" i="1"/>
  <c r="PDY31" i="1"/>
  <c r="PDZ31" i="1"/>
  <c r="PEA31" i="1"/>
  <c r="PEB31" i="1"/>
  <c r="PEC31" i="1"/>
  <c r="PED31" i="1"/>
  <c r="PEE31" i="1"/>
  <c r="PEF31" i="1"/>
  <c r="PEG31" i="1"/>
  <c r="PEH31" i="1"/>
  <c r="PEI31" i="1"/>
  <c r="PEJ31" i="1"/>
  <c r="PEK31" i="1"/>
  <c r="PEL31" i="1"/>
  <c r="PEM31" i="1"/>
  <c r="PEN31" i="1"/>
  <c r="PEO31" i="1"/>
  <c r="PEP31" i="1"/>
  <c r="PEQ31" i="1"/>
  <c r="PER31" i="1"/>
  <c r="PES31" i="1"/>
  <c r="PET31" i="1"/>
  <c r="PEU31" i="1"/>
  <c r="PEV31" i="1"/>
  <c r="PEW31" i="1"/>
  <c r="PEX31" i="1"/>
  <c r="PEY31" i="1"/>
  <c r="PEZ31" i="1"/>
  <c r="PFA31" i="1"/>
  <c r="PFB31" i="1"/>
  <c r="PFC31" i="1"/>
  <c r="PFD31" i="1"/>
  <c r="PFE31" i="1"/>
  <c r="PFF31" i="1"/>
  <c r="PFG31" i="1"/>
  <c r="PFH31" i="1"/>
  <c r="PFI31" i="1"/>
  <c r="PFJ31" i="1"/>
  <c r="PFK31" i="1"/>
  <c r="PFL31" i="1"/>
  <c r="PFM31" i="1"/>
  <c r="PFN31" i="1"/>
  <c r="PFO31" i="1"/>
  <c r="PFP31" i="1"/>
  <c r="PFQ31" i="1"/>
  <c r="PFR31" i="1"/>
  <c r="PFS31" i="1"/>
  <c r="PFT31" i="1"/>
  <c r="PFU31" i="1"/>
  <c r="PFV31" i="1"/>
  <c r="PFW31" i="1"/>
  <c r="PFX31" i="1"/>
  <c r="PFY31" i="1"/>
  <c r="PFZ31" i="1"/>
  <c r="PGA31" i="1"/>
  <c r="PGB31" i="1"/>
  <c r="PGC31" i="1"/>
  <c r="PGD31" i="1"/>
  <c r="PGE31" i="1"/>
  <c r="PGF31" i="1"/>
  <c r="PGG31" i="1"/>
  <c r="PGH31" i="1"/>
  <c r="PGI31" i="1"/>
  <c r="PGJ31" i="1"/>
  <c r="PGK31" i="1"/>
  <c r="PGL31" i="1"/>
  <c r="PGM31" i="1"/>
  <c r="PGN31" i="1"/>
  <c r="PGO31" i="1"/>
  <c r="PGP31" i="1"/>
  <c r="PGQ31" i="1"/>
  <c r="PGR31" i="1"/>
  <c r="PGS31" i="1"/>
  <c r="PGT31" i="1"/>
  <c r="PGU31" i="1"/>
  <c r="PGV31" i="1"/>
  <c r="PGW31" i="1"/>
  <c r="PGX31" i="1"/>
  <c r="PGY31" i="1"/>
  <c r="PGZ31" i="1"/>
  <c r="PHA31" i="1"/>
  <c r="PHB31" i="1"/>
  <c r="PHC31" i="1"/>
  <c r="PHD31" i="1"/>
  <c r="PHE31" i="1"/>
  <c r="PHF31" i="1"/>
  <c r="PHG31" i="1"/>
  <c r="PHH31" i="1"/>
  <c r="PHI31" i="1"/>
  <c r="PHJ31" i="1"/>
  <c r="PHK31" i="1"/>
  <c r="PHL31" i="1"/>
  <c r="PHM31" i="1"/>
  <c r="PHN31" i="1"/>
  <c r="PHO31" i="1"/>
  <c r="PHP31" i="1"/>
  <c r="PHQ31" i="1"/>
  <c r="PHR31" i="1"/>
  <c r="PHS31" i="1"/>
  <c r="PHT31" i="1"/>
  <c r="PHU31" i="1"/>
  <c r="PHV31" i="1"/>
  <c r="PHW31" i="1"/>
  <c r="PHX31" i="1"/>
  <c r="PHY31" i="1"/>
  <c r="PHZ31" i="1"/>
  <c r="PIA31" i="1"/>
  <c r="PIB31" i="1"/>
  <c r="PIC31" i="1"/>
  <c r="PID31" i="1"/>
  <c r="PIE31" i="1"/>
  <c r="PIF31" i="1"/>
  <c r="PIG31" i="1"/>
  <c r="PIH31" i="1"/>
  <c r="PII31" i="1"/>
  <c r="PIJ31" i="1"/>
  <c r="PIK31" i="1"/>
  <c r="PIL31" i="1"/>
  <c r="PIM31" i="1"/>
  <c r="PIN31" i="1"/>
  <c r="PIO31" i="1"/>
  <c r="PIP31" i="1"/>
  <c r="PIQ31" i="1"/>
  <c r="PIR31" i="1"/>
  <c r="PIS31" i="1"/>
  <c r="PIT31" i="1"/>
  <c r="PIU31" i="1"/>
  <c r="PIV31" i="1"/>
  <c r="PIW31" i="1"/>
  <c r="PIX31" i="1"/>
  <c r="PIY31" i="1"/>
  <c r="PIZ31" i="1"/>
  <c r="PJA31" i="1"/>
  <c r="PJB31" i="1"/>
  <c r="PJC31" i="1"/>
  <c r="PJD31" i="1"/>
  <c r="PJE31" i="1"/>
  <c r="PJF31" i="1"/>
  <c r="PJG31" i="1"/>
  <c r="PJH31" i="1"/>
  <c r="PJI31" i="1"/>
  <c r="PJJ31" i="1"/>
  <c r="PJK31" i="1"/>
  <c r="PJL31" i="1"/>
  <c r="PJM31" i="1"/>
  <c r="PJN31" i="1"/>
  <c r="PJO31" i="1"/>
  <c r="PJP31" i="1"/>
  <c r="PJQ31" i="1"/>
  <c r="PJR31" i="1"/>
  <c r="PJS31" i="1"/>
  <c r="PJT31" i="1"/>
  <c r="PJU31" i="1"/>
  <c r="PJV31" i="1"/>
  <c r="PJW31" i="1"/>
  <c r="PJX31" i="1"/>
  <c r="PJY31" i="1"/>
  <c r="PJZ31" i="1"/>
  <c r="PKA31" i="1"/>
  <c r="PKB31" i="1"/>
  <c r="PKC31" i="1"/>
  <c r="PKD31" i="1"/>
  <c r="PKE31" i="1"/>
  <c r="PKF31" i="1"/>
  <c r="PKG31" i="1"/>
  <c r="PKH31" i="1"/>
  <c r="PKI31" i="1"/>
  <c r="PKJ31" i="1"/>
  <c r="PKK31" i="1"/>
  <c r="PKL31" i="1"/>
  <c r="PKM31" i="1"/>
  <c r="PKN31" i="1"/>
  <c r="PKO31" i="1"/>
  <c r="PKP31" i="1"/>
  <c r="PKQ31" i="1"/>
  <c r="PKR31" i="1"/>
  <c r="PKS31" i="1"/>
  <c r="PKT31" i="1"/>
  <c r="PKU31" i="1"/>
  <c r="PKV31" i="1"/>
  <c r="PKW31" i="1"/>
  <c r="PKX31" i="1"/>
  <c r="PKY31" i="1"/>
  <c r="PKZ31" i="1"/>
  <c r="PLA31" i="1"/>
  <c r="PLB31" i="1"/>
  <c r="PLC31" i="1"/>
  <c r="PLD31" i="1"/>
  <c r="PLE31" i="1"/>
  <c r="PLF31" i="1"/>
  <c r="PLG31" i="1"/>
  <c r="PLH31" i="1"/>
  <c r="PLI31" i="1"/>
  <c r="PLJ31" i="1"/>
  <c r="PLK31" i="1"/>
  <c r="PLL31" i="1"/>
  <c r="PLM31" i="1"/>
  <c r="PLN31" i="1"/>
  <c r="PLO31" i="1"/>
  <c r="PLP31" i="1"/>
  <c r="PLQ31" i="1"/>
  <c r="PLR31" i="1"/>
  <c r="PLS31" i="1"/>
  <c r="PLT31" i="1"/>
  <c r="PLU31" i="1"/>
  <c r="PLV31" i="1"/>
  <c r="PLW31" i="1"/>
  <c r="PLX31" i="1"/>
  <c r="PLY31" i="1"/>
  <c r="PLZ31" i="1"/>
  <c r="PMA31" i="1"/>
  <c r="PMB31" i="1"/>
  <c r="PMC31" i="1"/>
  <c r="PMD31" i="1"/>
  <c r="PME31" i="1"/>
  <c r="PMF31" i="1"/>
  <c r="PMG31" i="1"/>
  <c r="PMH31" i="1"/>
  <c r="PMI31" i="1"/>
  <c r="PMJ31" i="1"/>
  <c r="PMK31" i="1"/>
  <c r="PML31" i="1"/>
  <c r="PMM31" i="1"/>
  <c r="PMN31" i="1"/>
  <c r="PMO31" i="1"/>
  <c r="PMP31" i="1"/>
  <c r="PMQ31" i="1"/>
  <c r="PMR31" i="1"/>
  <c r="PMS31" i="1"/>
  <c r="PMT31" i="1"/>
  <c r="PMU31" i="1"/>
  <c r="PMV31" i="1"/>
  <c r="PMW31" i="1"/>
  <c r="PMX31" i="1"/>
  <c r="PMY31" i="1"/>
  <c r="PMZ31" i="1"/>
  <c r="PNA31" i="1"/>
  <c r="PNB31" i="1"/>
  <c r="PNC31" i="1"/>
  <c r="PND31" i="1"/>
  <c r="PNE31" i="1"/>
  <c r="PNF31" i="1"/>
  <c r="PNG31" i="1"/>
  <c r="PNH31" i="1"/>
  <c r="PNI31" i="1"/>
  <c r="PNJ31" i="1"/>
  <c r="PNK31" i="1"/>
  <c r="PNL31" i="1"/>
  <c r="PNM31" i="1"/>
  <c r="PNN31" i="1"/>
  <c r="PNO31" i="1"/>
  <c r="PNP31" i="1"/>
  <c r="PNQ31" i="1"/>
  <c r="PNR31" i="1"/>
  <c r="PNS31" i="1"/>
  <c r="PNT31" i="1"/>
  <c r="PNU31" i="1"/>
  <c r="PNV31" i="1"/>
  <c r="PNW31" i="1"/>
  <c r="PNX31" i="1"/>
  <c r="PNY31" i="1"/>
  <c r="PNZ31" i="1"/>
  <c r="POA31" i="1"/>
  <c r="POB31" i="1"/>
  <c r="POC31" i="1"/>
  <c r="POD31" i="1"/>
  <c r="POE31" i="1"/>
  <c r="POF31" i="1"/>
  <c r="POG31" i="1"/>
  <c r="POH31" i="1"/>
  <c r="POI31" i="1"/>
  <c r="POJ31" i="1"/>
  <c r="POK31" i="1"/>
  <c r="POL31" i="1"/>
  <c r="POM31" i="1"/>
  <c r="PON31" i="1"/>
  <c r="POO31" i="1"/>
  <c r="POP31" i="1"/>
  <c r="POQ31" i="1"/>
  <c r="POR31" i="1"/>
  <c r="POS31" i="1"/>
  <c r="POT31" i="1"/>
  <c r="POU31" i="1"/>
  <c r="POV31" i="1"/>
  <c r="POW31" i="1"/>
  <c r="POX31" i="1"/>
  <c r="POY31" i="1"/>
  <c r="POZ31" i="1"/>
  <c r="PPA31" i="1"/>
  <c r="PPB31" i="1"/>
  <c r="PPC31" i="1"/>
  <c r="PPD31" i="1"/>
  <c r="PPE31" i="1"/>
  <c r="PPF31" i="1"/>
  <c r="PPG31" i="1"/>
  <c r="PPH31" i="1"/>
  <c r="PPI31" i="1"/>
  <c r="PPJ31" i="1"/>
  <c r="PPK31" i="1"/>
  <c r="PPL31" i="1"/>
  <c r="PPM31" i="1"/>
  <c r="PPN31" i="1"/>
  <c r="PPO31" i="1"/>
  <c r="PPP31" i="1"/>
  <c r="PPQ31" i="1"/>
  <c r="PPR31" i="1"/>
  <c r="PPS31" i="1"/>
  <c r="PPT31" i="1"/>
  <c r="PPU31" i="1"/>
  <c r="PPV31" i="1"/>
  <c r="PPW31" i="1"/>
  <c r="PPX31" i="1"/>
  <c r="PPY31" i="1"/>
  <c r="PPZ31" i="1"/>
  <c r="PQA31" i="1"/>
  <c r="PQB31" i="1"/>
  <c r="PQC31" i="1"/>
  <c r="PQD31" i="1"/>
  <c r="PQE31" i="1"/>
  <c r="PQF31" i="1"/>
  <c r="PQG31" i="1"/>
  <c r="PQH31" i="1"/>
  <c r="PQI31" i="1"/>
  <c r="PQJ31" i="1"/>
  <c r="PQK31" i="1"/>
  <c r="PQL31" i="1"/>
  <c r="PQM31" i="1"/>
  <c r="PQN31" i="1"/>
  <c r="PQO31" i="1"/>
  <c r="PQP31" i="1"/>
  <c r="PQQ31" i="1"/>
  <c r="PQR31" i="1"/>
  <c r="PQS31" i="1"/>
  <c r="PQT31" i="1"/>
  <c r="PQU31" i="1"/>
  <c r="PQV31" i="1"/>
  <c r="PQW31" i="1"/>
  <c r="PQX31" i="1"/>
  <c r="PQY31" i="1"/>
  <c r="PQZ31" i="1"/>
  <c r="PRA31" i="1"/>
  <c r="PRB31" i="1"/>
  <c r="PRC31" i="1"/>
  <c r="PRD31" i="1"/>
  <c r="PRE31" i="1"/>
  <c r="PRF31" i="1"/>
  <c r="PRG31" i="1"/>
  <c r="PRH31" i="1"/>
  <c r="PRI31" i="1"/>
  <c r="PRJ31" i="1"/>
  <c r="PRK31" i="1"/>
  <c r="PRL31" i="1"/>
  <c r="PRM31" i="1"/>
  <c r="PRN31" i="1"/>
  <c r="PRO31" i="1"/>
  <c r="PRP31" i="1"/>
  <c r="PRQ31" i="1"/>
  <c r="PRR31" i="1"/>
  <c r="PRS31" i="1"/>
  <c r="PRT31" i="1"/>
  <c r="PRU31" i="1"/>
  <c r="PRV31" i="1"/>
  <c r="PRW31" i="1"/>
  <c r="PRX31" i="1"/>
  <c r="PRY31" i="1"/>
  <c r="PRZ31" i="1"/>
  <c r="PSA31" i="1"/>
  <c r="PSB31" i="1"/>
  <c r="PSC31" i="1"/>
  <c r="PSD31" i="1"/>
  <c r="PSE31" i="1"/>
  <c r="PSF31" i="1"/>
  <c r="PSG31" i="1"/>
  <c r="PSH31" i="1"/>
  <c r="PSI31" i="1"/>
  <c r="PSJ31" i="1"/>
  <c r="PSK31" i="1"/>
  <c r="PSL31" i="1"/>
  <c r="PSM31" i="1"/>
  <c r="PSN31" i="1"/>
  <c r="PSO31" i="1"/>
  <c r="PSP31" i="1"/>
  <c r="PSQ31" i="1"/>
  <c r="PSR31" i="1"/>
  <c r="PSS31" i="1"/>
  <c r="PST31" i="1"/>
  <c r="PSU31" i="1"/>
  <c r="PSV31" i="1"/>
  <c r="PSW31" i="1"/>
  <c r="PSX31" i="1"/>
  <c r="PSY31" i="1"/>
  <c r="PSZ31" i="1"/>
  <c r="PTA31" i="1"/>
  <c r="PTB31" i="1"/>
  <c r="PTC31" i="1"/>
  <c r="PTD31" i="1"/>
  <c r="PTE31" i="1"/>
  <c r="PTF31" i="1"/>
  <c r="PTG31" i="1"/>
  <c r="PTH31" i="1"/>
  <c r="PTI31" i="1"/>
  <c r="PTJ31" i="1"/>
  <c r="PTK31" i="1"/>
  <c r="PTL31" i="1"/>
  <c r="PTM31" i="1"/>
  <c r="PTN31" i="1"/>
  <c r="PTO31" i="1"/>
  <c r="PTP31" i="1"/>
  <c r="PTQ31" i="1"/>
  <c r="PTR31" i="1"/>
  <c r="PTS31" i="1"/>
  <c r="PTT31" i="1"/>
  <c r="PTU31" i="1"/>
  <c r="PTV31" i="1"/>
  <c r="PTW31" i="1"/>
  <c r="PTX31" i="1"/>
  <c r="PTY31" i="1"/>
  <c r="PTZ31" i="1"/>
  <c r="PUA31" i="1"/>
  <c r="PUB31" i="1"/>
  <c r="PUC31" i="1"/>
  <c r="PUD31" i="1"/>
  <c r="PUE31" i="1"/>
  <c r="PUF31" i="1"/>
  <c r="PUG31" i="1"/>
  <c r="PUH31" i="1"/>
  <c r="PUI31" i="1"/>
  <c r="PUJ31" i="1"/>
  <c r="PUK31" i="1"/>
  <c r="PUL31" i="1"/>
  <c r="PUM31" i="1"/>
  <c r="PUN31" i="1"/>
  <c r="PUO31" i="1"/>
  <c r="PUP31" i="1"/>
  <c r="PUQ31" i="1"/>
  <c r="PUR31" i="1"/>
  <c r="PUS31" i="1"/>
  <c r="PUT31" i="1"/>
  <c r="PUU31" i="1"/>
  <c r="PUV31" i="1"/>
  <c r="PUW31" i="1"/>
  <c r="PUX31" i="1"/>
  <c r="PUY31" i="1"/>
  <c r="PUZ31" i="1"/>
  <c r="PVA31" i="1"/>
  <c r="PVB31" i="1"/>
  <c r="PVC31" i="1"/>
  <c r="PVD31" i="1"/>
  <c r="PVE31" i="1"/>
  <c r="PVF31" i="1"/>
  <c r="PVG31" i="1"/>
  <c r="PVH31" i="1"/>
  <c r="PVI31" i="1"/>
  <c r="PVJ31" i="1"/>
  <c r="PVK31" i="1"/>
  <c r="PVL31" i="1"/>
  <c r="PVM31" i="1"/>
  <c r="PVN31" i="1"/>
  <c r="PVO31" i="1"/>
  <c r="PVP31" i="1"/>
  <c r="PVQ31" i="1"/>
  <c r="PVR31" i="1"/>
  <c r="PVS31" i="1"/>
  <c r="PVT31" i="1"/>
  <c r="PVU31" i="1"/>
  <c r="PVV31" i="1"/>
  <c r="PVW31" i="1"/>
  <c r="PVX31" i="1"/>
  <c r="PVY31" i="1"/>
  <c r="PVZ31" i="1"/>
  <c r="PWA31" i="1"/>
  <c r="PWB31" i="1"/>
  <c r="PWC31" i="1"/>
  <c r="PWD31" i="1"/>
  <c r="PWE31" i="1"/>
  <c r="PWF31" i="1"/>
  <c r="PWG31" i="1"/>
  <c r="PWH31" i="1"/>
  <c r="PWI31" i="1"/>
  <c r="PWJ31" i="1"/>
  <c r="PWK31" i="1"/>
  <c r="PWL31" i="1"/>
  <c r="PWM31" i="1"/>
  <c r="PWN31" i="1"/>
  <c r="PWO31" i="1"/>
  <c r="PWP31" i="1"/>
  <c r="PWQ31" i="1"/>
  <c r="PWR31" i="1"/>
  <c r="PWS31" i="1"/>
  <c r="PWT31" i="1"/>
  <c r="PWU31" i="1"/>
  <c r="PWV31" i="1"/>
  <c r="PWW31" i="1"/>
  <c r="PWX31" i="1"/>
  <c r="PWY31" i="1"/>
  <c r="PWZ31" i="1"/>
  <c r="PXA31" i="1"/>
  <c r="PXB31" i="1"/>
  <c r="PXC31" i="1"/>
  <c r="PXD31" i="1"/>
  <c r="PXE31" i="1"/>
  <c r="PXF31" i="1"/>
  <c r="PXG31" i="1"/>
  <c r="PXH31" i="1"/>
  <c r="PXI31" i="1"/>
  <c r="PXJ31" i="1"/>
  <c r="PXK31" i="1"/>
  <c r="PXL31" i="1"/>
  <c r="PXM31" i="1"/>
  <c r="PXN31" i="1"/>
  <c r="PXO31" i="1"/>
  <c r="PXP31" i="1"/>
  <c r="PXQ31" i="1"/>
  <c r="PXR31" i="1"/>
  <c r="PXS31" i="1"/>
  <c r="PXT31" i="1"/>
  <c r="PXU31" i="1"/>
  <c r="PXV31" i="1"/>
  <c r="PXW31" i="1"/>
  <c r="PXX31" i="1"/>
  <c r="PXY31" i="1"/>
  <c r="PXZ31" i="1"/>
  <c r="PYA31" i="1"/>
  <c r="PYB31" i="1"/>
  <c r="PYC31" i="1"/>
  <c r="PYD31" i="1"/>
  <c r="PYE31" i="1"/>
  <c r="PYF31" i="1"/>
  <c r="PYG31" i="1"/>
  <c r="PYH31" i="1"/>
  <c r="PYI31" i="1"/>
  <c r="PYJ31" i="1"/>
  <c r="PYK31" i="1"/>
  <c r="PYL31" i="1"/>
  <c r="PYM31" i="1"/>
  <c r="PYN31" i="1"/>
  <c r="PYO31" i="1"/>
  <c r="PYP31" i="1"/>
  <c r="PYQ31" i="1"/>
  <c r="PYR31" i="1"/>
  <c r="PYS31" i="1"/>
  <c r="PYT31" i="1"/>
  <c r="PYU31" i="1"/>
  <c r="PYV31" i="1"/>
  <c r="PYW31" i="1"/>
  <c r="PYX31" i="1"/>
  <c r="PYY31" i="1"/>
  <c r="PYZ31" i="1"/>
  <c r="PZA31" i="1"/>
  <c r="PZB31" i="1"/>
  <c r="PZC31" i="1"/>
  <c r="PZD31" i="1"/>
  <c r="PZE31" i="1"/>
  <c r="PZF31" i="1"/>
  <c r="PZG31" i="1"/>
  <c r="PZH31" i="1"/>
  <c r="PZI31" i="1"/>
  <c r="PZJ31" i="1"/>
  <c r="PZK31" i="1"/>
  <c r="PZL31" i="1"/>
  <c r="PZM31" i="1"/>
  <c r="PZN31" i="1"/>
  <c r="PZO31" i="1"/>
  <c r="PZP31" i="1"/>
  <c r="PZQ31" i="1"/>
  <c r="PZR31" i="1"/>
  <c r="PZS31" i="1"/>
  <c r="PZT31" i="1"/>
  <c r="PZU31" i="1"/>
  <c r="PZV31" i="1"/>
  <c r="PZW31" i="1"/>
  <c r="PZX31" i="1"/>
  <c r="PZY31" i="1"/>
  <c r="PZZ31" i="1"/>
  <c r="QAA31" i="1"/>
  <c r="QAB31" i="1"/>
  <c r="QAC31" i="1"/>
  <c r="QAD31" i="1"/>
  <c r="QAE31" i="1"/>
  <c r="QAF31" i="1"/>
  <c r="QAG31" i="1"/>
  <c r="QAH31" i="1"/>
  <c r="QAI31" i="1"/>
  <c r="QAJ31" i="1"/>
  <c r="QAK31" i="1"/>
  <c r="QAL31" i="1"/>
  <c r="QAM31" i="1"/>
  <c r="QAN31" i="1"/>
  <c r="QAO31" i="1"/>
  <c r="QAP31" i="1"/>
  <c r="QAQ31" i="1"/>
  <c r="QAR31" i="1"/>
  <c r="QAS31" i="1"/>
  <c r="QAT31" i="1"/>
  <c r="QAU31" i="1"/>
  <c r="QAV31" i="1"/>
  <c r="QAW31" i="1"/>
  <c r="QAX31" i="1"/>
  <c r="QAY31" i="1"/>
  <c r="QAZ31" i="1"/>
  <c r="QBA31" i="1"/>
  <c r="QBB31" i="1"/>
  <c r="QBC31" i="1"/>
  <c r="QBD31" i="1"/>
  <c r="QBE31" i="1"/>
  <c r="QBF31" i="1"/>
  <c r="QBG31" i="1"/>
  <c r="QBH31" i="1"/>
  <c r="QBI31" i="1"/>
  <c r="QBJ31" i="1"/>
  <c r="QBK31" i="1"/>
  <c r="QBL31" i="1"/>
  <c r="QBM31" i="1"/>
  <c r="QBN31" i="1"/>
  <c r="QBO31" i="1"/>
  <c r="QBP31" i="1"/>
  <c r="QBQ31" i="1"/>
  <c r="QBR31" i="1"/>
  <c r="QBS31" i="1"/>
  <c r="QBT31" i="1"/>
  <c r="QBU31" i="1"/>
  <c r="QBV31" i="1"/>
  <c r="QBW31" i="1"/>
  <c r="QBX31" i="1"/>
  <c r="QBY31" i="1"/>
  <c r="QBZ31" i="1"/>
  <c r="QCA31" i="1"/>
  <c r="QCB31" i="1"/>
  <c r="QCC31" i="1"/>
  <c r="QCD31" i="1"/>
  <c r="QCE31" i="1"/>
  <c r="QCF31" i="1"/>
  <c r="QCG31" i="1"/>
  <c r="QCH31" i="1"/>
  <c r="QCI31" i="1"/>
  <c r="QCJ31" i="1"/>
  <c r="QCK31" i="1"/>
  <c r="QCL31" i="1"/>
  <c r="QCM31" i="1"/>
  <c r="QCN31" i="1"/>
  <c r="QCO31" i="1"/>
  <c r="QCP31" i="1"/>
  <c r="QCQ31" i="1"/>
  <c r="QCR31" i="1"/>
  <c r="QCS31" i="1"/>
  <c r="QCT31" i="1"/>
  <c r="QCU31" i="1"/>
  <c r="QCV31" i="1"/>
  <c r="QCW31" i="1"/>
  <c r="QCX31" i="1"/>
  <c r="QCY31" i="1"/>
  <c r="QCZ31" i="1"/>
  <c r="QDA31" i="1"/>
  <c r="QDB31" i="1"/>
  <c r="QDC31" i="1"/>
  <c r="QDD31" i="1"/>
  <c r="QDE31" i="1"/>
  <c r="QDF31" i="1"/>
  <c r="QDG31" i="1"/>
  <c r="QDH31" i="1"/>
  <c r="QDI31" i="1"/>
  <c r="QDJ31" i="1"/>
  <c r="QDK31" i="1"/>
  <c r="QDL31" i="1"/>
  <c r="QDM31" i="1"/>
  <c r="QDN31" i="1"/>
  <c r="QDO31" i="1"/>
  <c r="QDP31" i="1"/>
  <c r="QDQ31" i="1"/>
  <c r="QDR31" i="1"/>
  <c r="QDS31" i="1"/>
  <c r="QDT31" i="1"/>
  <c r="QDU31" i="1"/>
  <c r="QDV31" i="1"/>
  <c r="QDW31" i="1"/>
  <c r="QDX31" i="1"/>
  <c r="QDY31" i="1"/>
  <c r="QDZ31" i="1"/>
  <c r="QEA31" i="1"/>
  <c r="QEB31" i="1"/>
  <c r="QEC31" i="1"/>
  <c r="QED31" i="1"/>
  <c r="QEE31" i="1"/>
  <c r="QEF31" i="1"/>
  <c r="QEG31" i="1"/>
  <c r="QEH31" i="1"/>
  <c r="QEI31" i="1"/>
  <c r="QEJ31" i="1"/>
  <c r="QEK31" i="1"/>
  <c r="QEL31" i="1"/>
  <c r="QEM31" i="1"/>
  <c r="QEN31" i="1"/>
  <c r="QEO31" i="1"/>
  <c r="QEP31" i="1"/>
  <c r="QEQ31" i="1"/>
  <c r="QER31" i="1"/>
  <c r="QES31" i="1"/>
  <c r="QET31" i="1"/>
  <c r="QEU31" i="1"/>
  <c r="QEV31" i="1"/>
  <c r="QEW31" i="1"/>
  <c r="QEX31" i="1"/>
  <c r="QEY31" i="1"/>
  <c r="QEZ31" i="1"/>
  <c r="QFA31" i="1"/>
  <c r="QFB31" i="1"/>
  <c r="QFC31" i="1"/>
  <c r="QFD31" i="1"/>
  <c r="QFE31" i="1"/>
  <c r="QFF31" i="1"/>
  <c r="QFG31" i="1"/>
  <c r="QFH31" i="1"/>
  <c r="QFI31" i="1"/>
  <c r="QFJ31" i="1"/>
  <c r="QFK31" i="1"/>
  <c r="QFL31" i="1"/>
  <c r="QFM31" i="1"/>
  <c r="QFN31" i="1"/>
  <c r="QFO31" i="1"/>
  <c r="QFP31" i="1"/>
  <c r="QFQ31" i="1"/>
  <c r="QFR31" i="1"/>
  <c r="QFS31" i="1"/>
  <c r="QFT31" i="1"/>
  <c r="QFU31" i="1"/>
  <c r="QFV31" i="1"/>
  <c r="QFW31" i="1"/>
  <c r="QFX31" i="1"/>
  <c r="QFY31" i="1"/>
  <c r="QFZ31" i="1"/>
  <c r="QGA31" i="1"/>
  <c r="QGB31" i="1"/>
  <c r="QGC31" i="1"/>
  <c r="QGD31" i="1"/>
  <c r="QGE31" i="1"/>
  <c r="QGF31" i="1"/>
  <c r="QGG31" i="1"/>
  <c r="QGH31" i="1"/>
  <c r="QGI31" i="1"/>
  <c r="QGJ31" i="1"/>
  <c r="QGK31" i="1"/>
  <c r="QGL31" i="1"/>
  <c r="QGM31" i="1"/>
  <c r="QGN31" i="1"/>
  <c r="QGO31" i="1"/>
  <c r="QGP31" i="1"/>
  <c r="QGQ31" i="1"/>
  <c r="QGR31" i="1"/>
  <c r="QGS31" i="1"/>
  <c r="QGT31" i="1"/>
  <c r="QGU31" i="1"/>
  <c r="QGV31" i="1"/>
  <c r="QGW31" i="1"/>
  <c r="QGX31" i="1"/>
  <c r="QGY31" i="1"/>
  <c r="QGZ31" i="1"/>
  <c r="QHA31" i="1"/>
  <c r="QHB31" i="1"/>
  <c r="QHC31" i="1"/>
  <c r="QHD31" i="1"/>
  <c r="QHE31" i="1"/>
  <c r="QHF31" i="1"/>
  <c r="QHG31" i="1"/>
  <c r="QHH31" i="1"/>
  <c r="QHI31" i="1"/>
  <c r="QHJ31" i="1"/>
  <c r="QHK31" i="1"/>
  <c r="QHL31" i="1"/>
  <c r="QHM31" i="1"/>
  <c r="QHN31" i="1"/>
  <c r="QHO31" i="1"/>
  <c r="QHP31" i="1"/>
  <c r="QHQ31" i="1"/>
  <c r="QHR31" i="1"/>
  <c r="QHS31" i="1"/>
  <c r="QHT31" i="1"/>
  <c r="QHU31" i="1"/>
  <c r="QHV31" i="1"/>
  <c r="QHW31" i="1"/>
  <c r="QHX31" i="1"/>
  <c r="QHY31" i="1"/>
  <c r="QHZ31" i="1"/>
  <c r="QIA31" i="1"/>
  <c r="QIB31" i="1"/>
  <c r="QIC31" i="1"/>
  <c r="QID31" i="1"/>
  <c r="QIE31" i="1"/>
  <c r="QIF31" i="1"/>
  <c r="QIG31" i="1"/>
  <c r="QIH31" i="1"/>
  <c r="QII31" i="1"/>
  <c r="QIJ31" i="1"/>
  <c r="QIK31" i="1"/>
  <c r="QIL31" i="1"/>
  <c r="QIM31" i="1"/>
  <c r="QIN31" i="1"/>
  <c r="QIO31" i="1"/>
  <c r="QIP31" i="1"/>
  <c r="QIQ31" i="1"/>
  <c r="QIR31" i="1"/>
  <c r="QIS31" i="1"/>
  <c r="QIT31" i="1"/>
  <c r="QIU31" i="1"/>
  <c r="QIV31" i="1"/>
  <c r="QIW31" i="1"/>
  <c r="QIX31" i="1"/>
  <c r="QIY31" i="1"/>
  <c r="QIZ31" i="1"/>
  <c r="QJA31" i="1"/>
  <c r="QJB31" i="1"/>
  <c r="QJC31" i="1"/>
  <c r="QJD31" i="1"/>
  <c r="QJE31" i="1"/>
  <c r="QJF31" i="1"/>
  <c r="QJG31" i="1"/>
  <c r="QJH31" i="1"/>
  <c r="QJI31" i="1"/>
  <c r="QJJ31" i="1"/>
  <c r="QJK31" i="1"/>
  <c r="QJL31" i="1"/>
  <c r="QJM31" i="1"/>
  <c r="QJN31" i="1"/>
  <c r="QJO31" i="1"/>
  <c r="QJP31" i="1"/>
  <c r="QJQ31" i="1"/>
  <c r="QJR31" i="1"/>
  <c r="QJS31" i="1"/>
  <c r="QJT31" i="1"/>
  <c r="QJU31" i="1"/>
  <c r="QJV31" i="1"/>
  <c r="QJW31" i="1"/>
  <c r="QJX31" i="1"/>
  <c r="QJY31" i="1"/>
  <c r="QJZ31" i="1"/>
  <c r="QKA31" i="1"/>
  <c r="QKB31" i="1"/>
  <c r="QKC31" i="1"/>
  <c r="QKD31" i="1"/>
  <c r="QKE31" i="1"/>
  <c r="QKF31" i="1"/>
  <c r="QKG31" i="1"/>
  <c r="QKH31" i="1"/>
  <c r="QKI31" i="1"/>
  <c r="QKJ31" i="1"/>
  <c r="QKK31" i="1"/>
  <c r="QKL31" i="1"/>
  <c r="QKM31" i="1"/>
  <c r="QKN31" i="1"/>
  <c r="QKO31" i="1"/>
  <c r="QKP31" i="1"/>
  <c r="QKQ31" i="1"/>
  <c r="QKR31" i="1"/>
  <c r="QKS31" i="1"/>
  <c r="QKT31" i="1"/>
  <c r="QKU31" i="1"/>
  <c r="QKV31" i="1"/>
  <c r="QKW31" i="1"/>
  <c r="QKX31" i="1"/>
  <c r="QKY31" i="1"/>
  <c r="QKZ31" i="1"/>
  <c r="QLA31" i="1"/>
  <c r="QLB31" i="1"/>
  <c r="QLC31" i="1"/>
  <c r="QLD31" i="1"/>
  <c r="QLE31" i="1"/>
  <c r="QLF31" i="1"/>
  <c r="QLG31" i="1"/>
  <c r="QLH31" i="1"/>
  <c r="QLI31" i="1"/>
  <c r="QLJ31" i="1"/>
  <c r="QLK31" i="1"/>
  <c r="QLL31" i="1"/>
  <c r="QLM31" i="1"/>
  <c r="QLN31" i="1"/>
  <c r="QLO31" i="1"/>
  <c r="QLP31" i="1"/>
  <c r="QLQ31" i="1"/>
  <c r="QLR31" i="1"/>
  <c r="QLS31" i="1"/>
  <c r="QLT31" i="1"/>
  <c r="QLU31" i="1"/>
  <c r="QLV31" i="1"/>
  <c r="QLW31" i="1"/>
  <c r="QLX31" i="1"/>
  <c r="QLY31" i="1"/>
  <c r="QLZ31" i="1"/>
  <c r="QMA31" i="1"/>
  <c r="QMB31" i="1"/>
  <c r="QMC31" i="1"/>
  <c r="QMD31" i="1"/>
  <c r="QME31" i="1"/>
  <c r="QMF31" i="1"/>
  <c r="QMG31" i="1"/>
  <c r="QMH31" i="1"/>
  <c r="QMI31" i="1"/>
  <c r="QMJ31" i="1"/>
  <c r="QMK31" i="1"/>
  <c r="QML31" i="1"/>
  <c r="QMM31" i="1"/>
  <c r="QMN31" i="1"/>
  <c r="QMO31" i="1"/>
  <c r="QMP31" i="1"/>
  <c r="QMQ31" i="1"/>
  <c r="QMR31" i="1"/>
  <c r="QMS31" i="1"/>
  <c r="QMT31" i="1"/>
  <c r="QMU31" i="1"/>
  <c r="QMV31" i="1"/>
  <c r="QMW31" i="1"/>
  <c r="QMX31" i="1"/>
  <c r="QMY31" i="1"/>
  <c r="QMZ31" i="1"/>
  <c r="QNA31" i="1"/>
  <c r="QNB31" i="1"/>
  <c r="QNC31" i="1"/>
  <c r="QND31" i="1"/>
  <c r="QNE31" i="1"/>
  <c r="QNF31" i="1"/>
  <c r="QNG31" i="1"/>
  <c r="QNH31" i="1"/>
  <c r="QNI31" i="1"/>
  <c r="QNJ31" i="1"/>
  <c r="QNK31" i="1"/>
  <c r="QNL31" i="1"/>
  <c r="QNM31" i="1"/>
  <c r="QNN31" i="1"/>
  <c r="QNO31" i="1"/>
  <c r="QNP31" i="1"/>
  <c r="QNQ31" i="1"/>
  <c r="QNR31" i="1"/>
  <c r="QNS31" i="1"/>
  <c r="QNT31" i="1"/>
  <c r="QNU31" i="1"/>
  <c r="QNV31" i="1"/>
  <c r="QNW31" i="1"/>
  <c r="QNX31" i="1"/>
  <c r="QNY31" i="1"/>
  <c r="QNZ31" i="1"/>
  <c r="QOA31" i="1"/>
  <c r="QOB31" i="1"/>
  <c r="QOC31" i="1"/>
  <c r="QOD31" i="1"/>
  <c r="QOE31" i="1"/>
  <c r="QOF31" i="1"/>
  <c r="QOG31" i="1"/>
  <c r="QOH31" i="1"/>
  <c r="QOI31" i="1"/>
  <c r="QOJ31" i="1"/>
  <c r="QOK31" i="1"/>
  <c r="QOL31" i="1"/>
  <c r="QOM31" i="1"/>
  <c r="QON31" i="1"/>
  <c r="QOO31" i="1"/>
  <c r="QOP31" i="1"/>
  <c r="QOQ31" i="1"/>
  <c r="QOR31" i="1"/>
  <c r="QOS31" i="1"/>
  <c r="QOT31" i="1"/>
  <c r="QOU31" i="1"/>
  <c r="QOV31" i="1"/>
  <c r="QOW31" i="1"/>
  <c r="QOX31" i="1"/>
  <c r="QOY31" i="1"/>
  <c r="QOZ31" i="1"/>
  <c r="QPA31" i="1"/>
  <c r="QPB31" i="1"/>
  <c r="QPC31" i="1"/>
  <c r="QPD31" i="1"/>
  <c r="QPE31" i="1"/>
  <c r="QPF31" i="1"/>
  <c r="QPG31" i="1"/>
  <c r="QPH31" i="1"/>
  <c r="QPI31" i="1"/>
  <c r="QPJ31" i="1"/>
  <c r="QPK31" i="1"/>
  <c r="QPL31" i="1"/>
  <c r="QPM31" i="1"/>
  <c r="QPN31" i="1"/>
  <c r="QPO31" i="1"/>
  <c r="QPP31" i="1"/>
  <c r="QPQ31" i="1"/>
  <c r="QPR31" i="1"/>
  <c r="QPS31" i="1"/>
  <c r="QPT31" i="1"/>
  <c r="QPU31" i="1"/>
  <c r="QPV31" i="1"/>
  <c r="QPW31" i="1"/>
  <c r="QPX31" i="1"/>
  <c r="QPY31" i="1"/>
  <c r="QPZ31" i="1"/>
  <c r="QQA31" i="1"/>
  <c r="QQB31" i="1"/>
  <c r="QQC31" i="1"/>
  <c r="QQD31" i="1"/>
  <c r="QQE31" i="1"/>
  <c r="QQF31" i="1"/>
  <c r="QQG31" i="1"/>
  <c r="QQH31" i="1"/>
  <c r="QQI31" i="1"/>
  <c r="QQJ31" i="1"/>
  <c r="QQK31" i="1"/>
  <c r="QQL31" i="1"/>
  <c r="QQM31" i="1"/>
  <c r="QQN31" i="1"/>
  <c r="QQO31" i="1"/>
  <c r="QQP31" i="1"/>
  <c r="QQQ31" i="1"/>
  <c r="QQR31" i="1"/>
  <c r="QQS31" i="1"/>
  <c r="QQT31" i="1"/>
  <c r="QQU31" i="1"/>
  <c r="QQV31" i="1"/>
  <c r="QQW31" i="1"/>
  <c r="QQX31" i="1"/>
  <c r="QQY31" i="1"/>
  <c r="QQZ31" i="1"/>
  <c r="QRA31" i="1"/>
  <c r="QRB31" i="1"/>
  <c r="QRC31" i="1"/>
  <c r="QRD31" i="1"/>
  <c r="QRE31" i="1"/>
  <c r="QRF31" i="1"/>
  <c r="QRG31" i="1"/>
  <c r="QRH31" i="1"/>
  <c r="QRI31" i="1"/>
  <c r="QRJ31" i="1"/>
  <c r="QRK31" i="1"/>
  <c r="QRL31" i="1"/>
  <c r="QRM31" i="1"/>
  <c r="QRN31" i="1"/>
  <c r="QRO31" i="1"/>
  <c r="QRP31" i="1"/>
  <c r="QRQ31" i="1"/>
  <c r="QRR31" i="1"/>
  <c r="QRS31" i="1"/>
  <c r="QRT31" i="1"/>
  <c r="QRU31" i="1"/>
  <c r="QRV31" i="1"/>
  <c r="QRW31" i="1"/>
  <c r="QRX31" i="1"/>
  <c r="QRY31" i="1"/>
  <c r="QRZ31" i="1"/>
  <c r="QSA31" i="1"/>
  <c r="QSB31" i="1"/>
  <c r="QSC31" i="1"/>
  <c r="QSD31" i="1"/>
  <c r="QSE31" i="1"/>
  <c r="QSF31" i="1"/>
  <c r="QSG31" i="1"/>
  <c r="QSH31" i="1"/>
  <c r="QSI31" i="1"/>
  <c r="QSJ31" i="1"/>
  <c r="QSK31" i="1"/>
  <c r="QSL31" i="1"/>
  <c r="QSM31" i="1"/>
  <c r="QSN31" i="1"/>
  <c r="QSO31" i="1"/>
  <c r="QSP31" i="1"/>
  <c r="QSQ31" i="1"/>
  <c r="QSR31" i="1"/>
  <c r="QSS31" i="1"/>
  <c r="QST31" i="1"/>
  <c r="QSU31" i="1"/>
  <c r="QSV31" i="1"/>
  <c r="QSW31" i="1"/>
  <c r="QSX31" i="1"/>
  <c r="QSY31" i="1"/>
  <c r="QSZ31" i="1"/>
  <c r="QTA31" i="1"/>
  <c r="QTB31" i="1"/>
  <c r="QTC31" i="1"/>
  <c r="QTD31" i="1"/>
  <c r="QTE31" i="1"/>
  <c r="QTF31" i="1"/>
  <c r="QTG31" i="1"/>
  <c r="QTH31" i="1"/>
  <c r="QTI31" i="1"/>
  <c r="QTJ31" i="1"/>
  <c r="QTK31" i="1"/>
  <c r="QTL31" i="1"/>
  <c r="QTM31" i="1"/>
  <c r="QTN31" i="1"/>
  <c r="QTO31" i="1"/>
  <c r="QTP31" i="1"/>
  <c r="QTQ31" i="1"/>
  <c r="QTR31" i="1"/>
  <c r="QTS31" i="1"/>
  <c r="QTT31" i="1"/>
  <c r="QTU31" i="1"/>
  <c r="QTV31" i="1"/>
  <c r="QTW31" i="1"/>
  <c r="QTX31" i="1"/>
  <c r="QTY31" i="1"/>
  <c r="QTZ31" i="1"/>
  <c r="QUA31" i="1"/>
  <c r="QUB31" i="1"/>
  <c r="QUC31" i="1"/>
  <c r="QUD31" i="1"/>
  <c r="QUE31" i="1"/>
  <c r="QUF31" i="1"/>
  <c r="QUG31" i="1"/>
  <c r="QUH31" i="1"/>
  <c r="QUI31" i="1"/>
  <c r="QUJ31" i="1"/>
  <c r="QUK31" i="1"/>
  <c r="QUL31" i="1"/>
  <c r="QUM31" i="1"/>
  <c r="QUN31" i="1"/>
  <c r="QUO31" i="1"/>
  <c r="QUP31" i="1"/>
  <c r="QUQ31" i="1"/>
  <c r="QUR31" i="1"/>
  <c r="QUS31" i="1"/>
  <c r="QUT31" i="1"/>
  <c r="QUU31" i="1"/>
  <c r="QUV31" i="1"/>
  <c r="QUW31" i="1"/>
  <c r="QUX31" i="1"/>
  <c r="QUY31" i="1"/>
  <c r="QUZ31" i="1"/>
  <c r="QVA31" i="1"/>
  <c r="QVB31" i="1"/>
  <c r="QVC31" i="1"/>
  <c r="QVD31" i="1"/>
  <c r="QVE31" i="1"/>
  <c r="QVF31" i="1"/>
  <c r="QVG31" i="1"/>
  <c r="QVH31" i="1"/>
  <c r="QVI31" i="1"/>
  <c r="QVJ31" i="1"/>
  <c r="QVK31" i="1"/>
  <c r="QVL31" i="1"/>
  <c r="QVM31" i="1"/>
  <c r="QVN31" i="1"/>
  <c r="QVO31" i="1"/>
  <c r="QVP31" i="1"/>
  <c r="QVQ31" i="1"/>
  <c r="QVR31" i="1"/>
  <c r="QVS31" i="1"/>
  <c r="QVT31" i="1"/>
  <c r="QVU31" i="1"/>
  <c r="QVV31" i="1"/>
  <c r="QVW31" i="1"/>
  <c r="QVX31" i="1"/>
  <c r="QVY31" i="1"/>
  <c r="QVZ31" i="1"/>
  <c r="QWA31" i="1"/>
  <c r="QWB31" i="1"/>
  <c r="QWC31" i="1"/>
  <c r="QWD31" i="1"/>
  <c r="QWE31" i="1"/>
  <c r="QWF31" i="1"/>
  <c r="QWG31" i="1"/>
  <c r="QWH31" i="1"/>
  <c r="QWI31" i="1"/>
  <c r="QWJ31" i="1"/>
  <c r="QWK31" i="1"/>
  <c r="QWL31" i="1"/>
  <c r="QWM31" i="1"/>
  <c r="QWN31" i="1"/>
  <c r="QWO31" i="1"/>
  <c r="QWP31" i="1"/>
  <c r="QWQ31" i="1"/>
  <c r="QWR31" i="1"/>
  <c r="QWS31" i="1"/>
  <c r="QWT31" i="1"/>
  <c r="QWU31" i="1"/>
  <c r="QWV31" i="1"/>
  <c r="QWW31" i="1"/>
  <c r="QWX31" i="1"/>
  <c r="QWY31" i="1"/>
  <c r="QWZ31" i="1"/>
  <c r="QXA31" i="1"/>
  <c r="QXB31" i="1"/>
  <c r="QXC31" i="1"/>
  <c r="QXD31" i="1"/>
  <c r="QXE31" i="1"/>
  <c r="QXF31" i="1"/>
  <c r="QXG31" i="1"/>
  <c r="QXH31" i="1"/>
  <c r="QXI31" i="1"/>
  <c r="QXJ31" i="1"/>
  <c r="QXK31" i="1"/>
  <c r="QXL31" i="1"/>
  <c r="QXM31" i="1"/>
  <c r="QXN31" i="1"/>
  <c r="QXO31" i="1"/>
  <c r="QXP31" i="1"/>
  <c r="QXQ31" i="1"/>
  <c r="QXR31" i="1"/>
  <c r="QXS31" i="1"/>
  <c r="QXT31" i="1"/>
  <c r="QXU31" i="1"/>
  <c r="QXV31" i="1"/>
  <c r="QXW31" i="1"/>
  <c r="QXX31" i="1"/>
  <c r="QXY31" i="1"/>
  <c r="QXZ31" i="1"/>
  <c r="QYA31" i="1"/>
  <c r="QYB31" i="1"/>
  <c r="QYC31" i="1"/>
  <c r="QYD31" i="1"/>
  <c r="QYE31" i="1"/>
  <c r="QYF31" i="1"/>
  <c r="QYG31" i="1"/>
  <c r="QYH31" i="1"/>
  <c r="QYI31" i="1"/>
  <c r="QYJ31" i="1"/>
  <c r="QYK31" i="1"/>
  <c r="QYL31" i="1"/>
  <c r="QYM31" i="1"/>
  <c r="QYN31" i="1"/>
  <c r="QYO31" i="1"/>
  <c r="QYP31" i="1"/>
  <c r="QYQ31" i="1"/>
  <c r="QYR31" i="1"/>
  <c r="QYS31" i="1"/>
  <c r="QYT31" i="1"/>
  <c r="QYU31" i="1"/>
  <c r="QYV31" i="1"/>
  <c r="QYW31" i="1"/>
  <c r="QYX31" i="1"/>
  <c r="QYY31" i="1"/>
  <c r="QYZ31" i="1"/>
  <c r="QZA31" i="1"/>
  <c r="QZB31" i="1"/>
  <c r="QZC31" i="1"/>
  <c r="QZD31" i="1"/>
  <c r="QZE31" i="1"/>
  <c r="QZF31" i="1"/>
  <c r="QZG31" i="1"/>
  <c r="QZH31" i="1"/>
  <c r="QZI31" i="1"/>
  <c r="QZJ31" i="1"/>
  <c r="QZK31" i="1"/>
  <c r="QZL31" i="1"/>
  <c r="QZM31" i="1"/>
  <c r="QZN31" i="1"/>
  <c r="QZO31" i="1"/>
  <c r="QZP31" i="1"/>
  <c r="QZQ31" i="1"/>
  <c r="QZR31" i="1"/>
  <c r="QZS31" i="1"/>
  <c r="QZT31" i="1"/>
  <c r="QZU31" i="1"/>
  <c r="QZV31" i="1"/>
  <c r="QZW31" i="1"/>
  <c r="QZX31" i="1"/>
  <c r="QZY31" i="1"/>
  <c r="QZZ31" i="1"/>
  <c r="RAA31" i="1"/>
  <c r="RAB31" i="1"/>
  <c r="RAC31" i="1"/>
  <c r="RAD31" i="1"/>
  <c r="RAE31" i="1"/>
  <c r="RAF31" i="1"/>
  <c r="RAG31" i="1"/>
  <c r="RAH31" i="1"/>
  <c r="RAI31" i="1"/>
  <c r="RAJ31" i="1"/>
  <c r="RAK31" i="1"/>
  <c r="RAL31" i="1"/>
  <c r="RAM31" i="1"/>
  <c r="RAN31" i="1"/>
  <c r="RAO31" i="1"/>
  <c r="RAP31" i="1"/>
  <c r="RAQ31" i="1"/>
  <c r="RAR31" i="1"/>
  <c r="RAS31" i="1"/>
  <c r="RAT31" i="1"/>
  <c r="RAU31" i="1"/>
  <c r="RAV31" i="1"/>
  <c r="RAW31" i="1"/>
  <c r="RAX31" i="1"/>
  <c r="RAY31" i="1"/>
  <c r="RAZ31" i="1"/>
  <c r="RBA31" i="1"/>
  <c r="RBB31" i="1"/>
  <c r="RBC31" i="1"/>
  <c r="RBD31" i="1"/>
  <c r="RBE31" i="1"/>
  <c r="RBF31" i="1"/>
  <c r="RBG31" i="1"/>
  <c r="RBH31" i="1"/>
  <c r="RBI31" i="1"/>
  <c r="RBJ31" i="1"/>
  <c r="RBK31" i="1"/>
  <c r="RBL31" i="1"/>
  <c r="RBM31" i="1"/>
  <c r="RBN31" i="1"/>
  <c r="RBO31" i="1"/>
  <c r="RBP31" i="1"/>
  <c r="RBQ31" i="1"/>
  <c r="RBR31" i="1"/>
  <c r="RBS31" i="1"/>
  <c r="RBT31" i="1"/>
  <c r="RBU31" i="1"/>
  <c r="RBV31" i="1"/>
  <c r="RBW31" i="1"/>
  <c r="RBX31" i="1"/>
  <c r="RBY31" i="1"/>
  <c r="RBZ31" i="1"/>
  <c r="RCA31" i="1"/>
  <c r="RCB31" i="1"/>
  <c r="RCC31" i="1"/>
  <c r="RCD31" i="1"/>
  <c r="RCE31" i="1"/>
  <c r="RCF31" i="1"/>
  <c r="RCG31" i="1"/>
  <c r="RCH31" i="1"/>
  <c r="RCI31" i="1"/>
  <c r="RCJ31" i="1"/>
  <c r="RCK31" i="1"/>
  <c r="RCL31" i="1"/>
  <c r="RCM31" i="1"/>
  <c r="RCN31" i="1"/>
  <c r="RCO31" i="1"/>
  <c r="RCP31" i="1"/>
  <c r="RCQ31" i="1"/>
  <c r="RCR31" i="1"/>
  <c r="RCS31" i="1"/>
  <c r="RCT31" i="1"/>
  <c r="RCU31" i="1"/>
  <c r="RCV31" i="1"/>
  <c r="RCW31" i="1"/>
  <c r="RCX31" i="1"/>
  <c r="RCY31" i="1"/>
  <c r="RCZ31" i="1"/>
  <c r="RDA31" i="1"/>
  <c r="RDB31" i="1"/>
  <c r="RDC31" i="1"/>
  <c r="RDD31" i="1"/>
  <c r="RDE31" i="1"/>
  <c r="RDF31" i="1"/>
  <c r="RDG31" i="1"/>
  <c r="RDH31" i="1"/>
  <c r="RDI31" i="1"/>
  <c r="RDJ31" i="1"/>
  <c r="RDK31" i="1"/>
  <c r="RDL31" i="1"/>
  <c r="RDM31" i="1"/>
  <c r="RDN31" i="1"/>
  <c r="RDO31" i="1"/>
  <c r="RDP31" i="1"/>
  <c r="RDQ31" i="1"/>
  <c r="RDR31" i="1"/>
  <c r="RDS31" i="1"/>
  <c r="RDT31" i="1"/>
  <c r="RDU31" i="1"/>
  <c r="RDV31" i="1"/>
  <c r="RDW31" i="1"/>
  <c r="RDX31" i="1"/>
  <c r="RDY31" i="1"/>
  <c r="RDZ31" i="1"/>
  <c r="REA31" i="1"/>
  <c r="REB31" i="1"/>
  <c r="REC31" i="1"/>
  <c r="RED31" i="1"/>
  <c r="REE31" i="1"/>
  <c r="REF31" i="1"/>
  <c r="REG31" i="1"/>
  <c r="REH31" i="1"/>
  <c r="REI31" i="1"/>
  <c r="REJ31" i="1"/>
  <c r="REK31" i="1"/>
  <c r="REL31" i="1"/>
  <c r="REM31" i="1"/>
  <c r="REN31" i="1"/>
  <c r="REO31" i="1"/>
  <c r="REP31" i="1"/>
  <c r="REQ31" i="1"/>
  <c r="RER31" i="1"/>
  <c r="RES31" i="1"/>
  <c r="RET31" i="1"/>
  <c r="REU31" i="1"/>
  <c r="REV31" i="1"/>
  <c r="REW31" i="1"/>
  <c r="REX31" i="1"/>
  <c r="REY31" i="1"/>
  <c r="REZ31" i="1"/>
  <c r="RFA31" i="1"/>
  <c r="RFB31" i="1"/>
  <c r="RFC31" i="1"/>
  <c r="RFD31" i="1"/>
  <c r="RFE31" i="1"/>
  <c r="RFF31" i="1"/>
  <c r="RFG31" i="1"/>
  <c r="RFH31" i="1"/>
  <c r="RFI31" i="1"/>
  <c r="RFJ31" i="1"/>
  <c r="RFK31" i="1"/>
  <c r="RFL31" i="1"/>
  <c r="RFM31" i="1"/>
  <c r="RFN31" i="1"/>
  <c r="RFO31" i="1"/>
  <c r="RFP31" i="1"/>
  <c r="RFQ31" i="1"/>
  <c r="RFR31" i="1"/>
  <c r="RFS31" i="1"/>
  <c r="RFT31" i="1"/>
  <c r="RFU31" i="1"/>
  <c r="RFV31" i="1"/>
  <c r="RFW31" i="1"/>
  <c r="RFX31" i="1"/>
  <c r="RFY31" i="1"/>
  <c r="RFZ31" i="1"/>
  <c r="RGA31" i="1"/>
  <c r="RGB31" i="1"/>
  <c r="RGC31" i="1"/>
  <c r="RGD31" i="1"/>
  <c r="RGE31" i="1"/>
  <c r="RGF31" i="1"/>
  <c r="RGG31" i="1"/>
  <c r="RGH31" i="1"/>
  <c r="RGI31" i="1"/>
  <c r="RGJ31" i="1"/>
  <c r="RGK31" i="1"/>
  <c r="RGL31" i="1"/>
  <c r="RGM31" i="1"/>
  <c r="RGN31" i="1"/>
  <c r="RGO31" i="1"/>
  <c r="RGP31" i="1"/>
  <c r="RGQ31" i="1"/>
  <c r="RGR31" i="1"/>
  <c r="RGS31" i="1"/>
  <c r="RGT31" i="1"/>
  <c r="RGU31" i="1"/>
  <c r="RGV31" i="1"/>
  <c r="RGW31" i="1"/>
  <c r="RGX31" i="1"/>
  <c r="RGY31" i="1"/>
  <c r="RGZ31" i="1"/>
  <c r="RHA31" i="1"/>
  <c r="RHB31" i="1"/>
  <c r="RHC31" i="1"/>
  <c r="RHD31" i="1"/>
  <c r="RHE31" i="1"/>
  <c r="RHF31" i="1"/>
  <c r="RHG31" i="1"/>
  <c r="RHH31" i="1"/>
  <c r="RHI31" i="1"/>
  <c r="RHJ31" i="1"/>
  <c r="RHK31" i="1"/>
  <c r="RHL31" i="1"/>
  <c r="RHM31" i="1"/>
  <c r="RHN31" i="1"/>
  <c r="RHO31" i="1"/>
  <c r="RHP31" i="1"/>
  <c r="RHQ31" i="1"/>
  <c r="RHR31" i="1"/>
  <c r="RHS31" i="1"/>
  <c r="RHT31" i="1"/>
  <c r="RHU31" i="1"/>
  <c r="RHV31" i="1"/>
  <c r="RHW31" i="1"/>
  <c r="RHX31" i="1"/>
  <c r="RHY31" i="1"/>
  <c r="RHZ31" i="1"/>
  <c r="RIA31" i="1"/>
  <c r="RIB31" i="1"/>
  <c r="RIC31" i="1"/>
  <c r="RID31" i="1"/>
  <c r="RIE31" i="1"/>
  <c r="RIF31" i="1"/>
  <c r="RIG31" i="1"/>
  <c r="RIH31" i="1"/>
  <c r="RII31" i="1"/>
  <c r="RIJ31" i="1"/>
  <c r="RIK31" i="1"/>
  <c r="RIL31" i="1"/>
  <c r="RIM31" i="1"/>
  <c r="RIN31" i="1"/>
  <c r="RIO31" i="1"/>
  <c r="RIP31" i="1"/>
  <c r="RIQ31" i="1"/>
  <c r="RIR31" i="1"/>
  <c r="RIS31" i="1"/>
  <c r="RIT31" i="1"/>
  <c r="RIU31" i="1"/>
  <c r="RIV31" i="1"/>
  <c r="RIW31" i="1"/>
  <c r="RIX31" i="1"/>
  <c r="RIY31" i="1"/>
  <c r="RIZ31" i="1"/>
  <c r="RJA31" i="1"/>
  <c r="RJB31" i="1"/>
  <c r="RJC31" i="1"/>
  <c r="RJD31" i="1"/>
  <c r="RJE31" i="1"/>
  <c r="RJF31" i="1"/>
  <c r="RJG31" i="1"/>
  <c r="RJH31" i="1"/>
  <c r="RJI31" i="1"/>
  <c r="RJJ31" i="1"/>
  <c r="RJK31" i="1"/>
  <c r="RJL31" i="1"/>
  <c r="RJM31" i="1"/>
  <c r="RJN31" i="1"/>
  <c r="RJO31" i="1"/>
  <c r="RJP31" i="1"/>
  <c r="RJQ31" i="1"/>
  <c r="RJR31" i="1"/>
  <c r="RJS31" i="1"/>
  <c r="RJT31" i="1"/>
  <c r="RJU31" i="1"/>
  <c r="RJV31" i="1"/>
  <c r="RJW31" i="1"/>
  <c r="RJX31" i="1"/>
  <c r="RJY31" i="1"/>
  <c r="RJZ31" i="1"/>
  <c r="RKA31" i="1"/>
  <c r="RKB31" i="1"/>
  <c r="RKC31" i="1"/>
  <c r="RKD31" i="1"/>
  <c r="RKE31" i="1"/>
  <c r="RKF31" i="1"/>
  <c r="RKG31" i="1"/>
  <c r="RKH31" i="1"/>
  <c r="RKI31" i="1"/>
  <c r="RKJ31" i="1"/>
  <c r="RKK31" i="1"/>
  <c r="RKL31" i="1"/>
  <c r="RKM31" i="1"/>
  <c r="RKN31" i="1"/>
  <c r="RKO31" i="1"/>
  <c r="RKP31" i="1"/>
  <c r="RKQ31" i="1"/>
  <c r="RKR31" i="1"/>
  <c r="RKS31" i="1"/>
  <c r="RKT31" i="1"/>
  <c r="RKU31" i="1"/>
  <c r="RKV31" i="1"/>
  <c r="RKW31" i="1"/>
  <c r="RKX31" i="1"/>
  <c r="RKY31" i="1"/>
  <c r="RKZ31" i="1"/>
  <c r="RLA31" i="1"/>
  <c r="RLB31" i="1"/>
  <c r="RLC31" i="1"/>
  <c r="RLD31" i="1"/>
  <c r="RLE31" i="1"/>
  <c r="RLF31" i="1"/>
  <c r="RLG31" i="1"/>
  <c r="RLH31" i="1"/>
  <c r="RLI31" i="1"/>
  <c r="RLJ31" i="1"/>
  <c r="RLK31" i="1"/>
  <c r="RLL31" i="1"/>
  <c r="RLM31" i="1"/>
  <c r="RLN31" i="1"/>
  <c r="RLO31" i="1"/>
  <c r="RLP31" i="1"/>
  <c r="RLQ31" i="1"/>
  <c r="RLR31" i="1"/>
  <c r="RLS31" i="1"/>
  <c r="RLT31" i="1"/>
  <c r="RLU31" i="1"/>
  <c r="RLV31" i="1"/>
  <c r="RLW31" i="1"/>
  <c r="RLX31" i="1"/>
  <c r="RLY31" i="1"/>
  <c r="RLZ31" i="1"/>
  <c r="RMA31" i="1"/>
  <c r="RMB31" i="1"/>
  <c r="RMC31" i="1"/>
  <c r="RMD31" i="1"/>
  <c r="RME31" i="1"/>
  <c r="RMF31" i="1"/>
  <c r="RMG31" i="1"/>
  <c r="RMH31" i="1"/>
  <c r="RMI31" i="1"/>
  <c r="RMJ31" i="1"/>
  <c r="RMK31" i="1"/>
  <c r="RML31" i="1"/>
  <c r="RMM31" i="1"/>
  <c r="RMN31" i="1"/>
  <c r="RMO31" i="1"/>
  <c r="RMP31" i="1"/>
  <c r="RMQ31" i="1"/>
  <c r="RMR31" i="1"/>
  <c r="RMS31" i="1"/>
  <c r="RMT31" i="1"/>
  <c r="RMU31" i="1"/>
  <c r="RMV31" i="1"/>
  <c r="RMW31" i="1"/>
  <c r="RMX31" i="1"/>
  <c r="RMY31" i="1"/>
  <c r="RMZ31" i="1"/>
  <c r="RNA31" i="1"/>
  <c r="RNB31" i="1"/>
  <c r="RNC31" i="1"/>
  <c r="RND31" i="1"/>
  <c r="RNE31" i="1"/>
  <c r="RNF31" i="1"/>
  <c r="RNG31" i="1"/>
  <c r="RNH31" i="1"/>
  <c r="RNI31" i="1"/>
  <c r="RNJ31" i="1"/>
  <c r="RNK31" i="1"/>
  <c r="RNL31" i="1"/>
  <c r="RNM31" i="1"/>
  <c r="RNN31" i="1"/>
  <c r="RNO31" i="1"/>
  <c r="RNP31" i="1"/>
  <c r="RNQ31" i="1"/>
  <c r="RNR31" i="1"/>
  <c r="RNS31" i="1"/>
  <c r="RNT31" i="1"/>
  <c r="RNU31" i="1"/>
  <c r="RNV31" i="1"/>
  <c r="RNW31" i="1"/>
  <c r="RNX31" i="1"/>
  <c r="RNY31" i="1"/>
  <c r="RNZ31" i="1"/>
  <c r="ROA31" i="1"/>
  <c r="ROB31" i="1"/>
  <c r="ROC31" i="1"/>
  <c r="ROD31" i="1"/>
  <c r="ROE31" i="1"/>
  <c r="ROF31" i="1"/>
  <c r="ROG31" i="1"/>
  <c r="ROH31" i="1"/>
  <c r="ROI31" i="1"/>
  <c r="ROJ31" i="1"/>
  <c r="ROK31" i="1"/>
  <c r="ROL31" i="1"/>
  <c r="ROM31" i="1"/>
  <c r="RON31" i="1"/>
  <c r="ROO31" i="1"/>
  <c r="ROP31" i="1"/>
  <c r="ROQ31" i="1"/>
  <c r="ROR31" i="1"/>
  <c r="ROS31" i="1"/>
  <c r="ROT31" i="1"/>
  <c r="ROU31" i="1"/>
  <c r="ROV31" i="1"/>
  <c r="ROW31" i="1"/>
  <c r="ROX31" i="1"/>
  <c r="ROY31" i="1"/>
  <c r="ROZ31" i="1"/>
  <c r="RPA31" i="1"/>
  <c r="RPB31" i="1"/>
  <c r="RPC31" i="1"/>
  <c r="RPD31" i="1"/>
  <c r="RPE31" i="1"/>
  <c r="RPF31" i="1"/>
  <c r="RPG31" i="1"/>
  <c r="RPH31" i="1"/>
  <c r="RPI31" i="1"/>
  <c r="RPJ31" i="1"/>
  <c r="RPK31" i="1"/>
  <c r="RPL31" i="1"/>
  <c r="RPM31" i="1"/>
  <c r="RPN31" i="1"/>
  <c r="RPO31" i="1"/>
  <c r="RPP31" i="1"/>
  <c r="RPQ31" i="1"/>
  <c r="RPR31" i="1"/>
  <c r="RPS31" i="1"/>
  <c r="RPT31" i="1"/>
  <c r="RPU31" i="1"/>
  <c r="RPV31" i="1"/>
  <c r="RPW31" i="1"/>
  <c r="RPX31" i="1"/>
  <c r="RPY31" i="1"/>
  <c r="RPZ31" i="1"/>
  <c r="RQA31" i="1"/>
  <c r="RQB31" i="1"/>
  <c r="RQC31" i="1"/>
  <c r="RQD31" i="1"/>
  <c r="RQE31" i="1"/>
  <c r="RQF31" i="1"/>
  <c r="RQG31" i="1"/>
  <c r="RQH31" i="1"/>
  <c r="RQI31" i="1"/>
  <c r="RQJ31" i="1"/>
  <c r="RQK31" i="1"/>
  <c r="RQL31" i="1"/>
  <c r="RQM31" i="1"/>
  <c r="RQN31" i="1"/>
  <c r="RQO31" i="1"/>
  <c r="RQP31" i="1"/>
  <c r="RQQ31" i="1"/>
  <c r="RQR31" i="1"/>
  <c r="RQS31" i="1"/>
  <c r="RQT31" i="1"/>
  <c r="RQU31" i="1"/>
  <c r="RQV31" i="1"/>
  <c r="RQW31" i="1"/>
  <c r="RQX31" i="1"/>
  <c r="RQY31" i="1"/>
  <c r="RQZ31" i="1"/>
  <c r="RRA31" i="1"/>
  <c r="RRB31" i="1"/>
  <c r="RRC31" i="1"/>
  <c r="RRD31" i="1"/>
  <c r="RRE31" i="1"/>
  <c r="RRF31" i="1"/>
  <c r="RRG31" i="1"/>
  <c r="RRH31" i="1"/>
  <c r="RRI31" i="1"/>
  <c r="RRJ31" i="1"/>
  <c r="RRK31" i="1"/>
  <c r="RRL31" i="1"/>
  <c r="RRM31" i="1"/>
  <c r="RRN31" i="1"/>
  <c r="RRO31" i="1"/>
  <c r="RRP31" i="1"/>
  <c r="RRQ31" i="1"/>
  <c r="RRR31" i="1"/>
  <c r="RRS31" i="1"/>
  <c r="RRT31" i="1"/>
  <c r="RRU31" i="1"/>
  <c r="RRV31" i="1"/>
  <c r="RRW31" i="1"/>
  <c r="RRX31" i="1"/>
  <c r="RRY31" i="1"/>
  <c r="RRZ31" i="1"/>
  <c r="RSA31" i="1"/>
  <c r="RSB31" i="1"/>
  <c r="RSC31" i="1"/>
  <c r="RSD31" i="1"/>
  <c r="RSE31" i="1"/>
  <c r="RSF31" i="1"/>
  <c r="RSG31" i="1"/>
  <c r="RSH31" i="1"/>
  <c r="RSI31" i="1"/>
  <c r="RSJ31" i="1"/>
  <c r="RSK31" i="1"/>
  <c r="RSL31" i="1"/>
  <c r="RSM31" i="1"/>
  <c r="RSN31" i="1"/>
  <c r="RSO31" i="1"/>
  <c r="RSP31" i="1"/>
  <c r="RSQ31" i="1"/>
  <c r="RSR31" i="1"/>
  <c r="RSS31" i="1"/>
  <c r="RST31" i="1"/>
  <c r="RSU31" i="1"/>
  <c r="RSV31" i="1"/>
  <c r="RSW31" i="1"/>
  <c r="RSX31" i="1"/>
  <c r="RSY31" i="1"/>
  <c r="RSZ31" i="1"/>
  <c r="RTA31" i="1"/>
  <c r="RTB31" i="1"/>
  <c r="RTC31" i="1"/>
  <c r="RTD31" i="1"/>
  <c r="RTE31" i="1"/>
  <c r="RTF31" i="1"/>
  <c r="RTG31" i="1"/>
  <c r="RTH31" i="1"/>
  <c r="RTI31" i="1"/>
  <c r="RTJ31" i="1"/>
  <c r="RTK31" i="1"/>
  <c r="RTL31" i="1"/>
  <c r="RTM31" i="1"/>
  <c r="RTN31" i="1"/>
  <c r="RTO31" i="1"/>
  <c r="RTP31" i="1"/>
  <c r="RTQ31" i="1"/>
  <c r="RTR31" i="1"/>
  <c r="RTS31" i="1"/>
  <c r="RTT31" i="1"/>
  <c r="RTU31" i="1"/>
  <c r="RTV31" i="1"/>
  <c r="RTW31" i="1"/>
  <c r="RTX31" i="1"/>
  <c r="RTY31" i="1"/>
  <c r="RTZ31" i="1"/>
  <c r="RUA31" i="1"/>
  <c r="RUB31" i="1"/>
  <c r="RUC31" i="1"/>
  <c r="RUD31" i="1"/>
  <c r="RUE31" i="1"/>
  <c r="RUF31" i="1"/>
  <c r="RUG31" i="1"/>
  <c r="RUH31" i="1"/>
  <c r="RUI31" i="1"/>
  <c r="RUJ31" i="1"/>
  <c r="RUK31" i="1"/>
  <c r="RUL31" i="1"/>
  <c r="RUM31" i="1"/>
  <c r="RUN31" i="1"/>
  <c r="RUO31" i="1"/>
  <c r="RUP31" i="1"/>
  <c r="RUQ31" i="1"/>
  <c r="RUR31" i="1"/>
  <c r="RUS31" i="1"/>
  <c r="RUT31" i="1"/>
  <c r="RUU31" i="1"/>
  <c r="RUV31" i="1"/>
  <c r="RUW31" i="1"/>
  <c r="RUX31" i="1"/>
  <c r="RUY31" i="1"/>
  <c r="RUZ31" i="1"/>
  <c r="RVA31" i="1"/>
  <c r="RVB31" i="1"/>
  <c r="RVC31" i="1"/>
  <c r="RVD31" i="1"/>
  <c r="RVE31" i="1"/>
  <c r="RVF31" i="1"/>
  <c r="RVG31" i="1"/>
  <c r="RVH31" i="1"/>
  <c r="RVI31" i="1"/>
  <c r="RVJ31" i="1"/>
  <c r="RVK31" i="1"/>
  <c r="RVL31" i="1"/>
  <c r="RVM31" i="1"/>
  <c r="RVN31" i="1"/>
  <c r="RVO31" i="1"/>
  <c r="RVP31" i="1"/>
  <c r="RVQ31" i="1"/>
  <c r="RVR31" i="1"/>
  <c r="RVS31" i="1"/>
  <c r="RVT31" i="1"/>
  <c r="RVU31" i="1"/>
  <c r="RVV31" i="1"/>
  <c r="RVW31" i="1"/>
  <c r="RVX31" i="1"/>
  <c r="RVY31" i="1"/>
  <c r="RVZ31" i="1"/>
  <c r="RWA31" i="1"/>
  <c r="RWB31" i="1"/>
  <c r="RWC31" i="1"/>
  <c r="RWD31" i="1"/>
  <c r="RWE31" i="1"/>
  <c r="RWF31" i="1"/>
  <c r="RWG31" i="1"/>
  <c r="RWH31" i="1"/>
  <c r="RWI31" i="1"/>
  <c r="RWJ31" i="1"/>
  <c r="RWK31" i="1"/>
  <c r="RWL31" i="1"/>
  <c r="RWM31" i="1"/>
  <c r="RWN31" i="1"/>
  <c r="RWO31" i="1"/>
  <c r="RWP31" i="1"/>
  <c r="RWQ31" i="1"/>
  <c r="RWR31" i="1"/>
  <c r="RWS31" i="1"/>
  <c r="RWT31" i="1"/>
  <c r="RWU31" i="1"/>
  <c r="RWV31" i="1"/>
  <c r="RWW31" i="1"/>
  <c r="RWX31" i="1"/>
  <c r="RWY31" i="1"/>
  <c r="RWZ31" i="1"/>
  <c r="RXA31" i="1"/>
  <c r="RXB31" i="1"/>
  <c r="RXC31" i="1"/>
  <c r="RXD31" i="1"/>
  <c r="RXE31" i="1"/>
  <c r="RXF31" i="1"/>
  <c r="RXG31" i="1"/>
  <c r="RXH31" i="1"/>
  <c r="RXI31" i="1"/>
  <c r="RXJ31" i="1"/>
  <c r="RXK31" i="1"/>
  <c r="RXL31" i="1"/>
  <c r="RXM31" i="1"/>
  <c r="RXN31" i="1"/>
  <c r="RXO31" i="1"/>
  <c r="RXP31" i="1"/>
  <c r="RXQ31" i="1"/>
  <c r="RXR31" i="1"/>
  <c r="RXS31" i="1"/>
  <c r="RXT31" i="1"/>
  <c r="RXU31" i="1"/>
  <c r="RXV31" i="1"/>
  <c r="RXW31" i="1"/>
  <c r="RXX31" i="1"/>
  <c r="RXY31" i="1"/>
  <c r="RXZ31" i="1"/>
  <c r="RYA31" i="1"/>
  <c r="RYB31" i="1"/>
  <c r="RYC31" i="1"/>
  <c r="RYD31" i="1"/>
  <c r="RYE31" i="1"/>
  <c r="RYF31" i="1"/>
  <c r="RYG31" i="1"/>
  <c r="RYH31" i="1"/>
  <c r="RYI31" i="1"/>
  <c r="RYJ31" i="1"/>
  <c r="RYK31" i="1"/>
  <c r="RYL31" i="1"/>
  <c r="RYM31" i="1"/>
  <c r="RYN31" i="1"/>
  <c r="RYO31" i="1"/>
  <c r="RYP31" i="1"/>
  <c r="RYQ31" i="1"/>
  <c r="RYR31" i="1"/>
  <c r="RYS31" i="1"/>
  <c r="RYT31" i="1"/>
  <c r="RYU31" i="1"/>
  <c r="RYV31" i="1"/>
  <c r="RYW31" i="1"/>
  <c r="RYX31" i="1"/>
  <c r="RYY31" i="1"/>
  <c r="RYZ31" i="1"/>
  <c r="RZA31" i="1"/>
  <c r="RZB31" i="1"/>
  <c r="RZC31" i="1"/>
  <c r="RZD31" i="1"/>
  <c r="RZE31" i="1"/>
  <c r="RZF31" i="1"/>
  <c r="RZG31" i="1"/>
  <c r="RZH31" i="1"/>
  <c r="RZI31" i="1"/>
  <c r="RZJ31" i="1"/>
  <c r="RZK31" i="1"/>
  <c r="RZL31" i="1"/>
  <c r="RZM31" i="1"/>
  <c r="RZN31" i="1"/>
  <c r="RZO31" i="1"/>
  <c r="RZP31" i="1"/>
  <c r="RZQ31" i="1"/>
  <c r="RZR31" i="1"/>
  <c r="RZS31" i="1"/>
  <c r="RZT31" i="1"/>
  <c r="RZU31" i="1"/>
  <c r="RZV31" i="1"/>
  <c r="RZW31" i="1"/>
  <c r="RZX31" i="1"/>
  <c r="RZY31" i="1"/>
  <c r="RZZ31" i="1"/>
  <c r="SAA31" i="1"/>
  <c r="SAB31" i="1"/>
  <c r="SAC31" i="1"/>
  <c r="SAD31" i="1"/>
  <c r="SAE31" i="1"/>
  <c r="SAF31" i="1"/>
  <c r="SAG31" i="1"/>
  <c r="SAH31" i="1"/>
  <c r="SAI31" i="1"/>
  <c r="SAJ31" i="1"/>
  <c r="SAK31" i="1"/>
  <c r="SAL31" i="1"/>
  <c r="SAM31" i="1"/>
  <c r="SAN31" i="1"/>
  <c r="SAO31" i="1"/>
  <c r="SAP31" i="1"/>
  <c r="SAQ31" i="1"/>
  <c r="SAR31" i="1"/>
  <c r="SAS31" i="1"/>
  <c r="SAT31" i="1"/>
  <c r="SAU31" i="1"/>
  <c r="SAV31" i="1"/>
  <c r="SAW31" i="1"/>
  <c r="SAX31" i="1"/>
  <c r="SAY31" i="1"/>
  <c r="SAZ31" i="1"/>
  <c r="SBA31" i="1"/>
  <c r="SBB31" i="1"/>
  <c r="SBC31" i="1"/>
  <c r="SBD31" i="1"/>
  <c r="SBE31" i="1"/>
  <c r="SBF31" i="1"/>
  <c r="SBG31" i="1"/>
  <c r="SBH31" i="1"/>
  <c r="SBI31" i="1"/>
  <c r="SBJ31" i="1"/>
  <c r="SBK31" i="1"/>
  <c r="SBL31" i="1"/>
  <c r="SBM31" i="1"/>
  <c r="SBN31" i="1"/>
  <c r="SBO31" i="1"/>
  <c r="SBP31" i="1"/>
  <c r="SBQ31" i="1"/>
  <c r="SBR31" i="1"/>
  <c r="SBS31" i="1"/>
  <c r="SBT31" i="1"/>
  <c r="SBU31" i="1"/>
  <c r="SBV31" i="1"/>
  <c r="SBW31" i="1"/>
  <c r="SBX31" i="1"/>
  <c r="SBY31" i="1"/>
  <c r="SBZ31" i="1"/>
  <c r="SCA31" i="1"/>
  <c r="SCB31" i="1"/>
  <c r="SCC31" i="1"/>
  <c r="SCD31" i="1"/>
  <c r="SCE31" i="1"/>
  <c r="SCF31" i="1"/>
  <c r="SCG31" i="1"/>
  <c r="SCH31" i="1"/>
  <c r="SCI31" i="1"/>
  <c r="SCJ31" i="1"/>
  <c r="SCK31" i="1"/>
  <c r="SCL31" i="1"/>
  <c r="SCM31" i="1"/>
  <c r="SCN31" i="1"/>
  <c r="SCO31" i="1"/>
  <c r="SCP31" i="1"/>
  <c r="SCQ31" i="1"/>
  <c r="SCR31" i="1"/>
  <c r="SCS31" i="1"/>
  <c r="SCT31" i="1"/>
  <c r="SCU31" i="1"/>
  <c r="SCV31" i="1"/>
  <c r="SCW31" i="1"/>
  <c r="SCX31" i="1"/>
  <c r="SCY31" i="1"/>
  <c r="SCZ31" i="1"/>
  <c r="SDA31" i="1"/>
  <c r="SDB31" i="1"/>
  <c r="SDC31" i="1"/>
  <c r="SDD31" i="1"/>
  <c r="SDE31" i="1"/>
  <c r="SDF31" i="1"/>
  <c r="SDG31" i="1"/>
  <c r="SDH31" i="1"/>
  <c r="SDI31" i="1"/>
  <c r="SDJ31" i="1"/>
  <c r="SDK31" i="1"/>
  <c r="SDL31" i="1"/>
  <c r="SDM31" i="1"/>
  <c r="SDN31" i="1"/>
  <c r="SDO31" i="1"/>
  <c r="SDP31" i="1"/>
  <c r="SDQ31" i="1"/>
  <c r="SDR31" i="1"/>
  <c r="SDS31" i="1"/>
  <c r="SDT31" i="1"/>
  <c r="SDU31" i="1"/>
  <c r="SDV31" i="1"/>
  <c r="SDW31" i="1"/>
  <c r="SDX31" i="1"/>
  <c r="SDY31" i="1"/>
  <c r="SDZ31" i="1"/>
  <c r="SEA31" i="1"/>
  <c r="SEB31" i="1"/>
  <c r="SEC31" i="1"/>
  <c r="SED31" i="1"/>
  <c r="SEE31" i="1"/>
  <c r="SEF31" i="1"/>
  <c r="SEG31" i="1"/>
  <c r="SEH31" i="1"/>
  <c r="SEI31" i="1"/>
  <c r="SEJ31" i="1"/>
  <c r="SEK31" i="1"/>
  <c r="SEL31" i="1"/>
  <c r="SEM31" i="1"/>
  <c r="SEN31" i="1"/>
  <c r="SEO31" i="1"/>
  <c r="SEP31" i="1"/>
  <c r="SEQ31" i="1"/>
  <c r="SER31" i="1"/>
  <c r="SES31" i="1"/>
  <c r="SET31" i="1"/>
  <c r="SEU31" i="1"/>
  <c r="SEV31" i="1"/>
  <c r="SEW31" i="1"/>
  <c r="SEX31" i="1"/>
  <c r="SEY31" i="1"/>
  <c r="SEZ31" i="1"/>
  <c r="SFA31" i="1"/>
  <c r="SFB31" i="1"/>
  <c r="SFC31" i="1"/>
  <c r="SFD31" i="1"/>
  <c r="SFE31" i="1"/>
  <c r="SFF31" i="1"/>
  <c r="SFG31" i="1"/>
  <c r="SFH31" i="1"/>
  <c r="SFI31" i="1"/>
  <c r="SFJ31" i="1"/>
  <c r="SFK31" i="1"/>
  <c r="SFL31" i="1"/>
  <c r="SFM31" i="1"/>
  <c r="SFN31" i="1"/>
  <c r="SFO31" i="1"/>
  <c r="SFP31" i="1"/>
  <c r="SFQ31" i="1"/>
  <c r="SFR31" i="1"/>
  <c r="SFS31" i="1"/>
  <c r="SFT31" i="1"/>
  <c r="SFU31" i="1"/>
  <c r="SFV31" i="1"/>
  <c r="SFW31" i="1"/>
  <c r="SFX31" i="1"/>
  <c r="SFY31" i="1"/>
  <c r="SFZ31" i="1"/>
  <c r="SGA31" i="1"/>
  <c r="SGB31" i="1"/>
  <c r="SGC31" i="1"/>
  <c r="SGD31" i="1"/>
  <c r="SGE31" i="1"/>
  <c r="SGF31" i="1"/>
  <c r="SGG31" i="1"/>
  <c r="SGH31" i="1"/>
  <c r="SGI31" i="1"/>
  <c r="SGJ31" i="1"/>
  <c r="SGK31" i="1"/>
  <c r="SGL31" i="1"/>
  <c r="SGM31" i="1"/>
  <c r="SGN31" i="1"/>
  <c r="SGO31" i="1"/>
  <c r="SGP31" i="1"/>
  <c r="SGQ31" i="1"/>
  <c r="SGR31" i="1"/>
  <c r="SGS31" i="1"/>
  <c r="SGT31" i="1"/>
  <c r="SGU31" i="1"/>
  <c r="SGV31" i="1"/>
  <c r="SGW31" i="1"/>
  <c r="SGX31" i="1"/>
  <c r="SGY31" i="1"/>
  <c r="SGZ31" i="1"/>
  <c r="SHA31" i="1"/>
  <c r="SHB31" i="1"/>
  <c r="SHC31" i="1"/>
  <c r="SHD31" i="1"/>
  <c r="SHE31" i="1"/>
  <c r="SHF31" i="1"/>
  <c r="SHG31" i="1"/>
  <c r="SHH31" i="1"/>
  <c r="SHI31" i="1"/>
  <c r="SHJ31" i="1"/>
  <c r="SHK31" i="1"/>
  <c r="SHL31" i="1"/>
  <c r="SHM31" i="1"/>
  <c r="SHN31" i="1"/>
  <c r="SHO31" i="1"/>
  <c r="SHP31" i="1"/>
  <c r="SHQ31" i="1"/>
  <c r="SHR31" i="1"/>
  <c r="SHS31" i="1"/>
  <c r="SHT31" i="1"/>
  <c r="SHU31" i="1"/>
  <c r="SHV31" i="1"/>
  <c r="SHW31" i="1"/>
  <c r="SHX31" i="1"/>
  <c r="SHY31" i="1"/>
  <c r="SHZ31" i="1"/>
  <c r="SIA31" i="1"/>
  <c r="SIB31" i="1"/>
  <c r="SIC31" i="1"/>
  <c r="SID31" i="1"/>
  <c r="SIE31" i="1"/>
  <c r="SIF31" i="1"/>
  <c r="SIG31" i="1"/>
  <c r="SIH31" i="1"/>
  <c r="SII31" i="1"/>
  <c r="SIJ31" i="1"/>
  <c r="SIK31" i="1"/>
  <c r="SIL31" i="1"/>
  <c r="SIM31" i="1"/>
  <c r="SIN31" i="1"/>
  <c r="SIO31" i="1"/>
  <c r="SIP31" i="1"/>
  <c r="SIQ31" i="1"/>
  <c r="SIR31" i="1"/>
  <c r="SIS31" i="1"/>
  <c r="SIT31" i="1"/>
  <c r="SIU31" i="1"/>
  <c r="SIV31" i="1"/>
  <c r="SIW31" i="1"/>
  <c r="SIX31" i="1"/>
  <c r="SIY31" i="1"/>
  <c r="SIZ31" i="1"/>
  <c r="SJA31" i="1"/>
  <c r="SJB31" i="1"/>
  <c r="SJC31" i="1"/>
  <c r="SJD31" i="1"/>
  <c r="SJE31" i="1"/>
  <c r="SJF31" i="1"/>
  <c r="SJG31" i="1"/>
  <c r="SJH31" i="1"/>
  <c r="SJI31" i="1"/>
  <c r="SJJ31" i="1"/>
  <c r="SJK31" i="1"/>
  <c r="SJL31" i="1"/>
  <c r="SJM31" i="1"/>
  <c r="SJN31" i="1"/>
  <c r="SJO31" i="1"/>
  <c r="SJP31" i="1"/>
  <c r="SJQ31" i="1"/>
  <c r="SJR31" i="1"/>
  <c r="SJS31" i="1"/>
  <c r="SJT31" i="1"/>
  <c r="SJU31" i="1"/>
  <c r="SJV31" i="1"/>
  <c r="SJW31" i="1"/>
  <c r="SJX31" i="1"/>
  <c r="SJY31" i="1"/>
  <c r="SJZ31" i="1"/>
  <c r="SKA31" i="1"/>
  <c r="SKB31" i="1"/>
  <c r="SKC31" i="1"/>
  <c r="SKD31" i="1"/>
  <c r="SKE31" i="1"/>
  <c r="SKF31" i="1"/>
  <c r="SKG31" i="1"/>
  <c r="SKH31" i="1"/>
  <c r="SKI31" i="1"/>
  <c r="SKJ31" i="1"/>
  <c r="SKK31" i="1"/>
  <c r="SKL31" i="1"/>
  <c r="SKM31" i="1"/>
  <c r="SKN31" i="1"/>
  <c r="SKO31" i="1"/>
  <c r="SKP31" i="1"/>
  <c r="SKQ31" i="1"/>
  <c r="SKR31" i="1"/>
  <c r="SKS31" i="1"/>
  <c r="SKT31" i="1"/>
  <c r="SKU31" i="1"/>
  <c r="SKV31" i="1"/>
  <c r="SKW31" i="1"/>
  <c r="SKX31" i="1"/>
  <c r="SKY31" i="1"/>
  <c r="SKZ31" i="1"/>
  <c r="SLA31" i="1"/>
  <c r="SLB31" i="1"/>
  <c r="SLC31" i="1"/>
  <c r="SLD31" i="1"/>
  <c r="SLE31" i="1"/>
  <c r="SLF31" i="1"/>
  <c r="SLG31" i="1"/>
  <c r="SLH31" i="1"/>
  <c r="SLI31" i="1"/>
  <c r="SLJ31" i="1"/>
  <c r="SLK31" i="1"/>
  <c r="SLL31" i="1"/>
  <c r="SLM31" i="1"/>
  <c r="SLN31" i="1"/>
  <c r="SLO31" i="1"/>
  <c r="SLP31" i="1"/>
  <c r="SLQ31" i="1"/>
  <c r="SLR31" i="1"/>
  <c r="SLS31" i="1"/>
  <c r="SLT31" i="1"/>
  <c r="SLU31" i="1"/>
  <c r="SLV31" i="1"/>
  <c r="SLW31" i="1"/>
  <c r="SLX31" i="1"/>
  <c r="SLY31" i="1"/>
  <c r="SLZ31" i="1"/>
  <c r="SMA31" i="1"/>
  <c r="SMB31" i="1"/>
  <c r="SMC31" i="1"/>
  <c r="SMD31" i="1"/>
  <c r="SME31" i="1"/>
  <c r="SMF31" i="1"/>
  <c r="SMG31" i="1"/>
  <c r="SMH31" i="1"/>
  <c r="SMI31" i="1"/>
  <c r="SMJ31" i="1"/>
  <c r="SMK31" i="1"/>
  <c r="SML31" i="1"/>
  <c r="SMM31" i="1"/>
  <c r="SMN31" i="1"/>
  <c r="SMO31" i="1"/>
  <c r="SMP31" i="1"/>
  <c r="SMQ31" i="1"/>
  <c r="SMR31" i="1"/>
  <c r="SMS31" i="1"/>
  <c r="SMT31" i="1"/>
  <c r="SMU31" i="1"/>
  <c r="SMV31" i="1"/>
  <c r="SMW31" i="1"/>
  <c r="SMX31" i="1"/>
  <c r="SMY31" i="1"/>
  <c r="SMZ31" i="1"/>
  <c r="SNA31" i="1"/>
  <c r="SNB31" i="1"/>
  <c r="SNC31" i="1"/>
  <c r="SND31" i="1"/>
  <c r="SNE31" i="1"/>
  <c r="SNF31" i="1"/>
  <c r="SNG31" i="1"/>
  <c r="SNH31" i="1"/>
  <c r="SNI31" i="1"/>
  <c r="SNJ31" i="1"/>
  <c r="SNK31" i="1"/>
  <c r="SNL31" i="1"/>
  <c r="SNM31" i="1"/>
  <c r="SNN31" i="1"/>
  <c r="SNO31" i="1"/>
  <c r="SNP31" i="1"/>
  <c r="SNQ31" i="1"/>
  <c r="SNR31" i="1"/>
  <c r="SNS31" i="1"/>
  <c r="SNT31" i="1"/>
  <c r="SNU31" i="1"/>
  <c r="SNV31" i="1"/>
  <c r="SNW31" i="1"/>
  <c r="SNX31" i="1"/>
  <c r="SNY31" i="1"/>
  <c r="SNZ31" i="1"/>
  <c r="SOA31" i="1"/>
  <c r="SOB31" i="1"/>
  <c r="SOC31" i="1"/>
  <c r="SOD31" i="1"/>
  <c r="SOE31" i="1"/>
  <c r="SOF31" i="1"/>
  <c r="SOG31" i="1"/>
  <c r="SOH31" i="1"/>
  <c r="SOI31" i="1"/>
  <c r="SOJ31" i="1"/>
  <c r="SOK31" i="1"/>
  <c r="SOL31" i="1"/>
  <c r="SOM31" i="1"/>
  <c r="SON31" i="1"/>
  <c r="SOO31" i="1"/>
  <c r="SOP31" i="1"/>
  <c r="SOQ31" i="1"/>
  <c r="SOR31" i="1"/>
  <c r="SOS31" i="1"/>
  <c r="SOT31" i="1"/>
  <c r="SOU31" i="1"/>
  <c r="SOV31" i="1"/>
  <c r="SOW31" i="1"/>
  <c r="SOX31" i="1"/>
  <c r="SOY31" i="1"/>
  <c r="SOZ31" i="1"/>
  <c r="SPA31" i="1"/>
  <c r="SPB31" i="1"/>
  <c r="SPC31" i="1"/>
  <c r="SPD31" i="1"/>
  <c r="SPE31" i="1"/>
  <c r="SPF31" i="1"/>
  <c r="SPG31" i="1"/>
  <c r="SPH31" i="1"/>
  <c r="SPI31" i="1"/>
  <c r="SPJ31" i="1"/>
  <c r="SPK31" i="1"/>
  <c r="SPL31" i="1"/>
  <c r="SPM31" i="1"/>
  <c r="SPN31" i="1"/>
  <c r="SPO31" i="1"/>
  <c r="SPP31" i="1"/>
  <c r="SPQ31" i="1"/>
  <c r="SPR31" i="1"/>
  <c r="SPS31" i="1"/>
  <c r="SPT31" i="1"/>
  <c r="SPU31" i="1"/>
  <c r="SPV31" i="1"/>
  <c r="SPW31" i="1"/>
  <c r="SPX31" i="1"/>
  <c r="SPY31" i="1"/>
  <c r="SPZ31" i="1"/>
  <c r="SQA31" i="1"/>
  <c r="SQB31" i="1"/>
  <c r="SQC31" i="1"/>
  <c r="SQD31" i="1"/>
  <c r="SQE31" i="1"/>
  <c r="SQF31" i="1"/>
  <c r="SQG31" i="1"/>
  <c r="SQH31" i="1"/>
  <c r="SQI31" i="1"/>
  <c r="SQJ31" i="1"/>
  <c r="SQK31" i="1"/>
  <c r="SQL31" i="1"/>
  <c r="SQM31" i="1"/>
  <c r="SQN31" i="1"/>
  <c r="SQO31" i="1"/>
  <c r="SQP31" i="1"/>
  <c r="SQQ31" i="1"/>
  <c r="SQR31" i="1"/>
  <c r="SQS31" i="1"/>
  <c r="SQT31" i="1"/>
  <c r="SQU31" i="1"/>
  <c r="SQV31" i="1"/>
  <c r="SQW31" i="1"/>
  <c r="SQX31" i="1"/>
  <c r="SQY31" i="1"/>
  <c r="SQZ31" i="1"/>
  <c r="SRA31" i="1"/>
  <c r="SRB31" i="1"/>
  <c r="SRC31" i="1"/>
  <c r="SRD31" i="1"/>
  <c r="SRE31" i="1"/>
  <c r="SRF31" i="1"/>
  <c r="SRG31" i="1"/>
  <c r="SRH31" i="1"/>
  <c r="SRI31" i="1"/>
  <c r="SRJ31" i="1"/>
  <c r="SRK31" i="1"/>
  <c r="SRL31" i="1"/>
  <c r="SRM31" i="1"/>
  <c r="SRN31" i="1"/>
  <c r="SRO31" i="1"/>
  <c r="SRP31" i="1"/>
  <c r="SRQ31" i="1"/>
  <c r="SRR31" i="1"/>
  <c r="SRS31" i="1"/>
  <c r="SRT31" i="1"/>
  <c r="SRU31" i="1"/>
  <c r="SRV31" i="1"/>
  <c r="SRW31" i="1"/>
  <c r="SRX31" i="1"/>
  <c r="SRY31" i="1"/>
  <c r="SRZ31" i="1"/>
  <c r="SSA31" i="1"/>
  <c r="SSB31" i="1"/>
  <c r="SSC31" i="1"/>
  <c r="SSD31" i="1"/>
  <c r="SSE31" i="1"/>
  <c r="SSF31" i="1"/>
  <c r="SSG31" i="1"/>
  <c r="SSH31" i="1"/>
  <c r="SSI31" i="1"/>
  <c r="SSJ31" i="1"/>
  <c r="SSK31" i="1"/>
  <c r="SSL31" i="1"/>
  <c r="SSM31" i="1"/>
  <c r="SSN31" i="1"/>
  <c r="SSO31" i="1"/>
  <c r="SSP31" i="1"/>
  <c r="SSQ31" i="1"/>
  <c r="SSR31" i="1"/>
  <c r="SSS31" i="1"/>
  <c r="SST31" i="1"/>
  <c r="SSU31" i="1"/>
  <c r="SSV31" i="1"/>
  <c r="SSW31" i="1"/>
  <c r="SSX31" i="1"/>
  <c r="SSY31" i="1"/>
  <c r="SSZ31" i="1"/>
  <c r="STA31" i="1"/>
  <c r="STB31" i="1"/>
  <c r="STC31" i="1"/>
  <c r="STD31" i="1"/>
  <c r="STE31" i="1"/>
  <c r="STF31" i="1"/>
  <c r="STG31" i="1"/>
  <c r="STH31" i="1"/>
  <c r="STI31" i="1"/>
  <c r="STJ31" i="1"/>
  <c r="STK31" i="1"/>
  <c r="STL31" i="1"/>
  <c r="STM31" i="1"/>
  <c r="STN31" i="1"/>
  <c r="STO31" i="1"/>
  <c r="STP31" i="1"/>
  <c r="STQ31" i="1"/>
  <c r="STR31" i="1"/>
  <c r="STS31" i="1"/>
  <c r="STT31" i="1"/>
  <c r="STU31" i="1"/>
  <c r="STV31" i="1"/>
  <c r="STW31" i="1"/>
  <c r="STX31" i="1"/>
  <c r="STY31" i="1"/>
  <c r="STZ31" i="1"/>
  <c r="SUA31" i="1"/>
  <c r="SUB31" i="1"/>
  <c r="SUC31" i="1"/>
  <c r="SUD31" i="1"/>
  <c r="SUE31" i="1"/>
  <c r="SUF31" i="1"/>
  <c r="SUG31" i="1"/>
  <c r="SUH31" i="1"/>
  <c r="SUI31" i="1"/>
  <c r="SUJ31" i="1"/>
  <c r="SUK31" i="1"/>
  <c r="SUL31" i="1"/>
  <c r="SUM31" i="1"/>
  <c r="SUN31" i="1"/>
  <c r="SUO31" i="1"/>
  <c r="SUP31" i="1"/>
  <c r="SUQ31" i="1"/>
  <c r="SUR31" i="1"/>
  <c r="SUS31" i="1"/>
  <c r="SUT31" i="1"/>
  <c r="SUU31" i="1"/>
  <c r="SUV31" i="1"/>
  <c r="SUW31" i="1"/>
  <c r="SUX31" i="1"/>
  <c r="SUY31" i="1"/>
  <c r="SUZ31" i="1"/>
  <c r="SVA31" i="1"/>
  <c r="SVB31" i="1"/>
  <c r="SVC31" i="1"/>
  <c r="SVD31" i="1"/>
  <c r="SVE31" i="1"/>
  <c r="SVF31" i="1"/>
  <c r="SVG31" i="1"/>
  <c r="SVH31" i="1"/>
  <c r="SVI31" i="1"/>
  <c r="SVJ31" i="1"/>
  <c r="SVK31" i="1"/>
  <c r="SVL31" i="1"/>
  <c r="SVM31" i="1"/>
  <c r="SVN31" i="1"/>
  <c r="SVO31" i="1"/>
  <c r="SVP31" i="1"/>
  <c r="SVQ31" i="1"/>
  <c r="SVR31" i="1"/>
  <c r="SVS31" i="1"/>
  <c r="SVT31" i="1"/>
  <c r="SVU31" i="1"/>
  <c r="SVV31" i="1"/>
  <c r="SVW31" i="1"/>
  <c r="SVX31" i="1"/>
  <c r="SVY31" i="1"/>
  <c r="SVZ31" i="1"/>
  <c r="SWA31" i="1"/>
  <c r="SWB31" i="1"/>
  <c r="SWC31" i="1"/>
  <c r="SWD31" i="1"/>
  <c r="SWE31" i="1"/>
  <c r="SWF31" i="1"/>
  <c r="SWG31" i="1"/>
  <c r="SWH31" i="1"/>
  <c r="SWI31" i="1"/>
  <c r="SWJ31" i="1"/>
  <c r="SWK31" i="1"/>
  <c r="SWL31" i="1"/>
  <c r="SWM31" i="1"/>
  <c r="SWN31" i="1"/>
  <c r="SWO31" i="1"/>
  <c r="SWP31" i="1"/>
  <c r="SWQ31" i="1"/>
  <c r="SWR31" i="1"/>
  <c r="SWS31" i="1"/>
  <c r="SWT31" i="1"/>
  <c r="SWU31" i="1"/>
  <c r="SWV31" i="1"/>
  <c r="SWW31" i="1"/>
  <c r="SWX31" i="1"/>
  <c r="SWY31" i="1"/>
  <c r="SWZ31" i="1"/>
  <c r="SXA31" i="1"/>
  <c r="SXB31" i="1"/>
  <c r="SXC31" i="1"/>
  <c r="SXD31" i="1"/>
  <c r="SXE31" i="1"/>
  <c r="SXF31" i="1"/>
  <c r="SXG31" i="1"/>
  <c r="SXH31" i="1"/>
  <c r="SXI31" i="1"/>
  <c r="SXJ31" i="1"/>
  <c r="SXK31" i="1"/>
  <c r="SXL31" i="1"/>
  <c r="SXM31" i="1"/>
  <c r="SXN31" i="1"/>
  <c r="SXO31" i="1"/>
  <c r="SXP31" i="1"/>
  <c r="SXQ31" i="1"/>
  <c r="SXR31" i="1"/>
  <c r="SXS31" i="1"/>
  <c r="SXT31" i="1"/>
  <c r="SXU31" i="1"/>
  <c r="SXV31" i="1"/>
  <c r="SXW31" i="1"/>
  <c r="SXX31" i="1"/>
  <c r="SXY31" i="1"/>
  <c r="SXZ31" i="1"/>
  <c r="SYA31" i="1"/>
  <c r="SYB31" i="1"/>
  <c r="SYC31" i="1"/>
  <c r="SYD31" i="1"/>
  <c r="SYE31" i="1"/>
  <c r="SYF31" i="1"/>
  <c r="SYG31" i="1"/>
  <c r="SYH31" i="1"/>
  <c r="SYI31" i="1"/>
  <c r="SYJ31" i="1"/>
  <c r="SYK31" i="1"/>
  <c r="SYL31" i="1"/>
  <c r="SYM31" i="1"/>
  <c r="SYN31" i="1"/>
  <c r="SYO31" i="1"/>
  <c r="SYP31" i="1"/>
  <c r="SYQ31" i="1"/>
  <c r="SYR31" i="1"/>
  <c r="SYS31" i="1"/>
  <c r="SYT31" i="1"/>
  <c r="SYU31" i="1"/>
  <c r="SYV31" i="1"/>
  <c r="SYW31" i="1"/>
  <c r="SYX31" i="1"/>
  <c r="SYY31" i="1"/>
  <c r="SYZ31" i="1"/>
  <c r="SZA31" i="1"/>
  <c r="SZB31" i="1"/>
  <c r="SZC31" i="1"/>
  <c r="SZD31" i="1"/>
  <c r="SZE31" i="1"/>
  <c r="SZF31" i="1"/>
  <c r="SZG31" i="1"/>
  <c r="SZH31" i="1"/>
  <c r="SZI31" i="1"/>
  <c r="SZJ31" i="1"/>
  <c r="SZK31" i="1"/>
  <c r="SZL31" i="1"/>
  <c r="SZM31" i="1"/>
  <c r="SZN31" i="1"/>
  <c r="SZO31" i="1"/>
  <c r="SZP31" i="1"/>
  <c r="SZQ31" i="1"/>
  <c r="SZR31" i="1"/>
  <c r="SZS31" i="1"/>
  <c r="SZT31" i="1"/>
  <c r="SZU31" i="1"/>
  <c r="SZV31" i="1"/>
  <c r="SZW31" i="1"/>
  <c r="SZX31" i="1"/>
  <c r="SZY31" i="1"/>
  <c r="SZZ31" i="1"/>
  <c r="TAA31" i="1"/>
  <c r="TAB31" i="1"/>
  <c r="TAC31" i="1"/>
  <c r="TAD31" i="1"/>
  <c r="TAE31" i="1"/>
  <c r="TAF31" i="1"/>
  <c r="TAG31" i="1"/>
  <c r="TAH31" i="1"/>
  <c r="TAI31" i="1"/>
  <c r="TAJ31" i="1"/>
  <c r="TAK31" i="1"/>
  <c r="TAL31" i="1"/>
  <c r="TAM31" i="1"/>
  <c r="TAN31" i="1"/>
  <c r="TAO31" i="1"/>
  <c r="TAP31" i="1"/>
  <c r="TAQ31" i="1"/>
  <c r="TAR31" i="1"/>
  <c r="TAS31" i="1"/>
  <c r="TAT31" i="1"/>
  <c r="TAU31" i="1"/>
  <c r="TAV31" i="1"/>
  <c r="TAW31" i="1"/>
  <c r="TAX31" i="1"/>
  <c r="TAY31" i="1"/>
  <c r="TAZ31" i="1"/>
  <c r="TBA31" i="1"/>
  <c r="TBB31" i="1"/>
  <c r="TBC31" i="1"/>
  <c r="TBD31" i="1"/>
  <c r="TBE31" i="1"/>
  <c r="TBF31" i="1"/>
  <c r="TBG31" i="1"/>
  <c r="TBH31" i="1"/>
  <c r="TBI31" i="1"/>
  <c r="TBJ31" i="1"/>
  <c r="TBK31" i="1"/>
  <c r="TBL31" i="1"/>
  <c r="TBM31" i="1"/>
  <c r="TBN31" i="1"/>
  <c r="TBO31" i="1"/>
  <c r="TBP31" i="1"/>
  <c r="TBQ31" i="1"/>
  <c r="TBR31" i="1"/>
  <c r="TBS31" i="1"/>
  <c r="TBT31" i="1"/>
  <c r="TBU31" i="1"/>
  <c r="TBV31" i="1"/>
  <c r="TBW31" i="1"/>
  <c r="TBX31" i="1"/>
  <c r="TBY31" i="1"/>
  <c r="TBZ31" i="1"/>
  <c r="TCA31" i="1"/>
  <c r="TCB31" i="1"/>
  <c r="TCC31" i="1"/>
  <c r="TCD31" i="1"/>
  <c r="TCE31" i="1"/>
  <c r="TCF31" i="1"/>
  <c r="TCG31" i="1"/>
  <c r="TCH31" i="1"/>
  <c r="TCI31" i="1"/>
  <c r="TCJ31" i="1"/>
  <c r="TCK31" i="1"/>
  <c r="TCL31" i="1"/>
  <c r="TCM31" i="1"/>
  <c r="TCN31" i="1"/>
  <c r="TCO31" i="1"/>
  <c r="TCP31" i="1"/>
  <c r="TCQ31" i="1"/>
  <c r="TCR31" i="1"/>
  <c r="TCS31" i="1"/>
  <c r="TCT31" i="1"/>
  <c r="TCU31" i="1"/>
  <c r="TCV31" i="1"/>
  <c r="TCW31" i="1"/>
  <c r="TCX31" i="1"/>
  <c r="TCY31" i="1"/>
  <c r="TCZ31" i="1"/>
  <c r="TDA31" i="1"/>
  <c r="TDB31" i="1"/>
  <c r="TDC31" i="1"/>
  <c r="TDD31" i="1"/>
  <c r="TDE31" i="1"/>
  <c r="TDF31" i="1"/>
  <c r="TDG31" i="1"/>
  <c r="TDH31" i="1"/>
  <c r="TDI31" i="1"/>
  <c r="TDJ31" i="1"/>
  <c r="TDK31" i="1"/>
  <c r="TDL31" i="1"/>
  <c r="TDM31" i="1"/>
  <c r="TDN31" i="1"/>
  <c r="TDO31" i="1"/>
  <c r="TDP31" i="1"/>
  <c r="TDQ31" i="1"/>
  <c r="TDR31" i="1"/>
  <c r="TDS31" i="1"/>
  <c r="TDT31" i="1"/>
  <c r="TDU31" i="1"/>
  <c r="TDV31" i="1"/>
  <c r="TDW31" i="1"/>
  <c r="TDX31" i="1"/>
  <c r="TDY31" i="1"/>
  <c r="TDZ31" i="1"/>
  <c r="TEA31" i="1"/>
  <c r="TEB31" i="1"/>
  <c r="TEC31" i="1"/>
  <c r="TED31" i="1"/>
  <c r="TEE31" i="1"/>
  <c r="TEF31" i="1"/>
  <c r="TEG31" i="1"/>
  <c r="TEH31" i="1"/>
  <c r="TEI31" i="1"/>
  <c r="TEJ31" i="1"/>
  <c r="TEK31" i="1"/>
  <c r="TEL31" i="1"/>
  <c r="TEM31" i="1"/>
  <c r="TEN31" i="1"/>
  <c r="TEO31" i="1"/>
  <c r="TEP31" i="1"/>
  <c r="TEQ31" i="1"/>
  <c r="TER31" i="1"/>
  <c r="TES31" i="1"/>
  <c r="TET31" i="1"/>
  <c r="TEU31" i="1"/>
  <c r="TEV31" i="1"/>
  <c r="TEW31" i="1"/>
  <c r="TEX31" i="1"/>
  <c r="TEY31" i="1"/>
  <c r="TEZ31" i="1"/>
  <c r="TFA31" i="1"/>
  <c r="TFB31" i="1"/>
  <c r="TFC31" i="1"/>
  <c r="TFD31" i="1"/>
  <c r="TFE31" i="1"/>
  <c r="TFF31" i="1"/>
  <c r="TFG31" i="1"/>
  <c r="TFH31" i="1"/>
  <c r="TFI31" i="1"/>
  <c r="TFJ31" i="1"/>
  <c r="TFK31" i="1"/>
  <c r="TFL31" i="1"/>
  <c r="TFM31" i="1"/>
  <c r="TFN31" i="1"/>
  <c r="TFO31" i="1"/>
  <c r="TFP31" i="1"/>
  <c r="TFQ31" i="1"/>
  <c r="TFR31" i="1"/>
  <c r="TFS31" i="1"/>
  <c r="TFT31" i="1"/>
  <c r="TFU31" i="1"/>
  <c r="TFV31" i="1"/>
  <c r="TFW31" i="1"/>
  <c r="TFX31" i="1"/>
  <c r="TFY31" i="1"/>
  <c r="TFZ31" i="1"/>
  <c r="TGA31" i="1"/>
  <c r="TGB31" i="1"/>
  <c r="TGC31" i="1"/>
  <c r="TGD31" i="1"/>
  <c r="TGE31" i="1"/>
  <c r="TGF31" i="1"/>
  <c r="TGG31" i="1"/>
  <c r="TGH31" i="1"/>
  <c r="TGI31" i="1"/>
  <c r="TGJ31" i="1"/>
  <c r="TGK31" i="1"/>
  <c r="TGL31" i="1"/>
  <c r="TGM31" i="1"/>
  <c r="TGN31" i="1"/>
  <c r="TGO31" i="1"/>
  <c r="TGP31" i="1"/>
  <c r="TGQ31" i="1"/>
  <c r="TGR31" i="1"/>
  <c r="TGS31" i="1"/>
  <c r="TGT31" i="1"/>
  <c r="TGU31" i="1"/>
  <c r="TGV31" i="1"/>
  <c r="TGW31" i="1"/>
  <c r="TGX31" i="1"/>
  <c r="TGY31" i="1"/>
  <c r="TGZ31" i="1"/>
  <c r="THA31" i="1"/>
  <c r="THB31" i="1"/>
  <c r="THC31" i="1"/>
  <c r="THD31" i="1"/>
  <c r="THE31" i="1"/>
  <c r="THF31" i="1"/>
  <c r="THG31" i="1"/>
  <c r="THH31" i="1"/>
  <c r="THI31" i="1"/>
  <c r="THJ31" i="1"/>
  <c r="THK31" i="1"/>
  <c r="THL31" i="1"/>
  <c r="THM31" i="1"/>
  <c r="THN31" i="1"/>
  <c r="THO31" i="1"/>
  <c r="THP31" i="1"/>
  <c r="THQ31" i="1"/>
  <c r="THR31" i="1"/>
  <c r="THS31" i="1"/>
  <c r="THT31" i="1"/>
  <c r="THU31" i="1"/>
  <c r="THV31" i="1"/>
  <c r="THW31" i="1"/>
  <c r="THX31" i="1"/>
  <c r="THY31" i="1"/>
  <c r="THZ31" i="1"/>
  <c r="TIA31" i="1"/>
  <c r="TIB31" i="1"/>
  <c r="TIC31" i="1"/>
  <c r="TID31" i="1"/>
  <c r="TIE31" i="1"/>
  <c r="TIF31" i="1"/>
  <c r="TIG31" i="1"/>
  <c r="TIH31" i="1"/>
  <c r="TII31" i="1"/>
  <c r="TIJ31" i="1"/>
  <c r="TIK31" i="1"/>
  <c r="TIL31" i="1"/>
  <c r="TIM31" i="1"/>
  <c r="TIN31" i="1"/>
  <c r="TIO31" i="1"/>
  <c r="TIP31" i="1"/>
  <c r="TIQ31" i="1"/>
  <c r="TIR31" i="1"/>
  <c r="TIS31" i="1"/>
  <c r="TIT31" i="1"/>
  <c r="TIU31" i="1"/>
  <c r="TIV31" i="1"/>
  <c r="TIW31" i="1"/>
  <c r="TIX31" i="1"/>
  <c r="TIY31" i="1"/>
  <c r="TIZ31" i="1"/>
  <c r="TJA31" i="1"/>
  <c r="TJB31" i="1"/>
  <c r="TJC31" i="1"/>
  <c r="TJD31" i="1"/>
  <c r="TJE31" i="1"/>
  <c r="TJF31" i="1"/>
  <c r="TJG31" i="1"/>
  <c r="TJH31" i="1"/>
  <c r="TJI31" i="1"/>
  <c r="TJJ31" i="1"/>
  <c r="TJK31" i="1"/>
  <c r="TJL31" i="1"/>
  <c r="TJM31" i="1"/>
  <c r="TJN31" i="1"/>
  <c r="TJO31" i="1"/>
  <c r="TJP31" i="1"/>
  <c r="TJQ31" i="1"/>
  <c r="TJR31" i="1"/>
  <c r="TJS31" i="1"/>
  <c r="TJT31" i="1"/>
  <c r="TJU31" i="1"/>
  <c r="TJV31" i="1"/>
  <c r="TJW31" i="1"/>
  <c r="TJX31" i="1"/>
  <c r="TJY31" i="1"/>
  <c r="TJZ31" i="1"/>
  <c r="TKA31" i="1"/>
  <c r="TKB31" i="1"/>
  <c r="TKC31" i="1"/>
  <c r="TKD31" i="1"/>
  <c r="TKE31" i="1"/>
  <c r="TKF31" i="1"/>
  <c r="TKG31" i="1"/>
  <c r="TKH31" i="1"/>
  <c r="TKI31" i="1"/>
  <c r="TKJ31" i="1"/>
  <c r="TKK31" i="1"/>
  <c r="TKL31" i="1"/>
  <c r="TKM31" i="1"/>
  <c r="TKN31" i="1"/>
  <c r="TKO31" i="1"/>
  <c r="TKP31" i="1"/>
  <c r="TKQ31" i="1"/>
  <c r="TKR31" i="1"/>
  <c r="TKS31" i="1"/>
  <c r="TKT31" i="1"/>
  <c r="TKU31" i="1"/>
  <c r="TKV31" i="1"/>
  <c r="TKW31" i="1"/>
  <c r="TKX31" i="1"/>
  <c r="TKY31" i="1"/>
  <c r="TKZ31" i="1"/>
  <c r="TLA31" i="1"/>
  <c r="TLB31" i="1"/>
  <c r="TLC31" i="1"/>
  <c r="TLD31" i="1"/>
  <c r="TLE31" i="1"/>
  <c r="TLF31" i="1"/>
  <c r="TLG31" i="1"/>
  <c r="TLH31" i="1"/>
  <c r="TLI31" i="1"/>
  <c r="TLJ31" i="1"/>
  <c r="TLK31" i="1"/>
  <c r="TLL31" i="1"/>
  <c r="TLM31" i="1"/>
  <c r="TLN31" i="1"/>
  <c r="TLO31" i="1"/>
  <c r="TLP31" i="1"/>
  <c r="TLQ31" i="1"/>
  <c r="TLR31" i="1"/>
  <c r="TLS31" i="1"/>
  <c r="TLT31" i="1"/>
  <c r="TLU31" i="1"/>
  <c r="TLV31" i="1"/>
  <c r="TLW31" i="1"/>
  <c r="TLX31" i="1"/>
  <c r="TLY31" i="1"/>
  <c r="TLZ31" i="1"/>
  <c r="TMA31" i="1"/>
  <c r="TMB31" i="1"/>
  <c r="TMC31" i="1"/>
  <c r="TMD31" i="1"/>
  <c r="TME31" i="1"/>
  <c r="TMF31" i="1"/>
  <c r="TMG31" i="1"/>
  <c r="TMH31" i="1"/>
  <c r="TMI31" i="1"/>
  <c r="TMJ31" i="1"/>
  <c r="TMK31" i="1"/>
  <c r="TML31" i="1"/>
  <c r="TMM31" i="1"/>
  <c r="TMN31" i="1"/>
  <c r="TMO31" i="1"/>
  <c r="TMP31" i="1"/>
  <c r="TMQ31" i="1"/>
  <c r="TMR31" i="1"/>
  <c r="TMS31" i="1"/>
  <c r="TMT31" i="1"/>
  <c r="TMU31" i="1"/>
  <c r="TMV31" i="1"/>
  <c r="TMW31" i="1"/>
  <c r="TMX31" i="1"/>
  <c r="TMY31" i="1"/>
  <c r="TMZ31" i="1"/>
  <c r="TNA31" i="1"/>
  <c r="TNB31" i="1"/>
  <c r="TNC31" i="1"/>
  <c r="TND31" i="1"/>
  <c r="TNE31" i="1"/>
  <c r="TNF31" i="1"/>
  <c r="TNG31" i="1"/>
  <c r="TNH31" i="1"/>
  <c r="TNI31" i="1"/>
  <c r="TNJ31" i="1"/>
  <c r="TNK31" i="1"/>
  <c r="TNL31" i="1"/>
  <c r="TNM31" i="1"/>
  <c r="TNN31" i="1"/>
  <c r="TNO31" i="1"/>
  <c r="TNP31" i="1"/>
  <c r="TNQ31" i="1"/>
  <c r="TNR31" i="1"/>
  <c r="TNS31" i="1"/>
  <c r="TNT31" i="1"/>
  <c r="TNU31" i="1"/>
  <c r="TNV31" i="1"/>
  <c r="TNW31" i="1"/>
  <c r="TNX31" i="1"/>
  <c r="TNY31" i="1"/>
  <c r="TNZ31" i="1"/>
  <c r="TOA31" i="1"/>
  <c r="TOB31" i="1"/>
  <c r="TOC31" i="1"/>
  <c r="TOD31" i="1"/>
  <c r="TOE31" i="1"/>
  <c r="TOF31" i="1"/>
  <c r="TOG31" i="1"/>
  <c r="TOH31" i="1"/>
  <c r="TOI31" i="1"/>
  <c r="TOJ31" i="1"/>
  <c r="TOK31" i="1"/>
  <c r="TOL31" i="1"/>
  <c r="TOM31" i="1"/>
  <c r="TON31" i="1"/>
  <c r="TOO31" i="1"/>
  <c r="TOP31" i="1"/>
  <c r="TOQ31" i="1"/>
  <c r="TOR31" i="1"/>
  <c r="TOS31" i="1"/>
  <c r="TOT31" i="1"/>
  <c r="TOU31" i="1"/>
  <c r="TOV31" i="1"/>
  <c r="TOW31" i="1"/>
  <c r="TOX31" i="1"/>
  <c r="TOY31" i="1"/>
  <c r="TOZ31" i="1"/>
  <c r="TPA31" i="1"/>
  <c r="TPB31" i="1"/>
  <c r="TPC31" i="1"/>
  <c r="TPD31" i="1"/>
  <c r="TPE31" i="1"/>
  <c r="TPF31" i="1"/>
  <c r="TPG31" i="1"/>
  <c r="TPH31" i="1"/>
  <c r="TPI31" i="1"/>
  <c r="TPJ31" i="1"/>
  <c r="TPK31" i="1"/>
  <c r="TPL31" i="1"/>
  <c r="TPM31" i="1"/>
  <c r="TPN31" i="1"/>
  <c r="TPO31" i="1"/>
  <c r="TPP31" i="1"/>
  <c r="TPQ31" i="1"/>
  <c r="TPR31" i="1"/>
  <c r="TPS31" i="1"/>
  <c r="TPT31" i="1"/>
  <c r="TPU31" i="1"/>
  <c r="TPV31" i="1"/>
  <c r="TPW31" i="1"/>
  <c r="TPX31" i="1"/>
  <c r="TPY31" i="1"/>
  <c r="TPZ31" i="1"/>
  <c r="TQA31" i="1"/>
  <c r="TQB31" i="1"/>
  <c r="TQC31" i="1"/>
  <c r="TQD31" i="1"/>
  <c r="TQE31" i="1"/>
  <c r="TQF31" i="1"/>
  <c r="TQG31" i="1"/>
  <c r="TQH31" i="1"/>
  <c r="TQI31" i="1"/>
  <c r="TQJ31" i="1"/>
  <c r="TQK31" i="1"/>
  <c r="TQL31" i="1"/>
  <c r="TQM31" i="1"/>
  <c r="TQN31" i="1"/>
  <c r="TQO31" i="1"/>
  <c r="TQP31" i="1"/>
  <c r="TQQ31" i="1"/>
  <c r="TQR31" i="1"/>
  <c r="TQS31" i="1"/>
  <c r="TQT31" i="1"/>
  <c r="TQU31" i="1"/>
  <c r="TQV31" i="1"/>
  <c r="TQW31" i="1"/>
  <c r="TQX31" i="1"/>
  <c r="TQY31" i="1"/>
  <c r="TQZ31" i="1"/>
  <c r="TRA31" i="1"/>
  <c r="TRB31" i="1"/>
  <c r="TRC31" i="1"/>
  <c r="TRD31" i="1"/>
  <c r="TRE31" i="1"/>
  <c r="TRF31" i="1"/>
  <c r="TRG31" i="1"/>
  <c r="TRH31" i="1"/>
  <c r="TRI31" i="1"/>
  <c r="TRJ31" i="1"/>
  <c r="TRK31" i="1"/>
  <c r="TRL31" i="1"/>
  <c r="TRM31" i="1"/>
  <c r="TRN31" i="1"/>
  <c r="TRO31" i="1"/>
  <c r="TRP31" i="1"/>
  <c r="TRQ31" i="1"/>
  <c r="TRR31" i="1"/>
  <c r="TRS31" i="1"/>
  <c r="TRT31" i="1"/>
  <c r="TRU31" i="1"/>
  <c r="TRV31" i="1"/>
  <c r="TRW31" i="1"/>
  <c r="TRX31" i="1"/>
  <c r="TRY31" i="1"/>
  <c r="TRZ31" i="1"/>
  <c r="TSA31" i="1"/>
  <c r="TSB31" i="1"/>
  <c r="TSC31" i="1"/>
  <c r="TSD31" i="1"/>
  <c r="TSE31" i="1"/>
  <c r="TSF31" i="1"/>
  <c r="TSG31" i="1"/>
  <c r="TSH31" i="1"/>
  <c r="TSI31" i="1"/>
  <c r="TSJ31" i="1"/>
  <c r="TSK31" i="1"/>
  <c r="TSL31" i="1"/>
  <c r="TSM31" i="1"/>
  <c r="TSN31" i="1"/>
  <c r="TSO31" i="1"/>
  <c r="TSP31" i="1"/>
  <c r="TSQ31" i="1"/>
  <c r="TSR31" i="1"/>
  <c r="TSS31" i="1"/>
  <c r="TST31" i="1"/>
  <c r="TSU31" i="1"/>
  <c r="TSV31" i="1"/>
  <c r="TSW31" i="1"/>
  <c r="TSX31" i="1"/>
  <c r="TSY31" i="1"/>
  <c r="TSZ31" i="1"/>
  <c r="TTA31" i="1"/>
  <c r="TTB31" i="1"/>
  <c r="TTC31" i="1"/>
  <c r="TTD31" i="1"/>
  <c r="TTE31" i="1"/>
  <c r="TTF31" i="1"/>
  <c r="TTG31" i="1"/>
  <c r="TTH31" i="1"/>
  <c r="TTI31" i="1"/>
  <c r="TTJ31" i="1"/>
  <c r="TTK31" i="1"/>
  <c r="TTL31" i="1"/>
  <c r="TTM31" i="1"/>
  <c r="TTN31" i="1"/>
  <c r="TTO31" i="1"/>
  <c r="TTP31" i="1"/>
  <c r="TTQ31" i="1"/>
  <c r="TTR31" i="1"/>
  <c r="TTS31" i="1"/>
  <c r="TTT31" i="1"/>
  <c r="TTU31" i="1"/>
  <c r="TTV31" i="1"/>
  <c r="TTW31" i="1"/>
  <c r="TTX31" i="1"/>
  <c r="TTY31" i="1"/>
  <c r="TTZ31" i="1"/>
  <c r="TUA31" i="1"/>
  <c r="TUB31" i="1"/>
  <c r="TUC31" i="1"/>
  <c r="TUD31" i="1"/>
  <c r="TUE31" i="1"/>
  <c r="TUF31" i="1"/>
  <c r="TUG31" i="1"/>
  <c r="TUH31" i="1"/>
  <c r="TUI31" i="1"/>
  <c r="TUJ31" i="1"/>
  <c r="TUK31" i="1"/>
  <c r="TUL31" i="1"/>
  <c r="TUM31" i="1"/>
  <c r="TUN31" i="1"/>
  <c r="TUO31" i="1"/>
  <c r="TUP31" i="1"/>
  <c r="TUQ31" i="1"/>
  <c r="TUR31" i="1"/>
  <c r="TUS31" i="1"/>
  <c r="TUT31" i="1"/>
  <c r="TUU31" i="1"/>
  <c r="TUV31" i="1"/>
  <c r="TUW31" i="1"/>
  <c r="TUX31" i="1"/>
  <c r="TUY31" i="1"/>
  <c r="TUZ31" i="1"/>
  <c r="TVA31" i="1"/>
  <c r="TVB31" i="1"/>
  <c r="TVC31" i="1"/>
  <c r="TVD31" i="1"/>
  <c r="TVE31" i="1"/>
  <c r="TVF31" i="1"/>
  <c r="TVG31" i="1"/>
  <c r="TVH31" i="1"/>
  <c r="TVI31" i="1"/>
  <c r="TVJ31" i="1"/>
  <c r="TVK31" i="1"/>
  <c r="TVL31" i="1"/>
  <c r="TVM31" i="1"/>
  <c r="TVN31" i="1"/>
  <c r="TVO31" i="1"/>
  <c r="TVP31" i="1"/>
  <c r="TVQ31" i="1"/>
  <c r="TVR31" i="1"/>
  <c r="TVS31" i="1"/>
  <c r="TVT31" i="1"/>
  <c r="TVU31" i="1"/>
  <c r="TVV31" i="1"/>
  <c r="TVW31" i="1"/>
  <c r="TVX31" i="1"/>
  <c r="TVY31" i="1"/>
  <c r="TVZ31" i="1"/>
  <c r="TWA31" i="1"/>
  <c r="TWB31" i="1"/>
  <c r="TWC31" i="1"/>
  <c r="TWD31" i="1"/>
  <c r="TWE31" i="1"/>
  <c r="TWF31" i="1"/>
  <c r="TWG31" i="1"/>
  <c r="TWH31" i="1"/>
  <c r="TWI31" i="1"/>
  <c r="TWJ31" i="1"/>
  <c r="TWK31" i="1"/>
  <c r="TWL31" i="1"/>
  <c r="TWM31" i="1"/>
  <c r="TWN31" i="1"/>
  <c r="TWO31" i="1"/>
  <c r="TWP31" i="1"/>
  <c r="TWQ31" i="1"/>
  <c r="TWR31" i="1"/>
  <c r="TWS31" i="1"/>
  <c r="TWT31" i="1"/>
  <c r="TWU31" i="1"/>
  <c r="TWV31" i="1"/>
  <c r="TWW31" i="1"/>
  <c r="TWX31" i="1"/>
  <c r="TWY31" i="1"/>
  <c r="TWZ31" i="1"/>
  <c r="TXA31" i="1"/>
  <c r="TXB31" i="1"/>
  <c r="TXC31" i="1"/>
  <c r="TXD31" i="1"/>
  <c r="TXE31" i="1"/>
  <c r="TXF31" i="1"/>
  <c r="TXG31" i="1"/>
  <c r="TXH31" i="1"/>
  <c r="TXI31" i="1"/>
  <c r="TXJ31" i="1"/>
  <c r="TXK31" i="1"/>
  <c r="TXL31" i="1"/>
  <c r="TXM31" i="1"/>
  <c r="TXN31" i="1"/>
  <c r="TXO31" i="1"/>
  <c r="TXP31" i="1"/>
  <c r="TXQ31" i="1"/>
  <c r="TXR31" i="1"/>
  <c r="TXS31" i="1"/>
  <c r="TXT31" i="1"/>
  <c r="TXU31" i="1"/>
  <c r="TXV31" i="1"/>
  <c r="TXW31" i="1"/>
  <c r="TXX31" i="1"/>
  <c r="TXY31" i="1"/>
  <c r="TXZ31" i="1"/>
  <c r="TYA31" i="1"/>
  <c r="TYB31" i="1"/>
  <c r="TYC31" i="1"/>
  <c r="TYD31" i="1"/>
  <c r="TYE31" i="1"/>
  <c r="TYF31" i="1"/>
  <c r="TYG31" i="1"/>
  <c r="TYH31" i="1"/>
  <c r="TYI31" i="1"/>
  <c r="TYJ31" i="1"/>
  <c r="TYK31" i="1"/>
  <c r="TYL31" i="1"/>
  <c r="TYM31" i="1"/>
  <c r="TYN31" i="1"/>
  <c r="TYO31" i="1"/>
  <c r="TYP31" i="1"/>
  <c r="TYQ31" i="1"/>
  <c r="TYR31" i="1"/>
  <c r="TYS31" i="1"/>
  <c r="TYT31" i="1"/>
  <c r="TYU31" i="1"/>
  <c r="TYV31" i="1"/>
  <c r="TYW31" i="1"/>
  <c r="TYX31" i="1"/>
  <c r="TYY31" i="1"/>
  <c r="TYZ31" i="1"/>
  <c r="TZA31" i="1"/>
  <c r="TZB31" i="1"/>
  <c r="TZC31" i="1"/>
  <c r="TZD31" i="1"/>
  <c r="TZE31" i="1"/>
  <c r="TZF31" i="1"/>
  <c r="TZG31" i="1"/>
  <c r="TZH31" i="1"/>
  <c r="TZI31" i="1"/>
  <c r="TZJ31" i="1"/>
  <c r="TZK31" i="1"/>
  <c r="TZL31" i="1"/>
  <c r="TZM31" i="1"/>
  <c r="TZN31" i="1"/>
  <c r="TZO31" i="1"/>
  <c r="TZP31" i="1"/>
  <c r="TZQ31" i="1"/>
  <c r="TZR31" i="1"/>
  <c r="TZS31" i="1"/>
  <c r="TZT31" i="1"/>
  <c r="TZU31" i="1"/>
  <c r="TZV31" i="1"/>
  <c r="TZW31" i="1"/>
  <c r="TZX31" i="1"/>
  <c r="TZY31" i="1"/>
  <c r="TZZ31" i="1"/>
  <c r="UAA31" i="1"/>
  <c r="UAB31" i="1"/>
  <c r="UAC31" i="1"/>
  <c r="UAD31" i="1"/>
  <c r="UAE31" i="1"/>
  <c r="UAF31" i="1"/>
  <c r="UAG31" i="1"/>
  <c r="UAH31" i="1"/>
  <c r="UAI31" i="1"/>
  <c r="UAJ31" i="1"/>
  <c r="UAK31" i="1"/>
  <c r="UAL31" i="1"/>
  <c r="UAM31" i="1"/>
  <c r="UAN31" i="1"/>
  <c r="UAO31" i="1"/>
  <c r="UAP31" i="1"/>
  <c r="UAQ31" i="1"/>
  <c r="UAR31" i="1"/>
  <c r="UAS31" i="1"/>
  <c r="UAT31" i="1"/>
  <c r="UAU31" i="1"/>
  <c r="UAV31" i="1"/>
  <c r="UAW31" i="1"/>
  <c r="UAX31" i="1"/>
  <c r="UAY31" i="1"/>
  <c r="UAZ31" i="1"/>
  <c r="UBA31" i="1"/>
  <c r="UBB31" i="1"/>
  <c r="UBC31" i="1"/>
  <c r="UBD31" i="1"/>
  <c r="UBE31" i="1"/>
  <c r="UBF31" i="1"/>
  <c r="UBG31" i="1"/>
  <c r="UBH31" i="1"/>
  <c r="UBI31" i="1"/>
  <c r="UBJ31" i="1"/>
  <c r="UBK31" i="1"/>
  <c r="UBL31" i="1"/>
  <c r="UBM31" i="1"/>
  <c r="UBN31" i="1"/>
  <c r="UBO31" i="1"/>
  <c r="UBP31" i="1"/>
  <c r="UBQ31" i="1"/>
  <c r="UBR31" i="1"/>
  <c r="UBS31" i="1"/>
  <c r="UBT31" i="1"/>
  <c r="UBU31" i="1"/>
  <c r="UBV31" i="1"/>
  <c r="UBW31" i="1"/>
  <c r="UBX31" i="1"/>
  <c r="UBY31" i="1"/>
  <c r="UBZ31" i="1"/>
  <c r="UCA31" i="1"/>
  <c r="UCB31" i="1"/>
  <c r="UCC31" i="1"/>
  <c r="UCD31" i="1"/>
  <c r="UCE31" i="1"/>
  <c r="UCF31" i="1"/>
  <c r="UCG31" i="1"/>
  <c r="UCH31" i="1"/>
  <c r="UCI31" i="1"/>
  <c r="UCJ31" i="1"/>
  <c r="UCK31" i="1"/>
  <c r="UCL31" i="1"/>
  <c r="UCM31" i="1"/>
  <c r="UCN31" i="1"/>
  <c r="UCO31" i="1"/>
  <c r="UCP31" i="1"/>
  <c r="UCQ31" i="1"/>
  <c r="UCR31" i="1"/>
  <c r="UCS31" i="1"/>
  <c r="UCT31" i="1"/>
  <c r="UCU31" i="1"/>
  <c r="UCV31" i="1"/>
  <c r="UCW31" i="1"/>
  <c r="UCX31" i="1"/>
  <c r="UCY31" i="1"/>
  <c r="UCZ31" i="1"/>
  <c r="UDA31" i="1"/>
  <c r="UDB31" i="1"/>
  <c r="UDC31" i="1"/>
  <c r="UDD31" i="1"/>
  <c r="UDE31" i="1"/>
  <c r="UDF31" i="1"/>
  <c r="UDG31" i="1"/>
  <c r="UDH31" i="1"/>
  <c r="UDI31" i="1"/>
  <c r="UDJ31" i="1"/>
  <c r="UDK31" i="1"/>
  <c r="UDL31" i="1"/>
  <c r="UDM31" i="1"/>
  <c r="UDN31" i="1"/>
  <c r="UDO31" i="1"/>
  <c r="UDP31" i="1"/>
  <c r="UDQ31" i="1"/>
  <c r="UDR31" i="1"/>
  <c r="UDS31" i="1"/>
  <c r="UDT31" i="1"/>
  <c r="UDU31" i="1"/>
  <c r="UDV31" i="1"/>
  <c r="UDW31" i="1"/>
  <c r="UDX31" i="1"/>
  <c r="UDY31" i="1"/>
  <c r="UDZ31" i="1"/>
  <c r="UEA31" i="1"/>
  <c r="UEB31" i="1"/>
  <c r="UEC31" i="1"/>
  <c r="UED31" i="1"/>
  <c r="UEE31" i="1"/>
  <c r="UEF31" i="1"/>
  <c r="UEG31" i="1"/>
  <c r="UEH31" i="1"/>
  <c r="UEI31" i="1"/>
  <c r="UEJ31" i="1"/>
  <c r="UEK31" i="1"/>
  <c r="UEL31" i="1"/>
  <c r="UEM31" i="1"/>
  <c r="UEN31" i="1"/>
  <c r="UEO31" i="1"/>
  <c r="UEP31" i="1"/>
  <c r="UEQ31" i="1"/>
  <c r="UER31" i="1"/>
  <c r="UES31" i="1"/>
  <c r="UET31" i="1"/>
  <c r="UEU31" i="1"/>
  <c r="UEV31" i="1"/>
  <c r="UEW31" i="1"/>
  <c r="UEX31" i="1"/>
  <c r="UEY31" i="1"/>
  <c r="UEZ31" i="1"/>
  <c r="UFA31" i="1"/>
  <c r="UFB31" i="1"/>
  <c r="UFC31" i="1"/>
  <c r="UFD31" i="1"/>
  <c r="UFE31" i="1"/>
  <c r="UFF31" i="1"/>
  <c r="UFG31" i="1"/>
  <c r="UFH31" i="1"/>
  <c r="UFI31" i="1"/>
  <c r="UFJ31" i="1"/>
  <c r="UFK31" i="1"/>
  <c r="UFL31" i="1"/>
  <c r="UFM31" i="1"/>
  <c r="UFN31" i="1"/>
  <c r="UFO31" i="1"/>
  <c r="UFP31" i="1"/>
  <c r="UFQ31" i="1"/>
  <c r="UFR31" i="1"/>
  <c r="UFS31" i="1"/>
  <c r="UFT31" i="1"/>
  <c r="UFU31" i="1"/>
  <c r="UFV31" i="1"/>
  <c r="UFW31" i="1"/>
  <c r="UFX31" i="1"/>
  <c r="UFY31" i="1"/>
  <c r="UFZ31" i="1"/>
  <c r="UGA31" i="1"/>
  <c r="UGB31" i="1"/>
  <c r="UGC31" i="1"/>
  <c r="UGD31" i="1"/>
  <c r="UGE31" i="1"/>
  <c r="UGF31" i="1"/>
  <c r="UGG31" i="1"/>
  <c r="UGH31" i="1"/>
  <c r="UGI31" i="1"/>
  <c r="UGJ31" i="1"/>
  <c r="UGK31" i="1"/>
  <c r="UGL31" i="1"/>
  <c r="UGM31" i="1"/>
  <c r="UGN31" i="1"/>
  <c r="UGO31" i="1"/>
  <c r="UGP31" i="1"/>
  <c r="UGQ31" i="1"/>
  <c r="UGR31" i="1"/>
  <c r="UGS31" i="1"/>
  <c r="UGT31" i="1"/>
  <c r="UGU31" i="1"/>
  <c r="UGV31" i="1"/>
  <c r="UGW31" i="1"/>
  <c r="UGX31" i="1"/>
  <c r="UGY31" i="1"/>
  <c r="UGZ31" i="1"/>
  <c r="UHA31" i="1"/>
  <c r="UHB31" i="1"/>
  <c r="UHC31" i="1"/>
  <c r="UHD31" i="1"/>
  <c r="UHE31" i="1"/>
  <c r="UHF31" i="1"/>
  <c r="UHG31" i="1"/>
  <c r="UHH31" i="1"/>
  <c r="UHI31" i="1"/>
  <c r="UHJ31" i="1"/>
  <c r="UHK31" i="1"/>
  <c r="UHL31" i="1"/>
  <c r="UHM31" i="1"/>
  <c r="UHN31" i="1"/>
  <c r="UHO31" i="1"/>
  <c r="UHP31" i="1"/>
  <c r="UHQ31" i="1"/>
  <c r="UHR31" i="1"/>
  <c r="UHS31" i="1"/>
  <c r="UHT31" i="1"/>
  <c r="UHU31" i="1"/>
  <c r="UHV31" i="1"/>
  <c r="UHW31" i="1"/>
  <c r="UHX31" i="1"/>
  <c r="UHY31" i="1"/>
  <c r="UHZ31" i="1"/>
  <c r="UIA31" i="1"/>
  <c r="UIB31" i="1"/>
  <c r="UIC31" i="1"/>
  <c r="UID31" i="1"/>
  <c r="UIE31" i="1"/>
  <c r="UIF31" i="1"/>
  <c r="UIG31" i="1"/>
  <c r="UIH31" i="1"/>
  <c r="UII31" i="1"/>
  <c r="UIJ31" i="1"/>
  <c r="UIK31" i="1"/>
  <c r="UIL31" i="1"/>
  <c r="UIM31" i="1"/>
  <c r="UIN31" i="1"/>
  <c r="UIO31" i="1"/>
  <c r="UIP31" i="1"/>
  <c r="UIQ31" i="1"/>
  <c r="UIR31" i="1"/>
  <c r="UIS31" i="1"/>
  <c r="UIT31" i="1"/>
  <c r="UIU31" i="1"/>
  <c r="UIV31" i="1"/>
  <c r="UIW31" i="1"/>
  <c r="UIX31" i="1"/>
  <c r="UIY31" i="1"/>
  <c r="UIZ31" i="1"/>
  <c r="UJA31" i="1"/>
  <c r="UJB31" i="1"/>
  <c r="UJC31" i="1"/>
  <c r="UJD31" i="1"/>
  <c r="UJE31" i="1"/>
  <c r="UJF31" i="1"/>
  <c r="UJG31" i="1"/>
  <c r="UJH31" i="1"/>
  <c r="UJI31" i="1"/>
  <c r="UJJ31" i="1"/>
  <c r="UJK31" i="1"/>
  <c r="UJL31" i="1"/>
  <c r="UJM31" i="1"/>
  <c r="UJN31" i="1"/>
  <c r="UJO31" i="1"/>
  <c r="UJP31" i="1"/>
  <c r="UJQ31" i="1"/>
  <c r="UJR31" i="1"/>
  <c r="UJS31" i="1"/>
  <c r="UJT31" i="1"/>
  <c r="UJU31" i="1"/>
  <c r="UJV31" i="1"/>
  <c r="UJW31" i="1"/>
  <c r="UJX31" i="1"/>
  <c r="UJY31" i="1"/>
  <c r="UJZ31" i="1"/>
  <c r="UKA31" i="1"/>
  <c r="UKB31" i="1"/>
  <c r="UKC31" i="1"/>
  <c r="UKD31" i="1"/>
  <c r="UKE31" i="1"/>
  <c r="UKF31" i="1"/>
  <c r="UKG31" i="1"/>
  <c r="UKH31" i="1"/>
  <c r="UKI31" i="1"/>
  <c r="UKJ31" i="1"/>
  <c r="UKK31" i="1"/>
  <c r="UKL31" i="1"/>
  <c r="UKM31" i="1"/>
  <c r="UKN31" i="1"/>
  <c r="UKO31" i="1"/>
  <c r="UKP31" i="1"/>
  <c r="UKQ31" i="1"/>
  <c r="UKR31" i="1"/>
  <c r="UKS31" i="1"/>
  <c r="UKT31" i="1"/>
  <c r="UKU31" i="1"/>
  <c r="UKV31" i="1"/>
  <c r="UKW31" i="1"/>
  <c r="UKX31" i="1"/>
  <c r="UKY31" i="1"/>
  <c r="UKZ31" i="1"/>
  <c r="ULA31" i="1"/>
  <c r="ULB31" i="1"/>
  <c r="ULC31" i="1"/>
  <c r="ULD31" i="1"/>
  <c r="ULE31" i="1"/>
  <c r="ULF31" i="1"/>
  <c r="ULG31" i="1"/>
  <c r="ULH31" i="1"/>
  <c r="ULI31" i="1"/>
  <c r="ULJ31" i="1"/>
  <c r="ULK31" i="1"/>
  <c r="ULL31" i="1"/>
  <c r="ULM31" i="1"/>
  <c r="ULN31" i="1"/>
  <c r="ULO31" i="1"/>
  <c r="ULP31" i="1"/>
  <c r="ULQ31" i="1"/>
  <c r="ULR31" i="1"/>
  <c r="ULS31" i="1"/>
  <c r="ULT31" i="1"/>
  <c r="ULU31" i="1"/>
  <c r="ULV31" i="1"/>
  <c r="ULW31" i="1"/>
  <c r="ULX31" i="1"/>
  <c r="ULY31" i="1"/>
  <c r="ULZ31" i="1"/>
  <c r="UMA31" i="1"/>
  <c r="UMB31" i="1"/>
  <c r="UMC31" i="1"/>
  <c r="UMD31" i="1"/>
  <c r="UME31" i="1"/>
  <c r="UMF31" i="1"/>
  <c r="UMG31" i="1"/>
  <c r="UMH31" i="1"/>
  <c r="UMI31" i="1"/>
  <c r="UMJ31" i="1"/>
  <c r="UMK31" i="1"/>
  <c r="UML31" i="1"/>
  <c r="UMM31" i="1"/>
  <c r="UMN31" i="1"/>
  <c r="UMO31" i="1"/>
  <c r="UMP31" i="1"/>
  <c r="UMQ31" i="1"/>
  <c r="UMR31" i="1"/>
  <c r="UMS31" i="1"/>
  <c r="UMT31" i="1"/>
  <c r="UMU31" i="1"/>
  <c r="UMV31" i="1"/>
  <c r="UMW31" i="1"/>
  <c r="UMX31" i="1"/>
  <c r="UMY31" i="1"/>
  <c r="UMZ31" i="1"/>
  <c r="UNA31" i="1"/>
  <c r="UNB31" i="1"/>
  <c r="UNC31" i="1"/>
  <c r="UND31" i="1"/>
  <c r="UNE31" i="1"/>
  <c r="UNF31" i="1"/>
  <c r="UNG31" i="1"/>
  <c r="UNH31" i="1"/>
  <c r="UNI31" i="1"/>
  <c r="UNJ31" i="1"/>
  <c r="UNK31" i="1"/>
  <c r="UNL31" i="1"/>
  <c r="UNM31" i="1"/>
  <c r="UNN31" i="1"/>
  <c r="UNO31" i="1"/>
  <c r="UNP31" i="1"/>
  <c r="UNQ31" i="1"/>
  <c r="UNR31" i="1"/>
  <c r="UNS31" i="1"/>
  <c r="UNT31" i="1"/>
  <c r="UNU31" i="1"/>
  <c r="UNV31" i="1"/>
  <c r="UNW31" i="1"/>
  <c r="UNX31" i="1"/>
  <c r="UNY31" i="1"/>
  <c r="UNZ31" i="1"/>
  <c r="UOA31" i="1"/>
  <c r="UOB31" i="1"/>
  <c r="UOC31" i="1"/>
  <c r="UOD31" i="1"/>
  <c r="UOE31" i="1"/>
  <c r="UOF31" i="1"/>
  <c r="UOG31" i="1"/>
  <c r="UOH31" i="1"/>
  <c r="UOI31" i="1"/>
  <c r="UOJ31" i="1"/>
  <c r="UOK31" i="1"/>
  <c r="UOL31" i="1"/>
  <c r="UOM31" i="1"/>
  <c r="UON31" i="1"/>
  <c r="UOO31" i="1"/>
  <c r="UOP31" i="1"/>
  <c r="UOQ31" i="1"/>
  <c r="UOR31" i="1"/>
  <c r="UOS31" i="1"/>
  <c r="UOT31" i="1"/>
  <c r="UOU31" i="1"/>
  <c r="UOV31" i="1"/>
  <c r="UOW31" i="1"/>
  <c r="UOX31" i="1"/>
  <c r="UOY31" i="1"/>
  <c r="UOZ31" i="1"/>
  <c r="UPA31" i="1"/>
  <c r="UPB31" i="1"/>
  <c r="UPC31" i="1"/>
  <c r="UPD31" i="1"/>
  <c r="UPE31" i="1"/>
  <c r="UPF31" i="1"/>
  <c r="UPG31" i="1"/>
  <c r="UPH31" i="1"/>
  <c r="UPI31" i="1"/>
  <c r="UPJ31" i="1"/>
  <c r="UPK31" i="1"/>
  <c r="UPL31" i="1"/>
  <c r="UPM31" i="1"/>
  <c r="UPN31" i="1"/>
  <c r="UPO31" i="1"/>
  <c r="UPP31" i="1"/>
  <c r="UPQ31" i="1"/>
  <c r="UPR31" i="1"/>
  <c r="UPS31" i="1"/>
  <c r="UPT31" i="1"/>
  <c r="UPU31" i="1"/>
  <c r="UPV31" i="1"/>
  <c r="UPW31" i="1"/>
  <c r="UPX31" i="1"/>
  <c r="UPY31" i="1"/>
  <c r="UPZ31" i="1"/>
  <c r="UQA31" i="1"/>
  <c r="UQB31" i="1"/>
  <c r="UQC31" i="1"/>
  <c r="UQD31" i="1"/>
  <c r="UQE31" i="1"/>
  <c r="UQF31" i="1"/>
  <c r="UQG31" i="1"/>
  <c r="UQH31" i="1"/>
  <c r="UQI31" i="1"/>
  <c r="UQJ31" i="1"/>
  <c r="UQK31" i="1"/>
  <c r="UQL31" i="1"/>
  <c r="UQM31" i="1"/>
  <c r="UQN31" i="1"/>
  <c r="UQO31" i="1"/>
  <c r="UQP31" i="1"/>
  <c r="UQQ31" i="1"/>
  <c r="UQR31" i="1"/>
  <c r="UQS31" i="1"/>
  <c r="UQT31" i="1"/>
  <c r="UQU31" i="1"/>
  <c r="UQV31" i="1"/>
  <c r="UQW31" i="1"/>
  <c r="UQX31" i="1"/>
  <c r="UQY31" i="1"/>
  <c r="UQZ31" i="1"/>
  <c r="URA31" i="1"/>
  <c r="URB31" i="1"/>
  <c r="URC31" i="1"/>
  <c r="URD31" i="1"/>
  <c r="URE31" i="1"/>
  <c r="URF31" i="1"/>
  <c r="URG31" i="1"/>
  <c r="URH31" i="1"/>
  <c r="URI31" i="1"/>
  <c r="URJ31" i="1"/>
  <c r="URK31" i="1"/>
  <c r="URL31" i="1"/>
  <c r="URM31" i="1"/>
  <c r="URN31" i="1"/>
  <c r="URO31" i="1"/>
  <c r="URP31" i="1"/>
  <c r="URQ31" i="1"/>
  <c r="URR31" i="1"/>
  <c r="URS31" i="1"/>
  <c r="URT31" i="1"/>
  <c r="URU31" i="1"/>
  <c r="URV31" i="1"/>
  <c r="URW31" i="1"/>
  <c r="URX31" i="1"/>
  <c r="URY31" i="1"/>
  <c r="URZ31" i="1"/>
  <c r="USA31" i="1"/>
  <c r="USB31" i="1"/>
  <c r="USC31" i="1"/>
  <c r="USD31" i="1"/>
  <c r="USE31" i="1"/>
  <c r="USF31" i="1"/>
  <c r="USG31" i="1"/>
  <c r="USH31" i="1"/>
  <c r="USI31" i="1"/>
  <c r="USJ31" i="1"/>
  <c r="USK31" i="1"/>
  <c r="USL31" i="1"/>
  <c r="USM31" i="1"/>
  <c r="USN31" i="1"/>
  <c r="USO31" i="1"/>
  <c r="USP31" i="1"/>
  <c r="USQ31" i="1"/>
  <c r="USR31" i="1"/>
  <c r="USS31" i="1"/>
  <c r="UST31" i="1"/>
  <c r="USU31" i="1"/>
  <c r="USV31" i="1"/>
  <c r="USW31" i="1"/>
  <c r="USX31" i="1"/>
  <c r="USY31" i="1"/>
  <c r="USZ31" i="1"/>
  <c r="UTA31" i="1"/>
  <c r="UTB31" i="1"/>
  <c r="UTC31" i="1"/>
  <c r="UTD31" i="1"/>
  <c r="UTE31" i="1"/>
  <c r="UTF31" i="1"/>
  <c r="UTG31" i="1"/>
  <c r="UTH31" i="1"/>
  <c r="UTI31" i="1"/>
  <c r="UTJ31" i="1"/>
  <c r="UTK31" i="1"/>
  <c r="UTL31" i="1"/>
  <c r="UTM31" i="1"/>
  <c r="UTN31" i="1"/>
  <c r="UTO31" i="1"/>
  <c r="UTP31" i="1"/>
  <c r="UTQ31" i="1"/>
  <c r="UTR31" i="1"/>
  <c r="UTS31" i="1"/>
  <c r="UTT31" i="1"/>
  <c r="UTU31" i="1"/>
  <c r="UTV31" i="1"/>
  <c r="UTW31" i="1"/>
  <c r="UTX31" i="1"/>
  <c r="UTY31" i="1"/>
  <c r="UTZ31" i="1"/>
  <c r="UUA31" i="1"/>
  <c r="UUB31" i="1"/>
  <c r="UUC31" i="1"/>
  <c r="UUD31" i="1"/>
  <c r="UUE31" i="1"/>
  <c r="UUF31" i="1"/>
  <c r="UUG31" i="1"/>
  <c r="UUH31" i="1"/>
  <c r="UUI31" i="1"/>
  <c r="UUJ31" i="1"/>
  <c r="UUK31" i="1"/>
  <c r="UUL31" i="1"/>
  <c r="UUM31" i="1"/>
  <c r="UUN31" i="1"/>
  <c r="UUO31" i="1"/>
  <c r="UUP31" i="1"/>
  <c r="UUQ31" i="1"/>
  <c r="UUR31" i="1"/>
  <c r="UUS31" i="1"/>
  <c r="UUT31" i="1"/>
  <c r="UUU31" i="1"/>
  <c r="UUV31" i="1"/>
  <c r="UUW31" i="1"/>
  <c r="UUX31" i="1"/>
  <c r="UUY31" i="1"/>
  <c r="UUZ31" i="1"/>
  <c r="UVA31" i="1"/>
  <c r="UVB31" i="1"/>
  <c r="UVC31" i="1"/>
  <c r="UVD31" i="1"/>
  <c r="UVE31" i="1"/>
  <c r="UVF31" i="1"/>
  <c r="UVG31" i="1"/>
  <c r="UVH31" i="1"/>
  <c r="UVI31" i="1"/>
  <c r="UVJ31" i="1"/>
  <c r="UVK31" i="1"/>
  <c r="UVL31" i="1"/>
  <c r="UVM31" i="1"/>
  <c r="UVN31" i="1"/>
  <c r="UVO31" i="1"/>
  <c r="UVP31" i="1"/>
  <c r="UVQ31" i="1"/>
  <c r="UVR31" i="1"/>
  <c r="UVS31" i="1"/>
  <c r="UVT31" i="1"/>
  <c r="UVU31" i="1"/>
  <c r="UVV31" i="1"/>
  <c r="UVW31" i="1"/>
  <c r="UVX31" i="1"/>
  <c r="UVY31" i="1"/>
  <c r="UVZ31" i="1"/>
  <c r="UWA31" i="1"/>
  <c r="UWB31" i="1"/>
  <c r="UWC31" i="1"/>
  <c r="UWD31" i="1"/>
  <c r="UWE31" i="1"/>
  <c r="UWF31" i="1"/>
  <c r="UWG31" i="1"/>
  <c r="UWH31" i="1"/>
  <c r="UWI31" i="1"/>
  <c r="UWJ31" i="1"/>
  <c r="UWK31" i="1"/>
  <c r="UWL31" i="1"/>
  <c r="UWM31" i="1"/>
  <c r="UWN31" i="1"/>
  <c r="UWO31" i="1"/>
  <c r="UWP31" i="1"/>
  <c r="UWQ31" i="1"/>
  <c r="UWR31" i="1"/>
  <c r="UWS31" i="1"/>
  <c r="UWT31" i="1"/>
  <c r="UWU31" i="1"/>
  <c r="UWV31" i="1"/>
  <c r="UWW31" i="1"/>
  <c r="UWX31" i="1"/>
  <c r="UWY31" i="1"/>
  <c r="UWZ31" i="1"/>
  <c r="UXA31" i="1"/>
  <c r="UXB31" i="1"/>
  <c r="UXC31" i="1"/>
  <c r="UXD31" i="1"/>
  <c r="UXE31" i="1"/>
  <c r="UXF31" i="1"/>
  <c r="UXG31" i="1"/>
  <c r="UXH31" i="1"/>
  <c r="UXI31" i="1"/>
  <c r="UXJ31" i="1"/>
  <c r="UXK31" i="1"/>
  <c r="UXL31" i="1"/>
  <c r="UXM31" i="1"/>
  <c r="UXN31" i="1"/>
  <c r="UXO31" i="1"/>
  <c r="UXP31" i="1"/>
  <c r="UXQ31" i="1"/>
  <c r="UXR31" i="1"/>
  <c r="UXS31" i="1"/>
  <c r="UXT31" i="1"/>
  <c r="UXU31" i="1"/>
  <c r="UXV31" i="1"/>
  <c r="UXW31" i="1"/>
  <c r="UXX31" i="1"/>
  <c r="UXY31" i="1"/>
  <c r="UXZ31" i="1"/>
  <c r="UYA31" i="1"/>
  <c r="UYB31" i="1"/>
  <c r="UYC31" i="1"/>
  <c r="UYD31" i="1"/>
  <c r="UYE31" i="1"/>
  <c r="UYF31" i="1"/>
  <c r="UYG31" i="1"/>
  <c r="UYH31" i="1"/>
  <c r="UYI31" i="1"/>
  <c r="UYJ31" i="1"/>
  <c r="UYK31" i="1"/>
  <c r="UYL31" i="1"/>
  <c r="UYM31" i="1"/>
  <c r="UYN31" i="1"/>
  <c r="UYO31" i="1"/>
  <c r="UYP31" i="1"/>
  <c r="UYQ31" i="1"/>
  <c r="UYR31" i="1"/>
  <c r="UYS31" i="1"/>
  <c r="UYT31" i="1"/>
  <c r="UYU31" i="1"/>
  <c r="UYV31" i="1"/>
  <c r="UYW31" i="1"/>
  <c r="UYX31" i="1"/>
  <c r="UYY31" i="1"/>
  <c r="UYZ31" i="1"/>
  <c r="UZA31" i="1"/>
  <c r="UZB31" i="1"/>
  <c r="UZC31" i="1"/>
  <c r="UZD31" i="1"/>
  <c r="UZE31" i="1"/>
  <c r="UZF31" i="1"/>
  <c r="UZG31" i="1"/>
  <c r="UZH31" i="1"/>
  <c r="UZI31" i="1"/>
  <c r="UZJ31" i="1"/>
  <c r="UZK31" i="1"/>
  <c r="UZL31" i="1"/>
  <c r="UZM31" i="1"/>
  <c r="UZN31" i="1"/>
  <c r="UZO31" i="1"/>
  <c r="UZP31" i="1"/>
  <c r="UZQ31" i="1"/>
  <c r="UZR31" i="1"/>
  <c r="UZS31" i="1"/>
  <c r="UZT31" i="1"/>
  <c r="UZU31" i="1"/>
  <c r="UZV31" i="1"/>
  <c r="UZW31" i="1"/>
  <c r="UZX31" i="1"/>
  <c r="UZY31" i="1"/>
  <c r="UZZ31" i="1"/>
  <c r="VAA31" i="1"/>
  <c r="VAB31" i="1"/>
  <c r="VAC31" i="1"/>
  <c r="VAD31" i="1"/>
  <c r="VAE31" i="1"/>
  <c r="VAF31" i="1"/>
  <c r="VAG31" i="1"/>
  <c r="VAH31" i="1"/>
  <c r="VAI31" i="1"/>
  <c r="VAJ31" i="1"/>
  <c r="VAK31" i="1"/>
  <c r="VAL31" i="1"/>
  <c r="VAM31" i="1"/>
  <c r="VAN31" i="1"/>
  <c r="VAO31" i="1"/>
  <c r="VAP31" i="1"/>
  <c r="VAQ31" i="1"/>
  <c r="VAR31" i="1"/>
  <c r="VAS31" i="1"/>
  <c r="VAT31" i="1"/>
  <c r="VAU31" i="1"/>
  <c r="VAV31" i="1"/>
  <c r="VAW31" i="1"/>
  <c r="VAX31" i="1"/>
  <c r="VAY31" i="1"/>
  <c r="VAZ31" i="1"/>
  <c r="VBA31" i="1"/>
  <c r="VBB31" i="1"/>
  <c r="VBC31" i="1"/>
  <c r="VBD31" i="1"/>
  <c r="VBE31" i="1"/>
  <c r="VBF31" i="1"/>
  <c r="VBG31" i="1"/>
  <c r="VBH31" i="1"/>
  <c r="VBI31" i="1"/>
  <c r="VBJ31" i="1"/>
  <c r="VBK31" i="1"/>
  <c r="VBL31" i="1"/>
  <c r="VBM31" i="1"/>
  <c r="VBN31" i="1"/>
  <c r="VBO31" i="1"/>
  <c r="VBP31" i="1"/>
  <c r="VBQ31" i="1"/>
  <c r="VBR31" i="1"/>
  <c r="VBS31" i="1"/>
  <c r="VBT31" i="1"/>
  <c r="VBU31" i="1"/>
  <c r="VBV31" i="1"/>
  <c r="VBW31" i="1"/>
  <c r="VBX31" i="1"/>
  <c r="VBY31" i="1"/>
  <c r="VBZ31" i="1"/>
  <c r="VCA31" i="1"/>
  <c r="VCB31" i="1"/>
  <c r="VCC31" i="1"/>
  <c r="VCD31" i="1"/>
  <c r="VCE31" i="1"/>
  <c r="VCF31" i="1"/>
  <c r="VCG31" i="1"/>
  <c r="VCH31" i="1"/>
  <c r="VCI31" i="1"/>
  <c r="VCJ31" i="1"/>
  <c r="VCK31" i="1"/>
  <c r="VCL31" i="1"/>
  <c r="VCM31" i="1"/>
  <c r="VCN31" i="1"/>
  <c r="VCO31" i="1"/>
  <c r="VCP31" i="1"/>
  <c r="VCQ31" i="1"/>
  <c r="VCR31" i="1"/>
  <c r="VCS31" i="1"/>
  <c r="VCT31" i="1"/>
  <c r="VCU31" i="1"/>
  <c r="VCV31" i="1"/>
  <c r="VCW31" i="1"/>
  <c r="VCX31" i="1"/>
  <c r="VCY31" i="1"/>
  <c r="VCZ31" i="1"/>
  <c r="VDA31" i="1"/>
  <c r="VDB31" i="1"/>
  <c r="VDC31" i="1"/>
  <c r="VDD31" i="1"/>
  <c r="VDE31" i="1"/>
  <c r="VDF31" i="1"/>
  <c r="VDG31" i="1"/>
  <c r="VDH31" i="1"/>
  <c r="VDI31" i="1"/>
  <c r="VDJ31" i="1"/>
  <c r="VDK31" i="1"/>
  <c r="VDL31" i="1"/>
  <c r="VDM31" i="1"/>
  <c r="VDN31" i="1"/>
  <c r="VDO31" i="1"/>
  <c r="VDP31" i="1"/>
  <c r="VDQ31" i="1"/>
  <c r="VDR31" i="1"/>
  <c r="VDS31" i="1"/>
  <c r="VDT31" i="1"/>
  <c r="VDU31" i="1"/>
  <c r="VDV31" i="1"/>
  <c r="VDW31" i="1"/>
  <c r="VDX31" i="1"/>
  <c r="VDY31" i="1"/>
  <c r="VDZ31" i="1"/>
  <c r="VEA31" i="1"/>
  <c r="VEB31" i="1"/>
  <c r="VEC31" i="1"/>
  <c r="VED31" i="1"/>
  <c r="VEE31" i="1"/>
  <c r="VEF31" i="1"/>
  <c r="VEG31" i="1"/>
  <c r="VEH31" i="1"/>
  <c r="VEI31" i="1"/>
  <c r="VEJ31" i="1"/>
  <c r="VEK31" i="1"/>
  <c r="VEL31" i="1"/>
  <c r="VEM31" i="1"/>
  <c r="VEN31" i="1"/>
  <c r="VEO31" i="1"/>
  <c r="VEP31" i="1"/>
  <c r="VEQ31" i="1"/>
  <c r="VER31" i="1"/>
  <c r="VES31" i="1"/>
  <c r="VET31" i="1"/>
  <c r="VEU31" i="1"/>
  <c r="VEV31" i="1"/>
  <c r="VEW31" i="1"/>
  <c r="VEX31" i="1"/>
  <c r="VEY31" i="1"/>
  <c r="VEZ31" i="1"/>
  <c r="VFA31" i="1"/>
  <c r="VFB31" i="1"/>
  <c r="VFC31" i="1"/>
  <c r="VFD31" i="1"/>
  <c r="VFE31" i="1"/>
  <c r="VFF31" i="1"/>
  <c r="VFG31" i="1"/>
  <c r="VFH31" i="1"/>
  <c r="VFI31" i="1"/>
  <c r="VFJ31" i="1"/>
  <c r="VFK31" i="1"/>
  <c r="VFL31" i="1"/>
  <c r="VFM31" i="1"/>
  <c r="VFN31" i="1"/>
  <c r="VFO31" i="1"/>
  <c r="VFP31" i="1"/>
  <c r="VFQ31" i="1"/>
  <c r="VFR31" i="1"/>
  <c r="VFS31" i="1"/>
  <c r="VFT31" i="1"/>
  <c r="VFU31" i="1"/>
  <c r="VFV31" i="1"/>
  <c r="VFW31" i="1"/>
  <c r="VFX31" i="1"/>
  <c r="VFY31" i="1"/>
  <c r="VFZ31" i="1"/>
  <c r="VGA31" i="1"/>
  <c r="VGB31" i="1"/>
  <c r="VGC31" i="1"/>
  <c r="VGD31" i="1"/>
  <c r="VGE31" i="1"/>
  <c r="VGF31" i="1"/>
  <c r="VGG31" i="1"/>
  <c r="VGH31" i="1"/>
  <c r="VGI31" i="1"/>
  <c r="VGJ31" i="1"/>
  <c r="VGK31" i="1"/>
  <c r="VGL31" i="1"/>
  <c r="VGM31" i="1"/>
  <c r="VGN31" i="1"/>
  <c r="VGO31" i="1"/>
  <c r="VGP31" i="1"/>
  <c r="VGQ31" i="1"/>
  <c r="VGR31" i="1"/>
  <c r="VGS31" i="1"/>
  <c r="VGT31" i="1"/>
  <c r="VGU31" i="1"/>
  <c r="VGV31" i="1"/>
  <c r="VGW31" i="1"/>
  <c r="VGX31" i="1"/>
  <c r="VGY31" i="1"/>
  <c r="VGZ31" i="1"/>
  <c r="VHA31" i="1"/>
  <c r="VHB31" i="1"/>
  <c r="VHC31" i="1"/>
  <c r="VHD31" i="1"/>
  <c r="VHE31" i="1"/>
  <c r="VHF31" i="1"/>
  <c r="VHG31" i="1"/>
  <c r="VHH31" i="1"/>
  <c r="VHI31" i="1"/>
  <c r="VHJ31" i="1"/>
  <c r="VHK31" i="1"/>
  <c r="VHL31" i="1"/>
  <c r="VHM31" i="1"/>
  <c r="VHN31" i="1"/>
  <c r="VHO31" i="1"/>
  <c r="VHP31" i="1"/>
  <c r="VHQ31" i="1"/>
  <c r="VHR31" i="1"/>
  <c r="VHS31" i="1"/>
  <c r="VHT31" i="1"/>
  <c r="VHU31" i="1"/>
  <c r="VHV31" i="1"/>
  <c r="VHW31" i="1"/>
  <c r="VHX31" i="1"/>
  <c r="VHY31" i="1"/>
  <c r="VHZ31" i="1"/>
  <c r="VIA31" i="1"/>
  <c r="VIB31" i="1"/>
  <c r="VIC31" i="1"/>
  <c r="VID31" i="1"/>
  <c r="VIE31" i="1"/>
  <c r="VIF31" i="1"/>
  <c r="VIG31" i="1"/>
  <c r="VIH31" i="1"/>
  <c r="VII31" i="1"/>
  <c r="VIJ31" i="1"/>
  <c r="VIK31" i="1"/>
  <c r="VIL31" i="1"/>
  <c r="VIM31" i="1"/>
  <c r="VIN31" i="1"/>
  <c r="VIO31" i="1"/>
  <c r="VIP31" i="1"/>
  <c r="VIQ31" i="1"/>
  <c r="VIR31" i="1"/>
  <c r="VIS31" i="1"/>
  <c r="VIT31" i="1"/>
  <c r="VIU31" i="1"/>
  <c r="VIV31" i="1"/>
  <c r="VIW31" i="1"/>
  <c r="VIX31" i="1"/>
  <c r="VIY31" i="1"/>
  <c r="VIZ31" i="1"/>
  <c r="VJA31" i="1"/>
  <c r="VJB31" i="1"/>
  <c r="VJC31" i="1"/>
  <c r="VJD31" i="1"/>
  <c r="VJE31" i="1"/>
  <c r="VJF31" i="1"/>
  <c r="VJG31" i="1"/>
  <c r="VJH31" i="1"/>
  <c r="VJI31" i="1"/>
  <c r="VJJ31" i="1"/>
  <c r="VJK31" i="1"/>
  <c r="VJL31" i="1"/>
  <c r="VJM31" i="1"/>
  <c r="VJN31" i="1"/>
  <c r="VJO31" i="1"/>
  <c r="VJP31" i="1"/>
  <c r="VJQ31" i="1"/>
  <c r="VJR31" i="1"/>
  <c r="VJS31" i="1"/>
  <c r="VJT31" i="1"/>
  <c r="VJU31" i="1"/>
  <c r="VJV31" i="1"/>
  <c r="VJW31" i="1"/>
  <c r="VJX31" i="1"/>
  <c r="VJY31" i="1"/>
  <c r="VJZ31" i="1"/>
  <c r="VKA31" i="1"/>
  <c r="VKB31" i="1"/>
  <c r="VKC31" i="1"/>
  <c r="VKD31" i="1"/>
  <c r="VKE31" i="1"/>
  <c r="VKF31" i="1"/>
  <c r="VKG31" i="1"/>
  <c r="VKH31" i="1"/>
  <c r="VKI31" i="1"/>
  <c r="VKJ31" i="1"/>
  <c r="VKK31" i="1"/>
  <c r="VKL31" i="1"/>
  <c r="VKM31" i="1"/>
  <c r="VKN31" i="1"/>
  <c r="VKO31" i="1"/>
  <c r="VKP31" i="1"/>
  <c r="VKQ31" i="1"/>
  <c r="VKR31" i="1"/>
  <c r="VKS31" i="1"/>
  <c r="VKT31" i="1"/>
  <c r="VKU31" i="1"/>
  <c r="VKV31" i="1"/>
  <c r="VKW31" i="1"/>
  <c r="VKX31" i="1"/>
  <c r="VKY31" i="1"/>
  <c r="VKZ31" i="1"/>
  <c r="VLA31" i="1"/>
  <c r="VLB31" i="1"/>
  <c r="VLC31" i="1"/>
  <c r="VLD31" i="1"/>
  <c r="VLE31" i="1"/>
  <c r="VLF31" i="1"/>
  <c r="VLG31" i="1"/>
  <c r="VLH31" i="1"/>
  <c r="VLI31" i="1"/>
  <c r="VLJ31" i="1"/>
  <c r="VLK31" i="1"/>
  <c r="VLL31" i="1"/>
  <c r="VLM31" i="1"/>
  <c r="VLN31" i="1"/>
  <c r="VLO31" i="1"/>
  <c r="VLP31" i="1"/>
  <c r="VLQ31" i="1"/>
  <c r="VLR31" i="1"/>
  <c r="VLS31" i="1"/>
  <c r="VLT31" i="1"/>
  <c r="VLU31" i="1"/>
  <c r="VLV31" i="1"/>
  <c r="VLW31" i="1"/>
  <c r="VLX31" i="1"/>
  <c r="VLY31" i="1"/>
  <c r="VLZ31" i="1"/>
  <c r="VMA31" i="1"/>
  <c r="VMB31" i="1"/>
  <c r="VMC31" i="1"/>
  <c r="VMD31" i="1"/>
  <c r="VME31" i="1"/>
  <c r="VMF31" i="1"/>
  <c r="VMG31" i="1"/>
  <c r="VMH31" i="1"/>
  <c r="VMI31" i="1"/>
  <c r="VMJ31" i="1"/>
  <c r="VMK31" i="1"/>
  <c r="VML31" i="1"/>
  <c r="VMM31" i="1"/>
  <c r="VMN31" i="1"/>
  <c r="VMO31" i="1"/>
  <c r="VMP31" i="1"/>
  <c r="VMQ31" i="1"/>
  <c r="VMR31" i="1"/>
  <c r="VMS31" i="1"/>
  <c r="VMT31" i="1"/>
  <c r="VMU31" i="1"/>
  <c r="VMV31" i="1"/>
  <c r="VMW31" i="1"/>
  <c r="VMX31" i="1"/>
  <c r="VMY31" i="1"/>
  <c r="VMZ31" i="1"/>
  <c r="VNA31" i="1"/>
  <c r="VNB31" i="1"/>
  <c r="VNC31" i="1"/>
  <c r="VND31" i="1"/>
  <c r="VNE31" i="1"/>
  <c r="VNF31" i="1"/>
  <c r="VNG31" i="1"/>
  <c r="VNH31" i="1"/>
  <c r="VNI31" i="1"/>
  <c r="VNJ31" i="1"/>
  <c r="VNK31" i="1"/>
  <c r="VNL31" i="1"/>
  <c r="VNM31" i="1"/>
  <c r="VNN31" i="1"/>
  <c r="VNO31" i="1"/>
  <c r="VNP31" i="1"/>
  <c r="VNQ31" i="1"/>
  <c r="VNR31" i="1"/>
  <c r="VNS31" i="1"/>
  <c r="VNT31" i="1"/>
  <c r="VNU31" i="1"/>
  <c r="VNV31" i="1"/>
  <c r="VNW31" i="1"/>
  <c r="VNX31" i="1"/>
  <c r="VNY31" i="1"/>
  <c r="VNZ31" i="1"/>
  <c r="VOA31" i="1"/>
  <c r="VOB31" i="1"/>
  <c r="VOC31" i="1"/>
  <c r="VOD31" i="1"/>
  <c r="VOE31" i="1"/>
  <c r="VOF31" i="1"/>
  <c r="VOG31" i="1"/>
  <c r="VOH31" i="1"/>
  <c r="VOI31" i="1"/>
  <c r="VOJ31" i="1"/>
  <c r="VOK31" i="1"/>
  <c r="VOL31" i="1"/>
  <c r="VOM31" i="1"/>
  <c r="VON31" i="1"/>
  <c r="VOO31" i="1"/>
  <c r="VOP31" i="1"/>
  <c r="VOQ31" i="1"/>
  <c r="VOR31" i="1"/>
  <c r="VOS31" i="1"/>
  <c r="VOT31" i="1"/>
  <c r="VOU31" i="1"/>
  <c r="VOV31" i="1"/>
  <c r="VOW31" i="1"/>
  <c r="VOX31" i="1"/>
  <c r="VOY31" i="1"/>
  <c r="VOZ31" i="1"/>
  <c r="VPA31" i="1"/>
  <c r="VPB31" i="1"/>
  <c r="VPC31" i="1"/>
  <c r="VPD31" i="1"/>
  <c r="VPE31" i="1"/>
  <c r="VPF31" i="1"/>
  <c r="VPG31" i="1"/>
  <c r="VPH31" i="1"/>
  <c r="VPI31" i="1"/>
  <c r="VPJ31" i="1"/>
  <c r="VPK31" i="1"/>
  <c r="VPL31" i="1"/>
  <c r="VPM31" i="1"/>
  <c r="VPN31" i="1"/>
  <c r="VPO31" i="1"/>
  <c r="VPP31" i="1"/>
  <c r="VPQ31" i="1"/>
  <c r="VPR31" i="1"/>
  <c r="VPS31" i="1"/>
  <c r="VPT31" i="1"/>
  <c r="VPU31" i="1"/>
  <c r="VPV31" i="1"/>
  <c r="VPW31" i="1"/>
  <c r="VPX31" i="1"/>
  <c r="VPY31" i="1"/>
  <c r="VPZ31" i="1"/>
  <c r="VQA31" i="1"/>
  <c r="VQB31" i="1"/>
  <c r="VQC31" i="1"/>
  <c r="VQD31" i="1"/>
  <c r="VQE31" i="1"/>
  <c r="VQF31" i="1"/>
  <c r="VQG31" i="1"/>
  <c r="VQH31" i="1"/>
  <c r="VQI31" i="1"/>
  <c r="VQJ31" i="1"/>
  <c r="VQK31" i="1"/>
  <c r="VQL31" i="1"/>
  <c r="VQM31" i="1"/>
  <c r="VQN31" i="1"/>
  <c r="VQO31" i="1"/>
  <c r="VQP31" i="1"/>
  <c r="VQQ31" i="1"/>
  <c r="VQR31" i="1"/>
  <c r="VQS31" i="1"/>
  <c r="VQT31" i="1"/>
  <c r="VQU31" i="1"/>
  <c r="VQV31" i="1"/>
  <c r="VQW31" i="1"/>
  <c r="VQX31" i="1"/>
  <c r="VQY31" i="1"/>
  <c r="VQZ31" i="1"/>
  <c r="VRA31" i="1"/>
  <c r="VRB31" i="1"/>
  <c r="VRC31" i="1"/>
  <c r="VRD31" i="1"/>
  <c r="VRE31" i="1"/>
  <c r="VRF31" i="1"/>
  <c r="VRG31" i="1"/>
  <c r="VRH31" i="1"/>
  <c r="VRI31" i="1"/>
  <c r="VRJ31" i="1"/>
  <c r="VRK31" i="1"/>
  <c r="VRL31" i="1"/>
  <c r="VRM31" i="1"/>
  <c r="VRN31" i="1"/>
  <c r="VRO31" i="1"/>
  <c r="VRP31" i="1"/>
  <c r="VRQ31" i="1"/>
  <c r="VRR31" i="1"/>
  <c r="VRS31" i="1"/>
  <c r="VRT31" i="1"/>
  <c r="VRU31" i="1"/>
  <c r="VRV31" i="1"/>
  <c r="VRW31" i="1"/>
  <c r="VRX31" i="1"/>
  <c r="VRY31" i="1"/>
  <c r="VRZ31" i="1"/>
  <c r="VSA31" i="1"/>
  <c r="VSB31" i="1"/>
  <c r="VSC31" i="1"/>
  <c r="VSD31" i="1"/>
  <c r="VSE31" i="1"/>
  <c r="VSF31" i="1"/>
  <c r="VSG31" i="1"/>
  <c r="VSH31" i="1"/>
  <c r="VSI31" i="1"/>
  <c r="VSJ31" i="1"/>
  <c r="VSK31" i="1"/>
  <c r="VSL31" i="1"/>
  <c r="VSM31" i="1"/>
  <c r="VSN31" i="1"/>
  <c r="VSO31" i="1"/>
  <c r="VSP31" i="1"/>
  <c r="VSQ31" i="1"/>
  <c r="VSR31" i="1"/>
  <c r="VSS31" i="1"/>
  <c r="VST31" i="1"/>
  <c r="VSU31" i="1"/>
  <c r="VSV31" i="1"/>
  <c r="VSW31" i="1"/>
  <c r="VSX31" i="1"/>
  <c r="VSY31" i="1"/>
  <c r="VSZ31" i="1"/>
  <c r="VTA31" i="1"/>
  <c r="VTB31" i="1"/>
  <c r="VTC31" i="1"/>
  <c r="VTD31" i="1"/>
  <c r="VTE31" i="1"/>
  <c r="VTF31" i="1"/>
  <c r="VTG31" i="1"/>
  <c r="VTH31" i="1"/>
  <c r="VTI31" i="1"/>
  <c r="VTJ31" i="1"/>
  <c r="VTK31" i="1"/>
  <c r="VTL31" i="1"/>
  <c r="VTM31" i="1"/>
  <c r="VTN31" i="1"/>
  <c r="VTO31" i="1"/>
  <c r="VTP31" i="1"/>
  <c r="VTQ31" i="1"/>
  <c r="VTR31" i="1"/>
  <c r="VTS31" i="1"/>
  <c r="VTT31" i="1"/>
  <c r="VTU31" i="1"/>
  <c r="VTV31" i="1"/>
  <c r="VTW31" i="1"/>
  <c r="VTX31" i="1"/>
  <c r="VTY31" i="1"/>
  <c r="VTZ31" i="1"/>
  <c r="VUA31" i="1"/>
  <c r="VUB31" i="1"/>
  <c r="VUC31" i="1"/>
  <c r="VUD31" i="1"/>
  <c r="VUE31" i="1"/>
  <c r="VUF31" i="1"/>
  <c r="VUG31" i="1"/>
  <c r="VUH31" i="1"/>
  <c r="VUI31" i="1"/>
  <c r="VUJ31" i="1"/>
  <c r="VUK31" i="1"/>
  <c r="VUL31" i="1"/>
  <c r="VUM31" i="1"/>
  <c r="VUN31" i="1"/>
  <c r="VUO31" i="1"/>
  <c r="VUP31" i="1"/>
  <c r="VUQ31" i="1"/>
  <c r="VUR31" i="1"/>
  <c r="VUS31" i="1"/>
  <c r="VUT31" i="1"/>
  <c r="VUU31" i="1"/>
  <c r="VUV31" i="1"/>
  <c r="VUW31" i="1"/>
  <c r="VUX31" i="1"/>
  <c r="VUY31" i="1"/>
  <c r="VUZ31" i="1"/>
  <c r="VVA31" i="1"/>
  <c r="VVB31" i="1"/>
  <c r="VVC31" i="1"/>
  <c r="VVD31" i="1"/>
  <c r="VVE31" i="1"/>
  <c r="VVF31" i="1"/>
  <c r="VVG31" i="1"/>
  <c r="VVH31" i="1"/>
  <c r="VVI31" i="1"/>
  <c r="VVJ31" i="1"/>
  <c r="VVK31" i="1"/>
  <c r="VVL31" i="1"/>
  <c r="VVM31" i="1"/>
  <c r="VVN31" i="1"/>
  <c r="VVO31" i="1"/>
  <c r="VVP31" i="1"/>
  <c r="VVQ31" i="1"/>
  <c r="VVR31" i="1"/>
  <c r="VVS31" i="1"/>
  <c r="VVT31" i="1"/>
  <c r="VVU31" i="1"/>
  <c r="VVV31" i="1"/>
  <c r="VVW31" i="1"/>
  <c r="VVX31" i="1"/>
  <c r="VVY31" i="1"/>
  <c r="VVZ31" i="1"/>
  <c r="VWA31" i="1"/>
  <c r="VWB31" i="1"/>
  <c r="VWC31" i="1"/>
  <c r="VWD31" i="1"/>
  <c r="VWE31" i="1"/>
  <c r="VWF31" i="1"/>
  <c r="VWG31" i="1"/>
  <c r="VWH31" i="1"/>
  <c r="VWI31" i="1"/>
  <c r="VWJ31" i="1"/>
  <c r="VWK31" i="1"/>
  <c r="VWL31" i="1"/>
  <c r="VWM31" i="1"/>
  <c r="VWN31" i="1"/>
  <c r="VWO31" i="1"/>
  <c r="VWP31" i="1"/>
  <c r="VWQ31" i="1"/>
  <c r="VWR31" i="1"/>
  <c r="VWS31" i="1"/>
  <c r="VWT31" i="1"/>
  <c r="VWU31" i="1"/>
  <c r="VWV31" i="1"/>
  <c r="VWW31" i="1"/>
  <c r="VWX31" i="1"/>
  <c r="VWY31" i="1"/>
  <c r="VWZ31" i="1"/>
  <c r="VXA31" i="1"/>
  <c r="VXB31" i="1"/>
  <c r="VXC31" i="1"/>
  <c r="VXD31" i="1"/>
  <c r="VXE31" i="1"/>
  <c r="VXF31" i="1"/>
  <c r="VXG31" i="1"/>
  <c r="VXH31" i="1"/>
  <c r="VXI31" i="1"/>
  <c r="VXJ31" i="1"/>
  <c r="VXK31" i="1"/>
  <c r="VXL31" i="1"/>
  <c r="VXM31" i="1"/>
  <c r="VXN31" i="1"/>
  <c r="VXO31" i="1"/>
  <c r="VXP31" i="1"/>
  <c r="VXQ31" i="1"/>
  <c r="VXR31" i="1"/>
  <c r="VXS31" i="1"/>
  <c r="VXT31" i="1"/>
  <c r="VXU31" i="1"/>
  <c r="VXV31" i="1"/>
  <c r="VXW31" i="1"/>
  <c r="VXX31" i="1"/>
  <c r="VXY31" i="1"/>
  <c r="VXZ31" i="1"/>
  <c r="VYA31" i="1"/>
  <c r="VYB31" i="1"/>
  <c r="VYC31" i="1"/>
  <c r="VYD31" i="1"/>
  <c r="VYE31" i="1"/>
  <c r="VYF31" i="1"/>
  <c r="VYG31" i="1"/>
  <c r="VYH31" i="1"/>
  <c r="VYI31" i="1"/>
  <c r="VYJ31" i="1"/>
  <c r="VYK31" i="1"/>
  <c r="VYL31" i="1"/>
  <c r="VYM31" i="1"/>
  <c r="VYN31" i="1"/>
  <c r="VYO31" i="1"/>
  <c r="VYP31" i="1"/>
  <c r="VYQ31" i="1"/>
  <c r="VYR31" i="1"/>
  <c r="VYS31" i="1"/>
  <c r="VYT31" i="1"/>
  <c r="VYU31" i="1"/>
  <c r="VYV31" i="1"/>
  <c r="VYW31" i="1"/>
  <c r="VYX31" i="1"/>
  <c r="VYY31" i="1"/>
  <c r="VYZ31" i="1"/>
  <c r="VZA31" i="1"/>
  <c r="VZB31" i="1"/>
  <c r="VZC31" i="1"/>
  <c r="VZD31" i="1"/>
  <c r="VZE31" i="1"/>
  <c r="VZF31" i="1"/>
  <c r="VZG31" i="1"/>
  <c r="VZH31" i="1"/>
  <c r="VZI31" i="1"/>
  <c r="VZJ31" i="1"/>
  <c r="VZK31" i="1"/>
  <c r="VZL31" i="1"/>
  <c r="VZM31" i="1"/>
  <c r="VZN31" i="1"/>
  <c r="VZO31" i="1"/>
  <c r="VZP31" i="1"/>
  <c r="VZQ31" i="1"/>
  <c r="VZR31" i="1"/>
  <c r="VZS31" i="1"/>
  <c r="VZT31" i="1"/>
  <c r="VZU31" i="1"/>
  <c r="VZV31" i="1"/>
  <c r="VZW31" i="1"/>
  <c r="VZX31" i="1"/>
  <c r="VZY31" i="1"/>
  <c r="VZZ31" i="1"/>
  <c r="WAA31" i="1"/>
  <c r="WAB31" i="1"/>
  <c r="WAC31" i="1"/>
  <c r="WAD31" i="1"/>
  <c r="WAE31" i="1"/>
  <c r="WAF31" i="1"/>
  <c r="WAG31" i="1"/>
  <c r="WAH31" i="1"/>
  <c r="WAI31" i="1"/>
  <c r="WAJ31" i="1"/>
  <c r="WAK31" i="1"/>
  <c r="WAL31" i="1"/>
  <c r="WAM31" i="1"/>
  <c r="WAN31" i="1"/>
  <c r="WAO31" i="1"/>
  <c r="WAP31" i="1"/>
  <c r="WAQ31" i="1"/>
  <c r="WAR31" i="1"/>
  <c r="WAS31" i="1"/>
  <c r="WAT31" i="1"/>
  <c r="WAU31" i="1"/>
  <c r="WAV31" i="1"/>
  <c r="WAW31" i="1"/>
  <c r="WAX31" i="1"/>
  <c r="WAY31" i="1"/>
  <c r="WAZ31" i="1"/>
  <c r="WBA31" i="1"/>
  <c r="WBB31" i="1"/>
  <c r="WBC31" i="1"/>
  <c r="WBD31" i="1"/>
  <c r="WBE31" i="1"/>
  <c r="WBF31" i="1"/>
  <c r="WBG31" i="1"/>
  <c r="WBH31" i="1"/>
  <c r="WBI31" i="1"/>
  <c r="WBJ31" i="1"/>
  <c r="WBK31" i="1"/>
  <c r="WBL31" i="1"/>
  <c r="WBM31" i="1"/>
  <c r="WBN31" i="1"/>
  <c r="WBO31" i="1"/>
  <c r="WBP31" i="1"/>
  <c r="WBQ31" i="1"/>
  <c r="WBR31" i="1"/>
  <c r="WBS31" i="1"/>
  <c r="WBT31" i="1"/>
  <c r="WBU31" i="1"/>
  <c r="WBV31" i="1"/>
  <c r="WBW31" i="1"/>
  <c r="WBX31" i="1"/>
  <c r="WBY31" i="1"/>
  <c r="WBZ31" i="1"/>
  <c r="WCA31" i="1"/>
  <c r="WCB31" i="1"/>
  <c r="WCC31" i="1"/>
  <c r="WCD31" i="1"/>
  <c r="WCE31" i="1"/>
  <c r="WCF31" i="1"/>
  <c r="WCG31" i="1"/>
  <c r="WCH31" i="1"/>
  <c r="WCI31" i="1"/>
  <c r="WCJ31" i="1"/>
  <c r="WCK31" i="1"/>
  <c r="WCL31" i="1"/>
  <c r="WCM31" i="1"/>
  <c r="WCN31" i="1"/>
  <c r="WCO31" i="1"/>
  <c r="WCP31" i="1"/>
  <c r="WCQ31" i="1"/>
  <c r="WCR31" i="1"/>
  <c r="WCS31" i="1"/>
  <c r="WCT31" i="1"/>
  <c r="WCU31" i="1"/>
  <c r="WCV31" i="1"/>
  <c r="WCW31" i="1"/>
  <c r="WCX31" i="1"/>
  <c r="WCY31" i="1"/>
  <c r="WCZ31" i="1"/>
  <c r="WDA31" i="1"/>
  <c r="WDB31" i="1"/>
  <c r="WDC31" i="1"/>
  <c r="WDD31" i="1"/>
  <c r="WDE31" i="1"/>
  <c r="WDF31" i="1"/>
  <c r="WDG31" i="1"/>
  <c r="WDH31" i="1"/>
  <c r="WDI31" i="1"/>
  <c r="WDJ31" i="1"/>
  <c r="WDK31" i="1"/>
  <c r="WDL31" i="1"/>
  <c r="WDM31" i="1"/>
  <c r="WDN31" i="1"/>
  <c r="WDO31" i="1"/>
  <c r="WDP31" i="1"/>
  <c r="WDQ31" i="1"/>
  <c r="WDR31" i="1"/>
  <c r="WDS31" i="1"/>
  <c r="WDT31" i="1"/>
  <c r="WDU31" i="1"/>
  <c r="WDV31" i="1"/>
  <c r="WDW31" i="1"/>
  <c r="WDX31" i="1"/>
  <c r="WDY31" i="1"/>
  <c r="WDZ31" i="1"/>
  <c r="WEA31" i="1"/>
  <c r="WEB31" i="1"/>
  <c r="WEC31" i="1"/>
  <c r="WED31" i="1"/>
  <c r="WEE31" i="1"/>
  <c r="WEF31" i="1"/>
  <c r="WEG31" i="1"/>
  <c r="WEH31" i="1"/>
  <c r="WEI31" i="1"/>
  <c r="WEJ31" i="1"/>
  <c r="WEK31" i="1"/>
  <c r="WEL31" i="1"/>
  <c r="WEM31" i="1"/>
  <c r="WEN31" i="1"/>
  <c r="WEO31" i="1"/>
  <c r="WEP31" i="1"/>
  <c r="WEQ31" i="1"/>
  <c r="WER31" i="1"/>
  <c r="WES31" i="1"/>
  <c r="WET31" i="1"/>
  <c r="WEU31" i="1"/>
  <c r="WEV31" i="1"/>
  <c r="WEW31" i="1"/>
  <c r="WEX31" i="1"/>
  <c r="WEY31" i="1"/>
  <c r="WEZ31" i="1"/>
  <c r="WFA31" i="1"/>
  <c r="WFB31" i="1"/>
  <c r="WFC31" i="1"/>
  <c r="WFD31" i="1"/>
  <c r="WFE31" i="1"/>
  <c r="WFF31" i="1"/>
  <c r="WFG31" i="1"/>
  <c r="WFH31" i="1"/>
  <c r="WFI31" i="1"/>
  <c r="WFJ31" i="1"/>
  <c r="WFK31" i="1"/>
  <c r="WFL31" i="1"/>
  <c r="WFM31" i="1"/>
  <c r="WFN31" i="1"/>
  <c r="WFO31" i="1"/>
  <c r="WFP31" i="1"/>
  <c r="WFQ31" i="1"/>
  <c r="WFR31" i="1"/>
  <c r="WFS31" i="1"/>
  <c r="WFT31" i="1"/>
  <c r="WFU31" i="1"/>
  <c r="WFV31" i="1"/>
  <c r="WFW31" i="1"/>
  <c r="WFX31" i="1"/>
  <c r="WFY31" i="1"/>
  <c r="WFZ31" i="1"/>
  <c r="WGA31" i="1"/>
  <c r="WGB31" i="1"/>
  <c r="WGC31" i="1"/>
  <c r="WGD31" i="1"/>
  <c r="WGE31" i="1"/>
  <c r="WGF31" i="1"/>
  <c r="WGG31" i="1"/>
  <c r="WGH31" i="1"/>
  <c r="WGI31" i="1"/>
  <c r="WGJ31" i="1"/>
  <c r="WGK31" i="1"/>
  <c r="WGL31" i="1"/>
  <c r="WGM31" i="1"/>
  <c r="WGN31" i="1"/>
  <c r="WGO31" i="1"/>
  <c r="WGP31" i="1"/>
  <c r="WGQ31" i="1"/>
  <c r="WGR31" i="1"/>
  <c r="WGS31" i="1"/>
  <c r="WGT31" i="1"/>
  <c r="WGU31" i="1"/>
  <c r="WGV31" i="1"/>
  <c r="WGW31" i="1"/>
  <c r="WGX31" i="1"/>
  <c r="WGY31" i="1"/>
  <c r="WGZ31" i="1"/>
  <c r="WHA31" i="1"/>
  <c r="WHB31" i="1"/>
  <c r="WHC31" i="1"/>
  <c r="WHD31" i="1"/>
  <c r="WHE31" i="1"/>
  <c r="WHF31" i="1"/>
  <c r="WHG31" i="1"/>
  <c r="WHH31" i="1"/>
  <c r="WHI31" i="1"/>
  <c r="WHJ31" i="1"/>
  <c r="WHK31" i="1"/>
  <c r="WHL31" i="1"/>
  <c r="WHM31" i="1"/>
  <c r="WHN31" i="1"/>
  <c r="WHO31" i="1"/>
  <c r="WHP31" i="1"/>
  <c r="WHQ31" i="1"/>
  <c r="WHR31" i="1"/>
  <c r="WHS31" i="1"/>
  <c r="WHT31" i="1"/>
  <c r="WHU31" i="1"/>
  <c r="WHV31" i="1"/>
  <c r="WHW31" i="1"/>
  <c r="WHX31" i="1"/>
  <c r="WHY31" i="1"/>
  <c r="WHZ31" i="1"/>
  <c r="WIA31" i="1"/>
  <c r="WIB31" i="1"/>
  <c r="WIC31" i="1"/>
  <c r="WID31" i="1"/>
  <c r="WIE31" i="1"/>
  <c r="WIF31" i="1"/>
  <c r="WIG31" i="1"/>
  <c r="WIH31" i="1"/>
  <c r="WII31" i="1"/>
  <c r="WIJ31" i="1"/>
  <c r="WIK31" i="1"/>
  <c r="WIL31" i="1"/>
  <c r="WIM31" i="1"/>
  <c r="WIN31" i="1"/>
  <c r="WIO31" i="1"/>
  <c r="WIP31" i="1"/>
  <c r="WIQ31" i="1"/>
  <c r="WIR31" i="1"/>
  <c r="WIS31" i="1"/>
  <c r="WIT31" i="1"/>
  <c r="WIU31" i="1"/>
  <c r="WIV31" i="1"/>
  <c r="WIW31" i="1"/>
  <c r="WIX31" i="1"/>
  <c r="WIY31" i="1"/>
  <c r="WIZ31" i="1"/>
  <c r="WJA31" i="1"/>
  <c r="WJB31" i="1"/>
  <c r="WJC31" i="1"/>
  <c r="WJD31" i="1"/>
  <c r="WJE31" i="1"/>
  <c r="WJF31" i="1"/>
  <c r="WJG31" i="1"/>
  <c r="WJH31" i="1"/>
  <c r="WJI31" i="1"/>
  <c r="WJJ31" i="1"/>
  <c r="WJK31" i="1"/>
  <c r="WJL31" i="1"/>
  <c r="WJM31" i="1"/>
  <c r="WJN31" i="1"/>
  <c r="WJO31" i="1"/>
  <c r="WJP31" i="1"/>
  <c r="WJQ31" i="1"/>
  <c r="WJR31" i="1"/>
  <c r="WJS31" i="1"/>
  <c r="WJT31" i="1"/>
  <c r="WJU31" i="1"/>
  <c r="WJV31" i="1"/>
  <c r="WJW31" i="1"/>
  <c r="WJX31" i="1"/>
  <c r="WJY31" i="1"/>
  <c r="WJZ31" i="1"/>
  <c r="WKA31" i="1"/>
  <c r="WKB31" i="1"/>
  <c r="WKC31" i="1"/>
  <c r="WKD31" i="1"/>
  <c r="WKE31" i="1"/>
  <c r="WKF31" i="1"/>
  <c r="WKG31" i="1"/>
  <c r="WKH31" i="1"/>
  <c r="WKI31" i="1"/>
  <c r="WKJ31" i="1"/>
  <c r="WKK31" i="1"/>
  <c r="WKL31" i="1"/>
  <c r="WKM31" i="1"/>
  <c r="WKN31" i="1"/>
  <c r="WKO31" i="1"/>
  <c r="WKP31" i="1"/>
  <c r="WKQ31" i="1"/>
  <c r="WKR31" i="1"/>
  <c r="WKS31" i="1"/>
  <c r="WKT31" i="1"/>
  <c r="WKU31" i="1"/>
  <c r="WKV31" i="1"/>
  <c r="WKW31" i="1"/>
  <c r="WKX31" i="1"/>
  <c r="WKY31" i="1"/>
  <c r="WKZ31" i="1"/>
  <c r="WLA31" i="1"/>
  <c r="WLB31" i="1"/>
  <c r="WLC31" i="1"/>
  <c r="WLD31" i="1"/>
  <c r="WLE31" i="1"/>
  <c r="WLF31" i="1"/>
  <c r="WLG31" i="1"/>
  <c r="WLH31" i="1"/>
  <c r="WLI31" i="1"/>
  <c r="WLJ31" i="1"/>
  <c r="WLK31" i="1"/>
  <c r="WLL31" i="1"/>
  <c r="WLM31" i="1"/>
  <c r="WLN31" i="1"/>
  <c r="WLO31" i="1"/>
  <c r="WLP31" i="1"/>
  <c r="WLQ31" i="1"/>
  <c r="WLR31" i="1"/>
  <c r="WLS31" i="1"/>
  <c r="WLT31" i="1"/>
  <c r="WLU31" i="1"/>
  <c r="WLV31" i="1"/>
  <c r="WLW31" i="1"/>
  <c r="WLX31" i="1"/>
  <c r="WLY31" i="1"/>
  <c r="WLZ31" i="1"/>
  <c r="WMA31" i="1"/>
  <c r="WMB31" i="1"/>
  <c r="WMC31" i="1"/>
  <c r="WMD31" i="1"/>
  <c r="WME31" i="1"/>
  <c r="WMF31" i="1"/>
  <c r="WMG31" i="1"/>
  <c r="WMH31" i="1"/>
  <c r="WMI31" i="1"/>
  <c r="WMJ31" i="1"/>
  <c r="WMK31" i="1"/>
  <c r="WML31" i="1"/>
  <c r="WMM31" i="1"/>
  <c r="WMN31" i="1"/>
  <c r="WMO31" i="1"/>
  <c r="WMP31" i="1"/>
  <c r="WMQ31" i="1"/>
  <c r="WMR31" i="1"/>
  <c r="WMS31" i="1"/>
  <c r="WMT31" i="1"/>
  <c r="WMU31" i="1"/>
  <c r="WMV31" i="1"/>
  <c r="WMW31" i="1"/>
  <c r="WMX31" i="1"/>
  <c r="WMY31" i="1"/>
  <c r="WMZ31" i="1"/>
  <c r="WNA31" i="1"/>
  <c r="WNB31" i="1"/>
  <c r="WNC31" i="1"/>
  <c r="WND31" i="1"/>
  <c r="WNE31" i="1"/>
  <c r="WNF31" i="1"/>
  <c r="WNG31" i="1"/>
  <c r="WNH31" i="1"/>
  <c r="WNI31" i="1"/>
  <c r="WNJ31" i="1"/>
  <c r="WNK31" i="1"/>
  <c r="WNL31" i="1"/>
  <c r="WNM31" i="1"/>
  <c r="WNN31" i="1"/>
  <c r="WNO31" i="1"/>
  <c r="WNP31" i="1"/>
  <c r="WNQ31" i="1"/>
  <c r="WNR31" i="1"/>
  <c r="WNS31" i="1"/>
  <c r="WNT31" i="1"/>
  <c r="WNU31" i="1"/>
  <c r="WNV31" i="1"/>
  <c r="WNW31" i="1"/>
  <c r="WNX31" i="1"/>
  <c r="WNY31" i="1"/>
  <c r="WNZ31" i="1"/>
  <c r="WOA31" i="1"/>
  <c r="WOB31" i="1"/>
  <c r="WOC31" i="1"/>
  <c r="WOD31" i="1"/>
  <c r="WOE31" i="1"/>
  <c r="WOF31" i="1"/>
  <c r="WOG31" i="1"/>
  <c r="WOH31" i="1"/>
  <c r="WOI31" i="1"/>
  <c r="WOJ31" i="1"/>
  <c r="WOK31" i="1"/>
  <c r="WOL31" i="1"/>
  <c r="WOM31" i="1"/>
  <c r="WON31" i="1"/>
  <c r="WOO31" i="1"/>
  <c r="WOP31" i="1"/>
  <c r="WOQ31" i="1"/>
  <c r="WOR31" i="1"/>
  <c r="WOS31" i="1"/>
  <c r="WOT31" i="1"/>
  <c r="WOU31" i="1"/>
  <c r="WOV31" i="1"/>
  <c r="WOW31" i="1"/>
  <c r="WOX31" i="1"/>
  <c r="WOY31" i="1"/>
  <c r="WOZ31" i="1"/>
  <c r="WPA31" i="1"/>
  <c r="WPB31" i="1"/>
  <c r="WPC31" i="1"/>
  <c r="WPD31" i="1"/>
  <c r="WPE31" i="1"/>
  <c r="WPF31" i="1"/>
  <c r="WPG31" i="1"/>
  <c r="WPH31" i="1"/>
  <c r="WPI31" i="1"/>
  <c r="WPJ31" i="1"/>
  <c r="WPK31" i="1"/>
  <c r="WPL31" i="1"/>
  <c r="WPM31" i="1"/>
  <c r="WPN31" i="1"/>
  <c r="WPO31" i="1"/>
  <c r="WPP31" i="1"/>
  <c r="WPQ31" i="1"/>
  <c r="WPR31" i="1"/>
  <c r="WPS31" i="1"/>
  <c r="WPT31" i="1"/>
  <c r="WPU31" i="1"/>
  <c r="WPV31" i="1"/>
  <c r="WPW31" i="1"/>
  <c r="WPX31" i="1"/>
  <c r="WPY31" i="1"/>
  <c r="WPZ31" i="1"/>
  <c r="WQA31" i="1"/>
  <c r="WQB31" i="1"/>
  <c r="WQC31" i="1"/>
  <c r="WQD31" i="1"/>
  <c r="WQE31" i="1"/>
  <c r="WQF31" i="1"/>
  <c r="WQG31" i="1"/>
  <c r="WQH31" i="1"/>
  <c r="WQI31" i="1"/>
  <c r="WQJ31" i="1"/>
  <c r="WQK31" i="1"/>
  <c r="WQL31" i="1"/>
  <c r="WQM31" i="1"/>
  <c r="WQN31" i="1"/>
  <c r="WQO31" i="1"/>
  <c r="WQP31" i="1"/>
  <c r="WQQ31" i="1"/>
  <c r="WQR31" i="1"/>
  <c r="WQS31" i="1"/>
  <c r="WQT31" i="1"/>
  <c r="WQU31" i="1"/>
  <c r="WQV31" i="1"/>
  <c r="WQW31" i="1"/>
  <c r="WQX31" i="1"/>
  <c r="WQY31" i="1"/>
  <c r="WQZ31" i="1"/>
  <c r="WRA31" i="1"/>
  <c r="WRB31" i="1"/>
  <c r="WRC31" i="1"/>
  <c r="WRD31" i="1"/>
  <c r="WRE31" i="1"/>
  <c r="WRF31" i="1"/>
  <c r="WRG31" i="1"/>
  <c r="WRH31" i="1"/>
  <c r="WRI31" i="1"/>
  <c r="WRJ31" i="1"/>
  <c r="WRK31" i="1"/>
  <c r="WRL31" i="1"/>
  <c r="WRM31" i="1"/>
  <c r="WRN31" i="1"/>
  <c r="WRO31" i="1"/>
  <c r="WRP31" i="1"/>
  <c r="WRQ31" i="1"/>
  <c r="WRR31" i="1"/>
  <c r="WRS31" i="1"/>
  <c r="WRT31" i="1"/>
  <c r="WRU31" i="1"/>
  <c r="WRV31" i="1"/>
  <c r="WRW31" i="1"/>
  <c r="WRX31" i="1"/>
  <c r="WRY31" i="1"/>
  <c r="WRZ31" i="1"/>
  <c r="WSA31" i="1"/>
  <c r="WSB31" i="1"/>
  <c r="WSC31" i="1"/>
  <c r="WSD31" i="1"/>
  <c r="WSE31" i="1"/>
  <c r="WSF31" i="1"/>
  <c r="WSG31" i="1"/>
  <c r="WSH31" i="1"/>
  <c r="WSI31" i="1"/>
  <c r="WSJ31" i="1"/>
  <c r="WSK31" i="1"/>
  <c r="WSL31" i="1"/>
  <c r="WSM31" i="1"/>
  <c r="WSN31" i="1"/>
  <c r="WSO31" i="1"/>
  <c r="WSP31" i="1"/>
  <c r="WSQ31" i="1"/>
  <c r="WSR31" i="1"/>
  <c r="WSS31" i="1"/>
  <c r="WST31" i="1"/>
  <c r="WSU31" i="1"/>
  <c r="WSV31" i="1"/>
  <c r="WSW31" i="1"/>
  <c r="WSX31" i="1"/>
  <c r="WSY31" i="1"/>
  <c r="WSZ31" i="1"/>
  <c r="WTA31" i="1"/>
  <c r="WTB31" i="1"/>
  <c r="WTC31" i="1"/>
  <c r="WTD31" i="1"/>
  <c r="WTE31" i="1"/>
  <c r="WTF31" i="1"/>
  <c r="WTG31" i="1"/>
  <c r="WTH31" i="1"/>
  <c r="WTI31" i="1"/>
  <c r="WTJ31" i="1"/>
  <c r="WTK31" i="1"/>
  <c r="WTL31" i="1"/>
  <c r="WTM31" i="1"/>
  <c r="WTN31" i="1"/>
  <c r="WTO31" i="1"/>
  <c r="WTP31" i="1"/>
  <c r="WTQ31" i="1"/>
  <c r="WTR31" i="1"/>
  <c r="WTS31" i="1"/>
  <c r="WTT31" i="1"/>
  <c r="WTU31" i="1"/>
  <c r="WTV31" i="1"/>
  <c r="WTW31" i="1"/>
  <c r="WTX31" i="1"/>
  <c r="WTY31" i="1"/>
  <c r="WTZ31" i="1"/>
  <c r="WUA31" i="1"/>
  <c r="WUB31" i="1"/>
  <c r="WUC31" i="1"/>
  <c r="WUD31" i="1"/>
  <c r="WUE31" i="1"/>
  <c r="WUF31" i="1"/>
  <c r="WUG31" i="1"/>
  <c r="WUH31" i="1"/>
  <c r="WUI31" i="1"/>
  <c r="WUJ31" i="1"/>
  <c r="WUK31" i="1"/>
  <c r="WUL31" i="1"/>
  <c r="WUM31" i="1"/>
  <c r="WUN31" i="1"/>
  <c r="WUO31" i="1"/>
  <c r="WUP31" i="1"/>
  <c r="WUQ31" i="1"/>
  <c r="WUR31" i="1"/>
  <c r="WUS31" i="1"/>
  <c r="WUT31" i="1"/>
  <c r="WUU31" i="1"/>
  <c r="WUV31" i="1"/>
  <c r="WUW31" i="1"/>
  <c r="WUX31" i="1"/>
  <c r="WUY31" i="1"/>
  <c r="WUZ31" i="1"/>
  <c r="WVA31" i="1"/>
  <c r="WVB31" i="1"/>
  <c r="WVC31" i="1"/>
  <c r="WVD31" i="1"/>
  <c r="WVE31" i="1"/>
  <c r="WVF31" i="1"/>
  <c r="WVG31" i="1"/>
  <c r="WVH31" i="1"/>
  <c r="WVI31" i="1"/>
  <c r="WVJ31" i="1"/>
  <c r="WVK31" i="1"/>
  <c r="WVL31" i="1"/>
  <c r="WVM31" i="1"/>
  <c r="WVN31" i="1"/>
  <c r="WVO31" i="1"/>
  <c r="WVP31" i="1"/>
  <c r="WVQ31" i="1"/>
  <c r="WVR31" i="1"/>
  <c r="WVS31" i="1"/>
  <c r="WVT31" i="1"/>
  <c r="WVU31" i="1"/>
  <c r="WVV31" i="1"/>
  <c r="WVW31" i="1"/>
  <c r="WVX31" i="1"/>
  <c r="WVY31" i="1"/>
  <c r="WVZ31" i="1"/>
  <c r="WWA31" i="1"/>
  <c r="WWB31" i="1"/>
  <c r="WWC31" i="1"/>
  <c r="WWD31" i="1"/>
  <c r="WWE31" i="1"/>
  <c r="WWF31" i="1"/>
  <c r="WWG31" i="1"/>
  <c r="WWH31" i="1"/>
  <c r="WWI31" i="1"/>
  <c r="WWJ31" i="1"/>
  <c r="WWK31" i="1"/>
  <c r="WWL31" i="1"/>
  <c r="WWM31" i="1"/>
  <c r="WWN31" i="1"/>
  <c r="WWO31" i="1"/>
  <c r="WWP31" i="1"/>
  <c r="WWQ31" i="1"/>
  <c r="WWR31" i="1"/>
  <c r="WWS31" i="1"/>
  <c r="WWT31" i="1"/>
  <c r="WWU31" i="1"/>
  <c r="WWV31" i="1"/>
  <c r="WWW31" i="1"/>
  <c r="WWX31" i="1"/>
  <c r="WWY31" i="1"/>
  <c r="WWZ31" i="1"/>
  <c r="WXA31" i="1"/>
  <c r="WXB31" i="1"/>
  <c r="WXC31" i="1"/>
  <c r="WXD31" i="1"/>
  <c r="WXE31" i="1"/>
  <c r="WXF31" i="1"/>
  <c r="WXG31" i="1"/>
  <c r="WXH31" i="1"/>
  <c r="WXI31" i="1"/>
  <c r="WXJ31" i="1"/>
  <c r="WXK31" i="1"/>
  <c r="WXL31" i="1"/>
  <c r="WXM31" i="1"/>
  <c r="WXN31" i="1"/>
  <c r="WXO31" i="1"/>
  <c r="WXP31" i="1"/>
  <c r="WXQ31" i="1"/>
  <c r="WXR31" i="1"/>
  <c r="WXS31" i="1"/>
  <c r="WXT31" i="1"/>
  <c r="WXU31" i="1"/>
  <c r="WXV31" i="1"/>
  <c r="WXW31" i="1"/>
  <c r="WXX31" i="1"/>
  <c r="WXY31" i="1"/>
  <c r="WXZ31" i="1"/>
  <c r="WYA31" i="1"/>
  <c r="WYB31" i="1"/>
  <c r="WYC31" i="1"/>
  <c r="WYD31" i="1"/>
  <c r="WYE31" i="1"/>
  <c r="WYF31" i="1"/>
  <c r="WYG31" i="1"/>
  <c r="WYH31" i="1"/>
  <c r="WYI31" i="1"/>
  <c r="WYJ31" i="1"/>
  <c r="WYK31" i="1"/>
  <c r="WYL31" i="1"/>
  <c r="WYM31" i="1"/>
  <c r="WYN31" i="1"/>
  <c r="WYO31" i="1"/>
  <c r="WYP31" i="1"/>
  <c r="WYQ31" i="1"/>
  <c r="WYR31" i="1"/>
  <c r="WYS31" i="1"/>
  <c r="WYT31" i="1"/>
  <c r="WYU31" i="1"/>
  <c r="WYV31" i="1"/>
  <c r="WYW31" i="1"/>
  <c r="WYX31" i="1"/>
  <c r="WYY31" i="1"/>
  <c r="WYZ31" i="1"/>
  <c r="WZA31" i="1"/>
  <c r="WZB31" i="1"/>
  <c r="WZC31" i="1"/>
  <c r="WZD31" i="1"/>
  <c r="WZE31" i="1"/>
  <c r="WZF31" i="1"/>
  <c r="WZG31" i="1"/>
  <c r="WZH31" i="1"/>
  <c r="WZI31" i="1"/>
  <c r="WZJ31" i="1"/>
  <c r="WZK31" i="1"/>
  <c r="WZL31" i="1"/>
  <c r="WZM31" i="1"/>
  <c r="WZN31" i="1"/>
  <c r="WZO31" i="1"/>
  <c r="WZP31" i="1"/>
  <c r="WZQ31" i="1"/>
  <c r="WZR31" i="1"/>
  <c r="WZS31" i="1"/>
  <c r="WZT31" i="1"/>
  <c r="WZU31" i="1"/>
  <c r="WZV31" i="1"/>
  <c r="WZW31" i="1"/>
  <c r="WZX31" i="1"/>
  <c r="WZY31" i="1"/>
  <c r="WZZ31" i="1"/>
  <c r="XAA31" i="1"/>
  <c r="XAB31" i="1"/>
  <c r="XAC31" i="1"/>
  <c r="XAD31" i="1"/>
  <c r="XAE31" i="1"/>
  <c r="XAF31" i="1"/>
  <c r="XAG31" i="1"/>
  <c r="XAH31" i="1"/>
  <c r="XAI31" i="1"/>
  <c r="XAJ31" i="1"/>
  <c r="XAK31" i="1"/>
  <c r="XAL31" i="1"/>
  <c r="XAM31" i="1"/>
  <c r="XAN31" i="1"/>
  <c r="XAO31" i="1"/>
  <c r="XAP31" i="1"/>
  <c r="XAQ31" i="1"/>
  <c r="XAR31" i="1"/>
  <c r="XAS31" i="1"/>
  <c r="XAT31" i="1"/>
  <c r="XAU31" i="1"/>
  <c r="XAV31" i="1"/>
  <c r="XAW31" i="1"/>
  <c r="XAX31" i="1"/>
  <c r="XAY31" i="1"/>
  <c r="XAZ31" i="1"/>
  <c r="XBA31" i="1"/>
  <c r="XBB31" i="1"/>
  <c r="XBC31" i="1"/>
  <c r="XBD31" i="1"/>
  <c r="XBE31" i="1"/>
  <c r="XBF31" i="1"/>
  <c r="XBG31" i="1"/>
  <c r="XBH31" i="1"/>
  <c r="XBI31" i="1"/>
  <c r="XBJ31" i="1"/>
  <c r="XBK31" i="1"/>
  <c r="XBL31" i="1"/>
  <c r="XBM31" i="1"/>
  <c r="XBN31" i="1"/>
  <c r="XBO31" i="1"/>
  <c r="XBP31" i="1"/>
  <c r="XBQ31" i="1"/>
  <c r="XBR31" i="1"/>
  <c r="XBS31" i="1"/>
  <c r="XBT31" i="1"/>
  <c r="XBU31" i="1"/>
  <c r="XBV31" i="1"/>
  <c r="XBW31" i="1"/>
  <c r="XBX31" i="1"/>
  <c r="XBY31" i="1"/>
  <c r="XBZ31" i="1"/>
  <c r="XCA31" i="1"/>
  <c r="XCB31" i="1"/>
  <c r="XCC31" i="1"/>
  <c r="XCD31" i="1"/>
  <c r="XCE31" i="1"/>
  <c r="XCF31" i="1"/>
  <c r="XCG31" i="1"/>
  <c r="XCH31" i="1"/>
  <c r="XCI31" i="1"/>
  <c r="XCJ31" i="1"/>
  <c r="XCK31" i="1"/>
  <c r="XCL31" i="1"/>
  <c r="XCM31" i="1"/>
  <c r="XCN31" i="1"/>
  <c r="XCO31" i="1"/>
  <c r="XCP31" i="1"/>
  <c r="XCQ31" i="1"/>
  <c r="XCR31" i="1"/>
  <c r="XCS31" i="1"/>
  <c r="XCT31" i="1"/>
  <c r="XCU31" i="1"/>
  <c r="XCV31" i="1"/>
  <c r="XCW31" i="1"/>
  <c r="XCX31" i="1"/>
  <c r="XCY31" i="1"/>
  <c r="XCZ31" i="1"/>
  <c r="XDA31" i="1"/>
  <c r="XDB31" i="1"/>
  <c r="XDC31" i="1"/>
  <c r="XDD31" i="1"/>
  <c r="XDE31" i="1"/>
  <c r="XDF31" i="1"/>
  <c r="XDG31" i="1"/>
  <c r="XDH31" i="1"/>
  <c r="XDI31" i="1"/>
  <c r="XDJ31" i="1"/>
  <c r="XDK31" i="1"/>
  <c r="XDL31" i="1"/>
  <c r="XDM31" i="1"/>
  <c r="XDN31" i="1"/>
  <c r="XDO31" i="1"/>
  <c r="XDP31" i="1"/>
  <c r="XDQ31" i="1"/>
  <c r="XDR31" i="1"/>
  <c r="XDS31" i="1"/>
  <c r="XDT31" i="1"/>
  <c r="XDU31" i="1"/>
  <c r="XDV31" i="1"/>
  <c r="XDW31" i="1"/>
  <c r="XDX31" i="1"/>
  <c r="XDY31" i="1"/>
  <c r="XDZ31" i="1"/>
  <c r="XEA31" i="1"/>
  <c r="XEB31" i="1"/>
  <c r="XEC31" i="1"/>
  <c r="XED31" i="1"/>
  <c r="XEE31" i="1"/>
  <c r="XEF31" i="1"/>
  <c r="XEG31" i="1"/>
  <c r="XEH31" i="1"/>
  <c r="XEI31" i="1"/>
  <c r="XEJ31" i="1"/>
  <c r="XEK31" i="1"/>
  <c r="XEL31" i="1"/>
  <c r="XEM31" i="1"/>
  <c r="XEN31" i="1"/>
  <c r="XEO31" i="1"/>
  <c r="XEP31" i="1"/>
  <c r="XEQ31" i="1"/>
  <c r="XER31" i="1"/>
  <c r="XES31" i="1"/>
  <c r="XET31" i="1"/>
  <c r="XEU31" i="1"/>
  <c r="XEV31" i="1"/>
  <c r="XEW31" i="1"/>
  <c r="XEX31" i="1"/>
  <c r="XEY31" i="1"/>
  <c r="XEZ31" i="1"/>
  <c r="XFA31" i="1"/>
  <c r="XFB31" i="1"/>
  <c r="XFC31" i="1"/>
  <c r="XFD31" i="1"/>
  <c r="E39" i="34"/>
  <c r="E38" i="34"/>
  <c r="E37" i="34"/>
  <c r="U3" i="22"/>
  <c r="BV33" i="1" l="1"/>
  <c r="BV31" i="1"/>
  <c r="BV34" i="1"/>
  <c r="BV32" i="1"/>
  <c r="BW31" i="1" s="1"/>
  <c r="BV61" i="1"/>
  <c r="BV64" i="1" s="1"/>
  <c r="BV57" i="1"/>
  <c r="BV60" i="1"/>
  <c r="BV62" i="1"/>
  <c r="BV63" i="1"/>
  <c r="BV59" i="1"/>
  <c r="BV58" i="1"/>
  <c r="BU4" i="1"/>
  <c r="BT18" i="1"/>
  <c r="L11" i="30"/>
  <c r="M94" i="30"/>
  <c r="M93" i="30"/>
  <c r="M92" i="30"/>
  <c r="BU18" i="1" l="1"/>
  <c r="M91" i="30"/>
  <c r="M86" i="30"/>
  <c r="M87" i="30"/>
  <c r="M88" i="30"/>
  <c r="M89" i="30"/>
  <c r="M90" i="30"/>
  <c r="M85" i="30"/>
  <c r="BS87" i="1" l="1"/>
  <c r="BS8" i="1"/>
  <c r="BT87" i="1" l="1"/>
  <c r="BU87" i="1" s="1"/>
  <c r="BT79" i="1" l="1"/>
  <c r="P3" i="22"/>
  <c r="AV40" i="1" l="1"/>
  <c r="BJ40" i="1"/>
  <c r="E36" i="34" l="1"/>
  <c r="E35" i="34"/>
  <c r="E34" i="34"/>
  <c r="E33" i="34"/>
  <c r="E32" i="34"/>
  <c r="E31" i="34"/>
  <c r="E30" i="34"/>
  <c r="E29" i="34"/>
  <c r="E28" i="34"/>
  <c r="E27" i="34"/>
  <c r="E26" i="34"/>
  <c r="E25" i="34"/>
  <c r="E24" i="34"/>
  <c r="E23" i="34"/>
  <c r="E22" i="34"/>
  <c r="E21" i="34"/>
  <c r="E20" i="34"/>
  <c r="E19" i="34"/>
  <c r="E18" i="34"/>
  <c r="E17" i="34"/>
  <c r="E16" i="34"/>
  <c r="E15" i="34"/>
  <c r="E14" i="34"/>
  <c r="E13" i="34"/>
  <c r="E12" i="34"/>
  <c r="E11" i="34"/>
  <c r="E10" i="34"/>
  <c r="E9" i="34"/>
  <c r="E8" i="34"/>
  <c r="E7" i="34"/>
  <c r="E6" i="34"/>
  <c r="E5" i="34"/>
  <c r="E4" i="34"/>
  <c r="E3" i="34"/>
  <c r="E2" i="34"/>
  <c r="I33" i="1" l="1"/>
  <c r="J33" i="1"/>
  <c r="K33" i="1"/>
  <c r="L33" i="1"/>
  <c r="M33" i="1"/>
  <c r="N33" i="1"/>
  <c r="O33" i="1"/>
  <c r="P33" i="1"/>
  <c r="Q33" i="1"/>
  <c r="R33" i="1"/>
  <c r="S33" i="1"/>
  <c r="T33" i="1"/>
  <c r="U33" i="1"/>
  <c r="V33" i="1"/>
  <c r="W33" i="1"/>
  <c r="X33" i="1"/>
  <c r="Y33" i="1"/>
  <c r="Z33" i="1"/>
  <c r="AA33" i="1"/>
  <c r="AB33" i="1"/>
  <c r="AC33" i="1"/>
  <c r="AD33" i="1"/>
  <c r="AE33" i="1"/>
  <c r="AF33" i="1"/>
  <c r="AG33" i="1"/>
  <c r="AH33" i="1"/>
  <c r="AI33" i="1"/>
  <c r="AJ33" i="1"/>
  <c r="AK33" i="1"/>
  <c r="AL33" i="1"/>
  <c r="AM33" i="1"/>
  <c r="AN33" i="1"/>
  <c r="AO33" i="1"/>
  <c r="AP33" i="1"/>
  <c r="AQ33" i="1"/>
  <c r="AR33" i="1"/>
  <c r="AS33" i="1"/>
  <c r="AT33" i="1"/>
  <c r="AU33" i="1"/>
  <c r="AV33" i="1"/>
  <c r="AX33" i="1"/>
  <c r="AY33" i="1"/>
  <c r="AZ33" i="1"/>
  <c r="BA33" i="1"/>
  <c r="BB33" i="1"/>
  <c r="BC33" i="1"/>
  <c r="BD33" i="1"/>
  <c r="BE33" i="1"/>
  <c r="BF33" i="1"/>
  <c r="BG33" i="1"/>
  <c r="BH33" i="1"/>
  <c r="BI33" i="1"/>
  <c r="BJ33" i="1"/>
  <c r="BK33" i="1"/>
  <c r="BL33" i="1"/>
  <c r="BM33" i="1"/>
  <c r="BN33" i="1"/>
  <c r="BO33" i="1"/>
  <c r="BP33" i="1"/>
  <c r="BQ33" i="1"/>
  <c r="F74" i="33"/>
  <c r="F75" i="33"/>
  <c r="F76" i="33"/>
  <c r="F77" i="33"/>
  <c r="F78" i="33"/>
  <c r="F79" i="33"/>
  <c r="F73" i="33"/>
  <c r="L17" i="30"/>
  <c r="L16" i="30"/>
  <c r="L15" i="30"/>
  <c r="L14" i="30"/>
  <c r="L13" i="30"/>
  <c r="L12" i="30" l="1"/>
  <c r="F4" i="33" l="1"/>
  <c r="H4" i="33"/>
  <c r="F5" i="33"/>
  <c r="H5" i="33"/>
  <c r="F6" i="33"/>
  <c r="H6" i="33"/>
  <c r="F7" i="33"/>
  <c r="H7" i="33"/>
  <c r="F8" i="33"/>
  <c r="H8" i="33"/>
  <c r="F9" i="33"/>
  <c r="H9" i="33"/>
  <c r="K9" i="33"/>
  <c r="L9" i="33"/>
  <c r="M9" i="33"/>
  <c r="N9" i="33"/>
  <c r="O9" i="33"/>
  <c r="P9" i="33"/>
  <c r="Q9" i="33"/>
  <c r="Y9" i="33"/>
  <c r="Z9" i="33"/>
  <c r="AA9" i="33"/>
  <c r="AB9" i="33"/>
  <c r="AC9" i="33"/>
  <c r="AD9" i="33"/>
  <c r="F10" i="33"/>
  <c r="H10" i="33"/>
  <c r="F11" i="33"/>
  <c r="H11" i="33"/>
  <c r="K11" i="33"/>
  <c r="K12" i="33" s="1"/>
  <c r="L11" i="33"/>
  <c r="M11" i="33"/>
  <c r="N11" i="33"/>
  <c r="O11" i="33"/>
  <c r="P11" i="33"/>
  <c r="P12" i="33" s="1"/>
  <c r="Q11" i="33"/>
  <c r="Q12" i="33" s="1"/>
  <c r="F12" i="33"/>
  <c r="H12" i="33"/>
  <c r="Z12" i="33"/>
  <c r="F13" i="33"/>
  <c r="H13" i="33"/>
  <c r="K13" i="33"/>
  <c r="L13" i="33"/>
  <c r="M13" i="33"/>
  <c r="N13" i="33"/>
  <c r="O13" i="33"/>
  <c r="P13" i="33"/>
  <c r="Q13" i="33"/>
  <c r="F14" i="33"/>
  <c r="H14" i="33"/>
  <c r="Q14" i="33"/>
  <c r="F15" i="33"/>
  <c r="H15" i="33"/>
  <c r="F16" i="33"/>
  <c r="H16" i="33"/>
  <c r="F17" i="33"/>
  <c r="H17" i="33"/>
  <c r="F18" i="33"/>
  <c r="H18" i="33"/>
  <c r="F19" i="33"/>
  <c r="H19" i="33"/>
  <c r="F20" i="33"/>
  <c r="H20" i="33"/>
  <c r="F21" i="33"/>
  <c r="H21" i="33"/>
  <c r="F22" i="33"/>
  <c r="H22" i="33"/>
  <c r="F23" i="33"/>
  <c r="H23" i="33"/>
  <c r="F24" i="33"/>
  <c r="H24" i="33"/>
  <c r="F25" i="33"/>
  <c r="H25" i="33"/>
  <c r="F26" i="33"/>
  <c r="H26" i="33"/>
  <c r="F27" i="33"/>
  <c r="H27" i="33"/>
  <c r="F28" i="33"/>
  <c r="H28" i="33"/>
  <c r="F29" i="33"/>
  <c r="H29" i="33"/>
  <c r="F30" i="33"/>
  <c r="H30" i="33"/>
  <c r="F31" i="33"/>
  <c r="H31" i="33"/>
  <c r="F32" i="33"/>
  <c r="H32" i="33"/>
  <c r="F33" i="33"/>
  <c r="H33" i="33"/>
  <c r="F34" i="33"/>
  <c r="H34" i="33"/>
  <c r="F35" i="33"/>
  <c r="H35" i="33"/>
  <c r="F36" i="33"/>
  <c r="H36" i="33"/>
  <c r="F37" i="33"/>
  <c r="H37" i="33"/>
  <c r="F38" i="33"/>
  <c r="H38" i="33"/>
  <c r="F39" i="33"/>
  <c r="H39" i="33"/>
  <c r="F40" i="33"/>
  <c r="H40" i="33"/>
  <c r="F41" i="33"/>
  <c r="H41" i="33"/>
  <c r="F42" i="33"/>
  <c r="H42" i="33"/>
  <c r="F43" i="33"/>
  <c r="H43" i="33"/>
  <c r="F44" i="33"/>
  <c r="H44" i="33"/>
  <c r="F45" i="33"/>
  <c r="H45" i="33"/>
  <c r="F46" i="33"/>
  <c r="H46" i="33"/>
  <c r="F47" i="33"/>
  <c r="H47" i="33"/>
  <c r="F48" i="33"/>
  <c r="H48" i="33"/>
  <c r="N48" i="33"/>
  <c r="F49" i="33"/>
  <c r="H49" i="33"/>
  <c r="N49" i="33"/>
  <c r="F50" i="33"/>
  <c r="H50" i="33"/>
  <c r="F51" i="33"/>
  <c r="H51" i="33"/>
  <c r="F52" i="33"/>
  <c r="H52" i="33"/>
  <c r="F53" i="33"/>
  <c r="H53" i="33"/>
  <c r="F54" i="33"/>
  <c r="H54" i="33"/>
  <c r="F55" i="33"/>
  <c r="H55" i="33"/>
  <c r="F56" i="33"/>
  <c r="H56" i="33"/>
  <c r="F57" i="33"/>
  <c r="H57" i="33"/>
  <c r="F58" i="33"/>
  <c r="H58" i="33"/>
  <c r="F59" i="33"/>
  <c r="H59" i="33"/>
  <c r="F60" i="33"/>
  <c r="H60" i="33"/>
  <c r="F61" i="33"/>
  <c r="H61" i="33"/>
  <c r="F62" i="33"/>
  <c r="H62" i="33"/>
  <c r="F63" i="33"/>
  <c r="G63" i="33"/>
  <c r="H63" i="33"/>
  <c r="I63" i="33"/>
  <c r="F64" i="33"/>
  <c r="G64" i="33"/>
  <c r="H64" i="33"/>
  <c r="I64" i="33"/>
  <c r="F65" i="33"/>
  <c r="G65" i="33"/>
  <c r="H65" i="33"/>
  <c r="I65" i="33"/>
  <c r="F66" i="33"/>
  <c r="G66" i="33"/>
  <c r="H66" i="33"/>
  <c r="I66" i="33"/>
  <c r="F67" i="33"/>
  <c r="G67" i="33"/>
  <c r="H67" i="33"/>
  <c r="I67" i="33"/>
  <c r="O12" i="33" l="1"/>
  <c r="M12" i="33"/>
  <c r="N12" i="33"/>
  <c r="L12" i="33"/>
  <c r="K10" i="33"/>
  <c r="N10" i="33"/>
  <c r="M10" i="33"/>
  <c r="P10" i="33"/>
  <c r="L10" i="33"/>
  <c r="O10" i="33"/>
  <c r="R87" i="32"/>
  <c r="R62" i="32"/>
  <c r="R96" i="32" s="1"/>
  <c r="R63" i="32"/>
  <c r="R97" i="32" s="1"/>
  <c r="R64" i="32"/>
  <c r="R98" i="32" s="1"/>
  <c r="R65" i="32"/>
  <c r="R99" i="32" s="1"/>
  <c r="R66" i="32"/>
  <c r="R100" i="32" s="1"/>
  <c r="R67" i="32"/>
  <c r="R101" i="32" s="1"/>
  <c r="R68" i="32"/>
  <c r="R102" i="32" s="1"/>
  <c r="R69" i="32"/>
  <c r="R103" i="32" s="1"/>
  <c r="R70" i="32"/>
  <c r="R104" i="32" s="1"/>
  <c r="R71" i="32"/>
  <c r="R105" i="32" s="1"/>
  <c r="R72" i="32"/>
  <c r="R106" i="32" s="1"/>
  <c r="R73" i="32"/>
  <c r="R107" i="32" s="1"/>
  <c r="R74" i="32"/>
  <c r="R108" i="32" s="1"/>
  <c r="R75" i="32"/>
  <c r="R109" i="32" s="1"/>
  <c r="R76" i="32"/>
  <c r="R110" i="32" s="1"/>
  <c r="R77" i="32"/>
  <c r="R111" i="32" s="1"/>
  <c r="R78" i="32"/>
  <c r="R79" i="32"/>
  <c r="R80" i="32"/>
  <c r="R81" i="32"/>
  <c r="R82" i="32"/>
  <c r="R83" i="32"/>
  <c r="R84" i="32"/>
  <c r="R85" i="32"/>
  <c r="R86" i="32"/>
  <c r="R88" i="32"/>
  <c r="R89" i="32"/>
  <c r="R90" i="32"/>
  <c r="R91" i="32"/>
  <c r="R92" i="32"/>
  <c r="R93" i="32"/>
  <c r="R94" i="32"/>
  <c r="R61" i="32"/>
  <c r="R95" i="32" s="1"/>
  <c r="J53" i="32" l="1"/>
  <c r="K53" i="32" s="1"/>
  <c r="I53" i="32"/>
  <c r="H53" i="32"/>
  <c r="L53" i="32" s="1"/>
  <c r="O53" i="32" s="1"/>
  <c r="G53" i="32"/>
  <c r="F53" i="32"/>
  <c r="E53" i="32"/>
  <c r="J52" i="32"/>
  <c r="K52" i="32" s="1"/>
  <c r="I52" i="32"/>
  <c r="H52" i="32"/>
  <c r="L52" i="32" s="1"/>
  <c r="O52" i="32" s="1"/>
  <c r="G52" i="32"/>
  <c r="F52" i="32"/>
  <c r="E52" i="32"/>
  <c r="S53" i="32" s="1"/>
  <c r="J51" i="32"/>
  <c r="H51" i="32"/>
  <c r="C51" i="32"/>
  <c r="J50" i="32"/>
  <c r="H50" i="32"/>
  <c r="M50" i="32" s="1"/>
  <c r="P50" i="32" s="1"/>
  <c r="C50" i="32"/>
  <c r="J49" i="32"/>
  <c r="H49" i="32"/>
  <c r="M49" i="32" s="1"/>
  <c r="P49" i="32" s="1"/>
  <c r="D49" i="32"/>
  <c r="C49" i="32"/>
  <c r="J48" i="32"/>
  <c r="I48" i="32"/>
  <c r="H48" i="32"/>
  <c r="G48" i="32"/>
  <c r="F48" i="32"/>
  <c r="E48" i="32"/>
  <c r="D48" i="32"/>
  <c r="C48" i="32"/>
  <c r="J47" i="32"/>
  <c r="I47" i="32"/>
  <c r="H47" i="32"/>
  <c r="G47" i="32"/>
  <c r="F47" i="32"/>
  <c r="E47" i="32"/>
  <c r="D47" i="32"/>
  <c r="C47" i="32"/>
  <c r="J46" i="32"/>
  <c r="I46" i="32"/>
  <c r="H46" i="32"/>
  <c r="G46" i="32"/>
  <c r="F46" i="32"/>
  <c r="E46" i="32"/>
  <c r="D46" i="32"/>
  <c r="C46" i="32"/>
  <c r="J45" i="32"/>
  <c r="I45" i="32"/>
  <c r="H45" i="32"/>
  <c r="G45" i="32"/>
  <c r="F45" i="32"/>
  <c r="E45" i="32"/>
  <c r="D45" i="32"/>
  <c r="C45" i="32"/>
  <c r="J44" i="32"/>
  <c r="I44" i="32"/>
  <c r="H44" i="32"/>
  <c r="G44" i="32"/>
  <c r="F44" i="32"/>
  <c r="E44" i="32"/>
  <c r="D44" i="32"/>
  <c r="C44" i="32"/>
  <c r="J43" i="32"/>
  <c r="I43" i="32"/>
  <c r="H43" i="32"/>
  <c r="G43" i="32"/>
  <c r="F43" i="32"/>
  <c r="E43" i="32"/>
  <c r="D43" i="32"/>
  <c r="C43" i="32"/>
  <c r="J42" i="32"/>
  <c r="I42" i="32"/>
  <c r="H42" i="32"/>
  <c r="G42" i="32"/>
  <c r="F42" i="32"/>
  <c r="E42" i="32"/>
  <c r="D42" i="32"/>
  <c r="C42" i="32"/>
  <c r="J41" i="32"/>
  <c r="I41" i="32"/>
  <c r="H41" i="32"/>
  <c r="G41" i="32"/>
  <c r="F41" i="32"/>
  <c r="E41" i="32"/>
  <c r="D41" i="32"/>
  <c r="C41" i="32"/>
  <c r="J40" i="32"/>
  <c r="I40" i="32"/>
  <c r="H40" i="32"/>
  <c r="G40" i="32"/>
  <c r="F40" i="32"/>
  <c r="E40" i="32"/>
  <c r="D40" i="32"/>
  <c r="C40" i="32"/>
  <c r="J39" i="32"/>
  <c r="I39" i="32"/>
  <c r="H39" i="32"/>
  <c r="G39" i="32"/>
  <c r="F39" i="32"/>
  <c r="E39" i="32"/>
  <c r="D39" i="32"/>
  <c r="C39" i="32"/>
  <c r="J38" i="32"/>
  <c r="I38" i="32"/>
  <c r="H38" i="32"/>
  <c r="G38" i="32"/>
  <c r="F38" i="32"/>
  <c r="E38" i="32"/>
  <c r="D38" i="32"/>
  <c r="C38" i="32"/>
  <c r="J37" i="32"/>
  <c r="I37" i="32"/>
  <c r="H37" i="32"/>
  <c r="G37" i="32"/>
  <c r="F37" i="32"/>
  <c r="E37" i="32"/>
  <c r="D37" i="32"/>
  <c r="C37" i="32"/>
  <c r="J36" i="32"/>
  <c r="I36" i="32"/>
  <c r="H36" i="32"/>
  <c r="G36" i="32"/>
  <c r="F36" i="32"/>
  <c r="E36" i="32"/>
  <c r="D36" i="32"/>
  <c r="C36" i="32"/>
  <c r="J35" i="32"/>
  <c r="I35" i="32"/>
  <c r="H35" i="32"/>
  <c r="G35" i="32"/>
  <c r="F35" i="32"/>
  <c r="E35" i="32"/>
  <c r="D35" i="32"/>
  <c r="C35" i="32"/>
  <c r="J34" i="32"/>
  <c r="I34" i="32"/>
  <c r="H34" i="32"/>
  <c r="G34" i="32"/>
  <c r="F34" i="32"/>
  <c r="E34" i="32"/>
  <c r="D34" i="32"/>
  <c r="C34" i="32"/>
  <c r="J33" i="32"/>
  <c r="I33" i="32"/>
  <c r="H33" i="32"/>
  <c r="G33" i="32"/>
  <c r="F33" i="32"/>
  <c r="E33" i="32"/>
  <c r="D33" i="32"/>
  <c r="C33" i="32"/>
  <c r="J32" i="32"/>
  <c r="I32" i="32"/>
  <c r="H32" i="32"/>
  <c r="G32" i="32"/>
  <c r="F32" i="32"/>
  <c r="E32" i="32"/>
  <c r="D32" i="32"/>
  <c r="C32" i="32"/>
  <c r="J31" i="32"/>
  <c r="I31" i="32"/>
  <c r="H31" i="32"/>
  <c r="G31" i="32"/>
  <c r="F31" i="32"/>
  <c r="E31" i="32"/>
  <c r="D31" i="32"/>
  <c r="C31" i="32"/>
  <c r="J30" i="32"/>
  <c r="I30" i="32"/>
  <c r="H30" i="32"/>
  <c r="G30" i="32"/>
  <c r="F30" i="32"/>
  <c r="E30" i="32"/>
  <c r="D30" i="32"/>
  <c r="C30" i="32"/>
  <c r="J29" i="32"/>
  <c r="I29" i="32"/>
  <c r="H29" i="32"/>
  <c r="G29" i="32"/>
  <c r="F29" i="32"/>
  <c r="E29" i="32"/>
  <c r="D29" i="32"/>
  <c r="C29" i="32"/>
  <c r="J28" i="32"/>
  <c r="I28" i="32"/>
  <c r="H28" i="32"/>
  <c r="G28" i="32"/>
  <c r="F28" i="32"/>
  <c r="E28" i="32"/>
  <c r="D28" i="32"/>
  <c r="C28" i="32"/>
  <c r="J27" i="32"/>
  <c r="I27" i="32"/>
  <c r="H27" i="32"/>
  <c r="G27" i="32"/>
  <c r="F27" i="32"/>
  <c r="E27" i="32"/>
  <c r="D27" i="32"/>
  <c r="C27" i="32"/>
  <c r="J26" i="32"/>
  <c r="K26" i="32" s="1"/>
  <c r="N26" i="32" s="1"/>
  <c r="I26" i="32"/>
  <c r="H26" i="32"/>
  <c r="G26" i="32"/>
  <c r="F26" i="32"/>
  <c r="E26" i="32"/>
  <c r="D26" i="32"/>
  <c r="C26" i="32"/>
  <c r="J25" i="32"/>
  <c r="K25" i="32" s="1"/>
  <c r="N25" i="32" s="1"/>
  <c r="I25" i="32"/>
  <c r="H25" i="32"/>
  <c r="G25" i="32"/>
  <c r="F25" i="32"/>
  <c r="E25" i="32"/>
  <c r="D25" i="32"/>
  <c r="C25" i="32"/>
  <c r="J24" i="32"/>
  <c r="K24" i="32" s="1"/>
  <c r="N24" i="32" s="1"/>
  <c r="I24" i="32"/>
  <c r="H24" i="32"/>
  <c r="G24" i="32"/>
  <c r="F24" i="32"/>
  <c r="E24" i="32"/>
  <c r="D24" i="32"/>
  <c r="C24" i="32"/>
  <c r="J23" i="32"/>
  <c r="K23" i="32" s="1"/>
  <c r="N23" i="32" s="1"/>
  <c r="I23" i="32"/>
  <c r="H23" i="32"/>
  <c r="G23" i="32"/>
  <c r="F23" i="32"/>
  <c r="E23" i="32"/>
  <c r="D23" i="32"/>
  <c r="C23" i="32"/>
  <c r="J22" i="32"/>
  <c r="K22" i="32" s="1"/>
  <c r="N22" i="32" s="1"/>
  <c r="I22" i="32"/>
  <c r="H22" i="32"/>
  <c r="G22" i="32"/>
  <c r="F22" i="32"/>
  <c r="E22" i="32"/>
  <c r="D22" i="32"/>
  <c r="C22" i="32"/>
  <c r="J21" i="32"/>
  <c r="K21" i="32" s="1"/>
  <c r="N21" i="32" s="1"/>
  <c r="I21" i="32"/>
  <c r="H21" i="32"/>
  <c r="G21" i="32"/>
  <c r="F21" i="32"/>
  <c r="E21" i="32"/>
  <c r="D21" i="32"/>
  <c r="C21" i="32"/>
  <c r="J20" i="32"/>
  <c r="K20" i="32" s="1"/>
  <c r="N20" i="32" s="1"/>
  <c r="I20" i="32"/>
  <c r="H20" i="32"/>
  <c r="G20" i="32"/>
  <c r="F20" i="32"/>
  <c r="E20" i="32"/>
  <c r="D20" i="32"/>
  <c r="C20" i="32"/>
  <c r="J19" i="32"/>
  <c r="K19" i="32" s="1"/>
  <c r="N19" i="32" s="1"/>
  <c r="I19" i="32"/>
  <c r="H19" i="32"/>
  <c r="G19" i="32"/>
  <c r="F19" i="32"/>
  <c r="E19" i="32"/>
  <c r="D19" i="32"/>
  <c r="C19" i="32"/>
  <c r="J18" i="32"/>
  <c r="K18" i="32" s="1"/>
  <c r="N18" i="32" s="1"/>
  <c r="I18" i="32"/>
  <c r="H18" i="32"/>
  <c r="G18" i="32"/>
  <c r="F18" i="32"/>
  <c r="E18" i="32"/>
  <c r="D18" i="32"/>
  <c r="C18" i="32"/>
  <c r="J17" i="32"/>
  <c r="K17" i="32" s="1"/>
  <c r="N17" i="32" s="1"/>
  <c r="I17" i="32"/>
  <c r="H17" i="32"/>
  <c r="G17" i="32"/>
  <c r="F17" i="32"/>
  <c r="E17" i="32"/>
  <c r="D17" i="32"/>
  <c r="C17" i="32"/>
  <c r="J16" i="32"/>
  <c r="K16" i="32" s="1"/>
  <c r="N16" i="32" s="1"/>
  <c r="I16" i="32"/>
  <c r="H16" i="32"/>
  <c r="G16" i="32"/>
  <c r="F16" i="32"/>
  <c r="E16" i="32"/>
  <c r="D16" i="32"/>
  <c r="C16" i="32"/>
  <c r="J15" i="32"/>
  <c r="K15" i="32" s="1"/>
  <c r="N15" i="32" s="1"/>
  <c r="I15" i="32"/>
  <c r="H15" i="32"/>
  <c r="G15" i="32"/>
  <c r="F15" i="32"/>
  <c r="E15" i="32"/>
  <c r="D15" i="32"/>
  <c r="C15" i="32"/>
  <c r="J14" i="32"/>
  <c r="K14" i="32" s="1"/>
  <c r="N14" i="32" s="1"/>
  <c r="I14" i="32"/>
  <c r="H14" i="32"/>
  <c r="G14" i="32"/>
  <c r="F14" i="32"/>
  <c r="E14" i="32"/>
  <c r="D14" i="32"/>
  <c r="C14" i="32"/>
  <c r="J13" i="32"/>
  <c r="K13" i="32" s="1"/>
  <c r="N13" i="32" s="1"/>
  <c r="I13" i="32"/>
  <c r="H13" i="32"/>
  <c r="G13" i="32"/>
  <c r="F13" i="32"/>
  <c r="E13" i="32"/>
  <c r="D13" i="32"/>
  <c r="C13" i="32"/>
  <c r="J12" i="32"/>
  <c r="K12" i="32" s="1"/>
  <c r="N12" i="32" s="1"/>
  <c r="I12" i="32"/>
  <c r="H12" i="32"/>
  <c r="G12" i="32"/>
  <c r="F12" i="32"/>
  <c r="E12" i="32"/>
  <c r="D12" i="32"/>
  <c r="C12" i="32"/>
  <c r="J11" i="32"/>
  <c r="K11" i="32" s="1"/>
  <c r="N11" i="32" s="1"/>
  <c r="I11" i="32"/>
  <c r="H11" i="32"/>
  <c r="G11" i="32"/>
  <c r="F11" i="32"/>
  <c r="E11" i="32"/>
  <c r="D11" i="32"/>
  <c r="C11" i="32"/>
  <c r="J10" i="32"/>
  <c r="K10" i="32" s="1"/>
  <c r="N10" i="32" s="1"/>
  <c r="I10" i="32"/>
  <c r="H10" i="32"/>
  <c r="G10" i="32"/>
  <c r="F10" i="32"/>
  <c r="E10" i="32"/>
  <c r="D10" i="32"/>
  <c r="C10" i="32"/>
  <c r="J9" i="32"/>
  <c r="K9" i="32" s="1"/>
  <c r="N9" i="32" s="1"/>
  <c r="I9" i="32"/>
  <c r="H9" i="32"/>
  <c r="G9" i="32"/>
  <c r="F9" i="32"/>
  <c r="E9" i="32"/>
  <c r="D9" i="32"/>
  <c r="C9" i="32"/>
  <c r="J8" i="32"/>
  <c r="K8" i="32" s="1"/>
  <c r="N8" i="32" s="1"/>
  <c r="I8" i="32"/>
  <c r="H8" i="32"/>
  <c r="G8" i="32"/>
  <c r="F8" i="32"/>
  <c r="E8" i="32"/>
  <c r="D8" i="32"/>
  <c r="C8" i="32"/>
  <c r="J7" i="32"/>
  <c r="K7" i="32" s="1"/>
  <c r="N7" i="32" s="1"/>
  <c r="I7" i="32"/>
  <c r="H7" i="32"/>
  <c r="G7" i="32"/>
  <c r="F7" i="32"/>
  <c r="E7" i="32"/>
  <c r="D7" i="32"/>
  <c r="C7" i="32"/>
  <c r="J6" i="32"/>
  <c r="K6" i="32" s="1"/>
  <c r="N6" i="32" s="1"/>
  <c r="I6" i="32"/>
  <c r="H6" i="32"/>
  <c r="G6" i="32"/>
  <c r="F6" i="32"/>
  <c r="E6" i="32"/>
  <c r="D6" i="32"/>
  <c r="C6" i="32"/>
  <c r="J5" i="32"/>
  <c r="K5" i="32" s="1"/>
  <c r="N5" i="32" s="1"/>
  <c r="I5" i="32"/>
  <c r="H5" i="32"/>
  <c r="G5" i="32"/>
  <c r="F5" i="32"/>
  <c r="E5" i="32"/>
  <c r="D5" i="32"/>
  <c r="C5" i="32"/>
  <c r="J4" i="32"/>
  <c r="K4" i="32" s="1"/>
  <c r="N4" i="32" s="1"/>
  <c r="I4" i="32"/>
  <c r="H4" i="32"/>
  <c r="G4" i="32"/>
  <c r="F4" i="32"/>
  <c r="E4" i="32"/>
  <c r="D4" i="32"/>
  <c r="C4" i="32"/>
  <c r="J3" i="32"/>
  <c r="K3" i="32" s="1"/>
  <c r="N3" i="32" s="1"/>
  <c r="I3" i="32"/>
  <c r="H3" i="32"/>
  <c r="G3" i="32"/>
  <c r="F3" i="32"/>
  <c r="E3" i="32"/>
  <c r="D3" i="32"/>
  <c r="C3" i="32"/>
  <c r="K49" i="32" l="1"/>
  <c r="N49" i="32" s="1"/>
  <c r="K50" i="32"/>
  <c r="N50" i="32" s="1"/>
  <c r="K51" i="32"/>
  <c r="N51" i="32" s="1"/>
  <c r="L10" i="32"/>
  <c r="O10" i="32" s="1"/>
  <c r="M24" i="32"/>
  <c r="P24" i="32" s="1"/>
  <c r="M6" i="32"/>
  <c r="P6" i="32" s="1"/>
  <c r="M38" i="32"/>
  <c r="P38" i="32" s="1"/>
  <c r="M47" i="32"/>
  <c r="P47" i="32" s="1"/>
  <c r="L6" i="32"/>
  <c r="O6" i="32" s="1"/>
  <c r="L49" i="32"/>
  <c r="O49" i="32" s="1"/>
  <c r="L26" i="32"/>
  <c r="O26" i="32" s="1"/>
  <c r="M26" i="32"/>
  <c r="P26" i="32" s="1"/>
  <c r="M13" i="32"/>
  <c r="P13" i="32" s="1"/>
  <c r="M43" i="32"/>
  <c r="P43" i="32" s="1"/>
  <c r="M40" i="32"/>
  <c r="P40" i="32" s="1"/>
  <c r="L51" i="32"/>
  <c r="O51" i="32" s="1"/>
  <c r="M25" i="32"/>
  <c r="P25" i="32" s="1"/>
  <c r="M30" i="32"/>
  <c r="P30" i="32" s="1"/>
  <c r="M36" i="32"/>
  <c r="P36" i="32" s="1"/>
  <c r="K39" i="32"/>
  <c r="N39" i="32" s="1"/>
  <c r="L40" i="32"/>
  <c r="O40" i="32" s="1"/>
  <c r="L43" i="32"/>
  <c r="O43" i="32" s="1"/>
  <c r="L25" i="32"/>
  <c r="O25" i="32" s="1"/>
  <c r="M14" i="32"/>
  <c r="P14" i="32" s="1"/>
  <c r="L20" i="32"/>
  <c r="O20" i="32" s="1"/>
  <c r="S32" i="32"/>
  <c r="M7" i="32"/>
  <c r="P7" i="32" s="1"/>
  <c r="L12" i="32"/>
  <c r="O12" i="32" s="1"/>
  <c r="L42" i="32"/>
  <c r="O42" i="32" s="1"/>
  <c r="L50" i="32"/>
  <c r="O50" i="32" s="1"/>
  <c r="M22" i="32"/>
  <c r="P22" i="32" s="1"/>
  <c r="M35" i="32"/>
  <c r="P35" i="32" s="1"/>
  <c r="K35" i="32"/>
  <c r="N35" i="32" s="1"/>
  <c r="S44" i="32"/>
  <c r="M16" i="32"/>
  <c r="P16" i="32" s="1"/>
  <c r="M12" i="32"/>
  <c r="P12" i="32" s="1"/>
  <c r="L27" i="32"/>
  <c r="O27" i="32" s="1"/>
  <c r="L33" i="32"/>
  <c r="O33" i="32" s="1"/>
  <c r="L36" i="32"/>
  <c r="O36" i="32" s="1"/>
  <c r="M5" i="32"/>
  <c r="P5" i="32" s="1"/>
  <c r="M31" i="32"/>
  <c r="P31" i="32" s="1"/>
  <c r="L19" i="32"/>
  <c r="O19" i="32" s="1"/>
  <c r="L22" i="32"/>
  <c r="O22" i="32" s="1"/>
  <c r="L29" i="32"/>
  <c r="O29" i="32" s="1"/>
  <c r="L4" i="32"/>
  <c r="O4" i="32" s="1"/>
  <c r="K45" i="32"/>
  <c r="N45" i="32" s="1"/>
  <c r="M53" i="32"/>
  <c r="M39" i="32"/>
  <c r="P39" i="32" s="1"/>
  <c r="M42" i="32"/>
  <c r="P42" i="32" s="1"/>
  <c r="L32" i="32"/>
  <c r="O32" i="32" s="1"/>
  <c r="M37" i="32"/>
  <c r="P37" i="32" s="1"/>
  <c r="M34" i="32"/>
  <c r="P34" i="32" s="1"/>
  <c r="M20" i="32"/>
  <c r="P20" i="32" s="1"/>
  <c r="L48" i="32"/>
  <c r="O48" i="32" s="1"/>
  <c r="K40" i="32"/>
  <c r="N40" i="32" s="1"/>
  <c r="L8" i="32"/>
  <c r="O8" i="32" s="1"/>
  <c r="L11" i="32"/>
  <c r="O11" i="32" s="1"/>
  <c r="M19" i="32"/>
  <c r="P19" i="32" s="1"/>
  <c r="K27" i="32"/>
  <c r="N27" i="32" s="1"/>
  <c r="M33" i="32"/>
  <c r="P33" i="32" s="1"/>
  <c r="L38" i="32"/>
  <c r="O38" i="32" s="1"/>
  <c r="K43" i="32"/>
  <c r="N43" i="32" s="1"/>
  <c r="M46" i="32"/>
  <c r="P46" i="32" s="1"/>
  <c r="L9" i="32"/>
  <c r="O9" i="32" s="1"/>
  <c r="L28" i="32"/>
  <c r="O28" i="32" s="1"/>
  <c r="L31" i="32"/>
  <c r="O31" i="32" s="1"/>
  <c r="S34" i="32"/>
  <c r="M29" i="32"/>
  <c r="P29" i="32" s="1"/>
  <c r="K36" i="32"/>
  <c r="N36" i="32" s="1"/>
  <c r="L44" i="32"/>
  <c r="O44" i="32" s="1"/>
  <c r="L47" i="32"/>
  <c r="O47" i="32" s="1"/>
  <c r="S47" i="32"/>
  <c r="L14" i="32"/>
  <c r="O14" i="32" s="1"/>
  <c r="L17" i="32"/>
  <c r="O17" i="32" s="1"/>
  <c r="L37" i="32"/>
  <c r="O37" i="32" s="1"/>
  <c r="K48" i="32"/>
  <c r="N48" i="32" s="1"/>
  <c r="M8" i="32"/>
  <c r="P8" i="32" s="1"/>
  <c r="M18" i="32"/>
  <c r="P18" i="32" s="1"/>
  <c r="K31" i="32"/>
  <c r="N31" i="32" s="1"/>
  <c r="K32" i="32"/>
  <c r="N32" i="32" s="1"/>
  <c r="K44" i="32"/>
  <c r="N44" i="32" s="1"/>
  <c r="M4" i="32"/>
  <c r="P4" i="32" s="1"/>
  <c r="L7" i="32"/>
  <c r="O7" i="32" s="1"/>
  <c r="M15" i="32"/>
  <c r="P15" i="32" s="1"/>
  <c r="L3" i="32"/>
  <c r="O3" i="32" s="1"/>
  <c r="L5" i="32"/>
  <c r="O5" i="32" s="1"/>
  <c r="M21" i="32"/>
  <c r="P21" i="32" s="1"/>
  <c r="K47" i="32"/>
  <c r="N47" i="32" s="1"/>
  <c r="M51" i="32"/>
  <c r="P51" i="32" s="1"/>
  <c r="M52" i="32"/>
  <c r="M11" i="32"/>
  <c r="P11" i="32" s="1"/>
  <c r="L15" i="32"/>
  <c r="O15" i="32" s="1"/>
  <c r="M27" i="32"/>
  <c r="P27" i="32" s="1"/>
  <c r="M32" i="32"/>
  <c r="P32" i="32" s="1"/>
  <c r="L34" i="32"/>
  <c r="O34" i="32" s="1"/>
  <c r="S36" i="32"/>
  <c r="K37" i="32"/>
  <c r="N37" i="32" s="1"/>
  <c r="S42" i="32"/>
  <c r="M48" i="32"/>
  <c r="P48" i="32" s="1"/>
  <c r="S51" i="32"/>
  <c r="L16" i="32"/>
  <c r="O16" i="32" s="1"/>
  <c r="L18" i="32"/>
  <c r="O18" i="32" s="1"/>
  <c r="L23" i="32"/>
  <c r="O23" i="32" s="1"/>
  <c r="L39" i="32"/>
  <c r="O39" i="32" s="1"/>
  <c r="S41" i="32"/>
  <c r="K42" i="32"/>
  <c r="N42" i="32" s="1"/>
  <c r="L45" i="32"/>
  <c r="O45" i="32" s="1"/>
  <c r="S54" i="32"/>
  <c r="L13" i="32"/>
  <c r="O13" i="32" s="1"/>
  <c r="S35" i="32"/>
  <c r="S52" i="32"/>
  <c r="K29" i="32"/>
  <c r="N29" i="32" s="1"/>
  <c r="S40" i="32"/>
  <c r="K41" i="32"/>
  <c r="N41" i="32" s="1"/>
  <c r="S46" i="32"/>
  <c r="M10" i="32"/>
  <c r="P10" i="32" s="1"/>
  <c r="K30" i="32"/>
  <c r="N30" i="32" s="1"/>
  <c r="M41" i="32"/>
  <c r="P41" i="32" s="1"/>
  <c r="S45" i="32"/>
  <c r="K46" i="32"/>
  <c r="N46" i="32" s="1"/>
  <c r="S39" i="32"/>
  <c r="S50" i="32"/>
  <c r="M23" i="32"/>
  <c r="P23" i="32" s="1"/>
  <c r="S33" i="32"/>
  <c r="K34" i="32"/>
  <c r="N34" i="32" s="1"/>
  <c r="M45" i="32"/>
  <c r="P45" i="32" s="1"/>
  <c r="S49" i="32"/>
  <c r="K28" i="32"/>
  <c r="N28" i="32" s="1"/>
  <c r="S43" i="32"/>
  <c r="M9" i="32"/>
  <c r="P9" i="32" s="1"/>
  <c r="L21" i="32"/>
  <c r="O21" i="32" s="1"/>
  <c r="M28" i="32"/>
  <c r="P28" i="32" s="1"/>
  <c r="L30" i="32"/>
  <c r="O30" i="32" s="1"/>
  <c r="K33" i="32"/>
  <c r="N33" i="32" s="1"/>
  <c r="S38" i="32"/>
  <c r="M44" i="32"/>
  <c r="P44" i="32" s="1"/>
  <c r="L46" i="32"/>
  <c r="O46" i="32" s="1"/>
  <c r="S48" i="32"/>
  <c r="M3" i="32"/>
  <c r="P3" i="32" s="1"/>
  <c r="M17" i="32"/>
  <c r="P17" i="32" s="1"/>
  <c r="L24" i="32"/>
  <c r="O24" i="32" s="1"/>
  <c r="L35" i="32"/>
  <c r="O35" i="32" s="1"/>
  <c r="S37" i="32"/>
  <c r="K38" i="32"/>
  <c r="N38" i="32" s="1"/>
  <c r="L41" i="32"/>
  <c r="O41" i="32" s="1"/>
  <c r="BR13" i="1" l="1"/>
  <c r="BR31" i="1" l="1"/>
  <c r="BR32" i="1"/>
  <c r="BR33" i="1"/>
  <c r="R34" i="1"/>
  <c r="AD34" i="1"/>
  <c r="AP34" i="1"/>
  <c r="BB34" i="1"/>
  <c r="BN34" i="1"/>
  <c r="BL34" i="1"/>
  <c r="AC34" i="1"/>
  <c r="S34" i="1"/>
  <c r="AE34" i="1"/>
  <c r="AQ34" i="1"/>
  <c r="BC34" i="1"/>
  <c r="BO34" i="1"/>
  <c r="H34" i="1"/>
  <c r="T34" i="1"/>
  <c r="AF34" i="1"/>
  <c r="AR34" i="1"/>
  <c r="BD34" i="1"/>
  <c r="BP34" i="1"/>
  <c r="AO34" i="1"/>
  <c r="I34" i="1"/>
  <c r="U34" i="1"/>
  <c r="AG34" i="1"/>
  <c r="AS34" i="1"/>
  <c r="BE34" i="1"/>
  <c r="BQ34" i="1"/>
  <c r="P34" i="1"/>
  <c r="J34" i="1"/>
  <c r="V34" i="1"/>
  <c r="AH34" i="1"/>
  <c r="AT34" i="1"/>
  <c r="BF34" i="1"/>
  <c r="BR34" i="1"/>
  <c r="AB34" i="1"/>
  <c r="K34" i="1"/>
  <c r="W34" i="1"/>
  <c r="AI34" i="1"/>
  <c r="AU34" i="1"/>
  <c r="BG34" i="1"/>
  <c r="BJ34" i="1"/>
  <c r="AN34" i="1"/>
  <c r="L34" i="1"/>
  <c r="X34" i="1"/>
  <c r="AJ34" i="1"/>
  <c r="AV34" i="1"/>
  <c r="BH34" i="1"/>
  <c r="G34" i="1"/>
  <c r="AX34" i="1"/>
  <c r="M34" i="1"/>
  <c r="Y34" i="1"/>
  <c r="AK34" i="1"/>
  <c r="AW34" i="1"/>
  <c r="BI34" i="1"/>
  <c r="AL34" i="1"/>
  <c r="AZ34" i="1"/>
  <c r="BM34" i="1"/>
  <c r="N34" i="1"/>
  <c r="Z34" i="1"/>
  <c r="BA34" i="1"/>
  <c r="O34" i="1"/>
  <c r="AA34" i="1"/>
  <c r="AM34" i="1"/>
  <c r="AY34" i="1"/>
  <c r="BK34" i="1"/>
  <c r="Q34" i="1"/>
  <c r="I70" i="11"/>
  <c r="M76" i="18"/>
  <c r="O76" i="18" s="1"/>
  <c r="L76" i="18"/>
  <c r="N76" i="18" s="1"/>
  <c r="M75" i="18"/>
  <c r="O75" i="18" s="1"/>
  <c r="L75" i="18"/>
  <c r="N75" i="18" s="1"/>
  <c r="M74" i="18"/>
  <c r="O74" i="18" s="1"/>
  <c r="L74" i="18"/>
  <c r="N74" i="18" s="1"/>
  <c r="M73" i="18"/>
  <c r="O73" i="18" s="1"/>
  <c r="L73" i="18"/>
  <c r="N73" i="18" s="1"/>
  <c r="M72" i="18"/>
  <c r="O72" i="18" s="1"/>
  <c r="L72" i="18"/>
  <c r="N72" i="18" s="1"/>
  <c r="M71" i="18"/>
  <c r="O71" i="18" s="1"/>
  <c r="L71" i="18"/>
  <c r="N71" i="18" s="1"/>
  <c r="M70" i="18"/>
  <c r="O70" i="18" s="1"/>
  <c r="L70" i="18"/>
  <c r="N70" i="18" s="1"/>
  <c r="M69" i="18"/>
  <c r="O69" i="18" s="1"/>
  <c r="L69" i="18"/>
  <c r="N69" i="18" s="1"/>
  <c r="M68" i="18"/>
  <c r="O68" i="18" s="1"/>
  <c r="L68" i="18"/>
  <c r="N68" i="18" s="1"/>
  <c r="M67" i="18"/>
  <c r="O67" i="18" s="1"/>
  <c r="L67" i="18"/>
  <c r="N67" i="18" s="1"/>
  <c r="M66" i="18"/>
  <c r="O66" i="18" s="1"/>
  <c r="L66" i="18"/>
  <c r="N66" i="18" s="1"/>
  <c r="M65" i="18"/>
  <c r="O65" i="18" s="1"/>
  <c r="L65" i="18"/>
  <c r="N65" i="18" s="1"/>
  <c r="M64" i="18"/>
  <c r="O64" i="18" s="1"/>
  <c r="L64" i="18"/>
  <c r="N64" i="18" s="1"/>
  <c r="M63" i="18"/>
  <c r="O63" i="18" s="1"/>
  <c r="L63" i="18"/>
  <c r="N63" i="18" s="1"/>
  <c r="M62" i="18"/>
  <c r="O62" i="18" s="1"/>
  <c r="L62" i="18"/>
  <c r="N62" i="18" s="1"/>
  <c r="M61" i="18"/>
  <c r="O61" i="18" s="1"/>
  <c r="L61" i="18"/>
  <c r="N61" i="18" s="1"/>
  <c r="M60" i="18"/>
  <c r="O60" i="18" s="1"/>
  <c r="L60" i="18"/>
  <c r="N60" i="18" s="1"/>
  <c r="H54" i="18"/>
  <c r="G54" i="18"/>
  <c r="F54" i="18"/>
  <c r="E54" i="18"/>
  <c r="D54" i="18"/>
  <c r="C54" i="18"/>
  <c r="H53" i="18"/>
  <c r="G53" i="18"/>
  <c r="D53" i="18"/>
  <c r="C53" i="18"/>
  <c r="H52" i="18"/>
  <c r="G52" i="18"/>
  <c r="D52" i="18"/>
  <c r="C52" i="18"/>
  <c r="H51" i="18"/>
  <c r="G51" i="18"/>
  <c r="D51" i="18"/>
  <c r="C51" i="18"/>
  <c r="H50" i="18"/>
  <c r="G50" i="18"/>
  <c r="D50" i="18"/>
  <c r="C50" i="18"/>
  <c r="H49" i="18"/>
  <c r="G49" i="18"/>
  <c r="F49" i="18"/>
  <c r="E49" i="18"/>
  <c r="D49" i="18"/>
  <c r="C49" i="18"/>
  <c r="H48" i="18"/>
  <c r="G48" i="18"/>
  <c r="F48" i="18"/>
  <c r="E48" i="18"/>
  <c r="D48" i="18"/>
  <c r="C48" i="18"/>
  <c r="H47" i="18"/>
  <c r="G47" i="18"/>
  <c r="F47" i="18"/>
  <c r="E47" i="18"/>
  <c r="D47" i="18"/>
  <c r="C47" i="18"/>
  <c r="H46" i="18"/>
  <c r="G46" i="18"/>
  <c r="F46" i="18"/>
  <c r="E46" i="18"/>
  <c r="D46" i="18"/>
  <c r="C46" i="18"/>
  <c r="H45" i="18"/>
  <c r="G45" i="18"/>
  <c r="F45" i="18"/>
  <c r="E45" i="18"/>
  <c r="D45" i="18"/>
  <c r="C45" i="18"/>
  <c r="H44" i="18"/>
  <c r="G44" i="18"/>
  <c r="F44" i="18"/>
  <c r="E44" i="18"/>
  <c r="D44" i="18"/>
  <c r="C44" i="18"/>
  <c r="H43" i="18"/>
  <c r="G43" i="18"/>
  <c r="F43" i="18"/>
  <c r="E43" i="18"/>
  <c r="D43" i="18"/>
  <c r="C43" i="18"/>
  <c r="H42" i="18"/>
  <c r="G42" i="18"/>
  <c r="F42" i="18"/>
  <c r="E42" i="18"/>
  <c r="D42" i="18"/>
  <c r="C42" i="18"/>
  <c r="H41" i="18"/>
  <c r="G41" i="18"/>
  <c r="F41" i="18"/>
  <c r="E41" i="18"/>
  <c r="D41" i="18"/>
  <c r="C41" i="18"/>
  <c r="H40" i="18"/>
  <c r="G40" i="18"/>
  <c r="F40" i="18"/>
  <c r="E40" i="18"/>
  <c r="D40" i="18"/>
  <c r="C40" i="18"/>
  <c r="H39" i="18"/>
  <c r="G39" i="18"/>
  <c r="F39" i="18"/>
  <c r="E39" i="18"/>
  <c r="D39" i="18"/>
  <c r="C39" i="18"/>
  <c r="H38" i="18"/>
  <c r="G38" i="18"/>
  <c r="F38" i="18"/>
  <c r="E38" i="18"/>
  <c r="D38" i="18"/>
  <c r="C38" i="18"/>
  <c r="H37" i="18"/>
  <c r="G37" i="18"/>
  <c r="F37" i="18"/>
  <c r="E37" i="18"/>
  <c r="D37" i="18"/>
  <c r="C37" i="18"/>
  <c r="H36" i="18"/>
  <c r="G36" i="18"/>
  <c r="F36" i="18"/>
  <c r="E36" i="18"/>
  <c r="D36" i="18"/>
  <c r="C36" i="18"/>
  <c r="H35" i="18"/>
  <c r="G35" i="18"/>
  <c r="F35" i="18"/>
  <c r="E35" i="18"/>
  <c r="D35" i="18"/>
  <c r="C35" i="18"/>
  <c r="H34" i="18"/>
  <c r="G34" i="18"/>
  <c r="F34" i="18"/>
  <c r="E34" i="18"/>
  <c r="D34" i="18"/>
  <c r="C34" i="18"/>
  <c r="H33" i="18"/>
  <c r="G33" i="18"/>
  <c r="F33" i="18"/>
  <c r="E33" i="18"/>
  <c r="D33" i="18"/>
  <c r="C33" i="18"/>
  <c r="H32" i="18"/>
  <c r="G32" i="18"/>
  <c r="F32" i="18"/>
  <c r="E32" i="18"/>
  <c r="D32" i="18"/>
  <c r="C32" i="18"/>
  <c r="H31" i="18"/>
  <c r="G31" i="18"/>
  <c r="F31" i="18"/>
  <c r="E31" i="18"/>
  <c r="D31" i="18"/>
  <c r="C31" i="18"/>
  <c r="H30" i="18"/>
  <c r="G30" i="18"/>
  <c r="F30" i="18"/>
  <c r="E30" i="18"/>
  <c r="D30" i="18"/>
  <c r="C30" i="18"/>
  <c r="H29" i="18"/>
  <c r="G29" i="18"/>
  <c r="F29" i="18"/>
  <c r="E29" i="18"/>
  <c r="D29" i="18"/>
  <c r="C29" i="18"/>
  <c r="H28" i="18"/>
  <c r="G28" i="18"/>
  <c r="F28" i="18"/>
  <c r="E28" i="18"/>
  <c r="D28" i="18"/>
  <c r="C28" i="18"/>
  <c r="H27" i="18"/>
  <c r="G27" i="18"/>
  <c r="F27" i="18"/>
  <c r="E27" i="18"/>
  <c r="D27" i="18"/>
  <c r="C27" i="18"/>
  <c r="H26" i="18"/>
  <c r="G26" i="18"/>
  <c r="F26" i="18"/>
  <c r="E26" i="18"/>
  <c r="D26" i="18"/>
  <c r="C26" i="18"/>
  <c r="H25" i="18"/>
  <c r="G25" i="18"/>
  <c r="F25" i="18"/>
  <c r="E25" i="18"/>
  <c r="D25" i="18"/>
  <c r="C25" i="18"/>
  <c r="H24" i="18"/>
  <c r="G24" i="18"/>
  <c r="F24" i="18"/>
  <c r="E24" i="18"/>
  <c r="D24" i="18"/>
  <c r="C24" i="18"/>
  <c r="H23" i="18"/>
  <c r="G23" i="18"/>
  <c r="F23" i="18"/>
  <c r="E23" i="18"/>
  <c r="D23" i="18"/>
  <c r="C23" i="18"/>
  <c r="H22" i="18"/>
  <c r="G22" i="18"/>
  <c r="F22" i="18"/>
  <c r="E22" i="18"/>
  <c r="D22" i="18"/>
  <c r="C22" i="18"/>
  <c r="H21" i="18"/>
  <c r="G21" i="18"/>
  <c r="F21" i="18"/>
  <c r="E21" i="18"/>
  <c r="D21" i="18"/>
  <c r="C21" i="18"/>
  <c r="H20" i="18"/>
  <c r="G20" i="18"/>
  <c r="F20" i="18"/>
  <c r="E20" i="18"/>
  <c r="D20" i="18"/>
  <c r="C20" i="18"/>
  <c r="H19" i="18"/>
  <c r="G19" i="18"/>
  <c r="F19" i="18"/>
  <c r="E19" i="18"/>
  <c r="D19" i="18"/>
  <c r="C19" i="18"/>
  <c r="H18" i="18"/>
  <c r="G18" i="18"/>
  <c r="F18" i="18"/>
  <c r="E18" i="18"/>
  <c r="D18" i="18"/>
  <c r="C18" i="18"/>
  <c r="H17" i="18"/>
  <c r="G17" i="18"/>
  <c r="F17" i="18"/>
  <c r="E17" i="18"/>
  <c r="D17" i="18"/>
  <c r="C17" i="18"/>
  <c r="H16" i="18"/>
  <c r="G16" i="18"/>
  <c r="F16" i="18"/>
  <c r="E16" i="18"/>
  <c r="D16" i="18"/>
  <c r="C16" i="18"/>
  <c r="H15" i="18"/>
  <c r="G15" i="18"/>
  <c r="F15" i="18"/>
  <c r="E15" i="18"/>
  <c r="D15" i="18"/>
  <c r="C15" i="18"/>
  <c r="H14" i="18"/>
  <c r="G14" i="18"/>
  <c r="F14" i="18"/>
  <c r="E14" i="18"/>
  <c r="D14" i="18"/>
  <c r="C14" i="18"/>
  <c r="H13" i="18"/>
  <c r="G13" i="18"/>
  <c r="F13" i="18"/>
  <c r="E13" i="18"/>
  <c r="D13" i="18"/>
  <c r="C13" i="18"/>
  <c r="H12" i="18"/>
  <c r="G12" i="18"/>
  <c r="F12" i="18"/>
  <c r="E12" i="18"/>
  <c r="D12" i="18"/>
  <c r="C12" i="18"/>
  <c r="H11" i="18"/>
  <c r="G11" i="18"/>
  <c r="F11" i="18"/>
  <c r="E11" i="18"/>
  <c r="D11" i="18"/>
  <c r="C11" i="18"/>
  <c r="H10" i="18"/>
  <c r="G10" i="18"/>
  <c r="F10" i="18"/>
  <c r="E10" i="18"/>
  <c r="D10" i="18"/>
  <c r="C10" i="18"/>
  <c r="H9" i="18"/>
  <c r="G9" i="18"/>
  <c r="F9" i="18"/>
  <c r="E9" i="18"/>
  <c r="D9" i="18"/>
  <c r="C9" i="18"/>
  <c r="H8" i="18"/>
  <c r="G8" i="18"/>
  <c r="F8" i="18"/>
  <c r="E8" i="18"/>
  <c r="D8" i="18"/>
  <c r="C8" i="18"/>
  <c r="H7" i="18"/>
  <c r="G7" i="18"/>
  <c r="F7" i="18"/>
  <c r="E7" i="18"/>
  <c r="D7" i="18"/>
  <c r="C7" i="18"/>
  <c r="H6" i="18"/>
  <c r="G6" i="18"/>
  <c r="F6" i="18"/>
  <c r="E6" i="18"/>
  <c r="D6" i="18"/>
  <c r="C6" i="18"/>
  <c r="H5" i="18"/>
  <c r="G5" i="18"/>
  <c r="F5" i="18"/>
  <c r="E5" i="18"/>
  <c r="D5" i="18"/>
  <c r="C5" i="18"/>
  <c r="H4" i="18"/>
  <c r="G4" i="18"/>
  <c r="F4" i="18"/>
  <c r="E4" i="18"/>
  <c r="D4" i="18"/>
  <c r="C4" i="18"/>
  <c r="J53" i="16"/>
  <c r="K53" i="16" s="1"/>
  <c r="N53" i="16" s="1"/>
  <c r="I53" i="16"/>
  <c r="M53" i="16" s="1"/>
  <c r="P53" i="16" s="1"/>
  <c r="H53" i="16"/>
  <c r="G53" i="16"/>
  <c r="F53" i="16"/>
  <c r="E53" i="16"/>
  <c r="D53" i="16"/>
  <c r="C53" i="16"/>
  <c r="J52" i="16"/>
  <c r="K52" i="16" s="1"/>
  <c r="N52" i="16" s="1"/>
  <c r="I52" i="16"/>
  <c r="M52" i="16" s="1"/>
  <c r="P52" i="16" s="1"/>
  <c r="H52" i="16"/>
  <c r="G52" i="16"/>
  <c r="F52" i="16"/>
  <c r="E52" i="16"/>
  <c r="D52" i="16"/>
  <c r="C52" i="16"/>
  <c r="L52" i="16" s="1"/>
  <c r="O52" i="16" s="1"/>
  <c r="J51" i="16"/>
  <c r="I51" i="16"/>
  <c r="H51" i="16"/>
  <c r="G51" i="16"/>
  <c r="F51" i="16"/>
  <c r="E51" i="16"/>
  <c r="D51" i="16"/>
  <c r="C51" i="16"/>
  <c r="J50" i="16"/>
  <c r="I50" i="16"/>
  <c r="H50" i="16"/>
  <c r="G50" i="16"/>
  <c r="F50" i="16"/>
  <c r="E50" i="16"/>
  <c r="D50" i="16"/>
  <c r="C50" i="16"/>
  <c r="J49" i="16"/>
  <c r="I49" i="16"/>
  <c r="H49" i="16"/>
  <c r="G49" i="16"/>
  <c r="F49" i="16"/>
  <c r="E49" i="16"/>
  <c r="D49" i="16"/>
  <c r="C49" i="16"/>
  <c r="J48" i="16"/>
  <c r="I48" i="16"/>
  <c r="H48" i="16"/>
  <c r="G48" i="16"/>
  <c r="F48" i="16"/>
  <c r="E48" i="16"/>
  <c r="D48" i="16"/>
  <c r="C48" i="16"/>
  <c r="J47" i="16"/>
  <c r="I47" i="16"/>
  <c r="H47" i="16"/>
  <c r="G47" i="16"/>
  <c r="F47" i="16"/>
  <c r="E47" i="16"/>
  <c r="D47" i="16"/>
  <c r="C47" i="16"/>
  <c r="J46" i="16"/>
  <c r="I46" i="16"/>
  <c r="H46" i="16"/>
  <c r="G46" i="16"/>
  <c r="F46" i="16"/>
  <c r="E46" i="16"/>
  <c r="D46" i="16"/>
  <c r="C46" i="16"/>
  <c r="J45" i="16"/>
  <c r="I45" i="16"/>
  <c r="H45" i="16"/>
  <c r="G45" i="16"/>
  <c r="F45" i="16"/>
  <c r="E45" i="16"/>
  <c r="D45" i="16"/>
  <c r="C45" i="16"/>
  <c r="J44" i="16"/>
  <c r="I44" i="16"/>
  <c r="M44" i="16" s="1"/>
  <c r="P44" i="16" s="1"/>
  <c r="H44" i="16"/>
  <c r="G44" i="16"/>
  <c r="F44" i="16"/>
  <c r="E44" i="16"/>
  <c r="D44" i="16"/>
  <c r="C44" i="16"/>
  <c r="J43" i="16"/>
  <c r="I43" i="16"/>
  <c r="M43" i="16" s="1"/>
  <c r="P43" i="16" s="1"/>
  <c r="H43" i="16"/>
  <c r="G43" i="16"/>
  <c r="F43" i="16"/>
  <c r="E43" i="16"/>
  <c r="D43" i="16"/>
  <c r="C43" i="16"/>
  <c r="J42" i="16"/>
  <c r="I42" i="16"/>
  <c r="H42" i="16"/>
  <c r="G42" i="16"/>
  <c r="F42" i="16"/>
  <c r="E42" i="16"/>
  <c r="D42" i="16"/>
  <c r="C42" i="16"/>
  <c r="L42" i="16" s="1"/>
  <c r="O42" i="16" s="1"/>
  <c r="J41" i="16"/>
  <c r="I41" i="16"/>
  <c r="H41" i="16"/>
  <c r="G41" i="16"/>
  <c r="F41" i="16"/>
  <c r="E41" i="16"/>
  <c r="D41" i="16"/>
  <c r="C41" i="16"/>
  <c r="J40" i="16"/>
  <c r="I40" i="16"/>
  <c r="H40" i="16"/>
  <c r="G40" i="16"/>
  <c r="F40" i="16"/>
  <c r="E40" i="16"/>
  <c r="D40" i="16"/>
  <c r="C40" i="16"/>
  <c r="J39" i="16"/>
  <c r="I39" i="16"/>
  <c r="H39" i="16"/>
  <c r="G39" i="16"/>
  <c r="F39" i="16"/>
  <c r="E39" i="16"/>
  <c r="D39" i="16"/>
  <c r="C39" i="16"/>
  <c r="L39" i="16" s="1"/>
  <c r="O39" i="16" s="1"/>
  <c r="J38" i="16"/>
  <c r="I38" i="16"/>
  <c r="H38" i="16"/>
  <c r="G38" i="16"/>
  <c r="F38" i="16"/>
  <c r="E38" i="16"/>
  <c r="D38" i="16"/>
  <c r="C38" i="16"/>
  <c r="J37" i="16"/>
  <c r="I37" i="16"/>
  <c r="H37" i="16"/>
  <c r="G37" i="16"/>
  <c r="F37" i="16"/>
  <c r="E37" i="16"/>
  <c r="D37" i="16"/>
  <c r="C37" i="16"/>
  <c r="J36" i="16"/>
  <c r="I36" i="16"/>
  <c r="H36" i="16"/>
  <c r="G36" i="16"/>
  <c r="F36" i="16"/>
  <c r="E36" i="16"/>
  <c r="D36" i="16"/>
  <c r="C36" i="16"/>
  <c r="J35" i="16"/>
  <c r="I35" i="16"/>
  <c r="H35" i="16"/>
  <c r="G35" i="16"/>
  <c r="F35" i="16"/>
  <c r="E35" i="16"/>
  <c r="D35" i="16"/>
  <c r="C35" i="16"/>
  <c r="J34" i="16"/>
  <c r="I34" i="16"/>
  <c r="H34" i="16"/>
  <c r="G34" i="16"/>
  <c r="F34" i="16"/>
  <c r="E34" i="16"/>
  <c r="D34" i="16"/>
  <c r="C34" i="16"/>
  <c r="J33" i="16"/>
  <c r="I33" i="16"/>
  <c r="M33" i="16" s="1"/>
  <c r="P33" i="16" s="1"/>
  <c r="H33" i="16"/>
  <c r="G33" i="16"/>
  <c r="F33" i="16"/>
  <c r="E33" i="16"/>
  <c r="D33" i="16"/>
  <c r="C33" i="16"/>
  <c r="L33" i="16" s="1"/>
  <c r="O33" i="16" s="1"/>
  <c r="J32" i="16"/>
  <c r="I32" i="16"/>
  <c r="M32" i="16" s="1"/>
  <c r="P32" i="16" s="1"/>
  <c r="H32" i="16"/>
  <c r="G32" i="16"/>
  <c r="F32" i="16"/>
  <c r="E32" i="16"/>
  <c r="D32" i="16"/>
  <c r="C32" i="16"/>
  <c r="L32" i="16" s="1"/>
  <c r="O32" i="16" s="1"/>
  <c r="J31" i="16"/>
  <c r="I31" i="16"/>
  <c r="H31" i="16"/>
  <c r="G31" i="16"/>
  <c r="F31" i="16"/>
  <c r="E31" i="16"/>
  <c r="D31" i="16"/>
  <c r="C31" i="16"/>
  <c r="J30" i="16"/>
  <c r="I30" i="16"/>
  <c r="M30" i="16" s="1"/>
  <c r="P30" i="16" s="1"/>
  <c r="H30" i="16"/>
  <c r="G30" i="16"/>
  <c r="F30" i="16"/>
  <c r="E30" i="16"/>
  <c r="D30" i="16"/>
  <c r="C30" i="16"/>
  <c r="L30" i="16" s="1"/>
  <c r="O30" i="16" s="1"/>
  <c r="J29" i="16"/>
  <c r="I29" i="16"/>
  <c r="H29" i="16"/>
  <c r="G29" i="16"/>
  <c r="F29" i="16"/>
  <c r="E29" i="16"/>
  <c r="D29" i="16"/>
  <c r="C29" i="16"/>
  <c r="L29" i="16" s="1"/>
  <c r="O29" i="16" s="1"/>
  <c r="J28" i="16"/>
  <c r="I28" i="16"/>
  <c r="H28" i="16"/>
  <c r="G28" i="16"/>
  <c r="F28" i="16"/>
  <c r="E28" i="16"/>
  <c r="D28" i="16"/>
  <c r="C28" i="16"/>
  <c r="J27" i="16"/>
  <c r="I27" i="16"/>
  <c r="H27" i="16"/>
  <c r="G27" i="16"/>
  <c r="F27" i="16"/>
  <c r="E27" i="16"/>
  <c r="D27" i="16"/>
  <c r="C27" i="16"/>
  <c r="L27" i="16" s="1"/>
  <c r="O27" i="16" s="1"/>
  <c r="J26" i="16"/>
  <c r="K26" i="16" s="1"/>
  <c r="N26" i="16" s="1"/>
  <c r="I26" i="16"/>
  <c r="H26" i="16"/>
  <c r="G26" i="16"/>
  <c r="F26" i="16"/>
  <c r="E26" i="16"/>
  <c r="D26" i="16"/>
  <c r="C26" i="16"/>
  <c r="L26" i="16" s="1"/>
  <c r="O26" i="16" s="1"/>
  <c r="J25" i="16"/>
  <c r="K25" i="16" s="1"/>
  <c r="N25" i="16" s="1"/>
  <c r="I25" i="16"/>
  <c r="H25" i="16"/>
  <c r="G25" i="16"/>
  <c r="F25" i="16"/>
  <c r="E25" i="16"/>
  <c r="D25" i="16"/>
  <c r="C25" i="16"/>
  <c r="J24" i="16"/>
  <c r="K24" i="16" s="1"/>
  <c r="N24" i="16" s="1"/>
  <c r="I24" i="16"/>
  <c r="M24" i="16" s="1"/>
  <c r="P24" i="16" s="1"/>
  <c r="H24" i="16"/>
  <c r="G24" i="16"/>
  <c r="F24" i="16"/>
  <c r="E24" i="16"/>
  <c r="D24" i="16"/>
  <c r="C24" i="16"/>
  <c r="L24" i="16" s="1"/>
  <c r="O24" i="16" s="1"/>
  <c r="J23" i="16"/>
  <c r="K23" i="16" s="1"/>
  <c r="N23" i="16" s="1"/>
  <c r="I23" i="16"/>
  <c r="M23" i="16" s="1"/>
  <c r="P23" i="16" s="1"/>
  <c r="H23" i="16"/>
  <c r="G23" i="16"/>
  <c r="F23" i="16"/>
  <c r="E23" i="16"/>
  <c r="D23" i="16"/>
  <c r="C23" i="16"/>
  <c r="L23" i="16" s="1"/>
  <c r="O23" i="16" s="1"/>
  <c r="J22" i="16"/>
  <c r="K22" i="16" s="1"/>
  <c r="N22" i="16" s="1"/>
  <c r="I22" i="16"/>
  <c r="H22" i="16"/>
  <c r="G22" i="16"/>
  <c r="F22" i="16"/>
  <c r="E22" i="16"/>
  <c r="D22" i="16"/>
  <c r="C22" i="16"/>
  <c r="J21" i="16"/>
  <c r="K21" i="16" s="1"/>
  <c r="N21" i="16" s="1"/>
  <c r="I21" i="16"/>
  <c r="H21" i="16"/>
  <c r="G21" i="16"/>
  <c r="F21" i="16"/>
  <c r="E21" i="16"/>
  <c r="D21" i="16"/>
  <c r="C21" i="16"/>
  <c r="N20" i="16"/>
  <c r="J20" i="16"/>
  <c r="K20" i="16" s="1"/>
  <c r="I20" i="16"/>
  <c r="H20" i="16"/>
  <c r="G20" i="16"/>
  <c r="F20" i="16"/>
  <c r="E20" i="16"/>
  <c r="D20" i="16"/>
  <c r="C20" i="16"/>
  <c r="J19" i="16"/>
  <c r="K19" i="16" s="1"/>
  <c r="N19" i="16" s="1"/>
  <c r="I19" i="16"/>
  <c r="H19" i="16"/>
  <c r="G19" i="16"/>
  <c r="F19" i="16"/>
  <c r="E19" i="16"/>
  <c r="D19" i="16"/>
  <c r="C19" i="16"/>
  <c r="J18" i="16"/>
  <c r="K18" i="16" s="1"/>
  <c r="N18" i="16" s="1"/>
  <c r="I18" i="16"/>
  <c r="H18" i="16"/>
  <c r="G18" i="16"/>
  <c r="F18" i="16"/>
  <c r="E18" i="16"/>
  <c r="D18" i="16"/>
  <c r="C18" i="16"/>
  <c r="L18" i="16" s="1"/>
  <c r="O18" i="16" s="1"/>
  <c r="J17" i="16"/>
  <c r="K17" i="16" s="1"/>
  <c r="N17" i="16" s="1"/>
  <c r="I17" i="16"/>
  <c r="H17" i="16"/>
  <c r="G17" i="16"/>
  <c r="F17" i="16"/>
  <c r="E17" i="16"/>
  <c r="D17" i="16"/>
  <c r="C17" i="16"/>
  <c r="J16" i="16"/>
  <c r="K16" i="16" s="1"/>
  <c r="N16" i="16" s="1"/>
  <c r="I16" i="16"/>
  <c r="H16" i="16"/>
  <c r="G16" i="16"/>
  <c r="F16" i="16"/>
  <c r="E16" i="16"/>
  <c r="D16" i="16"/>
  <c r="C16" i="16"/>
  <c r="J15" i="16"/>
  <c r="K15" i="16" s="1"/>
  <c r="N15" i="16" s="1"/>
  <c r="I15" i="16"/>
  <c r="H15" i="16"/>
  <c r="M15" i="16" s="1"/>
  <c r="P15" i="16" s="1"/>
  <c r="G15" i="16"/>
  <c r="F15" i="16"/>
  <c r="E15" i="16"/>
  <c r="D15" i="16"/>
  <c r="C15" i="16"/>
  <c r="J14" i="16"/>
  <c r="K14" i="16" s="1"/>
  <c r="N14" i="16" s="1"/>
  <c r="I14" i="16"/>
  <c r="H14" i="16"/>
  <c r="M14" i="16" s="1"/>
  <c r="P14" i="16" s="1"/>
  <c r="G14" i="16"/>
  <c r="F14" i="16"/>
  <c r="E14" i="16"/>
  <c r="D14" i="16"/>
  <c r="C14" i="16"/>
  <c r="J13" i="16"/>
  <c r="K13" i="16" s="1"/>
  <c r="N13" i="16" s="1"/>
  <c r="I13" i="16"/>
  <c r="H13" i="16"/>
  <c r="M13" i="16" s="1"/>
  <c r="P13" i="16" s="1"/>
  <c r="G13" i="16"/>
  <c r="F13" i="16"/>
  <c r="E13" i="16"/>
  <c r="D13" i="16"/>
  <c r="C13" i="16"/>
  <c r="J12" i="16"/>
  <c r="K12" i="16" s="1"/>
  <c r="N12" i="16" s="1"/>
  <c r="I12" i="16"/>
  <c r="H12" i="16"/>
  <c r="G12" i="16"/>
  <c r="F12" i="16"/>
  <c r="E12" i="16"/>
  <c r="D12" i="16"/>
  <c r="C12" i="16"/>
  <c r="J11" i="16"/>
  <c r="K11" i="16" s="1"/>
  <c r="N11" i="16" s="1"/>
  <c r="I11" i="16"/>
  <c r="H11" i="16"/>
  <c r="G11" i="16"/>
  <c r="F11" i="16"/>
  <c r="E11" i="16"/>
  <c r="D11" i="16"/>
  <c r="C11" i="16"/>
  <c r="J10" i="16"/>
  <c r="K10" i="16" s="1"/>
  <c r="N10" i="16" s="1"/>
  <c r="I10" i="16"/>
  <c r="H10" i="16"/>
  <c r="G10" i="16"/>
  <c r="F10" i="16"/>
  <c r="E10" i="16"/>
  <c r="D10" i="16"/>
  <c r="C10" i="16"/>
  <c r="J9" i="16"/>
  <c r="K9" i="16" s="1"/>
  <c r="N9" i="16" s="1"/>
  <c r="I9" i="16"/>
  <c r="H9" i="16"/>
  <c r="G9" i="16"/>
  <c r="F9" i="16"/>
  <c r="E9" i="16"/>
  <c r="D9" i="16"/>
  <c r="C9" i="16"/>
  <c r="J8" i="16"/>
  <c r="K8" i="16" s="1"/>
  <c r="N8" i="16" s="1"/>
  <c r="I8" i="16"/>
  <c r="H8" i="16"/>
  <c r="G8" i="16"/>
  <c r="F8" i="16"/>
  <c r="E8" i="16"/>
  <c r="D8" i="16"/>
  <c r="C8" i="16"/>
  <c r="L8" i="16" s="1"/>
  <c r="O8" i="16" s="1"/>
  <c r="J7" i="16"/>
  <c r="K7" i="16" s="1"/>
  <c r="N7" i="16" s="1"/>
  <c r="I7" i="16"/>
  <c r="H7" i="16"/>
  <c r="G7" i="16"/>
  <c r="F7" i="16"/>
  <c r="E7" i="16"/>
  <c r="D7" i="16"/>
  <c r="C7" i="16"/>
  <c r="L7" i="16" s="1"/>
  <c r="O7" i="16" s="1"/>
  <c r="J6" i="16"/>
  <c r="K6" i="16" s="1"/>
  <c r="N6" i="16" s="1"/>
  <c r="I6" i="16"/>
  <c r="H6" i="16"/>
  <c r="G6" i="16"/>
  <c r="F6" i="16"/>
  <c r="E6" i="16"/>
  <c r="D6" i="16"/>
  <c r="C6" i="16"/>
  <c r="J5" i="16"/>
  <c r="K5" i="16" s="1"/>
  <c r="N5" i="16" s="1"/>
  <c r="I5" i="16"/>
  <c r="H5" i="16"/>
  <c r="G5" i="16"/>
  <c r="F5" i="16"/>
  <c r="E5" i="16"/>
  <c r="D5" i="16"/>
  <c r="C5" i="16"/>
  <c r="L5" i="16" s="1"/>
  <c r="O5" i="16" s="1"/>
  <c r="J4" i="16"/>
  <c r="K4" i="16" s="1"/>
  <c r="N4" i="16" s="1"/>
  <c r="I4" i="16"/>
  <c r="H4" i="16"/>
  <c r="G4" i="16"/>
  <c r="F4" i="16"/>
  <c r="E4" i="16"/>
  <c r="D4" i="16"/>
  <c r="C4" i="16"/>
  <c r="L4" i="16" s="1"/>
  <c r="O4" i="16" s="1"/>
  <c r="J3" i="16"/>
  <c r="K3" i="16" s="1"/>
  <c r="N3" i="16" s="1"/>
  <c r="I3" i="16"/>
  <c r="H3" i="16"/>
  <c r="G3" i="16"/>
  <c r="F3" i="16"/>
  <c r="E3" i="16"/>
  <c r="D3" i="16"/>
  <c r="C3" i="16"/>
  <c r="O68" i="10"/>
  <c r="O67" i="10"/>
  <c r="H67" i="10"/>
  <c r="G67" i="10"/>
  <c r="Q66" i="10"/>
  <c r="O66" i="10"/>
  <c r="P66" i="10" s="1"/>
  <c r="H66" i="10"/>
  <c r="G66" i="10"/>
  <c r="C66" i="10"/>
  <c r="Q65" i="10"/>
  <c r="O65" i="10"/>
  <c r="P65" i="10" s="1"/>
  <c r="H65" i="10"/>
  <c r="G65" i="10"/>
  <c r="D65" i="10"/>
  <c r="Q64" i="10"/>
  <c r="O64" i="10"/>
  <c r="P64" i="10" s="1"/>
  <c r="H64" i="10"/>
  <c r="G64" i="10"/>
  <c r="D64" i="10"/>
  <c r="Q63" i="10"/>
  <c r="O63" i="10"/>
  <c r="P63" i="10" s="1"/>
  <c r="H63" i="10"/>
  <c r="G63" i="10"/>
  <c r="D63" i="10"/>
  <c r="Q62" i="10"/>
  <c r="O62" i="10"/>
  <c r="P62" i="10" s="1"/>
  <c r="H62" i="10"/>
  <c r="G62" i="10"/>
  <c r="K62" i="10" s="1"/>
  <c r="D62" i="10"/>
  <c r="Q61" i="10"/>
  <c r="O61" i="10"/>
  <c r="P61" i="10" s="1"/>
  <c r="G61" i="10"/>
  <c r="D61" i="10"/>
  <c r="Q60" i="10"/>
  <c r="O60" i="10"/>
  <c r="P60" i="10" s="1"/>
  <c r="G60" i="10"/>
  <c r="D60" i="10"/>
  <c r="Q59" i="10"/>
  <c r="O59" i="10"/>
  <c r="P59" i="10" s="1"/>
  <c r="G59" i="10"/>
  <c r="D59" i="10"/>
  <c r="Q58" i="10"/>
  <c r="O58" i="10"/>
  <c r="P58" i="10" s="1"/>
  <c r="G58" i="10"/>
  <c r="D58" i="10"/>
  <c r="Q57" i="10"/>
  <c r="O57" i="10"/>
  <c r="P57" i="10" s="1"/>
  <c r="G57" i="10"/>
  <c r="D57" i="10"/>
  <c r="Q56" i="10"/>
  <c r="O56" i="10"/>
  <c r="P56" i="10" s="1"/>
  <c r="G56" i="10"/>
  <c r="D56" i="10"/>
  <c r="Q55" i="10"/>
  <c r="O55" i="10"/>
  <c r="P55" i="10" s="1"/>
  <c r="G55" i="10"/>
  <c r="D55" i="10"/>
  <c r="Q54" i="10"/>
  <c r="P54" i="10"/>
  <c r="O54" i="10"/>
  <c r="G54" i="10"/>
  <c r="D54" i="10"/>
  <c r="Q53" i="10"/>
  <c r="O53" i="10"/>
  <c r="P53" i="10" s="1"/>
  <c r="G53" i="10"/>
  <c r="D53" i="10"/>
  <c r="Q52" i="10"/>
  <c r="O52" i="10"/>
  <c r="P52" i="10" s="1"/>
  <c r="G52" i="10"/>
  <c r="D52" i="10"/>
  <c r="Q51" i="10"/>
  <c r="O51" i="10"/>
  <c r="P51" i="10" s="1"/>
  <c r="G51" i="10"/>
  <c r="D51" i="10"/>
  <c r="Q50" i="10"/>
  <c r="O50" i="10"/>
  <c r="P50" i="10" s="1"/>
  <c r="G50" i="10"/>
  <c r="D50" i="10"/>
  <c r="Q49" i="10"/>
  <c r="O49" i="10"/>
  <c r="P49" i="10" s="1"/>
  <c r="G49" i="10"/>
  <c r="D49" i="10"/>
  <c r="Q48" i="10"/>
  <c r="O48" i="10"/>
  <c r="P48" i="10" s="1"/>
  <c r="G48" i="10"/>
  <c r="D48" i="10"/>
  <c r="Q47" i="10"/>
  <c r="P47" i="10"/>
  <c r="O47" i="10"/>
  <c r="G47" i="10"/>
  <c r="D47" i="10"/>
  <c r="Q46" i="10"/>
  <c r="O46" i="10"/>
  <c r="P46" i="10" s="1"/>
  <c r="G46" i="10"/>
  <c r="D46" i="10"/>
  <c r="Q45" i="10"/>
  <c r="O45" i="10"/>
  <c r="P45" i="10" s="1"/>
  <c r="G45" i="10"/>
  <c r="D45" i="10"/>
  <c r="O44" i="10"/>
  <c r="G44" i="10"/>
  <c r="D44" i="10"/>
  <c r="O43" i="10"/>
  <c r="G43" i="10"/>
  <c r="D43" i="10"/>
  <c r="O42" i="10"/>
  <c r="G42" i="10"/>
  <c r="D42" i="10"/>
  <c r="O41" i="10"/>
  <c r="G41"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AA42" i="27"/>
  <c r="X42" i="27"/>
  <c r="AA41" i="27"/>
  <c r="X41" i="27"/>
  <c r="AA40" i="27"/>
  <c r="X40" i="27"/>
  <c r="AA39" i="27"/>
  <c r="X39" i="27"/>
  <c r="AA38" i="27"/>
  <c r="X38" i="27"/>
  <c r="U30" i="27"/>
  <c r="T30" i="27"/>
  <c r="S30" i="27"/>
  <c r="R30" i="27"/>
  <c r="Q30" i="27"/>
  <c r="P30" i="27"/>
  <c r="O30" i="27"/>
  <c r="N30" i="27"/>
  <c r="M30" i="27"/>
  <c r="L30" i="27"/>
  <c r="K30" i="27"/>
  <c r="J30" i="27"/>
  <c r="I30" i="27"/>
  <c r="H30" i="27"/>
  <c r="G30" i="27"/>
  <c r="G20" i="27"/>
  <c r="G19" i="27"/>
  <c r="AB10" i="27"/>
  <c r="AA10" i="27"/>
  <c r="Z10" i="27"/>
  <c r="Y10" i="27"/>
  <c r="X10" i="27"/>
  <c r="W10" i="27"/>
  <c r="V10" i="27"/>
  <c r="U10" i="27"/>
  <c r="T10" i="27"/>
  <c r="S10" i="27"/>
  <c r="R10" i="27"/>
  <c r="Q10" i="27"/>
  <c r="P10" i="27"/>
  <c r="O10" i="27"/>
  <c r="N10" i="27"/>
  <c r="M10" i="27"/>
  <c r="L10" i="27"/>
  <c r="K10" i="27"/>
  <c r="J10" i="27"/>
  <c r="I10" i="27"/>
  <c r="H10" i="27"/>
  <c r="G10" i="27"/>
  <c r="F10" i="27"/>
  <c r="E10" i="27"/>
  <c r="D10" i="27"/>
  <c r="C10" i="27"/>
  <c r="B10" i="27"/>
  <c r="A10" i="27"/>
  <c r="AB9" i="27"/>
  <c r="AA9" i="27"/>
  <c r="Z9" i="27"/>
  <c r="Y9" i="27"/>
  <c r="X9" i="27"/>
  <c r="W9" i="27"/>
  <c r="V9" i="27"/>
  <c r="U9" i="27"/>
  <c r="T9" i="27"/>
  <c r="S9" i="27"/>
  <c r="R9" i="27"/>
  <c r="Q9" i="27"/>
  <c r="P9" i="27"/>
  <c r="O9" i="27"/>
  <c r="N9" i="27"/>
  <c r="M9" i="27"/>
  <c r="L9" i="27"/>
  <c r="K9" i="27"/>
  <c r="J9" i="27"/>
  <c r="I9" i="27"/>
  <c r="H9" i="27"/>
  <c r="H13" i="27" s="1"/>
  <c r="G9" i="27"/>
  <c r="F9" i="27"/>
  <c r="E9" i="27"/>
  <c r="D9" i="27"/>
  <c r="C9" i="27"/>
  <c r="B9" i="27"/>
  <c r="A9" i="27"/>
  <c r="AB8" i="27"/>
  <c r="AA8" i="27"/>
  <c r="Z8" i="27"/>
  <c r="Y8" i="27"/>
  <c r="X8" i="27"/>
  <c r="W8" i="27"/>
  <c r="V8" i="27"/>
  <c r="U8" i="27"/>
  <c r="T8" i="27"/>
  <c r="S8" i="27"/>
  <c r="J8" i="27"/>
  <c r="I8" i="27"/>
  <c r="H8" i="27"/>
  <c r="E8" i="27"/>
  <c r="D8" i="27"/>
  <c r="C8" i="27"/>
  <c r="B8" i="27"/>
  <c r="A8" i="27"/>
  <c r="R7" i="27"/>
  <c r="Q7" i="27"/>
  <c r="P7" i="27"/>
  <c r="P8" i="27" s="1"/>
  <c r="O7" i="27"/>
  <c r="N7" i="27"/>
  <c r="M7" i="27"/>
  <c r="L7" i="27"/>
  <c r="G7" i="27"/>
  <c r="F7" i="27"/>
  <c r="R6" i="27"/>
  <c r="R8" i="27" s="1"/>
  <c r="Q6" i="27"/>
  <c r="P6" i="27"/>
  <c r="O6" i="27"/>
  <c r="N6" i="27"/>
  <c r="M6" i="27"/>
  <c r="L6" i="27"/>
  <c r="K6" i="27"/>
  <c r="K8" i="27" s="1"/>
  <c r="G6" i="27"/>
  <c r="F6" i="27"/>
  <c r="V370" i="20"/>
  <c r="R370" i="20"/>
  <c r="N370" i="20"/>
  <c r="M370" i="20"/>
  <c r="L370" i="20"/>
  <c r="K370" i="20"/>
  <c r="J370" i="20"/>
  <c r="V369" i="20"/>
  <c r="R369" i="20"/>
  <c r="N369" i="20"/>
  <c r="M369" i="20"/>
  <c r="L369" i="20"/>
  <c r="K369" i="20"/>
  <c r="J369" i="20"/>
  <c r="V368" i="20"/>
  <c r="R368" i="20"/>
  <c r="N368" i="20"/>
  <c r="M368" i="20"/>
  <c r="L368" i="20"/>
  <c r="K368" i="20"/>
  <c r="J368" i="20"/>
  <c r="V367" i="20"/>
  <c r="R367" i="20"/>
  <c r="N367" i="20"/>
  <c r="M367" i="20"/>
  <c r="L367" i="20"/>
  <c r="K367" i="20"/>
  <c r="J367" i="20"/>
  <c r="V366" i="20"/>
  <c r="R366" i="20"/>
  <c r="N366" i="20"/>
  <c r="M366" i="20"/>
  <c r="L366" i="20"/>
  <c r="K366" i="20"/>
  <c r="J366" i="20"/>
  <c r="V365" i="20"/>
  <c r="R365" i="20"/>
  <c r="N365" i="20"/>
  <c r="M365" i="20"/>
  <c r="L365" i="20"/>
  <c r="K365" i="20"/>
  <c r="J365" i="20"/>
  <c r="V364" i="20"/>
  <c r="R364" i="20"/>
  <c r="N364" i="20"/>
  <c r="M364" i="20"/>
  <c r="L364" i="20"/>
  <c r="K364" i="20"/>
  <c r="J364" i="20"/>
  <c r="V363" i="20"/>
  <c r="R363" i="20"/>
  <c r="N363" i="20"/>
  <c r="M363" i="20"/>
  <c r="L363" i="20"/>
  <c r="K363" i="20"/>
  <c r="J363" i="20"/>
  <c r="V362" i="20"/>
  <c r="R362" i="20"/>
  <c r="N362" i="20"/>
  <c r="M362" i="20"/>
  <c r="L362" i="20"/>
  <c r="K362" i="20"/>
  <c r="J362" i="20"/>
  <c r="V361" i="20"/>
  <c r="R361" i="20"/>
  <c r="N361" i="20"/>
  <c r="M361" i="20"/>
  <c r="L361" i="20"/>
  <c r="K361" i="20"/>
  <c r="J361" i="20"/>
  <c r="V360" i="20"/>
  <c r="R360" i="20"/>
  <c r="N360" i="20"/>
  <c r="M360" i="20"/>
  <c r="L360" i="20"/>
  <c r="K360" i="20"/>
  <c r="J360" i="20"/>
  <c r="V359" i="20"/>
  <c r="R359" i="20"/>
  <c r="N359" i="20"/>
  <c r="M359" i="20"/>
  <c r="L359" i="20"/>
  <c r="K359" i="20"/>
  <c r="J359" i="20"/>
  <c r="V358" i="20"/>
  <c r="R358" i="20"/>
  <c r="N358" i="20"/>
  <c r="M358" i="20"/>
  <c r="L358" i="20"/>
  <c r="K358" i="20"/>
  <c r="J358" i="20"/>
  <c r="V357" i="20"/>
  <c r="R357" i="20"/>
  <c r="N357" i="20"/>
  <c r="M357" i="20"/>
  <c r="L357" i="20"/>
  <c r="K357" i="20"/>
  <c r="J357" i="20"/>
  <c r="V356" i="20"/>
  <c r="R356" i="20"/>
  <c r="N356" i="20"/>
  <c r="M356" i="20"/>
  <c r="L356" i="20"/>
  <c r="K356" i="20"/>
  <c r="J356" i="20"/>
  <c r="V355" i="20"/>
  <c r="R355" i="20"/>
  <c r="N355" i="20"/>
  <c r="M355" i="20"/>
  <c r="L355" i="20"/>
  <c r="K355" i="20"/>
  <c r="J355" i="20"/>
  <c r="V354" i="20"/>
  <c r="R354" i="20"/>
  <c r="N354" i="20"/>
  <c r="M354" i="20"/>
  <c r="L354" i="20"/>
  <c r="K354" i="20"/>
  <c r="J354" i="20"/>
  <c r="V353" i="20"/>
  <c r="R353" i="20"/>
  <c r="N353" i="20"/>
  <c r="M353" i="20"/>
  <c r="L353" i="20"/>
  <c r="K353" i="20"/>
  <c r="J353" i="20"/>
  <c r="V352" i="20"/>
  <c r="R352" i="20"/>
  <c r="N352" i="20"/>
  <c r="M352" i="20"/>
  <c r="L352" i="20"/>
  <c r="K352" i="20"/>
  <c r="J352" i="20"/>
  <c r="V351" i="20"/>
  <c r="R351" i="20"/>
  <c r="N351" i="20"/>
  <c r="M351" i="20"/>
  <c r="L351" i="20"/>
  <c r="K351" i="20"/>
  <c r="J351" i="20"/>
  <c r="V350" i="20"/>
  <c r="R350" i="20"/>
  <c r="N350" i="20"/>
  <c r="M350" i="20"/>
  <c r="L350" i="20"/>
  <c r="K350" i="20"/>
  <c r="J350" i="20"/>
  <c r="V349" i="20"/>
  <c r="R349" i="20"/>
  <c r="N349" i="20"/>
  <c r="M349" i="20"/>
  <c r="L349" i="20"/>
  <c r="K349" i="20"/>
  <c r="J349" i="20"/>
  <c r="V348" i="20"/>
  <c r="R348" i="20"/>
  <c r="N348" i="20"/>
  <c r="M348" i="20"/>
  <c r="L348" i="20"/>
  <c r="K348" i="20"/>
  <c r="J348" i="20"/>
  <c r="V347" i="20"/>
  <c r="R347" i="20"/>
  <c r="N347" i="20"/>
  <c r="M347" i="20"/>
  <c r="L347" i="20"/>
  <c r="K347" i="20"/>
  <c r="J347" i="20"/>
  <c r="V346" i="20"/>
  <c r="R346" i="20"/>
  <c r="N346" i="20"/>
  <c r="M346" i="20"/>
  <c r="L346" i="20"/>
  <c r="K346" i="20"/>
  <c r="J346" i="20"/>
  <c r="V345" i="20"/>
  <c r="R345" i="20"/>
  <c r="N345" i="20"/>
  <c r="M345" i="20"/>
  <c r="L345" i="20"/>
  <c r="K345" i="20"/>
  <c r="J345" i="20"/>
  <c r="V344" i="20"/>
  <c r="R344" i="20"/>
  <c r="N344" i="20"/>
  <c r="M344" i="20"/>
  <c r="L344" i="20"/>
  <c r="K344" i="20"/>
  <c r="J344" i="20"/>
  <c r="V343" i="20"/>
  <c r="R343" i="20"/>
  <c r="N343" i="20"/>
  <c r="M343" i="20"/>
  <c r="L343" i="20"/>
  <c r="K343" i="20"/>
  <c r="J343" i="20"/>
  <c r="V342" i="20"/>
  <c r="R342" i="20"/>
  <c r="N342" i="20"/>
  <c r="M342" i="20"/>
  <c r="L342" i="20"/>
  <c r="K342" i="20"/>
  <c r="J342" i="20"/>
  <c r="V341" i="20"/>
  <c r="R341" i="20"/>
  <c r="N341" i="20"/>
  <c r="M341" i="20"/>
  <c r="L341" i="20"/>
  <c r="K341" i="20"/>
  <c r="J341" i="20"/>
  <c r="V340" i="20"/>
  <c r="R340" i="20"/>
  <c r="N340" i="20"/>
  <c r="M340" i="20"/>
  <c r="L340" i="20"/>
  <c r="K340" i="20"/>
  <c r="J340" i="20"/>
  <c r="V339" i="20"/>
  <c r="R339" i="20"/>
  <c r="N339" i="20"/>
  <c r="M339" i="20"/>
  <c r="L339" i="20"/>
  <c r="K339" i="20"/>
  <c r="J339" i="20"/>
  <c r="V338" i="20"/>
  <c r="R338" i="20"/>
  <c r="N338" i="20"/>
  <c r="M338" i="20"/>
  <c r="L338" i="20"/>
  <c r="K338" i="20"/>
  <c r="J338" i="20"/>
  <c r="V337" i="20"/>
  <c r="R337" i="20"/>
  <c r="N337" i="20"/>
  <c r="M337" i="20"/>
  <c r="L337" i="20"/>
  <c r="K337" i="20"/>
  <c r="J337" i="20"/>
  <c r="V336" i="20"/>
  <c r="R336" i="20"/>
  <c r="N336" i="20"/>
  <c r="M336" i="20"/>
  <c r="L336" i="20"/>
  <c r="K336" i="20"/>
  <c r="J336" i="20"/>
  <c r="V335" i="20"/>
  <c r="R335" i="20"/>
  <c r="N335" i="20"/>
  <c r="M335" i="20"/>
  <c r="L335" i="20"/>
  <c r="K335" i="20"/>
  <c r="J335" i="20"/>
  <c r="V334" i="20"/>
  <c r="R334" i="20"/>
  <c r="N334" i="20"/>
  <c r="M334" i="20"/>
  <c r="L334" i="20"/>
  <c r="K334" i="20"/>
  <c r="J334" i="20"/>
  <c r="V333" i="20"/>
  <c r="R333" i="20"/>
  <c r="N333" i="20"/>
  <c r="M333" i="20"/>
  <c r="L333" i="20"/>
  <c r="K333" i="20"/>
  <c r="J333" i="20"/>
  <c r="V332" i="20"/>
  <c r="R332" i="20"/>
  <c r="N332" i="20"/>
  <c r="M332" i="20"/>
  <c r="L332" i="20"/>
  <c r="K332" i="20"/>
  <c r="J332" i="20"/>
  <c r="V331" i="20"/>
  <c r="R331" i="20"/>
  <c r="N331" i="20"/>
  <c r="M331" i="20"/>
  <c r="L331" i="20"/>
  <c r="K331" i="20"/>
  <c r="J331" i="20"/>
  <c r="V330" i="20"/>
  <c r="R330" i="20"/>
  <c r="N330" i="20"/>
  <c r="M330" i="20"/>
  <c r="L330" i="20"/>
  <c r="K330" i="20"/>
  <c r="J330" i="20"/>
  <c r="V329" i="20"/>
  <c r="R329" i="20"/>
  <c r="N329" i="20"/>
  <c r="M329" i="20"/>
  <c r="L329" i="20"/>
  <c r="K329" i="20"/>
  <c r="J329" i="20"/>
  <c r="V328" i="20"/>
  <c r="R328" i="20"/>
  <c r="N328" i="20"/>
  <c r="M328" i="20"/>
  <c r="L328" i="20"/>
  <c r="K328" i="20"/>
  <c r="J328" i="20"/>
  <c r="V327" i="20"/>
  <c r="R327" i="20"/>
  <c r="N327" i="20"/>
  <c r="M327" i="20"/>
  <c r="L327" i="20"/>
  <c r="K327" i="20"/>
  <c r="J327" i="20"/>
  <c r="V326" i="20"/>
  <c r="R326" i="20"/>
  <c r="N326" i="20"/>
  <c r="M326" i="20"/>
  <c r="L326" i="20"/>
  <c r="K326" i="20"/>
  <c r="J326" i="20"/>
  <c r="V325" i="20"/>
  <c r="R325" i="20"/>
  <c r="N325" i="20"/>
  <c r="M325" i="20"/>
  <c r="L325" i="20"/>
  <c r="K325" i="20"/>
  <c r="J325" i="20"/>
  <c r="V324" i="20"/>
  <c r="R324" i="20"/>
  <c r="N324" i="20"/>
  <c r="M324" i="20"/>
  <c r="L324" i="20"/>
  <c r="K324" i="20"/>
  <c r="J324" i="20"/>
  <c r="V323" i="20"/>
  <c r="R323" i="20"/>
  <c r="N323" i="20"/>
  <c r="M323" i="20"/>
  <c r="L323" i="20"/>
  <c r="K323" i="20"/>
  <c r="J323" i="20"/>
  <c r="V322" i="20"/>
  <c r="R322" i="20"/>
  <c r="N322" i="20"/>
  <c r="M322" i="20"/>
  <c r="L322" i="20"/>
  <c r="K322" i="20"/>
  <c r="J322" i="20"/>
  <c r="V321" i="20"/>
  <c r="R321" i="20"/>
  <c r="N321" i="20"/>
  <c r="M321" i="20"/>
  <c r="L321" i="20"/>
  <c r="K321" i="20"/>
  <c r="J321" i="20"/>
  <c r="V320" i="20"/>
  <c r="R320" i="20"/>
  <c r="N320" i="20"/>
  <c r="M320" i="20"/>
  <c r="L320" i="20"/>
  <c r="K320" i="20"/>
  <c r="J320" i="20"/>
  <c r="V319" i="20"/>
  <c r="R319" i="20"/>
  <c r="N319" i="20"/>
  <c r="M319" i="20"/>
  <c r="L319" i="20"/>
  <c r="K319" i="20"/>
  <c r="J319" i="20"/>
  <c r="V318" i="20"/>
  <c r="R318" i="20"/>
  <c r="N318" i="20"/>
  <c r="M318" i="20"/>
  <c r="L318" i="20"/>
  <c r="K318" i="20"/>
  <c r="J318" i="20"/>
  <c r="V317" i="20"/>
  <c r="R317" i="20"/>
  <c r="N317" i="20"/>
  <c r="M317" i="20"/>
  <c r="L317" i="20"/>
  <c r="K317" i="20"/>
  <c r="J317" i="20"/>
  <c r="V316" i="20"/>
  <c r="R316" i="20"/>
  <c r="N316" i="20"/>
  <c r="M316" i="20"/>
  <c r="L316" i="20"/>
  <c r="K316" i="20"/>
  <c r="J316" i="20"/>
  <c r="V315" i="20"/>
  <c r="R315" i="20"/>
  <c r="N315" i="20"/>
  <c r="M315" i="20"/>
  <c r="L315" i="20"/>
  <c r="K315" i="20"/>
  <c r="J315" i="20"/>
  <c r="V314" i="20"/>
  <c r="R314" i="20"/>
  <c r="N314" i="20"/>
  <c r="M314" i="20"/>
  <c r="L314" i="20"/>
  <c r="K314" i="20"/>
  <c r="J314" i="20"/>
  <c r="V313" i="20"/>
  <c r="R313" i="20"/>
  <c r="N313" i="20"/>
  <c r="M313" i="20"/>
  <c r="L313" i="20"/>
  <c r="K313" i="20"/>
  <c r="J313" i="20"/>
  <c r="V312" i="20"/>
  <c r="R312" i="20"/>
  <c r="N312" i="20"/>
  <c r="M312" i="20"/>
  <c r="L312" i="20"/>
  <c r="K312" i="20"/>
  <c r="J312" i="20"/>
  <c r="V311" i="20"/>
  <c r="R311" i="20"/>
  <c r="N311" i="20"/>
  <c r="M311" i="20"/>
  <c r="L311" i="20"/>
  <c r="K311" i="20"/>
  <c r="J311" i="20"/>
  <c r="V310" i="20"/>
  <c r="R310" i="20"/>
  <c r="N310" i="20"/>
  <c r="M310" i="20"/>
  <c r="L310" i="20"/>
  <c r="K310" i="20"/>
  <c r="J310" i="20"/>
  <c r="V309" i="20"/>
  <c r="R309" i="20"/>
  <c r="N309" i="20"/>
  <c r="M309" i="20"/>
  <c r="L309" i="20"/>
  <c r="K309" i="20"/>
  <c r="J309" i="20"/>
  <c r="V308" i="20"/>
  <c r="R308" i="20"/>
  <c r="N308" i="20"/>
  <c r="M308" i="20"/>
  <c r="L308" i="20"/>
  <c r="K308" i="20"/>
  <c r="J308" i="20"/>
  <c r="V307" i="20"/>
  <c r="R307" i="20"/>
  <c r="N307" i="20"/>
  <c r="M307" i="20"/>
  <c r="L307" i="20"/>
  <c r="K307" i="20"/>
  <c r="J307" i="20"/>
  <c r="V306" i="20"/>
  <c r="R306" i="20"/>
  <c r="N306" i="20"/>
  <c r="M306" i="20"/>
  <c r="L306" i="20"/>
  <c r="K306" i="20"/>
  <c r="J306" i="20"/>
  <c r="V305" i="20"/>
  <c r="R305" i="20"/>
  <c r="N305" i="20"/>
  <c r="M305" i="20"/>
  <c r="L305" i="20"/>
  <c r="K305" i="20"/>
  <c r="J305" i="20"/>
  <c r="V304" i="20"/>
  <c r="R304" i="20"/>
  <c r="N304" i="20"/>
  <c r="M304" i="20"/>
  <c r="L304" i="20"/>
  <c r="K304" i="20"/>
  <c r="J304" i="20"/>
  <c r="V303" i="20"/>
  <c r="R303" i="20"/>
  <c r="N303" i="20"/>
  <c r="M303" i="20"/>
  <c r="L303" i="20"/>
  <c r="K303" i="20"/>
  <c r="J303" i="20"/>
  <c r="V302" i="20"/>
  <c r="U306" i="20" s="1"/>
  <c r="R302" i="20"/>
  <c r="N302" i="20"/>
  <c r="M302" i="20"/>
  <c r="L302" i="20"/>
  <c r="K302" i="20"/>
  <c r="J302" i="20"/>
  <c r="V301" i="20"/>
  <c r="R301" i="20"/>
  <c r="P310" i="20" s="1"/>
  <c r="N301" i="20"/>
  <c r="M301" i="20"/>
  <c r="L301" i="20"/>
  <c r="K301" i="20"/>
  <c r="J301" i="20"/>
  <c r="V300" i="20"/>
  <c r="R300" i="20"/>
  <c r="N300" i="20"/>
  <c r="M300" i="20"/>
  <c r="L300" i="20"/>
  <c r="K300" i="20"/>
  <c r="J300" i="20"/>
  <c r="V299" i="20"/>
  <c r="R299" i="20"/>
  <c r="N299" i="20"/>
  <c r="M299" i="20"/>
  <c r="L299" i="20"/>
  <c r="K299" i="20"/>
  <c r="J299" i="20"/>
  <c r="V298" i="20"/>
  <c r="R298" i="20"/>
  <c r="N298" i="20"/>
  <c r="M298" i="20"/>
  <c r="L298" i="20"/>
  <c r="K298" i="20"/>
  <c r="J298" i="20"/>
  <c r="V297" i="20"/>
  <c r="R297" i="20"/>
  <c r="N297" i="20"/>
  <c r="M297" i="20"/>
  <c r="L297" i="20"/>
  <c r="K297" i="20"/>
  <c r="J297" i="20"/>
  <c r="V296" i="20"/>
  <c r="R296" i="20"/>
  <c r="N296" i="20"/>
  <c r="M296" i="20"/>
  <c r="L296" i="20"/>
  <c r="K296" i="20"/>
  <c r="J296" i="20"/>
  <c r="V295" i="20"/>
  <c r="R295" i="20"/>
  <c r="N295" i="20"/>
  <c r="M295" i="20"/>
  <c r="L295" i="20"/>
  <c r="K295" i="20"/>
  <c r="J295" i="20"/>
  <c r="V294" i="20"/>
  <c r="R294" i="20"/>
  <c r="N294" i="20"/>
  <c r="M294" i="20"/>
  <c r="L294" i="20"/>
  <c r="K294" i="20"/>
  <c r="J294" i="20"/>
  <c r="V293" i="20"/>
  <c r="R293" i="20"/>
  <c r="N293" i="20"/>
  <c r="M293" i="20"/>
  <c r="L293" i="20"/>
  <c r="K293" i="20"/>
  <c r="J293" i="20"/>
  <c r="V292" i="20"/>
  <c r="R292" i="20"/>
  <c r="N292" i="20"/>
  <c r="M292" i="20"/>
  <c r="L292" i="20"/>
  <c r="K292" i="20"/>
  <c r="J292" i="20"/>
  <c r="V291" i="20"/>
  <c r="R291" i="20"/>
  <c r="N291" i="20"/>
  <c r="M291" i="20"/>
  <c r="L291" i="20"/>
  <c r="K291" i="20"/>
  <c r="J291" i="20"/>
  <c r="V290" i="20"/>
  <c r="R290" i="20"/>
  <c r="N290" i="20"/>
  <c r="M290" i="20"/>
  <c r="L290" i="20"/>
  <c r="K290" i="20"/>
  <c r="J290" i="20"/>
  <c r="V289" i="20"/>
  <c r="R289" i="20"/>
  <c r="N289" i="20"/>
  <c r="M289" i="20"/>
  <c r="L289" i="20"/>
  <c r="K289" i="20"/>
  <c r="J289" i="20"/>
  <c r="V288" i="20"/>
  <c r="R288" i="20"/>
  <c r="N288" i="20"/>
  <c r="M288" i="20"/>
  <c r="L288" i="20"/>
  <c r="K288" i="20"/>
  <c r="J288" i="20"/>
  <c r="V287" i="20"/>
  <c r="R287" i="20"/>
  <c r="N287" i="20"/>
  <c r="M287" i="20"/>
  <c r="L287" i="20"/>
  <c r="K287" i="20"/>
  <c r="J287" i="20"/>
  <c r="V286" i="20"/>
  <c r="R286" i="20"/>
  <c r="N286" i="20"/>
  <c r="M286" i="20"/>
  <c r="L286" i="20"/>
  <c r="K286" i="20"/>
  <c r="J286" i="20"/>
  <c r="V285" i="20"/>
  <c r="R285" i="20"/>
  <c r="N285" i="20"/>
  <c r="M285" i="20"/>
  <c r="L285" i="20"/>
  <c r="K285" i="20"/>
  <c r="J285" i="20"/>
  <c r="V284" i="20"/>
  <c r="R284" i="20"/>
  <c r="N284" i="20"/>
  <c r="M284" i="20"/>
  <c r="L284" i="20"/>
  <c r="K284" i="20"/>
  <c r="J284" i="20"/>
  <c r="V283" i="20"/>
  <c r="R283" i="20"/>
  <c r="N283" i="20"/>
  <c r="M283" i="20"/>
  <c r="L283" i="20"/>
  <c r="K283" i="20"/>
  <c r="J283" i="20"/>
  <c r="V282" i="20"/>
  <c r="R282" i="20"/>
  <c r="N282" i="20"/>
  <c r="M282" i="20"/>
  <c r="L282" i="20"/>
  <c r="K282" i="20"/>
  <c r="J282" i="20"/>
  <c r="V281" i="20"/>
  <c r="R281" i="20"/>
  <c r="N281" i="20"/>
  <c r="M281" i="20"/>
  <c r="L281" i="20"/>
  <c r="K281" i="20"/>
  <c r="J281" i="20"/>
  <c r="V280" i="20"/>
  <c r="R280" i="20"/>
  <c r="N280" i="20"/>
  <c r="M280" i="20"/>
  <c r="L280" i="20"/>
  <c r="K280" i="20"/>
  <c r="J280" i="20"/>
  <c r="V279" i="20"/>
  <c r="R279" i="20"/>
  <c r="N279" i="20"/>
  <c r="M279" i="20"/>
  <c r="L279" i="20"/>
  <c r="K279" i="20"/>
  <c r="J279" i="20"/>
  <c r="V278" i="20"/>
  <c r="R278" i="20"/>
  <c r="N278" i="20"/>
  <c r="M278" i="20"/>
  <c r="L278" i="20"/>
  <c r="K278" i="20"/>
  <c r="J278" i="20"/>
  <c r="V277" i="20"/>
  <c r="R277" i="20"/>
  <c r="N277" i="20"/>
  <c r="M277" i="20"/>
  <c r="L277" i="20"/>
  <c r="K277" i="20"/>
  <c r="J277" i="20"/>
  <c r="V276" i="20"/>
  <c r="R276" i="20"/>
  <c r="N276" i="20"/>
  <c r="M276" i="20"/>
  <c r="L276" i="20"/>
  <c r="K276" i="20"/>
  <c r="J276" i="20"/>
  <c r="V275" i="20"/>
  <c r="R275" i="20"/>
  <c r="N275" i="20"/>
  <c r="M275" i="20"/>
  <c r="L275" i="20"/>
  <c r="K275" i="20"/>
  <c r="J275" i="20"/>
  <c r="V274" i="20"/>
  <c r="R274" i="20"/>
  <c r="N274" i="20"/>
  <c r="M274" i="20"/>
  <c r="L274" i="20"/>
  <c r="K274" i="20"/>
  <c r="J274" i="20"/>
  <c r="V273" i="20"/>
  <c r="R273" i="20"/>
  <c r="N273" i="20"/>
  <c r="M273" i="20"/>
  <c r="L273" i="20"/>
  <c r="K273" i="20"/>
  <c r="J273" i="20"/>
  <c r="V272" i="20"/>
  <c r="R272" i="20"/>
  <c r="N272" i="20"/>
  <c r="M272" i="20"/>
  <c r="L272" i="20"/>
  <c r="K272" i="20"/>
  <c r="J272" i="20"/>
  <c r="V271" i="20"/>
  <c r="R271" i="20"/>
  <c r="N271" i="20"/>
  <c r="M271" i="20"/>
  <c r="L271" i="20"/>
  <c r="K271" i="20"/>
  <c r="J271" i="20"/>
  <c r="V270" i="20"/>
  <c r="R270" i="20"/>
  <c r="N270" i="20"/>
  <c r="M270" i="20"/>
  <c r="L270" i="20"/>
  <c r="K270" i="20"/>
  <c r="J270" i="20"/>
  <c r="V269" i="20"/>
  <c r="R269" i="20"/>
  <c r="N269" i="20"/>
  <c r="M269" i="20"/>
  <c r="L269" i="20"/>
  <c r="K269" i="20"/>
  <c r="J269" i="20"/>
  <c r="V268" i="20"/>
  <c r="R268" i="20"/>
  <c r="N268" i="20"/>
  <c r="M268" i="20"/>
  <c r="L268" i="20"/>
  <c r="K268" i="20"/>
  <c r="J268" i="20"/>
  <c r="V267" i="20"/>
  <c r="R267" i="20"/>
  <c r="N267" i="20"/>
  <c r="M267" i="20"/>
  <c r="L267" i="20"/>
  <c r="K267" i="20"/>
  <c r="J267" i="20"/>
  <c r="V266" i="20"/>
  <c r="R266" i="20"/>
  <c r="N266" i="20"/>
  <c r="M266" i="20"/>
  <c r="L266" i="20"/>
  <c r="K266" i="20"/>
  <c r="J266" i="20"/>
  <c r="V265" i="20"/>
  <c r="R265" i="20"/>
  <c r="N265" i="20"/>
  <c r="M265" i="20"/>
  <c r="L265" i="20"/>
  <c r="K265" i="20"/>
  <c r="J265" i="20"/>
  <c r="V264" i="20"/>
  <c r="R264" i="20"/>
  <c r="N264" i="20"/>
  <c r="M264" i="20"/>
  <c r="L264" i="20"/>
  <c r="K264" i="20"/>
  <c r="J264" i="20"/>
  <c r="V263" i="20"/>
  <c r="R263" i="20"/>
  <c r="N263" i="20"/>
  <c r="M263" i="20"/>
  <c r="L263" i="20"/>
  <c r="K263" i="20"/>
  <c r="J263" i="20"/>
  <c r="V262" i="20"/>
  <c r="R262" i="20"/>
  <c r="N262" i="20"/>
  <c r="M262" i="20"/>
  <c r="L262" i="20"/>
  <c r="K262" i="20"/>
  <c r="J262" i="20"/>
  <c r="V261" i="20"/>
  <c r="R261" i="20"/>
  <c r="N261" i="20"/>
  <c r="M261" i="20"/>
  <c r="L261" i="20"/>
  <c r="K261" i="20"/>
  <c r="J261" i="20"/>
  <c r="V260" i="20"/>
  <c r="R260" i="20"/>
  <c r="N260" i="20"/>
  <c r="M260" i="20"/>
  <c r="L260" i="20"/>
  <c r="K260" i="20"/>
  <c r="J260" i="20"/>
  <c r="V259" i="20"/>
  <c r="R259" i="20"/>
  <c r="N259" i="20"/>
  <c r="M259" i="20"/>
  <c r="L259" i="20"/>
  <c r="K259" i="20"/>
  <c r="J259" i="20"/>
  <c r="V258" i="20"/>
  <c r="R258" i="20"/>
  <c r="N258" i="20"/>
  <c r="M258" i="20"/>
  <c r="L258" i="20"/>
  <c r="K258" i="20"/>
  <c r="J258" i="20"/>
  <c r="V257" i="20"/>
  <c r="R257" i="20"/>
  <c r="P263" i="20" s="1"/>
  <c r="N257" i="20"/>
  <c r="M257" i="20"/>
  <c r="L257" i="20"/>
  <c r="K257" i="20"/>
  <c r="J257" i="20"/>
  <c r="V256" i="20"/>
  <c r="R256" i="20"/>
  <c r="N256" i="20"/>
  <c r="M256" i="20"/>
  <c r="L256" i="20"/>
  <c r="K256" i="20"/>
  <c r="J256" i="20"/>
  <c r="V255" i="20"/>
  <c r="R255" i="20"/>
  <c r="N255" i="20"/>
  <c r="M255" i="20"/>
  <c r="L255" i="20"/>
  <c r="K255" i="20"/>
  <c r="J255" i="20"/>
  <c r="V254" i="20"/>
  <c r="R254" i="20"/>
  <c r="N254" i="20"/>
  <c r="M254" i="20"/>
  <c r="L254" i="20"/>
  <c r="K254" i="20"/>
  <c r="J254" i="20"/>
  <c r="V253" i="20"/>
  <c r="R253" i="20"/>
  <c r="N253" i="20"/>
  <c r="M253" i="20"/>
  <c r="L253" i="20"/>
  <c r="K253" i="20"/>
  <c r="J253" i="20"/>
  <c r="V252" i="20"/>
  <c r="R252" i="20"/>
  <c r="N252" i="20"/>
  <c r="M252" i="20"/>
  <c r="L252" i="20"/>
  <c r="K252" i="20"/>
  <c r="J252" i="20"/>
  <c r="V251" i="20"/>
  <c r="R251" i="20"/>
  <c r="N251" i="20"/>
  <c r="M251" i="20"/>
  <c r="L251" i="20"/>
  <c r="K251" i="20"/>
  <c r="J251" i="20"/>
  <c r="V250" i="20"/>
  <c r="U253" i="20" s="1"/>
  <c r="R250" i="20"/>
  <c r="N250" i="20"/>
  <c r="M250" i="20"/>
  <c r="L250" i="20"/>
  <c r="K250" i="20"/>
  <c r="J250" i="20"/>
  <c r="V249" i="20"/>
  <c r="R249" i="20"/>
  <c r="N249" i="20"/>
  <c r="M249" i="20"/>
  <c r="L249" i="20"/>
  <c r="K249" i="20"/>
  <c r="J249" i="20"/>
  <c r="V248" i="20"/>
  <c r="R248" i="20"/>
  <c r="N248" i="20"/>
  <c r="M248" i="20"/>
  <c r="L248" i="20"/>
  <c r="K248" i="20"/>
  <c r="J248" i="20"/>
  <c r="V247" i="20"/>
  <c r="R247" i="20"/>
  <c r="N247" i="20"/>
  <c r="M247" i="20"/>
  <c r="L247" i="20"/>
  <c r="K247" i="20"/>
  <c r="J247" i="20"/>
  <c r="V246" i="20"/>
  <c r="R246" i="20"/>
  <c r="N246" i="20"/>
  <c r="M246" i="20"/>
  <c r="L246" i="20"/>
  <c r="K246" i="20"/>
  <c r="J246" i="20"/>
  <c r="V245" i="20"/>
  <c r="R245" i="20"/>
  <c r="O264" i="20" s="1"/>
  <c r="N245" i="20"/>
  <c r="M245" i="20"/>
  <c r="L245" i="20"/>
  <c r="K245" i="20"/>
  <c r="J245" i="20"/>
  <c r="V244" i="20"/>
  <c r="R244" i="20"/>
  <c r="N244" i="20"/>
  <c r="M244" i="20"/>
  <c r="L244" i="20"/>
  <c r="K244" i="20"/>
  <c r="J244" i="20"/>
  <c r="V243" i="20"/>
  <c r="R243" i="20"/>
  <c r="N243" i="20"/>
  <c r="M243" i="20"/>
  <c r="L243" i="20"/>
  <c r="K243" i="20"/>
  <c r="J243" i="20"/>
  <c r="V242" i="20"/>
  <c r="R242" i="20"/>
  <c r="N242" i="20"/>
  <c r="M242" i="20"/>
  <c r="L242" i="20"/>
  <c r="K242" i="20"/>
  <c r="J242" i="20"/>
  <c r="V241" i="20"/>
  <c r="R241" i="20"/>
  <c r="N241" i="20"/>
  <c r="M241" i="20"/>
  <c r="L241" i="20"/>
  <c r="K241" i="20"/>
  <c r="J241" i="20"/>
  <c r="V240" i="20"/>
  <c r="R240" i="20"/>
  <c r="N240" i="20"/>
  <c r="M240" i="20"/>
  <c r="L240" i="20"/>
  <c r="K240" i="20"/>
  <c r="J240" i="20"/>
  <c r="V239" i="20"/>
  <c r="R239" i="20"/>
  <c r="N239" i="20"/>
  <c r="M239" i="20"/>
  <c r="L239" i="20"/>
  <c r="K239" i="20"/>
  <c r="J239" i="20"/>
  <c r="V238" i="20"/>
  <c r="R238" i="20"/>
  <c r="N238" i="20"/>
  <c r="M238" i="20"/>
  <c r="L238" i="20"/>
  <c r="K238" i="20"/>
  <c r="J238" i="20"/>
  <c r="V237" i="20"/>
  <c r="R237" i="20"/>
  <c r="N237" i="20"/>
  <c r="M237" i="20"/>
  <c r="L237" i="20"/>
  <c r="K237" i="20"/>
  <c r="J237" i="20"/>
  <c r="V236" i="20"/>
  <c r="U240" i="20" s="1"/>
  <c r="R236" i="20"/>
  <c r="N236" i="20"/>
  <c r="M236" i="20"/>
  <c r="L236" i="20"/>
  <c r="K236" i="20"/>
  <c r="J236" i="20"/>
  <c r="V235" i="20"/>
  <c r="R235" i="20"/>
  <c r="N235" i="20"/>
  <c r="M235" i="20"/>
  <c r="L235" i="20"/>
  <c r="K235" i="20"/>
  <c r="J235" i="20"/>
  <c r="V234" i="20"/>
  <c r="R234" i="20"/>
  <c r="N234" i="20"/>
  <c r="M234" i="20"/>
  <c r="L234" i="20"/>
  <c r="K234" i="20"/>
  <c r="J234" i="20"/>
  <c r="V233" i="20"/>
  <c r="R233" i="20"/>
  <c r="N233" i="20"/>
  <c r="M233" i="20"/>
  <c r="L233" i="20"/>
  <c r="K233" i="20"/>
  <c r="J233" i="20"/>
  <c r="V232" i="20"/>
  <c r="R232" i="20"/>
  <c r="N232" i="20"/>
  <c r="M232" i="20"/>
  <c r="L232" i="20"/>
  <c r="K232" i="20"/>
  <c r="J232" i="20"/>
  <c r="V231" i="20"/>
  <c r="R231" i="20"/>
  <c r="N231" i="20"/>
  <c r="M231" i="20"/>
  <c r="L231" i="20"/>
  <c r="K231" i="20"/>
  <c r="J231" i="20"/>
  <c r="V230" i="20"/>
  <c r="R230" i="20"/>
  <c r="N230" i="20"/>
  <c r="M230" i="20"/>
  <c r="L230" i="20"/>
  <c r="K230" i="20"/>
  <c r="J230" i="20"/>
  <c r="V229" i="20"/>
  <c r="R229" i="20"/>
  <c r="N229" i="20"/>
  <c r="M229" i="20"/>
  <c r="L229" i="20"/>
  <c r="K229" i="20"/>
  <c r="J229" i="20"/>
  <c r="V228" i="20"/>
  <c r="R228" i="20"/>
  <c r="N228" i="20"/>
  <c r="M228" i="20"/>
  <c r="L228" i="20"/>
  <c r="K228" i="20"/>
  <c r="J228" i="20"/>
  <c r="V227" i="20"/>
  <c r="R227" i="20"/>
  <c r="N227" i="20"/>
  <c r="M227" i="20"/>
  <c r="L227" i="20"/>
  <c r="K227" i="20"/>
  <c r="J227" i="20"/>
  <c r="V226" i="20"/>
  <c r="R226" i="20"/>
  <c r="N226" i="20"/>
  <c r="M226" i="20"/>
  <c r="L226" i="20"/>
  <c r="K226" i="20"/>
  <c r="J226" i="20"/>
  <c r="V225" i="20"/>
  <c r="R225" i="20"/>
  <c r="N225" i="20"/>
  <c r="M225" i="20"/>
  <c r="L225" i="20"/>
  <c r="K225" i="20"/>
  <c r="J225" i="20"/>
  <c r="V224" i="20"/>
  <c r="R224" i="20"/>
  <c r="N224" i="20"/>
  <c r="M224" i="20"/>
  <c r="L224" i="20"/>
  <c r="K224" i="20"/>
  <c r="J224" i="20"/>
  <c r="V223" i="20"/>
  <c r="R223" i="20"/>
  <c r="N223" i="20"/>
  <c r="M223" i="20"/>
  <c r="L223" i="20"/>
  <c r="K223" i="20"/>
  <c r="J223" i="20"/>
  <c r="V222" i="20"/>
  <c r="R222" i="20"/>
  <c r="N222" i="20"/>
  <c r="M222" i="20"/>
  <c r="L222" i="20"/>
  <c r="K222" i="20"/>
  <c r="J222" i="20"/>
  <c r="V221" i="20"/>
  <c r="R221" i="20"/>
  <c r="N221" i="20"/>
  <c r="M221" i="20"/>
  <c r="L221" i="20"/>
  <c r="K221" i="20"/>
  <c r="J221" i="20"/>
  <c r="V220" i="20"/>
  <c r="R220" i="20"/>
  <c r="N220" i="20"/>
  <c r="M220" i="20"/>
  <c r="L220" i="20"/>
  <c r="K220" i="20"/>
  <c r="J220" i="20"/>
  <c r="V219" i="20"/>
  <c r="R219" i="20"/>
  <c r="N219" i="20"/>
  <c r="M219" i="20"/>
  <c r="L219" i="20"/>
  <c r="K219" i="20"/>
  <c r="J219" i="20"/>
  <c r="V218" i="20"/>
  <c r="R218" i="20"/>
  <c r="N218" i="20"/>
  <c r="M218" i="20"/>
  <c r="L218" i="20"/>
  <c r="K218" i="20"/>
  <c r="J218" i="20"/>
  <c r="V217" i="20"/>
  <c r="R217" i="20"/>
  <c r="N217" i="20"/>
  <c r="M217" i="20"/>
  <c r="L217" i="20"/>
  <c r="K217" i="20"/>
  <c r="J217" i="20"/>
  <c r="V216" i="20"/>
  <c r="R216" i="20"/>
  <c r="N216" i="20"/>
  <c r="M216" i="20"/>
  <c r="L216" i="20"/>
  <c r="K216" i="20"/>
  <c r="J216" i="20"/>
  <c r="V215" i="20"/>
  <c r="R215" i="20"/>
  <c r="N215" i="20"/>
  <c r="M215" i="20"/>
  <c r="L215" i="20"/>
  <c r="K215" i="20"/>
  <c r="J215" i="20"/>
  <c r="V214" i="20"/>
  <c r="R214" i="20"/>
  <c r="N214" i="20"/>
  <c r="M214" i="20"/>
  <c r="L214" i="20"/>
  <c r="K214" i="20"/>
  <c r="J214" i="20"/>
  <c r="V213" i="20"/>
  <c r="R213" i="20"/>
  <c r="N213" i="20"/>
  <c r="M213" i="20"/>
  <c r="L213" i="20"/>
  <c r="K213" i="20"/>
  <c r="J213" i="20"/>
  <c r="V212" i="20"/>
  <c r="R212" i="20"/>
  <c r="N212" i="20"/>
  <c r="M212" i="20"/>
  <c r="L212" i="20"/>
  <c r="K212" i="20"/>
  <c r="J212" i="20"/>
  <c r="V211" i="20"/>
  <c r="R211" i="20"/>
  <c r="N211" i="20"/>
  <c r="M211" i="20"/>
  <c r="L211" i="20"/>
  <c r="K211" i="20"/>
  <c r="J211" i="20"/>
  <c r="V210" i="20"/>
  <c r="R210" i="20"/>
  <c r="N210" i="20"/>
  <c r="M210" i="20"/>
  <c r="L210" i="20"/>
  <c r="K210" i="20"/>
  <c r="J210" i="20"/>
  <c r="V209" i="20"/>
  <c r="R209" i="20"/>
  <c r="N209" i="20"/>
  <c r="M209" i="20"/>
  <c r="L209" i="20"/>
  <c r="K209" i="20"/>
  <c r="J209" i="20"/>
  <c r="V208" i="20"/>
  <c r="R208" i="20"/>
  <c r="N208" i="20"/>
  <c r="M208" i="20"/>
  <c r="L208" i="20"/>
  <c r="K208" i="20"/>
  <c r="J208" i="20"/>
  <c r="V207" i="20"/>
  <c r="R207" i="20"/>
  <c r="N207" i="20"/>
  <c r="M207" i="20"/>
  <c r="L207" i="20"/>
  <c r="K207" i="20"/>
  <c r="J207" i="20"/>
  <c r="V206" i="20"/>
  <c r="R206" i="20"/>
  <c r="N206" i="20"/>
  <c r="M206" i="20"/>
  <c r="L206" i="20"/>
  <c r="K206" i="20"/>
  <c r="J206" i="20"/>
  <c r="V205" i="20"/>
  <c r="R205" i="20"/>
  <c r="N205" i="20"/>
  <c r="M205" i="20"/>
  <c r="L205" i="20"/>
  <c r="K205" i="20"/>
  <c r="J205" i="20"/>
  <c r="V204" i="20"/>
  <c r="R204" i="20"/>
  <c r="N204" i="20"/>
  <c r="M204" i="20"/>
  <c r="L204" i="20"/>
  <c r="K204" i="20"/>
  <c r="J204" i="20"/>
  <c r="V203" i="20"/>
  <c r="R203" i="20"/>
  <c r="N203" i="20"/>
  <c r="M203" i="20"/>
  <c r="L203" i="20"/>
  <c r="K203" i="20"/>
  <c r="J203" i="20"/>
  <c r="V202" i="20"/>
  <c r="R202" i="20"/>
  <c r="N202" i="20"/>
  <c r="M202" i="20"/>
  <c r="L202" i="20"/>
  <c r="K202" i="20"/>
  <c r="J202" i="20"/>
  <c r="V201" i="20"/>
  <c r="R201" i="20"/>
  <c r="N201" i="20"/>
  <c r="M201" i="20"/>
  <c r="L201" i="20"/>
  <c r="K201" i="20"/>
  <c r="J201" i="20"/>
  <c r="V200" i="20"/>
  <c r="R200" i="20"/>
  <c r="N200" i="20"/>
  <c r="M200" i="20"/>
  <c r="L200" i="20"/>
  <c r="K200" i="20"/>
  <c r="J200" i="20"/>
  <c r="V199" i="20"/>
  <c r="R199" i="20"/>
  <c r="N199" i="20"/>
  <c r="M199" i="20"/>
  <c r="L199" i="20"/>
  <c r="K199" i="20"/>
  <c r="J199" i="20"/>
  <c r="V198" i="20"/>
  <c r="R198" i="20"/>
  <c r="N198" i="20"/>
  <c r="M198" i="20"/>
  <c r="L198" i="20"/>
  <c r="K198" i="20"/>
  <c r="J198" i="20"/>
  <c r="V197" i="20"/>
  <c r="R197" i="20"/>
  <c r="N197" i="20"/>
  <c r="M197" i="20"/>
  <c r="L197" i="20"/>
  <c r="K197" i="20"/>
  <c r="J197" i="20"/>
  <c r="V196" i="20"/>
  <c r="U200" i="20" s="1"/>
  <c r="R196" i="20"/>
  <c r="N196" i="20"/>
  <c r="M196" i="20"/>
  <c r="L196" i="20"/>
  <c r="K196" i="20"/>
  <c r="J196" i="20"/>
  <c r="V195" i="20"/>
  <c r="R195" i="20"/>
  <c r="N195" i="20"/>
  <c r="M195" i="20"/>
  <c r="L195" i="20"/>
  <c r="K195" i="20"/>
  <c r="J195" i="20"/>
  <c r="V194" i="20"/>
  <c r="R194" i="20"/>
  <c r="N194" i="20"/>
  <c r="M194" i="20"/>
  <c r="L194" i="20"/>
  <c r="K194" i="20"/>
  <c r="J194" i="20"/>
  <c r="V193" i="20"/>
  <c r="R193" i="20"/>
  <c r="N193" i="20"/>
  <c r="M193" i="20"/>
  <c r="L193" i="20"/>
  <c r="K193" i="20"/>
  <c r="J193" i="20"/>
  <c r="V192" i="20"/>
  <c r="R192" i="20"/>
  <c r="N192" i="20"/>
  <c r="M192" i="20"/>
  <c r="L192" i="20"/>
  <c r="K192" i="20"/>
  <c r="J192" i="20"/>
  <c r="V191" i="20"/>
  <c r="U195" i="20" s="1"/>
  <c r="R191" i="20"/>
  <c r="N191" i="20"/>
  <c r="M191" i="20"/>
  <c r="L191" i="20"/>
  <c r="K191" i="20"/>
  <c r="J191" i="20"/>
  <c r="V190" i="20"/>
  <c r="R190" i="20"/>
  <c r="N190" i="20"/>
  <c r="M190" i="20"/>
  <c r="L190" i="20"/>
  <c r="K190" i="20"/>
  <c r="J190" i="20"/>
  <c r="V189" i="20"/>
  <c r="R189" i="20"/>
  <c r="Q193" i="20" s="1"/>
  <c r="N189" i="20"/>
  <c r="M189" i="20"/>
  <c r="L189" i="20"/>
  <c r="K189" i="20"/>
  <c r="J189" i="20"/>
  <c r="V188" i="20"/>
  <c r="R188" i="20"/>
  <c r="N188" i="20"/>
  <c r="M188" i="20"/>
  <c r="L188" i="20"/>
  <c r="K188" i="20"/>
  <c r="J188" i="20"/>
  <c r="V187" i="20"/>
  <c r="R187" i="20"/>
  <c r="N187" i="20"/>
  <c r="M187" i="20"/>
  <c r="L187" i="20"/>
  <c r="K187" i="20"/>
  <c r="J187" i="20"/>
  <c r="V186" i="20"/>
  <c r="R186" i="20"/>
  <c r="N186" i="20"/>
  <c r="M186" i="20"/>
  <c r="L186" i="20"/>
  <c r="K186" i="20"/>
  <c r="J186" i="20"/>
  <c r="V185" i="20"/>
  <c r="R185" i="20"/>
  <c r="N185" i="20"/>
  <c r="M185" i="20"/>
  <c r="L185" i="20"/>
  <c r="K185" i="20"/>
  <c r="J185" i="20"/>
  <c r="V184" i="20"/>
  <c r="R184" i="20"/>
  <c r="N184" i="20"/>
  <c r="M184" i="20"/>
  <c r="L184" i="20"/>
  <c r="K184" i="20"/>
  <c r="J184" i="20"/>
  <c r="V183" i="20"/>
  <c r="U187" i="20" s="1"/>
  <c r="R183" i="20"/>
  <c r="N183" i="20"/>
  <c r="M183" i="20"/>
  <c r="L183" i="20"/>
  <c r="K183" i="20"/>
  <c r="J183" i="20"/>
  <c r="V182" i="20"/>
  <c r="R182" i="20"/>
  <c r="N182" i="20"/>
  <c r="M182" i="20"/>
  <c r="L182" i="20"/>
  <c r="K182" i="20"/>
  <c r="J182" i="20"/>
  <c r="V181" i="20"/>
  <c r="R181" i="20"/>
  <c r="N181" i="20"/>
  <c r="M181" i="20"/>
  <c r="L181" i="20"/>
  <c r="K181" i="20"/>
  <c r="J181" i="20"/>
  <c r="V180" i="20"/>
  <c r="R180" i="20"/>
  <c r="N180" i="20"/>
  <c r="M180" i="20"/>
  <c r="L180" i="20"/>
  <c r="K180" i="20"/>
  <c r="J180" i="20"/>
  <c r="V179" i="20"/>
  <c r="R179" i="20"/>
  <c r="N179" i="20"/>
  <c r="M179" i="20"/>
  <c r="L179" i="20"/>
  <c r="K179" i="20"/>
  <c r="J179" i="20"/>
  <c r="V178" i="20"/>
  <c r="R178" i="20"/>
  <c r="O197" i="20" s="1"/>
  <c r="N178" i="20"/>
  <c r="M178" i="20"/>
  <c r="L178" i="20"/>
  <c r="K178" i="20"/>
  <c r="J178" i="20"/>
  <c r="V177" i="20"/>
  <c r="R177" i="20"/>
  <c r="N177" i="20"/>
  <c r="M177" i="20"/>
  <c r="L177" i="20"/>
  <c r="K177" i="20"/>
  <c r="J177" i="20"/>
  <c r="V176" i="20"/>
  <c r="R176" i="20"/>
  <c r="N176" i="20"/>
  <c r="M176" i="20"/>
  <c r="L176" i="20"/>
  <c r="K176" i="20"/>
  <c r="J176" i="20"/>
  <c r="V175" i="20"/>
  <c r="R175" i="20"/>
  <c r="N175" i="20"/>
  <c r="M175" i="20"/>
  <c r="L175" i="20"/>
  <c r="K175" i="20"/>
  <c r="J175" i="20"/>
  <c r="V174" i="20"/>
  <c r="R174" i="20"/>
  <c r="N174" i="20"/>
  <c r="M174" i="20"/>
  <c r="L174" i="20"/>
  <c r="K174" i="20"/>
  <c r="J174" i="20"/>
  <c r="V173" i="20"/>
  <c r="R173" i="20"/>
  <c r="N173" i="20"/>
  <c r="M173" i="20"/>
  <c r="L173" i="20"/>
  <c r="K173" i="20"/>
  <c r="J173" i="20"/>
  <c r="V172" i="20"/>
  <c r="R172" i="20"/>
  <c r="N172" i="20"/>
  <c r="M172" i="20"/>
  <c r="L172" i="20"/>
  <c r="K172" i="20"/>
  <c r="J172" i="20"/>
  <c r="V171" i="20"/>
  <c r="R171" i="20"/>
  <c r="N171" i="20"/>
  <c r="M171" i="20"/>
  <c r="L171" i="20"/>
  <c r="K171" i="20"/>
  <c r="J171" i="20"/>
  <c r="V170" i="20"/>
  <c r="R170" i="20"/>
  <c r="N170" i="20"/>
  <c r="M170" i="20"/>
  <c r="L170" i="20"/>
  <c r="K170" i="20"/>
  <c r="J170" i="20"/>
  <c r="V169" i="20"/>
  <c r="R169" i="20"/>
  <c r="N169" i="20"/>
  <c r="M169" i="20"/>
  <c r="L169" i="20"/>
  <c r="K169" i="20"/>
  <c r="J169" i="20"/>
  <c r="V168" i="20"/>
  <c r="R168" i="20"/>
  <c r="N168" i="20"/>
  <c r="M168" i="20"/>
  <c r="L168" i="20"/>
  <c r="K168" i="20"/>
  <c r="J168" i="20"/>
  <c r="V167" i="20"/>
  <c r="R167" i="20"/>
  <c r="N167" i="20"/>
  <c r="M167" i="20"/>
  <c r="L167" i="20"/>
  <c r="K167" i="20"/>
  <c r="J167" i="20"/>
  <c r="V166" i="20"/>
  <c r="R166" i="20"/>
  <c r="N166" i="20"/>
  <c r="M166" i="20"/>
  <c r="L166" i="20"/>
  <c r="K166" i="20"/>
  <c r="J166" i="20"/>
  <c r="V165" i="20"/>
  <c r="R165" i="20"/>
  <c r="N165" i="20"/>
  <c r="M165" i="20"/>
  <c r="L165" i="20"/>
  <c r="K165" i="20"/>
  <c r="J165" i="20"/>
  <c r="V164" i="20"/>
  <c r="R164" i="20"/>
  <c r="N164" i="20"/>
  <c r="M164" i="20"/>
  <c r="L164" i="20"/>
  <c r="K164" i="20"/>
  <c r="J164" i="20"/>
  <c r="V163" i="20"/>
  <c r="R163" i="20"/>
  <c r="N163" i="20"/>
  <c r="M163" i="20"/>
  <c r="L163" i="20"/>
  <c r="K163" i="20"/>
  <c r="J163" i="20"/>
  <c r="V162" i="20"/>
  <c r="R162" i="20"/>
  <c r="N162" i="20"/>
  <c r="M162" i="20"/>
  <c r="L162" i="20"/>
  <c r="K162" i="20"/>
  <c r="J162" i="20"/>
  <c r="V161" i="20"/>
  <c r="R161" i="20"/>
  <c r="N161" i="20"/>
  <c r="M161" i="20"/>
  <c r="L161" i="20"/>
  <c r="K161" i="20"/>
  <c r="J161" i="20"/>
  <c r="V160" i="20"/>
  <c r="R160" i="20"/>
  <c r="N160" i="20"/>
  <c r="M160" i="20"/>
  <c r="L160" i="20"/>
  <c r="K160" i="20"/>
  <c r="J160" i="20"/>
  <c r="V159" i="20"/>
  <c r="R159" i="20"/>
  <c r="N159" i="20"/>
  <c r="M159" i="20"/>
  <c r="L159" i="20"/>
  <c r="K159" i="20"/>
  <c r="J159" i="20"/>
  <c r="V158" i="20"/>
  <c r="R158" i="20"/>
  <c r="P167" i="20" s="1"/>
  <c r="N158" i="20"/>
  <c r="M158" i="20"/>
  <c r="L158" i="20"/>
  <c r="K158" i="20"/>
  <c r="J158" i="20"/>
  <c r="V157" i="20"/>
  <c r="R157" i="20"/>
  <c r="N157" i="20"/>
  <c r="M157" i="20"/>
  <c r="L157" i="20"/>
  <c r="K157" i="20"/>
  <c r="J157" i="20"/>
  <c r="V156" i="20"/>
  <c r="R156" i="20"/>
  <c r="N156" i="20"/>
  <c r="M156" i="20"/>
  <c r="L156" i="20"/>
  <c r="K156" i="20"/>
  <c r="J156" i="20"/>
  <c r="V155" i="20"/>
  <c r="R155" i="20"/>
  <c r="N155" i="20"/>
  <c r="M155" i="20"/>
  <c r="L155" i="20"/>
  <c r="K155" i="20"/>
  <c r="J155" i="20"/>
  <c r="V154" i="20"/>
  <c r="R154" i="20"/>
  <c r="N154" i="20"/>
  <c r="M154" i="20"/>
  <c r="L154" i="20"/>
  <c r="K154" i="20"/>
  <c r="J154" i="20"/>
  <c r="V153" i="20"/>
  <c r="R153" i="20"/>
  <c r="N153" i="20"/>
  <c r="M153" i="20"/>
  <c r="L153" i="20"/>
  <c r="K153" i="20"/>
  <c r="J153" i="20"/>
  <c r="V152" i="20"/>
  <c r="R152" i="20"/>
  <c r="N152" i="20"/>
  <c r="M152" i="20"/>
  <c r="L152" i="20"/>
  <c r="K152" i="20"/>
  <c r="J152" i="20"/>
  <c r="V151" i="20"/>
  <c r="R151" i="20"/>
  <c r="N151" i="20"/>
  <c r="M151" i="20"/>
  <c r="L151" i="20"/>
  <c r="K151" i="20"/>
  <c r="J151" i="20"/>
  <c r="V150" i="20"/>
  <c r="R150" i="20"/>
  <c r="N150" i="20"/>
  <c r="M150" i="20"/>
  <c r="L150" i="20"/>
  <c r="K150" i="20"/>
  <c r="J150" i="20"/>
  <c r="V149" i="20"/>
  <c r="R149" i="20"/>
  <c r="N149" i="20"/>
  <c r="M149" i="20"/>
  <c r="L149" i="20"/>
  <c r="K149" i="20"/>
  <c r="J149" i="20"/>
  <c r="V148" i="20"/>
  <c r="R148" i="20"/>
  <c r="N148" i="20"/>
  <c r="M148" i="20"/>
  <c r="L148" i="20"/>
  <c r="K148" i="20"/>
  <c r="J148" i="20"/>
  <c r="V147" i="20"/>
  <c r="R147" i="20"/>
  <c r="N147" i="20"/>
  <c r="M147" i="20"/>
  <c r="L147" i="20"/>
  <c r="K147" i="20"/>
  <c r="J147" i="20"/>
  <c r="V146" i="20"/>
  <c r="R146" i="20"/>
  <c r="N146" i="20"/>
  <c r="M146" i="20"/>
  <c r="L146" i="20"/>
  <c r="K146" i="20"/>
  <c r="J146" i="20"/>
  <c r="V145" i="20"/>
  <c r="R145" i="20"/>
  <c r="N145" i="20"/>
  <c r="M145" i="20"/>
  <c r="L145" i="20"/>
  <c r="K145" i="20"/>
  <c r="J145" i="20"/>
  <c r="I149" i="20" s="1"/>
  <c r="V144" i="20"/>
  <c r="R144" i="20"/>
  <c r="N144" i="20"/>
  <c r="M144" i="20"/>
  <c r="L144" i="20"/>
  <c r="K144" i="20"/>
  <c r="J144" i="20"/>
  <c r="V143" i="20"/>
  <c r="R143" i="20"/>
  <c r="N143" i="20"/>
  <c r="M143" i="20"/>
  <c r="L143" i="20"/>
  <c r="K143" i="20"/>
  <c r="J143" i="20"/>
  <c r="V142" i="20"/>
  <c r="R142" i="20"/>
  <c r="N142" i="20"/>
  <c r="M142" i="20"/>
  <c r="L142" i="20"/>
  <c r="K142" i="20"/>
  <c r="J142" i="20"/>
  <c r="V141" i="20"/>
  <c r="R141" i="20"/>
  <c r="N141" i="20"/>
  <c r="M141" i="20"/>
  <c r="L141" i="20"/>
  <c r="K141" i="20"/>
  <c r="J141" i="20"/>
  <c r="V140" i="20"/>
  <c r="R140" i="20"/>
  <c r="N140" i="20"/>
  <c r="M140" i="20"/>
  <c r="L140" i="20"/>
  <c r="K140" i="20"/>
  <c r="J140" i="20"/>
  <c r="V139" i="20"/>
  <c r="R139" i="20"/>
  <c r="N139" i="20"/>
  <c r="M139" i="20"/>
  <c r="L139" i="20"/>
  <c r="K139" i="20"/>
  <c r="J139" i="20"/>
  <c r="V138" i="20"/>
  <c r="R138" i="20"/>
  <c r="N138" i="20"/>
  <c r="M138" i="20"/>
  <c r="L138" i="20"/>
  <c r="K138" i="20"/>
  <c r="J138" i="20"/>
  <c r="V137" i="20"/>
  <c r="R137" i="20"/>
  <c r="N137" i="20"/>
  <c r="M137" i="20"/>
  <c r="L137" i="20"/>
  <c r="K137" i="20"/>
  <c r="J137" i="20"/>
  <c r="V136" i="20"/>
  <c r="R136" i="20"/>
  <c r="N136" i="20"/>
  <c r="M136" i="20"/>
  <c r="L136" i="20"/>
  <c r="K136" i="20"/>
  <c r="J136" i="20"/>
  <c r="V135" i="20"/>
  <c r="R135" i="20"/>
  <c r="N135" i="20"/>
  <c r="M135" i="20"/>
  <c r="L135" i="20"/>
  <c r="K135" i="20"/>
  <c r="J135" i="20"/>
  <c r="V134" i="20"/>
  <c r="R134" i="20"/>
  <c r="N134" i="20"/>
  <c r="M134" i="20"/>
  <c r="L134" i="20"/>
  <c r="K134" i="20"/>
  <c r="J134" i="20"/>
  <c r="V133" i="20"/>
  <c r="R133" i="20"/>
  <c r="N133" i="20"/>
  <c r="M133" i="20"/>
  <c r="L133" i="20"/>
  <c r="K133" i="20"/>
  <c r="J133" i="20"/>
  <c r="V132" i="20"/>
  <c r="R132" i="20"/>
  <c r="N132" i="20"/>
  <c r="M132" i="20"/>
  <c r="L132" i="20"/>
  <c r="K132" i="20"/>
  <c r="J132" i="20"/>
  <c r="V131" i="20"/>
  <c r="R131" i="20"/>
  <c r="N131" i="20"/>
  <c r="M131" i="20"/>
  <c r="L131" i="20"/>
  <c r="K131" i="20"/>
  <c r="J131" i="20"/>
  <c r="V130" i="20"/>
  <c r="R130" i="20"/>
  <c r="N130" i="20"/>
  <c r="M130" i="20"/>
  <c r="L130" i="20"/>
  <c r="K130" i="20"/>
  <c r="J130" i="20"/>
  <c r="V129" i="20"/>
  <c r="R129" i="20"/>
  <c r="N129" i="20"/>
  <c r="M129" i="20"/>
  <c r="L129" i="20"/>
  <c r="K129" i="20"/>
  <c r="J129" i="20"/>
  <c r="V128" i="20"/>
  <c r="R128" i="20"/>
  <c r="N128" i="20"/>
  <c r="M128" i="20"/>
  <c r="L128" i="20"/>
  <c r="K128" i="20"/>
  <c r="J128" i="20"/>
  <c r="V127" i="20"/>
  <c r="R127" i="20"/>
  <c r="N127" i="20"/>
  <c r="M127" i="20"/>
  <c r="L127" i="20"/>
  <c r="K127" i="20"/>
  <c r="J127" i="20"/>
  <c r="V126" i="20"/>
  <c r="R126" i="20"/>
  <c r="N126" i="20"/>
  <c r="M126" i="20"/>
  <c r="L126" i="20"/>
  <c r="K126" i="20"/>
  <c r="J126" i="20"/>
  <c r="V125" i="20"/>
  <c r="R125" i="20"/>
  <c r="N125" i="20"/>
  <c r="M125" i="20"/>
  <c r="L125" i="20"/>
  <c r="K125" i="20"/>
  <c r="J125" i="20"/>
  <c r="V124" i="20"/>
  <c r="R124" i="20"/>
  <c r="N124" i="20"/>
  <c r="M124" i="20"/>
  <c r="L124" i="20"/>
  <c r="K124" i="20"/>
  <c r="J124" i="20"/>
  <c r="V123" i="20"/>
  <c r="R123" i="20"/>
  <c r="N123" i="20"/>
  <c r="M123" i="20"/>
  <c r="L123" i="20"/>
  <c r="K123" i="20"/>
  <c r="J123" i="20"/>
  <c r="V122" i="20"/>
  <c r="R122" i="20"/>
  <c r="N122" i="20"/>
  <c r="M122" i="20"/>
  <c r="L122" i="20"/>
  <c r="K122" i="20"/>
  <c r="J122" i="20"/>
  <c r="V121" i="20"/>
  <c r="R121" i="20"/>
  <c r="N121" i="20"/>
  <c r="M121" i="20"/>
  <c r="L121" i="20"/>
  <c r="K121" i="20"/>
  <c r="J121" i="20"/>
  <c r="V120" i="20"/>
  <c r="R120" i="20"/>
  <c r="N120" i="20"/>
  <c r="M120" i="20"/>
  <c r="L120" i="20"/>
  <c r="K120" i="20"/>
  <c r="J120" i="20"/>
  <c r="V119" i="20"/>
  <c r="R119" i="20"/>
  <c r="N119" i="20"/>
  <c r="M119" i="20"/>
  <c r="L119" i="20"/>
  <c r="K119" i="20"/>
  <c r="J119" i="20"/>
  <c r="V118" i="20"/>
  <c r="R118" i="20"/>
  <c r="N118" i="20"/>
  <c r="M118" i="20"/>
  <c r="L118" i="20"/>
  <c r="K118" i="20"/>
  <c r="J118" i="20"/>
  <c r="V117" i="20"/>
  <c r="R117" i="20"/>
  <c r="N117" i="20"/>
  <c r="M117" i="20"/>
  <c r="L117" i="20"/>
  <c r="K117" i="20"/>
  <c r="J117" i="20"/>
  <c r="V116" i="20"/>
  <c r="R116" i="20"/>
  <c r="N116" i="20"/>
  <c r="M116" i="20"/>
  <c r="L116" i="20"/>
  <c r="K116" i="20"/>
  <c r="J116" i="20"/>
  <c r="V115" i="20"/>
  <c r="R115" i="20"/>
  <c r="N115" i="20"/>
  <c r="M115" i="20"/>
  <c r="L115" i="20"/>
  <c r="K115" i="20"/>
  <c r="J115" i="20"/>
  <c r="V114" i="20"/>
  <c r="R114" i="20"/>
  <c r="N114" i="20"/>
  <c r="M114" i="20"/>
  <c r="L114" i="20"/>
  <c r="K114" i="20"/>
  <c r="J114" i="20"/>
  <c r="V113" i="20"/>
  <c r="R113" i="20"/>
  <c r="N113" i="20"/>
  <c r="M113" i="20"/>
  <c r="L113" i="20"/>
  <c r="K113" i="20"/>
  <c r="J113" i="20"/>
  <c r="V112" i="20"/>
  <c r="R112" i="20"/>
  <c r="N112" i="20"/>
  <c r="M112" i="20"/>
  <c r="L112" i="20"/>
  <c r="K112" i="20"/>
  <c r="J112" i="20"/>
  <c r="V111" i="20"/>
  <c r="R111" i="20"/>
  <c r="N111" i="20"/>
  <c r="M111" i="20"/>
  <c r="L111" i="20"/>
  <c r="K111" i="20"/>
  <c r="J111" i="20"/>
  <c r="V110" i="20"/>
  <c r="R110" i="20"/>
  <c r="N110" i="20"/>
  <c r="M110" i="20"/>
  <c r="L110" i="20"/>
  <c r="K110" i="20"/>
  <c r="J110" i="20"/>
  <c r="V109" i="20"/>
  <c r="R109" i="20"/>
  <c r="N109" i="20"/>
  <c r="M109" i="20"/>
  <c r="L109" i="20"/>
  <c r="K109" i="20"/>
  <c r="J109" i="20"/>
  <c r="V108" i="20"/>
  <c r="R108" i="20"/>
  <c r="N108" i="20"/>
  <c r="M108" i="20"/>
  <c r="L108" i="20"/>
  <c r="K108" i="20"/>
  <c r="J108" i="20"/>
  <c r="V107" i="20"/>
  <c r="R107" i="20"/>
  <c r="N107" i="20"/>
  <c r="M107" i="20"/>
  <c r="L107" i="20"/>
  <c r="K107" i="20"/>
  <c r="J107" i="20"/>
  <c r="V106" i="20"/>
  <c r="R106" i="20"/>
  <c r="N106" i="20"/>
  <c r="M106" i="20"/>
  <c r="L106" i="20"/>
  <c r="K106" i="20"/>
  <c r="J106" i="20"/>
  <c r="V105" i="20"/>
  <c r="R105" i="20"/>
  <c r="N105" i="20"/>
  <c r="M105" i="20"/>
  <c r="L105" i="20"/>
  <c r="K105" i="20"/>
  <c r="J105" i="20"/>
  <c r="V104" i="20"/>
  <c r="R104" i="20"/>
  <c r="N104" i="20"/>
  <c r="M104" i="20"/>
  <c r="L104" i="20"/>
  <c r="K104" i="20"/>
  <c r="J104" i="20"/>
  <c r="V103" i="20"/>
  <c r="R103" i="20"/>
  <c r="N103" i="20"/>
  <c r="M103" i="20"/>
  <c r="L103" i="20"/>
  <c r="K103" i="20"/>
  <c r="J103" i="20"/>
  <c r="V102" i="20"/>
  <c r="R102" i="20"/>
  <c r="N102" i="20"/>
  <c r="M102" i="20"/>
  <c r="L102" i="20"/>
  <c r="K102" i="20"/>
  <c r="J102" i="20"/>
  <c r="V101" i="20"/>
  <c r="R101" i="20"/>
  <c r="N101" i="20"/>
  <c r="M101" i="20"/>
  <c r="L101" i="20"/>
  <c r="K101" i="20"/>
  <c r="J101" i="20"/>
  <c r="V100" i="20"/>
  <c r="R100" i="20"/>
  <c r="N100" i="20"/>
  <c r="M100" i="20"/>
  <c r="L100" i="20"/>
  <c r="K100" i="20"/>
  <c r="J100" i="20"/>
  <c r="V99" i="20"/>
  <c r="R99" i="20"/>
  <c r="N99" i="20"/>
  <c r="M99" i="20"/>
  <c r="L99" i="20"/>
  <c r="K99" i="20"/>
  <c r="J99" i="20"/>
  <c r="V98" i="20"/>
  <c r="R98" i="20"/>
  <c r="N98" i="20"/>
  <c r="M98" i="20"/>
  <c r="L98" i="20"/>
  <c r="K98" i="20"/>
  <c r="J98" i="20"/>
  <c r="V97" i="20"/>
  <c r="R97" i="20"/>
  <c r="N97" i="20"/>
  <c r="M97" i="20"/>
  <c r="L97" i="20"/>
  <c r="K97" i="20"/>
  <c r="J97" i="20"/>
  <c r="V96" i="20"/>
  <c r="R96" i="20"/>
  <c r="N96" i="20"/>
  <c r="M96" i="20"/>
  <c r="L96" i="20"/>
  <c r="K96" i="20"/>
  <c r="J96" i="20"/>
  <c r="V95" i="20"/>
  <c r="R95" i="20"/>
  <c r="N95" i="20"/>
  <c r="M95" i="20"/>
  <c r="L95" i="20"/>
  <c r="K95" i="20"/>
  <c r="J95" i="20"/>
  <c r="V94" i="20"/>
  <c r="R94" i="20"/>
  <c r="N94" i="20"/>
  <c r="M94" i="20"/>
  <c r="L94" i="20"/>
  <c r="K94" i="20"/>
  <c r="J94" i="20"/>
  <c r="V93" i="20"/>
  <c r="R93" i="20"/>
  <c r="N93" i="20"/>
  <c r="M93" i="20"/>
  <c r="L93" i="20"/>
  <c r="K93" i="20"/>
  <c r="J93" i="20"/>
  <c r="V92" i="20"/>
  <c r="R92" i="20"/>
  <c r="N92" i="20"/>
  <c r="M92" i="20"/>
  <c r="L92" i="20"/>
  <c r="K92" i="20"/>
  <c r="J92" i="20"/>
  <c r="V91" i="20"/>
  <c r="R91" i="20"/>
  <c r="N91" i="20"/>
  <c r="M91" i="20"/>
  <c r="L91" i="20"/>
  <c r="K91" i="20"/>
  <c r="J91" i="20"/>
  <c r="V90" i="20"/>
  <c r="R90" i="20"/>
  <c r="N90" i="20"/>
  <c r="M90" i="20"/>
  <c r="L90" i="20"/>
  <c r="K90" i="20"/>
  <c r="J90" i="20"/>
  <c r="V89" i="20"/>
  <c r="R89" i="20"/>
  <c r="N89" i="20"/>
  <c r="M89" i="20"/>
  <c r="L89" i="20"/>
  <c r="K89" i="20"/>
  <c r="J89" i="20"/>
  <c r="V88" i="20"/>
  <c r="R88" i="20"/>
  <c r="N88" i="20"/>
  <c r="M88" i="20"/>
  <c r="L88" i="20"/>
  <c r="K88" i="20"/>
  <c r="J88" i="20"/>
  <c r="V87" i="20"/>
  <c r="R87" i="20"/>
  <c r="N87" i="20"/>
  <c r="M87" i="20"/>
  <c r="L87" i="20"/>
  <c r="K87" i="20"/>
  <c r="J87" i="20"/>
  <c r="V86" i="20"/>
  <c r="R86" i="20"/>
  <c r="N86" i="20"/>
  <c r="M86" i="20"/>
  <c r="L86" i="20"/>
  <c r="K86" i="20"/>
  <c r="J86" i="20"/>
  <c r="V85" i="20"/>
  <c r="R85" i="20"/>
  <c r="N85" i="20"/>
  <c r="M85" i="20"/>
  <c r="L85" i="20"/>
  <c r="K85" i="20"/>
  <c r="J85" i="20"/>
  <c r="V84" i="20"/>
  <c r="R84" i="20"/>
  <c r="N84" i="20"/>
  <c r="M84" i="20"/>
  <c r="L84" i="20"/>
  <c r="K84" i="20"/>
  <c r="J84" i="20"/>
  <c r="V83" i="20"/>
  <c r="R83" i="20"/>
  <c r="N83" i="20"/>
  <c r="M83" i="20"/>
  <c r="L83" i="20"/>
  <c r="K83" i="20"/>
  <c r="J83" i="20"/>
  <c r="V82" i="20"/>
  <c r="R82" i="20"/>
  <c r="N82" i="20"/>
  <c r="M82" i="20"/>
  <c r="L82" i="20"/>
  <c r="K82" i="20"/>
  <c r="J82" i="20"/>
  <c r="V81" i="20"/>
  <c r="R81" i="20"/>
  <c r="N81" i="20"/>
  <c r="M81" i="20"/>
  <c r="L81" i="20"/>
  <c r="K81" i="20"/>
  <c r="J81" i="20"/>
  <c r="V80" i="20"/>
  <c r="R80" i="20"/>
  <c r="N80" i="20"/>
  <c r="M80" i="20"/>
  <c r="L80" i="20"/>
  <c r="K80" i="20"/>
  <c r="J80" i="20"/>
  <c r="V79" i="20"/>
  <c r="R79" i="20"/>
  <c r="Q83" i="20" s="1"/>
  <c r="N79" i="20"/>
  <c r="M79" i="20"/>
  <c r="L79" i="20"/>
  <c r="K79" i="20"/>
  <c r="J79" i="20"/>
  <c r="V78" i="20"/>
  <c r="R78" i="20"/>
  <c r="N78" i="20"/>
  <c r="M78" i="20"/>
  <c r="L78" i="20"/>
  <c r="K78" i="20"/>
  <c r="J78" i="20"/>
  <c r="V77" i="20"/>
  <c r="R77" i="20"/>
  <c r="N77" i="20"/>
  <c r="M77" i="20"/>
  <c r="L77" i="20"/>
  <c r="K77" i="20"/>
  <c r="J77" i="20"/>
  <c r="V76" i="20"/>
  <c r="R76" i="20"/>
  <c r="N76" i="20"/>
  <c r="M76" i="20"/>
  <c r="L76" i="20"/>
  <c r="K76" i="20"/>
  <c r="J76" i="20"/>
  <c r="V75" i="20"/>
  <c r="R75" i="20"/>
  <c r="N75" i="20"/>
  <c r="M75" i="20"/>
  <c r="L75" i="20"/>
  <c r="K75" i="20"/>
  <c r="J75" i="20"/>
  <c r="V74" i="20"/>
  <c r="R74" i="20"/>
  <c r="N74" i="20"/>
  <c r="M74" i="20"/>
  <c r="L74" i="20"/>
  <c r="K74" i="20"/>
  <c r="J74" i="20"/>
  <c r="V73" i="20"/>
  <c r="R73" i="20"/>
  <c r="N73" i="20"/>
  <c r="M73" i="20"/>
  <c r="L73" i="20"/>
  <c r="K73" i="20"/>
  <c r="J73" i="20"/>
  <c r="V72" i="20"/>
  <c r="R72" i="20"/>
  <c r="N72" i="20"/>
  <c r="M72" i="20"/>
  <c r="L72" i="20"/>
  <c r="K72" i="20"/>
  <c r="J72" i="20"/>
  <c r="V71" i="20"/>
  <c r="R71" i="20"/>
  <c r="N71" i="20"/>
  <c r="M71" i="20"/>
  <c r="L71" i="20"/>
  <c r="K71" i="20"/>
  <c r="J71" i="20"/>
  <c r="V70" i="20"/>
  <c r="R70" i="20"/>
  <c r="N70" i="20"/>
  <c r="M70" i="20"/>
  <c r="L70" i="20"/>
  <c r="K70" i="20"/>
  <c r="J70" i="20"/>
  <c r="V69" i="20"/>
  <c r="R69" i="20"/>
  <c r="N69" i="20"/>
  <c r="M69" i="20"/>
  <c r="L69" i="20"/>
  <c r="K69" i="20"/>
  <c r="J69" i="20"/>
  <c r="V68" i="20"/>
  <c r="R68" i="20"/>
  <c r="N68" i="20"/>
  <c r="M68" i="20"/>
  <c r="L68" i="20"/>
  <c r="K68" i="20"/>
  <c r="J68" i="20"/>
  <c r="V67" i="20"/>
  <c r="R67" i="20"/>
  <c r="N67" i="20"/>
  <c r="M67" i="20"/>
  <c r="L67" i="20"/>
  <c r="K67" i="20"/>
  <c r="J67" i="20"/>
  <c r="V66" i="20"/>
  <c r="R66" i="20"/>
  <c r="N66" i="20"/>
  <c r="M66" i="20"/>
  <c r="L66" i="20"/>
  <c r="K66" i="20"/>
  <c r="J66" i="20"/>
  <c r="V65" i="20"/>
  <c r="R65" i="20"/>
  <c r="N65" i="20"/>
  <c r="M65" i="20"/>
  <c r="L65" i="20"/>
  <c r="K65" i="20"/>
  <c r="J65" i="20"/>
  <c r="V64" i="20"/>
  <c r="R64" i="20"/>
  <c r="N64" i="20"/>
  <c r="M64" i="20"/>
  <c r="L64" i="20"/>
  <c r="K64" i="20"/>
  <c r="J64" i="20"/>
  <c r="V63" i="20"/>
  <c r="R63" i="20"/>
  <c r="N63" i="20"/>
  <c r="M63" i="20"/>
  <c r="L63" i="20"/>
  <c r="K63" i="20"/>
  <c r="J63" i="20"/>
  <c r="V62" i="20"/>
  <c r="R62" i="20"/>
  <c r="N62" i="20"/>
  <c r="M62" i="20"/>
  <c r="L62" i="20"/>
  <c r="K62" i="20"/>
  <c r="J62" i="20"/>
  <c r="V61" i="20"/>
  <c r="R61" i="20"/>
  <c r="N61" i="20"/>
  <c r="M61" i="20"/>
  <c r="L61" i="20"/>
  <c r="K61" i="20"/>
  <c r="J61" i="20"/>
  <c r="V60" i="20"/>
  <c r="R60" i="20"/>
  <c r="N60" i="20"/>
  <c r="M60" i="20"/>
  <c r="L60" i="20"/>
  <c r="K60" i="20"/>
  <c r="J60" i="20"/>
  <c r="V59" i="20"/>
  <c r="R59" i="20"/>
  <c r="N59" i="20"/>
  <c r="M59" i="20"/>
  <c r="L59" i="20"/>
  <c r="K59" i="20"/>
  <c r="J59" i="20"/>
  <c r="V58" i="20"/>
  <c r="R58" i="20"/>
  <c r="N58" i="20"/>
  <c r="M58" i="20"/>
  <c r="L58" i="20"/>
  <c r="K58" i="20"/>
  <c r="J58" i="20"/>
  <c r="V57" i="20"/>
  <c r="R57" i="20"/>
  <c r="N57" i="20"/>
  <c r="M57" i="20"/>
  <c r="L57" i="20"/>
  <c r="K57" i="20"/>
  <c r="J57" i="20"/>
  <c r="V56" i="20"/>
  <c r="R56" i="20"/>
  <c r="N56" i="20"/>
  <c r="M56" i="20"/>
  <c r="L56" i="20"/>
  <c r="K56" i="20"/>
  <c r="J56" i="20"/>
  <c r="V55" i="20"/>
  <c r="R55" i="20"/>
  <c r="N55" i="20"/>
  <c r="M55" i="20"/>
  <c r="L55" i="20"/>
  <c r="K55" i="20"/>
  <c r="J55" i="20"/>
  <c r="V54" i="20"/>
  <c r="R54" i="20"/>
  <c r="N54" i="20"/>
  <c r="M54" i="20"/>
  <c r="L54" i="20"/>
  <c r="K54" i="20"/>
  <c r="J54" i="20"/>
  <c r="V53" i="20"/>
  <c r="R53" i="20"/>
  <c r="N53" i="20"/>
  <c r="M53" i="20"/>
  <c r="L53" i="20"/>
  <c r="K53" i="20"/>
  <c r="J53" i="20"/>
  <c r="V52" i="20"/>
  <c r="R52" i="20"/>
  <c r="N52" i="20"/>
  <c r="M52" i="20"/>
  <c r="L52" i="20"/>
  <c r="K52" i="20"/>
  <c r="J52" i="20"/>
  <c r="V51" i="20"/>
  <c r="R51" i="20"/>
  <c r="N51" i="20"/>
  <c r="M51" i="20"/>
  <c r="L51" i="20"/>
  <c r="K51" i="20"/>
  <c r="J51" i="20"/>
  <c r="V50" i="20"/>
  <c r="R50" i="20"/>
  <c r="N50" i="20"/>
  <c r="M50" i="20"/>
  <c r="L50" i="20"/>
  <c r="K50" i="20"/>
  <c r="J50" i="20"/>
  <c r="V49" i="20"/>
  <c r="R49" i="20"/>
  <c r="N49" i="20"/>
  <c r="M49" i="20"/>
  <c r="L49" i="20"/>
  <c r="K49" i="20"/>
  <c r="J49" i="20"/>
  <c r="V48" i="20"/>
  <c r="R48" i="20"/>
  <c r="N48" i="20"/>
  <c r="M48" i="20"/>
  <c r="L48" i="20"/>
  <c r="K48" i="20"/>
  <c r="J48" i="20"/>
  <c r="V47" i="20"/>
  <c r="R47" i="20"/>
  <c r="N47" i="20"/>
  <c r="M47" i="20"/>
  <c r="L47" i="20"/>
  <c r="K47" i="20"/>
  <c r="J47" i="20"/>
  <c r="V46" i="20"/>
  <c r="R46" i="20"/>
  <c r="N46" i="20"/>
  <c r="M46" i="20"/>
  <c r="L46" i="20"/>
  <c r="K46" i="20"/>
  <c r="J46" i="20"/>
  <c r="V45" i="20"/>
  <c r="R45" i="20"/>
  <c r="N45" i="20"/>
  <c r="M45" i="20"/>
  <c r="L45" i="20"/>
  <c r="K45" i="20"/>
  <c r="J45" i="20"/>
  <c r="V44" i="20"/>
  <c r="R44" i="20"/>
  <c r="N44" i="20"/>
  <c r="M44" i="20"/>
  <c r="L44" i="20"/>
  <c r="K44" i="20"/>
  <c r="J44" i="20"/>
  <c r="V43" i="20"/>
  <c r="R43" i="20"/>
  <c r="N43" i="20"/>
  <c r="M43" i="20"/>
  <c r="L43" i="20"/>
  <c r="K43" i="20"/>
  <c r="J43" i="20"/>
  <c r="V42" i="20"/>
  <c r="R42" i="20"/>
  <c r="N42" i="20"/>
  <c r="M42" i="20"/>
  <c r="L42" i="20"/>
  <c r="K42" i="20"/>
  <c r="J42" i="20"/>
  <c r="V41" i="20"/>
  <c r="R41" i="20"/>
  <c r="N41" i="20"/>
  <c r="M41" i="20"/>
  <c r="L41" i="20"/>
  <c r="K41" i="20"/>
  <c r="J41" i="20"/>
  <c r="V40" i="20"/>
  <c r="R40" i="20"/>
  <c r="N40" i="20"/>
  <c r="M40" i="20"/>
  <c r="L40" i="20"/>
  <c r="K40" i="20"/>
  <c r="J40" i="20"/>
  <c r="V39" i="20"/>
  <c r="R39" i="20"/>
  <c r="N39" i="20"/>
  <c r="M39" i="20"/>
  <c r="L39" i="20"/>
  <c r="K39" i="20"/>
  <c r="J39" i="20"/>
  <c r="V38" i="20"/>
  <c r="R38" i="20"/>
  <c r="N38" i="20"/>
  <c r="M38" i="20"/>
  <c r="L38" i="20"/>
  <c r="K38" i="20"/>
  <c r="J38" i="20"/>
  <c r="V37" i="20"/>
  <c r="R37" i="20"/>
  <c r="N37" i="20"/>
  <c r="M37" i="20"/>
  <c r="L37" i="20"/>
  <c r="K37" i="20"/>
  <c r="J37" i="20"/>
  <c r="V36" i="20"/>
  <c r="R36" i="20"/>
  <c r="N36" i="20"/>
  <c r="M36" i="20"/>
  <c r="L36" i="20"/>
  <c r="K36" i="20"/>
  <c r="J36" i="20"/>
  <c r="V35" i="20"/>
  <c r="R35" i="20"/>
  <c r="N35" i="20"/>
  <c r="M35" i="20"/>
  <c r="L35" i="20"/>
  <c r="K35" i="20"/>
  <c r="J35" i="20"/>
  <c r="V34" i="20"/>
  <c r="R34" i="20"/>
  <c r="N34" i="20"/>
  <c r="M34" i="20"/>
  <c r="L34" i="20"/>
  <c r="K34" i="20"/>
  <c r="J34" i="20"/>
  <c r="I38" i="20" s="1"/>
  <c r="V33" i="20"/>
  <c r="R33" i="20"/>
  <c r="N33" i="20"/>
  <c r="M33" i="20"/>
  <c r="L33" i="20"/>
  <c r="K33" i="20"/>
  <c r="J33" i="20"/>
  <c r="V32" i="20"/>
  <c r="R32" i="20"/>
  <c r="N32" i="20"/>
  <c r="M32" i="20"/>
  <c r="L32" i="20"/>
  <c r="K32" i="20"/>
  <c r="J32" i="20"/>
  <c r="V31" i="20"/>
  <c r="R31" i="20"/>
  <c r="N31" i="20"/>
  <c r="M31" i="20"/>
  <c r="L31" i="20"/>
  <c r="K31" i="20"/>
  <c r="J31" i="20"/>
  <c r="V30" i="20"/>
  <c r="R30" i="20"/>
  <c r="N30" i="20"/>
  <c r="M30" i="20"/>
  <c r="L30" i="20"/>
  <c r="K30" i="20"/>
  <c r="J30" i="20"/>
  <c r="V29" i="20"/>
  <c r="R29" i="20"/>
  <c r="N29" i="20"/>
  <c r="M29" i="20"/>
  <c r="L29" i="20"/>
  <c r="K29" i="20"/>
  <c r="J29" i="20"/>
  <c r="V28" i="20"/>
  <c r="T37" i="20" s="1"/>
  <c r="R28" i="20"/>
  <c r="N28" i="20"/>
  <c r="M28" i="20"/>
  <c r="L28" i="20"/>
  <c r="K28" i="20"/>
  <c r="J28" i="20"/>
  <c r="V27" i="20"/>
  <c r="R27" i="20"/>
  <c r="N27" i="20"/>
  <c r="M27" i="20"/>
  <c r="L27" i="20"/>
  <c r="K27" i="20"/>
  <c r="J27" i="20"/>
  <c r="V26" i="20"/>
  <c r="R26" i="20"/>
  <c r="N26" i="20"/>
  <c r="M26" i="20"/>
  <c r="L26" i="20"/>
  <c r="K26" i="20"/>
  <c r="J26" i="20"/>
  <c r="V25" i="20"/>
  <c r="R25" i="20"/>
  <c r="N25" i="20"/>
  <c r="M25" i="20"/>
  <c r="L25" i="20"/>
  <c r="K25" i="20"/>
  <c r="J25" i="20"/>
  <c r="V24" i="20"/>
  <c r="R24" i="20"/>
  <c r="N24" i="20"/>
  <c r="M24" i="20"/>
  <c r="L24" i="20"/>
  <c r="K24" i="20"/>
  <c r="J24" i="20"/>
  <c r="V23" i="20"/>
  <c r="R23" i="20"/>
  <c r="N23" i="20"/>
  <c r="M23" i="20"/>
  <c r="L23" i="20"/>
  <c r="K23" i="20"/>
  <c r="J23" i="20"/>
  <c r="V22" i="20"/>
  <c r="R22" i="20"/>
  <c r="N22" i="20"/>
  <c r="M22" i="20"/>
  <c r="L22" i="20"/>
  <c r="K22" i="20"/>
  <c r="J22" i="20"/>
  <c r="V21" i="20"/>
  <c r="R21" i="20"/>
  <c r="N21" i="20"/>
  <c r="M21" i="20"/>
  <c r="L21" i="20"/>
  <c r="K21" i="20"/>
  <c r="J21" i="20"/>
  <c r="V20" i="20"/>
  <c r="R20" i="20"/>
  <c r="N20" i="20"/>
  <c r="M20" i="20"/>
  <c r="J20" i="20"/>
  <c r="V19" i="20"/>
  <c r="R19" i="20"/>
  <c r="N19" i="20"/>
  <c r="M19" i="20"/>
  <c r="J19" i="20"/>
  <c r="V18" i="20"/>
  <c r="R18" i="20"/>
  <c r="N18" i="20"/>
  <c r="M18" i="20"/>
  <c r="J18" i="20"/>
  <c r="V17" i="20"/>
  <c r="R17" i="20"/>
  <c r="N17" i="20"/>
  <c r="M17" i="20"/>
  <c r="J17" i="20"/>
  <c r="V16" i="20"/>
  <c r="R16" i="20"/>
  <c r="N16" i="20"/>
  <c r="M16" i="20"/>
  <c r="J16" i="20"/>
  <c r="V15" i="20"/>
  <c r="R15" i="20"/>
  <c r="N15" i="20"/>
  <c r="M15" i="20"/>
  <c r="J15" i="20"/>
  <c r="V14" i="20"/>
  <c r="R14" i="20"/>
  <c r="N14" i="20"/>
  <c r="M14" i="20"/>
  <c r="J14" i="20"/>
  <c r="V13" i="20"/>
  <c r="R13" i="20"/>
  <c r="N13" i="20"/>
  <c r="M13" i="20"/>
  <c r="J13" i="20"/>
  <c r="V12" i="20"/>
  <c r="R12" i="20"/>
  <c r="N12" i="20"/>
  <c r="M12" i="20"/>
  <c r="J12" i="20"/>
  <c r="V11" i="20"/>
  <c r="R11" i="20"/>
  <c r="N11" i="20"/>
  <c r="M11" i="20"/>
  <c r="J11" i="20"/>
  <c r="V10" i="20"/>
  <c r="R10" i="20"/>
  <c r="N10" i="20"/>
  <c r="J10" i="20"/>
  <c r="V9" i="20"/>
  <c r="R9" i="20"/>
  <c r="N9" i="20"/>
  <c r="J9" i="20"/>
  <c r="V8" i="20"/>
  <c r="R8" i="20"/>
  <c r="N8" i="20"/>
  <c r="J8" i="20"/>
  <c r="V7" i="20"/>
  <c r="R7" i="20"/>
  <c r="N7" i="20"/>
  <c r="J7" i="20"/>
  <c r="V6" i="20"/>
  <c r="R6" i="20"/>
  <c r="N6" i="20"/>
  <c r="J6" i="20"/>
  <c r="V5" i="20"/>
  <c r="R5" i="20"/>
  <c r="J5" i="20"/>
  <c r="V4" i="20"/>
  <c r="R4" i="20"/>
  <c r="J4" i="20"/>
  <c r="V3" i="20"/>
  <c r="R3" i="20"/>
  <c r="J3" i="20"/>
  <c r="V2" i="20"/>
  <c r="J2" i="20"/>
  <c r="G669" i="6"/>
  <c r="G668" i="6"/>
  <c r="G667" i="6"/>
  <c r="G666" i="6"/>
  <c r="G665" i="6"/>
  <c r="G664" i="6"/>
  <c r="G663" i="6"/>
  <c r="G662" i="6"/>
  <c r="G661" i="6"/>
  <c r="G660" i="6"/>
  <c r="G659" i="6"/>
  <c r="G658" i="6"/>
  <c r="G657" i="6"/>
  <c r="G656" i="6"/>
  <c r="G655" i="6"/>
  <c r="G654" i="6"/>
  <c r="G653" i="6"/>
  <c r="G652" i="6"/>
  <c r="G651" i="6"/>
  <c r="G650" i="6"/>
  <c r="G649" i="6"/>
  <c r="G648" i="6"/>
  <c r="G647" i="6"/>
  <c r="G646" i="6"/>
  <c r="G645" i="6"/>
  <c r="G644" i="6"/>
  <c r="G643" i="6"/>
  <c r="G642" i="6"/>
  <c r="G641" i="6"/>
  <c r="G640" i="6"/>
  <c r="G639" i="6"/>
  <c r="G638" i="6"/>
  <c r="G637" i="6"/>
  <c r="G636" i="6"/>
  <c r="G635" i="6"/>
  <c r="G634" i="6"/>
  <c r="G633" i="6"/>
  <c r="G632" i="6"/>
  <c r="G631" i="6"/>
  <c r="G630" i="6"/>
  <c r="G629" i="6"/>
  <c r="G628" i="6"/>
  <c r="G627" i="6"/>
  <c r="G626" i="6"/>
  <c r="G625" i="6"/>
  <c r="G624" i="6"/>
  <c r="G623" i="6"/>
  <c r="G622" i="6"/>
  <c r="G621" i="6"/>
  <c r="G620" i="6"/>
  <c r="G619" i="6"/>
  <c r="G618" i="6"/>
  <c r="G617" i="6"/>
  <c r="G616" i="6"/>
  <c r="G615" i="6"/>
  <c r="G614" i="6"/>
  <c r="G613" i="6"/>
  <c r="G612" i="6"/>
  <c r="G611" i="6"/>
  <c r="G610" i="6"/>
  <c r="G609" i="6"/>
  <c r="G608" i="6"/>
  <c r="G607" i="6"/>
  <c r="G606" i="6"/>
  <c r="G605" i="6"/>
  <c r="G604" i="6"/>
  <c r="G603" i="6"/>
  <c r="G602" i="6"/>
  <c r="G601" i="6"/>
  <c r="G600" i="6"/>
  <c r="G599" i="6"/>
  <c r="G598" i="6"/>
  <c r="G597" i="6"/>
  <c r="G596" i="6"/>
  <c r="G595" i="6"/>
  <c r="G594" i="6"/>
  <c r="G593" i="6"/>
  <c r="G592" i="6"/>
  <c r="G591" i="6"/>
  <c r="G590" i="6"/>
  <c r="G589" i="6"/>
  <c r="G588" i="6"/>
  <c r="G587" i="6"/>
  <c r="G586" i="6"/>
  <c r="G585" i="6"/>
  <c r="G584" i="6"/>
  <c r="G583" i="6"/>
  <c r="G582" i="6"/>
  <c r="G581" i="6"/>
  <c r="G580" i="6"/>
  <c r="G579" i="6"/>
  <c r="G578" i="6"/>
  <c r="G577" i="6"/>
  <c r="G576" i="6"/>
  <c r="G575" i="6"/>
  <c r="G574" i="6"/>
  <c r="G573" i="6"/>
  <c r="G572" i="6"/>
  <c r="G571" i="6"/>
  <c r="G570" i="6"/>
  <c r="G569" i="6"/>
  <c r="G568" i="6"/>
  <c r="G567" i="6"/>
  <c r="G566" i="6"/>
  <c r="G565" i="6"/>
  <c r="G564" i="6"/>
  <c r="G563" i="6"/>
  <c r="G562" i="6"/>
  <c r="G561" i="6"/>
  <c r="G560" i="6"/>
  <c r="G559" i="6"/>
  <c r="G558" i="6"/>
  <c r="G557" i="6"/>
  <c r="G556" i="6"/>
  <c r="G555" i="6"/>
  <c r="G554" i="6"/>
  <c r="G553" i="6"/>
  <c r="G552" i="6"/>
  <c r="G551" i="6"/>
  <c r="G550" i="6"/>
  <c r="G549" i="6"/>
  <c r="G548" i="6"/>
  <c r="G547" i="6"/>
  <c r="G546" i="6"/>
  <c r="G545" i="6"/>
  <c r="G544" i="6"/>
  <c r="G543" i="6"/>
  <c r="G542" i="6"/>
  <c r="G541" i="6"/>
  <c r="G540" i="6"/>
  <c r="G539" i="6"/>
  <c r="G538" i="6"/>
  <c r="G537" i="6"/>
  <c r="G536" i="6"/>
  <c r="G535" i="6"/>
  <c r="G534" i="6"/>
  <c r="G533" i="6"/>
  <c r="G532" i="6"/>
  <c r="G531" i="6"/>
  <c r="G530" i="6"/>
  <c r="G529" i="6"/>
  <c r="G528" i="6"/>
  <c r="G527" i="6"/>
  <c r="G526" i="6"/>
  <c r="G525" i="6"/>
  <c r="G524" i="6"/>
  <c r="G523" i="6"/>
  <c r="G522" i="6"/>
  <c r="G521" i="6"/>
  <c r="G520" i="6"/>
  <c r="G519" i="6"/>
  <c r="G518" i="6"/>
  <c r="G517" i="6"/>
  <c r="G516" i="6"/>
  <c r="G515" i="6"/>
  <c r="G514" i="6"/>
  <c r="G513" i="6"/>
  <c r="G512" i="6"/>
  <c r="G511" i="6"/>
  <c r="G510" i="6"/>
  <c r="G509" i="6"/>
  <c r="G508" i="6"/>
  <c r="G507" i="6"/>
  <c r="G506" i="6"/>
  <c r="G505" i="6"/>
  <c r="G504" i="6"/>
  <c r="G503" i="6"/>
  <c r="G502" i="6"/>
  <c r="G501" i="6"/>
  <c r="G500" i="6"/>
  <c r="G499" i="6"/>
  <c r="G498" i="6"/>
  <c r="G497" i="6"/>
  <c r="G496" i="6"/>
  <c r="G495" i="6"/>
  <c r="G494" i="6"/>
  <c r="G493" i="6"/>
  <c r="G492" i="6"/>
  <c r="G491" i="6"/>
  <c r="G490" i="6"/>
  <c r="G489" i="6"/>
  <c r="G488" i="6"/>
  <c r="G487" i="6"/>
  <c r="G486" i="6"/>
  <c r="G485" i="6"/>
  <c r="G484" i="6"/>
  <c r="G483" i="6"/>
  <c r="G482" i="6"/>
  <c r="G481" i="6"/>
  <c r="G480" i="6"/>
  <c r="G479" i="6"/>
  <c r="G478" i="6"/>
  <c r="G477" i="6"/>
  <c r="G476" i="6"/>
  <c r="G475" i="6"/>
  <c r="G474" i="6"/>
  <c r="G473" i="6"/>
  <c r="G472" i="6"/>
  <c r="G471" i="6"/>
  <c r="G470" i="6"/>
  <c r="G469" i="6"/>
  <c r="G468" i="6"/>
  <c r="G467" i="6"/>
  <c r="G466" i="6"/>
  <c r="G465" i="6"/>
  <c r="G464" i="6"/>
  <c r="G463" i="6"/>
  <c r="G462" i="6"/>
  <c r="G461" i="6"/>
  <c r="G460" i="6"/>
  <c r="G459" i="6"/>
  <c r="G458" i="6"/>
  <c r="G457" i="6"/>
  <c r="G456" i="6"/>
  <c r="G455" i="6"/>
  <c r="G454" i="6"/>
  <c r="G453" i="6"/>
  <c r="G452" i="6"/>
  <c r="G451" i="6"/>
  <c r="G450" i="6"/>
  <c r="G449" i="6"/>
  <c r="G448" i="6"/>
  <c r="G447" i="6"/>
  <c r="G446" i="6"/>
  <c r="G445" i="6"/>
  <c r="G444" i="6"/>
  <c r="G443" i="6"/>
  <c r="G442" i="6"/>
  <c r="G441" i="6"/>
  <c r="G440" i="6"/>
  <c r="G439" i="6"/>
  <c r="G438" i="6"/>
  <c r="G437" i="6"/>
  <c r="G436" i="6"/>
  <c r="G435" i="6"/>
  <c r="G434" i="6"/>
  <c r="G433" i="6"/>
  <c r="G432" i="6"/>
  <c r="G431" i="6"/>
  <c r="G430" i="6"/>
  <c r="G429" i="6"/>
  <c r="G428" i="6"/>
  <c r="G427" i="6"/>
  <c r="G426" i="6"/>
  <c r="G425" i="6"/>
  <c r="G424" i="6"/>
  <c r="G423" i="6"/>
  <c r="G422" i="6"/>
  <c r="G421" i="6"/>
  <c r="G420" i="6"/>
  <c r="G419" i="6"/>
  <c r="G418" i="6"/>
  <c r="G417" i="6"/>
  <c r="G416" i="6"/>
  <c r="G415" i="6"/>
  <c r="G414" i="6"/>
  <c r="G413" i="6"/>
  <c r="G412" i="6"/>
  <c r="G411" i="6"/>
  <c r="G410" i="6"/>
  <c r="G409" i="6"/>
  <c r="G408" i="6"/>
  <c r="G407" i="6"/>
  <c r="G406" i="6"/>
  <c r="G405" i="6"/>
  <c r="G404" i="6"/>
  <c r="G403" i="6"/>
  <c r="G402"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K172" i="6"/>
  <c r="K184" i="6" s="1"/>
  <c r="G172" i="6"/>
  <c r="G171" i="6"/>
  <c r="G170" i="6"/>
  <c r="O169" i="6"/>
  <c r="G169" i="6"/>
  <c r="O168" i="6"/>
  <c r="G168" i="6"/>
  <c r="O167" i="6"/>
  <c r="G167" i="6"/>
  <c r="O166" i="6"/>
  <c r="G166" i="6"/>
  <c r="O165" i="6"/>
  <c r="G165" i="6"/>
  <c r="O164" i="6"/>
  <c r="G164" i="6"/>
  <c r="O163" i="6"/>
  <c r="G163" i="6"/>
  <c r="O162" i="6"/>
  <c r="G162" i="6"/>
  <c r="O161" i="6"/>
  <c r="G161" i="6"/>
  <c r="O160" i="6"/>
  <c r="G160" i="6"/>
  <c r="O159" i="6"/>
  <c r="G159" i="6"/>
  <c r="O158" i="6"/>
  <c r="G158" i="6"/>
  <c r="O157" i="6"/>
  <c r="G157" i="6"/>
  <c r="O156" i="6"/>
  <c r="G156" i="6"/>
  <c r="O155" i="6"/>
  <c r="G155" i="6"/>
  <c r="O154" i="6"/>
  <c r="G154" i="6"/>
  <c r="O153" i="6"/>
  <c r="G153" i="6"/>
  <c r="O152" i="6"/>
  <c r="G152" i="6"/>
  <c r="O151" i="6"/>
  <c r="G151" i="6"/>
  <c r="O150" i="6"/>
  <c r="G150" i="6"/>
  <c r="O149" i="6"/>
  <c r="G149" i="6"/>
  <c r="O148" i="6"/>
  <c r="G148" i="6"/>
  <c r="O147" i="6"/>
  <c r="G147" i="6"/>
  <c r="O146" i="6"/>
  <c r="G146" i="6"/>
  <c r="O145" i="6"/>
  <c r="G145" i="6"/>
  <c r="O144" i="6"/>
  <c r="G144" i="6"/>
  <c r="O143" i="6"/>
  <c r="G143" i="6"/>
  <c r="O142" i="6"/>
  <c r="G142" i="6"/>
  <c r="O141" i="6"/>
  <c r="G141" i="6"/>
  <c r="O140" i="6"/>
  <c r="G140" i="6"/>
  <c r="O139" i="6"/>
  <c r="G139" i="6"/>
  <c r="O138" i="6"/>
  <c r="G138" i="6"/>
  <c r="O137" i="6"/>
  <c r="G137" i="6"/>
  <c r="O136" i="6"/>
  <c r="G136" i="6"/>
  <c r="O135" i="6"/>
  <c r="G135" i="6"/>
  <c r="O134" i="6"/>
  <c r="G134" i="6"/>
  <c r="O133" i="6"/>
  <c r="G133" i="6"/>
  <c r="O132" i="6"/>
  <c r="G132" i="6"/>
  <c r="O131" i="6"/>
  <c r="G131" i="6"/>
  <c r="O130" i="6"/>
  <c r="G130" i="6"/>
  <c r="O129" i="6"/>
  <c r="G129" i="6"/>
  <c r="O128" i="6"/>
  <c r="G128" i="6"/>
  <c r="O127" i="6"/>
  <c r="G127" i="6"/>
  <c r="O126" i="6"/>
  <c r="G126" i="6"/>
  <c r="O125" i="6"/>
  <c r="G125" i="6"/>
  <c r="O124" i="6"/>
  <c r="G124" i="6"/>
  <c r="O123" i="6"/>
  <c r="G123" i="6"/>
  <c r="O122" i="6"/>
  <c r="G122" i="6"/>
  <c r="O121" i="6"/>
  <c r="G121" i="6"/>
  <c r="O120" i="6"/>
  <c r="G120" i="6"/>
  <c r="O119" i="6"/>
  <c r="G119" i="6"/>
  <c r="O118" i="6"/>
  <c r="G118" i="6"/>
  <c r="O117" i="6"/>
  <c r="G117" i="6"/>
  <c r="O116" i="6"/>
  <c r="G116" i="6"/>
  <c r="O115" i="6"/>
  <c r="G115" i="6"/>
  <c r="O114" i="6"/>
  <c r="G114" i="6"/>
  <c r="O113" i="6"/>
  <c r="G113" i="6"/>
  <c r="O112" i="6"/>
  <c r="G112" i="6"/>
  <c r="O111" i="6"/>
  <c r="G111" i="6"/>
  <c r="O110" i="6"/>
  <c r="G110" i="6"/>
  <c r="O109" i="6"/>
  <c r="G109" i="6"/>
  <c r="O108" i="6"/>
  <c r="G108" i="6"/>
  <c r="O107" i="6"/>
  <c r="G107" i="6"/>
  <c r="O106" i="6"/>
  <c r="G106" i="6"/>
  <c r="O105" i="6"/>
  <c r="G105" i="6"/>
  <c r="O104" i="6"/>
  <c r="G104" i="6"/>
  <c r="O103" i="6"/>
  <c r="G103" i="6"/>
  <c r="O102" i="6"/>
  <c r="G102" i="6"/>
  <c r="O101" i="6"/>
  <c r="G101" i="6"/>
  <c r="O100" i="6"/>
  <c r="G100" i="6"/>
  <c r="O99" i="6"/>
  <c r="G99" i="6"/>
  <c r="O98" i="6"/>
  <c r="G98" i="6"/>
  <c r="O97" i="6"/>
  <c r="G97" i="6"/>
  <c r="O96" i="6"/>
  <c r="G96" i="6"/>
  <c r="O95" i="6"/>
  <c r="G95" i="6"/>
  <c r="O94" i="6"/>
  <c r="G94" i="6"/>
  <c r="O93" i="6"/>
  <c r="G93" i="6"/>
  <c r="O92" i="6"/>
  <c r="G92" i="6"/>
  <c r="O91" i="6"/>
  <c r="G91" i="6"/>
  <c r="O90" i="6"/>
  <c r="G90" i="6"/>
  <c r="O89" i="6"/>
  <c r="G89" i="6"/>
  <c r="O88" i="6"/>
  <c r="G88" i="6"/>
  <c r="O87" i="6"/>
  <c r="G87" i="6"/>
  <c r="O86" i="6"/>
  <c r="G86" i="6"/>
  <c r="O85" i="6"/>
  <c r="G85" i="6"/>
  <c r="O84" i="6"/>
  <c r="G84" i="6"/>
  <c r="O83" i="6"/>
  <c r="G83" i="6"/>
  <c r="O82" i="6"/>
  <c r="G82" i="6"/>
  <c r="O81" i="6"/>
  <c r="G81" i="6"/>
  <c r="O80" i="6"/>
  <c r="G80" i="6"/>
  <c r="O79" i="6"/>
  <c r="G79" i="6"/>
  <c r="O78" i="6"/>
  <c r="G78" i="6"/>
  <c r="O77" i="6"/>
  <c r="G77" i="6"/>
  <c r="O76" i="6"/>
  <c r="G76" i="6"/>
  <c r="O75" i="6"/>
  <c r="G75" i="6"/>
  <c r="O74" i="6"/>
  <c r="G74" i="6"/>
  <c r="O73" i="6"/>
  <c r="G73" i="6"/>
  <c r="O72" i="6"/>
  <c r="G72" i="6"/>
  <c r="O71" i="6"/>
  <c r="G71" i="6"/>
  <c r="O70" i="6"/>
  <c r="G70" i="6"/>
  <c r="O69" i="6"/>
  <c r="G69" i="6"/>
  <c r="O68" i="6"/>
  <c r="G68" i="6"/>
  <c r="O67" i="6"/>
  <c r="G67" i="6"/>
  <c r="O66" i="6"/>
  <c r="G66" i="6"/>
  <c r="O65" i="6"/>
  <c r="G65" i="6"/>
  <c r="O64" i="6"/>
  <c r="G64" i="6"/>
  <c r="O63" i="6"/>
  <c r="G63" i="6"/>
  <c r="O62" i="6"/>
  <c r="G62" i="6"/>
  <c r="O61" i="6"/>
  <c r="G61" i="6"/>
  <c r="O60" i="6"/>
  <c r="G60" i="6"/>
  <c r="O59" i="6"/>
  <c r="G59" i="6"/>
  <c r="O58" i="6"/>
  <c r="G58" i="6"/>
  <c r="O57" i="6"/>
  <c r="G57" i="6"/>
  <c r="O56" i="6"/>
  <c r="G56" i="6"/>
  <c r="O55" i="6"/>
  <c r="G55" i="6"/>
  <c r="O54" i="6"/>
  <c r="G54" i="6"/>
  <c r="O53" i="6"/>
  <c r="G53" i="6"/>
  <c r="O52" i="6"/>
  <c r="G52" i="6"/>
  <c r="O51" i="6"/>
  <c r="G51" i="6"/>
  <c r="O50" i="6"/>
  <c r="G50" i="6"/>
  <c r="O49" i="6"/>
  <c r="G49" i="6"/>
  <c r="O48" i="6"/>
  <c r="G48" i="6"/>
  <c r="O47" i="6"/>
  <c r="G47" i="6"/>
  <c r="O46" i="6"/>
  <c r="G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AS15" i="6"/>
  <c r="O15" i="6"/>
  <c r="AS14" i="6"/>
  <c r="AB14" i="6"/>
  <c r="O14" i="6"/>
  <c r="AS13" i="6"/>
  <c r="AB13" i="6"/>
  <c r="O13" i="6"/>
  <c r="AS12" i="6"/>
  <c r="AB12" i="6"/>
  <c r="O12" i="6"/>
  <c r="AB11" i="6"/>
  <c r="O11" i="6"/>
  <c r="O10" i="6"/>
  <c r="O9" i="6"/>
  <c r="O8" i="6"/>
  <c r="O7" i="6"/>
  <c r="O6" i="6"/>
  <c r="O5" i="6"/>
  <c r="O4" i="6"/>
  <c r="AK1119" i="22"/>
  <c r="AM1119" i="22" s="1"/>
  <c r="AK1094" i="22"/>
  <c r="AK1068" i="22"/>
  <c r="AK1042" i="22"/>
  <c r="AK1015" i="22"/>
  <c r="AK990" i="22"/>
  <c r="AK963" i="22"/>
  <c r="AK935" i="22"/>
  <c r="AL925" i="22"/>
  <c r="AK912" i="22"/>
  <c r="AM900" i="22"/>
  <c r="AK888" i="22"/>
  <c r="AL872" i="22"/>
  <c r="AK862" i="22"/>
  <c r="AM846" i="22"/>
  <c r="AK837" i="22"/>
  <c r="AM819" i="22"/>
  <c r="AK812" i="22"/>
  <c r="AM812" i="22" s="1"/>
  <c r="AM800" i="22"/>
  <c r="AK785" i="22"/>
  <c r="AM766" i="22"/>
  <c r="AK759" i="22"/>
  <c r="AM743" i="22"/>
  <c r="AK733" i="22"/>
  <c r="AM715" i="22"/>
  <c r="AK707" i="22"/>
  <c r="AM692" i="22"/>
  <c r="AK682" i="22"/>
  <c r="AM662" i="22"/>
  <c r="AK655" i="22"/>
  <c r="AM639" i="22"/>
  <c r="AM628" i="22"/>
  <c r="AK628" i="22"/>
  <c r="AL616" i="22"/>
  <c r="AK604" i="22"/>
  <c r="AM580" i="22"/>
  <c r="AK580" i="22"/>
  <c r="AK554" i="22"/>
  <c r="AM554" i="22" s="1"/>
  <c r="AK529" i="22"/>
  <c r="AK503" i="22"/>
  <c r="AK477" i="22"/>
  <c r="AK452" i="22"/>
  <c r="AK425" i="22"/>
  <c r="AK400" i="22"/>
  <c r="AK379" i="22"/>
  <c r="AK353" i="22"/>
  <c r="AK329" i="22"/>
  <c r="AM329" i="22" s="1"/>
  <c r="AK306" i="22"/>
  <c r="AK282" i="22"/>
  <c r="AK256" i="22"/>
  <c r="AK230" i="22"/>
  <c r="AK204" i="22"/>
  <c r="Q194" i="22"/>
  <c r="Q193" i="22"/>
  <c r="Q192" i="22"/>
  <c r="Q191" i="22"/>
  <c r="Q190" i="22"/>
  <c r="Q189" i="22"/>
  <c r="Q188" i="22"/>
  <c r="Q187" i="22"/>
  <c r="Q186" i="22"/>
  <c r="Q185" i="22"/>
  <c r="Q184" i="22"/>
  <c r="Q183" i="22"/>
  <c r="Q182" i="22"/>
  <c r="Q181" i="22"/>
  <c r="Q180" i="22"/>
  <c r="AK179" i="22"/>
  <c r="Q179" i="22"/>
  <c r="Q178" i="22"/>
  <c r="Q177" i="22"/>
  <c r="Q176" i="22"/>
  <c r="Q175" i="22"/>
  <c r="Q174" i="22"/>
  <c r="Q173" i="22"/>
  <c r="Q172" i="22"/>
  <c r="Q171" i="22"/>
  <c r="Q170" i="22"/>
  <c r="Q169" i="22"/>
  <c r="Q168" i="22"/>
  <c r="Q166" i="22"/>
  <c r="Q165" i="22"/>
  <c r="S164" i="22"/>
  <c r="Q164" i="22"/>
  <c r="S163" i="22"/>
  <c r="Q163" i="22"/>
  <c r="S162" i="22"/>
  <c r="Q162" i="22"/>
  <c r="S161" i="22"/>
  <c r="Q161" i="22"/>
  <c r="S160" i="22"/>
  <c r="P159" i="22"/>
  <c r="Q160" i="22" s="1"/>
  <c r="P158" i="22"/>
  <c r="P157" i="22"/>
  <c r="AK156" i="22"/>
  <c r="P156" i="22"/>
  <c r="P155" i="22"/>
  <c r="S155" i="22" s="1"/>
  <c r="P154" i="22"/>
  <c r="P153" i="22"/>
  <c r="P152" i="22"/>
  <c r="Q153" i="22" s="1"/>
  <c r="P151" i="22"/>
  <c r="S152" i="22" s="1"/>
  <c r="P150" i="22"/>
  <c r="Q150" i="22" s="1"/>
  <c r="P149" i="22"/>
  <c r="P148" i="22"/>
  <c r="P147" i="22"/>
  <c r="Q147" i="22" s="1"/>
  <c r="P146" i="22"/>
  <c r="P145" i="22"/>
  <c r="P144" i="22"/>
  <c r="P143" i="22"/>
  <c r="P142" i="22"/>
  <c r="S142" i="22" s="1"/>
  <c r="P141" i="22"/>
  <c r="P140" i="22"/>
  <c r="P139" i="22"/>
  <c r="Q139" i="22" s="1"/>
  <c r="P138" i="22"/>
  <c r="P137" i="22"/>
  <c r="P136" i="22"/>
  <c r="P135" i="22"/>
  <c r="P134" i="22"/>
  <c r="P133" i="22"/>
  <c r="P132" i="22"/>
  <c r="P131" i="22"/>
  <c r="P130" i="22"/>
  <c r="AK129" i="22"/>
  <c r="P129" i="22"/>
  <c r="P128" i="22"/>
  <c r="Q128" i="22" s="1"/>
  <c r="P127" i="22"/>
  <c r="P126" i="22"/>
  <c r="P125" i="22"/>
  <c r="P124" i="22"/>
  <c r="P123" i="22"/>
  <c r="P122" i="22"/>
  <c r="P121" i="22"/>
  <c r="P120" i="22"/>
  <c r="Q120" i="22" s="1"/>
  <c r="P119" i="22"/>
  <c r="P118" i="22"/>
  <c r="P117" i="22"/>
  <c r="P116" i="22"/>
  <c r="Q116" i="22" s="1"/>
  <c r="P115" i="22"/>
  <c r="P114" i="22"/>
  <c r="P113" i="22"/>
  <c r="Q113" i="22" s="1"/>
  <c r="P112" i="22"/>
  <c r="P111" i="22"/>
  <c r="P110" i="22"/>
  <c r="P109" i="22"/>
  <c r="P108" i="22"/>
  <c r="P107" i="22"/>
  <c r="P106" i="22"/>
  <c r="P105" i="22"/>
  <c r="AK104" i="22"/>
  <c r="P104" i="22"/>
  <c r="P103" i="22"/>
  <c r="P102" i="22"/>
  <c r="P101" i="22"/>
  <c r="P100" i="22"/>
  <c r="P99" i="22"/>
  <c r="P98" i="22"/>
  <c r="P97" i="22"/>
  <c r="Q97" i="22" s="1"/>
  <c r="P96" i="22"/>
  <c r="P95" i="22"/>
  <c r="P94" i="22"/>
  <c r="P93" i="22"/>
  <c r="P92" i="22"/>
  <c r="Q92" i="22" s="1"/>
  <c r="P91" i="22"/>
  <c r="P90" i="22"/>
  <c r="Q90" i="22" s="1"/>
  <c r="P89" i="22"/>
  <c r="P88" i="22"/>
  <c r="P87" i="22"/>
  <c r="P86" i="22"/>
  <c r="P85" i="22"/>
  <c r="P84" i="22"/>
  <c r="P83" i="22"/>
  <c r="P82" i="22"/>
  <c r="P81" i="22"/>
  <c r="P80" i="22"/>
  <c r="P79" i="22"/>
  <c r="AK78" i="22"/>
  <c r="P78" i="22"/>
  <c r="P77" i="22"/>
  <c r="P76" i="22"/>
  <c r="P75" i="22"/>
  <c r="P74" i="22"/>
  <c r="P73" i="22"/>
  <c r="P72" i="22"/>
  <c r="P71" i="22"/>
  <c r="S71" i="22" s="1"/>
  <c r="P70" i="22"/>
  <c r="P69" i="22"/>
  <c r="P68" i="22"/>
  <c r="P67" i="22"/>
  <c r="P66" i="22"/>
  <c r="P65" i="22"/>
  <c r="P64" i="22"/>
  <c r="S65" i="22" s="1"/>
  <c r="P63" i="22"/>
  <c r="S63" i="22" s="1"/>
  <c r="P62" i="22"/>
  <c r="P61" i="22"/>
  <c r="P60" i="22"/>
  <c r="Q60" i="22" s="1"/>
  <c r="P59" i="22"/>
  <c r="P58" i="22"/>
  <c r="P57" i="22"/>
  <c r="P56" i="22"/>
  <c r="P55" i="22"/>
  <c r="S55" i="22" s="1"/>
  <c r="P54" i="22"/>
  <c r="AK53" i="22"/>
  <c r="P53" i="22"/>
  <c r="S54" i="22" s="1"/>
  <c r="P52" i="22"/>
  <c r="S52" i="22" s="1"/>
  <c r="P51" i="22"/>
  <c r="P50" i="22"/>
  <c r="P49" i="22"/>
  <c r="P48" i="22"/>
  <c r="P47" i="22"/>
  <c r="P46" i="22"/>
  <c r="Q47" i="22" s="1"/>
  <c r="P45" i="22"/>
  <c r="S45" i="22" s="1"/>
  <c r="P44" i="22"/>
  <c r="P43" i="22"/>
  <c r="P42" i="22"/>
  <c r="P41" i="22"/>
  <c r="Q41" i="22" s="1"/>
  <c r="P40" i="22"/>
  <c r="P39" i="22"/>
  <c r="P38" i="22"/>
  <c r="P37" i="22"/>
  <c r="P36" i="22"/>
  <c r="S36" i="22" s="1"/>
  <c r="P35" i="22"/>
  <c r="P34" i="22"/>
  <c r="P33" i="22"/>
  <c r="P32" i="22"/>
  <c r="P31" i="22"/>
  <c r="P30" i="22"/>
  <c r="P29" i="22"/>
  <c r="AK28" i="22"/>
  <c r="P28" i="22"/>
  <c r="P27" i="22"/>
  <c r="P26" i="22"/>
  <c r="P25" i="22"/>
  <c r="P24" i="22"/>
  <c r="P23" i="22"/>
  <c r="P22" i="22"/>
  <c r="P21" i="22"/>
  <c r="S22" i="22" s="1"/>
  <c r="P20" i="22"/>
  <c r="P19" i="22"/>
  <c r="P18" i="22"/>
  <c r="P17" i="22"/>
  <c r="P16" i="22"/>
  <c r="P15" i="22"/>
  <c r="P14" i="22"/>
  <c r="P13" i="22"/>
  <c r="P12" i="22"/>
  <c r="P11" i="22"/>
  <c r="P10" i="22"/>
  <c r="P9" i="22"/>
  <c r="P8" i="22"/>
  <c r="P7" i="22"/>
  <c r="P6" i="22"/>
  <c r="AA5" i="22"/>
  <c r="Z5" i="22"/>
  <c r="P5" i="22"/>
  <c r="S5" i="22" s="1"/>
  <c r="P4" i="22"/>
  <c r="Q3" i="22"/>
  <c r="G68" i="30"/>
  <c r="G69" i="30" s="1"/>
  <c r="G70" i="30" s="1"/>
  <c r="G71" i="30" s="1"/>
  <c r="I62" i="30"/>
  <c r="BJ207" i="1"/>
  <c r="BJ208" i="1" s="1"/>
  <c r="BJ209" i="1" s="1"/>
  <c r="BJ210" i="1" s="1"/>
  <c r="BJ211" i="1" s="1"/>
  <c r="BJ212" i="1" s="1"/>
  <c r="BJ213" i="1" s="1"/>
  <c r="BJ214" i="1" s="1"/>
  <c r="BJ215" i="1" s="1"/>
  <c r="BJ216" i="1" s="1"/>
  <c r="S87" i="1"/>
  <c r="R87" i="1" s="1"/>
  <c r="R79" i="1" s="1"/>
  <c r="R83" i="1" s="1"/>
  <c r="BR12" i="1"/>
  <c r="BS12" i="1" s="1"/>
  <c r="BT12" i="1" s="1"/>
  <c r="BQ12" i="1"/>
  <c r="BQ78" i="1" s="1"/>
  <c r="BQ82" i="1" s="1"/>
  <c r="BP12" i="1"/>
  <c r="BP78" i="1" s="1"/>
  <c r="BP82" i="1" s="1"/>
  <c r="BO12" i="1"/>
  <c r="BO78" i="1" s="1"/>
  <c r="BO82" i="1" s="1"/>
  <c r="BN12" i="1"/>
  <c r="BN78" i="1" s="1"/>
  <c r="BN82" i="1" s="1"/>
  <c r="BM12" i="1"/>
  <c r="BM78" i="1" s="1"/>
  <c r="BM82" i="1" s="1"/>
  <c r="BL12" i="1"/>
  <c r="BL78" i="1" s="1"/>
  <c r="BL82" i="1" s="1"/>
  <c r="BK12" i="1"/>
  <c r="BK78" i="1" s="1"/>
  <c r="BJ12" i="1"/>
  <c r="BJ78" i="1" s="1"/>
  <c r="BI12" i="1"/>
  <c r="BI78" i="1" s="1"/>
  <c r="BH12" i="1"/>
  <c r="BH78" i="1" s="1"/>
  <c r="BG12" i="1"/>
  <c r="BG78" i="1" s="1"/>
  <c r="BF12" i="1"/>
  <c r="BF78" i="1" s="1"/>
  <c r="BE12" i="1"/>
  <c r="BE78" i="1" s="1"/>
  <c r="BE82" i="1" s="1"/>
  <c r="BD12" i="1"/>
  <c r="BD78" i="1" s="1"/>
  <c r="BD82" i="1" s="1"/>
  <c r="BC12" i="1"/>
  <c r="BC78" i="1" s="1"/>
  <c r="BC82" i="1" s="1"/>
  <c r="BB12" i="1"/>
  <c r="BB78" i="1" s="1"/>
  <c r="BB82" i="1" s="1"/>
  <c r="BA12" i="1"/>
  <c r="BA78" i="1" s="1"/>
  <c r="BA82" i="1" s="1"/>
  <c r="AZ12" i="1"/>
  <c r="AZ78" i="1" s="1"/>
  <c r="AZ82" i="1" s="1"/>
  <c r="AY12" i="1"/>
  <c r="AY78" i="1" s="1"/>
  <c r="AX12" i="1"/>
  <c r="AX78" i="1" s="1"/>
  <c r="AX82" i="1" s="1"/>
  <c r="AW12" i="1"/>
  <c r="AW78" i="1" s="1"/>
  <c r="AW82" i="1" s="1"/>
  <c r="AV12" i="1"/>
  <c r="AV78" i="1" s="1"/>
  <c r="AV82" i="1" s="1"/>
  <c r="AU12" i="1"/>
  <c r="AU78" i="1" s="1"/>
  <c r="AT12" i="1"/>
  <c r="AS12" i="1"/>
  <c r="AR12" i="1"/>
  <c r="AR78" i="1" s="1"/>
  <c r="AR82" i="1" s="1"/>
  <c r="AQ12" i="1"/>
  <c r="AQ78" i="1" s="1"/>
  <c r="AQ82" i="1" s="1"/>
  <c r="AP12" i="1"/>
  <c r="AP78" i="1" s="1"/>
  <c r="AP82" i="1" s="1"/>
  <c r="AO12" i="1"/>
  <c r="AO78" i="1" s="1"/>
  <c r="AO82" i="1" s="1"/>
  <c r="AN12" i="1"/>
  <c r="AN78" i="1" s="1"/>
  <c r="AN82" i="1" s="1"/>
  <c r="AM12" i="1"/>
  <c r="AM78" i="1" s="1"/>
  <c r="AL12" i="1"/>
  <c r="AL78" i="1" s="1"/>
  <c r="AK12" i="1"/>
  <c r="AK78" i="1" s="1"/>
  <c r="AJ12" i="1"/>
  <c r="AJ78" i="1" s="1"/>
  <c r="AI12" i="1"/>
  <c r="AI78" i="1" s="1"/>
  <c r="AH12" i="1"/>
  <c r="AH78" i="1" s="1"/>
  <c r="AG12" i="1"/>
  <c r="AG78" i="1" s="1"/>
  <c r="AG82" i="1" s="1"/>
  <c r="AF12" i="1"/>
  <c r="AF78" i="1" s="1"/>
  <c r="AF82" i="1" s="1"/>
  <c r="AE12" i="1"/>
  <c r="AE78" i="1" s="1"/>
  <c r="AE82" i="1" s="1"/>
  <c r="AD12" i="1"/>
  <c r="AD78" i="1" s="1"/>
  <c r="AD82" i="1" s="1"/>
  <c r="AC12" i="1"/>
  <c r="AC78" i="1" s="1"/>
  <c r="AC82" i="1" s="1"/>
  <c r="AB12" i="1"/>
  <c r="AB78" i="1" s="1"/>
  <c r="AB82" i="1" s="1"/>
  <c r="AA12" i="1"/>
  <c r="AA78" i="1" s="1"/>
  <c r="Z12" i="1"/>
  <c r="Z78" i="1" s="1"/>
  <c r="Y12" i="1"/>
  <c r="Y78" i="1" s="1"/>
  <c r="X12" i="1"/>
  <c r="X78" i="1" s="1"/>
  <c r="W12" i="1"/>
  <c r="W78" i="1" s="1"/>
  <c r="V12" i="1"/>
  <c r="V78" i="1" s="1"/>
  <c r="U12" i="1"/>
  <c r="U78" i="1" s="1"/>
  <c r="U82" i="1" s="1"/>
  <c r="T12" i="1"/>
  <c r="S12" i="1" s="1"/>
  <c r="BV81" i="1"/>
  <c r="BV80" i="1"/>
  <c r="Q80" i="1"/>
  <c r="P80" i="1"/>
  <c r="O80" i="1"/>
  <c r="N80" i="1"/>
  <c r="M80" i="1"/>
  <c r="L80" i="1"/>
  <c r="K80" i="1"/>
  <c r="J80" i="1"/>
  <c r="I80" i="1"/>
  <c r="H80" i="1"/>
  <c r="G80" i="1"/>
  <c r="BV79" i="1"/>
  <c r="BR79" i="1"/>
  <c r="BQ79" i="1"/>
  <c r="BQ83" i="1" s="1"/>
  <c r="BP79" i="1"/>
  <c r="BP83" i="1" s="1"/>
  <c r="BO79" i="1"/>
  <c r="BN79" i="1"/>
  <c r="BM79" i="1"/>
  <c r="BL79" i="1"/>
  <c r="BK79" i="1"/>
  <c r="BJ79" i="1"/>
  <c r="BI79" i="1"/>
  <c r="BI83" i="1" s="1"/>
  <c r="BH79" i="1"/>
  <c r="BH83" i="1" s="1"/>
  <c r="BG79" i="1"/>
  <c r="BG83" i="1" s="1"/>
  <c r="BF79" i="1"/>
  <c r="BF83" i="1" s="1"/>
  <c r="BE79" i="1"/>
  <c r="BE83" i="1" s="1"/>
  <c r="BD79" i="1"/>
  <c r="BD83" i="1" s="1"/>
  <c r="BC79" i="1"/>
  <c r="BB79" i="1"/>
  <c r="BA79" i="1"/>
  <c r="AZ79" i="1"/>
  <c r="AY79" i="1"/>
  <c r="AX79" i="1"/>
  <c r="AW79" i="1"/>
  <c r="AW83" i="1" s="1"/>
  <c r="AV79" i="1"/>
  <c r="AV83" i="1" s="1"/>
  <c r="AU79" i="1"/>
  <c r="AU83" i="1" s="1"/>
  <c r="AT79" i="1"/>
  <c r="AT83" i="1" s="1"/>
  <c r="AS79" i="1"/>
  <c r="AS83" i="1" s="1"/>
  <c r="AR79" i="1"/>
  <c r="AR83" i="1" s="1"/>
  <c r="AQ79" i="1"/>
  <c r="AP79" i="1"/>
  <c r="AO79" i="1"/>
  <c r="AN79" i="1"/>
  <c r="AM79" i="1"/>
  <c r="AL79" i="1"/>
  <c r="AK79" i="1"/>
  <c r="AK83" i="1" s="1"/>
  <c r="AJ79" i="1"/>
  <c r="AJ83" i="1" s="1"/>
  <c r="AI79" i="1"/>
  <c r="AI83" i="1" s="1"/>
  <c r="AH79" i="1"/>
  <c r="AH83" i="1" s="1"/>
  <c r="AG79" i="1"/>
  <c r="AG83" i="1" s="1"/>
  <c r="AF79" i="1"/>
  <c r="AF83" i="1" s="1"/>
  <c r="AE79" i="1"/>
  <c r="AD79" i="1"/>
  <c r="AC79" i="1"/>
  <c r="AB79" i="1"/>
  <c r="AA79" i="1"/>
  <c r="Z79" i="1"/>
  <c r="Y79" i="1"/>
  <c r="Y83" i="1" s="1"/>
  <c r="X79" i="1"/>
  <c r="X83" i="1" s="1"/>
  <c r="W79" i="1"/>
  <c r="W83" i="1" s="1"/>
  <c r="V79" i="1"/>
  <c r="V83" i="1" s="1"/>
  <c r="U79" i="1"/>
  <c r="U83" i="1" s="1"/>
  <c r="T79" i="1"/>
  <c r="T83" i="1" s="1"/>
  <c r="Q79" i="1"/>
  <c r="P79" i="1"/>
  <c r="O79" i="1"/>
  <c r="N79" i="1"/>
  <c r="M79" i="1"/>
  <c r="L79" i="1"/>
  <c r="K79" i="1"/>
  <c r="J79" i="1"/>
  <c r="I79" i="1"/>
  <c r="H79" i="1"/>
  <c r="G79" i="1"/>
  <c r="BV78" i="1"/>
  <c r="AT78" i="1"/>
  <c r="AS78" i="1"/>
  <c r="AS82" i="1" s="1"/>
  <c r="Q78" i="1"/>
  <c r="Q82" i="1" s="1"/>
  <c r="P78" i="1"/>
  <c r="P82" i="1" s="1"/>
  <c r="O78" i="1"/>
  <c r="O82" i="1" s="1"/>
  <c r="N78" i="1"/>
  <c r="N82" i="1" s="1"/>
  <c r="M78" i="1"/>
  <c r="M82" i="1" s="1"/>
  <c r="L78" i="1"/>
  <c r="L82" i="1" s="1"/>
  <c r="K78" i="1"/>
  <c r="K82" i="1" s="1"/>
  <c r="J78" i="1"/>
  <c r="J82" i="1" s="1"/>
  <c r="I78" i="1"/>
  <c r="I82" i="1" s="1"/>
  <c r="H78" i="1"/>
  <c r="H82" i="1" s="1"/>
  <c r="G78" i="1"/>
  <c r="G82" i="1" s="1"/>
  <c r="AW56" i="1"/>
  <c r="AT55" i="1"/>
  <c r="BQ59" i="1"/>
  <c r="AH52" i="1"/>
  <c r="AB51" i="1"/>
  <c r="R50" i="1"/>
  <c r="BU49" i="1"/>
  <c r="BT49" i="1"/>
  <c r="BS49" i="1"/>
  <c r="BP49" i="1"/>
  <c r="BO49" i="1"/>
  <c r="BM49" i="1"/>
  <c r="BL49" i="1"/>
  <c r="BK49" i="1"/>
  <c r="BJ49" i="1"/>
  <c r="BI49" i="1"/>
  <c r="BH49" i="1"/>
  <c r="BG49" i="1"/>
  <c r="BF49" i="1"/>
  <c r="BE49" i="1"/>
  <c r="BD49" i="1"/>
  <c r="BC49" i="1"/>
  <c r="BB49" i="1"/>
  <c r="BA49" i="1"/>
  <c r="AZ49" i="1"/>
  <c r="AY49" i="1"/>
  <c r="AX49" i="1"/>
  <c r="AW49" i="1"/>
  <c r="AV49" i="1"/>
  <c r="AU49" i="1"/>
  <c r="AT49" i="1"/>
  <c r="AS49" i="1"/>
  <c r="AR49" i="1"/>
  <c r="AQ49" i="1"/>
  <c r="AP49" i="1"/>
  <c r="AO49" i="1"/>
  <c r="AN49" i="1"/>
  <c r="AM49" i="1"/>
  <c r="AL49" i="1"/>
  <c r="AK49" i="1"/>
  <c r="AJ49" i="1"/>
  <c r="AI49" i="1"/>
  <c r="AH49" i="1"/>
  <c r="AG49" i="1"/>
  <c r="AF49" i="1"/>
  <c r="AE49" i="1"/>
  <c r="AD49" i="1"/>
  <c r="AC49" i="1"/>
  <c r="AB49" i="1"/>
  <c r="AA49" i="1"/>
  <c r="Z49" i="1"/>
  <c r="Y49" i="1"/>
  <c r="X49" i="1"/>
  <c r="W49" i="1"/>
  <c r="V49" i="1"/>
  <c r="U49" i="1"/>
  <c r="T49" i="1"/>
  <c r="S49" i="1"/>
  <c r="R49" i="1"/>
  <c r="BU48" i="1"/>
  <c r="BT48" i="1"/>
  <c r="BS48" i="1"/>
  <c r="BP48" i="1"/>
  <c r="BO48" i="1"/>
  <c r="BN48" i="1"/>
  <c r="BM48" i="1"/>
  <c r="BL48" i="1"/>
  <c r="BK48" i="1"/>
  <c r="BJ48" i="1"/>
  <c r="BI48" i="1"/>
  <c r="BH48" i="1"/>
  <c r="BG48" i="1"/>
  <c r="BF48" i="1"/>
  <c r="BE48" i="1"/>
  <c r="BD48" i="1"/>
  <c r="BC48" i="1"/>
  <c r="BB48" i="1"/>
  <c r="BA48" i="1"/>
  <c r="AZ48" i="1"/>
  <c r="AY48" i="1"/>
  <c r="AX48" i="1"/>
  <c r="AW48" i="1"/>
  <c r="AV48" i="1"/>
  <c r="AU48" i="1"/>
  <c r="AT48" i="1"/>
  <c r="AS48" i="1"/>
  <c r="AR48" i="1"/>
  <c r="AQ48" i="1"/>
  <c r="AP48" i="1"/>
  <c r="AO48" i="1"/>
  <c r="AN48" i="1"/>
  <c r="AM48" i="1"/>
  <c r="AL48" i="1"/>
  <c r="AK48" i="1"/>
  <c r="AJ48" i="1"/>
  <c r="AI48" i="1"/>
  <c r="AH48" i="1"/>
  <c r="AG48" i="1"/>
  <c r="AF48" i="1"/>
  <c r="AE48" i="1"/>
  <c r="AD48" i="1"/>
  <c r="AC48" i="1"/>
  <c r="AB48" i="1"/>
  <c r="AA48" i="1"/>
  <c r="Z48" i="1"/>
  <c r="Y48" i="1"/>
  <c r="X48" i="1"/>
  <c r="W48" i="1"/>
  <c r="V48" i="1"/>
  <c r="U48" i="1"/>
  <c r="T48" i="1"/>
  <c r="S48" i="1"/>
  <c r="R48" i="1"/>
  <c r="Q48" i="1"/>
  <c r="P48" i="1"/>
  <c r="O48" i="1"/>
  <c r="N48" i="1"/>
  <c r="M48" i="1"/>
  <c r="L48" i="1"/>
  <c r="K48" i="1"/>
  <c r="J48" i="1"/>
  <c r="I48" i="1"/>
  <c r="BP47" i="1"/>
  <c r="BO47" i="1"/>
  <c r="BM47" i="1"/>
  <c r="BL47" i="1"/>
  <c r="BK47" i="1"/>
  <c r="BJ47" i="1"/>
  <c r="BI47" i="1"/>
  <c r="BH47" i="1"/>
  <c r="BG47" i="1"/>
  <c r="BF47" i="1"/>
  <c r="BE47" i="1"/>
  <c r="BD47" i="1"/>
  <c r="BC47" i="1"/>
  <c r="BB47" i="1"/>
  <c r="BA47" i="1"/>
  <c r="AZ47" i="1"/>
  <c r="AY47" i="1"/>
  <c r="AX47" i="1"/>
  <c r="AW47" i="1"/>
  <c r="AV47" i="1"/>
  <c r="AU47" i="1"/>
  <c r="AT47" i="1"/>
  <c r="AS47" i="1"/>
  <c r="AR47" i="1"/>
  <c r="AQ47" i="1"/>
  <c r="AP47" i="1"/>
  <c r="AO47" i="1"/>
  <c r="AN47" i="1"/>
  <c r="AM47" i="1"/>
  <c r="AL47" i="1"/>
  <c r="AK47" i="1"/>
  <c r="AJ47" i="1"/>
  <c r="AI47" i="1"/>
  <c r="AH47" i="1"/>
  <c r="AG47" i="1"/>
  <c r="AF47" i="1"/>
  <c r="AE47" i="1"/>
  <c r="AD47" i="1"/>
  <c r="AC47" i="1"/>
  <c r="AB47" i="1"/>
  <c r="AA47" i="1"/>
  <c r="Z47" i="1"/>
  <c r="Y47" i="1"/>
  <c r="X47" i="1"/>
  <c r="W47" i="1"/>
  <c r="V47" i="1"/>
  <c r="U47" i="1"/>
  <c r="T47" i="1"/>
  <c r="S47" i="1"/>
  <c r="R47" i="1"/>
  <c r="Q47" i="1"/>
  <c r="P47" i="1"/>
  <c r="O47" i="1"/>
  <c r="N47" i="1"/>
  <c r="M47" i="1"/>
  <c r="L47" i="1"/>
  <c r="K47" i="1"/>
  <c r="J47" i="1"/>
  <c r="I47" i="1"/>
  <c r="H47" i="1"/>
  <c r="BQ44" i="1"/>
  <c r="BP44" i="1"/>
  <c r="BO44" i="1"/>
  <c r="BN44" i="1"/>
  <c r="BM44" i="1"/>
  <c r="BL44" i="1"/>
  <c r="BK44" i="1"/>
  <c r="BJ44" i="1"/>
  <c r="BI44" i="1"/>
  <c r="BH44" i="1"/>
  <c r="BG44" i="1"/>
  <c r="BF44" i="1"/>
  <c r="BE44" i="1"/>
  <c r="BD44" i="1"/>
  <c r="BC44" i="1"/>
  <c r="BB44" i="1"/>
  <c r="BA44"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Y44" i="1"/>
  <c r="X44" i="1"/>
  <c r="W44" i="1"/>
  <c r="V44" i="1"/>
  <c r="U44" i="1"/>
  <c r="T44" i="1"/>
  <c r="S44" i="1"/>
  <c r="R44" i="1"/>
  <c r="Q44" i="1"/>
  <c r="P44" i="1"/>
  <c r="O44" i="1"/>
  <c r="N44" i="1"/>
  <c r="M44" i="1"/>
  <c r="L44" i="1"/>
  <c r="K44" i="1"/>
  <c r="J44" i="1"/>
  <c r="I44" i="1"/>
  <c r="H44" i="1"/>
  <c r="G44" i="1"/>
  <c r="BQ43" i="1"/>
  <c r="BP43" i="1"/>
  <c r="BO43" i="1"/>
  <c r="BN43" i="1"/>
  <c r="BM43" i="1"/>
  <c r="BL43" i="1"/>
  <c r="BK43" i="1"/>
  <c r="BJ43" i="1"/>
  <c r="BI43" i="1"/>
  <c r="BH43" i="1"/>
  <c r="BG43" i="1"/>
  <c r="BF43" i="1"/>
  <c r="BE43" i="1"/>
  <c r="BD43" i="1"/>
  <c r="BC43" i="1"/>
  <c r="BB43" i="1"/>
  <c r="BA43" i="1"/>
  <c r="AZ43" i="1"/>
  <c r="AY43" i="1"/>
  <c r="AX43" i="1"/>
  <c r="AW43" i="1"/>
  <c r="AV43" i="1"/>
  <c r="AU43" i="1"/>
  <c r="AT43" i="1"/>
  <c r="AS43" i="1"/>
  <c r="AR43" i="1"/>
  <c r="AQ43" i="1"/>
  <c r="AP43"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J43" i="1"/>
  <c r="I43" i="1"/>
  <c r="H43" i="1"/>
  <c r="G43" i="1"/>
  <c r="BQ42" i="1"/>
  <c r="BP42" i="1"/>
  <c r="BN42" i="1"/>
  <c r="BM42" i="1"/>
  <c r="BL42" i="1"/>
  <c r="BK42" i="1"/>
  <c r="BJ42" i="1"/>
  <c r="BI42" i="1"/>
  <c r="BH42" i="1"/>
  <c r="BG42" i="1"/>
  <c r="BF42" i="1"/>
  <c r="BE42" i="1"/>
  <c r="BD42" i="1"/>
  <c r="BC42" i="1"/>
  <c r="BB42" i="1"/>
  <c r="BA42" i="1"/>
  <c r="AZ42" i="1"/>
  <c r="AY42" i="1"/>
  <c r="AX42" i="1"/>
  <c r="AW42" i="1"/>
  <c r="AV42" i="1"/>
  <c r="AU42" i="1"/>
  <c r="AT42" i="1"/>
  <c r="AS42" i="1"/>
  <c r="AR42" i="1"/>
  <c r="AQ42" i="1"/>
  <c r="AP42" i="1"/>
  <c r="AO42" i="1"/>
  <c r="AN42" i="1"/>
  <c r="AM42" i="1"/>
  <c r="AL42" i="1"/>
  <c r="AK42" i="1"/>
  <c r="AJ42" i="1"/>
  <c r="AI42" i="1"/>
  <c r="AH42" i="1"/>
  <c r="AG42" i="1"/>
  <c r="AF42" i="1"/>
  <c r="AE42" i="1"/>
  <c r="AD42" i="1"/>
  <c r="AC42" i="1"/>
  <c r="AB42" i="1"/>
  <c r="AA42" i="1"/>
  <c r="Z42" i="1"/>
  <c r="Y42" i="1"/>
  <c r="X42" i="1"/>
  <c r="W42" i="1"/>
  <c r="V42" i="1"/>
  <c r="U42" i="1"/>
  <c r="T42" i="1"/>
  <c r="S42" i="1"/>
  <c r="R42" i="1"/>
  <c r="Q42" i="1"/>
  <c r="P42" i="1"/>
  <c r="O42" i="1"/>
  <c r="N42" i="1"/>
  <c r="M42" i="1"/>
  <c r="L42" i="1"/>
  <c r="K42" i="1"/>
  <c r="J42" i="1"/>
  <c r="I42" i="1"/>
  <c r="H42" i="1"/>
  <c r="G42" i="1"/>
  <c r="BP41" i="1"/>
  <c r="BO41" i="1"/>
  <c r="BN41" i="1"/>
  <c r="BM41" i="1"/>
  <c r="BL41" i="1"/>
  <c r="BK41" i="1"/>
  <c r="BJ41" i="1"/>
  <c r="BI41" i="1"/>
  <c r="BH41" i="1"/>
  <c r="BG41" i="1"/>
  <c r="BF41" i="1"/>
  <c r="BE41" i="1"/>
  <c r="BD41" i="1"/>
  <c r="BC41" i="1"/>
  <c r="BB41" i="1"/>
  <c r="BA41" i="1"/>
  <c r="AZ41" i="1"/>
  <c r="AY41" i="1"/>
  <c r="AX41" i="1"/>
  <c r="AW41" i="1"/>
  <c r="AV41" i="1"/>
  <c r="AU41" i="1"/>
  <c r="AT41" i="1"/>
  <c r="AS41" i="1"/>
  <c r="AR41" i="1"/>
  <c r="AQ41" i="1"/>
  <c r="AP41" i="1"/>
  <c r="AO41" i="1"/>
  <c r="AN41" i="1"/>
  <c r="AM41" i="1"/>
  <c r="AL41" i="1"/>
  <c r="AK41" i="1"/>
  <c r="AJ41" i="1"/>
  <c r="AI41" i="1"/>
  <c r="AH41" i="1"/>
  <c r="AG41" i="1"/>
  <c r="AF41" i="1"/>
  <c r="AE41" i="1"/>
  <c r="AD41" i="1"/>
  <c r="AC41" i="1"/>
  <c r="AB41" i="1"/>
  <c r="AA41" i="1"/>
  <c r="Z41" i="1"/>
  <c r="Y41" i="1"/>
  <c r="X41" i="1"/>
  <c r="W41" i="1"/>
  <c r="V41" i="1"/>
  <c r="U41" i="1"/>
  <c r="T41" i="1"/>
  <c r="S41" i="1"/>
  <c r="R41" i="1"/>
  <c r="Q41" i="1"/>
  <c r="P41" i="1"/>
  <c r="O41" i="1"/>
  <c r="N41" i="1"/>
  <c r="M41" i="1"/>
  <c r="L41" i="1"/>
  <c r="K41" i="1"/>
  <c r="J41" i="1"/>
  <c r="I41" i="1"/>
  <c r="H41" i="1"/>
  <c r="G41" i="1"/>
  <c r="BP40" i="1"/>
  <c r="BO40" i="1"/>
  <c r="BN40" i="1"/>
  <c r="BM40" i="1"/>
  <c r="BL40" i="1"/>
  <c r="BK40" i="1"/>
  <c r="BI40" i="1"/>
  <c r="BH40" i="1"/>
  <c r="BG40" i="1"/>
  <c r="BF40" i="1"/>
  <c r="BE40" i="1"/>
  <c r="BD40" i="1"/>
  <c r="BC40" i="1"/>
  <c r="BB40" i="1"/>
  <c r="BA40" i="1"/>
  <c r="AZ40" i="1"/>
  <c r="AY40" i="1"/>
  <c r="AX40" i="1"/>
  <c r="AW40" i="1"/>
  <c r="AU40" i="1"/>
  <c r="AT40" i="1"/>
  <c r="AS40"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O40" i="1"/>
  <c r="N40" i="1"/>
  <c r="M40" i="1"/>
  <c r="L40" i="1"/>
  <c r="K40" i="1"/>
  <c r="J40" i="1"/>
  <c r="I40" i="1"/>
  <c r="H40" i="1"/>
  <c r="G40" i="1"/>
  <c r="BP39" i="1"/>
  <c r="BO39" i="1"/>
  <c r="BN39" i="1"/>
  <c r="BM39" i="1"/>
  <c r="BL39" i="1"/>
  <c r="BK39" i="1"/>
  <c r="BJ39" i="1"/>
  <c r="BI39" i="1"/>
  <c r="BH39" i="1"/>
  <c r="BG39" i="1"/>
  <c r="BF39" i="1"/>
  <c r="BE39" i="1"/>
  <c r="BD39" i="1"/>
  <c r="BC39" i="1"/>
  <c r="BB39" i="1"/>
  <c r="BA39" i="1"/>
  <c r="AZ39" i="1"/>
  <c r="AY39" i="1"/>
  <c r="AX39" i="1"/>
  <c r="AW39" i="1"/>
  <c r="AV39" i="1"/>
  <c r="AU39" i="1"/>
  <c r="AT39" i="1"/>
  <c r="AS39" i="1"/>
  <c r="AR39" i="1"/>
  <c r="AQ39" i="1"/>
  <c r="AP39" i="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M39" i="1"/>
  <c r="L39" i="1"/>
  <c r="K39" i="1"/>
  <c r="J39" i="1"/>
  <c r="I39" i="1"/>
  <c r="H39" i="1"/>
  <c r="G39" i="1"/>
  <c r="BP38" i="1"/>
  <c r="BO38" i="1"/>
  <c r="BN38" i="1"/>
  <c r="BM38" i="1"/>
  <c r="BL38" i="1"/>
  <c r="BK38" i="1"/>
  <c r="BJ38" i="1"/>
  <c r="BI38" i="1"/>
  <c r="BH38" i="1"/>
  <c r="BG38" i="1"/>
  <c r="BF38" i="1"/>
  <c r="BE38" i="1"/>
  <c r="BD38" i="1"/>
  <c r="BC38" i="1"/>
  <c r="BB38" i="1"/>
  <c r="BA38" i="1"/>
  <c r="AZ38" i="1"/>
  <c r="AY38" i="1"/>
  <c r="AX38" i="1"/>
  <c r="AW38" i="1"/>
  <c r="AV38" i="1"/>
  <c r="AU38" i="1"/>
  <c r="AT38" i="1"/>
  <c r="AS38" i="1"/>
  <c r="AR38" i="1"/>
  <c r="AQ38" i="1"/>
  <c r="AP38" i="1"/>
  <c r="AO38" i="1"/>
  <c r="AN38" i="1"/>
  <c r="AM38" i="1"/>
  <c r="AL38" i="1"/>
  <c r="AK38" i="1"/>
  <c r="AJ38" i="1"/>
  <c r="AI38" i="1"/>
  <c r="AH38" i="1"/>
  <c r="AG38" i="1"/>
  <c r="AF38" i="1"/>
  <c r="AE38" i="1"/>
  <c r="AD38" i="1"/>
  <c r="AC38" i="1"/>
  <c r="AB38" i="1"/>
  <c r="AA38" i="1"/>
  <c r="Z38" i="1"/>
  <c r="Y38" i="1"/>
  <c r="X38" i="1"/>
  <c r="W38" i="1"/>
  <c r="V38" i="1"/>
  <c r="U38" i="1"/>
  <c r="T38" i="1"/>
  <c r="S38" i="1"/>
  <c r="R38" i="1"/>
  <c r="Q38" i="1"/>
  <c r="P38" i="1"/>
  <c r="O38" i="1"/>
  <c r="N38" i="1"/>
  <c r="M38" i="1"/>
  <c r="L38" i="1"/>
  <c r="K38" i="1"/>
  <c r="J38" i="1"/>
  <c r="I38" i="1"/>
  <c r="H38" i="1"/>
  <c r="G38" i="1"/>
  <c r="BP37" i="1"/>
  <c r="BO37" i="1"/>
  <c r="BN37" i="1"/>
  <c r="BM37" i="1"/>
  <c r="BL37" i="1"/>
  <c r="BK37" i="1"/>
  <c r="BJ37" i="1"/>
  <c r="BI37" i="1"/>
  <c r="BH37" i="1"/>
  <c r="BG37" i="1"/>
  <c r="BF37" i="1"/>
  <c r="BE37" i="1"/>
  <c r="BD37" i="1"/>
  <c r="BC37" i="1"/>
  <c r="BB37" i="1"/>
  <c r="BA37" i="1"/>
  <c r="AZ37" i="1"/>
  <c r="AY37" i="1"/>
  <c r="AX37" i="1"/>
  <c r="AW37" i="1"/>
  <c r="AV37" i="1"/>
  <c r="AU37" i="1"/>
  <c r="AT37" i="1"/>
  <c r="AS37" i="1"/>
  <c r="AR37" i="1"/>
  <c r="AQ37" i="1"/>
  <c r="AP37" i="1"/>
  <c r="AO37" i="1"/>
  <c r="AN37" i="1"/>
  <c r="AM37" i="1"/>
  <c r="AL37" i="1"/>
  <c r="AK37" i="1"/>
  <c r="AJ37" i="1"/>
  <c r="AI37" i="1"/>
  <c r="AH37" i="1"/>
  <c r="AG37" i="1"/>
  <c r="AF37" i="1"/>
  <c r="AE37" i="1"/>
  <c r="AD37" i="1"/>
  <c r="AC37" i="1"/>
  <c r="AB37" i="1"/>
  <c r="AA37" i="1"/>
  <c r="Z37" i="1"/>
  <c r="Y37" i="1"/>
  <c r="X37" i="1"/>
  <c r="W37" i="1"/>
  <c r="V37" i="1"/>
  <c r="U37" i="1"/>
  <c r="T37" i="1"/>
  <c r="S37" i="1"/>
  <c r="R37" i="1"/>
  <c r="Q37" i="1"/>
  <c r="P37" i="1"/>
  <c r="O37" i="1"/>
  <c r="N37" i="1"/>
  <c r="M37" i="1"/>
  <c r="L37" i="1"/>
  <c r="K37" i="1"/>
  <c r="J37" i="1"/>
  <c r="I37" i="1"/>
  <c r="H37" i="1"/>
  <c r="G37" i="1"/>
  <c r="BP36" i="1"/>
  <c r="BO36" i="1"/>
  <c r="BN36" i="1"/>
  <c r="BM36" i="1"/>
  <c r="BL36" i="1"/>
  <c r="BK36" i="1"/>
  <c r="BJ36" i="1"/>
  <c r="BI36" i="1"/>
  <c r="BH36" i="1"/>
  <c r="BG36" i="1"/>
  <c r="BF36" i="1"/>
  <c r="BE36" i="1"/>
  <c r="BD36" i="1"/>
  <c r="BC36" i="1"/>
  <c r="BB36" i="1"/>
  <c r="BA36"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Y36" i="1"/>
  <c r="X36" i="1"/>
  <c r="W36" i="1"/>
  <c r="V36" i="1"/>
  <c r="U36" i="1"/>
  <c r="T36" i="1"/>
  <c r="S36" i="1"/>
  <c r="R36" i="1"/>
  <c r="Q36" i="1"/>
  <c r="P36" i="1"/>
  <c r="O36" i="1"/>
  <c r="N36" i="1"/>
  <c r="M36" i="1"/>
  <c r="L36" i="1"/>
  <c r="K36" i="1"/>
  <c r="J36" i="1"/>
  <c r="I36" i="1"/>
  <c r="H36" i="1"/>
  <c r="G36" i="1"/>
  <c r="BP35" i="1"/>
  <c r="BO35" i="1"/>
  <c r="BN35" i="1"/>
  <c r="BM35" i="1"/>
  <c r="BL35" i="1"/>
  <c r="BK35" i="1"/>
  <c r="BJ35" i="1"/>
  <c r="BI35" i="1"/>
  <c r="BH35" i="1"/>
  <c r="BG35" i="1"/>
  <c r="BF35" i="1"/>
  <c r="BE35" i="1"/>
  <c r="BD35" i="1"/>
  <c r="BC35" i="1"/>
  <c r="BB35" i="1"/>
  <c r="BA35" i="1"/>
  <c r="AZ35" i="1"/>
  <c r="AY35" i="1"/>
  <c r="AX35" i="1"/>
  <c r="AW35" i="1"/>
  <c r="AV35" i="1"/>
  <c r="AU35" i="1"/>
  <c r="AT35" i="1"/>
  <c r="AS35" i="1"/>
  <c r="AR35" i="1"/>
  <c r="AQ35" i="1"/>
  <c r="AP35" i="1"/>
  <c r="AO35" i="1"/>
  <c r="AN35" i="1"/>
  <c r="AM35" i="1"/>
  <c r="AL35" i="1"/>
  <c r="AK35" i="1"/>
  <c r="AJ35" i="1"/>
  <c r="AI35" i="1"/>
  <c r="AH35" i="1"/>
  <c r="AG35" i="1"/>
  <c r="AF35" i="1"/>
  <c r="AE35" i="1"/>
  <c r="AD35" i="1"/>
  <c r="AC35" i="1"/>
  <c r="AB35" i="1"/>
  <c r="AA35" i="1"/>
  <c r="Z35" i="1"/>
  <c r="Y35" i="1"/>
  <c r="X35" i="1"/>
  <c r="W35" i="1"/>
  <c r="V35" i="1"/>
  <c r="U35" i="1"/>
  <c r="T35" i="1"/>
  <c r="S35" i="1"/>
  <c r="R35" i="1"/>
  <c r="Q35" i="1"/>
  <c r="P35" i="1"/>
  <c r="O35" i="1"/>
  <c r="N35" i="1"/>
  <c r="M35" i="1"/>
  <c r="L35" i="1"/>
  <c r="K35" i="1"/>
  <c r="J35" i="1"/>
  <c r="I35" i="1"/>
  <c r="H35" i="1"/>
  <c r="G35" i="1"/>
  <c r="BU29" i="1"/>
  <c r="BT29" i="1"/>
  <c r="BS29" i="1"/>
  <c r="BR29" i="1"/>
  <c r="BQ29" i="1"/>
  <c r="BP29" i="1"/>
  <c r="BO29" i="1"/>
  <c r="BN29" i="1"/>
  <c r="BM29" i="1"/>
  <c r="BL29" i="1"/>
  <c r="BK29" i="1"/>
  <c r="BJ29" i="1"/>
  <c r="BI29" i="1"/>
  <c r="BH29" i="1"/>
  <c r="BG29" i="1"/>
  <c r="BF29" i="1"/>
  <c r="BE29" i="1"/>
  <c r="BD29" i="1"/>
  <c r="BC29" i="1"/>
  <c r="BB29" i="1"/>
  <c r="BA29" i="1"/>
  <c r="AZ29" i="1"/>
  <c r="AY29" i="1"/>
  <c r="AX29" i="1"/>
  <c r="AW29" i="1"/>
  <c r="AV29" i="1"/>
  <c r="AU29" i="1"/>
  <c r="AT29" i="1"/>
  <c r="AS29" i="1"/>
  <c r="AR29" i="1"/>
  <c r="AQ29" i="1"/>
  <c r="AP29" i="1"/>
  <c r="AO29" i="1"/>
  <c r="AN29" i="1"/>
  <c r="AM29" i="1"/>
  <c r="AL29" i="1"/>
  <c r="AK29" i="1"/>
  <c r="AJ29" i="1"/>
  <c r="AI29" i="1"/>
  <c r="AH29" i="1"/>
  <c r="AG29" i="1"/>
  <c r="AF29" i="1"/>
  <c r="AE29" i="1"/>
  <c r="AD29" i="1"/>
  <c r="AC29" i="1"/>
  <c r="AB29" i="1"/>
  <c r="AA29" i="1"/>
  <c r="Z29" i="1"/>
  <c r="Y29" i="1"/>
  <c r="X29" i="1"/>
  <c r="W29" i="1"/>
  <c r="V29" i="1"/>
  <c r="U29" i="1"/>
  <c r="T29" i="1"/>
  <c r="S29" i="1"/>
  <c r="R29" i="1"/>
  <c r="Q29" i="1"/>
  <c r="P29" i="1"/>
  <c r="O29" i="1"/>
  <c r="N29" i="1"/>
  <c r="M29" i="1"/>
  <c r="L29" i="1"/>
  <c r="K29" i="1"/>
  <c r="J29" i="1"/>
  <c r="I29" i="1"/>
  <c r="H29" i="1"/>
  <c r="F29" i="1"/>
  <c r="BU28" i="1"/>
  <c r="BS28" i="1"/>
  <c r="BP28" i="1"/>
  <c r="BO28" i="1"/>
  <c r="BN28" i="1"/>
  <c r="BM28" i="1"/>
  <c r="BL28" i="1"/>
  <c r="BK28" i="1"/>
  <c r="BJ28" i="1"/>
  <c r="BI28" i="1"/>
  <c r="BH28" i="1"/>
  <c r="BG28" i="1"/>
  <c r="BF28" i="1"/>
  <c r="BE28" i="1"/>
  <c r="BD28" i="1"/>
  <c r="BC28" i="1"/>
  <c r="BB28" i="1"/>
  <c r="BA28"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O28" i="1"/>
  <c r="N28" i="1"/>
  <c r="M28" i="1"/>
  <c r="L28" i="1"/>
  <c r="K28" i="1"/>
  <c r="J28" i="1"/>
  <c r="I28" i="1"/>
  <c r="F28" i="1"/>
  <c r="BR27" i="1"/>
  <c r="BQ27" i="1"/>
  <c r="BP27" i="1"/>
  <c r="BO27" i="1"/>
  <c r="BN27" i="1"/>
  <c r="BM27" i="1"/>
  <c r="BL27" i="1"/>
  <c r="BK27" i="1"/>
  <c r="BJ27" i="1"/>
  <c r="BI27" i="1"/>
  <c r="BH27" i="1"/>
  <c r="BG27" i="1"/>
  <c r="BF27" i="1"/>
  <c r="BE27" i="1"/>
  <c r="BD27" i="1"/>
  <c r="BC27" i="1"/>
  <c r="BB27" i="1"/>
  <c r="BA27" i="1"/>
  <c r="AZ27" i="1"/>
  <c r="AY27" i="1"/>
  <c r="AX27" i="1"/>
  <c r="AW27" i="1"/>
  <c r="AV27" i="1"/>
  <c r="AU27" i="1"/>
  <c r="AT27" i="1"/>
  <c r="AS27" i="1"/>
  <c r="AR27" i="1"/>
  <c r="AQ27" i="1"/>
  <c r="AP27" i="1"/>
  <c r="AO27" i="1"/>
  <c r="AN27" i="1"/>
  <c r="AM27" i="1"/>
  <c r="AL27" i="1"/>
  <c r="AK27" i="1"/>
  <c r="AJ27" i="1"/>
  <c r="AI27" i="1"/>
  <c r="AH27" i="1"/>
  <c r="AG27" i="1"/>
  <c r="AF27" i="1"/>
  <c r="AE27" i="1"/>
  <c r="AD27" i="1"/>
  <c r="AC27" i="1"/>
  <c r="AB27" i="1"/>
  <c r="AA27" i="1"/>
  <c r="Z27" i="1"/>
  <c r="Y27" i="1"/>
  <c r="X27" i="1"/>
  <c r="W27" i="1"/>
  <c r="V27" i="1"/>
  <c r="U27" i="1"/>
  <c r="T27" i="1"/>
  <c r="S27" i="1"/>
  <c r="R27" i="1"/>
  <c r="Q27" i="1"/>
  <c r="P27" i="1"/>
  <c r="O27" i="1"/>
  <c r="N27" i="1"/>
  <c r="M27" i="1"/>
  <c r="L27" i="1"/>
  <c r="K27" i="1"/>
  <c r="J27" i="1"/>
  <c r="I27" i="1"/>
  <c r="H27" i="1"/>
  <c r="G27" i="1"/>
  <c r="F27" i="1"/>
  <c r="BQ16" i="1"/>
  <c r="BQ28" i="1" s="1"/>
  <c r="H9" i="1"/>
  <c r="H48" i="1" s="1"/>
  <c r="BQ6" i="1"/>
  <c r="BR6" i="1" s="1"/>
  <c r="BS6" i="1" s="1"/>
  <c r="BT6" i="1" s="1"/>
  <c r="T78" i="1" l="1"/>
  <c r="T82" i="1" s="1"/>
  <c r="Q17" i="22"/>
  <c r="S31" i="22"/>
  <c r="Q54" i="20"/>
  <c r="U63" i="20"/>
  <c r="U71" i="20"/>
  <c r="Q78" i="20"/>
  <c r="T237" i="20"/>
  <c r="P244" i="20"/>
  <c r="P279" i="20"/>
  <c r="T298" i="20"/>
  <c r="I297" i="20"/>
  <c r="S73" i="22"/>
  <c r="Q84" i="22"/>
  <c r="Q103" i="22"/>
  <c r="AM1042" i="22"/>
  <c r="AD63" i="1"/>
  <c r="BB63" i="1"/>
  <c r="Q10" i="22"/>
  <c r="S26" i="22"/>
  <c r="Q31" i="22"/>
  <c r="Q39" i="22"/>
  <c r="S44" i="22"/>
  <c r="Q58" i="22"/>
  <c r="Q66" i="22"/>
  <c r="Q74" i="22"/>
  <c r="Q81" i="22"/>
  <c r="S89" i="22"/>
  <c r="S100" i="22"/>
  <c r="Q111" i="22"/>
  <c r="Q118" i="22"/>
  <c r="AM306" i="22"/>
  <c r="AM682" i="22"/>
  <c r="AM707" i="22"/>
  <c r="P28" i="20"/>
  <c r="O39" i="20"/>
  <c r="U30" i="20"/>
  <c r="T59" i="20"/>
  <c r="Q97" i="20"/>
  <c r="P194" i="20"/>
  <c r="Q210" i="20"/>
  <c r="G236" i="20"/>
  <c r="T244" i="20"/>
  <c r="Q299" i="20"/>
  <c r="I302" i="20"/>
  <c r="U13" i="27"/>
  <c r="L21" i="16"/>
  <c r="O21" i="16" s="1"/>
  <c r="N45" i="1"/>
  <c r="N46" i="1" s="1"/>
  <c r="V45" i="1"/>
  <c r="V46" i="1" s="1"/>
  <c r="AD45" i="1"/>
  <c r="AD46" i="1" s="1"/>
  <c r="AL45" i="1"/>
  <c r="AL46" i="1" s="1"/>
  <c r="AT45" i="1"/>
  <c r="AT46" i="1" s="1"/>
  <c r="BB45" i="1"/>
  <c r="BB46" i="1" s="1"/>
  <c r="BJ45" i="1"/>
  <c r="BJ46" i="1" s="1"/>
  <c r="AO58" i="1"/>
  <c r="BM58" i="1"/>
  <c r="S57" i="22"/>
  <c r="Q155" i="22"/>
  <c r="AD30" i="1"/>
  <c r="BB30" i="1"/>
  <c r="S15" i="22"/>
  <c r="S29" i="22"/>
  <c r="Q108" i="22"/>
  <c r="AM529" i="22"/>
  <c r="AM862" i="22"/>
  <c r="U37" i="20"/>
  <c r="S144" i="20"/>
  <c r="G150" i="20"/>
  <c r="Q196" i="20"/>
  <c r="T219" i="20"/>
  <c r="P271" i="20"/>
  <c r="U295" i="20"/>
  <c r="Q310" i="20"/>
  <c r="I353" i="20"/>
  <c r="J13" i="27"/>
  <c r="G21" i="27"/>
  <c r="K64" i="10"/>
  <c r="M10" i="16"/>
  <c r="P10" i="16" s="1"/>
  <c r="M16" i="16"/>
  <c r="P16" i="16" s="1"/>
  <c r="M18" i="16"/>
  <c r="P18" i="16" s="1"/>
  <c r="M19" i="16"/>
  <c r="P19" i="16" s="1"/>
  <c r="I118" i="20"/>
  <c r="U124" i="20"/>
  <c r="Q164" i="20"/>
  <c r="U176" i="20"/>
  <c r="Q183" i="20"/>
  <c r="Q186" i="20"/>
  <c r="I300" i="20"/>
  <c r="W13" i="27"/>
  <c r="K65" i="10"/>
  <c r="AE61" i="1"/>
  <c r="BC61" i="1"/>
  <c r="BU78" i="1"/>
  <c r="BT78" i="1"/>
  <c r="H303" i="20"/>
  <c r="I346" i="20"/>
  <c r="Q45" i="22"/>
  <c r="Q55" i="22"/>
  <c r="AE22" i="22"/>
  <c r="S134" i="22"/>
  <c r="T52" i="20"/>
  <c r="T88" i="20"/>
  <c r="T141" i="20"/>
  <c r="T232" i="20"/>
  <c r="S338" i="20"/>
  <c r="BK60" i="1"/>
  <c r="S59" i="20"/>
  <c r="P251" i="20"/>
  <c r="Q6" i="22"/>
  <c r="Q37" i="22"/>
  <c r="S47" i="22"/>
  <c r="S84" i="22"/>
  <c r="Q95" i="22"/>
  <c r="Q126" i="22"/>
  <c r="I6" i="20"/>
  <c r="Q11" i="20"/>
  <c r="Q12" i="20"/>
  <c r="U49" i="20"/>
  <c r="I57" i="20"/>
  <c r="Q80" i="20"/>
  <c r="I91" i="20"/>
  <c r="P148" i="20"/>
  <c r="O184" i="20"/>
  <c r="U184" i="20"/>
  <c r="Q194" i="20"/>
  <c r="Q199" i="20"/>
  <c r="O239" i="20"/>
  <c r="P241" i="20"/>
  <c r="H301" i="20"/>
  <c r="I343" i="20"/>
  <c r="U361" i="20"/>
  <c r="P13" i="27"/>
  <c r="M22" i="16"/>
  <c r="P22" i="16" s="1"/>
  <c r="O244" i="20"/>
  <c r="P30" i="1"/>
  <c r="AN30" i="1"/>
  <c r="Q18" i="22"/>
  <c r="S97" i="22"/>
  <c r="S126" i="22"/>
  <c r="Q158" i="22"/>
  <c r="I40" i="20"/>
  <c r="H91" i="20"/>
  <c r="T109" i="20"/>
  <c r="Q110" i="20"/>
  <c r="Q214" i="20"/>
  <c r="P257" i="20"/>
  <c r="N8" i="27"/>
  <c r="E13" i="27"/>
  <c r="M13" i="27"/>
  <c r="L20" i="16"/>
  <c r="O20" i="16" s="1"/>
  <c r="M31" i="16"/>
  <c r="P31" i="16" s="1"/>
  <c r="L51" i="16"/>
  <c r="O51" i="16" s="1"/>
  <c r="U280" i="20"/>
  <c r="BL30" i="1"/>
  <c r="Q68" i="22"/>
  <c r="Q76" i="22"/>
  <c r="H19" i="20"/>
  <c r="P41" i="20"/>
  <c r="I78" i="20"/>
  <c r="U87" i="20"/>
  <c r="I134" i="20"/>
  <c r="O162" i="20"/>
  <c r="G183" i="20"/>
  <c r="U186" i="20"/>
  <c r="Q209" i="20"/>
  <c r="T236" i="20"/>
  <c r="G250" i="20"/>
  <c r="P243" i="20"/>
  <c r="O8" i="27"/>
  <c r="B13" i="27"/>
  <c r="M34" i="16"/>
  <c r="P34" i="16" s="1"/>
  <c r="S21" i="22"/>
  <c r="Q29" i="22"/>
  <c r="S68" i="22"/>
  <c r="G57" i="20"/>
  <c r="I76" i="20"/>
  <c r="T87" i="20"/>
  <c r="S109" i="20"/>
  <c r="Q113" i="20"/>
  <c r="T152" i="20"/>
  <c r="P159" i="20"/>
  <c r="O181" i="20"/>
  <c r="G247" i="20"/>
  <c r="S285" i="20"/>
  <c r="U272" i="20"/>
  <c r="I311" i="20"/>
  <c r="O327" i="20"/>
  <c r="O368" i="20"/>
  <c r="H369" i="20"/>
  <c r="G87" i="20"/>
  <c r="Q89" i="22"/>
  <c r="Q98" i="22"/>
  <c r="S110" i="22"/>
  <c r="S118" i="22"/>
  <c r="Q129" i="22"/>
  <c r="AM425" i="22"/>
  <c r="P14" i="20"/>
  <c r="P26" i="20"/>
  <c r="T48" i="20"/>
  <c r="U60" i="20"/>
  <c r="I83" i="20"/>
  <c r="O260" i="20"/>
  <c r="L11" i="16"/>
  <c r="O11" i="16" s="1"/>
  <c r="L13" i="16"/>
  <c r="O13" i="16" s="1"/>
  <c r="L16" i="16"/>
  <c r="O16" i="16" s="1"/>
  <c r="M21" i="16"/>
  <c r="P21" i="16" s="1"/>
  <c r="L38" i="16"/>
  <c r="O38" i="16" s="1"/>
  <c r="L41" i="16"/>
  <c r="O41" i="16" s="1"/>
  <c r="AF30" i="1"/>
  <c r="BD30" i="1"/>
  <c r="Q100" i="22"/>
  <c r="T30" i="20"/>
  <c r="Q41" i="20"/>
  <c r="I56" i="20"/>
  <c r="Q62" i="20"/>
  <c r="H83" i="20"/>
  <c r="Q91" i="20"/>
  <c r="I102" i="20"/>
  <c r="T112" i="20"/>
  <c r="U160" i="20"/>
  <c r="G186" i="20"/>
  <c r="U178" i="20"/>
  <c r="P202" i="20"/>
  <c r="Q201" i="20"/>
  <c r="T216" i="20"/>
  <c r="P289" i="20"/>
  <c r="Q308" i="20"/>
  <c r="M8" i="16"/>
  <c r="P8" i="16" s="1"/>
  <c r="L50" i="16"/>
  <c r="O50" i="16" s="1"/>
  <c r="L53" i="16"/>
  <c r="O53" i="16" s="1"/>
  <c r="AM60" i="1"/>
  <c r="I23" i="20"/>
  <c r="Q28" i="20"/>
  <c r="H44" i="20"/>
  <c r="S72" i="20"/>
  <c r="T72" i="20"/>
  <c r="H78" i="20"/>
  <c r="P91" i="20"/>
  <c r="U168" i="20"/>
  <c r="G194" i="20"/>
  <c r="U192" i="20"/>
  <c r="G244" i="20"/>
  <c r="T240" i="20"/>
  <c r="U264" i="20"/>
  <c r="I325" i="20"/>
  <c r="O341" i="20"/>
  <c r="V13" i="27"/>
  <c r="M42" i="16"/>
  <c r="P42" i="16" s="1"/>
  <c r="V30" i="1"/>
  <c r="AT30" i="1"/>
  <c r="S14" i="22"/>
  <c r="Q63" i="22"/>
  <c r="Q71" i="22"/>
  <c r="S92" i="22"/>
  <c r="S121" i="22"/>
  <c r="Q131" i="22"/>
  <c r="I205" i="20"/>
  <c r="Q208" i="20"/>
  <c r="P225" i="20"/>
  <c r="T235" i="20"/>
  <c r="T252" i="20"/>
  <c r="U287" i="20"/>
  <c r="H302" i="20"/>
  <c r="I310" i="20"/>
  <c r="H325" i="20"/>
  <c r="O336" i="20"/>
  <c r="H349" i="20"/>
  <c r="I356" i="20"/>
  <c r="M7" i="16"/>
  <c r="P7" i="16" s="1"/>
  <c r="M17" i="16"/>
  <c r="P17" i="16" s="1"/>
  <c r="L28" i="16"/>
  <c r="O28" i="16" s="1"/>
  <c r="L31" i="16"/>
  <c r="O31" i="16" s="1"/>
  <c r="M45" i="16"/>
  <c r="P45" i="16" s="1"/>
  <c r="M51" i="16"/>
  <c r="P51" i="16" s="1"/>
  <c r="T11" i="20"/>
  <c r="Q10" i="20"/>
  <c r="I41" i="20"/>
  <c r="Q57" i="20"/>
  <c r="I75" i="20"/>
  <c r="I123" i="20"/>
  <c r="Q153" i="20"/>
  <c r="P170" i="20"/>
  <c r="Q212" i="20"/>
  <c r="U224" i="20"/>
  <c r="T242" i="20"/>
  <c r="I292" i="20"/>
  <c r="U298" i="20"/>
  <c r="I327" i="20"/>
  <c r="O355" i="20"/>
  <c r="F8" i="27"/>
  <c r="X13" i="27"/>
  <c r="M4" i="16"/>
  <c r="P4" i="16" s="1"/>
  <c r="L12" i="16"/>
  <c r="O12" i="16" s="1"/>
  <c r="L34" i="16"/>
  <c r="O34" i="16" s="1"/>
  <c r="L40" i="16"/>
  <c r="O40" i="16" s="1"/>
  <c r="Q7" i="22"/>
  <c r="Q26" i="22"/>
  <c r="S37" i="22"/>
  <c r="S39" i="22"/>
  <c r="Q54" i="22"/>
  <c r="S60" i="22"/>
  <c r="S76" i="22"/>
  <c r="S81" i="22"/>
  <c r="S105" i="22"/>
  <c r="Q110" i="22"/>
  <c r="Q112" i="22"/>
  <c r="Q119" i="22"/>
  <c r="Q127" i="22"/>
  <c r="S131" i="22"/>
  <c r="S139" i="22"/>
  <c r="S147" i="22"/>
  <c r="AM353" i="22"/>
  <c r="AM888" i="22"/>
  <c r="O22" i="20"/>
  <c r="T13" i="20"/>
  <c r="U10" i="20"/>
  <c r="O27" i="20"/>
  <c r="Q9" i="20"/>
  <c r="Q13" i="20"/>
  <c r="H24" i="20"/>
  <c r="T31" i="20"/>
  <c r="E31" i="20" s="1"/>
  <c r="H41" i="20"/>
  <c r="U48" i="20"/>
  <c r="U108" i="20"/>
  <c r="Q176" i="20"/>
  <c r="P181" i="20"/>
  <c r="O191" i="20"/>
  <c r="P186" i="20"/>
  <c r="Q180" i="20"/>
  <c r="P217" i="20"/>
  <c r="Q234" i="20"/>
  <c r="P239" i="20"/>
  <c r="O249" i="20"/>
  <c r="U237" i="20"/>
  <c r="T248" i="20"/>
  <c r="U245" i="20"/>
  <c r="S261" i="20"/>
  <c r="T251" i="20"/>
  <c r="S277" i="20"/>
  <c r="G81" i="1"/>
  <c r="G83" i="1"/>
  <c r="K81" i="1"/>
  <c r="K83" i="1"/>
  <c r="O81" i="1"/>
  <c r="O83" i="1"/>
  <c r="AB81" i="1"/>
  <c r="AB83" i="1"/>
  <c r="AN81" i="1"/>
  <c r="AN83" i="1"/>
  <c r="AZ81" i="1"/>
  <c r="AZ83" i="1"/>
  <c r="BL81" i="1"/>
  <c r="BL83" i="1"/>
  <c r="S3" i="22"/>
  <c r="AL60" i="1"/>
  <c r="AT59" i="1"/>
  <c r="BJ60" i="1"/>
  <c r="H81" i="1"/>
  <c r="H83" i="1"/>
  <c r="L81" i="1"/>
  <c r="L83" i="1"/>
  <c r="P81" i="1"/>
  <c r="P83" i="1"/>
  <c r="AC81" i="1"/>
  <c r="AC83" i="1"/>
  <c r="AO81" i="1"/>
  <c r="AO83" i="1"/>
  <c r="BA81" i="1"/>
  <c r="BA83" i="1"/>
  <c r="BM81" i="1"/>
  <c r="BM83" i="1"/>
  <c r="S7" i="22"/>
  <c r="S10" i="22"/>
  <c r="Q15" i="22"/>
  <c r="S18" i="22"/>
  <c r="S19" i="22"/>
  <c r="Q33" i="22"/>
  <c r="Q53" i="22"/>
  <c r="Q105" i="22"/>
  <c r="S113" i="22"/>
  <c r="Q134" i="22"/>
  <c r="Q142" i="22"/>
  <c r="S150" i="22"/>
  <c r="AM503" i="22"/>
  <c r="AM785" i="22"/>
  <c r="AM990" i="22"/>
  <c r="O28" i="20"/>
  <c r="O26" i="20"/>
  <c r="U32" i="20"/>
  <c r="Q40" i="20"/>
  <c r="H48" i="20"/>
  <c r="E48" i="20" s="1"/>
  <c r="S68" i="20"/>
  <c r="Q56" i="20"/>
  <c r="S75" i="20"/>
  <c r="T67" i="20"/>
  <c r="I73" i="20"/>
  <c r="G95" i="20"/>
  <c r="T89" i="20"/>
  <c r="U97" i="20"/>
  <c r="Q96" i="20"/>
  <c r="Q101" i="20"/>
  <c r="S125" i="20"/>
  <c r="S137" i="20"/>
  <c r="T132" i="20"/>
  <c r="Q131" i="20"/>
  <c r="Q136" i="20"/>
  <c r="I152" i="20"/>
  <c r="O178" i="20"/>
  <c r="T170" i="20"/>
  <c r="O186" i="20"/>
  <c r="Q175" i="20"/>
  <c r="O194" i="20"/>
  <c r="Q178" i="20"/>
  <c r="P196" i="20"/>
  <c r="Q191" i="20"/>
  <c r="P188" i="20"/>
  <c r="O215" i="20"/>
  <c r="O228" i="20"/>
  <c r="U210" i="20"/>
  <c r="T221" i="20"/>
  <c r="P224" i="20"/>
  <c r="O234" i="20"/>
  <c r="Q219" i="20"/>
  <c r="O236" i="20"/>
  <c r="T227" i="20"/>
  <c r="S237" i="20"/>
  <c r="T226" i="20"/>
  <c r="T229" i="20"/>
  <c r="P223" i="20"/>
  <c r="O243" i="20"/>
  <c r="P233" i="20"/>
  <c r="U229" i="20"/>
  <c r="Q228" i="20"/>
  <c r="O248" i="20"/>
  <c r="P238" i="20"/>
  <c r="Q233" i="20"/>
  <c r="T261" i="20"/>
  <c r="T266" i="20"/>
  <c r="U261" i="20"/>
  <c r="Q81" i="1"/>
  <c r="Q83" i="1"/>
  <c r="Z81" i="1"/>
  <c r="Z83" i="1"/>
  <c r="BB81" i="1"/>
  <c r="BB83" i="1"/>
  <c r="BR83" i="1"/>
  <c r="BR85" i="1"/>
  <c r="U11" i="20"/>
  <c r="T29" i="20"/>
  <c r="H31" i="20"/>
  <c r="I27" i="20"/>
  <c r="G51" i="20"/>
  <c r="T35" i="20"/>
  <c r="O55" i="20"/>
  <c r="T63" i="20"/>
  <c r="H65" i="20"/>
  <c r="I59" i="20"/>
  <c r="T93" i="20"/>
  <c r="H107" i="20"/>
  <c r="I117" i="20"/>
  <c r="Q115" i="20"/>
  <c r="P154" i="20"/>
  <c r="U163" i="20"/>
  <c r="P174" i="20"/>
  <c r="Q169" i="20"/>
  <c r="U171" i="20"/>
  <c r="O189" i="20"/>
  <c r="G198" i="20"/>
  <c r="P180" i="20"/>
  <c r="O200" i="20"/>
  <c r="O202" i="20"/>
  <c r="O207" i="20"/>
  <c r="T205" i="20"/>
  <c r="I204" i="20"/>
  <c r="T218" i="20"/>
  <c r="U213" i="20"/>
  <c r="S229" i="20"/>
  <c r="O233" i="20"/>
  <c r="T224" i="20"/>
  <c r="U221" i="20"/>
  <c r="G239" i="20"/>
  <c r="Q226" i="20"/>
  <c r="O241" i="20"/>
  <c r="O252" i="20"/>
  <c r="S253" i="20"/>
  <c r="O242" i="20"/>
  <c r="T250" i="20"/>
  <c r="T260" i="20"/>
  <c r="O283" i="20"/>
  <c r="P273" i="20"/>
  <c r="T274" i="20"/>
  <c r="U269" i="20"/>
  <c r="I81" i="1"/>
  <c r="I83" i="1"/>
  <c r="M81" i="1"/>
  <c r="M83" i="1"/>
  <c r="AD81" i="1"/>
  <c r="AD83" i="1"/>
  <c r="AL81" i="1"/>
  <c r="AL83" i="1"/>
  <c r="AP81" i="1"/>
  <c r="AP83" i="1"/>
  <c r="AX81" i="1"/>
  <c r="AX83" i="1"/>
  <c r="BJ81" i="1"/>
  <c r="BJ83" i="1"/>
  <c r="BN81" i="1"/>
  <c r="BN83" i="1"/>
  <c r="S53" i="22"/>
  <c r="Q82" i="22"/>
  <c r="Q132" i="22"/>
  <c r="Q140" i="22"/>
  <c r="Q148" i="22"/>
  <c r="AF61" i="1"/>
  <c r="AR61" i="1"/>
  <c r="BP61" i="1"/>
  <c r="J81" i="1"/>
  <c r="J83" i="1"/>
  <c r="N81" i="1"/>
  <c r="N83" i="1"/>
  <c r="S79" i="1"/>
  <c r="S85" i="1" s="1"/>
  <c r="AA81" i="1"/>
  <c r="AA83" i="1"/>
  <c r="AE81" i="1"/>
  <c r="AE83" i="1"/>
  <c r="AM81" i="1"/>
  <c r="AM83" i="1"/>
  <c r="AQ81" i="1"/>
  <c r="AQ83" i="1"/>
  <c r="AY81" i="1"/>
  <c r="AY83" i="1"/>
  <c r="BC81" i="1"/>
  <c r="BC83" i="1"/>
  <c r="BK81" i="1"/>
  <c r="BK83" i="1"/>
  <c r="BO81" i="1"/>
  <c r="BO83" i="1"/>
  <c r="Q5" i="22"/>
  <c r="S12" i="22"/>
  <c r="S17" i="22"/>
  <c r="Q20" i="22"/>
  <c r="Q49" i="22"/>
  <c r="AE20" i="22"/>
  <c r="Q121" i="22"/>
  <c r="AM282" i="22"/>
  <c r="AM837" i="22"/>
  <c r="AM912" i="22"/>
  <c r="AM1015" i="22"/>
  <c r="G22" i="20"/>
  <c r="P13" i="20"/>
  <c r="Q8" i="20"/>
  <c r="H18" i="20"/>
  <c r="O29" i="20"/>
  <c r="I24" i="20"/>
  <c r="U24" i="20"/>
  <c r="S46" i="20"/>
  <c r="Q33" i="20"/>
  <c r="I37" i="20"/>
  <c r="Q38" i="20"/>
  <c r="T53" i="20"/>
  <c r="Q51" i="20"/>
  <c r="S62" i="20"/>
  <c r="I72" i="20"/>
  <c r="I101" i="20"/>
  <c r="Q99" i="20"/>
  <c r="Q104" i="20"/>
  <c r="H149" i="20"/>
  <c r="Q149" i="20"/>
  <c r="H169" i="20"/>
  <c r="P172" i="20"/>
  <c r="Q167" i="20"/>
  <c r="O183" i="20"/>
  <c r="P182" i="20"/>
  <c r="O192" i="20"/>
  <c r="Q177" i="20"/>
  <c r="P178" i="20"/>
  <c r="O210" i="20"/>
  <c r="O199" i="20"/>
  <c r="O220" i="20"/>
  <c r="Q204" i="20"/>
  <c r="P212" i="20"/>
  <c r="T223" i="20"/>
  <c r="U218" i="20"/>
  <c r="U216" i="20"/>
  <c r="P228" i="20"/>
  <c r="P220" i="20"/>
  <c r="P235" i="20"/>
  <c r="Q230" i="20"/>
  <c r="P231" i="20"/>
  <c r="O251" i="20"/>
  <c r="Q236" i="20"/>
  <c r="P236" i="20"/>
  <c r="Q238" i="20"/>
  <c r="T264" i="20"/>
  <c r="U256" i="20"/>
  <c r="Q276" i="20"/>
  <c r="P281" i="20"/>
  <c r="T282" i="20"/>
  <c r="U277" i="20"/>
  <c r="I304" i="20"/>
  <c r="U309" i="20"/>
  <c r="G327" i="20"/>
  <c r="Q313" i="20"/>
  <c r="I317" i="20"/>
  <c r="H326" i="20"/>
  <c r="G336" i="20"/>
  <c r="P318" i="20"/>
  <c r="G355" i="20"/>
  <c r="I340" i="20"/>
  <c r="H350" i="20"/>
  <c r="U355" i="20"/>
  <c r="I369" i="20"/>
  <c r="K67" i="10"/>
  <c r="L14" i="16"/>
  <c r="O14" i="16" s="1"/>
  <c r="I164" i="20"/>
  <c r="O185" i="20"/>
  <c r="P177" i="20"/>
  <c r="G190" i="20"/>
  <c r="I172" i="20"/>
  <c r="P193" i="20"/>
  <c r="Q185" i="20"/>
  <c r="Q188" i="20"/>
  <c r="G202" i="20"/>
  <c r="Q197" i="20"/>
  <c r="P197" i="20"/>
  <c r="P206" i="20"/>
  <c r="P199" i="20"/>
  <c r="Q202" i="20"/>
  <c r="O209" i="20"/>
  <c r="T220" i="20"/>
  <c r="Q216" i="20"/>
  <c r="P214" i="20"/>
  <c r="Q217" i="20"/>
  <c r="P227" i="20"/>
  <c r="T228" i="20"/>
  <c r="Q220" i="20"/>
  <c r="O240" i="20"/>
  <c r="T231" i="20"/>
  <c r="P232" i="20"/>
  <c r="O225" i="20"/>
  <c r="Q227" i="20"/>
  <c r="Q232" i="20"/>
  <c r="T239" i="20"/>
  <c r="P240" i="20"/>
  <c r="T234" i="20"/>
  <c r="Q235" i="20"/>
  <c r="O256" i="20"/>
  <c r="P246" i="20"/>
  <c r="Q242" i="20"/>
  <c r="P247" i="20"/>
  <c r="O257" i="20"/>
  <c r="U244" i="20"/>
  <c r="Q248" i="20"/>
  <c r="O263" i="20"/>
  <c r="S245" i="20"/>
  <c r="Q250" i="20"/>
  <c r="O265" i="20"/>
  <c r="O247" i="20"/>
  <c r="S269" i="20"/>
  <c r="T259" i="20"/>
  <c r="Q266" i="20"/>
  <c r="O281" i="20"/>
  <c r="O268" i="20"/>
  <c r="P278" i="20"/>
  <c r="Q274" i="20"/>
  <c r="O289" i="20"/>
  <c r="O276" i="20"/>
  <c r="Q282" i="20"/>
  <c r="P284" i="20"/>
  <c r="G325" i="20"/>
  <c r="O370" i="20"/>
  <c r="C13" i="27"/>
  <c r="G13" i="27"/>
  <c r="K13" i="27"/>
  <c r="O13" i="27"/>
  <c r="S13" i="27"/>
  <c r="AA13" i="27"/>
  <c r="U170" i="20"/>
  <c r="Q170" i="20"/>
  <c r="P175" i="20"/>
  <c r="Q182" i="20"/>
  <c r="Q184" i="20"/>
  <c r="O201" i="20"/>
  <c r="Q192" i="20"/>
  <c r="P189" i="20"/>
  <c r="P191" i="20"/>
  <c r="P207" i="20"/>
  <c r="O227" i="20"/>
  <c r="P221" i="20"/>
  <c r="U220" i="20"/>
  <c r="Q224" i="20"/>
  <c r="P222" i="20"/>
  <c r="U226" i="20"/>
  <c r="P230" i="20"/>
  <c r="U232" i="20"/>
  <c r="U234" i="20"/>
  <c r="Q240" i="20"/>
  <c r="O255" i="20"/>
  <c r="T247" i="20"/>
  <c r="O259" i="20"/>
  <c r="P249" i="20"/>
  <c r="Q246" i="20"/>
  <c r="P252" i="20"/>
  <c r="T253" i="20"/>
  <c r="U248" i="20"/>
  <c r="U250" i="20"/>
  <c r="P256" i="20"/>
  <c r="O266" i="20"/>
  <c r="O250" i="20"/>
  <c r="P255" i="20"/>
  <c r="O275" i="20"/>
  <c r="P265" i="20"/>
  <c r="Q262" i="20"/>
  <c r="P268" i="20"/>
  <c r="Q270" i="20"/>
  <c r="P276" i="20"/>
  <c r="U274" i="20"/>
  <c r="Q278" i="20"/>
  <c r="U282" i="20"/>
  <c r="H300" i="20"/>
  <c r="I294" i="20"/>
  <c r="I319" i="20"/>
  <c r="S351" i="20"/>
  <c r="I338" i="20"/>
  <c r="O359" i="20"/>
  <c r="O367" i="20"/>
  <c r="I363" i="20"/>
  <c r="P169" i="20"/>
  <c r="Q166" i="20"/>
  <c r="Q168" i="20"/>
  <c r="Q174" i="20"/>
  <c r="Q172" i="20"/>
  <c r="P173" i="20"/>
  <c r="O193" i="20"/>
  <c r="P185" i="20"/>
  <c r="I180" i="20"/>
  <c r="P190" i="20"/>
  <c r="P183" i="20"/>
  <c r="I188" i="20"/>
  <c r="T215" i="20"/>
  <c r="P216" i="20"/>
  <c r="T217" i="20"/>
  <c r="P219" i="20"/>
  <c r="Q211" i="20"/>
  <c r="O212" i="20"/>
  <c r="Q218" i="20"/>
  <c r="P215" i="20"/>
  <c r="O235" i="20"/>
  <c r="Q222" i="20"/>
  <c r="O223" i="20"/>
  <c r="U228" i="20"/>
  <c r="Q225" i="20"/>
  <c r="O226" i="20"/>
  <c r="G248" i="20"/>
  <c r="O231" i="20"/>
  <c r="U236" i="20"/>
  <c r="T245" i="20"/>
  <c r="P248" i="20"/>
  <c r="O258" i="20"/>
  <c r="U242" i="20"/>
  <c r="T243" i="20"/>
  <c r="T256" i="20"/>
  <c r="U252" i="20"/>
  <c r="Q254" i="20"/>
  <c r="P260" i="20"/>
  <c r="Q256" i="20"/>
  <c r="O271" i="20"/>
  <c r="Q258" i="20"/>
  <c r="O273" i="20"/>
  <c r="T258" i="20"/>
  <c r="T269" i="20"/>
  <c r="T277" i="20"/>
  <c r="H323" i="20"/>
  <c r="P339" i="20"/>
  <c r="T361" i="20"/>
  <c r="P364" i="20"/>
  <c r="P368" i="20"/>
  <c r="I370" i="20"/>
  <c r="O272" i="20"/>
  <c r="T263" i="20"/>
  <c r="P264" i="20"/>
  <c r="U258" i="20"/>
  <c r="O280" i="20"/>
  <c r="T271" i="20"/>
  <c r="P272" i="20"/>
  <c r="U266" i="20"/>
  <c r="T267" i="20"/>
  <c r="T272" i="20"/>
  <c r="T275" i="20"/>
  <c r="T280" i="20"/>
  <c r="U283" i="20"/>
  <c r="T321" i="20"/>
  <c r="H322" i="20"/>
  <c r="O346" i="20"/>
  <c r="D13" i="27"/>
  <c r="L13" i="27"/>
  <c r="T13" i="27"/>
  <c r="AB13" i="27"/>
  <c r="L3" i="16"/>
  <c r="O3" i="16" s="1"/>
  <c r="M5" i="16"/>
  <c r="P5" i="16" s="1"/>
  <c r="M11" i="16"/>
  <c r="P11" i="16" s="1"/>
  <c r="M35" i="16"/>
  <c r="P35" i="16" s="1"/>
  <c r="M36" i="16"/>
  <c r="P36" i="16" s="1"/>
  <c r="M37" i="16"/>
  <c r="P37" i="16" s="1"/>
  <c r="M46" i="16"/>
  <c r="P46" i="16" s="1"/>
  <c r="M47" i="16"/>
  <c r="P47" i="16" s="1"/>
  <c r="M48" i="16"/>
  <c r="P48" i="16" s="1"/>
  <c r="M49" i="16"/>
  <c r="P49" i="16" s="1"/>
  <c r="T268" i="20"/>
  <c r="Q264" i="20"/>
  <c r="T276" i="20"/>
  <c r="O274" i="20"/>
  <c r="O282" i="20"/>
  <c r="H296" i="20"/>
  <c r="H295" i="20"/>
  <c r="T320" i="20"/>
  <c r="I318" i="20"/>
  <c r="H342" i="20"/>
  <c r="P349" i="20"/>
  <c r="U347" i="20"/>
  <c r="O366" i="20"/>
  <c r="S369" i="20"/>
  <c r="U354" i="20"/>
  <c r="H363" i="20"/>
  <c r="L8" i="27"/>
  <c r="A13" i="27"/>
  <c r="I13" i="27"/>
  <c r="Q13" i="27"/>
  <c r="Y13" i="27"/>
  <c r="K66" i="10"/>
  <c r="L10" i="16"/>
  <c r="O10" i="16" s="1"/>
  <c r="L19" i="16"/>
  <c r="O19" i="16" s="1"/>
  <c r="M20" i="16"/>
  <c r="P20" i="16" s="1"/>
  <c r="L22" i="16"/>
  <c r="O22" i="16" s="1"/>
  <c r="M27" i="16"/>
  <c r="P27" i="16" s="1"/>
  <c r="M28" i="16"/>
  <c r="P28" i="16" s="1"/>
  <c r="M29" i="16"/>
  <c r="P29" i="16" s="1"/>
  <c r="M38" i="16"/>
  <c r="P38" i="16" s="1"/>
  <c r="M39" i="16"/>
  <c r="P39" i="16" s="1"/>
  <c r="M40" i="16"/>
  <c r="P40" i="16" s="1"/>
  <c r="M41" i="16"/>
  <c r="P41" i="16" s="1"/>
  <c r="L43" i="16"/>
  <c r="O43" i="16" s="1"/>
  <c r="L44" i="16"/>
  <c r="O44" i="16" s="1"/>
  <c r="L45" i="16"/>
  <c r="O45" i="16" s="1"/>
  <c r="M50" i="16"/>
  <c r="P50" i="16" s="1"/>
  <c r="T255" i="20"/>
  <c r="O267" i="20"/>
  <c r="P259" i="20"/>
  <c r="P254" i="20"/>
  <c r="U260" i="20"/>
  <c r="P267" i="20"/>
  <c r="P262" i="20"/>
  <c r="U268" i="20"/>
  <c r="P275" i="20"/>
  <c r="P270" i="20"/>
  <c r="U276" i="20"/>
  <c r="O279" i="20"/>
  <c r="I308" i="20"/>
  <c r="I322" i="20"/>
  <c r="S343" i="20"/>
  <c r="O348" i="20"/>
  <c r="P360" i="20"/>
  <c r="T368" i="20"/>
  <c r="H370" i="20"/>
  <c r="I368" i="20"/>
  <c r="U370" i="20"/>
  <c r="F370" i="20" s="1"/>
  <c r="Q8" i="27"/>
  <c r="F13" i="27"/>
  <c r="N13" i="27"/>
  <c r="R13" i="27"/>
  <c r="Z13" i="27"/>
  <c r="M12" i="16"/>
  <c r="P12" i="16" s="1"/>
  <c r="L17" i="16"/>
  <c r="O17" i="16" s="1"/>
  <c r="M26" i="16"/>
  <c r="P26" i="16" s="1"/>
  <c r="L35" i="16"/>
  <c r="O35" i="16" s="1"/>
  <c r="L36" i="16"/>
  <c r="O36" i="16" s="1"/>
  <c r="L37" i="16"/>
  <c r="O37" i="16" s="1"/>
  <c r="L46" i="16"/>
  <c r="O46" i="16" s="1"/>
  <c r="L47" i="16"/>
  <c r="O47" i="16" s="1"/>
  <c r="L48" i="16"/>
  <c r="O48" i="16" s="1"/>
  <c r="L49" i="16"/>
  <c r="O49" i="16" s="1"/>
  <c r="AA80" i="1"/>
  <c r="AA82" i="1"/>
  <c r="AY80" i="1"/>
  <c r="AY82" i="1"/>
  <c r="BU30" i="1"/>
  <c r="BJ80" i="1"/>
  <c r="BJ84" i="1"/>
  <c r="BJ82" i="1"/>
  <c r="AH80" i="1"/>
  <c r="AH82" i="1"/>
  <c r="BF80" i="1"/>
  <c r="BF82" i="1"/>
  <c r="AI80" i="1"/>
  <c r="AI82" i="1"/>
  <c r="W80" i="1"/>
  <c r="W82" i="1"/>
  <c r="AU80" i="1"/>
  <c r="AU82" i="1"/>
  <c r="AJ80" i="1"/>
  <c r="AJ82" i="1"/>
  <c r="AV80" i="1"/>
  <c r="BH80" i="1"/>
  <c r="BH82" i="1"/>
  <c r="BJ30" i="1"/>
  <c r="AL80" i="1"/>
  <c r="AL82" i="1"/>
  <c r="Y80" i="1"/>
  <c r="Y82" i="1"/>
  <c r="AK80" i="1"/>
  <c r="AK82" i="1"/>
  <c r="AW80" i="1"/>
  <c r="BI80" i="1"/>
  <c r="BI82" i="1"/>
  <c r="N30" i="1"/>
  <c r="AL30" i="1"/>
  <c r="Z80" i="1"/>
  <c r="Z82" i="1"/>
  <c r="AX80" i="1"/>
  <c r="V80" i="1"/>
  <c r="V82" i="1"/>
  <c r="AM80" i="1"/>
  <c r="AM82" i="1"/>
  <c r="BK80" i="1"/>
  <c r="BK82" i="1"/>
  <c r="X80" i="1"/>
  <c r="X82" i="1"/>
  <c r="AT80" i="1"/>
  <c r="AT82" i="1"/>
  <c r="BG80" i="1"/>
  <c r="BG82" i="1"/>
  <c r="AC30" i="1"/>
  <c r="BA30" i="1"/>
  <c r="U30" i="1"/>
  <c r="AS30" i="1"/>
  <c r="X30" i="1"/>
  <c r="AI57" i="1"/>
  <c r="AU57" i="1"/>
  <c r="BG57" i="1"/>
  <c r="M30" i="1"/>
  <c r="AK30" i="1"/>
  <c r="BI30" i="1"/>
  <c r="I63" i="30"/>
  <c r="I64" i="30" s="1"/>
  <c r="I65" i="30" s="1"/>
  <c r="I66" i="30" s="1"/>
  <c r="I67" i="30" s="1"/>
  <c r="P45" i="1"/>
  <c r="P46" i="1" s="1"/>
  <c r="AF45" i="1"/>
  <c r="AF46" i="1" s="1"/>
  <c r="AN45" i="1"/>
  <c r="AN46" i="1" s="1"/>
  <c r="BD45" i="1"/>
  <c r="BD46" i="1" s="1"/>
  <c r="BM45" i="1"/>
  <c r="BM46" i="1" s="1"/>
  <c r="R45" i="1"/>
  <c r="R46" i="1" s="1"/>
  <c r="AH45" i="1"/>
  <c r="AH46" i="1" s="1"/>
  <c r="AX45" i="1"/>
  <c r="AX46" i="1" s="1"/>
  <c r="BN45" i="1"/>
  <c r="BN46" i="1" s="1"/>
  <c r="K45" i="1"/>
  <c r="K46" i="1" s="1"/>
  <c r="AA45" i="1"/>
  <c r="AA46" i="1" s="1"/>
  <c r="AQ45" i="1"/>
  <c r="AQ46" i="1" s="1"/>
  <c r="AY45" i="1"/>
  <c r="AY46" i="1" s="1"/>
  <c r="H45" i="1"/>
  <c r="H46" i="1" s="1"/>
  <c r="X45" i="1"/>
  <c r="X46" i="1" s="1"/>
  <c r="AV45" i="1"/>
  <c r="AV46" i="1" s="1"/>
  <c r="BL45" i="1"/>
  <c r="BL46" i="1" s="1"/>
  <c r="Q45" i="1"/>
  <c r="Q46" i="1" s="1"/>
  <c r="AO45" i="1"/>
  <c r="AO46" i="1" s="1"/>
  <c r="J45" i="1"/>
  <c r="J46" i="1" s="1"/>
  <c r="Z45" i="1"/>
  <c r="Z46" i="1" s="1"/>
  <c r="AP45" i="1"/>
  <c r="AP46" i="1" s="1"/>
  <c r="BF45" i="1"/>
  <c r="BF46" i="1" s="1"/>
  <c r="S45" i="1"/>
  <c r="S46" i="1" s="1"/>
  <c r="AI45" i="1"/>
  <c r="AI46" i="1" s="1"/>
  <c r="BG45" i="1"/>
  <c r="BG46" i="1" s="1"/>
  <c r="F37" i="20"/>
  <c r="AE15" i="22"/>
  <c r="S42" i="22"/>
  <c r="Q42" i="22"/>
  <c r="L45" i="1"/>
  <c r="L46" i="1" s="1"/>
  <c r="T45" i="1"/>
  <c r="T46" i="1" s="1"/>
  <c r="AB45" i="1"/>
  <c r="AB46" i="1" s="1"/>
  <c r="AJ45" i="1"/>
  <c r="AJ46" i="1" s="1"/>
  <c r="AR45" i="1"/>
  <c r="AR46" i="1" s="1"/>
  <c r="AZ45" i="1"/>
  <c r="AZ46" i="1" s="1"/>
  <c r="BH45" i="1"/>
  <c r="BH46" i="1" s="1"/>
  <c r="BP45" i="1"/>
  <c r="BP46" i="1" s="1"/>
  <c r="S109" i="22"/>
  <c r="Q109" i="22"/>
  <c r="S108" i="22"/>
  <c r="Q157" i="22"/>
  <c r="S156" i="22"/>
  <c r="S157" i="22"/>
  <c r="AE24" i="22"/>
  <c r="Q156" i="22"/>
  <c r="AM1094" i="22"/>
  <c r="AM1068" i="22"/>
  <c r="I8" i="20"/>
  <c r="I9" i="20"/>
  <c r="I7" i="20"/>
  <c r="I11" i="20"/>
  <c r="F11" i="20" s="1"/>
  <c r="I10" i="20"/>
  <c r="F10" i="20" s="1"/>
  <c r="H16" i="20"/>
  <c r="H11" i="20"/>
  <c r="E11" i="20" s="1"/>
  <c r="G26" i="20"/>
  <c r="Q14" i="22"/>
  <c r="S13" i="22"/>
  <c r="Q13" i="22"/>
  <c r="S62" i="22"/>
  <c r="S61" i="22"/>
  <c r="Q61" i="22"/>
  <c r="S21" i="20"/>
  <c r="I29" i="20"/>
  <c r="G43" i="20"/>
  <c r="G44" i="20"/>
  <c r="H34" i="20"/>
  <c r="G42" i="20"/>
  <c r="I28" i="20"/>
  <c r="H28" i="20"/>
  <c r="Q136" i="22"/>
  <c r="AE23" i="22"/>
  <c r="S135" i="22"/>
  <c r="Q135" i="22"/>
  <c r="S136" i="22"/>
  <c r="S34" i="22"/>
  <c r="Q34" i="22"/>
  <c r="S125" i="22"/>
  <c r="Q125" i="22"/>
  <c r="S124" i="22"/>
  <c r="AM963" i="22"/>
  <c r="AM935" i="22"/>
  <c r="S24" i="20"/>
  <c r="Q53" i="20"/>
  <c r="P58" i="20"/>
  <c r="O68" i="20"/>
  <c r="P55" i="20"/>
  <c r="O60" i="20"/>
  <c r="I158" i="20"/>
  <c r="H163" i="20"/>
  <c r="G173" i="20"/>
  <c r="G167" i="20"/>
  <c r="S8" i="22"/>
  <c r="S9" i="22"/>
  <c r="Q9" i="22"/>
  <c r="Q8" i="22"/>
  <c r="Q124" i="22"/>
  <c r="Q144" i="22"/>
  <c r="S143" i="22"/>
  <c r="Q143" i="22"/>
  <c r="S144" i="22"/>
  <c r="AM477" i="22"/>
  <c r="S70" i="22"/>
  <c r="S69" i="22"/>
  <c r="Q69" i="22"/>
  <c r="S50" i="22"/>
  <c r="Q50" i="22"/>
  <c r="O64" i="20"/>
  <c r="S78" i="22"/>
  <c r="S77" i="22"/>
  <c r="AE18" i="22"/>
  <c r="Q77" i="22"/>
  <c r="S117" i="22"/>
  <c r="Q117" i="22"/>
  <c r="S116" i="22"/>
  <c r="S38" i="20"/>
  <c r="U23" i="20"/>
  <c r="F23" i="20" s="1"/>
  <c r="T28" i="20"/>
  <c r="U22" i="20"/>
  <c r="S37" i="20"/>
  <c r="T27" i="20"/>
  <c r="U21" i="20"/>
  <c r="Q61" i="20"/>
  <c r="P66" i="20"/>
  <c r="O76" i="20"/>
  <c r="Q60" i="20"/>
  <c r="P63" i="20"/>
  <c r="O139" i="20"/>
  <c r="Q124" i="20"/>
  <c r="P129" i="20"/>
  <c r="Q123" i="20"/>
  <c r="W30" i="1"/>
  <c r="AM30" i="1"/>
  <c r="BK30" i="1"/>
  <c r="AC45" i="1"/>
  <c r="AC46" i="1" s="1"/>
  <c r="BA45" i="1"/>
  <c r="BA46" i="1" s="1"/>
  <c r="S20" i="22"/>
  <c r="S59" i="22"/>
  <c r="Q59" i="22"/>
  <c r="S67" i="22"/>
  <c r="Q67" i="22"/>
  <c r="S75" i="22"/>
  <c r="Q75" i="22"/>
  <c r="Q86" i="22"/>
  <c r="S85" i="22"/>
  <c r="Q85" i="22"/>
  <c r="Q94" i="22"/>
  <c r="S93" i="22"/>
  <c r="Q93" i="22"/>
  <c r="Q102" i="22"/>
  <c r="S101" i="22"/>
  <c r="Q101" i="22"/>
  <c r="S130" i="22"/>
  <c r="Q130" i="22"/>
  <c r="S133" i="22"/>
  <c r="S132" i="22"/>
  <c r="S141" i="22"/>
  <c r="Q141" i="22"/>
  <c r="S140" i="22"/>
  <c r="S149" i="22"/>
  <c r="Q149" i="22"/>
  <c r="S148" i="22"/>
  <c r="S154" i="22"/>
  <c r="Q154" i="22"/>
  <c r="P37" i="20"/>
  <c r="Q32" i="20"/>
  <c r="O47" i="20"/>
  <c r="P36" i="20"/>
  <c r="Q31" i="20"/>
  <c r="O31" i="20"/>
  <c r="G56" i="20"/>
  <c r="T47" i="20"/>
  <c r="S57" i="20"/>
  <c r="D57" i="20" s="1"/>
  <c r="U42" i="20"/>
  <c r="S54" i="20"/>
  <c r="T45" i="20"/>
  <c r="S45" i="20"/>
  <c r="U123" i="20"/>
  <c r="F123" i="20" s="1"/>
  <c r="T127" i="20"/>
  <c r="U122" i="20"/>
  <c r="S138" i="20"/>
  <c r="S136" i="20"/>
  <c r="T125" i="20"/>
  <c r="T128" i="20"/>
  <c r="S25" i="22"/>
  <c r="Q25" i="22"/>
  <c r="S28" i="22"/>
  <c r="AE14" i="22"/>
  <c r="S27" i="22"/>
  <c r="Q62" i="22"/>
  <c r="Q70" i="22"/>
  <c r="Q78" i="22"/>
  <c r="S138" i="22"/>
  <c r="Q138" i="22"/>
  <c r="S146" i="22"/>
  <c r="Q146" i="22"/>
  <c r="I17" i="20"/>
  <c r="G33" i="20"/>
  <c r="H22" i="20"/>
  <c r="I18" i="20"/>
  <c r="G32" i="20"/>
  <c r="H23" i="20"/>
  <c r="G29" i="20"/>
  <c r="U20" i="20"/>
  <c r="T25" i="20"/>
  <c r="T24" i="20"/>
  <c r="P50" i="20"/>
  <c r="Q45" i="20"/>
  <c r="G67" i="20"/>
  <c r="H56" i="20"/>
  <c r="G66" i="20"/>
  <c r="H57" i="20"/>
  <c r="I52" i="20"/>
  <c r="I51" i="20"/>
  <c r="G63" i="20"/>
  <c r="H52" i="20"/>
  <c r="O133" i="20"/>
  <c r="Q119" i="20"/>
  <c r="P123" i="20"/>
  <c r="O134" i="20"/>
  <c r="P124" i="20"/>
  <c r="O132" i="20"/>
  <c r="Q118" i="20"/>
  <c r="BS79" i="1"/>
  <c r="S11" i="22"/>
  <c r="Q11" i="22"/>
  <c r="Q24" i="22"/>
  <c r="Q27" i="22"/>
  <c r="Q36" i="22"/>
  <c r="S35" i="22"/>
  <c r="Q35" i="22"/>
  <c r="Q44" i="22"/>
  <c r="S43" i="22"/>
  <c r="Q43" i="22"/>
  <c r="Q52" i="22"/>
  <c r="AE16" i="22"/>
  <c r="S51" i="22"/>
  <c r="Q51" i="22"/>
  <c r="S58" i="22"/>
  <c r="AE17" i="22"/>
  <c r="S66" i="22"/>
  <c r="S74" i="22"/>
  <c r="S83" i="22"/>
  <c r="Q83" i="22"/>
  <c r="S82" i="22"/>
  <c r="S86" i="22"/>
  <c r="S91" i="22"/>
  <c r="Q91" i="22"/>
  <c r="S90" i="22"/>
  <c r="S94" i="22"/>
  <c r="S99" i="22"/>
  <c r="Q99" i="22"/>
  <c r="S98" i="22"/>
  <c r="S102" i="22"/>
  <c r="S129" i="22"/>
  <c r="Q133" i="22"/>
  <c r="Q137" i="22"/>
  <c r="Q145" i="22"/>
  <c r="S153" i="22"/>
  <c r="T21" i="20"/>
  <c r="G36" i="20"/>
  <c r="I21" i="20"/>
  <c r="H26" i="20"/>
  <c r="G49" i="20"/>
  <c r="H39" i="20"/>
  <c r="I34" i="20"/>
  <c r="G47" i="20"/>
  <c r="H36" i="20"/>
  <c r="I31" i="20"/>
  <c r="I33" i="20"/>
  <c r="G31" i="20"/>
  <c r="P82" i="20"/>
  <c r="O92" i="20"/>
  <c r="Q77" i="20"/>
  <c r="Q76" i="20"/>
  <c r="Q75" i="20"/>
  <c r="Q73" i="20"/>
  <c r="S95" i="20"/>
  <c r="U80" i="20"/>
  <c r="U79" i="20"/>
  <c r="T85" i="20"/>
  <c r="Q117" i="20"/>
  <c r="AE12" i="22"/>
  <c r="S6" i="22"/>
  <c r="S24" i="22"/>
  <c r="Q28" i="22"/>
  <c r="S80" i="22"/>
  <c r="Q80" i="22"/>
  <c r="S88" i="22"/>
  <c r="AE19" i="22"/>
  <c r="Q88" i="22"/>
  <c r="S96" i="22"/>
  <c r="Q96" i="22"/>
  <c r="S104" i="22"/>
  <c r="Q104" i="22"/>
  <c r="Q107" i="22"/>
  <c r="S106" i="22"/>
  <c r="Q106" i="22"/>
  <c r="Q115" i="22"/>
  <c r="S114" i="22"/>
  <c r="Q114" i="22"/>
  <c r="Q123" i="22"/>
  <c r="S122" i="22"/>
  <c r="Q122" i="22"/>
  <c r="S137" i="22"/>
  <c r="S145" i="22"/>
  <c r="S159" i="22"/>
  <c r="Q159" i="22"/>
  <c r="O41" i="20"/>
  <c r="P29" i="20"/>
  <c r="Q26" i="20"/>
  <c r="Q25" i="20"/>
  <c r="P31" i="20"/>
  <c r="Q23" i="20"/>
  <c r="O43" i="20"/>
  <c r="T32" i="20"/>
  <c r="P87" i="20"/>
  <c r="O97" i="20"/>
  <c r="P86" i="20"/>
  <c r="Q81" i="20"/>
  <c r="Q82" i="20"/>
  <c r="O95" i="20"/>
  <c r="P85" i="20"/>
  <c r="Q87" i="20"/>
  <c r="O102" i="20"/>
  <c r="Q86" i="20"/>
  <c r="P92" i="20"/>
  <c r="T99" i="20"/>
  <c r="S104" i="20"/>
  <c r="S107" i="20"/>
  <c r="T96" i="20"/>
  <c r="U94" i="20"/>
  <c r="U93" i="20"/>
  <c r="I111" i="20"/>
  <c r="H116" i="20"/>
  <c r="G126" i="20"/>
  <c r="G124" i="20"/>
  <c r="I110" i="20"/>
  <c r="I107" i="20"/>
  <c r="H115" i="20"/>
  <c r="T120" i="20"/>
  <c r="G177" i="20"/>
  <c r="H164" i="20"/>
  <c r="I162" i="20"/>
  <c r="G176" i="20"/>
  <c r="H165" i="20"/>
  <c r="I159" i="20"/>
  <c r="H167" i="20"/>
  <c r="G175" i="20"/>
  <c r="I160" i="20"/>
  <c r="F160" i="20" s="1"/>
  <c r="AW62" i="1"/>
  <c r="AM400" i="22"/>
  <c r="AM379" i="22"/>
  <c r="K30" i="1"/>
  <c r="AA30" i="1"/>
  <c r="AY30" i="1"/>
  <c r="AE13" i="22"/>
  <c r="S16" i="22"/>
  <c r="Q16" i="22"/>
  <c r="S23" i="22"/>
  <c r="Q23" i="22"/>
  <c r="S33" i="22"/>
  <c r="S32" i="22"/>
  <c r="S41" i="22"/>
  <c r="S40" i="22"/>
  <c r="S49" i="22"/>
  <c r="S48" i="22"/>
  <c r="Q79" i="22"/>
  <c r="Q87" i="22"/>
  <c r="T20" i="20"/>
  <c r="U15" i="20"/>
  <c r="S28" i="20"/>
  <c r="S30" i="20"/>
  <c r="S25" i="20"/>
  <c r="T16" i="20"/>
  <c r="S27" i="20"/>
  <c r="U13" i="20"/>
  <c r="U14" i="20"/>
  <c r="I16" i="20"/>
  <c r="T19" i="20"/>
  <c r="O42" i="20"/>
  <c r="P42" i="20"/>
  <c r="O52" i="20"/>
  <c r="Q37" i="20"/>
  <c r="Q36" i="20"/>
  <c r="U38" i="20"/>
  <c r="F38" i="20" s="1"/>
  <c r="S53" i="20"/>
  <c r="T43" i="20"/>
  <c r="T42" i="20"/>
  <c r="S78" i="20"/>
  <c r="S83" i="20"/>
  <c r="BQ30" i="1"/>
  <c r="L30" i="1"/>
  <c r="T30" i="1"/>
  <c r="AB30" i="1"/>
  <c r="AR30" i="1"/>
  <c r="AZ30" i="1"/>
  <c r="BP30" i="1"/>
  <c r="Q12" i="22"/>
  <c r="Q19" i="22"/>
  <c r="Q22" i="22"/>
  <c r="S30" i="22"/>
  <c r="Q30" i="22"/>
  <c r="Q32" i="22"/>
  <c r="S38" i="22"/>
  <c r="Q38" i="22"/>
  <c r="Q40" i="22"/>
  <c r="S46" i="22"/>
  <c r="Q46" i="22"/>
  <c r="Q48" i="22"/>
  <c r="Q57" i="22"/>
  <c r="S56" i="22"/>
  <c r="Q56" i="22"/>
  <c r="Q65" i="22"/>
  <c r="S64" i="22"/>
  <c r="Q64" i="22"/>
  <c r="Q73" i="22"/>
  <c r="S72" i="22"/>
  <c r="Q72" i="22"/>
  <c r="S79" i="22"/>
  <c r="S87" i="22"/>
  <c r="S95" i="22"/>
  <c r="S103" i="22"/>
  <c r="S107" i="22"/>
  <c r="S112" i="22"/>
  <c r="AE21" i="22"/>
  <c r="S111" i="22"/>
  <c r="S115" i="22"/>
  <c r="S120" i="22"/>
  <c r="S119" i="22"/>
  <c r="S123" i="22"/>
  <c r="S128" i="22"/>
  <c r="S127" i="22"/>
  <c r="Q152" i="22"/>
  <c r="S151" i="22"/>
  <c r="Q151" i="22"/>
  <c r="S158" i="22"/>
  <c r="AM452" i="22"/>
  <c r="AM655" i="22"/>
  <c r="I14" i="20"/>
  <c r="T22" i="20"/>
  <c r="H25" i="20"/>
  <c r="I20" i="20"/>
  <c r="G35" i="20"/>
  <c r="G34" i="20"/>
  <c r="I19" i="20"/>
  <c r="T18" i="20"/>
  <c r="U19" i="20"/>
  <c r="U36" i="20"/>
  <c r="T41" i="20"/>
  <c r="E41" i="20" s="1"/>
  <c r="T40" i="20"/>
  <c r="S51" i="20"/>
  <c r="D51" i="20" s="1"/>
  <c r="U35" i="20"/>
  <c r="S35" i="20"/>
  <c r="T12" i="20"/>
  <c r="U7" i="20"/>
  <c r="H14" i="20"/>
  <c r="G25" i="20"/>
  <c r="H15" i="20"/>
  <c r="G24" i="20"/>
  <c r="Q7" i="20"/>
  <c r="T17" i="20"/>
  <c r="G30" i="20"/>
  <c r="H20" i="20"/>
  <c r="I15" i="20"/>
  <c r="Q16" i="20"/>
  <c r="P22" i="20"/>
  <c r="P16" i="20"/>
  <c r="P19" i="20"/>
  <c r="Q14" i="20"/>
  <c r="Q17" i="20"/>
  <c r="O32" i="20"/>
  <c r="O24" i="20"/>
  <c r="P21" i="20"/>
  <c r="O33" i="20"/>
  <c r="P15" i="20"/>
  <c r="U25" i="20"/>
  <c r="S22" i="20"/>
  <c r="D22" i="20" s="1"/>
  <c r="P33" i="20"/>
  <c r="H37" i="20"/>
  <c r="E37" i="20" s="1"/>
  <c r="I32" i="20"/>
  <c r="F32" i="20" s="1"/>
  <c r="S33" i="20"/>
  <c r="H50" i="20"/>
  <c r="G60" i="20"/>
  <c r="I45" i="20"/>
  <c r="I53" i="20"/>
  <c r="H58" i="20"/>
  <c r="G68" i="20"/>
  <c r="D68" i="20" s="1"/>
  <c r="G78" i="20"/>
  <c r="I63" i="20"/>
  <c r="F63" i="20" s="1"/>
  <c r="H68" i="20"/>
  <c r="I62" i="20"/>
  <c r="G131" i="20"/>
  <c r="I116" i="20"/>
  <c r="H121" i="20"/>
  <c r="I115" i="20"/>
  <c r="I113" i="20"/>
  <c r="S132" i="20"/>
  <c r="T121" i="20"/>
  <c r="T122" i="20"/>
  <c r="U117" i="20"/>
  <c r="F117" i="20" s="1"/>
  <c r="S131" i="20"/>
  <c r="U116" i="20"/>
  <c r="S120" i="20"/>
  <c r="H139" i="20"/>
  <c r="G21" i="20"/>
  <c r="H21" i="20"/>
  <c r="Q15" i="20"/>
  <c r="P17" i="20"/>
  <c r="G38" i="20"/>
  <c r="P35" i="20"/>
  <c r="H42" i="20"/>
  <c r="G52" i="20"/>
  <c r="U39" i="20"/>
  <c r="U46" i="20"/>
  <c r="S61" i="20"/>
  <c r="T50" i="20"/>
  <c r="E50" i="20" s="1"/>
  <c r="T51" i="20"/>
  <c r="U45" i="20"/>
  <c r="G64" i="20"/>
  <c r="G70" i="20"/>
  <c r="I55" i="20"/>
  <c r="H60" i="20"/>
  <c r="I66" i="20"/>
  <c r="G81" i="20"/>
  <c r="G79" i="20"/>
  <c r="H71" i="20"/>
  <c r="I65" i="20"/>
  <c r="H70" i="20"/>
  <c r="G80" i="20"/>
  <c r="S85" i="20"/>
  <c r="O86" i="20"/>
  <c r="Q71" i="20"/>
  <c r="P76" i="20"/>
  <c r="Q70" i="20"/>
  <c r="I143" i="20"/>
  <c r="G157" i="20"/>
  <c r="H148" i="20"/>
  <c r="I142" i="20"/>
  <c r="I139" i="20"/>
  <c r="Q6" i="20"/>
  <c r="S26" i="20"/>
  <c r="D26" i="20" s="1"/>
  <c r="G28" i="20"/>
  <c r="H13" i="20"/>
  <c r="U17" i="20"/>
  <c r="T23" i="20"/>
  <c r="E23" i="20" s="1"/>
  <c r="U18" i="20"/>
  <c r="Q19" i="20"/>
  <c r="P24" i="20"/>
  <c r="P25" i="20"/>
  <c r="O35" i="20"/>
  <c r="Q20" i="20"/>
  <c r="O36" i="20"/>
  <c r="P18" i="20"/>
  <c r="G41" i="20"/>
  <c r="G39" i="20"/>
  <c r="H29" i="20"/>
  <c r="I26" i="20"/>
  <c r="P38" i="20"/>
  <c r="I35" i="20"/>
  <c r="Q35" i="20"/>
  <c r="O50" i="20"/>
  <c r="O34" i="20"/>
  <c r="P40" i="20"/>
  <c r="H51" i="20"/>
  <c r="G61" i="20"/>
  <c r="I46" i="20"/>
  <c r="P47" i="20"/>
  <c r="S71" i="20"/>
  <c r="T60" i="20"/>
  <c r="T61" i="20"/>
  <c r="U56" i="20"/>
  <c r="F56" i="20" s="1"/>
  <c r="S70" i="20"/>
  <c r="T58" i="20"/>
  <c r="U53" i="20"/>
  <c r="F53" i="20" s="1"/>
  <c r="U55" i="20"/>
  <c r="I54" i="20"/>
  <c r="S67" i="20"/>
  <c r="Q68" i="20"/>
  <c r="S86" i="20"/>
  <c r="U8" i="20"/>
  <c r="S23" i="20"/>
  <c r="I13" i="20"/>
  <c r="S32" i="20"/>
  <c r="S34" i="20"/>
  <c r="S36" i="20"/>
  <c r="T26" i="20"/>
  <c r="Q18" i="20"/>
  <c r="P20" i="20"/>
  <c r="G23" i="20"/>
  <c r="O23" i="20"/>
  <c r="H33" i="20"/>
  <c r="S43" i="20"/>
  <c r="U28" i="20"/>
  <c r="T33" i="20"/>
  <c r="Q29" i="20"/>
  <c r="U29" i="20"/>
  <c r="O49" i="20"/>
  <c r="P39" i="20"/>
  <c r="Q34" i="20"/>
  <c r="P34" i="20"/>
  <c r="I36" i="20"/>
  <c r="O59" i="20"/>
  <c r="O58" i="20"/>
  <c r="P49" i="20"/>
  <c r="P48" i="20"/>
  <c r="Q44" i="20"/>
  <c r="Q43" i="20"/>
  <c r="O44" i="20"/>
  <c r="I58" i="20"/>
  <c r="G73" i="20"/>
  <c r="G71" i="20"/>
  <c r="H63" i="20"/>
  <c r="E63" i="20" s="1"/>
  <c r="H62" i="20"/>
  <c r="I69" i="20"/>
  <c r="H74" i="20"/>
  <c r="G84" i="20"/>
  <c r="G82" i="20"/>
  <c r="I68" i="20"/>
  <c r="I67" i="20"/>
  <c r="U159" i="20"/>
  <c r="T164" i="20"/>
  <c r="S174" i="20"/>
  <c r="U158" i="20"/>
  <c r="S171" i="20"/>
  <c r="T163" i="20"/>
  <c r="U155" i="20"/>
  <c r="U156" i="20"/>
  <c r="S158" i="20"/>
  <c r="H17" i="20"/>
  <c r="I12" i="20"/>
  <c r="G27" i="20"/>
  <c r="S29" i="20"/>
  <c r="O25" i="20"/>
  <c r="P12" i="20"/>
  <c r="U16" i="20"/>
  <c r="F16" i="20" s="1"/>
  <c r="O37" i="20"/>
  <c r="Q22" i="20"/>
  <c r="P27" i="20"/>
  <c r="P23" i="20"/>
  <c r="I25" i="20"/>
  <c r="H35" i="20"/>
  <c r="U27" i="20"/>
  <c r="F27" i="20" s="1"/>
  <c r="T38" i="20"/>
  <c r="U33" i="20"/>
  <c r="O51" i="20"/>
  <c r="H40" i="20"/>
  <c r="S40" i="20"/>
  <c r="P44" i="20"/>
  <c r="S48" i="20"/>
  <c r="O57" i="20"/>
  <c r="G86" i="20"/>
  <c r="I71" i="20"/>
  <c r="F71" i="20" s="1"/>
  <c r="H76" i="20"/>
  <c r="I70" i="20"/>
  <c r="Q121" i="20"/>
  <c r="Q122" i="20"/>
  <c r="P127" i="20"/>
  <c r="O137" i="20"/>
  <c r="Q120" i="20"/>
  <c r="S123" i="20"/>
  <c r="U154" i="20"/>
  <c r="S169" i="20"/>
  <c r="U153" i="20"/>
  <c r="T159" i="20"/>
  <c r="U151" i="20"/>
  <c r="U152" i="20"/>
  <c r="F152" i="20" s="1"/>
  <c r="G158" i="20"/>
  <c r="T158" i="20"/>
  <c r="T160" i="20"/>
  <c r="T36" i="20"/>
  <c r="T46" i="20"/>
  <c r="G59" i="20"/>
  <c r="D59" i="20" s="1"/>
  <c r="U41" i="20"/>
  <c r="F41" i="20" s="1"/>
  <c r="I44" i="20"/>
  <c r="H47" i="20"/>
  <c r="O72" i="20"/>
  <c r="G55" i="20"/>
  <c r="I61" i="20"/>
  <c r="H66" i="20"/>
  <c r="G76" i="20"/>
  <c r="S76" i="20"/>
  <c r="U67" i="20"/>
  <c r="S82" i="20"/>
  <c r="U66" i="20"/>
  <c r="O83" i="20"/>
  <c r="P72" i="20"/>
  <c r="P73" i="20"/>
  <c r="O87" i="20"/>
  <c r="S93" i="20"/>
  <c r="T83" i="20"/>
  <c r="E83" i="20" s="1"/>
  <c r="T82" i="20"/>
  <c r="U78" i="20"/>
  <c r="F78" i="20" s="1"/>
  <c r="S92" i="20"/>
  <c r="U77" i="20"/>
  <c r="H87" i="20"/>
  <c r="G97" i="20"/>
  <c r="G96" i="20"/>
  <c r="H86" i="20"/>
  <c r="I82" i="20"/>
  <c r="I81" i="20"/>
  <c r="O99" i="20"/>
  <c r="P89" i="20"/>
  <c r="Q84" i="20"/>
  <c r="I87" i="20"/>
  <c r="G102" i="20"/>
  <c r="H92" i="20"/>
  <c r="I86" i="20"/>
  <c r="Q95" i="20"/>
  <c r="P99" i="20"/>
  <c r="O110" i="20"/>
  <c r="P100" i="20"/>
  <c r="Q94" i="20"/>
  <c r="O108" i="20"/>
  <c r="I112" i="20"/>
  <c r="I122" i="20"/>
  <c r="H127" i="20"/>
  <c r="G137" i="20"/>
  <c r="D137" i="20" s="1"/>
  <c r="I121" i="20"/>
  <c r="I120" i="20"/>
  <c r="S143" i="20"/>
  <c r="U128" i="20"/>
  <c r="U127" i="20"/>
  <c r="T133" i="20"/>
  <c r="O144" i="20"/>
  <c r="P133" i="20"/>
  <c r="P134" i="20"/>
  <c r="O143" i="20"/>
  <c r="Q128" i="20"/>
  <c r="I30" i="1"/>
  <c r="Q30" i="1"/>
  <c r="Y30" i="1"/>
  <c r="AG30" i="1"/>
  <c r="AO30" i="1"/>
  <c r="BE30" i="1"/>
  <c r="BM30" i="1"/>
  <c r="G45" i="1"/>
  <c r="G46" i="1" s="1"/>
  <c r="O45" i="1"/>
  <c r="O46" i="1" s="1"/>
  <c r="W45" i="1"/>
  <c r="W46" i="1" s="1"/>
  <c r="AE45" i="1"/>
  <c r="AE46" i="1" s="1"/>
  <c r="AM45" i="1"/>
  <c r="AM46" i="1" s="1"/>
  <c r="AU45" i="1"/>
  <c r="AU46" i="1" s="1"/>
  <c r="BC45" i="1"/>
  <c r="BC46" i="1" s="1"/>
  <c r="BK45" i="1"/>
  <c r="BK46" i="1" s="1"/>
  <c r="AH59" i="1"/>
  <c r="AP63" i="1"/>
  <c r="AX60" i="1"/>
  <c r="BN63" i="1"/>
  <c r="T15" i="20"/>
  <c r="E15" i="20" s="1"/>
  <c r="Q21" i="20"/>
  <c r="S41" i="20"/>
  <c r="G45" i="20"/>
  <c r="O45" i="20"/>
  <c r="T39" i="20"/>
  <c r="S49" i="20"/>
  <c r="D49" i="20" s="1"/>
  <c r="S31" i="20"/>
  <c r="H32" i="20"/>
  <c r="P32" i="20"/>
  <c r="H43" i="20"/>
  <c r="G53" i="20"/>
  <c r="P43" i="20"/>
  <c r="O53" i="20"/>
  <c r="S55" i="20"/>
  <c r="U40" i="20"/>
  <c r="S60" i="20"/>
  <c r="I43" i="20"/>
  <c r="O62" i="20"/>
  <c r="Q47" i="20"/>
  <c r="I48" i="20"/>
  <c r="F48" i="20" s="1"/>
  <c r="Q48" i="20"/>
  <c r="T54" i="20"/>
  <c r="P46" i="20"/>
  <c r="U47" i="20"/>
  <c r="P59" i="20"/>
  <c r="O69" i="20"/>
  <c r="P67" i="20"/>
  <c r="I60" i="20"/>
  <c r="F60" i="20" s="1"/>
  <c r="Q64" i="20"/>
  <c r="O80" i="20"/>
  <c r="S64" i="20"/>
  <c r="S87" i="20"/>
  <c r="T76" i="20"/>
  <c r="E76" i="20" s="1"/>
  <c r="T77" i="20"/>
  <c r="U72" i="20"/>
  <c r="F72" i="20" s="1"/>
  <c r="H82" i="20"/>
  <c r="I77" i="20"/>
  <c r="G92" i="20"/>
  <c r="Q79" i="20"/>
  <c r="O94" i="20"/>
  <c r="P84" i="20"/>
  <c r="P83" i="20"/>
  <c r="I80" i="20"/>
  <c r="S80" i="20"/>
  <c r="Q85" i="20"/>
  <c r="P90" i="20"/>
  <c r="O100" i="20"/>
  <c r="O104" i="20"/>
  <c r="Q89" i="20"/>
  <c r="P94" i="20"/>
  <c r="P93" i="20"/>
  <c r="Q88" i="20"/>
  <c r="O103" i="20"/>
  <c r="G112" i="20"/>
  <c r="H101" i="20"/>
  <c r="H102" i="20"/>
  <c r="G111" i="20"/>
  <c r="I96" i="20"/>
  <c r="S113" i="20"/>
  <c r="Q105" i="20"/>
  <c r="Q106" i="20"/>
  <c r="P111" i="20"/>
  <c r="O121" i="20"/>
  <c r="H123" i="20"/>
  <c r="I127" i="20"/>
  <c r="H132" i="20"/>
  <c r="E132" i="20" s="1"/>
  <c r="G142" i="20"/>
  <c r="G140" i="20"/>
  <c r="I126" i="20"/>
  <c r="Q126" i="20"/>
  <c r="Q129" i="20"/>
  <c r="Q137" i="20"/>
  <c r="O153" i="20"/>
  <c r="Q138" i="20"/>
  <c r="P143" i="20"/>
  <c r="U175" i="20"/>
  <c r="T180" i="20"/>
  <c r="S190" i="20"/>
  <c r="D190" i="20" s="1"/>
  <c r="U173" i="20"/>
  <c r="S187" i="20"/>
  <c r="T176" i="20"/>
  <c r="U174" i="20"/>
  <c r="T179" i="20"/>
  <c r="J30" i="1"/>
  <c r="R30" i="1"/>
  <c r="Z30" i="1"/>
  <c r="AH30" i="1"/>
  <c r="AP30" i="1"/>
  <c r="AX30" i="1"/>
  <c r="BF30" i="1"/>
  <c r="BN30" i="1"/>
  <c r="AQ61" i="1"/>
  <c r="AY60" i="1"/>
  <c r="BO61" i="1"/>
  <c r="BR78" i="1"/>
  <c r="Q4" i="22"/>
  <c r="Q21" i="22"/>
  <c r="U6" i="20"/>
  <c r="F6" i="20" s="1"/>
  <c r="U9" i="20"/>
  <c r="H12" i="20"/>
  <c r="G37" i="20"/>
  <c r="O40" i="20"/>
  <c r="Q24" i="20"/>
  <c r="S44" i="20"/>
  <c r="H27" i="20"/>
  <c r="G48" i="20"/>
  <c r="O48" i="20"/>
  <c r="O30" i="20"/>
  <c r="S52" i="20"/>
  <c r="D52" i="20" s="1"/>
  <c r="H38" i="20"/>
  <c r="S39" i="20"/>
  <c r="U44" i="20"/>
  <c r="G62" i="20"/>
  <c r="D62" i="20" s="1"/>
  <c r="I47" i="20"/>
  <c r="T44" i="20"/>
  <c r="E44" i="20" s="1"/>
  <c r="Q50" i="20"/>
  <c r="O65" i="20"/>
  <c r="O63" i="20"/>
  <c r="P54" i="20"/>
  <c r="S66" i="20"/>
  <c r="D66" i="20" s="1"/>
  <c r="U51" i="20"/>
  <c r="F51" i="20" s="1"/>
  <c r="G50" i="20"/>
  <c r="S74" i="20"/>
  <c r="U59" i="20"/>
  <c r="F59" i="20" s="1"/>
  <c r="U58" i="20"/>
  <c r="F58" i="20" s="1"/>
  <c r="O75" i="20"/>
  <c r="P64" i="20"/>
  <c r="O74" i="20"/>
  <c r="P65" i="20"/>
  <c r="I64" i="20"/>
  <c r="S79" i="20"/>
  <c r="T68" i="20"/>
  <c r="E68" i="20" s="1"/>
  <c r="T69" i="20"/>
  <c r="U64" i="20"/>
  <c r="U61" i="20"/>
  <c r="F61" i="20" s="1"/>
  <c r="T64" i="20"/>
  <c r="Q65" i="20"/>
  <c r="Q74" i="20"/>
  <c r="O89" i="20"/>
  <c r="O88" i="20"/>
  <c r="P79" i="20"/>
  <c r="P78" i="20"/>
  <c r="G99" i="20"/>
  <c r="H89" i="20"/>
  <c r="E89" i="20" s="1"/>
  <c r="I84" i="20"/>
  <c r="T80" i="20"/>
  <c r="O82" i="20"/>
  <c r="H85" i="20"/>
  <c r="O117" i="20"/>
  <c r="S121" i="20"/>
  <c r="U107" i="20"/>
  <c r="T111" i="20"/>
  <c r="U106" i="20"/>
  <c r="S122" i="20"/>
  <c r="T136" i="20"/>
  <c r="U139" i="20"/>
  <c r="S154" i="20"/>
  <c r="T143" i="20"/>
  <c r="U138" i="20"/>
  <c r="S153" i="20"/>
  <c r="T144" i="20"/>
  <c r="U12" i="20"/>
  <c r="F12" i="20" s="1"/>
  <c r="G40" i="20"/>
  <c r="Q27" i="20"/>
  <c r="S47" i="20"/>
  <c r="D47" i="20" s="1"/>
  <c r="H30" i="20"/>
  <c r="P30" i="20"/>
  <c r="U31" i="20"/>
  <c r="T34" i="20"/>
  <c r="E34" i="20" s="1"/>
  <c r="Q42" i="20"/>
  <c r="S63" i="20"/>
  <c r="H49" i="20"/>
  <c r="H59" i="20"/>
  <c r="E59" i="20" s="1"/>
  <c r="G69" i="20"/>
  <c r="U50" i="20"/>
  <c r="G72" i="20"/>
  <c r="D72" i="20" s="1"/>
  <c r="S56" i="20"/>
  <c r="D56" i="20" s="1"/>
  <c r="G58" i="20"/>
  <c r="U62" i="20"/>
  <c r="T66" i="20"/>
  <c r="S77" i="20"/>
  <c r="Q59" i="20"/>
  <c r="H73" i="20"/>
  <c r="Q69" i="20"/>
  <c r="P74" i="20"/>
  <c r="O84" i="20"/>
  <c r="I79" i="20"/>
  <c r="G94" i="20"/>
  <c r="H84" i="20"/>
  <c r="T75" i="20"/>
  <c r="P96" i="20"/>
  <c r="O106" i="20"/>
  <c r="Q90" i="20"/>
  <c r="G115" i="20"/>
  <c r="I100" i="20"/>
  <c r="H105" i="20"/>
  <c r="I99" i="20"/>
  <c r="I97" i="20"/>
  <c r="F97" i="20" s="1"/>
  <c r="S116" i="20"/>
  <c r="T105" i="20"/>
  <c r="T103" i="20"/>
  <c r="U98" i="20"/>
  <c r="T106" i="20"/>
  <c r="S114" i="20"/>
  <c r="U101" i="20"/>
  <c r="F101" i="20" s="1"/>
  <c r="S115" i="20"/>
  <c r="T104" i="20"/>
  <c r="U100" i="20"/>
  <c r="S112" i="20"/>
  <c r="T101" i="20"/>
  <c r="E101" i="20" s="1"/>
  <c r="Q103" i="20"/>
  <c r="P107" i="20"/>
  <c r="O118" i="20"/>
  <c r="P108" i="20"/>
  <c r="O116" i="20"/>
  <c r="Q102" i="20"/>
  <c r="O123" i="20"/>
  <c r="Q108" i="20"/>
  <c r="P113" i="20"/>
  <c r="Q107" i="20"/>
  <c r="G147" i="20"/>
  <c r="I132" i="20"/>
  <c r="H137" i="20"/>
  <c r="I131" i="20"/>
  <c r="I129" i="20"/>
  <c r="T137" i="20"/>
  <c r="S148" i="20"/>
  <c r="T138" i="20"/>
  <c r="U133" i="20"/>
  <c r="S147" i="20"/>
  <c r="U132" i="20"/>
  <c r="Q135" i="20"/>
  <c r="O150" i="20"/>
  <c r="P139" i="20"/>
  <c r="P140" i="20"/>
  <c r="O149" i="20"/>
  <c r="Q134" i="20"/>
  <c r="Q140" i="20"/>
  <c r="P145" i="20"/>
  <c r="O155" i="20"/>
  <c r="O154" i="20"/>
  <c r="Q139" i="20"/>
  <c r="S139" i="20"/>
  <c r="T149" i="20"/>
  <c r="E149" i="20" s="1"/>
  <c r="S159" i="20"/>
  <c r="U144" i="20"/>
  <c r="U143" i="20"/>
  <c r="O160" i="20"/>
  <c r="P150" i="20"/>
  <c r="Q145" i="20"/>
  <c r="Q144" i="20"/>
  <c r="P149" i="20"/>
  <c r="T147" i="20"/>
  <c r="G235" i="20"/>
  <c r="I219" i="20"/>
  <c r="H222" i="20"/>
  <c r="I220" i="20"/>
  <c r="F220" i="20" s="1"/>
  <c r="I217" i="20"/>
  <c r="H225" i="20"/>
  <c r="H223" i="20"/>
  <c r="E223" i="20" s="1"/>
  <c r="G233" i="20"/>
  <c r="G234" i="20"/>
  <c r="G231" i="20"/>
  <c r="G225" i="20"/>
  <c r="AK62" i="1"/>
  <c r="BA58" i="1"/>
  <c r="BI62" i="1"/>
  <c r="S4" i="22"/>
  <c r="T14" i="20"/>
  <c r="O38" i="20"/>
  <c r="I22" i="20"/>
  <c r="S42" i="20"/>
  <c r="D42" i="20" s="1"/>
  <c r="U26" i="20"/>
  <c r="G46" i="20"/>
  <c r="O46" i="20"/>
  <c r="I30" i="20"/>
  <c r="F30" i="20" s="1"/>
  <c r="Q30" i="20"/>
  <c r="S50" i="20"/>
  <c r="D50" i="20" s="1"/>
  <c r="U34" i="20"/>
  <c r="G54" i="20"/>
  <c r="I39" i="20"/>
  <c r="O54" i="20"/>
  <c r="Q39" i="20"/>
  <c r="O56" i="20"/>
  <c r="I42" i="20"/>
  <c r="H46" i="20"/>
  <c r="S58" i="20"/>
  <c r="D58" i="20" s="1"/>
  <c r="U43" i="20"/>
  <c r="P51" i="20"/>
  <c r="O61" i="20"/>
  <c r="Q46" i="20"/>
  <c r="I50" i="20"/>
  <c r="G65" i="20"/>
  <c r="H55" i="20"/>
  <c r="T55" i="20"/>
  <c r="S65" i="20"/>
  <c r="O67" i="20"/>
  <c r="P56" i="20"/>
  <c r="O66" i="20"/>
  <c r="P57" i="20"/>
  <c r="Q52" i="20"/>
  <c r="I49" i="20"/>
  <c r="Q49" i="20"/>
  <c r="U54" i="20"/>
  <c r="S69" i="20"/>
  <c r="P52" i="20"/>
  <c r="H54" i="20"/>
  <c r="Q58" i="20"/>
  <c r="O73" i="20"/>
  <c r="O71" i="20"/>
  <c r="P62" i="20"/>
  <c r="T56" i="20"/>
  <c r="O78" i="20"/>
  <c r="Q63" i="20"/>
  <c r="P68" i="20"/>
  <c r="Q66" i="20"/>
  <c r="P71" i="20"/>
  <c r="O81" i="20"/>
  <c r="O79" i="20"/>
  <c r="P70" i="20"/>
  <c r="U70" i="20"/>
  <c r="F70" i="20" s="1"/>
  <c r="S84" i="20"/>
  <c r="D84" i="20" s="1"/>
  <c r="T74" i="20"/>
  <c r="E74" i="20" s="1"/>
  <c r="U69" i="20"/>
  <c r="Q67" i="20"/>
  <c r="I74" i="20"/>
  <c r="G89" i="20"/>
  <c r="H79" i="20"/>
  <c r="S90" i="20"/>
  <c r="U75" i="20"/>
  <c r="T79" i="20"/>
  <c r="U74" i="20"/>
  <c r="O91" i="20"/>
  <c r="P81" i="20"/>
  <c r="I85" i="20"/>
  <c r="H90" i="20"/>
  <c r="G100" i="20"/>
  <c r="H95" i="20"/>
  <c r="G105" i="20"/>
  <c r="I90" i="20"/>
  <c r="H99" i="20"/>
  <c r="I106" i="20"/>
  <c r="H111" i="20"/>
  <c r="G121" i="20"/>
  <c r="I105" i="20"/>
  <c r="I104" i="20"/>
  <c r="T116" i="20"/>
  <c r="S127" i="20"/>
  <c r="U112" i="20"/>
  <c r="U111" i="20"/>
  <c r="T117" i="20"/>
  <c r="O128" i="20"/>
  <c r="P117" i="20"/>
  <c r="P118" i="20"/>
  <c r="O127" i="20"/>
  <c r="Q112" i="20"/>
  <c r="I128" i="20"/>
  <c r="H131" i="20"/>
  <c r="I138" i="20"/>
  <c r="H143" i="20"/>
  <c r="G153" i="20"/>
  <c r="I137" i="20"/>
  <c r="I136" i="20"/>
  <c r="T148" i="20"/>
  <c r="S141" i="20"/>
  <c r="O161" i="20"/>
  <c r="Q146" i="20"/>
  <c r="P151" i="20"/>
  <c r="P153" i="20"/>
  <c r="O163" i="20"/>
  <c r="Q147" i="20"/>
  <c r="Q148" i="20"/>
  <c r="O151" i="20"/>
  <c r="U183" i="20"/>
  <c r="T188" i="20"/>
  <c r="S198" i="20"/>
  <c r="D198" i="20" s="1"/>
  <c r="U181" i="20"/>
  <c r="S195" i="20"/>
  <c r="T184" i="20"/>
  <c r="U182" i="20"/>
  <c r="T187" i="20"/>
  <c r="U179" i="20"/>
  <c r="S206" i="20"/>
  <c r="U191" i="20"/>
  <c r="T196" i="20"/>
  <c r="S204" i="20"/>
  <c r="U189" i="20"/>
  <c r="S203" i="20"/>
  <c r="T192" i="20"/>
  <c r="U190" i="20"/>
  <c r="T195" i="20"/>
  <c r="G283" i="20"/>
  <c r="I267" i="20"/>
  <c r="H270" i="20"/>
  <c r="I268" i="20"/>
  <c r="F268" i="20" s="1"/>
  <c r="I265" i="20"/>
  <c r="H273" i="20"/>
  <c r="H271" i="20"/>
  <c r="G281" i="20"/>
  <c r="G279" i="20"/>
  <c r="G282" i="20"/>
  <c r="G265" i="20"/>
  <c r="U52" i="20"/>
  <c r="O70" i="20"/>
  <c r="Q55" i="20"/>
  <c r="U57" i="20"/>
  <c r="F57" i="20" s="1"/>
  <c r="T62" i="20"/>
  <c r="H67" i="20"/>
  <c r="E67" i="20" s="1"/>
  <c r="P60" i="20"/>
  <c r="U65" i="20"/>
  <c r="T70" i="20"/>
  <c r="T78" i="20"/>
  <c r="S88" i="20"/>
  <c r="U73" i="20"/>
  <c r="F73" i="20" s="1"/>
  <c r="U81" i="20"/>
  <c r="T86" i="20"/>
  <c r="E86" i="20" s="1"/>
  <c r="H88" i="20"/>
  <c r="E88" i="20" s="1"/>
  <c r="G98" i="20"/>
  <c r="P95" i="20"/>
  <c r="O105" i="20"/>
  <c r="U92" i="20"/>
  <c r="S96" i="20"/>
  <c r="I109" i="20"/>
  <c r="Q111" i="20"/>
  <c r="P115" i="20"/>
  <c r="O126" i="20"/>
  <c r="P116" i="20"/>
  <c r="O124" i="20"/>
  <c r="I125" i="20"/>
  <c r="Q127" i="20"/>
  <c r="P131" i="20"/>
  <c r="O142" i="20"/>
  <c r="P132" i="20"/>
  <c r="O140" i="20"/>
  <c r="S128" i="20"/>
  <c r="Q143" i="20"/>
  <c r="O158" i="20"/>
  <c r="O157" i="20"/>
  <c r="Q142" i="20"/>
  <c r="I154" i="20"/>
  <c r="Q158" i="20"/>
  <c r="P163" i="20"/>
  <c r="O173" i="20"/>
  <c r="G170" i="20"/>
  <c r="H207" i="20"/>
  <c r="I201" i="20"/>
  <c r="I202" i="20"/>
  <c r="I199" i="20"/>
  <c r="G212" i="20"/>
  <c r="G217" i="20"/>
  <c r="H202" i="20"/>
  <c r="H199" i="20"/>
  <c r="G193" i="20"/>
  <c r="I177" i="20"/>
  <c r="H180" i="20"/>
  <c r="I178" i="20"/>
  <c r="F178" i="20" s="1"/>
  <c r="I175" i="20"/>
  <c r="G192" i="20"/>
  <c r="H181" i="20"/>
  <c r="G189" i="20"/>
  <c r="H178" i="20"/>
  <c r="H175" i="20"/>
  <c r="G201" i="20"/>
  <c r="I185" i="20"/>
  <c r="H188" i="20"/>
  <c r="I186" i="20"/>
  <c r="F186" i="20" s="1"/>
  <c r="I183" i="20"/>
  <c r="G200" i="20"/>
  <c r="H189" i="20"/>
  <c r="G197" i="20"/>
  <c r="H186" i="20"/>
  <c r="H183" i="20"/>
  <c r="G75" i="20"/>
  <c r="D75" i="20" s="1"/>
  <c r="H64" i="20"/>
  <c r="G83" i="20"/>
  <c r="H72" i="20"/>
  <c r="E72" i="20" s="1"/>
  <c r="G91" i="20"/>
  <c r="O101" i="20"/>
  <c r="G104" i="20"/>
  <c r="H93" i="20"/>
  <c r="E93" i="20" s="1"/>
  <c r="G103" i="20"/>
  <c r="I89" i="20"/>
  <c r="I88" i="20"/>
  <c r="H94" i="20"/>
  <c r="H96" i="20"/>
  <c r="G106" i="20"/>
  <c r="U91" i="20"/>
  <c r="F91" i="20" s="1"/>
  <c r="U90" i="20"/>
  <c r="F90" i="20" s="1"/>
  <c r="T95" i="20"/>
  <c r="E95" i="20" s="1"/>
  <c r="S106" i="20"/>
  <c r="S99" i="20"/>
  <c r="G123" i="20"/>
  <c r="I108" i="20"/>
  <c r="F108" i="20" s="1"/>
  <c r="H113" i="20"/>
  <c r="Q114" i="20"/>
  <c r="P119" i="20"/>
  <c r="O129" i="20"/>
  <c r="G139" i="20"/>
  <c r="I124" i="20"/>
  <c r="F124" i="20" s="1"/>
  <c r="H129" i="20"/>
  <c r="Q130" i="20"/>
  <c r="P135" i="20"/>
  <c r="O145" i="20"/>
  <c r="I140" i="20"/>
  <c r="G155" i="20"/>
  <c r="H145" i="20"/>
  <c r="G154" i="20"/>
  <c r="G161" i="20"/>
  <c r="I146" i="20"/>
  <c r="H151" i="20"/>
  <c r="G160" i="20"/>
  <c r="I145" i="20"/>
  <c r="I144" i="20"/>
  <c r="S164" i="20"/>
  <c r="U149" i="20"/>
  <c r="F149" i="20" s="1"/>
  <c r="T154" i="20"/>
  <c r="S163" i="20"/>
  <c r="T153" i="20"/>
  <c r="U167" i="20"/>
  <c r="T172" i="20"/>
  <c r="S182" i="20"/>
  <c r="U165" i="20"/>
  <c r="S179" i="20"/>
  <c r="T168" i="20"/>
  <c r="U166" i="20"/>
  <c r="T171" i="20"/>
  <c r="G185" i="20"/>
  <c r="I169" i="20"/>
  <c r="H172" i="20"/>
  <c r="I170" i="20"/>
  <c r="F170" i="20" s="1"/>
  <c r="I167" i="20"/>
  <c r="G184" i="20"/>
  <c r="H173" i="20"/>
  <c r="G181" i="20"/>
  <c r="H170" i="20"/>
  <c r="E170" i="20" s="1"/>
  <c r="T186" i="20"/>
  <c r="G191" i="20"/>
  <c r="S214" i="20"/>
  <c r="U199" i="20"/>
  <c r="T204" i="20"/>
  <c r="U197" i="20"/>
  <c r="T200" i="20"/>
  <c r="U198" i="20"/>
  <c r="T203" i="20"/>
  <c r="G304" i="20"/>
  <c r="H294" i="20"/>
  <c r="I289" i="20"/>
  <c r="H285" i="20"/>
  <c r="G287" i="20"/>
  <c r="Q295" i="20"/>
  <c r="O310" i="20"/>
  <c r="Q294" i="20"/>
  <c r="P300" i="20"/>
  <c r="U68" i="20"/>
  <c r="U76" i="20"/>
  <c r="F76" i="20" s="1"/>
  <c r="G101" i="20"/>
  <c r="I103" i="20"/>
  <c r="H108" i="20"/>
  <c r="G118" i="20"/>
  <c r="G116" i="20"/>
  <c r="T108" i="20"/>
  <c r="S119" i="20"/>
  <c r="U104" i="20"/>
  <c r="U103" i="20"/>
  <c r="O120" i="20"/>
  <c r="P109" i="20"/>
  <c r="P110" i="20"/>
  <c r="O119" i="20"/>
  <c r="Q109" i="20"/>
  <c r="O125" i="20"/>
  <c r="S129" i="20"/>
  <c r="U115" i="20"/>
  <c r="T119" i="20"/>
  <c r="U114" i="20"/>
  <c r="S130" i="20"/>
  <c r="I119" i="20"/>
  <c r="H124" i="20"/>
  <c r="G134" i="20"/>
  <c r="G132" i="20"/>
  <c r="T124" i="20"/>
  <c r="S135" i="20"/>
  <c r="U120" i="20"/>
  <c r="U119" i="20"/>
  <c r="O136" i="20"/>
  <c r="P125" i="20"/>
  <c r="P126" i="20"/>
  <c r="O135" i="20"/>
  <c r="Q125" i="20"/>
  <c r="O141" i="20"/>
  <c r="S145" i="20"/>
  <c r="U131" i="20"/>
  <c r="T135" i="20"/>
  <c r="U130" i="20"/>
  <c r="S146" i="20"/>
  <c r="I135" i="20"/>
  <c r="H140" i="20"/>
  <c r="T140" i="20"/>
  <c r="S151" i="20"/>
  <c r="U136" i="20"/>
  <c r="U135" i="20"/>
  <c r="O152" i="20"/>
  <c r="P141" i="20"/>
  <c r="P142" i="20"/>
  <c r="P147" i="20"/>
  <c r="H153" i="20"/>
  <c r="G163" i="20"/>
  <c r="I148" i="20"/>
  <c r="G162" i="20"/>
  <c r="I147" i="20"/>
  <c r="G166" i="20"/>
  <c r="H161" i="20"/>
  <c r="G171" i="20"/>
  <c r="I156" i="20"/>
  <c r="I155" i="20"/>
  <c r="G168" i="20"/>
  <c r="I153" i="20"/>
  <c r="H159" i="20"/>
  <c r="H155" i="20"/>
  <c r="T161" i="20"/>
  <c r="E161" i="20" s="1"/>
  <c r="G182" i="20"/>
  <c r="T178" i="20"/>
  <c r="O170" i="20"/>
  <c r="I193" i="20"/>
  <c r="G207" i="20"/>
  <c r="H196" i="20"/>
  <c r="I194" i="20"/>
  <c r="I191" i="20"/>
  <c r="G209" i="20"/>
  <c r="H197" i="20"/>
  <c r="H194" i="20"/>
  <c r="H191" i="20"/>
  <c r="G215" i="20"/>
  <c r="T212" i="20"/>
  <c r="S222" i="20"/>
  <c r="U207" i="20"/>
  <c r="U205" i="20"/>
  <c r="F205" i="20" s="1"/>
  <c r="G243" i="20"/>
  <c r="I227" i="20"/>
  <c r="H230" i="20"/>
  <c r="I228" i="20"/>
  <c r="I225" i="20"/>
  <c r="H233" i="20"/>
  <c r="H231" i="20"/>
  <c r="E231" i="20" s="1"/>
  <c r="G241" i="20"/>
  <c r="G242" i="20"/>
  <c r="G278" i="20"/>
  <c r="G277" i="20"/>
  <c r="I263" i="20"/>
  <c r="I262" i="20"/>
  <c r="H268" i="20"/>
  <c r="E268" i="20" s="1"/>
  <c r="G276" i="20"/>
  <c r="G268" i="20"/>
  <c r="H287" i="20"/>
  <c r="U291" i="20"/>
  <c r="S306" i="20"/>
  <c r="T296" i="20"/>
  <c r="E296" i="20" s="1"/>
  <c r="S304" i="20"/>
  <c r="U290" i="20"/>
  <c r="G289" i="20"/>
  <c r="G298" i="20"/>
  <c r="Q303" i="20"/>
  <c r="P307" i="20"/>
  <c r="P308" i="20"/>
  <c r="O317" i="20"/>
  <c r="O318" i="20"/>
  <c r="O315" i="20"/>
  <c r="Q302" i="20"/>
  <c r="P302" i="20"/>
  <c r="G88" i="20"/>
  <c r="G74" i="20"/>
  <c r="P88" i="20"/>
  <c r="O98" i="20"/>
  <c r="H81" i="20"/>
  <c r="S98" i="20"/>
  <c r="S108" i="20"/>
  <c r="T97" i="20"/>
  <c r="T98" i="20"/>
  <c r="O111" i="20"/>
  <c r="O115" i="20"/>
  <c r="Q100" i="20"/>
  <c r="P105" i="20"/>
  <c r="S101" i="20"/>
  <c r="S124" i="20"/>
  <c r="T113" i="20"/>
  <c r="E113" i="20" s="1"/>
  <c r="T114" i="20"/>
  <c r="U109" i="20"/>
  <c r="I114" i="20"/>
  <c r="H119" i="20"/>
  <c r="G129" i="20"/>
  <c r="O131" i="20"/>
  <c r="Q116" i="20"/>
  <c r="P121" i="20"/>
  <c r="S117" i="20"/>
  <c r="S140" i="20"/>
  <c r="D140" i="20" s="1"/>
  <c r="T129" i="20"/>
  <c r="T130" i="20"/>
  <c r="U125" i="20"/>
  <c r="I130" i="20"/>
  <c r="H135" i="20"/>
  <c r="G145" i="20"/>
  <c r="O147" i="20"/>
  <c r="Q132" i="20"/>
  <c r="P137" i="20"/>
  <c r="S133" i="20"/>
  <c r="S156" i="20"/>
  <c r="T145" i="20"/>
  <c r="E145" i="20" s="1"/>
  <c r="T146" i="20"/>
  <c r="U141" i="20"/>
  <c r="U140" i="20"/>
  <c r="G149" i="20"/>
  <c r="H162" i="20"/>
  <c r="H154" i="20"/>
  <c r="Q154" i="20"/>
  <c r="G178" i="20"/>
  <c r="T194" i="20"/>
  <c r="G199" i="20"/>
  <c r="S221" i="20"/>
  <c r="H289" i="20"/>
  <c r="U294" i="20"/>
  <c r="F294" i="20" s="1"/>
  <c r="S309" i="20"/>
  <c r="T299" i="20"/>
  <c r="S307" i="20"/>
  <c r="U293" i="20"/>
  <c r="S317" i="20"/>
  <c r="U302" i="20"/>
  <c r="F302" i="20" s="1"/>
  <c r="T307" i="20"/>
  <c r="U301" i="20"/>
  <c r="T306" i="20"/>
  <c r="G159" i="20"/>
  <c r="S162" i="20"/>
  <c r="S161" i="20"/>
  <c r="U147" i="20"/>
  <c r="F147" i="20" s="1"/>
  <c r="P161" i="20"/>
  <c r="O171" i="20"/>
  <c r="Q156" i="20"/>
  <c r="Q155" i="20"/>
  <c r="O177" i="20"/>
  <c r="Q162" i="20"/>
  <c r="Q161" i="20"/>
  <c r="P164" i="20"/>
  <c r="O167" i="20"/>
  <c r="H177" i="20"/>
  <c r="O175" i="20"/>
  <c r="H185" i="20"/>
  <c r="H193" i="20"/>
  <c r="I216" i="20"/>
  <c r="G272" i="20"/>
  <c r="P296" i="20"/>
  <c r="O307" i="20"/>
  <c r="O306" i="20"/>
  <c r="Q291" i="20"/>
  <c r="P297" i="20"/>
  <c r="Q292" i="20"/>
  <c r="P295" i="20"/>
  <c r="O292" i="20"/>
  <c r="S73" i="20"/>
  <c r="D73" i="20" s="1"/>
  <c r="G77" i="20"/>
  <c r="O77" i="20"/>
  <c r="T81" i="20"/>
  <c r="U85" i="20"/>
  <c r="U86" i="20"/>
  <c r="F86" i="20" s="1"/>
  <c r="O109" i="20"/>
  <c r="I95" i="20"/>
  <c r="S91" i="20"/>
  <c r="S111" i="20"/>
  <c r="U96" i="20"/>
  <c r="P104" i="20"/>
  <c r="O114" i="20"/>
  <c r="G120" i="20"/>
  <c r="H109" i="20"/>
  <c r="E109" i="20" s="1"/>
  <c r="G128" i="20"/>
  <c r="H117" i="20"/>
  <c r="G136" i="20"/>
  <c r="H125" i="20"/>
  <c r="G144" i="20"/>
  <c r="D144" i="20" s="1"/>
  <c r="H133" i="20"/>
  <c r="G152" i="20"/>
  <c r="H141" i="20"/>
  <c r="E141" i="20" s="1"/>
  <c r="S155" i="20"/>
  <c r="H150" i="20"/>
  <c r="U148" i="20"/>
  <c r="O172" i="20"/>
  <c r="Q157" i="20"/>
  <c r="T165" i="20"/>
  <c r="S175" i="20"/>
  <c r="Q159" i="20"/>
  <c r="P162" i="20"/>
  <c r="G230" i="20"/>
  <c r="I215" i="20"/>
  <c r="I214" i="20"/>
  <c r="H220" i="20"/>
  <c r="E220" i="20" s="1"/>
  <c r="G228" i="20"/>
  <c r="G275" i="20"/>
  <c r="I259" i="20"/>
  <c r="H262" i="20"/>
  <c r="I260" i="20"/>
  <c r="F260" i="20" s="1"/>
  <c r="I257" i="20"/>
  <c r="H265" i="20"/>
  <c r="H263" i="20"/>
  <c r="G273" i="20"/>
  <c r="G274" i="20"/>
  <c r="S320" i="20"/>
  <c r="U305" i="20"/>
  <c r="T310" i="20"/>
  <c r="U303" i="20"/>
  <c r="M25" i="16"/>
  <c r="P25" i="16" s="1"/>
  <c r="L25" i="16"/>
  <c r="O25" i="16" s="1"/>
  <c r="H45" i="20"/>
  <c r="P45" i="20"/>
  <c r="T49" i="20"/>
  <c r="E49" i="20" s="1"/>
  <c r="H53" i="20"/>
  <c r="P53" i="20"/>
  <c r="T57" i="20"/>
  <c r="E57" i="20" s="1"/>
  <c r="H61" i="20"/>
  <c r="P61" i="20"/>
  <c r="T65" i="20"/>
  <c r="E65" i="20" s="1"/>
  <c r="H69" i="20"/>
  <c r="P69" i="20"/>
  <c r="H80" i="20"/>
  <c r="G90" i="20"/>
  <c r="P80" i="20"/>
  <c r="O90" i="20"/>
  <c r="T73" i="20"/>
  <c r="E73" i="20" s="1"/>
  <c r="T84" i="20"/>
  <c r="E84" i="20" s="1"/>
  <c r="S94" i="20"/>
  <c r="H77" i="20"/>
  <c r="P77" i="20"/>
  <c r="S97" i="20"/>
  <c r="U83" i="20"/>
  <c r="S100" i="20"/>
  <c r="U82" i="20"/>
  <c r="T92" i="20"/>
  <c r="S102" i="20"/>
  <c r="U84" i="20"/>
  <c r="U89" i="20"/>
  <c r="T94" i="20"/>
  <c r="S105" i="20"/>
  <c r="T100" i="20"/>
  <c r="S110" i="20"/>
  <c r="U105" i="20"/>
  <c r="F105" i="20" s="1"/>
  <c r="P112" i="20"/>
  <c r="U113" i="20"/>
  <c r="P120" i="20"/>
  <c r="U121" i="20"/>
  <c r="P128" i="20"/>
  <c r="U129" i="20"/>
  <c r="P136" i="20"/>
  <c r="P144" i="20"/>
  <c r="P152" i="20"/>
  <c r="Q151" i="20"/>
  <c r="P157" i="20"/>
  <c r="P156" i="20"/>
  <c r="G151" i="20"/>
  <c r="T151" i="20"/>
  <c r="E151" i="20" s="1"/>
  <c r="Q163" i="20"/>
  <c r="P168" i="20"/>
  <c r="O165" i="20"/>
  <c r="O168" i="20"/>
  <c r="O176" i="20"/>
  <c r="G224" i="20"/>
  <c r="H214" i="20"/>
  <c r="I209" i="20"/>
  <c r="H212" i="20"/>
  <c r="G223" i="20"/>
  <c r="G220" i="20"/>
  <c r="U209" i="20"/>
  <c r="T214" i="20"/>
  <c r="S224" i="20"/>
  <c r="T213" i="20"/>
  <c r="U208" i="20"/>
  <c r="G240" i="20"/>
  <c r="F237" i="20"/>
  <c r="G257" i="20"/>
  <c r="G280" i="20"/>
  <c r="G306" i="20"/>
  <c r="S328" i="20"/>
  <c r="T318" i="20"/>
  <c r="U313" i="20"/>
  <c r="S81" i="20"/>
  <c r="D81" i="20" s="1"/>
  <c r="G85" i="20"/>
  <c r="O85" i="20"/>
  <c r="S89" i="20"/>
  <c r="G93" i="20"/>
  <c r="O93" i="20"/>
  <c r="T91" i="20"/>
  <c r="S103" i="20"/>
  <c r="U88" i="20"/>
  <c r="O107" i="20"/>
  <c r="Q92" i="20"/>
  <c r="G109" i="20"/>
  <c r="T90" i="20"/>
  <c r="O112" i="20"/>
  <c r="P101" i="20"/>
  <c r="I94" i="20"/>
  <c r="H104" i="20"/>
  <c r="G114" i="20"/>
  <c r="U95" i="20"/>
  <c r="G117" i="20"/>
  <c r="G125" i="20"/>
  <c r="D125" i="20" s="1"/>
  <c r="G108" i="20"/>
  <c r="G110" i="20"/>
  <c r="G113" i="20"/>
  <c r="O113" i="20"/>
  <c r="G133" i="20"/>
  <c r="G119" i="20"/>
  <c r="G141" i="20"/>
  <c r="G127" i="20"/>
  <c r="G135" i="20"/>
  <c r="H147" i="20"/>
  <c r="G143" i="20"/>
  <c r="S165" i="20"/>
  <c r="T155" i="20"/>
  <c r="U150" i="20"/>
  <c r="H157" i="20"/>
  <c r="H156" i="20"/>
  <c r="I151" i="20"/>
  <c r="G172" i="20"/>
  <c r="I157" i="20"/>
  <c r="I163" i="20"/>
  <c r="F163" i="20" s="1"/>
  <c r="H168" i="20"/>
  <c r="G165" i="20"/>
  <c r="P165" i="20"/>
  <c r="S205" i="20"/>
  <c r="S213" i="20"/>
  <c r="T210" i="20"/>
  <c r="G271" i="20"/>
  <c r="P292" i="20"/>
  <c r="G324" i="20"/>
  <c r="I309" i="20"/>
  <c r="F309" i="20" s="1"/>
  <c r="I307" i="20"/>
  <c r="G317" i="20"/>
  <c r="H308" i="20"/>
  <c r="G318" i="20"/>
  <c r="H314" i="20"/>
  <c r="I305" i="20"/>
  <c r="H310" i="20"/>
  <c r="T71" i="20"/>
  <c r="E71" i="20" s="1"/>
  <c r="Q72" i="20"/>
  <c r="H75" i="20"/>
  <c r="P75" i="20"/>
  <c r="O96" i="20"/>
  <c r="G107" i="20"/>
  <c r="I92" i="20"/>
  <c r="I93" i="20"/>
  <c r="Q93" i="20"/>
  <c r="I98" i="20"/>
  <c r="H103" i="20"/>
  <c r="Q98" i="20"/>
  <c r="P103" i="20"/>
  <c r="U99" i="20"/>
  <c r="H97" i="20"/>
  <c r="P97" i="20"/>
  <c r="U102" i="20"/>
  <c r="F102" i="20" s="1"/>
  <c r="T107" i="20"/>
  <c r="E107" i="20" s="1"/>
  <c r="H100" i="20"/>
  <c r="P102" i="20"/>
  <c r="H112" i="20"/>
  <c r="U110" i="20"/>
  <c r="F110" i="20" s="1"/>
  <c r="T115" i="20"/>
  <c r="H110" i="20"/>
  <c r="H120" i="20"/>
  <c r="U118" i="20"/>
  <c r="F118" i="20" s="1"/>
  <c r="T123" i="20"/>
  <c r="H118" i="20"/>
  <c r="H128" i="20"/>
  <c r="U126" i="20"/>
  <c r="T131" i="20"/>
  <c r="E131" i="20" s="1"/>
  <c r="H126" i="20"/>
  <c r="H136" i="20"/>
  <c r="U134" i="20"/>
  <c r="F134" i="20" s="1"/>
  <c r="S149" i="20"/>
  <c r="T139" i="20"/>
  <c r="H134" i="20"/>
  <c r="H144" i="20"/>
  <c r="S157" i="20"/>
  <c r="D157" i="20" s="1"/>
  <c r="U142" i="20"/>
  <c r="F142" i="20" s="1"/>
  <c r="O159" i="20"/>
  <c r="H142" i="20"/>
  <c r="H152" i="20"/>
  <c r="E152" i="20" s="1"/>
  <c r="O166" i="20"/>
  <c r="S170" i="20"/>
  <c r="D170" i="20" s="1"/>
  <c r="Q152" i="20"/>
  <c r="P155" i="20"/>
  <c r="Q160" i="20"/>
  <c r="G238" i="20"/>
  <c r="I223" i="20"/>
  <c r="I222" i="20"/>
  <c r="H228" i="20"/>
  <c r="E228" i="20" s="1"/>
  <c r="G226" i="20"/>
  <c r="G258" i="20"/>
  <c r="I271" i="20"/>
  <c r="G285" i="20"/>
  <c r="D285" i="20" s="1"/>
  <c r="I270" i="20"/>
  <c r="G286" i="20"/>
  <c r="H276" i="20"/>
  <c r="S118" i="20"/>
  <c r="G122" i="20"/>
  <c r="O122" i="20"/>
  <c r="S126" i="20"/>
  <c r="G148" i="20"/>
  <c r="O148" i="20"/>
  <c r="G130" i="20"/>
  <c r="O130" i="20"/>
  <c r="S152" i="20"/>
  <c r="D152" i="20" s="1"/>
  <c r="S134" i="20"/>
  <c r="G156" i="20"/>
  <c r="O156" i="20"/>
  <c r="G138" i="20"/>
  <c r="O138" i="20"/>
  <c r="S160" i="20"/>
  <c r="S142" i="20"/>
  <c r="G164" i="20"/>
  <c r="O164" i="20"/>
  <c r="G146" i="20"/>
  <c r="O146" i="20"/>
  <c r="H158" i="20"/>
  <c r="P158" i="20"/>
  <c r="O169" i="20"/>
  <c r="S178" i="20"/>
  <c r="U164" i="20"/>
  <c r="F164" i="20" s="1"/>
  <c r="H174" i="20"/>
  <c r="U172" i="20"/>
  <c r="H182" i="20"/>
  <c r="U180" i="20"/>
  <c r="F180" i="20" s="1"/>
  <c r="H190" i="20"/>
  <c r="S202" i="20"/>
  <c r="D202" i="20" s="1"/>
  <c r="U188" i="20"/>
  <c r="F188" i="20" s="1"/>
  <c r="S211" i="20"/>
  <c r="U196" i="20"/>
  <c r="T209" i="20"/>
  <c r="S219" i="20"/>
  <c r="U204" i="20"/>
  <c r="F204" i="20" s="1"/>
  <c r="G246" i="20"/>
  <c r="I231" i="20"/>
  <c r="I230" i="20"/>
  <c r="H236" i="20"/>
  <c r="G251" i="20"/>
  <c r="I235" i="20"/>
  <c r="H238" i="20"/>
  <c r="I236" i="20"/>
  <c r="F236" i="20" s="1"/>
  <c r="I233" i="20"/>
  <c r="H241" i="20"/>
  <c r="H239" i="20"/>
  <c r="G267" i="20"/>
  <c r="I251" i="20"/>
  <c r="H254" i="20"/>
  <c r="I252" i="20"/>
  <c r="I249" i="20"/>
  <c r="H257" i="20"/>
  <c r="H255" i="20"/>
  <c r="E255" i="20" s="1"/>
  <c r="G260" i="20"/>
  <c r="G299" i="20"/>
  <c r="I283" i="20"/>
  <c r="F283" i="20" s="1"/>
  <c r="H286" i="20"/>
  <c r="I281" i="20"/>
  <c r="G297" i="20"/>
  <c r="G292" i="20"/>
  <c r="H98" i="20"/>
  <c r="P98" i="20"/>
  <c r="T102" i="20"/>
  <c r="E102" i="20" s="1"/>
  <c r="H106" i="20"/>
  <c r="P106" i="20"/>
  <c r="T110" i="20"/>
  <c r="H114" i="20"/>
  <c r="P114" i="20"/>
  <c r="T118" i="20"/>
  <c r="H122" i="20"/>
  <c r="P122" i="20"/>
  <c r="T126" i="20"/>
  <c r="H130" i="20"/>
  <c r="P130" i="20"/>
  <c r="T134" i="20"/>
  <c r="H138" i="20"/>
  <c r="P138" i="20"/>
  <c r="T142" i="20"/>
  <c r="H146" i="20"/>
  <c r="P146" i="20"/>
  <c r="T156" i="20"/>
  <c r="G169" i="20"/>
  <c r="S150" i="20"/>
  <c r="D150" i="20" s="1"/>
  <c r="T162" i="20"/>
  <c r="G174" i="20"/>
  <c r="O174" i="20"/>
  <c r="P166" i="20"/>
  <c r="U162" i="20"/>
  <c r="O180" i="20"/>
  <c r="Q165" i="20"/>
  <c r="I166" i="20"/>
  <c r="S184" i="20"/>
  <c r="U169" i="20"/>
  <c r="I171" i="20"/>
  <c r="F171" i="20" s="1"/>
  <c r="H176" i="20"/>
  <c r="Q171" i="20"/>
  <c r="P176" i="20"/>
  <c r="O188" i="20"/>
  <c r="Q173" i="20"/>
  <c r="I174" i="20"/>
  <c r="S192" i="20"/>
  <c r="U177" i="20"/>
  <c r="F177" i="20" s="1"/>
  <c r="I179" i="20"/>
  <c r="H184" i="20"/>
  <c r="Q179" i="20"/>
  <c r="P184" i="20"/>
  <c r="O196" i="20"/>
  <c r="Q181" i="20"/>
  <c r="I182" i="20"/>
  <c r="S200" i="20"/>
  <c r="S199" i="20"/>
  <c r="U185" i="20"/>
  <c r="I187" i="20"/>
  <c r="F187" i="20" s="1"/>
  <c r="H192" i="20"/>
  <c r="Q187" i="20"/>
  <c r="P192" i="20"/>
  <c r="O204" i="20"/>
  <c r="O203" i="20"/>
  <c r="Q189" i="20"/>
  <c r="S208" i="20"/>
  <c r="U193" i="20"/>
  <c r="F193" i="20" s="1"/>
  <c r="I195" i="20"/>
  <c r="F195" i="20" s="1"/>
  <c r="H200" i="20"/>
  <c r="Q195" i="20"/>
  <c r="P200" i="20"/>
  <c r="I196" i="20"/>
  <c r="P205" i="20"/>
  <c r="Q200" i="20"/>
  <c r="T206" i="20"/>
  <c r="S216" i="20"/>
  <c r="U201" i="20"/>
  <c r="F201" i="20" s="1"/>
  <c r="H208" i="20"/>
  <c r="I203" i="20"/>
  <c r="P208" i="20"/>
  <c r="Q203" i="20"/>
  <c r="Q205" i="20"/>
  <c r="P210" i="20"/>
  <c r="P209" i="20"/>
  <c r="I208" i="20"/>
  <c r="T208" i="20"/>
  <c r="G210" i="20"/>
  <c r="O218" i="20"/>
  <c r="G264" i="20"/>
  <c r="G249" i="20"/>
  <c r="G270" i="20"/>
  <c r="G269" i="20"/>
  <c r="D269" i="20" s="1"/>
  <c r="I255" i="20"/>
  <c r="I254" i="20"/>
  <c r="H260" i="20"/>
  <c r="E260" i="20" s="1"/>
  <c r="G263" i="20"/>
  <c r="I287" i="20"/>
  <c r="F287" i="20" s="1"/>
  <c r="G302" i="20"/>
  <c r="I286" i="20"/>
  <c r="G300" i="20"/>
  <c r="H284" i="20"/>
  <c r="Q284" i="20"/>
  <c r="G309" i="20"/>
  <c r="H292" i="20"/>
  <c r="Q298" i="20"/>
  <c r="O311" i="20"/>
  <c r="O312" i="20"/>
  <c r="O313" i="20"/>
  <c r="Q297" i="20"/>
  <c r="P311" i="20"/>
  <c r="Q306" i="20"/>
  <c r="O319" i="20"/>
  <c r="O321" i="20"/>
  <c r="O320" i="20"/>
  <c r="P303" i="20"/>
  <c r="Q305" i="20"/>
  <c r="T157" i="20"/>
  <c r="S167" i="20"/>
  <c r="D167" i="20" s="1"/>
  <c r="T150" i="20"/>
  <c r="H160" i="20"/>
  <c r="P160" i="20"/>
  <c r="S173" i="20"/>
  <c r="H166" i="20"/>
  <c r="U157" i="20"/>
  <c r="I161" i="20"/>
  <c r="S181" i="20"/>
  <c r="D181" i="20" s="1"/>
  <c r="I168" i="20"/>
  <c r="F168" i="20" s="1"/>
  <c r="S166" i="20"/>
  <c r="S186" i="20"/>
  <c r="D186" i="20" s="1"/>
  <c r="S189" i="20"/>
  <c r="D189" i="20" s="1"/>
  <c r="I176" i="20"/>
  <c r="F176" i="20" s="1"/>
  <c r="S172" i="20"/>
  <c r="S194" i="20"/>
  <c r="D194" i="20" s="1"/>
  <c r="S177" i="20"/>
  <c r="D177" i="20" s="1"/>
  <c r="S197" i="20"/>
  <c r="I184" i="20"/>
  <c r="S180" i="20"/>
  <c r="S185" i="20"/>
  <c r="D185" i="20" s="1"/>
  <c r="I192" i="20"/>
  <c r="F192" i="20" s="1"/>
  <c r="G206" i="20"/>
  <c r="S188" i="20"/>
  <c r="S193" i="20"/>
  <c r="H205" i="20"/>
  <c r="E205" i="20" s="1"/>
  <c r="I200" i="20"/>
  <c r="F200" i="20" s="1"/>
  <c r="S196" i="20"/>
  <c r="S201" i="20"/>
  <c r="D201" i="20" s="1"/>
  <c r="U206" i="20"/>
  <c r="G254" i="20"/>
  <c r="I239" i="20"/>
  <c r="I238" i="20"/>
  <c r="H244" i="20"/>
  <c r="E244" i="20" s="1"/>
  <c r="G256" i="20"/>
  <c r="G259" i="20"/>
  <c r="I243" i="20"/>
  <c r="H246" i="20"/>
  <c r="I244" i="20"/>
  <c r="F244" i="20" s="1"/>
  <c r="I241" i="20"/>
  <c r="H249" i="20"/>
  <c r="H247" i="20"/>
  <c r="E247" i="20" s="1"/>
  <c r="G252" i="20"/>
  <c r="G266" i="20"/>
  <c r="G291" i="20"/>
  <c r="G290" i="20"/>
  <c r="I275" i="20"/>
  <c r="H278" i="20"/>
  <c r="I276" i="20"/>
  <c r="I273" i="20"/>
  <c r="H281" i="20"/>
  <c r="H279" i="20"/>
  <c r="I284" i="20"/>
  <c r="P293" i="20"/>
  <c r="Q288" i="20"/>
  <c r="O303" i="20"/>
  <c r="O300" i="20"/>
  <c r="O297" i="20"/>
  <c r="P286" i="20"/>
  <c r="O304" i="20"/>
  <c r="P294" i="20"/>
  <c r="Q289" i="20"/>
  <c r="S311" i="20"/>
  <c r="O324" i="20"/>
  <c r="Q309" i="20"/>
  <c r="P314" i="20"/>
  <c r="I133" i="20"/>
  <c r="Q133" i="20"/>
  <c r="U137" i="20"/>
  <c r="F137" i="20" s="1"/>
  <c r="I141" i="20"/>
  <c r="Q141" i="20"/>
  <c r="U146" i="20"/>
  <c r="U145" i="20"/>
  <c r="I150" i="20"/>
  <c r="Q150" i="20"/>
  <c r="S168" i="20"/>
  <c r="S176" i="20"/>
  <c r="U161" i="20"/>
  <c r="G180" i="20"/>
  <c r="I165" i="20"/>
  <c r="O182" i="20"/>
  <c r="T173" i="20"/>
  <c r="T166" i="20"/>
  <c r="G188" i="20"/>
  <c r="I173" i="20"/>
  <c r="T169" i="20"/>
  <c r="E169" i="20" s="1"/>
  <c r="O190" i="20"/>
  <c r="T181" i="20"/>
  <c r="T174" i="20"/>
  <c r="G196" i="20"/>
  <c r="I181" i="20"/>
  <c r="T177" i="20"/>
  <c r="E177" i="20" s="1"/>
  <c r="O198" i="20"/>
  <c r="T189" i="20"/>
  <c r="T182" i="20"/>
  <c r="E182" i="20" s="1"/>
  <c r="G204" i="20"/>
  <c r="G203" i="20"/>
  <c r="I189" i="20"/>
  <c r="T185" i="20"/>
  <c r="T190" i="20"/>
  <c r="I197" i="20"/>
  <c r="T193" i="20"/>
  <c r="E193" i="20" s="1"/>
  <c r="T198" i="20"/>
  <c r="H210" i="20"/>
  <c r="H209" i="20"/>
  <c r="T201" i="20"/>
  <c r="G227" i="20"/>
  <c r="I211" i="20"/>
  <c r="I212" i="20"/>
  <c r="H217" i="20"/>
  <c r="E217" i="20" s="1"/>
  <c r="H215" i="20"/>
  <c r="E215" i="20" s="1"/>
  <c r="T211" i="20"/>
  <c r="O217" i="20"/>
  <c r="G218" i="20"/>
  <c r="G262" i="20"/>
  <c r="I247" i="20"/>
  <c r="I246" i="20"/>
  <c r="H252" i="20"/>
  <c r="G255" i="20"/>
  <c r="G294" i="20"/>
  <c r="I279" i="20"/>
  <c r="I278" i="20"/>
  <c r="G295" i="20"/>
  <c r="P305" i="20"/>
  <c r="Q300" i="20"/>
  <c r="Q307" i="20"/>
  <c r="G350" i="20"/>
  <c r="I335" i="20"/>
  <c r="H339" i="20"/>
  <c r="H340" i="20"/>
  <c r="I331" i="20"/>
  <c r="G333" i="20"/>
  <c r="G179" i="20"/>
  <c r="O179" i="20"/>
  <c r="S183" i="20"/>
  <c r="D183" i="20" s="1"/>
  <c r="G205" i="20"/>
  <c r="O205" i="20"/>
  <c r="G187" i="20"/>
  <c r="O187" i="20"/>
  <c r="S209" i="20"/>
  <c r="S191" i="20"/>
  <c r="G213" i="20"/>
  <c r="O213" i="20"/>
  <c r="G195" i="20"/>
  <c r="O195" i="20"/>
  <c r="T207" i="20"/>
  <c r="S217" i="20"/>
  <c r="H211" i="20"/>
  <c r="G221" i="20"/>
  <c r="P211" i="20"/>
  <c r="O221" i="20"/>
  <c r="H219" i="20"/>
  <c r="E219" i="20" s="1"/>
  <c r="U217" i="20"/>
  <c r="T222" i="20"/>
  <c r="E222" i="20" s="1"/>
  <c r="H227" i="20"/>
  <c r="E227" i="20" s="1"/>
  <c r="U225" i="20"/>
  <c r="T230" i="20"/>
  <c r="E230" i="20" s="1"/>
  <c r="H235" i="20"/>
  <c r="E235" i="20" s="1"/>
  <c r="U233" i="20"/>
  <c r="F233" i="20" s="1"/>
  <c r="T238" i="20"/>
  <c r="H243" i="20"/>
  <c r="E243" i="20" s="1"/>
  <c r="U241" i="20"/>
  <c r="T246" i="20"/>
  <c r="H251" i="20"/>
  <c r="E251" i="20" s="1"/>
  <c r="U249" i="20"/>
  <c r="T254" i="20"/>
  <c r="H259" i="20"/>
  <c r="E259" i="20" s="1"/>
  <c r="U257" i="20"/>
  <c r="T262" i="20"/>
  <c r="H267" i="20"/>
  <c r="E267" i="20" s="1"/>
  <c r="U265" i="20"/>
  <c r="T270" i="20"/>
  <c r="H275" i="20"/>
  <c r="E275" i="20" s="1"/>
  <c r="U273" i="20"/>
  <c r="S288" i="20"/>
  <c r="T278" i="20"/>
  <c r="O290" i="20"/>
  <c r="T286" i="20"/>
  <c r="U281" i="20"/>
  <c r="S296" i="20"/>
  <c r="H293" i="20"/>
  <c r="I288" i="20"/>
  <c r="S284" i="20"/>
  <c r="S314" i="20"/>
  <c r="U299" i="20"/>
  <c r="T304" i="20"/>
  <c r="G303" i="20"/>
  <c r="P313" i="20"/>
  <c r="P312" i="20"/>
  <c r="O323" i="20"/>
  <c r="T315" i="20"/>
  <c r="S325" i="20"/>
  <c r="D325" i="20" s="1"/>
  <c r="U310" i="20"/>
  <c r="F310" i="20" s="1"/>
  <c r="P316" i="20"/>
  <c r="Q311" i="20"/>
  <c r="O326" i="20"/>
  <c r="P315" i="20"/>
  <c r="P319" i="20"/>
  <c r="O329" i="20"/>
  <c r="Q314" i="20"/>
  <c r="Q312" i="20"/>
  <c r="P317" i="20"/>
  <c r="O330" i="20"/>
  <c r="Q315" i="20"/>
  <c r="P320" i="20"/>
  <c r="O335" i="20"/>
  <c r="Q320" i="20"/>
  <c r="P323" i="20"/>
  <c r="Q319" i="20"/>
  <c r="P324" i="20"/>
  <c r="Q317" i="20"/>
  <c r="H332" i="20"/>
  <c r="O325" i="20"/>
  <c r="T167" i="20"/>
  <c r="E167" i="20" s="1"/>
  <c r="H171" i="20"/>
  <c r="P171" i="20"/>
  <c r="T175" i="20"/>
  <c r="E175" i="20" s="1"/>
  <c r="H179" i="20"/>
  <c r="P179" i="20"/>
  <c r="T183" i="20"/>
  <c r="H187" i="20"/>
  <c r="P187" i="20"/>
  <c r="G208" i="20"/>
  <c r="O208" i="20"/>
  <c r="T191" i="20"/>
  <c r="S212" i="20"/>
  <c r="H195" i="20"/>
  <c r="P195" i="20"/>
  <c r="G216" i="20"/>
  <c r="O216" i="20"/>
  <c r="T199" i="20"/>
  <c r="S220" i="20"/>
  <c r="D220" i="20" s="1"/>
  <c r="H203" i="20"/>
  <c r="P203" i="20"/>
  <c r="S223" i="20"/>
  <c r="H206" i="20"/>
  <c r="Q206" i="20"/>
  <c r="H216" i="20"/>
  <c r="U214" i="20"/>
  <c r="F214" i="20" s="1"/>
  <c r="H224" i="20"/>
  <c r="E224" i="20" s="1"/>
  <c r="U215" i="20"/>
  <c r="U222" i="20"/>
  <c r="H232" i="20"/>
  <c r="E232" i="20" s="1"/>
  <c r="U223" i="20"/>
  <c r="F223" i="20" s="1"/>
  <c r="U230" i="20"/>
  <c r="H240" i="20"/>
  <c r="U231" i="20"/>
  <c r="F231" i="20" s="1"/>
  <c r="U238" i="20"/>
  <c r="H248" i="20"/>
  <c r="E248" i="20" s="1"/>
  <c r="U239" i="20"/>
  <c r="Q241" i="20"/>
  <c r="U246" i="20"/>
  <c r="Q243" i="20"/>
  <c r="Q244" i="20"/>
  <c r="H256" i="20"/>
  <c r="E256" i="20" s="1"/>
  <c r="U247" i="20"/>
  <c r="Q249" i="20"/>
  <c r="U254" i="20"/>
  <c r="Q251" i="20"/>
  <c r="Q252" i="20"/>
  <c r="H264" i="20"/>
  <c r="E264" i="20" s="1"/>
  <c r="U255" i="20"/>
  <c r="Q257" i="20"/>
  <c r="U262" i="20"/>
  <c r="F262" i="20" s="1"/>
  <c r="Q259" i="20"/>
  <c r="Q260" i="20"/>
  <c r="H272" i="20"/>
  <c r="U263" i="20"/>
  <c r="Q265" i="20"/>
  <c r="U270" i="20"/>
  <c r="Q267" i="20"/>
  <c r="Q268" i="20"/>
  <c r="H280" i="20"/>
  <c r="E280" i="20" s="1"/>
  <c r="U271" i="20"/>
  <c r="Q273" i="20"/>
  <c r="S293" i="20"/>
  <c r="U278" i="20"/>
  <c r="Q275" i="20"/>
  <c r="U279" i="20"/>
  <c r="F279" i="20" s="1"/>
  <c r="Q281" i="20"/>
  <c r="U286" i="20"/>
  <c r="F286" i="20" s="1"/>
  <c r="S301" i="20"/>
  <c r="T291" i="20"/>
  <c r="Q287" i="20"/>
  <c r="O302" i="20"/>
  <c r="Q286" i="20"/>
  <c r="I293" i="20"/>
  <c r="H298" i="20"/>
  <c r="E298" i="20" s="1"/>
  <c r="I291" i="20"/>
  <c r="Q293" i="20"/>
  <c r="P298" i="20"/>
  <c r="P301" i="20"/>
  <c r="H297" i="20"/>
  <c r="P325" i="20"/>
  <c r="S207" i="20"/>
  <c r="D207" i="20" s="1"/>
  <c r="G211" i="20"/>
  <c r="O211" i="20"/>
  <c r="S215" i="20"/>
  <c r="H198" i="20"/>
  <c r="P198" i="20"/>
  <c r="G219" i="20"/>
  <c r="O219" i="20"/>
  <c r="T202" i="20"/>
  <c r="E202" i="20" s="1"/>
  <c r="I206" i="20"/>
  <c r="S226" i="20"/>
  <c r="U211" i="20"/>
  <c r="I213" i="20"/>
  <c r="H218" i="20"/>
  <c r="E218" i="20" s="1"/>
  <c r="Q213" i="20"/>
  <c r="P218" i="20"/>
  <c r="O230" i="20"/>
  <c r="Q215" i="20"/>
  <c r="H221" i="20"/>
  <c r="E221" i="20" s="1"/>
  <c r="S234" i="20"/>
  <c r="D234" i="20" s="1"/>
  <c r="U219" i="20"/>
  <c r="F219" i="20" s="1"/>
  <c r="I221" i="20"/>
  <c r="F221" i="20" s="1"/>
  <c r="H226" i="20"/>
  <c r="E226" i="20" s="1"/>
  <c r="Q221" i="20"/>
  <c r="P226" i="20"/>
  <c r="O238" i="20"/>
  <c r="Q223" i="20"/>
  <c r="I224" i="20"/>
  <c r="S242" i="20"/>
  <c r="U227" i="20"/>
  <c r="I229" i="20"/>
  <c r="F229" i="20" s="1"/>
  <c r="H234" i="20"/>
  <c r="E234" i="20" s="1"/>
  <c r="Q229" i="20"/>
  <c r="P234" i="20"/>
  <c r="O246" i="20"/>
  <c r="Q231" i="20"/>
  <c r="I232" i="20"/>
  <c r="F232" i="20" s="1"/>
  <c r="S250" i="20"/>
  <c r="D250" i="20" s="1"/>
  <c r="U235" i="20"/>
  <c r="I237" i="20"/>
  <c r="H242" i="20"/>
  <c r="Q237" i="20"/>
  <c r="P242" i="20"/>
  <c r="O254" i="20"/>
  <c r="Q239" i="20"/>
  <c r="I240" i="20"/>
  <c r="F240" i="20" s="1"/>
  <c r="S258" i="20"/>
  <c r="U243" i="20"/>
  <c r="I245" i="20"/>
  <c r="F245" i="20" s="1"/>
  <c r="H250" i="20"/>
  <c r="E250" i="20" s="1"/>
  <c r="Q245" i="20"/>
  <c r="P250" i="20"/>
  <c r="O262" i="20"/>
  <c r="Q247" i="20"/>
  <c r="I248" i="20"/>
  <c r="F248" i="20" s="1"/>
  <c r="S266" i="20"/>
  <c r="U251" i="20"/>
  <c r="I253" i="20"/>
  <c r="F253" i="20" s="1"/>
  <c r="H258" i="20"/>
  <c r="Q253" i="20"/>
  <c r="P258" i="20"/>
  <c r="O270" i="20"/>
  <c r="O269" i="20"/>
  <c r="Q255" i="20"/>
  <c r="I256" i="20"/>
  <c r="S274" i="20"/>
  <c r="S273" i="20"/>
  <c r="U259" i="20"/>
  <c r="I261" i="20"/>
  <c r="F261" i="20" s="1"/>
  <c r="H266" i="20"/>
  <c r="E266" i="20" s="1"/>
  <c r="Q261" i="20"/>
  <c r="P266" i="20"/>
  <c r="O278" i="20"/>
  <c r="O277" i="20"/>
  <c r="Q263" i="20"/>
  <c r="I264" i="20"/>
  <c r="F264" i="20" s="1"/>
  <c r="S282" i="20"/>
  <c r="S281" i="20"/>
  <c r="U267" i="20"/>
  <c r="G284" i="20"/>
  <c r="I269" i="20"/>
  <c r="F269" i="20" s="1"/>
  <c r="H274" i="20"/>
  <c r="E274" i="20" s="1"/>
  <c r="O284" i="20"/>
  <c r="Q269" i="20"/>
  <c r="P274" i="20"/>
  <c r="O286" i="20"/>
  <c r="Q271" i="20"/>
  <c r="I272" i="20"/>
  <c r="F272" i="20" s="1"/>
  <c r="O287" i="20"/>
  <c r="S290" i="20"/>
  <c r="U275" i="20"/>
  <c r="O291" i="20"/>
  <c r="I277" i="20"/>
  <c r="F277" i="20" s="1"/>
  <c r="H282" i="20"/>
  <c r="E282" i="20" s="1"/>
  <c r="Q277" i="20"/>
  <c r="P282" i="20"/>
  <c r="O294" i="20"/>
  <c r="Q279" i="20"/>
  <c r="I280" i="20"/>
  <c r="O295" i="20"/>
  <c r="S298" i="20"/>
  <c r="T288" i="20"/>
  <c r="O299" i="20"/>
  <c r="I285" i="20"/>
  <c r="H290" i="20"/>
  <c r="Q285" i="20"/>
  <c r="P290" i="20"/>
  <c r="S283" i="20"/>
  <c r="D283" i="20" s="1"/>
  <c r="O285" i="20"/>
  <c r="Q290" i="20"/>
  <c r="T290" i="20"/>
  <c r="T301" i="20"/>
  <c r="U297" i="20"/>
  <c r="F297" i="20" s="1"/>
  <c r="S312" i="20"/>
  <c r="T302" i="20"/>
  <c r="E302" i="20" s="1"/>
  <c r="T312" i="20"/>
  <c r="S322" i="20"/>
  <c r="U307" i="20"/>
  <c r="G305" i="20"/>
  <c r="O305" i="20"/>
  <c r="G308" i="20"/>
  <c r="O308" i="20"/>
  <c r="S352" i="20"/>
  <c r="T342" i="20"/>
  <c r="U337" i="20"/>
  <c r="S334" i="20"/>
  <c r="T335" i="20"/>
  <c r="E335" i="20" s="1"/>
  <c r="U360" i="20"/>
  <c r="T365" i="20"/>
  <c r="S362" i="20"/>
  <c r="H367" i="20"/>
  <c r="I359" i="20"/>
  <c r="I362" i="20"/>
  <c r="I358" i="20"/>
  <c r="G367" i="20"/>
  <c r="I361" i="20"/>
  <c r="G359" i="20"/>
  <c r="H361" i="20"/>
  <c r="E361" i="20" s="1"/>
  <c r="O206" i="20"/>
  <c r="I190" i="20"/>
  <c r="Q190" i="20"/>
  <c r="S210" i="20"/>
  <c r="D210" i="20" s="1"/>
  <c r="U194" i="20"/>
  <c r="G214" i="20"/>
  <c r="O214" i="20"/>
  <c r="T197" i="20"/>
  <c r="I198" i="20"/>
  <c r="Q198" i="20"/>
  <c r="S218" i="20"/>
  <c r="U203" i="20"/>
  <c r="F203" i="20" s="1"/>
  <c r="H201" i="20"/>
  <c r="P201" i="20"/>
  <c r="U202" i="20"/>
  <c r="F202" i="20" s="1"/>
  <c r="G222" i="20"/>
  <c r="I207" i="20"/>
  <c r="O222" i="20"/>
  <c r="Q207" i="20"/>
  <c r="H204" i="20"/>
  <c r="P204" i="20"/>
  <c r="O224" i="20"/>
  <c r="I210" i="20"/>
  <c r="F210" i="20" s="1"/>
  <c r="U212" i="20"/>
  <c r="S231" i="20"/>
  <c r="D231" i="20" s="1"/>
  <c r="I218" i="20"/>
  <c r="S236" i="20"/>
  <c r="D236" i="20" s="1"/>
  <c r="S239" i="20"/>
  <c r="D239" i="20" s="1"/>
  <c r="I226" i="20"/>
  <c r="F226" i="20" s="1"/>
  <c r="S244" i="20"/>
  <c r="D244" i="20" s="1"/>
  <c r="S227" i="20"/>
  <c r="S247" i="20"/>
  <c r="D247" i="20" s="1"/>
  <c r="I234" i="20"/>
  <c r="F234" i="20" s="1"/>
  <c r="S230" i="20"/>
  <c r="S232" i="20"/>
  <c r="S252" i="20"/>
  <c r="D252" i="20" s="1"/>
  <c r="S235" i="20"/>
  <c r="D235" i="20" s="1"/>
  <c r="S255" i="20"/>
  <c r="I242" i="20"/>
  <c r="F242" i="20" s="1"/>
  <c r="S238" i="20"/>
  <c r="S240" i="20"/>
  <c r="S260" i="20"/>
  <c r="S243" i="20"/>
  <c r="S263" i="20"/>
  <c r="I250" i="20"/>
  <c r="F250" i="20" s="1"/>
  <c r="S246" i="20"/>
  <c r="S248" i="20"/>
  <c r="D248" i="20" s="1"/>
  <c r="S268" i="20"/>
  <c r="S251" i="20"/>
  <c r="D251" i="20" s="1"/>
  <c r="S271" i="20"/>
  <c r="I258" i="20"/>
  <c r="S254" i="20"/>
  <c r="D254" i="20" s="1"/>
  <c r="S256" i="20"/>
  <c r="S276" i="20"/>
  <c r="S259" i="20"/>
  <c r="S279" i="20"/>
  <c r="D279" i="20" s="1"/>
  <c r="I266" i="20"/>
  <c r="F266" i="20" s="1"/>
  <c r="S262" i="20"/>
  <c r="S264" i="20"/>
  <c r="S267" i="20"/>
  <c r="S287" i="20"/>
  <c r="D287" i="20" s="1"/>
  <c r="S286" i="20"/>
  <c r="D286" i="20" s="1"/>
  <c r="I274" i="20"/>
  <c r="F274" i="20" s="1"/>
  <c r="S270" i="20"/>
  <c r="D270" i="20" s="1"/>
  <c r="S272" i="20"/>
  <c r="S275" i="20"/>
  <c r="S295" i="20"/>
  <c r="S294" i="20"/>
  <c r="T285" i="20"/>
  <c r="I282" i="20"/>
  <c r="F282" i="20" s="1"/>
  <c r="S278" i="20"/>
  <c r="D278" i="20" s="1"/>
  <c r="S280" i="20"/>
  <c r="D280" i="20" s="1"/>
  <c r="U285" i="20"/>
  <c r="F285" i="20" s="1"/>
  <c r="T283" i="20"/>
  <c r="P285" i="20"/>
  <c r="P287" i="20"/>
  <c r="G316" i="20"/>
  <c r="I301" i="20"/>
  <c r="H306" i="20"/>
  <c r="G315" i="20"/>
  <c r="I299" i="20"/>
  <c r="O316" i="20"/>
  <c r="Q301" i="20"/>
  <c r="P306" i="20"/>
  <c r="H309" i="20"/>
  <c r="P309" i="20"/>
  <c r="G323" i="20"/>
  <c r="H305" i="20"/>
  <c r="G330" i="20"/>
  <c r="I315" i="20"/>
  <c r="H320" i="20"/>
  <c r="E320" i="20" s="1"/>
  <c r="G335" i="20"/>
  <c r="P322" i="20"/>
  <c r="S350" i="20"/>
  <c r="T340" i="20"/>
  <c r="U335" i="20"/>
  <c r="U333" i="20"/>
  <c r="T338" i="20"/>
  <c r="T337" i="20"/>
  <c r="U332" i="20"/>
  <c r="S346" i="20"/>
  <c r="F361" i="20"/>
  <c r="M3" i="16"/>
  <c r="P3" i="16" s="1"/>
  <c r="S225" i="20"/>
  <c r="G229" i="20"/>
  <c r="O229" i="20"/>
  <c r="S233" i="20"/>
  <c r="G237" i="20"/>
  <c r="D237" i="20" s="1"/>
  <c r="O237" i="20"/>
  <c r="S241" i="20"/>
  <c r="G245" i="20"/>
  <c r="O245" i="20"/>
  <c r="S249" i="20"/>
  <c r="G253" i="20"/>
  <c r="D253" i="20" s="1"/>
  <c r="O253" i="20"/>
  <c r="S257" i="20"/>
  <c r="D257" i="20" s="1"/>
  <c r="G261" i="20"/>
  <c r="D261" i="20" s="1"/>
  <c r="O261" i="20"/>
  <c r="S265" i="20"/>
  <c r="D265" i="20" s="1"/>
  <c r="T289" i="20"/>
  <c r="E289" i="20" s="1"/>
  <c r="T292" i="20"/>
  <c r="E292" i="20" s="1"/>
  <c r="U284" i="20"/>
  <c r="F284" i="20" s="1"/>
  <c r="I290" i="20"/>
  <c r="S308" i="20"/>
  <c r="S291" i="20"/>
  <c r="I298" i="20"/>
  <c r="F298" i="20" s="1"/>
  <c r="S316" i="20"/>
  <c r="S299" i="20"/>
  <c r="S319" i="20"/>
  <c r="H311" i="20"/>
  <c r="I306" i="20"/>
  <c r="F306" i="20" s="1"/>
  <c r="G321" i="20"/>
  <c r="S302" i="20"/>
  <c r="T314" i="20"/>
  <c r="S327" i="20"/>
  <c r="U312" i="20"/>
  <c r="T317" i="20"/>
  <c r="H319" i="20"/>
  <c r="G329" i="20"/>
  <c r="I314" i="20"/>
  <c r="G312" i="20"/>
  <c r="G313" i="20"/>
  <c r="H317" i="20"/>
  <c r="G320" i="20"/>
  <c r="T328" i="20"/>
  <c r="T329" i="20"/>
  <c r="U344" i="20"/>
  <c r="T349" i="20"/>
  <c r="S359" i="20"/>
  <c r="S358" i="20"/>
  <c r="U342" i="20"/>
  <c r="T369" i="20"/>
  <c r="T370" i="20"/>
  <c r="E370" i="20" s="1"/>
  <c r="U362" i="20"/>
  <c r="U363" i="20"/>
  <c r="U365" i="20"/>
  <c r="H213" i="20"/>
  <c r="P213" i="20"/>
  <c r="T225" i="20"/>
  <c r="S228" i="20"/>
  <c r="H229" i="20"/>
  <c r="P229" i="20"/>
  <c r="G232" i="20"/>
  <c r="O232" i="20"/>
  <c r="T233" i="20"/>
  <c r="E233" i="20" s="1"/>
  <c r="H237" i="20"/>
  <c r="E237" i="20" s="1"/>
  <c r="P237" i="20"/>
  <c r="T241" i="20"/>
  <c r="E241" i="20" s="1"/>
  <c r="H245" i="20"/>
  <c r="E245" i="20" s="1"/>
  <c r="P245" i="20"/>
  <c r="T249" i="20"/>
  <c r="E249" i="20" s="1"/>
  <c r="H253" i="20"/>
  <c r="P253" i="20"/>
  <c r="T257" i="20"/>
  <c r="E257" i="20" s="1"/>
  <c r="H261" i="20"/>
  <c r="E261" i="20" s="1"/>
  <c r="P261" i="20"/>
  <c r="T265" i="20"/>
  <c r="E265" i="20" s="1"/>
  <c r="H269" i="20"/>
  <c r="E269" i="20" s="1"/>
  <c r="P269" i="20"/>
  <c r="T273" i="20"/>
  <c r="T284" i="20"/>
  <c r="H277" i="20"/>
  <c r="E277" i="20" s="1"/>
  <c r="P277" i="20"/>
  <c r="H288" i="20"/>
  <c r="P288" i="20"/>
  <c r="T281" i="20"/>
  <c r="S303" i="20"/>
  <c r="S305" i="20"/>
  <c r="D305" i="20" s="1"/>
  <c r="I295" i="20"/>
  <c r="F295" i="20" s="1"/>
  <c r="G310" i="20"/>
  <c r="S313" i="20"/>
  <c r="I303" i="20"/>
  <c r="H307" i="20"/>
  <c r="Q304" i="20"/>
  <c r="S321" i="20"/>
  <c r="H316" i="20"/>
  <c r="G326" i="20"/>
  <c r="H312" i="20"/>
  <c r="S332" i="20"/>
  <c r="T322" i="20"/>
  <c r="E322" i="20" s="1"/>
  <c r="U317" i="20"/>
  <c r="F317" i="20" s="1"/>
  <c r="H315" i="20"/>
  <c r="H337" i="20"/>
  <c r="U329" i="20"/>
  <c r="F329" i="20" s="1"/>
  <c r="T343" i="20"/>
  <c r="O363" i="20"/>
  <c r="P353" i="20"/>
  <c r="T346" i="20"/>
  <c r="S289" i="20"/>
  <c r="G293" i="20"/>
  <c r="O293" i="20"/>
  <c r="S297" i="20"/>
  <c r="T287" i="20"/>
  <c r="E287" i="20" s="1"/>
  <c r="P280" i="20"/>
  <c r="G301" i="20"/>
  <c r="H291" i="20"/>
  <c r="O301" i="20"/>
  <c r="P291" i="20"/>
  <c r="P283" i="20"/>
  <c r="U289" i="20"/>
  <c r="T294" i="20"/>
  <c r="G307" i="20"/>
  <c r="U288" i="20"/>
  <c r="U296" i="20"/>
  <c r="O298" i="20"/>
  <c r="H313" i="20"/>
  <c r="U304" i="20"/>
  <c r="F304" i="20" s="1"/>
  <c r="S326" i="20"/>
  <c r="D326" i="20" s="1"/>
  <c r="I312" i="20"/>
  <c r="U319" i="20"/>
  <c r="T324" i="20"/>
  <c r="U327" i="20"/>
  <c r="F327" i="20" s="1"/>
  <c r="T332" i="20"/>
  <c r="S342" i="20"/>
  <c r="S331" i="20"/>
  <c r="T350" i="20"/>
  <c r="E350" i="20" s="1"/>
  <c r="U345" i="20"/>
  <c r="S360" i="20"/>
  <c r="U348" i="20"/>
  <c r="S363" i="20"/>
  <c r="T353" i="20"/>
  <c r="T352" i="20"/>
  <c r="U346" i="20"/>
  <c r="F346" i="20" s="1"/>
  <c r="S347" i="20"/>
  <c r="G288" i="20"/>
  <c r="O288" i="20"/>
  <c r="Q272" i="20"/>
  <c r="S292" i="20"/>
  <c r="G296" i="20"/>
  <c r="O296" i="20"/>
  <c r="T279" i="20"/>
  <c r="Q280" i="20"/>
  <c r="S300" i="20"/>
  <c r="H283" i="20"/>
  <c r="Q283" i="20"/>
  <c r="T297" i="20"/>
  <c r="E297" i="20" s="1"/>
  <c r="O309" i="20"/>
  <c r="T293" i="20"/>
  <c r="S315" i="20"/>
  <c r="S323" i="20"/>
  <c r="T309" i="20"/>
  <c r="G311" i="20"/>
  <c r="G319" i="20"/>
  <c r="S340" i="20"/>
  <c r="U325" i="20"/>
  <c r="F325" i="20" s="1"/>
  <c r="T330" i="20"/>
  <c r="T327" i="20"/>
  <c r="T331" i="20"/>
  <c r="O353" i="20"/>
  <c r="P343" i="20"/>
  <c r="O345" i="20"/>
  <c r="P336" i="20"/>
  <c r="G360" i="20"/>
  <c r="G362" i="20"/>
  <c r="H352" i="20"/>
  <c r="I347" i="20"/>
  <c r="F347" i="20" s="1"/>
  <c r="I344" i="20"/>
  <c r="G365" i="20"/>
  <c r="H355" i="20"/>
  <c r="I350" i="20"/>
  <c r="I348" i="20"/>
  <c r="S365" i="20"/>
  <c r="D365" i="20" s="1"/>
  <c r="T355" i="20"/>
  <c r="E355" i="20" s="1"/>
  <c r="S364" i="20"/>
  <c r="T347" i="20"/>
  <c r="S368" i="20"/>
  <c r="T358" i="20"/>
  <c r="U353" i="20"/>
  <c r="F353" i="20" s="1"/>
  <c r="U350" i="20"/>
  <c r="U292" i="20"/>
  <c r="F292" i="20" s="1"/>
  <c r="T295" i="20"/>
  <c r="E295" i="20" s="1"/>
  <c r="I296" i="20"/>
  <c r="Q296" i="20"/>
  <c r="H299" i="20"/>
  <c r="P299" i="20"/>
  <c r="U300" i="20"/>
  <c r="F300" i="20" s="1"/>
  <c r="T303" i="20"/>
  <c r="E303" i="20" s="1"/>
  <c r="U308" i="20"/>
  <c r="F308" i="20" s="1"/>
  <c r="G328" i="20"/>
  <c r="O328" i="20"/>
  <c r="S333" i="20"/>
  <c r="D333" i="20" s="1"/>
  <c r="T323" i="20"/>
  <c r="E323" i="20" s="1"/>
  <c r="U315" i="20"/>
  <c r="U320" i="20"/>
  <c r="T325" i="20"/>
  <c r="E325" i="20" s="1"/>
  <c r="S337" i="20"/>
  <c r="U322" i="20"/>
  <c r="F322" i="20" s="1"/>
  <c r="U321" i="20"/>
  <c r="S341" i="20"/>
  <c r="U323" i="20"/>
  <c r="T334" i="20"/>
  <c r="S345" i="20"/>
  <c r="U328" i="20"/>
  <c r="S349" i="20"/>
  <c r="U334" i="20"/>
  <c r="O350" i="20"/>
  <c r="U336" i="20"/>
  <c r="T341" i="20"/>
  <c r="T333" i="20"/>
  <c r="G354" i="20"/>
  <c r="H344" i="20"/>
  <c r="S335" i="20"/>
  <c r="H346" i="20"/>
  <c r="O357" i="20"/>
  <c r="P347" i="20"/>
  <c r="O356" i="20"/>
  <c r="P358" i="20"/>
  <c r="P356" i="20"/>
  <c r="T363" i="20"/>
  <c r="P370" i="20"/>
  <c r="U368" i="20"/>
  <c r="F368" i="20" s="1"/>
  <c r="P369" i="20"/>
  <c r="O338" i="20"/>
  <c r="P328" i="20"/>
  <c r="Q321" i="20"/>
  <c r="Q322" i="20"/>
  <c r="P333" i="20"/>
  <c r="O343" i="20"/>
  <c r="Q325" i="20"/>
  <c r="P326" i="20"/>
  <c r="H338" i="20"/>
  <c r="I333" i="20"/>
  <c r="G348" i="20"/>
  <c r="G347" i="20"/>
  <c r="S348" i="20"/>
  <c r="P332" i="20"/>
  <c r="H336" i="20"/>
  <c r="O358" i="20"/>
  <c r="P348" i="20"/>
  <c r="O361" i="20"/>
  <c r="P351" i="20"/>
  <c r="P350" i="20"/>
  <c r="I351" i="20"/>
  <c r="H356" i="20"/>
  <c r="G366" i="20"/>
  <c r="T356" i="20"/>
  <c r="H364" i="20"/>
  <c r="U359" i="20"/>
  <c r="U358" i="20"/>
  <c r="O360" i="20"/>
  <c r="T362" i="20"/>
  <c r="M9" i="16"/>
  <c r="P9" i="16" s="1"/>
  <c r="T311" i="20"/>
  <c r="I316" i="20"/>
  <c r="G331" i="20"/>
  <c r="H321" i="20"/>
  <c r="E321" i="20" s="1"/>
  <c r="Q316" i="20"/>
  <c r="O331" i="20"/>
  <c r="P321" i="20"/>
  <c r="I313" i="20"/>
  <c r="O332" i="20"/>
  <c r="O333" i="20"/>
  <c r="Q318" i="20"/>
  <c r="H318" i="20"/>
  <c r="O337" i="20"/>
  <c r="P327" i="20"/>
  <c r="G338" i="20"/>
  <c r="H328" i="20"/>
  <c r="I320" i="20"/>
  <c r="I321" i="20"/>
  <c r="O340" i="20"/>
  <c r="P331" i="20"/>
  <c r="P330" i="20"/>
  <c r="I323" i="20"/>
  <c r="Q323" i="20"/>
  <c r="H324" i="20"/>
  <c r="S324" i="20"/>
  <c r="H334" i="20"/>
  <c r="I329" i="20"/>
  <c r="G344" i="20"/>
  <c r="P334" i="20"/>
  <c r="O344" i="20"/>
  <c r="T336" i="20"/>
  <c r="U331" i="20"/>
  <c r="F331" i="20" s="1"/>
  <c r="S330" i="20"/>
  <c r="O351" i="20"/>
  <c r="P341" i="20"/>
  <c r="I336" i="20"/>
  <c r="P345" i="20"/>
  <c r="I339" i="20"/>
  <c r="S339" i="20"/>
  <c r="H353" i="20"/>
  <c r="O364" i="20"/>
  <c r="S367" i="20"/>
  <c r="T357" i="20"/>
  <c r="U351" i="20"/>
  <c r="F351" i="20" s="1"/>
  <c r="G370" i="20"/>
  <c r="U352" i="20"/>
  <c r="P357" i="20"/>
  <c r="S310" i="20"/>
  <c r="G314" i="20"/>
  <c r="O314" i="20"/>
  <c r="S318" i="20"/>
  <c r="G322" i="20"/>
  <c r="O322" i="20"/>
  <c r="T305" i="20"/>
  <c r="S329" i="20"/>
  <c r="U314" i="20"/>
  <c r="U311" i="20"/>
  <c r="F311" i="20" s="1"/>
  <c r="G332" i="20"/>
  <c r="T316" i="20"/>
  <c r="G337" i="20"/>
  <c r="H327" i="20"/>
  <c r="T319" i="20"/>
  <c r="H329" i="20"/>
  <c r="G339" i="20"/>
  <c r="I324" i="20"/>
  <c r="P329" i="20"/>
  <c r="O339" i="20"/>
  <c r="Q324" i="20"/>
  <c r="G340" i="20"/>
  <c r="H331" i="20"/>
  <c r="G341" i="20"/>
  <c r="H330" i="20"/>
  <c r="I326" i="20"/>
  <c r="H333" i="20"/>
  <c r="I328" i="20"/>
  <c r="G343" i="20"/>
  <c r="I330" i="20"/>
  <c r="G345" i="20"/>
  <c r="O347" i="20"/>
  <c r="I332" i="20"/>
  <c r="H335" i="20"/>
  <c r="P335" i="20"/>
  <c r="H345" i="20"/>
  <c r="S355" i="20"/>
  <c r="U340" i="20"/>
  <c r="F340" i="20" s="1"/>
  <c r="T345" i="20"/>
  <c r="U338" i="20"/>
  <c r="F338" i="20" s="1"/>
  <c r="G358" i="20"/>
  <c r="H348" i="20"/>
  <c r="H347" i="20"/>
  <c r="T339" i="20"/>
  <c r="I342" i="20"/>
  <c r="U356" i="20"/>
  <c r="F356" i="20" s="1"/>
  <c r="P366" i="20"/>
  <c r="P365" i="20"/>
  <c r="P361" i="20"/>
  <c r="P359" i="20"/>
  <c r="H360" i="20"/>
  <c r="U367" i="20"/>
  <c r="U366" i="20"/>
  <c r="F366" i="20" s="1"/>
  <c r="G8" i="27"/>
  <c r="T300" i="20"/>
  <c r="E300" i="20" s="1"/>
  <c r="H304" i="20"/>
  <c r="P304" i="20"/>
  <c r="T308" i="20"/>
  <c r="T313" i="20"/>
  <c r="U316" i="20"/>
  <c r="U318" i="20"/>
  <c r="F318" i="20" s="1"/>
  <c r="U324" i="20"/>
  <c r="U326" i="20"/>
  <c r="G349" i="20"/>
  <c r="I334" i="20"/>
  <c r="U330" i="20"/>
  <c r="G351" i="20"/>
  <c r="D351" i="20" s="1"/>
  <c r="P344" i="20"/>
  <c r="O354" i="20"/>
  <c r="S356" i="20"/>
  <c r="U341" i="20"/>
  <c r="T348" i="20"/>
  <c r="P340" i="20"/>
  <c r="G361" i="20"/>
  <c r="H351" i="20"/>
  <c r="O362" i="20"/>
  <c r="P352" i="20"/>
  <c r="O365" i="20"/>
  <c r="P355" i="20"/>
  <c r="H357" i="20"/>
  <c r="T366" i="20"/>
  <c r="I364" i="20"/>
  <c r="I367" i="20"/>
  <c r="T364" i="20"/>
  <c r="G334" i="20"/>
  <c r="O334" i="20"/>
  <c r="G342" i="20"/>
  <c r="O342" i="20"/>
  <c r="S354" i="20"/>
  <c r="G357" i="20"/>
  <c r="S361" i="20"/>
  <c r="T351" i="20"/>
  <c r="H362" i="20"/>
  <c r="U357" i="20"/>
  <c r="H359" i="20"/>
  <c r="T360" i="20"/>
  <c r="I365" i="20"/>
  <c r="I366" i="20"/>
  <c r="U369" i="20"/>
  <c r="F369" i="20" s="1"/>
  <c r="G368" i="20"/>
  <c r="M8" i="27"/>
  <c r="P338" i="20"/>
  <c r="G353" i="20"/>
  <c r="P346" i="20"/>
  <c r="S357" i="20"/>
  <c r="G364" i="20"/>
  <c r="I355" i="20"/>
  <c r="F355" i="20" s="1"/>
  <c r="P363" i="20"/>
  <c r="S370" i="20"/>
  <c r="D370" i="20" s="1"/>
  <c r="M6" i="16"/>
  <c r="P6" i="16" s="1"/>
  <c r="L6" i="16"/>
  <c r="O6" i="16" s="1"/>
  <c r="S336" i="20"/>
  <c r="D336" i="20" s="1"/>
  <c r="S344" i="20"/>
  <c r="T326" i="20"/>
  <c r="E326" i="20" s="1"/>
  <c r="G346" i="20"/>
  <c r="P337" i="20"/>
  <c r="O349" i="20"/>
  <c r="P342" i="20"/>
  <c r="S353" i="20"/>
  <c r="D353" i="20" s="1"/>
  <c r="I345" i="20"/>
  <c r="H343" i="20"/>
  <c r="T354" i="20"/>
  <c r="U349" i="20"/>
  <c r="G356" i="20"/>
  <c r="P367" i="20"/>
  <c r="H368" i="20"/>
  <c r="E368" i="20" s="1"/>
  <c r="K63" i="10"/>
  <c r="U339" i="20"/>
  <c r="H341" i="20"/>
  <c r="U343" i="20"/>
  <c r="I352" i="20"/>
  <c r="I349" i="20"/>
  <c r="O369" i="20"/>
  <c r="O352" i="20"/>
  <c r="I357" i="20"/>
  <c r="U364" i="20"/>
  <c r="S366" i="20"/>
  <c r="L15" i="16"/>
  <c r="O15" i="16" s="1"/>
  <c r="I337" i="20"/>
  <c r="I341" i="20"/>
  <c r="T344" i="20"/>
  <c r="E344" i="20" s="1"/>
  <c r="P354" i="20"/>
  <c r="H358" i="20"/>
  <c r="G369" i="20"/>
  <c r="D369" i="20" s="1"/>
  <c r="G352" i="20"/>
  <c r="I354" i="20"/>
  <c r="I360" i="20"/>
  <c r="H366" i="20"/>
  <c r="T367" i="20"/>
  <c r="E367" i="20" s="1"/>
  <c r="G363" i="20"/>
  <c r="H365" i="20"/>
  <c r="L9" i="16"/>
  <c r="O9" i="16" s="1"/>
  <c r="K50" i="16"/>
  <c r="N50" i="16" s="1"/>
  <c r="H354" i="20"/>
  <c r="P362" i="20"/>
  <c r="K49" i="16"/>
  <c r="N49" i="16" s="1"/>
  <c r="K51" i="16"/>
  <c r="N51" i="16" s="1"/>
  <c r="T359" i="20"/>
  <c r="K28" i="16"/>
  <c r="N28" i="16" s="1"/>
  <c r="K30" i="16"/>
  <c r="N30" i="16" s="1"/>
  <c r="K32" i="16"/>
  <c r="N32" i="16" s="1"/>
  <c r="K34" i="16"/>
  <c r="N34" i="16" s="1"/>
  <c r="K37" i="16"/>
  <c r="N37" i="16" s="1"/>
  <c r="K39" i="16"/>
  <c r="N39" i="16" s="1"/>
  <c r="K41" i="16"/>
  <c r="N41" i="16" s="1"/>
  <c r="I7" i="18"/>
  <c r="J7" i="18" s="1"/>
  <c r="I13" i="18"/>
  <c r="J13" i="18" s="1"/>
  <c r="I17" i="18"/>
  <c r="J17" i="18" s="1"/>
  <c r="I21" i="18"/>
  <c r="J21" i="18" s="1"/>
  <c r="I23" i="18"/>
  <c r="J23" i="18" s="1"/>
  <c r="I29" i="18"/>
  <c r="J29" i="18" s="1"/>
  <c r="I33" i="18"/>
  <c r="J33" i="18" s="1"/>
  <c r="I4" i="18"/>
  <c r="J4" i="18" s="1"/>
  <c r="I6" i="18"/>
  <c r="J6" i="18" s="1"/>
  <c r="I8" i="18"/>
  <c r="J8" i="18" s="1"/>
  <c r="I10" i="18"/>
  <c r="J10" i="18" s="1"/>
  <c r="I12" i="18"/>
  <c r="J12" i="18" s="1"/>
  <c r="I14" i="18"/>
  <c r="J14" i="18" s="1"/>
  <c r="I16" i="18"/>
  <c r="J16" i="18" s="1"/>
  <c r="I18" i="18"/>
  <c r="J18" i="18" s="1"/>
  <c r="I20" i="18"/>
  <c r="J20" i="18" s="1"/>
  <c r="I22" i="18"/>
  <c r="J22" i="18" s="1"/>
  <c r="I24" i="18"/>
  <c r="J24" i="18" s="1"/>
  <c r="I26" i="18"/>
  <c r="J26" i="18" s="1"/>
  <c r="I28" i="18"/>
  <c r="J28" i="18" s="1"/>
  <c r="I30" i="18"/>
  <c r="J30" i="18" s="1"/>
  <c r="I32" i="18"/>
  <c r="J32" i="18" s="1"/>
  <c r="I34" i="18"/>
  <c r="J34" i="18" s="1"/>
  <c r="I36" i="18"/>
  <c r="J36" i="18" s="1"/>
  <c r="I38" i="18"/>
  <c r="J38" i="18" s="1"/>
  <c r="I40" i="18"/>
  <c r="J40" i="18" s="1"/>
  <c r="I42" i="18"/>
  <c r="J42" i="18" s="1"/>
  <c r="I44" i="18"/>
  <c r="J44" i="18" s="1"/>
  <c r="I46" i="18"/>
  <c r="J46" i="18" s="1"/>
  <c r="I48" i="18"/>
  <c r="J48" i="18" s="1"/>
  <c r="I50" i="18"/>
  <c r="J50" i="18" s="1"/>
  <c r="I51" i="18"/>
  <c r="J51" i="18" s="1"/>
  <c r="I52" i="18"/>
  <c r="J52" i="18" s="1"/>
  <c r="I53" i="18"/>
  <c r="J53" i="18" s="1"/>
  <c r="I54" i="18"/>
  <c r="J54" i="18" s="1"/>
  <c r="K27" i="16"/>
  <c r="N27" i="16" s="1"/>
  <c r="K29" i="16"/>
  <c r="N29" i="16" s="1"/>
  <c r="K31" i="16"/>
  <c r="N31" i="16" s="1"/>
  <c r="K33" i="16"/>
  <c r="N33" i="16" s="1"/>
  <c r="K35" i="16"/>
  <c r="N35" i="16" s="1"/>
  <c r="K36" i="16"/>
  <c r="N36" i="16" s="1"/>
  <c r="K38" i="16"/>
  <c r="N38" i="16" s="1"/>
  <c r="K40" i="16"/>
  <c r="N40" i="16" s="1"/>
  <c r="K42" i="16"/>
  <c r="N42" i="16" s="1"/>
  <c r="K43" i="16"/>
  <c r="N43" i="16" s="1"/>
  <c r="K44" i="16"/>
  <c r="N44" i="16" s="1"/>
  <c r="K45" i="16"/>
  <c r="N45" i="16" s="1"/>
  <c r="K46" i="16"/>
  <c r="N46" i="16" s="1"/>
  <c r="K47" i="16"/>
  <c r="N47" i="16" s="1"/>
  <c r="K48" i="16"/>
  <c r="N48" i="16" s="1"/>
  <c r="I5" i="18"/>
  <c r="J5" i="18" s="1"/>
  <c r="I9" i="18"/>
  <c r="J9" i="18" s="1"/>
  <c r="I11" i="18"/>
  <c r="J11" i="18" s="1"/>
  <c r="I15" i="18"/>
  <c r="J15" i="18" s="1"/>
  <c r="I19" i="18"/>
  <c r="J19" i="18" s="1"/>
  <c r="I25" i="18"/>
  <c r="J25" i="18" s="1"/>
  <c r="I27" i="18"/>
  <c r="J27" i="18" s="1"/>
  <c r="I31" i="18"/>
  <c r="J31" i="18" s="1"/>
  <c r="I35" i="18"/>
  <c r="J35" i="18" s="1"/>
  <c r="I37" i="18"/>
  <c r="J37" i="18" s="1"/>
  <c r="I39" i="18"/>
  <c r="J39" i="18" s="1"/>
  <c r="I41" i="18"/>
  <c r="J41" i="18" s="1"/>
  <c r="I43" i="18"/>
  <c r="J43" i="18" s="1"/>
  <c r="I45" i="18"/>
  <c r="J45" i="18" s="1"/>
  <c r="I47" i="18"/>
  <c r="J47" i="18" s="1"/>
  <c r="I49" i="18"/>
  <c r="J49" i="18" s="1"/>
  <c r="BD61" i="1"/>
  <c r="S78" i="1"/>
  <c r="R12" i="1"/>
  <c r="R78" i="1" s="1"/>
  <c r="BF62" i="1"/>
  <c r="BG59" i="1"/>
  <c r="AU30" i="1"/>
  <c r="AI30" i="1"/>
  <c r="AW30" i="1"/>
  <c r="BT30" i="1"/>
  <c r="AJ30" i="1"/>
  <c r="BF63" i="1"/>
  <c r="AV30" i="1"/>
  <c r="BL58" i="1"/>
  <c r="BS30" i="1"/>
  <c r="BH30" i="1"/>
  <c r="AC58" i="1"/>
  <c r="AB58" i="1"/>
  <c r="AA60" i="1"/>
  <c r="Z60" i="1"/>
  <c r="Y62" i="1"/>
  <c r="X57" i="1"/>
  <c r="W57" i="1"/>
  <c r="V59" i="1"/>
  <c r="U59" i="1"/>
  <c r="T61" i="1"/>
  <c r="S61" i="1"/>
  <c r="R63" i="1"/>
  <c r="Q58" i="1"/>
  <c r="P58" i="1"/>
  <c r="O60" i="1"/>
  <c r="N60" i="1"/>
  <c r="M62" i="1"/>
  <c r="L57" i="1"/>
  <c r="K57" i="1"/>
  <c r="J59" i="1"/>
  <c r="I59" i="1"/>
  <c r="H61" i="1"/>
  <c r="G61" i="1"/>
  <c r="BG30" i="1"/>
  <c r="O30" i="1"/>
  <c r="BU79" i="1"/>
  <c r="AB60" i="1"/>
  <c r="P60" i="1"/>
  <c r="X60" i="1"/>
  <c r="L60" i="1"/>
  <c r="AB57" i="1"/>
  <c r="I57" i="1"/>
  <c r="P57" i="1"/>
  <c r="U57" i="1"/>
  <c r="BQ57" i="1"/>
  <c r="BL63" i="1"/>
  <c r="BL60" i="1"/>
  <c r="BL57" i="1"/>
  <c r="BH57" i="1"/>
  <c r="BH60" i="1"/>
  <c r="BF59" i="1"/>
  <c r="BF57" i="1"/>
  <c r="BE59" i="1"/>
  <c r="BE57" i="1"/>
  <c r="AZ63" i="1"/>
  <c r="AZ57" i="1"/>
  <c r="AZ60" i="1"/>
  <c r="AV57" i="1"/>
  <c r="AV60" i="1"/>
  <c r="AS59" i="1"/>
  <c r="AS57" i="1"/>
  <c r="AN58" i="1"/>
  <c r="AN57" i="1"/>
  <c r="AN60" i="1"/>
  <c r="AJ57" i="1"/>
  <c r="AJ60" i="1"/>
  <c r="AG59" i="1"/>
  <c r="AG57" i="1"/>
  <c r="BM91" i="1"/>
  <c r="BA91" i="1"/>
  <c r="AO91" i="1"/>
  <c r="AC91" i="1"/>
  <c r="Q91" i="1"/>
  <c r="BL91" i="1"/>
  <c r="AZ91" i="1"/>
  <c r="AN91" i="1"/>
  <c r="AB91" i="1"/>
  <c r="P91" i="1"/>
  <c r="BK91" i="1"/>
  <c r="AY91" i="1"/>
  <c r="AM91" i="1"/>
  <c r="AA91" i="1"/>
  <c r="O91" i="1"/>
  <c r="BJ91" i="1"/>
  <c r="AX91" i="1"/>
  <c r="AL91" i="1"/>
  <c r="Z91" i="1"/>
  <c r="N91" i="1"/>
  <c r="BI91" i="1"/>
  <c r="AW91" i="1"/>
  <c r="AK91" i="1"/>
  <c r="Y91" i="1"/>
  <c r="M91" i="1"/>
  <c r="BH91" i="1"/>
  <c r="AV91" i="1"/>
  <c r="AJ91" i="1"/>
  <c r="X91" i="1"/>
  <c r="L91" i="1"/>
  <c r="BG91" i="1"/>
  <c r="AU91" i="1"/>
  <c r="AI91" i="1"/>
  <c r="W91" i="1"/>
  <c r="K91" i="1"/>
  <c r="BR91" i="1"/>
  <c r="BF91" i="1"/>
  <c r="AT91" i="1"/>
  <c r="AH91" i="1"/>
  <c r="V91" i="1"/>
  <c r="J91" i="1"/>
  <c r="BQ91" i="1"/>
  <c r="BE91" i="1"/>
  <c r="AS91" i="1"/>
  <c r="AG91" i="1"/>
  <c r="U91" i="1"/>
  <c r="I91" i="1"/>
  <c r="BP91" i="1"/>
  <c r="BD91" i="1"/>
  <c r="AR91" i="1"/>
  <c r="AF91" i="1"/>
  <c r="T91" i="1"/>
  <c r="H91" i="1"/>
  <c r="BO91" i="1"/>
  <c r="BC91" i="1"/>
  <c r="AQ91" i="1"/>
  <c r="AE91" i="1"/>
  <c r="S91" i="1"/>
  <c r="G91" i="1"/>
  <c r="AH84" i="1"/>
  <c r="V84" i="1"/>
  <c r="BR43" i="1"/>
  <c r="BN91" i="1"/>
  <c r="BB91" i="1"/>
  <c r="AP91" i="1"/>
  <c r="BJ85" i="1"/>
  <c r="AD91" i="1"/>
  <c r="AX85" i="1"/>
  <c r="R91" i="1"/>
  <c r="AL85" i="1"/>
  <c r="BR44" i="1"/>
  <c r="Z85" i="1"/>
  <c r="BR42" i="1"/>
  <c r="BF84" i="1"/>
  <c r="AT84" i="1"/>
  <c r="BS13" i="1"/>
  <c r="BQ35" i="1"/>
  <c r="F30" i="1"/>
  <c r="AE30" i="1"/>
  <c r="BC30" i="1"/>
  <c r="S30" i="1"/>
  <c r="AQ30" i="1"/>
  <c r="BO30" i="1"/>
  <c r="H28" i="1"/>
  <c r="H30" i="1" s="1"/>
  <c r="BQ48" i="1"/>
  <c r="BQ49" i="1"/>
  <c r="BQ40" i="1"/>
  <c r="BQ38" i="1"/>
  <c r="BQ36" i="1"/>
  <c r="BQ41" i="1"/>
  <c r="BQ39" i="1"/>
  <c r="BQ37" i="1"/>
  <c r="M57" i="1"/>
  <c r="Y57" i="1"/>
  <c r="AK57" i="1"/>
  <c r="AW57" i="1"/>
  <c r="BI57" i="1"/>
  <c r="R58" i="1"/>
  <c r="AD58" i="1"/>
  <c r="AP58" i="1"/>
  <c r="BB58" i="1"/>
  <c r="BN58" i="1"/>
  <c r="K59" i="1"/>
  <c r="W59" i="1"/>
  <c r="AI59" i="1"/>
  <c r="AU59" i="1"/>
  <c r="I61" i="1"/>
  <c r="U61" i="1"/>
  <c r="AG61" i="1"/>
  <c r="AS61" i="1"/>
  <c r="BE61" i="1"/>
  <c r="BQ61" i="1"/>
  <c r="N62" i="1"/>
  <c r="Z62" i="1"/>
  <c r="Z71" i="1" s="1"/>
  <c r="AL62" i="1"/>
  <c r="AX62" i="1"/>
  <c r="BJ62" i="1"/>
  <c r="G63" i="1"/>
  <c r="S63" i="1"/>
  <c r="AE63" i="1"/>
  <c r="AQ63" i="1"/>
  <c r="BC63" i="1"/>
  <c r="BO63" i="1"/>
  <c r="AA84" i="1"/>
  <c r="AN84" i="1"/>
  <c r="BA84" i="1"/>
  <c r="BO84" i="1"/>
  <c r="BO80" i="1"/>
  <c r="R81" i="1"/>
  <c r="R85" i="1"/>
  <c r="I45" i="1"/>
  <c r="I46" i="1" s="1"/>
  <c r="U45" i="1"/>
  <c r="U46" i="1" s="1"/>
  <c r="AG45" i="1"/>
  <c r="AG46" i="1" s="1"/>
  <c r="AS45" i="1"/>
  <c r="AS46" i="1" s="1"/>
  <c r="BE45" i="1"/>
  <c r="BE46" i="1" s="1"/>
  <c r="BQ45" i="1"/>
  <c r="BQ46" i="1" s="1"/>
  <c r="N57" i="1"/>
  <c r="Z57" i="1"/>
  <c r="AL57" i="1"/>
  <c r="AX57" i="1"/>
  <c r="BJ57" i="1"/>
  <c r="G58" i="1"/>
  <c r="S58" i="1"/>
  <c r="AE58" i="1"/>
  <c r="AQ58" i="1"/>
  <c r="BC58" i="1"/>
  <c r="BO58" i="1"/>
  <c r="L59" i="1"/>
  <c r="X59" i="1"/>
  <c r="AJ59" i="1"/>
  <c r="AV59" i="1"/>
  <c r="BH59" i="1"/>
  <c r="Q60" i="1"/>
  <c r="AC60" i="1"/>
  <c r="AO60" i="1"/>
  <c r="BA60" i="1"/>
  <c r="BM60" i="1"/>
  <c r="J61" i="1"/>
  <c r="V61" i="1"/>
  <c r="AH61" i="1"/>
  <c r="AT61" i="1"/>
  <c r="BF61" i="1"/>
  <c r="O62" i="1"/>
  <c r="AA62" i="1"/>
  <c r="AM62" i="1"/>
  <c r="AY62" i="1"/>
  <c r="BK62" i="1"/>
  <c r="H63" i="1"/>
  <c r="T63" i="1"/>
  <c r="AF63" i="1"/>
  <c r="AR63" i="1"/>
  <c r="BD63" i="1"/>
  <c r="BP63" i="1"/>
  <c r="AB84" i="1"/>
  <c r="AO84" i="1"/>
  <c r="BC84" i="1"/>
  <c r="BC80" i="1"/>
  <c r="BP84" i="1"/>
  <c r="O57" i="1"/>
  <c r="AA57" i="1"/>
  <c r="AM57" i="1"/>
  <c r="AY57" i="1"/>
  <c r="BK57" i="1"/>
  <c r="H58" i="1"/>
  <c r="T58" i="1"/>
  <c r="AF58" i="1"/>
  <c r="AR58" i="1"/>
  <c r="BD58" i="1"/>
  <c r="BP58" i="1"/>
  <c r="M59" i="1"/>
  <c r="Y59" i="1"/>
  <c r="AK59" i="1"/>
  <c r="AW59" i="1"/>
  <c r="BI59" i="1"/>
  <c r="R60" i="1"/>
  <c r="AD60" i="1"/>
  <c r="AP60" i="1"/>
  <c r="BB60" i="1"/>
  <c r="BN60" i="1"/>
  <c r="K61" i="1"/>
  <c r="W61" i="1"/>
  <c r="AI61" i="1"/>
  <c r="AU61" i="1"/>
  <c r="BG61" i="1"/>
  <c r="P62" i="1"/>
  <c r="AB62" i="1"/>
  <c r="AN62" i="1"/>
  <c r="AZ62" i="1"/>
  <c r="BL62" i="1"/>
  <c r="I63" i="1"/>
  <c r="U63" i="1"/>
  <c r="AG63" i="1"/>
  <c r="AS63" i="1"/>
  <c r="BE63" i="1"/>
  <c r="BQ63" i="1"/>
  <c r="AC84" i="1"/>
  <c r="AQ84" i="1"/>
  <c r="AQ80" i="1"/>
  <c r="BD84" i="1"/>
  <c r="BQ84" i="1"/>
  <c r="I58" i="1"/>
  <c r="U58" i="1"/>
  <c r="AG58" i="1"/>
  <c r="AS58" i="1"/>
  <c r="BE58" i="1"/>
  <c r="BQ58" i="1"/>
  <c r="N59" i="1"/>
  <c r="Z59" i="1"/>
  <c r="AL59" i="1"/>
  <c r="AX59" i="1"/>
  <c r="BJ59" i="1"/>
  <c r="G60" i="1"/>
  <c r="S60" i="1"/>
  <c r="AE60" i="1"/>
  <c r="AQ60" i="1"/>
  <c r="BC60" i="1"/>
  <c r="BO60" i="1"/>
  <c r="L61" i="1"/>
  <c r="X61" i="1"/>
  <c r="AJ61" i="1"/>
  <c r="AV61" i="1"/>
  <c r="BH61" i="1"/>
  <c r="Q62" i="1"/>
  <c r="AC62" i="1"/>
  <c r="AO62" i="1"/>
  <c r="BA62" i="1"/>
  <c r="BM62" i="1"/>
  <c r="J63" i="1"/>
  <c r="V63" i="1"/>
  <c r="AH63" i="1"/>
  <c r="AT63" i="1"/>
  <c r="AE84" i="1"/>
  <c r="AE80" i="1"/>
  <c r="AR84" i="1"/>
  <c r="BE84" i="1"/>
  <c r="BR80" i="1"/>
  <c r="Q57" i="1"/>
  <c r="AC57" i="1"/>
  <c r="AO57" i="1"/>
  <c r="BA57" i="1"/>
  <c r="BM57" i="1"/>
  <c r="J58" i="1"/>
  <c r="V58" i="1"/>
  <c r="AH58" i="1"/>
  <c r="AT58" i="1"/>
  <c r="BF58" i="1"/>
  <c r="O59" i="1"/>
  <c r="AA59" i="1"/>
  <c r="AM59" i="1"/>
  <c r="AY59" i="1"/>
  <c r="BK59" i="1"/>
  <c r="H60" i="1"/>
  <c r="T60" i="1"/>
  <c r="AF60" i="1"/>
  <c r="AR60" i="1"/>
  <c r="BD60" i="1"/>
  <c r="BP60" i="1"/>
  <c r="M61" i="1"/>
  <c r="Y61" i="1"/>
  <c r="AK61" i="1"/>
  <c r="AW61" i="1"/>
  <c r="BI61" i="1"/>
  <c r="R62" i="1"/>
  <c r="AD62" i="1"/>
  <c r="AP62" i="1"/>
  <c r="BB62" i="1"/>
  <c r="BN62" i="1"/>
  <c r="K63" i="1"/>
  <c r="W63" i="1"/>
  <c r="AI63" i="1"/>
  <c r="AU63" i="1"/>
  <c r="BG63" i="1"/>
  <c r="AF84" i="1"/>
  <c r="AS84" i="1"/>
  <c r="AE85" i="1"/>
  <c r="AQ85" i="1"/>
  <c r="BC85" i="1"/>
  <c r="BO85" i="1"/>
  <c r="M45" i="1"/>
  <c r="M46" i="1" s="1"/>
  <c r="Y45" i="1"/>
  <c r="Y46" i="1" s="1"/>
  <c r="AK45" i="1"/>
  <c r="AK46" i="1" s="1"/>
  <c r="AW45" i="1"/>
  <c r="AW46" i="1" s="1"/>
  <c r="BI45" i="1"/>
  <c r="BI46" i="1" s="1"/>
  <c r="R57" i="1"/>
  <c r="AD57" i="1"/>
  <c r="AP57" i="1"/>
  <c r="BB57" i="1"/>
  <c r="BN57" i="1"/>
  <c r="K58" i="1"/>
  <c r="W58" i="1"/>
  <c r="AI58" i="1"/>
  <c r="AU58" i="1"/>
  <c r="BG58" i="1"/>
  <c r="P59" i="1"/>
  <c r="AB59" i="1"/>
  <c r="AN59" i="1"/>
  <c r="AZ59" i="1"/>
  <c r="BL59" i="1"/>
  <c r="I60" i="1"/>
  <c r="U60" i="1"/>
  <c r="AG60" i="1"/>
  <c r="AS60" i="1"/>
  <c r="BE60" i="1"/>
  <c r="BQ60" i="1"/>
  <c r="N61" i="1"/>
  <c r="Z61" i="1"/>
  <c r="AL61" i="1"/>
  <c r="AX61" i="1"/>
  <c r="BJ61" i="1"/>
  <c r="G62" i="1"/>
  <c r="S62" i="1"/>
  <c r="AE62" i="1"/>
  <c r="AQ62" i="1"/>
  <c r="BC62" i="1"/>
  <c r="BO62" i="1"/>
  <c r="L63" i="1"/>
  <c r="X63" i="1"/>
  <c r="AJ63" i="1"/>
  <c r="AV63" i="1"/>
  <c r="BH63" i="1"/>
  <c r="T84" i="1"/>
  <c r="AG84" i="1"/>
  <c r="T85" i="1"/>
  <c r="AF85" i="1"/>
  <c r="AR85" i="1"/>
  <c r="BD85" i="1"/>
  <c r="BP85" i="1"/>
  <c r="G57" i="1"/>
  <c r="S57" i="1"/>
  <c r="AE57" i="1"/>
  <c r="AQ57" i="1"/>
  <c r="BC57" i="1"/>
  <c r="BO57" i="1"/>
  <c r="L58" i="1"/>
  <c r="X58" i="1"/>
  <c r="AJ58" i="1"/>
  <c r="AV58" i="1"/>
  <c r="BH58" i="1"/>
  <c r="Q59" i="1"/>
  <c r="AC59" i="1"/>
  <c r="AO59" i="1"/>
  <c r="BA59" i="1"/>
  <c r="BM59" i="1"/>
  <c r="J60" i="1"/>
  <c r="V60" i="1"/>
  <c r="AH60" i="1"/>
  <c r="AT60" i="1"/>
  <c r="BF60" i="1"/>
  <c r="O61" i="1"/>
  <c r="AA61" i="1"/>
  <c r="AM61" i="1"/>
  <c r="AY61" i="1"/>
  <c r="BK61" i="1"/>
  <c r="H62" i="1"/>
  <c r="T62" i="1"/>
  <c r="AF62" i="1"/>
  <c r="AR62" i="1"/>
  <c r="AR64" i="1" s="1"/>
  <c r="AR65" i="1" s="1"/>
  <c r="BD62" i="1"/>
  <c r="BP62" i="1"/>
  <c r="M63" i="1"/>
  <c r="Y63" i="1"/>
  <c r="AK63" i="1"/>
  <c r="AW63" i="1"/>
  <c r="BI63" i="1"/>
  <c r="U84" i="1"/>
  <c r="U85" i="1"/>
  <c r="AG85" i="1"/>
  <c r="AS85" i="1"/>
  <c r="BE85" i="1"/>
  <c r="BQ85" i="1"/>
  <c r="H57" i="1"/>
  <c r="T57" i="1"/>
  <c r="AF57" i="1"/>
  <c r="AR57" i="1"/>
  <c r="BD57" i="1"/>
  <c r="BP57" i="1"/>
  <c r="M58" i="1"/>
  <c r="Y58" i="1"/>
  <c r="AK58" i="1"/>
  <c r="AW58" i="1"/>
  <c r="BI58" i="1"/>
  <c r="R59" i="1"/>
  <c r="AD59" i="1"/>
  <c r="AP59" i="1"/>
  <c r="BB59" i="1"/>
  <c r="BN59" i="1"/>
  <c r="K60" i="1"/>
  <c r="W60" i="1"/>
  <c r="AI60" i="1"/>
  <c r="AU60" i="1"/>
  <c r="BG60" i="1"/>
  <c r="P61" i="1"/>
  <c r="AB61" i="1"/>
  <c r="AN61" i="1"/>
  <c r="AZ61" i="1"/>
  <c r="BL61" i="1"/>
  <c r="I62" i="1"/>
  <c r="U62" i="1"/>
  <c r="AG62" i="1"/>
  <c r="AS62" i="1"/>
  <c r="BE62" i="1"/>
  <c r="BQ62" i="1"/>
  <c r="N63" i="1"/>
  <c r="Z63" i="1"/>
  <c r="AL63" i="1"/>
  <c r="AX63" i="1"/>
  <c r="BJ63" i="1"/>
  <c r="V85" i="1"/>
  <c r="AH85" i="1"/>
  <c r="AT85" i="1"/>
  <c r="BF85" i="1"/>
  <c r="AD84" i="1"/>
  <c r="AD80" i="1"/>
  <c r="AP84" i="1"/>
  <c r="AP80" i="1"/>
  <c r="BB84" i="1"/>
  <c r="BB80" i="1"/>
  <c r="BN84" i="1"/>
  <c r="BN80" i="1"/>
  <c r="N58" i="1"/>
  <c r="Z58" i="1"/>
  <c r="AL58" i="1"/>
  <c r="AX58" i="1"/>
  <c r="BJ58" i="1"/>
  <c r="G59" i="1"/>
  <c r="S59" i="1"/>
  <c r="AE59" i="1"/>
  <c r="AQ59" i="1"/>
  <c r="BC59" i="1"/>
  <c r="BO59" i="1"/>
  <c r="Q61" i="1"/>
  <c r="AC61" i="1"/>
  <c r="AO61" i="1"/>
  <c r="BA61" i="1"/>
  <c r="BM61" i="1"/>
  <c r="J62" i="1"/>
  <c r="V62" i="1"/>
  <c r="AH62" i="1"/>
  <c r="AT62" i="1"/>
  <c r="O63" i="1"/>
  <c r="AA63" i="1"/>
  <c r="AM63" i="1"/>
  <c r="AY63" i="1"/>
  <c r="BK63" i="1"/>
  <c r="W85" i="1"/>
  <c r="W81" i="1"/>
  <c r="AI85" i="1"/>
  <c r="AI81" i="1"/>
  <c r="AU85" i="1"/>
  <c r="AU81" i="1"/>
  <c r="BG85" i="1"/>
  <c r="BG81" i="1"/>
  <c r="J57" i="1"/>
  <c r="V57" i="1"/>
  <c r="AH57" i="1"/>
  <c r="AT57" i="1"/>
  <c r="O58" i="1"/>
  <c r="AA58" i="1"/>
  <c r="AM58" i="1"/>
  <c r="AY58" i="1"/>
  <c r="BK58" i="1"/>
  <c r="H59" i="1"/>
  <c r="T59" i="1"/>
  <c r="AF59" i="1"/>
  <c r="AR59" i="1"/>
  <c r="BD59" i="1"/>
  <c r="BP59" i="1"/>
  <c r="M60" i="1"/>
  <c r="Y60" i="1"/>
  <c r="AK60" i="1"/>
  <c r="AW60" i="1"/>
  <c r="BI60" i="1"/>
  <c r="R61" i="1"/>
  <c r="AD61" i="1"/>
  <c r="AP61" i="1"/>
  <c r="BB61" i="1"/>
  <c r="BN61" i="1"/>
  <c r="K62" i="1"/>
  <c r="W62" i="1"/>
  <c r="AI62" i="1"/>
  <c r="AU62" i="1"/>
  <c r="BG62" i="1"/>
  <c r="P63" i="1"/>
  <c r="AB63" i="1"/>
  <c r="AN63" i="1"/>
  <c r="BK84" i="1"/>
  <c r="X85" i="1"/>
  <c r="AJ85" i="1"/>
  <c r="AV85" i="1"/>
  <c r="BH85" i="1"/>
  <c r="AZ58" i="1"/>
  <c r="L62" i="1"/>
  <c r="X62" i="1"/>
  <c r="X71" i="1" s="1"/>
  <c r="AJ62" i="1"/>
  <c r="AV62" i="1"/>
  <c r="BH62" i="1"/>
  <c r="Q63" i="1"/>
  <c r="AC63" i="1"/>
  <c r="AO63" i="1"/>
  <c r="BA63" i="1"/>
  <c r="BM63" i="1"/>
  <c r="AY84" i="1"/>
  <c r="BL84" i="1"/>
  <c r="Y85" i="1"/>
  <c r="AK85" i="1"/>
  <c r="AW85" i="1"/>
  <c r="BI85" i="1"/>
  <c r="BO45" i="1"/>
  <c r="BO46" i="1" s="1"/>
  <c r="AM84" i="1"/>
  <c r="AZ84" i="1"/>
  <c r="BM84" i="1"/>
  <c r="BS78" i="1"/>
  <c r="AB80" i="1"/>
  <c r="AN80" i="1"/>
  <c r="AZ80" i="1"/>
  <c r="BL80" i="1"/>
  <c r="T81" i="1"/>
  <c r="AF81" i="1"/>
  <c r="AR81" i="1"/>
  <c r="BD81" i="1"/>
  <c r="BP81" i="1"/>
  <c r="W84" i="1"/>
  <c r="AI84" i="1"/>
  <c r="AU84" i="1"/>
  <c r="BG84" i="1"/>
  <c r="AA85" i="1"/>
  <c r="AM85" i="1"/>
  <c r="AY85" i="1"/>
  <c r="BK85" i="1"/>
  <c r="AC80" i="1"/>
  <c r="AO80" i="1"/>
  <c r="BA80" i="1"/>
  <c r="BM80" i="1"/>
  <c r="U81" i="1"/>
  <c r="AG81" i="1"/>
  <c r="AS81" i="1"/>
  <c r="BE81" i="1"/>
  <c r="BQ81" i="1"/>
  <c r="X84" i="1"/>
  <c r="AJ84" i="1"/>
  <c r="AV84" i="1"/>
  <c r="BH84" i="1"/>
  <c r="AB85" i="1"/>
  <c r="AN85" i="1"/>
  <c r="AZ85" i="1"/>
  <c r="BL85" i="1"/>
  <c r="V81" i="1"/>
  <c r="AH81" i="1"/>
  <c r="AT81" i="1"/>
  <c r="BF81" i="1"/>
  <c r="BR81" i="1"/>
  <c r="Y84" i="1"/>
  <c r="AK84" i="1"/>
  <c r="AW84" i="1"/>
  <c r="BI84" i="1"/>
  <c r="AC85" i="1"/>
  <c r="AO85" i="1"/>
  <c r="BA85" i="1"/>
  <c r="BM85" i="1"/>
  <c r="Z84" i="1"/>
  <c r="AL84" i="1"/>
  <c r="AX84" i="1"/>
  <c r="AD85" i="1"/>
  <c r="AP85" i="1"/>
  <c r="BB85" i="1"/>
  <c r="BN85" i="1"/>
  <c r="T80" i="1"/>
  <c r="AF80" i="1"/>
  <c r="AR80" i="1"/>
  <c r="BD80" i="1"/>
  <c r="BP80" i="1"/>
  <c r="X81" i="1"/>
  <c r="AJ81" i="1"/>
  <c r="AV81" i="1"/>
  <c r="BH81" i="1"/>
  <c r="U80" i="1"/>
  <c r="AG80" i="1"/>
  <c r="AS80" i="1"/>
  <c r="BE80" i="1"/>
  <c r="BQ80" i="1"/>
  <c r="Y81" i="1"/>
  <c r="AK81" i="1"/>
  <c r="AW81" i="1"/>
  <c r="BI81" i="1"/>
  <c r="AU71" i="1" l="1"/>
  <c r="AI73" i="1"/>
  <c r="BF73" i="1"/>
  <c r="Y69" i="1"/>
  <c r="V71" i="1"/>
  <c r="AD73" i="1"/>
  <c r="AL73" i="1"/>
  <c r="AI69" i="1"/>
  <c r="X73" i="1"/>
  <c r="AH73" i="1"/>
  <c r="AA73" i="1"/>
  <c r="BB73" i="1"/>
  <c r="Y73" i="1"/>
  <c r="V69" i="1"/>
  <c r="AQ64" i="1"/>
  <c r="AQ65" i="1" s="1"/>
  <c r="BS31" i="1"/>
  <c r="BS33" i="1"/>
  <c r="BS32" i="1"/>
  <c r="BR16" i="1"/>
  <c r="AL69" i="1"/>
  <c r="AA71" i="1"/>
  <c r="Z69" i="1"/>
  <c r="BH71" i="1"/>
  <c r="AI71" i="1"/>
  <c r="AF64" i="1"/>
  <c r="AF65" i="1" s="1"/>
  <c r="BC70" i="1"/>
  <c r="AM71" i="1"/>
  <c r="BJ71" i="1"/>
  <c r="BI71" i="1"/>
  <c r="AL71" i="1"/>
  <c r="AK71" i="1"/>
  <c r="BF69" i="1"/>
  <c r="BH73" i="1"/>
  <c r="V73" i="1"/>
  <c r="AA69" i="1"/>
  <c r="BI69" i="1"/>
  <c r="BK73" i="1"/>
  <c r="AW69" i="1"/>
  <c r="AT71" i="1"/>
  <c r="BJ73" i="1"/>
  <c r="BG69" i="1"/>
  <c r="AW73" i="1"/>
  <c r="BP64" i="1"/>
  <c r="BP65" i="1" s="1"/>
  <c r="AT69" i="1"/>
  <c r="AV73" i="1"/>
  <c r="BG73" i="1"/>
  <c r="Z73" i="1"/>
  <c r="BI73" i="1"/>
  <c r="AJ71" i="1"/>
  <c r="AK69" i="1"/>
  <c r="AM73" i="1"/>
  <c r="AU69" i="1"/>
  <c r="AK73" i="1"/>
  <c r="AJ73" i="1"/>
  <c r="AU73" i="1"/>
  <c r="AT73" i="1"/>
  <c r="BK71" i="1"/>
  <c r="AJ69" i="1"/>
  <c r="BH69" i="1"/>
  <c r="X69" i="1"/>
  <c r="BF71" i="1"/>
  <c r="E42" i="20"/>
  <c r="AD64" i="1"/>
  <c r="AD65" i="1" s="1"/>
  <c r="E360" i="20"/>
  <c r="F333" i="20"/>
  <c r="F255" i="20"/>
  <c r="D212" i="20"/>
  <c r="E286" i="20"/>
  <c r="F241" i="20"/>
  <c r="E207" i="20"/>
  <c r="D311" i="20"/>
  <c r="E263" i="20"/>
  <c r="D124" i="20"/>
  <c r="F119" i="20"/>
  <c r="E172" i="20"/>
  <c r="E138" i="20"/>
  <c r="F31" i="20"/>
  <c r="F47" i="20"/>
  <c r="E159" i="20"/>
  <c r="F19" i="20"/>
  <c r="E19" i="20"/>
  <c r="E52" i="20"/>
  <c r="R12" i="22"/>
  <c r="U12" i="22" s="1"/>
  <c r="E319" i="20"/>
  <c r="F296" i="20"/>
  <c r="D297" i="20"/>
  <c r="E273" i="20"/>
  <c r="D268" i="20"/>
  <c r="F267" i="20"/>
  <c r="E189" i="20"/>
  <c r="F161" i="20"/>
  <c r="D103" i="20"/>
  <c r="F68" i="20"/>
  <c r="F52" i="20"/>
  <c r="D206" i="20"/>
  <c r="F143" i="20"/>
  <c r="D39" i="20"/>
  <c r="D64" i="20"/>
  <c r="D34" i="20"/>
  <c r="F8" i="20"/>
  <c r="E18" i="20"/>
  <c r="AW71" i="1"/>
  <c r="E127" i="20"/>
  <c r="F24" i="20"/>
  <c r="R14" i="22"/>
  <c r="Z20" i="22" s="1"/>
  <c r="D228" i="20"/>
  <c r="D308" i="20"/>
  <c r="D294" i="20"/>
  <c r="D267" i="20"/>
  <c r="E308" i="20"/>
  <c r="D315" i="20"/>
  <c r="E279" i="20"/>
  <c r="D313" i="20"/>
  <c r="D303" i="20"/>
  <c r="D233" i="20"/>
  <c r="D295" i="20"/>
  <c r="D218" i="20"/>
  <c r="D290" i="20"/>
  <c r="D209" i="20"/>
  <c r="F276" i="20"/>
  <c r="D102" i="20"/>
  <c r="D111" i="20"/>
  <c r="D96" i="20"/>
  <c r="F65" i="20"/>
  <c r="E271" i="20"/>
  <c r="D46" i="20"/>
  <c r="D32" i="20"/>
  <c r="E29" i="20"/>
  <c r="F17" i="20"/>
  <c r="D95" i="20"/>
  <c r="I68" i="30"/>
  <c r="I69" i="30" s="1"/>
  <c r="BT13" i="1"/>
  <c r="BS43" i="1"/>
  <c r="BK69" i="1"/>
  <c r="BJ69" i="1"/>
  <c r="AT72" i="1"/>
  <c r="AY71" i="1"/>
  <c r="AM69" i="1"/>
  <c r="BR47" i="1"/>
  <c r="AK64" i="1"/>
  <c r="AK65" i="1" s="1"/>
  <c r="AY69" i="1"/>
  <c r="AH68" i="1"/>
  <c r="N64" i="1"/>
  <c r="N65" i="1" s="1"/>
  <c r="W71" i="1"/>
  <c r="AY73" i="1"/>
  <c r="BN73" i="1"/>
  <c r="AX71" i="1"/>
  <c r="AT68" i="1"/>
  <c r="F343" i="20"/>
  <c r="F357" i="20"/>
  <c r="E358" i="20"/>
  <c r="F363" i="20"/>
  <c r="D193" i="20"/>
  <c r="E30" i="20"/>
  <c r="AX69" i="1"/>
  <c r="AX73" i="1"/>
  <c r="AH69" i="1"/>
  <c r="D282" i="20"/>
  <c r="F256" i="20"/>
  <c r="E242" i="20"/>
  <c r="E315" i="20"/>
  <c r="E157" i="20"/>
  <c r="D199" i="20"/>
  <c r="E236" i="20"/>
  <c r="D65" i="20"/>
  <c r="D48" i="20"/>
  <c r="E13" i="20"/>
  <c r="E53" i="20"/>
  <c r="E60" i="20"/>
  <c r="D329" i="20"/>
  <c r="D229" i="20"/>
  <c r="E285" i="20"/>
  <c r="E342" i="20"/>
  <c r="E301" i="20"/>
  <c r="F224" i="20"/>
  <c r="D215" i="20"/>
  <c r="E216" i="20"/>
  <c r="F252" i="20"/>
  <c r="D224" i="20"/>
  <c r="E92" i="20"/>
  <c r="E165" i="20"/>
  <c r="F228" i="20"/>
  <c r="E195" i="20"/>
  <c r="D44" i="20"/>
  <c r="D87" i="20"/>
  <c r="AH72" i="1"/>
  <c r="E163" i="20"/>
  <c r="E133" i="20"/>
  <c r="BP70" i="1"/>
  <c r="D292" i="20"/>
  <c r="E369" i="20"/>
  <c r="D263" i="20"/>
  <c r="F280" i="20"/>
  <c r="F235" i="20"/>
  <c r="E191" i="20"/>
  <c r="F217" i="20"/>
  <c r="E252" i="20"/>
  <c r="F172" i="20"/>
  <c r="F82" i="20"/>
  <c r="F75" i="20"/>
  <c r="D116" i="20"/>
  <c r="E87" i="20"/>
  <c r="D82" i="20"/>
  <c r="E51" i="20"/>
  <c r="AR70" i="1"/>
  <c r="AH71" i="1"/>
  <c r="D343" i="20"/>
  <c r="E293" i="20"/>
  <c r="D260" i="20"/>
  <c r="F213" i="20"/>
  <c r="D288" i="20"/>
  <c r="F83" i="20"/>
  <c r="F148" i="20"/>
  <c r="F125" i="20"/>
  <c r="D128" i="20"/>
  <c r="E70" i="20"/>
  <c r="F54" i="20"/>
  <c r="D112" i="20"/>
  <c r="D109" i="20"/>
  <c r="AF70" i="1"/>
  <c r="AQ70" i="1"/>
  <c r="D338" i="20"/>
  <c r="E363" i="20"/>
  <c r="E332" i="20"/>
  <c r="E229" i="20"/>
  <c r="E317" i="20"/>
  <c r="D249" i="20"/>
  <c r="F194" i="20"/>
  <c r="E240" i="20"/>
  <c r="E198" i="20"/>
  <c r="F184" i="20"/>
  <c r="E239" i="20"/>
  <c r="E276" i="20"/>
  <c r="D149" i="20"/>
  <c r="E115" i="20"/>
  <c r="F87" i="20"/>
  <c r="D29" i="20"/>
  <c r="F216" i="20"/>
  <c r="W69" i="1"/>
  <c r="W73" i="1"/>
  <c r="AE70" i="1"/>
  <c r="Y71" i="1"/>
  <c r="F289" i="20"/>
  <c r="E253" i="20"/>
  <c r="E349" i="20"/>
  <c r="F312" i="20"/>
  <c r="D238" i="20"/>
  <c r="E258" i="20"/>
  <c r="D258" i="20"/>
  <c r="F88" i="20"/>
  <c r="D277" i="20"/>
  <c r="F104" i="20"/>
  <c r="F199" i="20"/>
  <c r="F111" i="20"/>
  <c r="F49" i="20"/>
  <c r="D139" i="20"/>
  <c r="F40" i="20"/>
  <c r="F116" i="20"/>
  <c r="AV71" i="1"/>
  <c r="F354" i="20"/>
  <c r="F324" i="20"/>
  <c r="E327" i="20"/>
  <c r="F344" i="20"/>
  <c r="D327" i="20"/>
  <c r="D245" i="20"/>
  <c r="F258" i="20"/>
  <c r="F307" i="20"/>
  <c r="E270" i="20"/>
  <c r="D176" i="20"/>
  <c r="E208" i="20"/>
  <c r="E112" i="20"/>
  <c r="D162" i="20"/>
  <c r="D101" i="20"/>
  <c r="D151" i="20"/>
  <c r="F114" i="20"/>
  <c r="F64" i="20"/>
  <c r="D41" i="20"/>
  <c r="D70" i="20"/>
  <c r="E24" i="20"/>
  <c r="E78" i="20"/>
  <c r="BG71" i="1"/>
  <c r="AV69" i="1"/>
  <c r="D355" i="20"/>
  <c r="F319" i="20"/>
  <c r="D241" i="20"/>
  <c r="F218" i="20"/>
  <c r="E272" i="20"/>
  <c r="E181" i="20"/>
  <c r="E91" i="20"/>
  <c r="D156" i="20"/>
  <c r="E178" i="20"/>
  <c r="D106" i="20"/>
  <c r="F191" i="20"/>
  <c r="E56" i="20"/>
  <c r="E69" i="20"/>
  <c r="E35" i="20"/>
  <c r="F334" i="20"/>
  <c r="D145" i="20"/>
  <c r="E168" i="20"/>
  <c r="E154" i="20"/>
  <c r="D114" i="20"/>
  <c r="F364" i="20"/>
  <c r="E348" i="20"/>
  <c r="D318" i="20"/>
  <c r="D339" i="20"/>
  <c r="E336" i="20"/>
  <c r="E362" i="20"/>
  <c r="D337" i="20"/>
  <c r="D368" i="20"/>
  <c r="E330" i="20"/>
  <c r="D331" i="20"/>
  <c r="E324" i="20"/>
  <c r="F288" i="20"/>
  <c r="D316" i="20"/>
  <c r="D259" i="20"/>
  <c r="D243" i="20"/>
  <c r="D227" i="20"/>
  <c r="E365" i="20"/>
  <c r="D312" i="20"/>
  <c r="D274" i="20"/>
  <c r="F215" i="20"/>
  <c r="F299" i="20"/>
  <c r="E201" i="20"/>
  <c r="D188" i="20"/>
  <c r="D216" i="20"/>
  <c r="D200" i="20"/>
  <c r="E110" i="20"/>
  <c r="D165" i="20"/>
  <c r="D110" i="20"/>
  <c r="F85" i="20"/>
  <c r="F301" i="20"/>
  <c r="E200" i="20"/>
  <c r="D88" i="20"/>
  <c r="D204" i="20"/>
  <c r="F183" i="20"/>
  <c r="D60" i="20"/>
  <c r="E82" i="20"/>
  <c r="E46" i="20"/>
  <c r="F153" i="20"/>
  <c r="D86" i="20"/>
  <c r="D71" i="20"/>
  <c r="R7" i="22"/>
  <c r="Z13" i="22" s="1"/>
  <c r="R3" i="22"/>
  <c r="D37" i="20"/>
  <c r="R10" i="22"/>
  <c r="S81" i="1"/>
  <c r="S83" i="1"/>
  <c r="F365" i="20"/>
  <c r="F332" i="20"/>
  <c r="D213" i="20"/>
  <c r="D133" i="20"/>
  <c r="BC69" i="1"/>
  <c r="D361" i="20"/>
  <c r="F341" i="20"/>
  <c r="F326" i="20"/>
  <c r="E345" i="20"/>
  <c r="E305" i="20"/>
  <c r="F352" i="20"/>
  <c r="D348" i="20"/>
  <c r="F328" i="20"/>
  <c r="E309" i="20"/>
  <c r="E353" i="20"/>
  <c r="E281" i="20"/>
  <c r="F362" i="20"/>
  <c r="D358" i="20"/>
  <c r="E338" i="20"/>
  <c r="E283" i="20"/>
  <c r="D275" i="20"/>
  <c r="D262" i="20"/>
  <c r="D271" i="20"/>
  <c r="D255" i="20"/>
  <c r="D298" i="20"/>
  <c r="F251" i="20"/>
  <c r="F247" i="20"/>
  <c r="E278" i="20"/>
  <c r="F257" i="20"/>
  <c r="F225" i="20"/>
  <c r="E174" i="20"/>
  <c r="F145" i="20"/>
  <c r="D172" i="20"/>
  <c r="D166" i="20"/>
  <c r="E206" i="20"/>
  <c r="F169" i="20"/>
  <c r="E156" i="20"/>
  <c r="E118" i="20"/>
  <c r="E209" i="20"/>
  <c r="F126" i="20"/>
  <c r="D89" i="20"/>
  <c r="F313" i="20"/>
  <c r="F208" i="20"/>
  <c r="E100" i="20"/>
  <c r="F84" i="20"/>
  <c r="D320" i="20"/>
  <c r="D155" i="20"/>
  <c r="D307" i="20"/>
  <c r="F109" i="20"/>
  <c r="D98" i="20"/>
  <c r="E124" i="20"/>
  <c r="F115" i="20"/>
  <c r="F103" i="20"/>
  <c r="F165" i="20"/>
  <c r="D164" i="20"/>
  <c r="E187" i="20"/>
  <c r="D141" i="20"/>
  <c r="F112" i="20"/>
  <c r="D90" i="20"/>
  <c r="D69" i="20"/>
  <c r="F26" i="20"/>
  <c r="D147" i="20"/>
  <c r="E137" i="20"/>
  <c r="F98" i="20"/>
  <c r="F62" i="20"/>
  <c r="F138" i="20"/>
  <c r="E136" i="20"/>
  <c r="F107" i="20"/>
  <c r="D79" i="20"/>
  <c r="F9" i="20"/>
  <c r="BR82" i="1"/>
  <c r="BR84" i="1"/>
  <c r="E179" i="20"/>
  <c r="D113" i="20"/>
  <c r="F77" i="20"/>
  <c r="E36" i="20"/>
  <c r="E38" i="20"/>
  <c r="D158" i="20"/>
  <c r="F159" i="20"/>
  <c r="F55" i="20"/>
  <c r="D61" i="20"/>
  <c r="D131" i="20"/>
  <c r="D132" i="20"/>
  <c r="D33" i="20"/>
  <c r="E17" i="20"/>
  <c r="D35" i="20"/>
  <c r="D27" i="20"/>
  <c r="R5" i="22"/>
  <c r="U5" i="22" s="1"/>
  <c r="E120" i="20"/>
  <c r="BS83" i="1"/>
  <c r="D24" i="20"/>
  <c r="D21" i="20"/>
  <c r="F320" i="20"/>
  <c r="D340" i="20"/>
  <c r="E294" i="20"/>
  <c r="E328" i="20"/>
  <c r="D319" i="20"/>
  <c r="D272" i="20"/>
  <c r="E291" i="20"/>
  <c r="D284" i="20"/>
  <c r="D134" i="20"/>
  <c r="E210" i="20"/>
  <c r="E213" i="20"/>
  <c r="D105" i="20"/>
  <c r="E299" i="20"/>
  <c r="F140" i="20"/>
  <c r="E114" i="20"/>
  <c r="F136" i="20"/>
  <c r="F131" i="20"/>
  <c r="D130" i="20"/>
  <c r="F166" i="20"/>
  <c r="D163" i="20"/>
  <c r="F43" i="20"/>
  <c r="F174" i="20"/>
  <c r="E77" i="20"/>
  <c r="D92" i="20"/>
  <c r="F151" i="20"/>
  <c r="F156" i="20"/>
  <c r="F158" i="20"/>
  <c r="F28" i="20"/>
  <c r="D36" i="20"/>
  <c r="D67" i="20"/>
  <c r="F36" i="20"/>
  <c r="D83" i="20"/>
  <c r="E16" i="20"/>
  <c r="E99" i="20"/>
  <c r="F21" i="20"/>
  <c r="R9" i="22"/>
  <c r="U9" i="22" s="1"/>
  <c r="E85" i="20"/>
  <c r="BS84" i="1"/>
  <c r="BS82" i="1"/>
  <c r="R82" i="1"/>
  <c r="R84" i="1"/>
  <c r="S84" i="1"/>
  <c r="S82" i="1"/>
  <c r="BS34" i="1"/>
  <c r="BO70" i="1"/>
  <c r="BD70" i="1"/>
  <c r="BD64" i="1"/>
  <c r="BD65" i="1" s="1"/>
  <c r="BI64" i="1"/>
  <c r="BI65" i="1" s="1"/>
  <c r="BF64" i="1"/>
  <c r="BF65" i="1" s="1"/>
  <c r="AX64" i="1"/>
  <c r="AX65" i="1" s="1"/>
  <c r="Z16" i="22"/>
  <c r="U10" i="22"/>
  <c r="E352" i="20"/>
  <c r="E337" i="20"/>
  <c r="D91" i="20"/>
  <c r="E117" i="20"/>
  <c r="D148" i="20"/>
  <c r="D77" i="20"/>
  <c r="D54" i="20"/>
  <c r="R8" i="22"/>
  <c r="R13" i="22"/>
  <c r="S80" i="1"/>
  <c r="S70" i="1" s="1"/>
  <c r="D356" i="20"/>
  <c r="F350" i="20"/>
  <c r="D342" i="20"/>
  <c r="E329" i="20"/>
  <c r="D230" i="20"/>
  <c r="D334" i="20"/>
  <c r="D266" i="20"/>
  <c r="F243" i="20"/>
  <c r="E199" i="20"/>
  <c r="D314" i="20"/>
  <c r="E238" i="20"/>
  <c r="F157" i="20"/>
  <c r="D208" i="20"/>
  <c r="F185" i="20"/>
  <c r="F162" i="20"/>
  <c r="E126" i="20"/>
  <c r="D219" i="20"/>
  <c r="D126" i="20"/>
  <c r="F99" i="20"/>
  <c r="E318" i="20"/>
  <c r="F129" i="20"/>
  <c r="D100" i="20"/>
  <c r="E306" i="20"/>
  <c r="D309" i="20"/>
  <c r="E130" i="20"/>
  <c r="D304" i="20"/>
  <c r="E140" i="20"/>
  <c r="D135" i="20"/>
  <c r="E119" i="20"/>
  <c r="D214" i="20"/>
  <c r="D179" i="20"/>
  <c r="D99" i="20"/>
  <c r="F190" i="20"/>
  <c r="F179" i="20"/>
  <c r="E55" i="20"/>
  <c r="F34" i="20"/>
  <c r="E106" i="20"/>
  <c r="E66" i="20"/>
  <c r="D154" i="20"/>
  <c r="E176" i="20"/>
  <c r="F155" i="20"/>
  <c r="D23" i="20"/>
  <c r="D85" i="20"/>
  <c r="D120" i="20"/>
  <c r="F7" i="20"/>
  <c r="E22" i="20"/>
  <c r="D78" i="20"/>
  <c r="D25" i="20"/>
  <c r="F79" i="20"/>
  <c r="F42" i="20"/>
  <c r="E27" i="20"/>
  <c r="E304" i="20"/>
  <c r="D321" i="20"/>
  <c r="E188" i="20"/>
  <c r="E143" i="20"/>
  <c r="F337" i="20"/>
  <c r="F206" i="20"/>
  <c r="E129" i="20"/>
  <c r="F207" i="20"/>
  <c r="D63" i="20"/>
  <c r="F139" i="20"/>
  <c r="D187" i="20"/>
  <c r="D169" i="20"/>
  <c r="F29" i="20"/>
  <c r="F46" i="20"/>
  <c r="E12" i="20"/>
  <c r="D30" i="20"/>
  <c r="F93" i="20"/>
  <c r="E25" i="20"/>
  <c r="E128" i="20"/>
  <c r="BB64" i="1"/>
  <c r="BB65" i="1" s="1"/>
  <c r="BJ64" i="1"/>
  <c r="BJ65" i="1" s="1"/>
  <c r="F349" i="20"/>
  <c r="E351" i="20"/>
  <c r="E364" i="20"/>
  <c r="F316" i="20"/>
  <c r="F367" i="20"/>
  <c r="E339" i="20"/>
  <c r="E316" i="20"/>
  <c r="E357" i="20"/>
  <c r="F359" i="20"/>
  <c r="E333" i="20"/>
  <c r="E334" i="20"/>
  <c r="F315" i="20"/>
  <c r="F348" i="20"/>
  <c r="E346" i="20"/>
  <c r="D299" i="20"/>
  <c r="D225" i="20"/>
  <c r="F335" i="20"/>
  <c r="F212" i="20"/>
  <c r="E197" i="20"/>
  <c r="E288" i="20"/>
  <c r="D281" i="20"/>
  <c r="F227" i="20"/>
  <c r="F278" i="20"/>
  <c r="F230" i="20"/>
  <c r="F273" i="20"/>
  <c r="E254" i="20"/>
  <c r="E185" i="20"/>
  <c r="E166" i="20"/>
  <c r="D173" i="20"/>
  <c r="E142" i="20"/>
  <c r="F196" i="20"/>
  <c r="E139" i="20"/>
  <c r="D205" i="20"/>
  <c r="E90" i="20"/>
  <c r="F121" i="20"/>
  <c r="E94" i="20"/>
  <c r="D97" i="20"/>
  <c r="D175" i="20"/>
  <c r="E307" i="20"/>
  <c r="D306" i="20"/>
  <c r="D222" i="20"/>
  <c r="D129" i="20"/>
  <c r="E203" i="20"/>
  <c r="E186" i="20"/>
  <c r="D182" i="20"/>
  <c r="D203" i="20"/>
  <c r="F182" i="20"/>
  <c r="E148" i="20"/>
  <c r="D127" i="20"/>
  <c r="E14" i="20"/>
  <c r="E103" i="20"/>
  <c r="D74" i="20"/>
  <c r="F173" i="20"/>
  <c r="D31" i="20"/>
  <c r="F127" i="20"/>
  <c r="F66" i="20"/>
  <c r="E160" i="20"/>
  <c r="F154" i="20"/>
  <c r="D40" i="20"/>
  <c r="D171" i="20"/>
  <c r="E58" i="20"/>
  <c r="F39" i="20"/>
  <c r="E43" i="20"/>
  <c r="D28" i="20"/>
  <c r="F94" i="20"/>
  <c r="R11" i="22"/>
  <c r="F20" i="20"/>
  <c r="E125" i="20"/>
  <c r="E47" i="20"/>
  <c r="F22" i="20"/>
  <c r="AP73" i="1"/>
  <c r="D232" i="20"/>
  <c r="F238" i="20"/>
  <c r="E262" i="20"/>
  <c r="F358" i="20"/>
  <c r="D345" i="20"/>
  <c r="F270" i="20"/>
  <c r="E359" i="20"/>
  <c r="D366" i="20"/>
  <c r="E354" i="20"/>
  <c r="E313" i="20"/>
  <c r="D367" i="20"/>
  <c r="E341" i="20"/>
  <c r="F323" i="20"/>
  <c r="D332" i="20"/>
  <c r="E225" i="20"/>
  <c r="F342" i="20"/>
  <c r="E340" i="20"/>
  <c r="D362" i="20"/>
  <c r="D352" i="20"/>
  <c r="D322" i="20"/>
  <c r="D242" i="20"/>
  <c r="D293" i="20"/>
  <c r="F263" i="20"/>
  <c r="F246" i="20"/>
  <c r="E183" i="20"/>
  <c r="F249" i="20"/>
  <c r="D191" i="20"/>
  <c r="E173" i="20"/>
  <c r="D196" i="20"/>
  <c r="D180" i="20"/>
  <c r="D192" i="20"/>
  <c r="D211" i="20"/>
  <c r="D118" i="20"/>
  <c r="E123" i="20"/>
  <c r="E214" i="20"/>
  <c r="F89" i="20"/>
  <c r="F303" i="20"/>
  <c r="D221" i="20"/>
  <c r="D117" i="20"/>
  <c r="E98" i="20"/>
  <c r="F291" i="20"/>
  <c r="E212" i="20"/>
  <c r="D146" i="20"/>
  <c r="D119" i="20"/>
  <c r="F198" i="20"/>
  <c r="F189" i="20"/>
  <c r="E184" i="20"/>
  <c r="E116" i="20"/>
  <c r="F74" i="20"/>
  <c r="F69" i="20"/>
  <c r="R4" i="22"/>
  <c r="F132" i="20"/>
  <c r="F100" i="20"/>
  <c r="E105" i="20"/>
  <c r="D122" i="20"/>
  <c r="E80" i="20"/>
  <c r="E54" i="20"/>
  <c r="D55" i="20"/>
  <c r="F128" i="20"/>
  <c r="E158" i="20"/>
  <c r="E33" i="20"/>
  <c r="E26" i="20"/>
  <c r="F25" i="20"/>
  <c r="F35" i="20"/>
  <c r="D53" i="20"/>
  <c r="F15" i="20"/>
  <c r="E96" i="20"/>
  <c r="R6" i="22"/>
  <c r="D136" i="20"/>
  <c r="E28" i="20"/>
  <c r="E45" i="20"/>
  <c r="BR45" i="1"/>
  <c r="BR46" i="1" s="1"/>
  <c r="D335" i="20"/>
  <c r="F290" i="20"/>
  <c r="D121" i="20"/>
  <c r="BN64" i="1"/>
  <c r="BN65" i="1" s="1"/>
  <c r="D363" i="20"/>
  <c r="D328" i="20"/>
  <c r="F336" i="20"/>
  <c r="E314" i="20"/>
  <c r="D350" i="20"/>
  <c r="D276" i="20"/>
  <c r="E312" i="20"/>
  <c r="F259" i="20"/>
  <c r="F211" i="20"/>
  <c r="D223" i="20"/>
  <c r="D296" i="20"/>
  <c r="E211" i="20"/>
  <c r="D184" i="20"/>
  <c r="E162" i="20"/>
  <c r="D178" i="20"/>
  <c r="D142" i="20"/>
  <c r="F150" i="20"/>
  <c r="F95" i="20"/>
  <c r="F209" i="20"/>
  <c r="F113" i="20"/>
  <c r="E310" i="20"/>
  <c r="E81" i="20"/>
  <c r="D317" i="20"/>
  <c r="F141" i="20"/>
  <c r="E97" i="20"/>
  <c r="F130" i="20"/>
  <c r="E108" i="20"/>
  <c r="F167" i="20"/>
  <c r="D195" i="20"/>
  <c r="E79" i="20"/>
  <c r="F144" i="20"/>
  <c r="E104" i="20"/>
  <c r="E144" i="20"/>
  <c r="F106" i="20"/>
  <c r="E180" i="20"/>
  <c r="E39" i="20"/>
  <c r="D143" i="20"/>
  <c r="F67" i="20"/>
  <c r="D123" i="20"/>
  <c r="D174" i="20"/>
  <c r="E122" i="20"/>
  <c r="F14" i="20"/>
  <c r="E20" i="20"/>
  <c r="D107" i="20"/>
  <c r="E21" i="20"/>
  <c r="D138" i="20"/>
  <c r="D45" i="20"/>
  <c r="E204" i="20"/>
  <c r="D349" i="20"/>
  <c r="D264" i="20"/>
  <c r="F120" i="20"/>
  <c r="F92" i="20"/>
  <c r="D289" i="20"/>
  <c r="D240" i="20"/>
  <c r="E290" i="20"/>
  <c r="E190" i="20"/>
  <c r="D168" i="20"/>
  <c r="E192" i="20"/>
  <c r="F80" i="20"/>
  <c r="AP64" i="1"/>
  <c r="AP65" i="1" s="1"/>
  <c r="AL64" i="1"/>
  <c r="AL65" i="1" s="1"/>
  <c r="F339" i="20"/>
  <c r="D344" i="20"/>
  <c r="F330" i="20"/>
  <c r="D330" i="20"/>
  <c r="D324" i="20"/>
  <c r="E311" i="20"/>
  <c r="D341" i="20"/>
  <c r="E347" i="20"/>
  <c r="D300" i="20"/>
  <c r="D360" i="20"/>
  <c r="D246" i="20"/>
  <c r="R64" i="1"/>
  <c r="R65" i="1" s="1"/>
  <c r="Z64" i="1"/>
  <c r="Z65" i="1" s="1"/>
  <c r="AW64" i="1"/>
  <c r="AW65" i="1" s="1"/>
  <c r="D357" i="20"/>
  <c r="D354" i="20"/>
  <c r="E366" i="20"/>
  <c r="F314" i="20"/>
  <c r="D310" i="20"/>
  <c r="E356" i="20"/>
  <c r="F321" i="20"/>
  <c r="D364" i="20"/>
  <c r="E331" i="20"/>
  <c r="D323" i="20"/>
  <c r="D347" i="20"/>
  <c r="F345" i="20"/>
  <c r="E343" i="20"/>
  <c r="E284" i="20"/>
  <c r="D359" i="20"/>
  <c r="D302" i="20"/>
  <c r="D291" i="20"/>
  <c r="D346" i="20"/>
  <c r="D256" i="20"/>
  <c r="F360" i="20"/>
  <c r="F275" i="20"/>
  <c r="D273" i="20"/>
  <c r="D226" i="20"/>
  <c r="D301" i="20"/>
  <c r="F271" i="20"/>
  <c r="F254" i="20"/>
  <c r="F239" i="20"/>
  <c r="F222" i="20"/>
  <c r="F281" i="20"/>
  <c r="F265" i="20"/>
  <c r="E246" i="20"/>
  <c r="D217" i="20"/>
  <c r="F146" i="20"/>
  <c r="D197" i="20"/>
  <c r="E150" i="20"/>
  <c r="E134" i="20"/>
  <c r="D160" i="20"/>
  <c r="E155" i="20"/>
  <c r="D94" i="20"/>
  <c r="F305" i="20"/>
  <c r="F96" i="20"/>
  <c r="D161" i="20"/>
  <c r="F293" i="20"/>
  <c r="E194" i="20"/>
  <c r="E146" i="20"/>
  <c r="D108" i="20"/>
  <c r="F135" i="20"/>
  <c r="E135" i="20"/>
  <c r="F197" i="20"/>
  <c r="E171" i="20"/>
  <c r="E153" i="20"/>
  <c r="F81" i="20"/>
  <c r="E62" i="20"/>
  <c r="E196" i="20"/>
  <c r="F181" i="20"/>
  <c r="E147" i="20"/>
  <c r="D159" i="20"/>
  <c r="F133" i="20"/>
  <c r="D115" i="20"/>
  <c r="E75" i="20"/>
  <c r="F50" i="20"/>
  <c r="D153" i="20"/>
  <c r="E111" i="20"/>
  <c r="E64" i="20"/>
  <c r="F44" i="20"/>
  <c r="F175" i="20"/>
  <c r="D80" i="20"/>
  <c r="D93" i="20"/>
  <c r="D76" i="20"/>
  <c r="F33" i="20"/>
  <c r="E164" i="20"/>
  <c r="D43" i="20"/>
  <c r="E61" i="20"/>
  <c r="F18" i="20"/>
  <c r="F45" i="20"/>
  <c r="E121" i="20"/>
  <c r="E40" i="20"/>
  <c r="F13" i="20"/>
  <c r="D104" i="20"/>
  <c r="E32" i="20"/>
  <c r="F122" i="20"/>
  <c r="D38" i="20"/>
  <c r="BL69" i="1"/>
  <c r="T70" i="1"/>
  <c r="U72" i="1"/>
  <c r="AG72" i="1"/>
  <c r="AS72" i="1"/>
  <c r="J64" i="1"/>
  <c r="J65" i="1" s="1"/>
  <c r="V64" i="1"/>
  <c r="V65" i="1" s="1"/>
  <c r="AH64" i="1"/>
  <c r="AH65" i="1" s="1"/>
  <c r="AT64" i="1"/>
  <c r="AT65" i="1" s="1"/>
  <c r="R80" i="1"/>
  <c r="BG66" i="1" s="1"/>
  <c r="BG72" i="1"/>
  <c r="BG68" i="1"/>
  <c r="BB71" i="1"/>
  <c r="BC73" i="1"/>
  <c r="M64" i="1"/>
  <c r="M65" i="1" s="1"/>
  <c r="Y64" i="1"/>
  <c r="Y65" i="1" s="1"/>
  <c r="AM64" i="1"/>
  <c r="AM65" i="1" s="1"/>
  <c r="AY64" i="1"/>
  <c r="AY65" i="1" s="1"/>
  <c r="BK64" i="1"/>
  <c r="BK65" i="1" s="1"/>
  <c r="P64" i="1"/>
  <c r="P65" i="1" s="1"/>
  <c r="AB64" i="1"/>
  <c r="AB65" i="1" s="1"/>
  <c r="AN64" i="1"/>
  <c r="AN65" i="1" s="1"/>
  <c r="AZ64" i="1"/>
  <c r="AZ65" i="1" s="1"/>
  <c r="BL64" i="1"/>
  <c r="BL65" i="1" s="1"/>
  <c r="Q64" i="1"/>
  <c r="Q65" i="1" s="1"/>
  <c r="AC64" i="1"/>
  <c r="AC65" i="1" s="1"/>
  <c r="AO64" i="1"/>
  <c r="AO65" i="1" s="1"/>
  <c r="BA64" i="1"/>
  <c r="BA65" i="1" s="1"/>
  <c r="BM64" i="1"/>
  <c r="BM65" i="1" s="1"/>
  <c r="BF72" i="1"/>
  <c r="BF68" i="1"/>
  <c r="BS44" i="1"/>
  <c r="BS42" i="1"/>
  <c r="BS85" i="1"/>
  <c r="BS81" i="1"/>
  <c r="T64" i="1"/>
  <c r="T65" i="1" s="1"/>
  <c r="H64" i="1"/>
  <c r="H65" i="1" s="1"/>
  <c r="U64" i="1"/>
  <c r="U65" i="1" s="1"/>
  <c r="AG64" i="1"/>
  <c r="AG65" i="1" s="1"/>
  <c r="AS64" i="1"/>
  <c r="AS65" i="1" s="1"/>
  <c r="BQ64" i="1"/>
  <c r="BQ65" i="1" s="1"/>
  <c r="BE64" i="1"/>
  <c r="BE65" i="1" s="1"/>
  <c r="I64" i="1"/>
  <c r="I65" i="1" s="1"/>
  <c r="BB69" i="1"/>
  <c r="K64" i="1"/>
  <c r="K65" i="1" s="1"/>
  <c r="W64" i="1"/>
  <c r="W65" i="1" s="1"/>
  <c r="AI64" i="1"/>
  <c r="AI65" i="1" s="1"/>
  <c r="AU64" i="1"/>
  <c r="AU65" i="1" s="1"/>
  <c r="BG64" i="1"/>
  <c r="BG65" i="1" s="1"/>
  <c r="AZ71" i="1"/>
  <c r="BO69" i="1"/>
  <c r="L64" i="1"/>
  <c r="L65" i="1" s="1"/>
  <c r="X64" i="1"/>
  <c r="X65" i="1" s="1"/>
  <c r="AJ64" i="1"/>
  <c r="AJ65" i="1" s="1"/>
  <c r="AV64" i="1"/>
  <c r="AV65" i="1" s="1"/>
  <c r="BH64" i="1"/>
  <c r="BH65" i="1" s="1"/>
  <c r="O64" i="1"/>
  <c r="O65" i="1" s="1"/>
  <c r="AA64" i="1"/>
  <c r="AA65" i="1" s="1"/>
  <c r="AC73" i="1"/>
  <c r="AZ73" i="1"/>
  <c r="AZ69" i="1"/>
  <c r="S64" i="1"/>
  <c r="S65" i="1" s="1"/>
  <c r="G64" i="1"/>
  <c r="G65" i="1" s="1"/>
  <c r="BO73" i="1"/>
  <c r="BP69" i="1"/>
  <c r="AE73" i="1"/>
  <c r="AE69" i="1"/>
  <c r="BP71" i="1"/>
  <c r="AO73" i="1"/>
  <c r="BA73" i="1"/>
  <c r="AC67" i="1"/>
  <c r="AN69" i="1"/>
  <c r="V72" i="1"/>
  <c r="V68" i="1"/>
  <c r="AE71" i="1"/>
  <c r="AE64" i="1"/>
  <c r="AE65" i="1" s="1"/>
  <c r="BC71" i="1"/>
  <c r="BC64" i="1"/>
  <c r="BC65" i="1" s="1"/>
  <c r="BO71" i="1"/>
  <c r="BO64" i="1"/>
  <c r="BO65" i="1" s="1"/>
  <c r="AR72" i="1"/>
  <c r="AR68" i="1"/>
  <c r="AD70" i="1"/>
  <c r="AQ68" i="1"/>
  <c r="AQ72" i="1"/>
  <c r="AS71" i="1"/>
  <c r="AY70" i="1"/>
  <c r="BQ69" i="1"/>
  <c r="Y70" i="1"/>
  <c r="W70" i="1"/>
  <c r="BR38" i="1"/>
  <c r="BR36" i="1"/>
  <c r="BR41" i="1"/>
  <c r="BR39" i="1"/>
  <c r="BR37" i="1"/>
  <c r="BR35" i="1"/>
  <c r="BR40" i="1"/>
  <c r="AB73" i="1"/>
  <c r="AY67" i="1"/>
  <c r="AE68" i="1"/>
  <c r="AE72" i="1"/>
  <c r="AG71" i="1"/>
  <c r="AM70" i="1"/>
  <c r="BE69" i="1"/>
  <c r="AI67" i="1"/>
  <c r="BF67" i="1"/>
  <c r="AC71" i="1"/>
  <c r="AG73" i="1"/>
  <c r="BD67" i="1"/>
  <c r="BH68" i="1"/>
  <c r="BH72" i="1"/>
  <c r="BL67" i="1"/>
  <c r="AM67" i="1"/>
  <c r="U71" i="1"/>
  <c r="AA70" i="1"/>
  <c r="BH67" i="1"/>
  <c r="AS69" i="1"/>
  <c r="W67" i="1"/>
  <c r="AT67" i="1"/>
  <c r="BJ68" i="1"/>
  <c r="BJ72" i="1"/>
  <c r="U73" i="1"/>
  <c r="BN69" i="1"/>
  <c r="AR67" i="1"/>
  <c r="AV68" i="1"/>
  <c r="AV72" i="1"/>
  <c r="AB69" i="1"/>
  <c r="BR48" i="1"/>
  <c r="BR49" i="1"/>
  <c r="BR28" i="1"/>
  <c r="BR30" i="1" s="1"/>
  <c r="BN68" i="1"/>
  <c r="BN72" i="1"/>
  <c r="AA67" i="1"/>
  <c r="BB68" i="1"/>
  <c r="BB72" i="1"/>
  <c r="AV67" i="1"/>
  <c r="AQ71" i="1"/>
  <c r="BD69" i="1"/>
  <c r="AX68" i="1"/>
  <c r="AX72" i="1"/>
  <c r="AF67" i="1"/>
  <c r="AJ68" i="1"/>
  <c r="AJ72" i="1"/>
  <c r="BL73" i="1"/>
  <c r="AF72" i="1"/>
  <c r="AF68" i="1"/>
  <c r="AG69" i="1"/>
  <c r="AH67" i="1"/>
  <c r="BH70" i="1"/>
  <c r="BF70" i="1"/>
  <c r="AU72" i="1"/>
  <c r="AU68" i="1"/>
  <c r="BJ67" i="1"/>
  <c r="BL70" i="1"/>
  <c r="AP68" i="1"/>
  <c r="AP72" i="1"/>
  <c r="AJ67" i="1"/>
  <c r="U69" i="1"/>
  <c r="BN71" i="1"/>
  <c r="AR69" i="1"/>
  <c r="V67" i="1"/>
  <c r="AV70" i="1"/>
  <c r="AL68" i="1"/>
  <c r="AL72" i="1"/>
  <c r="BL71" i="1"/>
  <c r="AP69" i="1"/>
  <c r="T67" i="1"/>
  <c r="BP73" i="1"/>
  <c r="AT70" i="1"/>
  <c r="X68" i="1"/>
  <c r="X72" i="1"/>
  <c r="AI72" i="1"/>
  <c r="AI68" i="1"/>
  <c r="BM67" i="1"/>
  <c r="AZ67" i="1"/>
  <c r="BM70" i="1"/>
  <c r="AX67" i="1"/>
  <c r="AZ70" i="1"/>
  <c r="AD68" i="1"/>
  <c r="AD72" i="1"/>
  <c r="X67" i="1"/>
  <c r="AF69" i="1"/>
  <c r="AJ70" i="1"/>
  <c r="Z68" i="1"/>
  <c r="Z72" i="1"/>
  <c r="AD69" i="1"/>
  <c r="BD73" i="1"/>
  <c r="AH70" i="1"/>
  <c r="BQ70" i="1"/>
  <c r="W72" i="1"/>
  <c r="W68" i="1"/>
  <c r="BQ68" i="1"/>
  <c r="BA67" i="1"/>
  <c r="AN67" i="1"/>
  <c r="BP72" i="1"/>
  <c r="BP68" i="1"/>
  <c r="BA70" i="1"/>
  <c r="AL67" i="1"/>
  <c r="AN70" i="1"/>
  <c r="BD71" i="1"/>
  <c r="BL68" i="1"/>
  <c r="BL72" i="1"/>
  <c r="AP71" i="1"/>
  <c r="T69" i="1"/>
  <c r="X70" i="1"/>
  <c r="AN71" i="1"/>
  <c r="AR73" i="1"/>
  <c r="V70" i="1"/>
  <c r="BO67" i="1"/>
  <c r="BE70" i="1"/>
  <c r="BQ72" i="1"/>
  <c r="AO67" i="1"/>
  <c r="AB67" i="1"/>
  <c r="BS80" i="1"/>
  <c r="BM73" i="1"/>
  <c r="BD72" i="1"/>
  <c r="BD68" i="1"/>
  <c r="AO70" i="1"/>
  <c r="Z67" i="1"/>
  <c r="AB70" i="1"/>
  <c r="BI67" i="1"/>
  <c r="AR71" i="1"/>
  <c r="BJ70" i="1"/>
  <c r="AZ68" i="1"/>
  <c r="AZ72" i="1"/>
  <c r="AD71" i="1"/>
  <c r="BQ67" i="1"/>
  <c r="AB71" i="1"/>
  <c r="BI68" i="1"/>
  <c r="BI72" i="1"/>
  <c r="AF73" i="1"/>
  <c r="BC67" i="1"/>
  <c r="AS70" i="1"/>
  <c r="BN67" i="1"/>
  <c r="BE68" i="1"/>
  <c r="BN70" i="1"/>
  <c r="AC70" i="1"/>
  <c r="AW67" i="1"/>
  <c r="AF71" i="1"/>
  <c r="AX70" i="1"/>
  <c r="AN68" i="1"/>
  <c r="AN72" i="1"/>
  <c r="BK68" i="1"/>
  <c r="BK72" i="1"/>
  <c r="BE67" i="1"/>
  <c r="AW68" i="1"/>
  <c r="AW72" i="1"/>
  <c r="T73" i="1"/>
  <c r="BM69" i="1"/>
  <c r="AQ67" i="1"/>
  <c r="AQ73" i="1"/>
  <c r="AG70" i="1"/>
  <c r="BB67" i="1"/>
  <c r="BE72" i="1"/>
  <c r="U68" i="1"/>
  <c r="BB70" i="1"/>
  <c r="AK67" i="1"/>
  <c r="T71" i="1"/>
  <c r="BM68" i="1"/>
  <c r="BM72" i="1"/>
  <c r="AL70" i="1"/>
  <c r="AB68" i="1"/>
  <c r="AB72" i="1"/>
  <c r="BI70" i="1"/>
  <c r="AY68" i="1"/>
  <c r="AY72" i="1"/>
  <c r="AS67" i="1"/>
  <c r="BG70" i="1"/>
  <c r="AK68" i="1"/>
  <c r="AK72" i="1"/>
  <c r="BA69" i="1"/>
  <c r="AE67" i="1"/>
  <c r="U70" i="1"/>
  <c r="AP67" i="1"/>
  <c r="AS68" i="1"/>
  <c r="AG68" i="1"/>
  <c r="AP70" i="1"/>
  <c r="T72" i="1"/>
  <c r="T68" i="1"/>
  <c r="BO68" i="1"/>
  <c r="BO72" i="1"/>
  <c r="BQ71" i="1"/>
  <c r="Y67" i="1"/>
  <c r="BA68" i="1"/>
  <c r="BA72" i="1"/>
  <c r="Z70" i="1"/>
  <c r="AW70" i="1"/>
  <c r="AM68" i="1"/>
  <c r="AM72" i="1"/>
  <c r="BM71" i="1"/>
  <c r="AQ69" i="1"/>
  <c r="AG67" i="1"/>
  <c r="BQ73" i="1"/>
  <c r="AU70" i="1"/>
  <c r="Y68" i="1"/>
  <c r="Y72" i="1"/>
  <c r="AO69" i="1"/>
  <c r="AD67" i="1"/>
  <c r="BC68" i="1"/>
  <c r="BC72" i="1"/>
  <c r="BK70" i="1"/>
  <c r="AO68" i="1"/>
  <c r="AO72" i="1"/>
  <c r="BG67" i="1"/>
  <c r="AK70" i="1"/>
  <c r="AA68" i="1"/>
  <c r="AA72" i="1"/>
  <c r="BA71" i="1"/>
  <c r="U67" i="1"/>
  <c r="BE73" i="1"/>
  <c r="AI70" i="1"/>
  <c r="AC69" i="1"/>
  <c r="BE71" i="1"/>
  <c r="AN73" i="1"/>
  <c r="BK67" i="1"/>
  <c r="AC68" i="1"/>
  <c r="AC72" i="1"/>
  <c r="AU67" i="1"/>
  <c r="AO71" i="1"/>
  <c r="AS73" i="1"/>
  <c r="BP67" i="1"/>
  <c r="BS91" i="1"/>
  <c r="BT82" i="1"/>
  <c r="X74" i="1" l="1"/>
  <c r="X75" i="1" s="1"/>
  <c r="AA74" i="1"/>
  <c r="AA75" i="1" s="1"/>
  <c r="BT80" i="1"/>
  <c r="BT42" i="1"/>
  <c r="BT47" i="1"/>
  <c r="BT59" i="1" s="1"/>
  <c r="AI74" i="1"/>
  <c r="AI75" i="1" s="1"/>
  <c r="BJ74" i="1"/>
  <c r="BJ75" i="1" s="1"/>
  <c r="AK74" i="1"/>
  <c r="AK75" i="1" s="1"/>
  <c r="BI66" i="1"/>
  <c r="BK74" i="1"/>
  <c r="BK75" i="1" s="1"/>
  <c r="BS47" i="1"/>
  <c r="BS62" i="1" s="1"/>
  <c r="BS71" i="1" s="1"/>
  <c r="BI74" i="1"/>
  <c r="BI75" i="1" s="1"/>
  <c r="BH74" i="1"/>
  <c r="BH75" i="1" s="1"/>
  <c r="W74" i="1"/>
  <c r="W75" i="1" s="1"/>
  <c r="BF74" i="1"/>
  <c r="BF75" i="1" s="1"/>
  <c r="AJ74" i="1"/>
  <c r="AJ75" i="1" s="1"/>
  <c r="AL74" i="1"/>
  <c r="AL75" i="1" s="1"/>
  <c r="AW74" i="1"/>
  <c r="AW75" i="1" s="1"/>
  <c r="V74" i="1"/>
  <c r="V75" i="1" s="1"/>
  <c r="AY74" i="1"/>
  <c r="AY75" i="1" s="1"/>
  <c r="S69" i="1"/>
  <c r="AT74" i="1"/>
  <c r="AT75" i="1" s="1"/>
  <c r="AM74" i="1"/>
  <c r="AM75" i="1" s="1"/>
  <c r="Y74" i="1"/>
  <c r="Y75" i="1" s="1"/>
  <c r="S73" i="1"/>
  <c r="AU74" i="1"/>
  <c r="AU75" i="1" s="1"/>
  <c r="Z74" i="1"/>
  <c r="Z75" i="1" s="1"/>
  <c r="AH74" i="1"/>
  <c r="AH75" i="1" s="1"/>
  <c r="Z9" i="22"/>
  <c r="Z11" i="22"/>
  <c r="AX74" i="1"/>
  <c r="AX75" i="1" s="1"/>
  <c r="I70" i="30"/>
  <c r="I71" i="30" s="1"/>
  <c r="BU13" i="1"/>
  <c r="BU80" i="1" s="1"/>
  <c r="BT44" i="1"/>
  <c r="BR62" i="1"/>
  <c r="BR71" i="1" s="1"/>
  <c r="BR60" i="1"/>
  <c r="BR69" i="1" s="1"/>
  <c r="BR59" i="1"/>
  <c r="BR58" i="1"/>
  <c r="BR67" i="1" s="1"/>
  <c r="BR63" i="1"/>
  <c r="BR73" i="1" s="1"/>
  <c r="BR61" i="1"/>
  <c r="BR57" i="1"/>
  <c r="BR66" i="1" s="1"/>
  <c r="BG74" i="1"/>
  <c r="BG75" i="1" s="1"/>
  <c r="Z15" i="22"/>
  <c r="AV74" i="1"/>
  <c r="AV75" i="1" s="1"/>
  <c r="U14" i="22"/>
  <c r="U7" i="22"/>
  <c r="BH66" i="1"/>
  <c r="BN66" i="1"/>
  <c r="AT66" i="1"/>
  <c r="BT83" i="1"/>
  <c r="BS45" i="1"/>
  <c r="BS46" i="1" s="1"/>
  <c r="S67" i="1"/>
  <c r="BM66" i="1"/>
  <c r="R68" i="1"/>
  <c r="AN66" i="1"/>
  <c r="AL66" i="1"/>
  <c r="U4" i="22"/>
  <c r="Z10" i="22"/>
  <c r="Y66" i="1"/>
  <c r="AP66" i="1"/>
  <c r="V66" i="1"/>
  <c r="U8" i="22"/>
  <c r="Z14" i="22"/>
  <c r="AB66" i="1"/>
  <c r="X66" i="1"/>
  <c r="BK66" i="1"/>
  <c r="T66" i="1"/>
  <c r="AF66" i="1"/>
  <c r="BC66" i="1"/>
  <c r="AH66" i="1"/>
  <c r="R67" i="1"/>
  <c r="R69" i="1"/>
  <c r="BB66" i="1"/>
  <c r="Z66" i="1"/>
  <c r="AI66" i="1"/>
  <c r="AJ66" i="1"/>
  <c r="S71" i="1"/>
  <c r="AK66" i="1"/>
  <c r="S72" i="1"/>
  <c r="BF66" i="1"/>
  <c r="Z12" i="22"/>
  <c r="U6" i="22"/>
  <c r="U11" i="22"/>
  <c r="Z17" i="22"/>
  <c r="Z19" i="22"/>
  <c r="U13" i="22"/>
  <c r="R72" i="1"/>
  <c r="AV66" i="1"/>
  <c r="W66" i="1"/>
  <c r="S68" i="1"/>
  <c r="Z18" i="22"/>
  <c r="BQ74" i="1"/>
  <c r="BQ75" i="1" s="1"/>
  <c r="BQ66" i="1"/>
  <c r="BE66" i="1"/>
  <c r="AE74" i="1"/>
  <c r="AE75" i="1" s="1"/>
  <c r="AZ74" i="1"/>
  <c r="AZ75" i="1" s="1"/>
  <c r="BB74" i="1"/>
  <c r="BB75" i="1" s="1"/>
  <c r="R70" i="1"/>
  <c r="AG66" i="1"/>
  <c r="BP66" i="1"/>
  <c r="R71" i="1"/>
  <c r="AO66" i="1"/>
  <c r="BJ66" i="1"/>
  <c r="U66" i="1"/>
  <c r="BD66" i="1"/>
  <c r="AM66" i="1"/>
  <c r="AQ66" i="1"/>
  <c r="BL66" i="1"/>
  <c r="AW66" i="1"/>
  <c r="AZ66" i="1"/>
  <c r="AC66" i="1"/>
  <c r="AU66" i="1"/>
  <c r="AA66" i="1"/>
  <c r="AX66" i="1"/>
  <c r="S66" i="1"/>
  <c r="AE66" i="1"/>
  <c r="AS66" i="1"/>
  <c r="AR66" i="1"/>
  <c r="BO66" i="1"/>
  <c r="AD66" i="1"/>
  <c r="BA66" i="1"/>
  <c r="AY66" i="1"/>
  <c r="R73" i="1"/>
  <c r="R66" i="1"/>
  <c r="BC74" i="1"/>
  <c r="BC75" i="1" s="1"/>
  <c r="BO74" i="1"/>
  <c r="BO75" i="1" s="1"/>
  <c r="BP74" i="1"/>
  <c r="BP75" i="1" s="1"/>
  <c r="AR74" i="1"/>
  <c r="AR75" i="1" s="1"/>
  <c r="AG74" i="1"/>
  <c r="AG75" i="1" s="1"/>
  <c r="T74" i="1"/>
  <c r="T75" i="1" s="1"/>
  <c r="AP74" i="1"/>
  <c r="AP75" i="1" s="1"/>
  <c r="AC74" i="1"/>
  <c r="AC75" i="1" s="1"/>
  <c r="U74" i="1"/>
  <c r="U75" i="1" s="1"/>
  <c r="AQ74" i="1"/>
  <c r="AQ75" i="1" s="1"/>
  <c r="BL74" i="1"/>
  <c r="BL75" i="1" s="1"/>
  <c r="AS74" i="1"/>
  <c r="AS75" i="1" s="1"/>
  <c r="BD74" i="1"/>
  <c r="BD75" i="1" s="1"/>
  <c r="BA74" i="1"/>
  <c r="BA75" i="1" s="1"/>
  <c r="BN74" i="1"/>
  <c r="BN75" i="1" s="1"/>
  <c r="AF74" i="1"/>
  <c r="AF75" i="1" s="1"/>
  <c r="BT43" i="1"/>
  <c r="BT81" i="1"/>
  <c r="BT85" i="1"/>
  <c r="BE74" i="1"/>
  <c r="BE75" i="1" s="1"/>
  <c r="AD74" i="1"/>
  <c r="AD75" i="1" s="1"/>
  <c r="AO74" i="1"/>
  <c r="AO75" i="1" s="1"/>
  <c r="BM74" i="1"/>
  <c r="BM75" i="1" s="1"/>
  <c r="BU15" i="1"/>
  <c r="BU47" i="1" s="1"/>
  <c r="BS57" i="1"/>
  <c r="BS66" i="1" s="1"/>
  <c r="AN74" i="1"/>
  <c r="AN75" i="1" s="1"/>
  <c r="BT84" i="1"/>
  <c r="AB74" i="1"/>
  <c r="AB75" i="1" s="1"/>
  <c r="BS38" i="1"/>
  <c r="BS36" i="1"/>
  <c r="BS41" i="1"/>
  <c r="BS39" i="1"/>
  <c r="BS37" i="1"/>
  <c r="BS35" i="1"/>
  <c r="BS40" i="1"/>
  <c r="BT58" i="1" l="1"/>
  <c r="BT67" i="1" s="1"/>
  <c r="BT63" i="1"/>
  <c r="BT73" i="1" s="1"/>
  <c r="BT60" i="1"/>
  <c r="BT69" i="1" s="1"/>
  <c r="BT57" i="1"/>
  <c r="BT61" i="1"/>
  <c r="BT62" i="1"/>
  <c r="BT71" i="1" s="1"/>
  <c r="BS63" i="1"/>
  <c r="BS73" i="1" s="1"/>
  <c r="S74" i="1"/>
  <c r="S75" i="1" s="1"/>
  <c r="BS59" i="1"/>
  <c r="BS68" i="1" s="1"/>
  <c r="BS60" i="1"/>
  <c r="BS69" i="1" s="1"/>
  <c r="BU42" i="1"/>
  <c r="BS58" i="1"/>
  <c r="BS67" i="1" s="1"/>
  <c r="BS61" i="1"/>
  <c r="BS64" i="1" s="1"/>
  <c r="BS65" i="1" s="1"/>
  <c r="BT45" i="1"/>
  <c r="BT25" i="1" s="1"/>
  <c r="BR72" i="1"/>
  <c r="BR68" i="1"/>
  <c r="BR64" i="1"/>
  <c r="BR65" i="1" s="1"/>
  <c r="BR70" i="1"/>
  <c r="BR74" i="1" s="1"/>
  <c r="BR75" i="1" s="1"/>
  <c r="BU82" i="1"/>
  <c r="BU85" i="1"/>
  <c r="BU83" i="1"/>
  <c r="BU84" i="1"/>
  <c r="R74" i="1"/>
  <c r="R75" i="1" s="1"/>
  <c r="BT66" i="1"/>
  <c r="BU62" i="1"/>
  <c r="BU60" i="1"/>
  <c r="BU58" i="1"/>
  <c r="BU63" i="1"/>
  <c r="BU73" i="1" s="1"/>
  <c r="BU61" i="1"/>
  <c r="BU59" i="1"/>
  <c r="BU57" i="1"/>
  <c r="BU81" i="1"/>
  <c r="BU44" i="1"/>
  <c r="BU43" i="1"/>
  <c r="BT36" i="1"/>
  <c r="BT41" i="1"/>
  <c r="BT39" i="1"/>
  <c r="BT37" i="1"/>
  <c r="BT40" i="1"/>
  <c r="BT38" i="1"/>
  <c r="BU6" i="1"/>
  <c r="BT35" i="1"/>
  <c r="BT68" i="1"/>
  <c r="BT72" i="1"/>
  <c r="BS72" i="1"/>
  <c r="BU45" i="1" l="1"/>
  <c r="BU25" i="1" s="1"/>
  <c r="BU32" i="1" s="1"/>
  <c r="BT64" i="1"/>
  <c r="BT70" i="1"/>
  <c r="BT74" i="1" s="1"/>
  <c r="BT32" i="1"/>
  <c r="BT33" i="1"/>
  <c r="BS70" i="1"/>
  <c r="BS74" i="1" s="1"/>
  <c r="BS75" i="1" s="1"/>
  <c r="BT31" i="1"/>
  <c r="BU39" i="1"/>
  <c r="BT34" i="1"/>
  <c r="BU64" i="1"/>
  <c r="BU71" i="1"/>
  <c r="BU69" i="1"/>
  <c r="BU66" i="1"/>
  <c r="BU36" i="1"/>
  <c r="BU41" i="1"/>
  <c r="BU37" i="1"/>
  <c r="BU35" i="1"/>
  <c r="BU40" i="1"/>
  <c r="BU38" i="1"/>
  <c r="BU68" i="1"/>
  <c r="BU72" i="1"/>
  <c r="BU70" i="1"/>
  <c r="BU67" i="1"/>
  <c r="BU31" i="1" l="1"/>
  <c r="BU33" i="1"/>
  <c r="BU74" i="1"/>
  <c r="BU34" i="1"/>
  <c r="BT46" i="1"/>
  <c r="BT65" i="1"/>
  <c r="BU46" i="1" l="1"/>
  <c r="BU6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Amir mohammad Galavani</author>
    <author>inv-management</author>
  </authors>
  <commentList>
    <comment ref="E12" authorId="0" shapeId="0" xr:uid="{B2D452D9-389F-4891-B294-DC1102B3936E}">
      <text>
        <r>
          <rPr>
            <b/>
            <sz val="9"/>
            <color indexed="81"/>
            <rFont val="Tahoma"/>
            <family val="2"/>
          </rPr>
          <t>Amir mohammad Galavani:</t>
        </r>
        <r>
          <rPr>
            <sz val="9"/>
            <color indexed="81"/>
            <rFont val="Tahoma"/>
            <family val="2"/>
          </rPr>
          <t xml:space="preserve">
- استاندارد شماره 5- 
رزش نفت خام، فرآورده نفتي، گازطبيعي، ميعانات و مايعات‌گازي (تعرفه‌هاي 2709 ،2710و 2711) صادر شده توسط شرکت‌هاي ملي نفت ايران، ملي گاز ايران، ملي پالايش و پخش فرآورده‌هاي نفتي ايران، شرکت‌هاي پتروشيمي و سايرين (گمرکي و غير گمرکي)
داده های 1352 تا 1376 ( تراز حساب جاری (حساب جاری) ◄ تراز بازرگانی (حساب کالا) ◄ صادرات ▼ استاندارد 4 ) فقطط برای صادرات نفت و گاز است و شامل میعانات نیست. چون داده صادرات میعانات را برای قبل 1376 نداریم. 
</t>
        </r>
      </text>
    </comment>
    <comment ref="E78" authorId="0" shapeId="0" xr:uid="{4FB79ECF-5DE3-4C33-9900-5C0A21682C76}">
      <text>
        <r>
          <rPr>
            <b/>
            <sz val="9"/>
            <color indexed="81"/>
            <rFont val="Tahoma"/>
            <family val="2"/>
          </rPr>
          <t>Amir mohammad Galavani:</t>
        </r>
        <r>
          <rPr>
            <sz val="9"/>
            <color indexed="81"/>
            <rFont val="Tahoma"/>
            <family val="2"/>
          </rPr>
          <t xml:space="preserve">
- استاندارد شماره 5- 
ارزش نفت خام، فرآورده نفتي، گازطبيعي، ميعانات و مايعات‌گازي (تعرفه‌هاي 2709 ،2710و 2711) صادر شده توسط شرکت‌هاي ملي نفت ايران، ملي گاز ايران، ملي پالايش و پخش فرآورده‌هاي نفتي ايران، شرکت‌هاي پتروشيمي و سايرين (گمرکي و غير گمرکي)</t>
        </r>
      </text>
    </comment>
    <comment ref="E79" authorId="0" shapeId="0" xr:uid="{927F2850-16BB-4476-ACB8-8D76EF680098}">
      <text>
        <r>
          <rPr>
            <b/>
            <sz val="9"/>
            <color indexed="81"/>
            <rFont val="Tahoma"/>
            <family val="2"/>
          </rPr>
          <t>Amir mohammad Galavani:</t>
        </r>
        <r>
          <rPr>
            <sz val="9"/>
            <color indexed="81"/>
            <rFont val="Tahoma"/>
            <family val="2"/>
          </rPr>
          <t xml:space="preserve">
به جز صادرات بخش نفت و گاز، سایر اقلام صادرات کالایی در این قسمت درج شده است. اطلاعت مربوط به این قسمت عمدتا از گمرک ج.ا.ایران دریافت می شود. علاوه بر این اطلاعات گمرک برای پوشش اقلام غیر گمرکی تعدیل می شود که اطلاعات لازم از دستگاه های ذیربط استعلام می گردد.</t>
        </r>
      </text>
    </comment>
    <comment ref="E87" authorId="0" shapeId="0" xr:uid="{C5F50B12-F9BF-4F31-BE27-1705C01D00D0}">
      <text>
        <r>
          <rPr>
            <b/>
            <sz val="9"/>
            <color indexed="81"/>
            <rFont val="Tahoma"/>
            <family val="2"/>
          </rPr>
          <t>Amir mohammad Galavani:</t>
        </r>
        <r>
          <rPr>
            <sz val="9"/>
            <color indexed="81"/>
            <rFont val="Tahoma"/>
            <family val="2"/>
          </rPr>
          <t xml:space="preserve">
به جز صادرات بخش نفت و گاز، سایر اقلام صادرات کالایی در این قسمت درج شده است. اطلاعت مربوط به این قسمت عمدتا از گمرک ج.ا.ایران دریافت می شود. علاوه بر این اطلاعات گمرک برای پوشش اقلام غیر گمرکی تعدیل می شود که اطلاعات لازم از دستگاه های ذیربط استعلام می گردد.</t>
        </r>
      </text>
    </comment>
    <comment ref="E90" authorId="1" shapeId="0" xr:uid="{21955C36-B1A5-4F05-80BC-A14D1688569A}">
      <text>
        <r>
          <rPr>
            <b/>
            <sz val="9"/>
            <color indexed="81"/>
            <rFont val="Tahoma"/>
            <family val="2"/>
          </rPr>
          <t>inv-management:</t>
        </r>
        <r>
          <rPr>
            <sz val="9"/>
            <color indexed="81"/>
            <rFont val="Tahoma"/>
            <family val="2"/>
          </rPr>
          <t xml:space="preserve">
Crude oil, average, ($/bbl)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inv-management</author>
  </authors>
  <commentList>
    <comment ref="D3" authorId="0" shapeId="0" xr:uid="{47FDEE5C-15A6-470D-B57B-161A71A2DB51}">
      <text>
        <r>
          <rPr>
            <b/>
            <sz val="9"/>
            <color indexed="81"/>
            <rFont val="Tahoma"/>
            <family val="2"/>
          </rPr>
          <t>inv-management:</t>
        </r>
        <r>
          <rPr>
            <sz val="9"/>
            <color indexed="81"/>
            <rFont val="Tahoma"/>
            <family val="2"/>
          </rPr>
          <t xml:space="preserve">
Federal Funds Effective Rate, Percent, Monthly, Not Seasonally Adjusted</t>
        </r>
      </text>
    </comment>
    <comment ref="V3" authorId="0" shapeId="0" xr:uid="{400CE25B-8B47-40DB-A4D2-279A59FDAAC2}">
      <text>
        <r>
          <rPr>
            <b/>
            <sz val="9"/>
            <color indexed="81"/>
            <rFont val="Tahoma"/>
            <family val="2"/>
          </rPr>
          <t>inv-management:</t>
        </r>
        <r>
          <rPr>
            <sz val="9"/>
            <color indexed="81"/>
            <rFont val="Tahoma"/>
            <family val="2"/>
          </rPr>
          <t xml:space="preserve">
Consumer Price Index: All Items: Total for United States, Contribution to annual inflation, Annual, Not Seasonally Adjusted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inv-management</author>
  </authors>
  <commentList>
    <comment ref="Y27" authorId="0" shapeId="0" xr:uid="{21B06A06-F6FB-4DA7-854F-C7981543D25E}">
      <text>
        <r>
          <rPr>
            <b/>
            <sz val="9"/>
            <color indexed="81"/>
            <rFont val="Tahoma"/>
            <family val="2"/>
          </rPr>
          <t>inv-management:</t>
        </r>
        <r>
          <rPr>
            <sz val="9"/>
            <color indexed="81"/>
            <rFont val="Tahoma"/>
            <family val="2"/>
          </rPr>
          <t xml:space="preserve">
وئوئ</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acer</author>
    <author>Amir mohammad Galavani</author>
  </authors>
  <commentList>
    <comment ref="C2" authorId="0" shapeId="0" xr:uid="{3D5FE612-4D12-4F6F-A482-285C08F86258}">
      <text>
        <r>
          <rPr>
            <b/>
            <sz val="9"/>
            <color indexed="81"/>
            <rFont val="Tahoma"/>
            <family val="2"/>
          </rPr>
          <t>acer:</t>
        </r>
        <r>
          <rPr>
            <sz val="9"/>
            <color indexed="81"/>
            <rFont val="Tahoma"/>
            <family val="2"/>
          </rPr>
          <t xml:space="preserve">
شرح:
به جز صادرات بخش نفت و گاز، سایر اقلام صادرات کالایی در این قسمت درج شده است. اطلاعت مربوط به این قسمت عمدتا از گمرک ج.ا.ایران دریافت می شود. علاوه بر این اطلاعات گمرک برای پوشش اقلام غیر گمرکی تعدیل می شود که اطلاعات لازم از دستگاه های ذیربط استعلام می گردد.</t>
        </r>
      </text>
    </comment>
    <comment ref="E2" authorId="1" shapeId="0" xr:uid="{F3416D35-910F-44E3-A172-2949957A938A}">
      <text>
        <r>
          <rPr>
            <b/>
            <sz val="9"/>
            <color indexed="81"/>
            <rFont val="Tahoma"/>
            <family val="2"/>
          </rPr>
          <t>Amir mohammad Galavani:</t>
        </r>
        <r>
          <rPr>
            <sz val="9"/>
            <color indexed="81"/>
            <rFont val="Tahoma"/>
            <family val="2"/>
          </rPr>
          <t xml:space="preserve">
1- ارزش نفت خام، فرآورده نفتي، گازطبيعي، ميعانات و مايعات‌گازي (تعرفه‌هاي 2709 ،2710و 2711) صادر شده توسط شرکت‌هاي ملي نفت ايران، ملي گاز ايران، ملي پالايش و پخش فرآورده‌هاي نفتي ايران، شرکت‌هاي پتروشيمي و سايرين (گمرکي و غير گمرکي)</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Amir mohammad Galavani</author>
  </authors>
  <commentList>
    <comment ref="J2" authorId="0" shapeId="0" xr:uid="{A178249F-36F6-4D1E-AE94-2211A7A4CBA9}">
      <text>
        <r>
          <rPr>
            <b/>
            <sz val="9"/>
            <color indexed="81"/>
            <rFont val="Tahoma"/>
            <family val="2"/>
          </rPr>
          <t>Amir mohammad Galavani:</t>
        </r>
        <r>
          <rPr>
            <sz val="9"/>
            <color indexed="81"/>
            <rFont val="Tahoma"/>
            <family val="2"/>
          </rPr>
          <t xml:space="preserve">
در یک منفی ضرب شده است چون اگر دارایی ذخیره مثبت باشد، مفهوم خروج سرمایه است و اینجا اعداد مثبت معنی خروج را دارند</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Amir mohammad Galavani</author>
  </authors>
  <commentList>
    <comment ref="J2" authorId="0" shapeId="0" xr:uid="{F0D20547-3210-406D-B86A-DA891FF92766}">
      <text>
        <r>
          <rPr>
            <b/>
            <sz val="9"/>
            <color indexed="81"/>
            <rFont val="Tahoma"/>
            <family val="2"/>
          </rPr>
          <t>Amir mohammad Galavani:</t>
        </r>
        <r>
          <rPr>
            <sz val="9"/>
            <color indexed="81"/>
            <rFont val="Tahoma"/>
            <family val="2"/>
          </rPr>
          <t xml:space="preserve">
در یک منفی ضرب شده است چون اگر دارایی ذخیره مثبت باشد، مفهوم خروج سرمایه است و اینجا اعداد مثبت معنی خروج را دارند</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Amir mohammad Galavani</author>
  </authors>
  <commentList>
    <comment ref="G3" authorId="0" shapeId="0" xr:uid="{DF788C1D-A81E-4A33-8A17-13EF9994A5B7}">
      <text>
        <r>
          <rPr>
            <b/>
            <sz val="9"/>
            <color indexed="81"/>
            <rFont val="Tahoma"/>
            <family val="2"/>
          </rPr>
          <t>Amir mohammad Galavani:</t>
        </r>
        <r>
          <rPr>
            <sz val="9"/>
            <color indexed="81"/>
            <rFont val="Tahoma"/>
            <family val="2"/>
          </rPr>
          <t xml:space="preserve">
ابتدا تفاضل دارایی را حساب کرده، سپس از میلیارد ریال به میلیون دلار تبدیل شده است.توجه شود که اینجا قثط دارایی خارجی بانک ها به عنوان خروج سرمایه محسوب شده است نه کل سیسم بانکی و آن بخشی که برای بانک مرکزی است. چون در واقع اینجا فرار سرمایه بحش خصوصی را لحاظ کرده ایم.</t>
        </r>
      </text>
    </comment>
    <comment ref="I3" authorId="0" shapeId="0" xr:uid="{32C39ACF-5ECF-476F-836A-B1B932DCF763}">
      <text>
        <r>
          <rPr>
            <b/>
            <sz val="9"/>
            <color indexed="81"/>
            <rFont val="Tahoma"/>
            <family val="2"/>
          </rPr>
          <t>Amir mohammad Galavani:</t>
        </r>
        <r>
          <rPr>
            <sz val="9"/>
            <color indexed="81"/>
            <rFont val="Tahoma"/>
            <family val="2"/>
          </rPr>
          <t xml:space="preserve">
قادر مثبت یعنی خروج سرمایه داشتیم و مقادیر منفی یعنی ورود سرمایه داشتیم</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Amir mohammad Galavani</author>
  </authors>
  <commentList>
    <comment ref="D2" authorId="0" shapeId="0" xr:uid="{07F4C771-D84F-4216-AA4D-BEFC18454212}">
      <text>
        <r>
          <rPr>
            <b/>
            <sz val="9"/>
            <color indexed="81"/>
            <rFont val="Tahoma"/>
            <family val="2"/>
          </rPr>
          <t>Amir mohammad Galavani:</t>
        </r>
        <r>
          <rPr>
            <sz val="9"/>
            <color indexed="81"/>
            <rFont val="Tahoma"/>
            <family val="2"/>
          </rPr>
          <t xml:space="preserve">
 از جمع حساب کالا، حساب خدمات، حساب درامد و حساب انتقلات جاری بدست می آید.</t>
        </r>
      </text>
    </comment>
    <comment ref="G2" authorId="0" shapeId="0" xr:uid="{AFC7B69C-8401-4678-A7B0-70C1E51C1245}">
      <text>
        <r>
          <rPr>
            <b/>
            <sz val="9"/>
            <color indexed="81"/>
            <rFont val="Tahoma"/>
            <family val="2"/>
          </rPr>
          <t>Amir mohammad Galavani:</t>
        </r>
        <r>
          <rPr>
            <sz val="9"/>
            <color indexed="81"/>
            <rFont val="Tahoma"/>
            <family val="2"/>
          </rPr>
          <t xml:space="preserve">
حاصل جمع حساب جاری، خالص حساب سرمایه و اشتباهات و از قلم افتادگی ها است.</t>
        </r>
      </text>
    </comment>
    <comment ref="L2" authorId="0" shapeId="0" xr:uid="{9FE8DF42-CD28-489F-A516-99C9F905C19C}">
      <text>
        <r>
          <rPr>
            <b/>
            <sz val="9"/>
            <color indexed="81"/>
            <rFont val="Tahoma"/>
            <family val="2"/>
          </rPr>
          <t>Amir mohammad Galavani:</t>
        </r>
        <r>
          <rPr>
            <sz val="9"/>
            <color indexed="81"/>
            <rFont val="Tahoma"/>
            <family val="2"/>
          </rPr>
          <t xml:space="preserve">
از گزارشات ماهانه بانک مرکزی از بخش پولی، قسمت وام ها و سپرده های  ارزی بانک ها و مسسات اعتباری بدست آمده است.</t>
        </r>
      </text>
    </comment>
  </commentList>
</comments>
</file>

<file path=xl/sharedStrings.xml><?xml version="1.0" encoding="utf-8"?>
<sst xmlns="http://schemas.openxmlformats.org/spreadsheetml/2006/main" count="29659" uniqueCount="20749">
  <si>
    <t>..</t>
  </si>
  <si>
    <t>GDP growth (annual %)</t>
  </si>
  <si>
    <t>Broad money (current LCU)</t>
  </si>
  <si>
    <t>Inflation, consumer prices (annual %)</t>
  </si>
  <si>
    <t>Consumer price index (2010 = 100)</t>
  </si>
  <si>
    <t>Annual</t>
  </si>
  <si>
    <t>USA</t>
  </si>
  <si>
    <t>Series Name</t>
  </si>
  <si>
    <t>Broad money growth (annual %)</t>
  </si>
  <si>
    <t>IRN</t>
  </si>
  <si>
    <t>اختلاف تورم ایران و امریکا</t>
  </si>
  <si>
    <t>اختلاف رشد نقدینگی ایران و امریکا</t>
  </si>
  <si>
    <t>اختلاف رشد اقتصادی ایران با امریکا</t>
  </si>
  <si>
    <t>سال</t>
  </si>
  <si>
    <t>Date</t>
  </si>
  <si>
    <t>USD</t>
  </si>
  <si>
    <t>1371/01/05</t>
  </si>
  <si>
    <t>1371/01/08</t>
  </si>
  <si>
    <t>1371/01/09</t>
  </si>
  <si>
    <t>1371/01/10</t>
  </si>
  <si>
    <t>1371/01/11</t>
  </si>
  <si>
    <t>1371/01/16</t>
  </si>
  <si>
    <t>1371/01/17</t>
  </si>
  <si>
    <t>1371/01/18</t>
  </si>
  <si>
    <t>1371/01/19</t>
  </si>
  <si>
    <t>1371/01/20</t>
  </si>
  <si>
    <t>1371/01/22</t>
  </si>
  <si>
    <t>1371/01/23</t>
  </si>
  <si>
    <t>1371/01/24</t>
  </si>
  <si>
    <t>1371/01/25</t>
  </si>
  <si>
    <t>1371/01/26</t>
  </si>
  <si>
    <t>1371/01/27</t>
  </si>
  <si>
    <t>1371/01/29</t>
  </si>
  <si>
    <t>1371/01/30</t>
  </si>
  <si>
    <t>1371/01/31</t>
  </si>
  <si>
    <t>1371/02/01</t>
  </si>
  <si>
    <t>1371/02/02</t>
  </si>
  <si>
    <t>1371/02/03</t>
  </si>
  <si>
    <t>1371/02/05</t>
  </si>
  <si>
    <t>1371/02/06</t>
  </si>
  <si>
    <t>1371/02/07</t>
  </si>
  <si>
    <t>1371/02/09</t>
  </si>
  <si>
    <t>1371/02/10</t>
  </si>
  <si>
    <t>1371/02/12</t>
  </si>
  <si>
    <t>1371/02/13</t>
  </si>
  <si>
    <t>1371/02/14</t>
  </si>
  <si>
    <t>1371/02/15</t>
  </si>
  <si>
    <t>1371/02/16</t>
  </si>
  <si>
    <t>1371/02/17</t>
  </si>
  <si>
    <t>1371/02/19</t>
  </si>
  <si>
    <t>1371/02/20</t>
  </si>
  <si>
    <t>1371/02/21</t>
  </si>
  <si>
    <t>1371/02/22</t>
  </si>
  <si>
    <t>1371/02/23</t>
  </si>
  <si>
    <t>1371/02/26</t>
  </si>
  <si>
    <t>1371/02/27</t>
  </si>
  <si>
    <t>1371/02/28</t>
  </si>
  <si>
    <t>1371/02/29</t>
  </si>
  <si>
    <t>1371/02/30</t>
  </si>
  <si>
    <t>1371/02/31</t>
  </si>
  <si>
    <t>1371/03/02</t>
  </si>
  <si>
    <t>1371/03/04</t>
  </si>
  <si>
    <t>1371/03/05</t>
  </si>
  <si>
    <t>1371/03/06</t>
  </si>
  <si>
    <t>1371/03/07</t>
  </si>
  <si>
    <t>1371/03/09</t>
  </si>
  <si>
    <t>1371/03/10</t>
  </si>
  <si>
    <t>1371/03/11</t>
  </si>
  <si>
    <t>1371/03/12</t>
  </si>
  <si>
    <t>1371/03/13</t>
  </si>
  <si>
    <t>1371/03/16</t>
  </si>
  <si>
    <t>1371/03/17</t>
  </si>
  <si>
    <t>1371/03/18</t>
  </si>
  <si>
    <t>1371/03/19</t>
  </si>
  <si>
    <t>1371/03/20</t>
  </si>
  <si>
    <t>1371/03/21</t>
  </si>
  <si>
    <t>1371/03/23</t>
  </si>
  <si>
    <t>1371/03/24</t>
  </si>
  <si>
    <t>1371/03/25</t>
  </si>
  <si>
    <t>1371/03/26</t>
  </si>
  <si>
    <t>1371/03/27</t>
  </si>
  <si>
    <t>1371/03/28</t>
  </si>
  <si>
    <t>1371/03/31</t>
  </si>
  <si>
    <t>1371/04/01</t>
  </si>
  <si>
    <t>1371/04/02</t>
  </si>
  <si>
    <t>1371/04/03</t>
  </si>
  <si>
    <t>1371/04/04</t>
  </si>
  <si>
    <t>1371/04/06</t>
  </si>
  <si>
    <t>1371/05/10</t>
  </si>
  <si>
    <t>1371/05/11</t>
  </si>
  <si>
    <t>1371/05/12</t>
  </si>
  <si>
    <t>1371/05/13</t>
  </si>
  <si>
    <t>1371/05/14</t>
  </si>
  <si>
    <t>1371/05/15</t>
  </si>
  <si>
    <t>1371/05/17</t>
  </si>
  <si>
    <t>1371/05/18</t>
  </si>
  <si>
    <t>1371/05/19</t>
  </si>
  <si>
    <t>1371/05/20</t>
  </si>
  <si>
    <t>1371/05/21</t>
  </si>
  <si>
    <t>1371/05/22</t>
  </si>
  <si>
    <t>1371/05/24</t>
  </si>
  <si>
    <t>1371/05/25</t>
  </si>
  <si>
    <t>1371/05/26</t>
  </si>
  <si>
    <t>1371/05/27</t>
  </si>
  <si>
    <t>1371/05/28</t>
  </si>
  <si>
    <t>1371/05/30</t>
  </si>
  <si>
    <t>1371/06/01</t>
  </si>
  <si>
    <t>1371/06/02</t>
  </si>
  <si>
    <t>1371/06/03</t>
  </si>
  <si>
    <t>1371/06/04</t>
  </si>
  <si>
    <t>1371/06/05</t>
  </si>
  <si>
    <t>1371/06/07</t>
  </si>
  <si>
    <t>1371/06/08</t>
  </si>
  <si>
    <t>1371/06/09</t>
  </si>
  <si>
    <t>1371/06/10</t>
  </si>
  <si>
    <t>1371/06/11</t>
  </si>
  <si>
    <t>1371/06/12</t>
  </si>
  <si>
    <t>1371/06/15</t>
  </si>
  <si>
    <t>1371/06/16</t>
  </si>
  <si>
    <t>1371/06/17</t>
  </si>
  <si>
    <t>1371/06/18</t>
  </si>
  <si>
    <t>1371/06/19</t>
  </si>
  <si>
    <t>1371/06/21</t>
  </si>
  <si>
    <t>1371/06/22</t>
  </si>
  <si>
    <t>1371/06/23</t>
  </si>
  <si>
    <t>1371/06/25</t>
  </si>
  <si>
    <t>1371/06/26</t>
  </si>
  <si>
    <t>1371/06/28</t>
  </si>
  <si>
    <t>1371/06/29</t>
  </si>
  <si>
    <t>1371/06/30</t>
  </si>
  <si>
    <t>1371/06/31</t>
  </si>
  <si>
    <t>1371/07/01</t>
  </si>
  <si>
    <t>1371/07/02</t>
  </si>
  <si>
    <t>1371/07/04</t>
  </si>
  <si>
    <t>1371/07/05</t>
  </si>
  <si>
    <t>1371/07/06</t>
  </si>
  <si>
    <t>1371/07/07</t>
  </si>
  <si>
    <t>1371/07/08</t>
  </si>
  <si>
    <t>1371/07/09</t>
  </si>
  <si>
    <t>1371/07/11</t>
  </si>
  <si>
    <t>1371/07/12</t>
  </si>
  <si>
    <t>1371/07/13</t>
  </si>
  <si>
    <t>1371/07/14</t>
  </si>
  <si>
    <t>1371/07/15</t>
  </si>
  <si>
    <t>1371/07/16</t>
  </si>
  <si>
    <t>1371/07/18</t>
  </si>
  <si>
    <t>1371/07/19</t>
  </si>
  <si>
    <t>1371/07/20</t>
  </si>
  <si>
    <t>1371/07/21</t>
  </si>
  <si>
    <t>1371/07/22</t>
  </si>
  <si>
    <t>1371/07/23</t>
  </si>
  <si>
    <t>1371/07/25</t>
  </si>
  <si>
    <t>1371/07/26</t>
  </si>
  <si>
    <t>1371/07/27</t>
  </si>
  <si>
    <t>1371/07/29</t>
  </si>
  <si>
    <t>1371/07/30</t>
  </si>
  <si>
    <t>1371/08/02</t>
  </si>
  <si>
    <t>1371/08/03</t>
  </si>
  <si>
    <t>1371/08/04</t>
  </si>
  <si>
    <t>1371/08/05</t>
  </si>
  <si>
    <t>1371/08/06</t>
  </si>
  <si>
    <t>1371/08/07</t>
  </si>
  <si>
    <t>1371/08/09</t>
  </si>
  <si>
    <t>1371/08/10</t>
  </si>
  <si>
    <t>1371/08/11</t>
  </si>
  <si>
    <t>1371/08/12</t>
  </si>
  <si>
    <t>1371/08/13</t>
  </si>
  <si>
    <t>1371/08/14</t>
  </si>
  <si>
    <t>1371/08/16</t>
  </si>
  <si>
    <t>1371/08/17</t>
  </si>
  <si>
    <t>1371/08/18</t>
  </si>
  <si>
    <t>1371/08/19</t>
  </si>
  <si>
    <t>1371/08/20</t>
  </si>
  <si>
    <t>1371/08/21</t>
  </si>
  <si>
    <t>1371/08/23</t>
  </si>
  <si>
    <t>1371/08/24</t>
  </si>
  <si>
    <t>1371/08/25</t>
  </si>
  <si>
    <t>1371/08/26</t>
  </si>
  <si>
    <t>1371/08/27</t>
  </si>
  <si>
    <t>1371/08/28</t>
  </si>
  <si>
    <t>1371/08/29</t>
  </si>
  <si>
    <t>1371/09/01</t>
  </si>
  <si>
    <t>1371/09/02</t>
  </si>
  <si>
    <t>1371/09/03</t>
  </si>
  <si>
    <t>1371/09/04</t>
  </si>
  <si>
    <t>1371/09/05</t>
  </si>
  <si>
    <t>1371/09/07</t>
  </si>
  <si>
    <t>1371/09/08</t>
  </si>
  <si>
    <t>1371/09/10</t>
  </si>
  <si>
    <t>1371/09/12</t>
  </si>
  <si>
    <t>1371/09/14</t>
  </si>
  <si>
    <t>1371/09/15</t>
  </si>
  <si>
    <t>1371/09/16</t>
  </si>
  <si>
    <t>1371/09/17</t>
  </si>
  <si>
    <t>1371/09/18</t>
  </si>
  <si>
    <t>1371/09/19</t>
  </si>
  <si>
    <t>1371/09/21</t>
  </si>
  <si>
    <t>1371/09/22</t>
  </si>
  <si>
    <t>1371/09/23</t>
  </si>
  <si>
    <t>1371/09/24</t>
  </si>
  <si>
    <t>1371/09/25</t>
  </si>
  <si>
    <t>1371/09/26</t>
  </si>
  <si>
    <t>1371/09/28</t>
  </si>
  <si>
    <t>1371/09/29</t>
  </si>
  <si>
    <t>1371/09/30</t>
  </si>
  <si>
    <t>1371/10/01</t>
  </si>
  <si>
    <t>1371/10/02</t>
  </si>
  <si>
    <t>1371/10/03</t>
  </si>
  <si>
    <t>1371/10/05</t>
  </si>
  <si>
    <t>1371/10/06</t>
  </si>
  <si>
    <t>1371/10/07</t>
  </si>
  <si>
    <t>1371/10/08</t>
  </si>
  <si>
    <t>1371/10/09</t>
  </si>
  <si>
    <t>1371/10/10</t>
  </si>
  <si>
    <t>1371/10/12</t>
  </si>
  <si>
    <t>1371/10/13</t>
  </si>
  <si>
    <t>1371/10/14</t>
  </si>
  <si>
    <t>1371/10/15</t>
  </si>
  <si>
    <t>1371/10/16</t>
  </si>
  <si>
    <t>1371/10/19</t>
  </si>
  <si>
    <t>1371/10/20</t>
  </si>
  <si>
    <t>1371/10/21</t>
  </si>
  <si>
    <t>1371/10/22</t>
  </si>
  <si>
    <t>1371/10/23</t>
  </si>
  <si>
    <t>1371/10/24</t>
  </si>
  <si>
    <t>1371/10/26</t>
  </si>
  <si>
    <t>1371/10/27</t>
  </si>
  <si>
    <t>1371/10/28</t>
  </si>
  <si>
    <t>1371/10/29</t>
  </si>
  <si>
    <t>1371/10/30</t>
  </si>
  <si>
    <t>1371/11/03</t>
  </si>
  <si>
    <t>1371/11/04</t>
  </si>
  <si>
    <t>1371/11/05</t>
  </si>
  <si>
    <t>1371/11/06</t>
  </si>
  <si>
    <t>1371/11/07</t>
  </si>
  <si>
    <t>1371/11/08</t>
  </si>
  <si>
    <t>1371/11/10</t>
  </si>
  <si>
    <t>1371/11/11</t>
  </si>
  <si>
    <t>1371/11/12</t>
  </si>
  <si>
    <t>1371/11/13</t>
  </si>
  <si>
    <t>1371/11/14</t>
  </si>
  <si>
    <t>1371/11/15</t>
  </si>
  <si>
    <t>1371/11/17</t>
  </si>
  <si>
    <t>1371/11/19</t>
  </si>
  <si>
    <t>1371/11/20</t>
  </si>
  <si>
    <t>1371/11/21</t>
  </si>
  <si>
    <t>1371/11/24</t>
  </si>
  <si>
    <t>1371/11/25</t>
  </si>
  <si>
    <t>1371/11/26</t>
  </si>
  <si>
    <t>1371/11/27</t>
  </si>
  <si>
    <t>1371/11/28</t>
  </si>
  <si>
    <t>1371/11/29</t>
  </si>
  <si>
    <t>1371/12/01</t>
  </si>
  <si>
    <t>1371/12/02</t>
  </si>
  <si>
    <t>1371/12/03</t>
  </si>
  <si>
    <t>1371/12/05</t>
  </si>
  <si>
    <t>1371/12/06</t>
  </si>
  <si>
    <t>1371/12/08</t>
  </si>
  <si>
    <t>1371/12/09</t>
  </si>
  <si>
    <t>1371/12/10</t>
  </si>
  <si>
    <t>1371/12/11</t>
  </si>
  <si>
    <t>1371/12/12</t>
  </si>
  <si>
    <t>1371/12/13</t>
  </si>
  <si>
    <t>1371/12/15</t>
  </si>
  <si>
    <t>1371/12/16</t>
  </si>
  <si>
    <t>1371/12/17</t>
  </si>
  <si>
    <t>1371/12/18</t>
  </si>
  <si>
    <t>1371/12/19</t>
  </si>
  <si>
    <t>1371/12/20</t>
  </si>
  <si>
    <t>1371/12/22</t>
  </si>
  <si>
    <t>1371/12/23</t>
  </si>
  <si>
    <t>1371/12/25</t>
  </si>
  <si>
    <t>1371/12/26</t>
  </si>
  <si>
    <t>1371/12/27</t>
  </si>
  <si>
    <t>1372/01/07</t>
  </si>
  <si>
    <t>1372/01/08</t>
  </si>
  <si>
    <t>1372/01/09</t>
  </si>
  <si>
    <t>1372/01/10</t>
  </si>
  <si>
    <t>1372/01/11</t>
  </si>
  <si>
    <t>1372/01/14</t>
  </si>
  <si>
    <t>1372/01/15</t>
  </si>
  <si>
    <t>1372/01/16</t>
  </si>
  <si>
    <t>1372/01/17</t>
  </si>
  <si>
    <t>1372/01/18</t>
  </si>
  <si>
    <t>1372/01/19</t>
  </si>
  <si>
    <t>1372/01/21</t>
  </si>
  <si>
    <t>1372/01/22</t>
  </si>
  <si>
    <t>1372/01/23</t>
  </si>
  <si>
    <t>1372/01/24</t>
  </si>
  <si>
    <t>1372/01/25</t>
  </si>
  <si>
    <t>1372/01/26</t>
  </si>
  <si>
    <t>1372/01/29</t>
  </si>
  <si>
    <t>1372/01/30</t>
  </si>
  <si>
    <t>1372/01/31</t>
  </si>
  <si>
    <t>1372/02/01</t>
  </si>
  <si>
    <t>1372/02/02</t>
  </si>
  <si>
    <t>1372/02/04</t>
  </si>
  <si>
    <t>1372/02/05</t>
  </si>
  <si>
    <t>1372/02/06</t>
  </si>
  <si>
    <t>1372/02/07</t>
  </si>
  <si>
    <t>1372/02/08</t>
  </si>
  <si>
    <t>1372/02/09</t>
  </si>
  <si>
    <t>1372/02/11</t>
  </si>
  <si>
    <t>1372/02/12</t>
  </si>
  <si>
    <t>1372/02/14</t>
  </si>
  <si>
    <t>1372/02/15</t>
  </si>
  <si>
    <t>1372/02/16</t>
  </si>
  <si>
    <t>1372/02/18</t>
  </si>
  <si>
    <t>1372/02/19</t>
  </si>
  <si>
    <t>1372/02/20</t>
  </si>
  <si>
    <t>1372/02/21</t>
  </si>
  <si>
    <t>1372/02/22</t>
  </si>
  <si>
    <t>1372/02/23</t>
  </si>
  <si>
    <t>1372/02/25</t>
  </si>
  <si>
    <t>1372/02/26</t>
  </si>
  <si>
    <t>1372/02/27</t>
  </si>
  <si>
    <t>1372/02/28</t>
  </si>
  <si>
    <t>1372/02/29</t>
  </si>
  <si>
    <t>1372/02/30</t>
  </si>
  <si>
    <t>1372/03/01</t>
  </si>
  <si>
    <t>1372/03/02</t>
  </si>
  <si>
    <t>1372/03/03</t>
  </si>
  <si>
    <t>1372/03/04</t>
  </si>
  <si>
    <t>1372/03/05</t>
  </si>
  <si>
    <t>1372/03/06</t>
  </si>
  <si>
    <t>1372/03/08</t>
  </si>
  <si>
    <t>1372/03/09</t>
  </si>
  <si>
    <t>1372/03/10</t>
  </si>
  <si>
    <t>1372/03/12</t>
  </si>
  <si>
    <t>1372/03/13</t>
  </si>
  <si>
    <t>1372/03/16</t>
  </si>
  <si>
    <t>1372/03/17</t>
  </si>
  <si>
    <t>1372/03/18</t>
  </si>
  <si>
    <t>1372/03/20</t>
  </si>
  <si>
    <t>1372/03/22</t>
  </si>
  <si>
    <t>1372/03/23</t>
  </si>
  <si>
    <t>1372/03/24</t>
  </si>
  <si>
    <t>1372/03/25</t>
  </si>
  <si>
    <t>1372/03/26</t>
  </si>
  <si>
    <t>1372/03/27</t>
  </si>
  <si>
    <t>1372/03/29</t>
  </si>
  <si>
    <t>1372/03/30</t>
  </si>
  <si>
    <t>1372/03/31</t>
  </si>
  <si>
    <t>1372/04/01</t>
  </si>
  <si>
    <t>1372/04/02</t>
  </si>
  <si>
    <t>1372/04/03</t>
  </si>
  <si>
    <t>1372/04/05</t>
  </si>
  <si>
    <t>1372/04/06</t>
  </si>
  <si>
    <t>1372/04/07</t>
  </si>
  <si>
    <t>1372/04/08</t>
  </si>
  <si>
    <t>1372/04/12</t>
  </si>
  <si>
    <t>1372/04/13</t>
  </si>
  <si>
    <t>1372/04/14</t>
  </si>
  <si>
    <t>1372/04/15</t>
  </si>
  <si>
    <t>1372/04/16</t>
  </si>
  <si>
    <t>1372/04/17</t>
  </si>
  <si>
    <t>1372/04/19</t>
  </si>
  <si>
    <t>1372/04/20</t>
  </si>
  <si>
    <t>1372/04/21</t>
  </si>
  <si>
    <t>1372/04/22</t>
  </si>
  <si>
    <t>1372/04/23</t>
  </si>
  <si>
    <t>1372/04/24</t>
  </si>
  <si>
    <t>1372/04/26</t>
  </si>
  <si>
    <t>1372/04/27</t>
  </si>
  <si>
    <t>1372/04/28</t>
  </si>
  <si>
    <t>1372/04/29</t>
  </si>
  <si>
    <t>1372/04/30</t>
  </si>
  <si>
    <t>1372/04/31</t>
  </si>
  <si>
    <t>1372/05/02</t>
  </si>
  <si>
    <t>1372/05/03</t>
  </si>
  <si>
    <t>1372/05/04</t>
  </si>
  <si>
    <t>1372/05/05</t>
  </si>
  <si>
    <t>1372/05/06</t>
  </si>
  <si>
    <t>1372/05/07</t>
  </si>
  <si>
    <t>1372/05/09</t>
  </si>
  <si>
    <t>1372/05/10</t>
  </si>
  <si>
    <t>1372/05/11</t>
  </si>
  <si>
    <t>1372/05/12</t>
  </si>
  <si>
    <t>1372/05/13</t>
  </si>
  <si>
    <t>1372/05/14</t>
  </si>
  <si>
    <t>1372/05/16</t>
  </si>
  <si>
    <t>1372/05/17</t>
  </si>
  <si>
    <t>1372/05/19</t>
  </si>
  <si>
    <t>1372/05/20</t>
  </si>
  <si>
    <t>1372/05/21</t>
  </si>
  <si>
    <t>1372/05/23</t>
  </si>
  <si>
    <t>1372/05/24</t>
  </si>
  <si>
    <t>1372/05/25</t>
  </si>
  <si>
    <t>1372/05/27</t>
  </si>
  <si>
    <t>1372/05/28</t>
  </si>
  <si>
    <t>1372/05/30</t>
  </si>
  <si>
    <t>1372/05/31</t>
  </si>
  <si>
    <t>1372/06/01</t>
  </si>
  <si>
    <t>1372/06/02</t>
  </si>
  <si>
    <t>1372/06/03</t>
  </si>
  <si>
    <t>1372/06/04</t>
  </si>
  <si>
    <t>1372/06/06</t>
  </si>
  <si>
    <t>1372/06/07</t>
  </si>
  <si>
    <t>1372/06/08</t>
  </si>
  <si>
    <t>1372/06/09</t>
  </si>
  <si>
    <t>1372/06/10</t>
  </si>
  <si>
    <t>1372/06/11</t>
  </si>
  <si>
    <t>1372/06/13</t>
  </si>
  <si>
    <t>1372/06/15</t>
  </si>
  <si>
    <t>1372/06/16</t>
  </si>
  <si>
    <t>1372/06/17</t>
  </si>
  <si>
    <t>1372/06/18</t>
  </si>
  <si>
    <t>1372/06/20</t>
  </si>
  <si>
    <t>1372/06/21</t>
  </si>
  <si>
    <t>1372/06/22</t>
  </si>
  <si>
    <t>1372/06/23</t>
  </si>
  <si>
    <t>1372/06/24</t>
  </si>
  <si>
    <t>1372/06/25</t>
  </si>
  <si>
    <t>1372/06/27</t>
  </si>
  <si>
    <t>1372/06/28</t>
  </si>
  <si>
    <t>1372/06/29</t>
  </si>
  <si>
    <t>1372/06/30</t>
  </si>
  <si>
    <t>1372/06/31</t>
  </si>
  <si>
    <t>1372/07/01</t>
  </si>
  <si>
    <t>1372/07/03</t>
  </si>
  <si>
    <t>1372/07/04</t>
  </si>
  <si>
    <t>1372/07/05</t>
  </si>
  <si>
    <t>1372/07/06</t>
  </si>
  <si>
    <t>1372/07/07</t>
  </si>
  <si>
    <t>1372/07/08</t>
  </si>
  <si>
    <t>1372/07/10</t>
  </si>
  <si>
    <t>1372/07/11</t>
  </si>
  <si>
    <t>1372/07/12</t>
  </si>
  <si>
    <t>1372/07/13</t>
  </si>
  <si>
    <t>1372/07/14</t>
  </si>
  <si>
    <t>1372/07/15</t>
  </si>
  <si>
    <t>1372/07/17</t>
  </si>
  <si>
    <t>1372/07/18</t>
  </si>
  <si>
    <t>1372/07/19</t>
  </si>
  <si>
    <t>1372/07/20</t>
  </si>
  <si>
    <t>1372/07/21</t>
  </si>
  <si>
    <t>1372/07/22</t>
  </si>
  <si>
    <t>1372/07/24</t>
  </si>
  <si>
    <t>1372/07/25</t>
  </si>
  <si>
    <t>1372/07/26</t>
  </si>
  <si>
    <t>1372/07/27</t>
  </si>
  <si>
    <t>1372/07/28</t>
  </si>
  <si>
    <t>1372/07/29</t>
  </si>
  <si>
    <t>1372/08/01</t>
  </si>
  <si>
    <t>1372/08/02</t>
  </si>
  <si>
    <t>1372/08/03</t>
  </si>
  <si>
    <t>1372/08/04</t>
  </si>
  <si>
    <t>1372/08/05</t>
  </si>
  <si>
    <t>1372/08/06</t>
  </si>
  <si>
    <t>1372/08/08</t>
  </si>
  <si>
    <t>1372/08/09</t>
  </si>
  <si>
    <t>1372/08/10</t>
  </si>
  <si>
    <t>1372/08/11</t>
  </si>
  <si>
    <t>1372/08/12</t>
  </si>
  <si>
    <t>1372/08/13</t>
  </si>
  <si>
    <t>1372/08/15</t>
  </si>
  <si>
    <t>1372/08/16</t>
  </si>
  <si>
    <t>1372/08/17</t>
  </si>
  <si>
    <t>1372/08/18</t>
  </si>
  <si>
    <t>1372/08/19</t>
  </si>
  <si>
    <t>1372/08/20</t>
  </si>
  <si>
    <t>1372/08/22</t>
  </si>
  <si>
    <t>1372/08/23</t>
  </si>
  <si>
    <t>1372/08/24</t>
  </si>
  <si>
    <t>1372/08/25</t>
  </si>
  <si>
    <t>1372/08/26</t>
  </si>
  <si>
    <t>1372/08/27</t>
  </si>
  <si>
    <t>1372/08/29</t>
  </si>
  <si>
    <t>1372/08/30</t>
  </si>
  <si>
    <t>1372/09/01</t>
  </si>
  <si>
    <t>1372/09/02</t>
  </si>
  <si>
    <t>1372/09/03</t>
  </si>
  <si>
    <t>1372/09/04</t>
  </si>
  <si>
    <t>1372/09/06</t>
  </si>
  <si>
    <t>1372/09/07</t>
  </si>
  <si>
    <t>1372/09/08</t>
  </si>
  <si>
    <t>1372/09/09</t>
  </si>
  <si>
    <t>1372/09/10</t>
  </si>
  <si>
    <t>1372/09/11</t>
  </si>
  <si>
    <t>1372/09/13</t>
  </si>
  <si>
    <t>1372/09/14</t>
  </si>
  <si>
    <t>1372/09/15</t>
  </si>
  <si>
    <t>1372/09/16</t>
  </si>
  <si>
    <t>1372/09/18</t>
  </si>
  <si>
    <t>1372/09/21</t>
  </si>
  <si>
    <t>1372/09/22</t>
  </si>
  <si>
    <t>1372/09/23</t>
  </si>
  <si>
    <t>1372/09/24</t>
  </si>
  <si>
    <t>1372/09/25</t>
  </si>
  <si>
    <t>1372/09/27</t>
  </si>
  <si>
    <t>1372/09/28</t>
  </si>
  <si>
    <t>1372/09/29</t>
  </si>
  <si>
    <t>1372/09/30</t>
  </si>
  <si>
    <t>1372/10/01</t>
  </si>
  <si>
    <t>1372/10/02</t>
  </si>
  <si>
    <t>1372/10/04</t>
  </si>
  <si>
    <t>1372/10/05</t>
  </si>
  <si>
    <t>1372/10/07</t>
  </si>
  <si>
    <t>1372/10/08</t>
  </si>
  <si>
    <t>1372/10/09</t>
  </si>
  <si>
    <t>1372/10/11</t>
  </si>
  <si>
    <t>1372/10/12</t>
  </si>
  <si>
    <t>1372/10/13</t>
  </si>
  <si>
    <t>1372/10/14</t>
  </si>
  <si>
    <t>1372/10/15</t>
  </si>
  <si>
    <t>1372/10/16</t>
  </si>
  <si>
    <t>1372/10/18</t>
  </si>
  <si>
    <t>1372/10/19</t>
  </si>
  <si>
    <t>1372/10/21</t>
  </si>
  <si>
    <t>1372/10/22</t>
  </si>
  <si>
    <t>1372/10/23</t>
  </si>
  <si>
    <t>1372/10/25</t>
  </si>
  <si>
    <t>1372/10/26</t>
  </si>
  <si>
    <t>1372/10/27</t>
  </si>
  <si>
    <t>1372/10/28</t>
  </si>
  <si>
    <t>1372/10/29</t>
  </si>
  <si>
    <t>1372/10/30</t>
  </si>
  <si>
    <t>1372/11/02</t>
  </si>
  <si>
    <t>1372/11/03</t>
  </si>
  <si>
    <t>1372/11/04</t>
  </si>
  <si>
    <t>1372/11/05</t>
  </si>
  <si>
    <t>1372/11/06</t>
  </si>
  <si>
    <t>1372/11/07</t>
  </si>
  <si>
    <t>1372/11/09</t>
  </si>
  <si>
    <t>1372/11/10</t>
  </si>
  <si>
    <t>1372/11/11</t>
  </si>
  <si>
    <t>1372/11/12</t>
  </si>
  <si>
    <t>1372/11/13</t>
  </si>
  <si>
    <t>1372/11/14</t>
  </si>
  <si>
    <t>1372/11/16</t>
  </si>
  <si>
    <t>1372/11/17</t>
  </si>
  <si>
    <t>1372/11/18</t>
  </si>
  <si>
    <t>1372/11/19</t>
  </si>
  <si>
    <t>1372/11/20</t>
  </si>
  <si>
    <t>1372/11/21</t>
  </si>
  <si>
    <t>1372/11/23</t>
  </si>
  <si>
    <t>1372/11/24</t>
  </si>
  <si>
    <t>1372/11/25</t>
  </si>
  <si>
    <t>1372/11/26</t>
  </si>
  <si>
    <t>1372/11/28</t>
  </si>
  <si>
    <t>1372/11/30</t>
  </si>
  <si>
    <t>1372/12/01</t>
  </si>
  <si>
    <t>1372/12/02</t>
  </si>
  <si>
    <t>1372/12/03</t>
  </si>
  <si>
    <t>1372/12/04</t>
  </si>
  <si>
    <t>1372/12/05</t>
  </si>
  <si>
    <t>1372/12/07</t>
  </si>
  <si>
    <t>1372/12/08</t>
  </si>
  <si>
    <t>1372/12/09</t>
  </si>
  <si>
    <t>1372/12/10</t>
  </si>
  <si>
    <t>1372/12/11</t>
  </si>
  <si>
    <t>1372/12/12</t>
  </si>
  <si>
    <t>1372/12/14</t>
  </si>
  <si>
    <t>1372/12/15</t>
  </si>
  <si>
    <t>1372/12/16</t>
  </si>
  <si>
    <t>1372/12/17</t>
  </si>
  <si>
    <t>1372/12/18</t>
  </si>
  <si>
    <t>1372/12/19</t>
  </si>
  <si>
    <t>1372/12/21</t>
  </si>
  <si>
    <t>1372/12/23</t>
  </si>
  <si>
    <t>1372/12/24</t>
  </si>
  <si>
    <t>1372/12/25</t>
  </si>
  <si>
    <t>1372/12/26</t>
  </si>
  <si>
    <t>1373/01/06</t>
  </si>
  <si>
    <t>1373/01/07</t>
  </si>
  <si>
    <t>1373/01/08</t>
  </si>
  <si>
    <t>1373/01/09</t>
  </si>
  <si>
    <t>1373/01/10</t>
  </si>
  <si>
    <t>1373/01/11</t>
  </si>
  <si>
    <t>1373/01/14</t>
  </si>
  <si>
    <t>1373/01/15</t>
  </si>
  <si>
    <t>1373/01/16</t>
  </si>
  <si>
    <t>1373/01/18</t>
  </si>
  <si>
    <t>1373/01/20</t>
  </si>
  <si>
    <t>1373/01/21</t>
  </si>
  <si>
    <t>1373/01/22</t>
  </si>
  <si>
    <t>1373/01/23</t>
  </si>
  <si>
    <t>1373/01/24</t>
  </si>
  <si>
    <t>1373/01/25</t>
  </si>
  <si>
    <t>1373/01/27</t>
  </si>
  <si>
    <t>1373/01/28</t>
  </si>
  <si>
    <t>1373/01/29</t>
  </si>
  <si>
    <t>1373/01/30</t>
  </si>
  <si>
    <t>1373/01/31</t>
  </si>
  <si>
    <t>1373/02/01</t>
  </si>
  <si>
    <t>1373/02/03</t>
  </si>
  <si>
    <t>1373/02/04</t>
  </si>
  <si>
    <t>1373/02/05</t>
  </si>
  <si>
    <t>1373/02/06</t>
  </si>
  <si>
    <t>1373/02/07</t>
  </si>
  <si>
    <t>1373/02/08</t>
  </si>
  <si>
    <t>1373/02/10</t>
  </si>
  <si>
    <t>1373/02/11</t>
  </si>
  <si>
    <t>1373/02/12</t>
  </si>
  <si>
    <t>1373/02/13</t>
  </si>
  <si>
    <t>1373/02/14</t>
  </si>
  <si>
    <t>1373/02/15</t>
  </si>
  <si>
    <t>1373/02/17</t>
  </si>
  <si>
    <t>1373/02/18</t>
  </si>
  <si>
    <t>1373/02/19</t>
  </si>
  <si>
    <t>1373/02/20</t>
  </si>
  <si>
    <t>1373/02/21</t>
  </si>
  <si>
    <t>1373/02/22</t>
  </si>
  <si>
    <t>1373/02/24</t>
  </si>
  <si>
    <t>1373/02/25</t>
  </si>
  <si>
    <t>1373/02/26</t>
  </si>
  <si>
    <t>1373/02/27</t>
  </si>
  <si>
    <t>1373/02/28</t>
  </si>
  <si>
    <t>1373/02/29</t>
  </si>
  <si>
    <t>1373/03/01</t>
  </si>
  <si>
    <t>1373/03/02</t>
  </si>
  <si>
    <t>1373/03/03</t>
  </si>
  <si>
    <t>1373/03/04</t>
  </si>
  <si>
    <t>1373/03/05</t>
  </si>
  <si>
    <t>1373/03/07</t>
  </si>
  <si>
    <t>1373/03/09</t>
  </si>
  <si>
    <t>1373/03/10</t>
  </si>
  <si>
    <t>1373/03/11</t>
  </si>
  <si>
    <t>1373/03/12</t>
  </si>
  <si>
    <t>1373/03/16</t>
  </si>
  <si>
    <t>1373/03/17</t>
  </si>
  <si>
    <t>1373/03/18</t>
  </si>
  <si>
    <t>1373/03/19</t>
  </si>
  <si>
    <t>1373/03/21</t>
  </si>
  <si>
    <t>1373/03/22</t>
  </si>
  <si>
    <t>1373/03/23</t>
  </si>
  <si>
    <t>1373/03/24</t>
  </si>
  <si>
    <t>1373/03/25</t>
  </si>
  <si>
    <t>1373/03/26</t>
  </si>
  <si>
    <t>1373/03/28</t>
  </si>
  <si>
    <t>1373/03/31</t>
  </si>
  <si>
    <t>1373/04/01</t>
  </si>
  <si>
    <t>1373/04/02</t>
  </si>
  <si>
    <t>1373/04/04</t>
  </si>
  <si>
    <t>1373/04/05</t>
  </si>
  <si>
    <t>1373/04/06</t>
  </si>
  <si>
    <t>1373/04/07</t>
  </si>
  <si>
    <t>1373/04/08</t>
  </si>
  <si>
    <t>1373/04/09</t>
  </si>
  <si>
    <t>1373/04/11</t>
  </si>
  <si>
    <t>1373/04/12</t>
  </si>
  <si>
    <t>1373/04/13</t>
  </si>
  <si>
    <t>1373/04/14</t>
  </si>
  <si>
    <t>1373/04/15</t>
  </si>
  <si>
    <t>1373/04/16</t>
  </si>
  <si>
    <t>1373/04/18</t>
  </si>
  <si>
    <t>1373/04/19</t>
  </si>
  <si>
    <t>1373/04/20</t>
  </si>
  <si>
    <t>1373/04/21</t>
  </si>
  <si>
    <t>1373/04/22</t>
  </si>
  <si>
    <t>1373/04/23</t>
  </si>
  <si>
    <t>1373/04/25</t>
  </si>
  <si>
    <t>1373/04/26</t>
  </si>
  <si>
    <t>1373/04/27</t>
  </si>
  <si>
    <t>1373/04/28</t>
  </si>
  <si>
    <t>1373/04/29</t>
  </si>
  <si>
    <t>1373/04/30</t>
  </si>
  <si>
    <t>1373/05/01</t>
  </si>
  <si>
    <t>1373/05/02</t>
  </si>
  <si>
    <t>1373/05/03</t>
  </si>
  <si>
    <t>1373/05/04</t>
  </si>
  <si>
    <t>1373/05/05</t>
  </si>
  <si>
    <t>1373/05/06</t>
  </si>
  <si>
    <t>1373/05/09</t>
  </si>
  <si>
    <t>1373/05/10</t>
  </si>
  <si>
    <t>1373/05/11</t>
  </si>
  <si>
    <t>1373/05/12</t>
  </si>
  <si>
    <t>1373/05/13</t>
  </si>
  <si>
    <t>1373/05/15</t>
  </si>
  <si>
    <t>1373/05/17</t>
  </si>
  <si>
    <t>1373/05/18</t>
  </si>
  <si>
    <t>1373/05/19</t>
  </si>
  <si>
    <t>1373/05/20</t>
  </si>
  <si>
    <t>1373/05/22</t>
  </si>
  <si>
    <t>1373/05/23</t>
  </si>
  <si>
    <t>1373/05/24</t>
  </si>
  <si>
    <t>1373/05/25</t>
  </si>
  <si>
    <t>1373/05/26</t>
  </si>
  <si>
    <t>1373/05/27</t>
  </si>
  <si>
    <t>1373/05/29</t>
  </si>
  <si>
    <t>1373/05/30</t>
  </si>
  <si>
    <t>1373/05/31</t>
  </si>
  <si>
    <t>1373/06/01</t>
  </si>
  <si>
    <t>1373/06/02</t>
  </si>
  <si>
    <t>1373/06/03</t>
  </si>
  <si>
    <t>1373/06/05</t>
  </si>
  <si>
    <t>1373/06/06</t>
  </si>
  <si>
    <t>1373/06/07</t>
  </si>
  <si>
    <t>1373/06/08</t>
  </si>
  <si>
    <t>1373/06/09</t>
  </si>
  <si>
    <t>1373/06/10</t>
  </si>
  <si>
    <t>1373/06/12</t>
  </si>
  <si>
    <t>1373/06/13</t>
  </si>
  <si>
    <t>1373/06/14</t>
  </si>
  <si>
    <t>1373/06/15</t>
  </si>
  <si>
    <t>1373/06/16</t>
  </si>
  <si>
    <t>1373/06/17</t>
  </si>
  <si>
    <t>1373/06/19</t>
  </si>
  <si>
    <t>1373/06/20</t>
  </si>
  <si>
    <t>1373/06/21</t>
  </si>
  <si>
    <t>1373/06/22</t>
  </si>
  <si>
    <t>1373/06/23</t>
  </si>
  <si>
    <t>1373/06/24</t>
  </si>
  <si>
    <t>1373/06/26</t>
  </si>
  <si>
    <t>1373/06/27</t>
  </si>
  <si>
    <t>1373/06/28</t>
  </si>
  <si>
    <t>1373/06/29</t>
  </si>
  <si>
    <t>1373/06/30</t>
  </si>
  <si>
    <t>1373/06/31</t>
  </si>
  <si>
    <t>1373/07/02</t>
  </si>
  <si>
    <t>1373/07/03</t>
  </si>
  <si>
    <t>1373/07/04</t>
  </si>
  <si>
    <t>1373/07/05</t>
  </si>
  <si>
    <t>1373/07/06</t>
  </si>
  <si>
    <t>1373/07/07</t>
  </si>
  <si>
    <t>1373/07/09</t>
  </si>
  <si>
    <t>1373/07/10</t>
  </si>
  <si>
    <t>1373/07/11</t>
  </si>
  <si>
    <t>1373/07/12</t>
  </si>
  <si>
    <t>1373/07/13</t>
  </si>
  <si>
    <t>1373/07/14</t>
  </si>
  <si>
    <t>1373/07/16</t>
  </si>
  <si>
    <t>1373/07/17</t>
  </si>
  <si>
    <t>1373/07/18</t>
  </si>
  <si>
    <t>1373/07/19</t>
  </si>
  <si>
    <t>1373/07/20</t>
  </si>
  <si>
    <t>1373/07/21</t>
  </si>
  <si>
    <t>1373/07/23</t>
  </si>
  <si>
    <t>1373/07/24</t>
  </si>
  <si>
    <t>1373/07/25</t>
  </si>
  <si>
    <t>1373/07/26</t>
  </si>
  <si>
    <t>1373/07/27</t>
  </si>
  <si>
    <t>1373/07/28</t>
  </si>
  <si>
    <t>1373/07/30</t>
  </si>
  <si>
    <t>1373/08/01</t>
  </si>
  <si>
    <t>1373/08/02</t>
  </si>
  <si>
    <t>1373/08/03</t>
  </si>
  <si>
    <t>1373/08/04</t>
  </si>
  <si>
    <t>1373/08/05</t>
  </si>
  <si>
    <t>1373/08/07</t>
  </si>
  <si>
    <t>1373/08/08</t>
  </si>
  <si>
    <t>1373/08/09</t>
  </si>
  <si>
    <t>1373/08/10</t>
  </si>
  <si>
    <t>1373/08/11</t>
  </si>
  <si>
    <t>1373/08/12</t>
  </si>
  <si>
    <t>1373/08/14</t>
  </si>
  <si>
    <t>1373/08/15</t>
  </si>
  <si>
    <t>1373/08/16</t>
  </si>
  <si>
    <t>1373/08/17</t>
  </si>
  <si>
    <t>1373/08/18</t>
  </si>
  <si>
    <t>1373/08/19</t>
  </si>
  <si>
    <t>1373/08/21</t>
  </si>
  <si>
    <t>1373/08/22</t>
  </si>
  <si>
    <t>1373/08/23</t>
  </si>
  <si>
    <t>1373/08/24</t>
  </si>
  <si>
    <t>1373/08/25</t>
  </si>
  <si>
    <t>1373/08/26</t>
  </si>
  <si>
    <t>1373/08/28</t>
  </si>
  <si>
    <t>1373/08/29</t>
  </si>
  <si>
    <t>1373/08/30</t>
  </si>
  <si>
    <t>1373/09/01</t>
  </si>
  <si>
    <t>1373/09/02</t>
  </si>
  <si>
    <t>1373/09/03</t>
  </si>
  <si>
    <t>1373/09/05</t>
  </si>
  <si>
    <t>1373/09/06</t>
  </si>
  <si>
    <t>1373/09/07</t>
  </si>
  <si>
    <t>1373/09/08</t>
  </si>
  <si>
    <t>1373/09/10</t>
  </si>
  <si>
    <t>1373/09/12</t>
  </si>
  <si>
    <t>1373/09/13</t>
  </si>
  <si>
    <t>1373/09/14</t>
  </si>
  <si>
    <t>1373/09/15</t>
  </si>
  <si>
    <t>1373/09/16</t>
  </si>
  <si>
    <t>1373/09/17</t>
  </si>
  <si>
    <t>1373/09/19</t>
  </si>
  <si>
    <t>1373/09/20</t>
  </si>
  <si>
    <t>1373/09/21</t>
  </si>
  <si>
    <t>1373/09/22</t>
  </si>
  <si>
    <t>1373/09/23</t>
  </si>
  <si>
    <t>1373/09/24</t>
  </si>
  <si>
    <t>1373/09/27</t>
  </si>
  <si>
    <t>1373/09/28</t>
  </si>
  <si>
    <t>1373/09/29</t>
  </si>
  <si>
    <t>1373/09/30</t>
  </si>
  <si>
    <t>1373/10/01</t>
  </si>
  <si>
    <t>1373/10/03</t>
  </si>
  <si>
    <t>1373/10/04</t>
  </si>
  <si>
    <t>1373/10/05</t>
  </si>
  <si>
    <t>1373/10/06</t>
  </si>
  <si>
    <t>1373/10/07</t>
  </si>
  <si>
    <t>1373/10/08</t>
  </si>
  <si>
    <t>1373/10/11</t>
  </si>
  <si>
    <t>1373/10/12</t>
  </si>
  <si>
    <t>1373/10/13</t>
  </si>
  <si>
    <t>1373/10/14</t>
  </si>
  <si>
    <t>1373/10/15</t>
  </si>
  <si>
    <t>1373/10/17</t>
  </si>
  <si>
    <t>1373/10/18</t>
  </si>
  <si>
    <t>1373/10/19</t>
  </si>
  <si>
    <t>1373/10/20</t>
  </si>
  <si>
    <t>1373/10/21</t>
  </si>
  <si>
    <t>1373/10/22</t>
  </si>
  <si>
    <t>1373/10/24</t>
  </si>
  <si>
    <t>1373/10/25</t>
  </si>
  <si>
    <t>1373/10/26</t>
  </si>
  <si>
    <t>1373/10/28</t>
  </si>
  <si>
    <t>1373/10/29</t>
  </si>
  <si>
    <t>1373/11/01</t>
  </si>
  <si>
    <t>1373/11/02</t>
  </si>
  <si>
    <t>1373/11/03</t>
  </si>
  <si>
    <t>1373/11/04</t>
  </si>
  <si>
    <t>1373/11/05</t>
  </si>
  <si>
    <t>1373/11/06</t>
  </si>
  <si>
    <t>1373/11/08</t>
  </si>
  <si>
    <t>1373/11/09</t>
  </si>
  <si>
    <t>1373/11/10</t>
  </si>
  <si>
    <t>1373/11/11</t>
  </si>
  <si>
    <t>1373/11/12</t>
  </si>
  <si>
    <t>1373/11/13</t>
  </si>
  <si>
    <t>1373/11/15</t>
  </si>
  <si>
    <t>1373/11/16</t>
  </si>
  <si>
    <t>1373/11/17</t>
  </si>
  <si>
    <t>1373/11/18</t>
  </si>
  <si>
    <t>1373/11/19</t>
  </si>
  <si>
    <t>1373/11/20</t>
  </si>
  <si>
    <t>1373/11/23</t>
  </si>
  <si>
    <t>1373/11/24</t>
  </si>
  <si>
    <t>1373/11/25</t>
  </si>
  <si>
    <t>1373/11/26</t>
  </si>
  <si>
    <t>1373/11/27</t>
  </si>
  <si>
    <t>1373/11/29</t>
  </si>
  <si>
    <t>1373/11/30</t>
  </si>
  <si>
    <t>1373/12/01</t>
  </si>
  <si>
    <t>1373/12/03</t>
  </si>
  <si>
    <t>1373/12/04</t>
  </si>
  <si>
    <t>1373/12/06</t>
  </si>
  <si>
    <t>1373/12/07</t>
  </si>
  <si>
    <t>1373/12/08</t>
  </si>
  <si>
    <t>1373/12/09</t>
  </si>
  <si>
    <t>1373/12/10</t>
  </si>
  <si>
    <t>1373/12/13</t>
  </si>
  <si>
    <t>1373/12/14</t>
  </si>
  <si>
    <t>1373/12/15</t>
  </si>
  <si>
    <t>1373/12/16</t>
  </si>
  <si>
    <t>1373/12/17</t>
  </si>
  <si>
    <t>1373/12/18</t>
  </si>
  <si>
    <t>1373/12/20</t>
  </si>
  <si>
    <t>1373/12/21</t>
  </si>
  <si>
    <t>1373/12/22</t>
  </si>
  <si>
    <t>1373/12/23</t>
  </si>
  <si>
    <t>1373/12/24</t>
  </si>
  <si>
    <t>1373/12/25</t>
  </si>
  <si>
    <t>1373/12/28</t>
  </si>
  <si>
    <t>1374/01/05</t>
  </si>
  <si>
    <t>1374/01/07</t>
  </si>
  <si>
    <t>1374/01/08</t>
  </si>
  <si>
    <t>1374/01/09</t>
  </si>
  <si>
    <t>1374/01/10</t>
  </si>
  <si>
    <t>1374/01/14</t>
  </si>
  <si>
    <t>1374/01/15</t>
  </si>
  <si>
    <t>1374/01/16</t>
  </si>
  <si>
    <t>1374/01/17</t>
  </si>
  <si>
    <t>1374/01/19</t>
  </si>
  <si>
    <t>1374/01/20</t>
  </si>
  <si>
    <t>1374/01/21</t>
  </si>
  <si>
    <t>1374/01/23</t>
  </si>
  <si>
    <t>1374/01/24</t>
  </si>
  <si>
    <t>1374/01/26</t>
  </si>
  <si>
    <t>1374/01/27</t>
  </si>
  <si>
    <t>1374/01/28</t>
  </si>
  <si>
    <t>1374/01/29</t>
  </si>
  <si>
    <t>1374/01/30</t>
  </si>
  <si>
    <t>1374/01/31</t>
  </si>
  <si>
    <t>1374/02/02</t>
  </si>
  <si>
    <t>1374/02/03</t>
  </si>
  <si>
    <t>1374/02/04</t>
  </si>
  <si>
    <t>1374/02/05</t>
  </si>
  <si>
    <t>1374/02/06</t>
  </si>
  <si>
    <t>1374/02/07</t>
  </si>
  <si>
    <t>1374/02/09</t>
  </si>
  <si>
    <t>1374/02/10</t>
  </si>
  <si>
    <t>1374/02/11</t>
  </si>
  <si>
    <t>1374/02/12</t>
  </si>
  <si>
    <t>1374/02/13</t>
  </si>
  <si>
    <t>1374/02/14</t>
  </si>
  <si>
    <t>1374/02/16</t>
  </si>
  <si>
    <t>1374/02/17</t>
  </si>
  <si>
    <t>1374/02/18</t>
  </si>
  <si>
    <t>1374/02/19</t>
  </si>
  <si>
    <t>1374/02/21</t>
  </si>
  <si>
    <t>1374/02/23</t>
  </si>
  <si>
    <t>1374/02/24</t>
  </si>
  <si>
    <t>1374/02/25</t>
  </si>
  <si>
    <t>1374/02/26</t>
  </si>
  <si>
    <t>1374/02/27</t>
  </si>
  <si>
    <t>1374/02/30</t>
  </si>
  <si>
    <t>1374/02/31</t>
  </si>
  <si>
    <t>1374/03/01</t>
  </si>
  <si>
    <t>1374/03/02</t>
  </si>
  <si>
    <t>1374/03/03</t>
  </si>
  <si>
    <t>1374/03/04</t>
  </si>
  <si>
    <t>1374/03/06</t>
  </si>
  <si>
    <t>1374/03/07</t>
  </si>
  <si>
    <t>1374/03/08</t>
  </si>
  <si>
    <t>1374/03/09</t>
  </si>
  <si>
    <t>1374/03/10</t>
  </si>
  <si>
    <t>1374/03/11</t>
  </si>
  <si>
    <t>1374/03/13</t>
  </si>
  <si>
    <t>1374/03/16</t>
  </si>
  <si>
    <t>1374/03/17</t>
  </si>
  <si>
    <t>1374/03/20</t>
  </si>
  <si>
    <t>1374/03/21</t>
  </si>
  <si>
    <t>1374/03/22</t>
  </si>
  <si>
    <t>1374/03/23</t>
  </si>
  <si>
    <t>1374/03/24</t>
  </si>
  <si>
    <t>1374/03/25</t>
  </si>
  <si>
    <t>1374/03/27</t>
  </si>
  <si>
    <t>1374/03/28</t>
  </si>
  <si>
    <t>1374/03/29</t>
  </si>
  <si>
    <t>1374/03/30</t>
  </si>
  <si>
    <t>1374/03/31</t>
  </si>
  <si>
    <t>1374/04/01</t>
  </si>
  <si>
    <t>1374/04/03</t>
  </si>
  <si>
    <t>1374/04/04</t>
  </si>
  <si>
    <t>1374/04/05</t>
  </si>
  <si>
    <t>1374/04/06</t>
  </si>
  <si>
    <t>1374/04/07</t>
  </si>
  <si>
    <t>1374/04/08</t>
  </si>
  <si>
    <t>1374/04/10</t>
  </si>
  <si>
    <t>1374/04/11</t>
  </si>
  <si>
    <t>1374/04/12</t>
  </si>
  <si>
    <t>1374/04/13</t>
  </si>
  <si>
    <t>1374/04/14</t>
  </si>
  <si>
    <t>1374/04/15</t>
  </si>
  <si>
    <t>1374/04/17</t>
  </si>
  <si>
    <t>1374/04/18</t>
  </si>
  <si>
    <t>1374/04/19</t>
  </si>
  <si>
    <t>1374/04/20</t>
  </si>
  <si>
    <t>1374/04/21</t>
  </si>
  <si>
    <t>1374/04/22</t>
  </si>
  <si>
    <t>1374/04/24</t>
  </si>
  <si>
    <t>1374/04/25</t>
  </si>
  <si>
    <t>1374/04/26</t>
  </si>
  <si>
    <t>1374/04/27</t>
  </si>
  <si>
    <t>1374/04/29</t>
  </si>
  <si>
    <t>1374/04/31</t>
  </si>
  <si>
    <t>1374/05/01</t>
  </si>
  <si>
    <t>1374/05/02</t>
  </si>
  <si>
    <t>1374/05/03</t>
  </si>
  <si>
    <t>1374/05/04</t>
  </si>
  <si>
    <t>1374/05/07</t>
  </si>
  <si>
    <t>1374/05/08</t>
  </si>
  <si>
    <t>1374/05/09</t>
  </si>
  <si>
    <t>1374/05/10</t>
  </si>
  <si>
    <t>1374/05/11</t>
  </si>
  <si>
    <t>1374/05/12</t>
  </si>
  <si>
    <t>1374/05/14</t>
  </si>
  <si>
    <t>1374/05/15</t>
  </si>
  <si>
    <t>1374/05/16</t>
  </si>
  <si>
    <t>1374/05/17</t>
  </si>
  <si>
    <t>1374/05/18</t>
  </si>
  <si>
    <t>1374/05/19</t>
  </si>
  <si>
    <t>1374/05/21</t>
  </si>
  <si>
    <t>1374/05/22</t>
  </si>
  <si>
    <t>1374/05/23</t>
  </si>
  <si>
    <t>1374/05/25</t>
  </si>
  <si>
    <t>1374/05/26</t>
  </si>
  <si>
    <t>1374/05/28</t>
  </si>
  <si>
    <t>1374/05/29</t>
  </si>
  <si>
    <t>1374/05/30</t>
  </si>
  <si>
    <t>1374/05/31</t>
  </si>
  <si>
    <t>1374/06/01</t>
  </si>
  <si>
    <t>1374/06/02</t>
  </si>
  <si>
    <t>1374/06/04</t>
  </si>
  <si>
    <t>1374/06/05</t>
  </si>
  <si>
    <t>1374/06/06</t>
  </si>
  <si>
    <t>1374/06/07</t>
  </si>
  <si>
    <t>1374/06/08</t>
  </si>
  <si>
    <t>1374/06/09</t>
  </si>
  <si>
    <t>1374/06/11</t>
  </si>
  <si>
    <t>1374/06/12</t>
  </si>
  <si>
    <t>1374/06/13</t>
  </si>
  <si>
    <t>1374/06/14</t>
  </si>
  <si>
    <t>1374/06/15</t>
  </si>
  <si>
    <t>1374/06/16</t>
  </si>
  <si>
    <t>1374/06/18</t>
  </si>
  <si>
    <t>1374/06/19</t>
  </si>
  <si>
    <t>1374/06/20</t>
  </si>
  <si>
    <t>1374/06/21</t>
  </si>
  <si>
    <t>1374/06/22</t>
  </si>
  <si>
    <t>1374/06/23</t>
  </si>
  <si>
    <t>1374/06/25</t>
  </si>
  <si>
    <t>1374/06/26</t>
  </si>
  <si>
    <t>1374/06/27</t>
  </si>
  <si>
    <t>1374/06/28</t>
  </si>
  <si>
    <t>1374/06/29</t>
  </si>
  <si>
    <t>1374/06/30</t>
  </si>
  <si>
    <t>1374/07/01</t>
  </si>
  <si>
    <t>1374/07/02</t>
  </si>
  <si>
    <t>1374/07/03</t>
  </si>
  <si>
    <t>1374/07/04</t>
  </si>
  <si>
    <t>1374/07/05</t>
  </si>
  <si>
    <t>1374/07/06</t>
  </si>
  <si>
    <t>1374/07/08</t>
  </si>
  <si>
    <t>1374/07/09</t>
  </si>
  <si>
    <t>1374/07/10</t>
  </si>
  <si>
    <t>1374/07/11</t>
  </si>
  <si>
    <t>1374/07/12</t>
  </si>
  <si>
    <t>1374/07/13</t>
  </si>
  <si>
    <t>1374/07/15</t>
  </si>
  <si>
    <t>1374/07/16</t>
  </si>
  <si>
    <t>1374/07/17</t>
  </si>
  <si>
    <t>1374/07/18</t>
  </si>
  <si>
    <t>1374/07/19</t>
  </si>
  <si>
    <t>1374/07/20</t>
  </si>
  <si>
    <t>1374/07/22</t>
  </si>
  <si>
    <t>1374/07/23</t>
  </si>
  <si>
    <t>1374/07/24</t>
  </si>
  <si>
    <t>1374/07/25</t>
  </si>
  <si>
    <t>1374/07/26</t>
  </si>
  <si>
    <t>1374/07/27</t>
  </si>
  <si>
    <t>1374/07/29</t>
  </si>
  <si>
    <t>1374/07/30</t>
  </si>
  <si>
    <t>1374/08/01</t>
  </si>
  <si>
    <t>1374/08/02</t>
  </si>
  <si>
    <t>1374/08/03</t>
  </si>
  <si>
    <t>1374/08/04</t>
  </si>
  <si>
    <t>1374/08/05</t>
  </si>
  <si>
    <t>1374/08/07</t>
  </si>
  <si>
    <t>1374/08/08</t>
  </si>
  <si>
    <t>1374/08/09</t>
  </si>
  <si>
    <t>1374/08/10</t>
  </si>
  <si>
    <t>1374/08/11</t>
  </si>
  <si>
    <t>1374/08/13</t>
  </si>
  <si>
    <t>1374/08/14</t>
  </si>
  <si>
    <t>1374/08/15</t>
  </si>
  <si>
    <t>1374/08/16</t>
  </si>
  <si>
    <t>1374/08/17</t>
  </si>
  <si>
    <t>1374/08/18</t>
  </si>
  <si>
    <t>1374/08/20</t>
  </si>
  <si>
    <t>1374/08/21</t>
  </si>
  <si>
    <t>1374/08/22</t>
  </si>
  <si>
    <t>1374/08/23</t>
  </si>
  <si>
    <t>1374/08/24</t>
  </si>
  <si>
    <t>1374/08/25</t>
  </si>
  <si>
    <t>1374/08/27</t>
  </si>
  <si>
    <t>1374/08/28</t>
  </si>
  <si>
    <t>1374/08/29</t>
  </si>
  <si>
    <t>1374/08/30</t>
  </si>
  <si>
    <t>1374/09/01</t>
  </si>
  <si>
    <t>1374/09/02</t>
  </si>
  <si>
    <t>1374/09/04</t>
  </si>
  <si>
    <t>1374/09/05</t>
  </si>
  <si>
    <t>1374/09/06</t>
  </si>
  <si>
    <t>1374/09/07</t>
  </si>
  <si>
    <t>1374/09/08</t>
  </si>
  <si>
    <t>1374/09/09</t>
  </si>
  <si>
    <t>1374/09/11</t>
  </si>
  <si>
    <t>1374/09/12</t>
  </si>
  <si>
    <t>1374/09/13</t>
  </si>
  <si>
    <t>1374/09/14</t>
  </si>
  <si>
    <t>1374/09/16</t>
  </si>
  <si>
    <t>1374/09/18</t>
  </si>
  <si>
    <t>1374/09/19</t>
  </si>
  <si>
    <t>1374/09/20</t>
  </si>
  <si>
    <t>1374/09/21</t>
  </si>
  <si>
    <t>1374/09/22</t>
  </si>
  <si>
    <t>1374/09/23</t>
  </si>
  <si>
    <t>1374/09/25</t>
  </si>
  <si>
    <t>1374/09/26</t>
  </si>
  <si>
    <t>1374/09/27</t>
  </si>
  <si>
    <t>1374/09/28</t>
  </si>
  <si>
    <t>1374/09/30</t>
  </si>
  <si>
    <t>1374/10/02</t>
  </si>
  <si>
    <t>1374/10/03</t>
  </si>
  <si>
    <t>1374/10/05</t>
  </si>
  <si>
    <t>1374/10/06</t>
  </si>
  <si>
    <t>1374/10/07</t>
  </si>
  <si>
    <t>1374/10/09</t>
  </si>
  <si>
    <t>1374/10/10</t>
  </si>
  <si>
    <t>1374/10/11</t>
  </si>
  <si>
    <t>1374/10/12</t>
  </si>
  <si>
    <t>1374/10/13</t>
  </si>
  <si>
    <t>1374/10/14</t>
  </si>
  <si>
    <t>1374/10/16</t>
  </si>
  <si>
    <t>1374/10/18</t>
  </si>
  <si>
    <t>1374/10/19</t>
  </si>
  <si>
    <t>1374/10/20</t>
  </si>
  <si>
    <t>1374/10/21</t>
  </si>
  <si>
    <t>1374/10/23</t>
  </si>
  <si>
    <t>1374/10/24</t>
  </si>
  <si>
    <t>1374/10/25</t>
  </si>
  <si>
    <t>1374/10/26</t>
  </si>
  <si>
    <t>1374/10/27</t>
  </si>
  <si>
    <t>1374/10/28</t>
  </si>
  <si>
    <t>1374/10/30</t>
  </si>
  <si>
    <t>1374/11/01</t>
  </si>
  <si>
    <t>1374/11/02</t>
  </si>
  <si>
    <t>1374/11/03</t>
  </si>
  <si>
    <t>1374/11/04</t>
  </si>
  <si>
    <t>1374/11/05</t>
  </si>
  <si>
    <t>1374/11/07</t>
  </si>
  <si>
    <t>1374/11/08</t>
  </si>
  <si>
    <t>1374/11/09</t>
  </si>
  <si>
    <t>1374/11/10</t>
  </si>
  <si>
    <t>1374/11/11</t>
  </si>
  <si>
    <t>1374/11/12</t>
  </si>
  <si>
    <t>1374/11/14</t>
  </si>
  <si>
    <t>1374/11/15</t>
  </si>
  <si>
    <t>1374/11/16</t>
  </si>
  <si>
    <t>1374/11/17</t>
  </si>
  <si>
    <t>1374/11/18</t>
  </si>
  <si>
    <t>1374/11/19</t>
  </si>
  <si>
    <t>1374/11/21</t>
  </si>
  <si>
    <t>1374/11/23</t>
  </si>
  <si>
    <t>1374/11/24</t>
  </si>
  <si>
    <t>1374/11/25</t>
  </si>
  <si>
    <t>1374/11/26</t>
  </si>
  <si>
    <t>1374/11/28</t>
  </si>
  <si>
    <t>1374/11/29</t>
  </si>
  <si>
    <t>1374/11/30</t>
  </si>
  <si>
    <t>1374/12/02</t>
  </si>
  <si>
    <t>1374/12/03</t>
  </si>
  <si>
    <t>1374/12/05</t>
  </si>
  <si>
    <t>1374/12/06</t>
  </si>
  <si>
    <t>1374/12/07</t>
  </si>
  <si>
    <t>1374/12/08</t>
  </si>
  <si>
    <t>1374/12/09</t>
  </si>
  <si>
    <t>1374/12/10</t>
  </si>
  <si>
    <t>1374/12/12</t>
  </si>
  <si>
    <t>1374/12/13</t>
  </si>
  <si>
    <t>1374/12/14</t>
  </si>
  <si>
    <t>1374/12/15</t>
  </si>
  <si>
    <t>1374/12/16</t>
  </si>
  <si>
    <t>1374/12/17</t>
  </si>
  <si>
    <t>1374/12/19</t>
  </si>
  <si>
    <t>1374/12/20</t>
  </si>
  <si>
    <t>1374/12/21</t>
  </si>
  <si>
    <t>1374/12/22</t>
  </si>
  <si>
    <t>1374/12/23</t>
  </si>
  <si>
    <t>1374/12/24</t>
  </si>
  <si>
    <t>1374/12/26</t>
  </si>
  <si>
    <t>1374/12/27</t>
  </si>
  <si>
    <t>1374/12/28</t>
  </si>
  <si>
    <t>1375/01/05</t>
  </si>
  <si>
    <t>1375/01/06</t>
  </si>
  <si>
    <t>1375/01/07</t>
  </si>
  <si>
    <t>1375/01/08</t>
  </si>
  <si>
    <t>1375/01/09</t>
  </si>
  <si>
    <t>1375/01/11</t>
  </si>
  <si>
    <t>1375/01/14</t>
  </si>
  <si>
    <t>1375/01/15</t>
  </si>
  <si>
    <t>1375/01/16</t>
  </si>
  <si>
    <t>1375/01/18</t>
  </si>
  <si>
    <t>1375/01/19</t>
  </si>
  <si>
    <t>1375/01/20</t>
  </si>
  <si>
    <t>1375/01/21</t>
  </si>
  <si>
    <t>1375/01/22</t>
  </si>
  <si>
    <t>1375/01/23</t>
  </si>
  <si>
    <t>1375/01/25</t>
  </si>
  <si>
    <t>1375/01/26</t>
  </si>
  <si>
    <t>1375/01/27</t>
  </si>
  <si>
    <t>1375/01/28</t>
  </si>
  <si>
    <t>1375/01/29</t>
  </si>
  <si>
    <t>1375/01/30</t>
  </si>
  <si>
    <t>1375/02/01</t>
  </si>
  <si>
    <t>1375/02/02</t>
  </si>
  <si>
    <t>1375/02/03</t>
  </si>
  <si>
    <t>1375/02/04</t>
  </si>
  <si>
    <t>1375/02/05</t>
  </si>
  <si>
    <t>1375/02/06</t>
  </si>
  <si>
    <t>1375/02/08</t>
  </si>
  <si>
    <t>1375/02/09</t>
  </si>
  <si>
    <t>1375/02/11</t>
  </si>
  <si>
    <t>1375/02/12</t>
  </si>
  <si>
    <t>1375/02/13</t>
  </si>
  <si>
    <t>1375/02/15</t>
  </si>
  <si>
    <t>1375/02/16</t>
  </si>
  <si>
    <t>1375/02/17</t>
  </si>
  <si>
    <t>1375/02/19</t>
  </si>
  <si>
    <t>1375/02/20</t>
  </si>
  <si>
    <t>1375/02/22</t>
  </si>
  <si>
    <t>1375/02/23</t>
  </si>
  <si>
    <t>1375/02/24</t>
  </si>
  <si>
    <t>1375/02/25</t>
  </si>
  <si>
    <t>1375/02/26</t>
  </si>
  <si>
    <t>1375/02/27</t>
  </si>
  <si>
    <t>1375/02/29</t>
  </si>
  <si>
    <t>1375/02/30</t>
  </si>
  <si>
    <t>1375/02/31</t>
  </si>
  <si>
    <t>1375/03/01</t>
  </si>
  <si>
    <t>1375/03/02</t>
  </si>
  <si>
    <t>1375/03/03</t>
  </si>
  <si>
    <t>1375/03/05</t>
  </si>
  <si>
    <t>1375/03/06</t>
  </si>
  <si>
    <t>1375/03/09</t>
  </si>
  <si>
    <t>1375/03/10</t>
  </si>
  <si>
    <t>1375/03/12</t>
  </si>
  <si>
    <t>1375/03/13</t>
  </si>
  <si>
    <t>1375/03/16</t>
  </si>
  <si>
    <t>1375/03/17</t>
  </si>
  <si>
    <t>1375/03/19</t>
  </si>
  <si>
    <t>1375/03/20</t>
  </si>
  <si>
    <t>1375/03/21</t>
  </si>
  <si>
    <t>1375/03/22</t>
  </si>
  <si>
    <t>1375/03/23</t>
  </si>
  <si>
    <t>1375/03/24</t>
  </si>
  <si>
    <t>1375/03/26</t>
  </si>
  <si>
    <t>1375/03/27</t>
  </si>
  <si>
    <t>1375/03/28</t>
  </si>
  <si>
    <t>1375/03/29</t>
  </si>
  <si>
    <t>1375/03/30</t>
  </si>
  <si>
    <t>1375/03/31</t>
  </si>
  <si>
    <t>1375/04/02</t>
  </si>
  <si>
    <t>1375/04/03</t>
  </si>
  <si>
    <t>1375/04/04</t>
  </si>
  <si>
    <t>1375/04/05</t>
  </si>
  <si>
    <t>1375/04/06</t>
  </si>
  <si>
    <t>1375/04/07</t>
  </si>
  <si>
    <t>1375/04/09</t>
  </si>
  <si>
    <t>1375/04/10</t>
  </si>
  <si>
    <t>1375/04/11</t>
  </si>
  <si>
    <t>1375/04/12</t>
  </si>
  <si>
    <t>1375/04/13</t>
  </si>
  <si>
    <t>1375/04/14</t>
  </si>
  <si>
    <t>1375/04/16</t>
  </si>
  <si>
    <t>1375/04/18</t>
  </si>
  <si>
    <t>1375/04/19</t>
  </si>
  <si>
    <t>1375/04/20</t>
  </si>
  <si>
    <t>1375/04/21</t>
  </si>
  <si>
    <t>1375/04/23</t>
  </si>
  <si>
    <t>1375/04/24</t>
  </si>
  <si>
    <t>1375/04/26</t>
  </si>
  <si>
    <t>1375/04/27</t>
  </si>
  <si>
    <t>1375/04/28</t>
  </si>
  <si>
    <t>1375/04/30</t>
  </si>
  <si>
    <t>1375/04/31</t>
  </si>
  <si>
    <t>1375/05/01</t>
  </si>
  <si>
    <t>1375/05/02</t>
  </si>
  <si>
    <t>1375/05/03</t>
  </si>
  <si>
    <t>1375/05/04</t>
  </si>
  <si>
    <t>1375/05/06</t>
  </si>
  <si>
    <t>1375/05/07</t>
  </si>
  <si>
    <t>1375/05/08</t>
  </si>
  <si>
    <t>1375/05/09</t>
  </si>
  <si>
    <t>1375/05/10</t>
  </si>
  <si>
    <t>1375/05/11</t>
  </si>
  <si>
    <t>1375/05/14</t>
  </si>
  <si>
    <t>1375/05/15</t>
  </si>
  <si>
    <t>1375/05/16</t>
  </si>
  <si>
    <t>1375/05/17</t>
  </si>
  <si>
    <t>1375/05/18</t>
  </si>
  <si>
    <t>1375/05/20</t>
  </si>
  <si>
    <t>1375/05/21</t>
  </si>
  <si>
    <t>1375/05/22</t>
  </si>
  <si>
    <t>1375/05/23</t>
  </si>
  <si>
    <t>1375/05/24</t>
  </si>
  <si>
    <t>1375/05/25</t>
  </si>
  <si>
    <t>1375/05/27</t>
  </si>
  <si>
    <t>1375/05/28</t>
  </si>
  <si>
    <t>1375/05/29</t>
  </si>
  <si>
    <t>1375/05/30</t>
  </si>
  <si>
    <t>1375/05/31</t>
  </si>
  <si>
    <t>1375/06/01</t>
  </si>
  <si>
    <t>1375/06/03</t>
  </si>
  <si>
    <t>1375/06/04</t>
  </si>
  <si>
    <t>1375/06/05</t>
  </si>
  <si>
    <t>1375/06/06</t>
  </si>
  <si>
    <t>1375/06/07</t>
  </si>
  <si>
    <t>1375/06/08</t>
  </si>
  <si>
    <t>1375/06/10</t>
  </si>
  <si>
    <t>1375/06/11</t>
  </si>
  <si>
    <t>1375/06/12</t>
  </si>
  <si>
    <t>1375/06/13</t>
  </si>
  <si>
    <t>1375/06/14</t>
  </si>
  <si>
    <t>1375/06/15</t>
  </si>
  <si>
    <t>1375/06/17</t>
  </si>
  <si>
    <t>1375/06/18</t>
  </si>
  <si>
    <t>1375/06/19</t>
  </si>
  <si>
    <t>1375/06/20</t>
  </si>
  <si>
    <t>1375/06/21</t>
  </si>
  <si>
    <t>1375/06/22</t>
  </si>
  <si>
    <t>1375/06/24</t>
  </si>
  <si>
    <t>1375/06/25</t>
  </si>
  <si>
    <t>1375/06/26</t>
  </si>
  <si>
    <t>1375/06/27</t>
  </si>
  <si>
    <t>1375/06/28</t>
  </si>
  <si>
    <t>1375/06/29</t>
  </si>
  <si>
    <t>1375/06/31</t>
  </si>
  <si>
    <t>1375/07/01</t>
  </si>
  <si>
    <t>1375/07/02</t>
  </si>
  <si>
    <t>1375/07/03</t>
  </si>
  <si>
    <t>1375/07/04</t>
  </si>
  <si>
    <t>1375/07/05</t>
  </si>
  <si>
    <t>1375/07/07</t>
  </si>
  <si>
    <t>1375/07/08</t>
  </si>
  <si>
    <t>1375/07/09</t>
  </si>
  <si>
    <t>1375/07/10</t>
  </si>
  <si>
    <t>1375/07/11</t>
  </si>
  <si>
    <t>1375/07/12</t>
  </si>
  <si>
    <t>1375/07/14</t>
  </si>
  <si>
    <t>1375/07/15</t>
  </si>
  <si>
    <t>1375/07/16</t>
  </si>
  <si>
    <t>1375/07/17</t>
  </si>
  <si>
    <t>1375/07/18</t>
  </si>
  <si>
    <t>1375/07/19</t>
  </si>
  <si>
    <t>1375/07/21</t>
  </si>
  <si>
    <t>1375/07/22</t>
  </si>
  <si>
    <t>1375/07/23</t>
  </si>
  <si>
    <t>1375/07/24</t>
  </si>
  <si>
    <t>1375/07/25</t>
  </si>
  <si>
    <t>1375/07/26</t>
  </si>
  <si>
    <t>1375/07/28</t>
  </si>
  <si>
    <t>1375/07/29</t>
  </si>
  <si>
    <t>1375/07/30</t>
  </si>
  <si>
    <t>1375/08/01</t>
  </si>
  <si>
    <t>1375/08/02</t>
  </si>
  <si>
    <t>1375/08/03</t>
  </si>
  <si>
    <t>1375/08/05</t>
  </si>
  <si>
    <t>1375/08/06</t>
  </si>
  <si>
    <t>1375/08/07</t>
  </si>
  <si>
    <t>1375/08/08</t>
  </si>
  <si>
    <t>1375/08/09</t>
  </si>
  <si>
    <t>1375/08/10</t>
  </si>
  <si>
    <t>1375/08/12</t>
  </si>
  <si>
    <t>1375/08/13</t>
  </si>
  <si>
    <t>1375/08/14</t>
  </si>
  <si>
    <t>1375/08/15</t>
  </si>
  <si>
    <t>1375/08/16</t>
  </si>
  <si>
    <t>1375/08/17</t>
  </si>
  <si>
    <t>1375/08/19</t>
  </si>
  <si>
    <t>1375/08/20</t>
  </si>
  <si>
    <t>1375/08/21</t>
  </si>
  <si>
    <t>1375/08/22</t>
  </si>
  <si>
    <t>1375/08/23</t>
  </si>
  <si>
    <t>1375/08/24</t>
  </si>
  <si>
    <t>1375/08/26</t>
  </si>
  <si>
    <t>1375/08/27</t>
  </si>
  <si>
    <t>1375/08/28</t>
  </si>
  <si>
    <t>1375/08/29</t>
  </si>
  <si>
    <t>1375/08/30</t>
  </si>
  <si>
    <t>1375/09/01</t>
  </si>
  <si>
    <t>1375/09/03</t>
  </si>
  <si>
    <t>1375/09/04</t>
  </si>
  <si>
    <t>1375/09/06</t>
  </si>
  <si>
    <t>1375/09/07</t>
  </si>
  <si>
    <t>1375/09/08</t>
  </si>
  <si>
    <t>1375/09/10</t>
  </si>
  <si>
    <t>1375/09/11</t>
  </si>
  <si>
    <t>1375/09/12</t>
  </si>
  <si>
    <t>1375/09/13</t>
  </si>
  <si>
    <t>1375/09/14</t>
  </si>
  <si>
    <t>1375/09/15</t>
  </si>
  <si>
    <t>1375/09/17</t>
  </si>
  <si>
    <t>1375/09/18</t>
  </si>
  <si>
    <t>1375/09/19</t>
  </si>
  <si>
    <t>1375/09/20</t>
  </si>
  <si>
    <t>1375/09/21</t>
  </si>
  <si>
    <t>1375/09/22</t>
  </si>
  <si>
    <t>1375/09/24</t>
  </si>
  <si>
    <t>1375/09/25</t>
  </si>
  <si>
    <t>1375/09/26</t>
  </si>
  <si>
    <t>1375/09/27</t>
  </si>
  <si>
    <t>1375/09/28</t>
  </si>
  <si>
    <t>1375/09/29</t>
  </si>
  <si>
    <t>1375/10/01</t>
  </si>
  <si>
    <t>1375/10/02</t>
  </si>
  <si>
    <t>1375/10/03</t>
  </si>
  <si>
    <t>1375/10/04</t>
  </si>
  <si>
    <t>1375/10/05</t>
  </si>
  <si>
    <t>1375/10/08</t>
  </si>
  <si>
    <t>1375/10/09</t>
  </si>
  <si>
    <t>1375/10/10</t>
  </si>
  <si>
    <t>1375/10/11</t>
  </si>
  <si>
    <t>1375/10/12</t>
  </si>
  <si>
    <t>1375/10/13</t>
  </si>
  <si>
    <t>1375/10/15</t>
  </si>
  <si>
    <t>1375/10/16</t>
  </si>
  <si>
    <t>1375/10/17</t>
  </si>
  <si>
    <t>1375/10/18</t>
  </si>
  <si>
    <t>1375/10/19</t>
  </si>
  <si>
    <t>1375/10/20</t>
  </si>
  <si>
    <t>1375/10/22</t>
  </si>
  <si>
    <t>1375/10/23</t>
  </si>
  <si>
    <t>1375/10/24</t>
  </si>
  <si>
    <t>1375/10/25</t>
  </si>
  <si>
    <t>1375/10/26</t>
  </si>
  <si>
    <t>1375/10/27</t>
  </si>
  <si>
    <t>1375/10/29</t>
  </si>
  <si>
    <t>1375/10/30</t>
  </si>
  <si>
    <t>1375/11/01</t>
  </si>
  <si>
    <t>1375/11/02</t>
  </si>
  <si>
    <t>1375/11/03</t>
  </si>
  <si>
    <t>1375/11/04</t>
  </si>
  <si>
    <t>1375/11/06</t>
  </si>
  <si>
    <t>1375/11/07</t>
  </si>
  <si>
    <t>1375/11/08</t>
  </si>
  <si>
    <t>1375/11/09</t>
  </si>
  <si>
    <t>1375/11/10</t>
  </si>
  <si>
    <t>1375/11/11</t>
  </si>
  <si>
    <t>1375/11/13</t>
  </si>
  <si>
    <t>1375/11/14</t>
  </si>
  <si>
    <t>1375/11/15</t>
  </si>
  <si>
    <t>1375/11/16</t>
  </si>
  <si>
    <t>1375/11/17</t>
  </si>
  <si>
    <t>1375/11/18</t>
  </si>
  <si>
    <t>1375/11/20</t>
  </si>
  <si>
    <t>1375/11/23</t>
  </si>
  <si>
    <t>1375/11/24</t>
  </si>
  <si>
    <t>1375/11/25</t>
  </si>
  <si>
    <t>1375/11/27</t>
  </si>
  <si>
    <t>1375/11/28</t>
  </si>
  <si>
    <t>1375/11/29</t>
  </si>
  <si>
    <t>1375/11/30</t>
  </si>
  <si>
    <t>1375/12/01</t>
  </si>
  <si>
    <t>1375/12/02</t>
  </si>
  <si>
    <t>1375/12/04</t>
  </si>
  <si>
    <t>1375/12/05</t>
  </si>
  <si>
    <t>1375/12/06</t>
  </si>
  <si>
    <t>1375/12/07</t>
  </si>
  <si>
    <t>1375/12/08</t>
  </si>
  <si>
    <t>1375/12/09</t>
  </si>
  <si>
    <t>1375/12/11</t>
  </si>
  <si>
    <t>1375/12/12</t>
  </si>
  <si>
    <t>1375/12/13</t>
  </si>
  <si>
    <t>1375/12/14</t>
  </si>
  <si>
    <t>1375/12/16</t>
  </si>
  <si>
    <t>1375/12/18</t>
  </si>
  <si>
    <t>1375/12/19</t>
  </si>
  <si>
    <t>1375/12/20</t>
  </si>
  <si>
    <t>1375/12/21</t>
  </si>
  <si>
    <t>1375/12/22</t>
  </si>
  <si>
    <t>1375/12/23</t>
  </si>
  <si>
    <t>1375/12/25</t>
  </si>
  <si>
    <t>1375/12/26</t>
  </si>
  <si>
    <t>1375/12/27</t>
  </si>
  <si>
    <t>1375/12/28</t>
  </si>
  <si>
    <t>1376/01/05</t>
  </si>
  <si>
    <t>1376/01/06</t>
  </si>
  <si>
    <t>1376/01/07</t>
  </si>
  <si>
    <t>1376/01/09</t>
  </si>
  <si>
    <t>1376/01/10</t>
  </si>
  <si>
    <t>1376/01/11</t>
  </si>
  <si>
    <t>1376/01/14</t>
  </si>
  <si>
    <t>1376/01/16</t>
  </si>
  <si>
    <t>1376/01/17</t>
  </si>
  <si>
    <t>1376/01/18</t>
  </si>
  <si>
    <t>1376/01/19</t>
  </si>
  <si>
    <t>1376/01/20</t>
  </si>
  <si>
    <t>1376/01/21</t>
  </si>
  <si>
    <t>1376/01/23</t>
  </si>
  <si>
    <t>1376/01/24</t>
  </si>
  <si>
    <t>1376/01/25</t>
  </si>
  <si>
    <t>1376/01/26</t>
  </si>
  <si>
    <t>1376/01/27</t>
  </si>
  <si>
    <t>1376/01/28</t>
  </si>
  <si>
    <t>1376/01/30</t>
  </si>
  <si>
    <t>1376/01/31</t>
  </si>
  <si>
    <t>1376/02/01</t>
  </si>
  <si>
    <t>1376/02/02</t>
  </si>
  <si>
    <t>1376/02/03</t>
  </si>
  <si>
    <t>1376/02/04</t>
  </si>
  <si>
    <t>1376/02/07</t>
  </si>
  <si>
    <t>1376/02/08</t>
  </si>
  <si>
    <t>1376/02/09</t>
  </si>
  <si>
    <t>1376/02/10</t>
  </si>
  <si>
    <t>1376/02/11</t>
  </si>
  <si>
    <t>1376/02/13</t>
  </si>
  <si>
    <t>1376/02/14</t>
  </si>
  <si>
    <t>1376/02/15</t>
  </si>
  <si>
    <t>1376/02/16</t>
  </si>
  <si>
    <t>1376/02/17</t>
  </si>
  <si>
    <t>1376/02/18</t>
  </si>
  <si>
    <t>1376/02/20</t>
  </si>
  <si>
    <t>1376/02/21</t>
  </si>
  <si>
    <t>1376/02/22</t>
  </si>
  <si>
    <t>1376/02/23</t>
  </si>
  <si>
    <t>1376/02/24</t>
  </si>
  <si>
    <t>1376/02/25</t>
  </si>
  <si>
    <t>1376/02/28</t>
  </si>
  <si>
    <t>1376/02/29</t>
  </si>
  <si>
    <t>1376/02/30</t>
  </si>
  <si>
    <t>1376/02/31</t>
  </si>
  <si>
    <t>1376/03/01</t>
  </si>
  <si>
    <t>1376/03/03</t>
  </si>
  <si>
    <t>1376/03/04</t>
  </si>
  <si>
    <t>1376/03/05</t>
  </si>
  <si>
    <t>1376/03/06</t>
  </si>
  <si>
    <t>1376/03/07</t>
  </si>
  <si>
    <t>1376/03/08</t>
  </si>
  <si>
    <t>1376/03/10</t>
  </si>
  <si>
    <t>1376/03/11</t>
  </si>
  <si>
    <t>1376/03/12</t>
  </si>
  <si>
    <t>1376/03/13</t>
  </si>
  <si>
    <t>1376/03/17</t>
  </si>
  <si>
    <t>1376/03/18</t>
  </si>
  <si>
    <t>1376/03/19</t>
  </si>
  <si>
    <t>1376/03/20</t>
  </si>
  <si>
    <t>1376/03/21</t>
  </si>
  <si>
    <t>1376/03/22</t>
  </si>
  <si>
    <t>1376/03/24</t>
  </si>
  <si>
    <t>1376/03/25</t>
  </si>
  <si>
    <t>1376/03/26</t>
  </si>
  <si>
    <t>1376/03/27</t>
  </si>
  <si>
    <t>1376/03/28</t>
  </si>
  <si>
    <t>1376/03/29</t>
  </si>
  <si>
    <t>1376/03/31</t>
  </si>
  <si>
    <t>1376/04/01</t>
  </si>
  <si>
    <t>1376/04/02</t>
  </si>
  <si>
    <t>1376/04/03</t>
  </si>
  <si>
    <t>1376/04/04</t>
  </si>
  <si>
    <t>1376/04/07</t>
  </si>
  <si>
    <t>1376/04/08</t>
  </si>
  <si>
    <t>1376/04/09</t>
  </si>
  <si>
    <t>1376/04/10</t>
  </si>
  <si>
    <t>1376/04/11</t>
  </si>
  <si>
    <t>1376/04/12</t>
  </si>
  <si>
    <t>1376/04/14</t>
  </si>
  <si>
    <t>1376/04/15</t>
  </si>
  <si>
    <t>1376/04/16</t>
  </si>
  <si>
    <t>1376/04/17</t>
  </si>
  <si>
    <t>1376/04/18</t>
  </si>
  <si>
    <t>1376/04/19</t>
  </si>
  <si>
    <t>1376/04/21</t>
  </si>
  <si>
    <t>1376/04/22</t>
  </si>
  <si>
    <t>1376/04/23</t>
  </si>
  <si>
    <t>1376/04/24</t>
  </si>
  <si>
    <t>1376/04/25</t>
  </si>
  <si>
    <t>1376/04/26</t>
  </si>
  <si>
    <t>1376/04/28</t>
  </si>
  <si>
    <t>1376/04/29</t>
  </si>
  <si>
    <t>1376/04/30</t>
  </si>
  <si>
    <t>1376/04/31</t>
  </si>
  <si>
    <t>1376/05/02</t>
  </si>
  <si>
    <t>1376/05/04</t>
  </si>
  <si>
    <t>1376/05/05</t>
  </si>
  <si>
    <t>1376/05/06</t>
  </si>
  <si>
    <t>1376/05/07</t>
  </si>
  <si>
    <t>1376/05/08</t>
  </si>
  <si>
    <t>1376/05/09</t>
  </si>
  <si>
    <t>1376/05/11</t>
  </si>
  <si>
    <t>1376/05/12</t>
  </si>
  <si>
    <t>1376/05/13</t>
  </si>
  <si>
    <t>1376/05/14</t>
  </si>
  <si>
    <t>1376/05/15</t>
  </si>
  <si>
    <t>1376/05/16</t>
  </si>
  <si>
    <t>1376/05/18</t>
  </si>
  <si>
    <t>1376/05/19</t>
  </si>
  <si>
    <t>1376/05/20</t>
  </si>
  <si>
    <t>1376/05/21</t>
  </si>
  <si>
    <t>1376/05/22</t>
  </si>
  <si>
    <t>1376/05/23</t>
  </si>
  <si>
    <t>1376/05/25</t>
  </si>
  <si>
    <t>1376/05/26</t>
  </si>
  <si>
    <t>1376/05/27</t>
  </si>
  <si>
    <t>1376/05/28</t>
  </si>
  <si>
    <t>1376/05/29</t>
  </si>
  <si>
    <t>1376/05/30</t>
  </si>
  <si>
    <t>1376/06/01</t>
  </si>
  <si>
    <t>1376/06/02</t>
  </si>
  <si>
    <t>1376/06/03</t>
  </si>
  <si>
    <t>1376/06/04</t>
  </si>
  <si>
    <t>1376/06/05</t>
  </si>
  <si>
    <t>1376/06/06</t>
  </si>
  <si>
    <t>1376/06/08</t>
  </si>
  <si>
    <t>1376/06/09</t>
  </si>
  <si>
    <t>1376/06/10</t>
  </si>
  <si>
    <t>1376/06/11</t>
  </si>
  <si>
    <t>1376/06/12</t>
  </si>
  <si>
    <t>1376/06/13</t>
  </si>
  <si>
    <t>1376/06/15</t>
  </si>
  <si>
    <t>1376/06/16</t>
  </si>
  <si>
    <t>1376/06/17</t>
  </si>
  <si>
    <t>1376/06/18</t>
  </si>
  <si>
    <t>1376/06/19</t>
  </si>
  <si>
    <t>1376/06/20</t>
  </si>
  <si>
    <t>1376/06/22</t>
  </si>
  <si>
    <t>1376/06/23</t>
  </si>
  <si>
    <t>1376/06/24</t>
  </si>
  <si>
    <t>1376/06/25</t>
  </si>
  <si>
    <t>1376/06/26</t>
  </si>
  <si>
    <t>1376/06/27</t>
  </si>
  <si>
    <t>1376/06/29</t>
  </si>
  <si>
    <t>1376/06/30</t>
  </si>
  <si>
    <t>1376/06/31</t>
  </si>
  <si>
    <t>1376/07/01</t>
  </si>
  <si>
    <t>1376/07/02</t>
  </si>
  <si>
    <t>1376/07/03</t>
  </si>
  <si>
    <t>1376/07/05</t>
  </si>
  <si>
    <t>1376/07/06</t>
  </si>
  <si>
    <t>1376/07/07</t>
  </si>
  <si>
    <t>1376/07/08</t>
  </si>
  <si>
    <t>1376/07/09</t>
  </si>
  <si>
    <t>1376/07/10</t>
  </si>
  <si>
    <t>1376/07/12</t>
  </si>
  <si>
    <t>1376/07/13</t>
  </si>
  <si>
    <t>1376/07/14</t>
  </si>
  <si>
    <t>1376/07/15</t>
  </si>
  <si>
    <t>1376/07/16</t>
  </si>
  <si>
    <t>1376/07/17</t>
  </si>
  <si>
    <t>1376/07/19</t>
  </si>
  <si>
    <t>1376/07/20</t>
  </si>
  <si>
    <t>1376/07/21</t>
  </si>
  <si>
    <t>1376/07/22</t>
  </si>
  <si>
    <t>1376/07/23</t>
  </si>
  <si>
    <t>1376/07/24</t>
  </si>
  <si>
    <t>1376/07/26</t>
  </si>
  <si>
    <t>1376/07/27</t>
  </si>
  <si>
    <t>1376/07/28</t>
  </si>
  <si>
    <t>1376/07/29</t>
  </si>
  <si>
    <t>1376/07/30</t>
  </si>
  <si>
    <t>1376/08/01</t>
  </si>
  <si>
    <t>1376/08/03</t>
  </si>
  <si>
    <t>1376/08/04</t>
  </si>
  <si>
    <t>1376/08/05</t>
  </si>
  <si>
    <t>1376/08/06</t>
  </si>
  <si>
    <t>1376/08/07</t>
  </si>
  <si>
    <t>1376/08/08</t>
  </si>
  <si>
    <t>1376/08/10</t>
  </si>
  <si>
    <t>1376/08/11</t>
  </si>
  <si>
    <t>1376/08/12</t>
  </si>
  <si>
    <t>1376/08/13</t>
  </si>
  <si>
    <t>1376/08/14</t>
  </si>
  <si>
    <t>1376/08/15</t>
  </si>
  <si>
    <t>1376/08/17</t>
  </si>
  <si>
    <t>1376/08/18</t>
  </si>
  <si>
    <t>1376/08/19</t>
  </si>
  <si>
    <t>1376/08/20</t>
  </si>
  <si>
    <t>1376/08/21</t>
  </si>
  <si>
    <t>1376/08/22</t>
  </si>
  <si>
    <t>1376/08/24</t>
  </si>
  <si>
    <t>1376/08/25</t>
  </si>
  <si>
    <t>1376/08/26</t>
  </si>
  <si>
    <t>1376/08/27</t>
  </si>
  <si>
    <t>1376/08/28</t>
  </si>
  <si>
    <t>1376/08/29</t>
  </si>
  <si>
    <t>1376/09/01</t>
  </si>
  <si>
    <t>1376/09/02</t>
  </si>
  <si>
    <t>1376/09/03</t>
  </si>
  <si>
    <t>1376/09/04</t>
  </si>
  <si>
    <t>1376/09/05</t>
  </si>
  <si>
    <t>1376/09/06</t>
  </si>
  <si>
    <t>1376/09/08</t>
  </si>
  <si>
    <t>1376/09/09</t>
  </si>
  <si>
    <t>1376/09/10</t>
  </si>
  <si>
    <t>1376/09/11</t>
  </si>
  <si>
    <t>1376/09/12</t>
  </si>
  <si>
    <t>1376/09/13</t>
  </si>
  <si>
    <t>1376/09/15</t>
  </si>
  <si>
    <t>1376/09/16</t>
  </si>
  <si>
    <t>1376/09/18</t>
  </si>
  <si>
    <t>1376/09/19</t>
  </si>
  <si>
    <t>1376/09/20</t>
  </si>
  <si>
    <t>1376/09/22</t>
  </si>
  <si>
    <t>1376/09/23</t>
  </si>
  <si>
    <t>1376/09/24</t>
  </si>
  <si>
    <t>1376/09/26</t>
  </si>
  <si>
    <t>1376/09/27</t>
  </si>
  <si>
    <t>1376/09/29</t>
  </si>
  <si>
    <t>1376/09/30</t>
  </si>
  <si>
    <t>1376/10/01</t>
  </si>
  <si>
    <t>1376/10/02</t>
  </si>
  <si>
    <t>1376/10/03</t>
  </si>
  <si>
    <t>1376/10/04</t>
  </si>
  <si>
    <t>1376/10/06</t>
  </si>
  <si>
    <t>1376/10/07</t>
  </si>
  <si>
    <t>1376/10/08</t>
  </si>
  <si>
    <t>1376/10/09</t>
  </si>
  <si>
    <t>1376/10/10</t>
  </si>
  <si>
    <t>1376/10/11</t>
  </si>
  <si>
    <t>1376/10/13</t>
  </si>
  <si>
    <t>1376/10/14</t>
  </si>
  <si>
    <t>1376/10/15</t>
  </si>
  <si>
    <t>1376/10/16</t>
  </si>
  <si>
    <t>1376/10/17</t>
  </si>
  <si>
    <t>1376/10/18</t>
  </si>
  <si>
    <t>1376/10/20</t>
  </si>
  <si>
    <t>1376/10/21</t>
  </si>
  <si>
    <t>1376/10/22</t>
  </si>
  <si>
    <t>1376/10/23</t>
  </si>
  <si>
    <t>1376/10/24</t>
  </si>
  <si>
    <t>1376/10/25</t>
  </si>
  <si>
    <t>1376/10/27</t>
  </si>
  <si>
    <t>1376/10/28</t>
  </si>
  <si>
    <t>1376/10/29</t>
  </si>
  <si>
    <t>1376/11/01</t>
  </si>
  <si>
    <t>1376/11/02</t>
  </si>
  <si>
    <t>1376/11/04</t>
  </si>
  <si>
    <t>1376/11/05</t>
  </si>
  <si>
    <t>1376/11/06</t>
  </si>
  <si>
    <t>1376/11/07</t>
  </si>
  <si>
    <t>1376/11/08</t>
  </si>
  <si>
    <t>1376/11/11</t>
  </si>
  <si>
    <t>1376/11/12</t>
  </si>
  <si>
    <t>1376/11/13</t>
  </si>
  <si>
    <t>1376/11/15</t>
  </si>
  <si>
    <t>1376/11/16</t>
  </si>
  <si>
    <t>1376/11/18</t>
  </si>
  <si>
    <t>1376/11/19</t>
  </si>
  <si>
    <t>1376/11/20</t>
  </si>
  <si>
    <t>1376/11/21</t>
  </si>
  <si>
    <t>1376/11/23</t>
  </si>
  <si>
    <t>1376/11/25</t>
  </si>
  <si>
    <t>1376/11/26</t>
  </si>
  <si>
    <t>1376/11/27</t>
  </si>
  <si>
    <t>1376/11/28</t>
  </si>
  <si>
    <t>1376/11/29</t>
  </si>
  <si>
    <t>1376/11/30</t>
  </si>
  <si>
    <t>1376/12/02</t>
  </si>
  <si>
    <t>1376/12/04</t>
  </si>
  <si>
    <t>1376/12/05</t>
  </si>
  <si>
    <t>1376/12/06</t>
  </si>
  <si>
    <t>1376/12/07</t>
  </si>
  <si>
    <t>1376/12/09</t>
  </si>
  <si>
    <t>1376/12/10</t>
  </si>
  <si>
    <t>1376/12/11</t>
  </si>
  <si>
    <t>1376/12/12</t>
  </si>
  <si>
    <t>1376/12/13</t>
  </si>
  <si>
    <t>1376/12/14</t>
  </si>
  <si>
    <t>1376/12/16</t>
  </si>
  <si>
    <t>1376/12/17</t>
  </si>
  <si>
    <t>1376/12/18</t>
  </si>
  <si>
    <t>1376/12/20</t>
  </si>
  <si>
    <t>1376/12/21</t>
  </si>
  <si>
    <t>1376/12/23</t>
  </si>
  <si>
    <t>1376/12/24</t>
  </si>
  <si>
    <t>1376/12/25</t>
  </si>
  <si>
    <t>1376/12/26</t>
  </si>
  <si>
    <t>1376/12/27</t>
  </si>
  <si>
    <t>1376/12/28</t>
  </si>
  <si>
    <t>1377/01/05</t>
  </si>
  <si>
    <t>1377/01/06</t>
  </si>
  <si>
    <t>1377/01/08</t>
  </si>
  <si>
    <t>1377/01/09</t>
  </si>
  <si>
    <t>1377/01/10</t>
  </si>
  <si>
    <t>1377/01/11</t>
  </si>
  <si>
    <t>1377/01/15</t>
  </si>
  <si>
    <t>1377/01/16</t>
  </si>
  <si>
    <t>1377/01/17</t>
  </si>
  <si>
    <t>1377/01/18</t>
  </si>
  <si>
    <t>1377/01/20</t>
  </si>
  <si>
    <t>1377/01/22</t>
  </si>
  <si>
    <t>1377/01/23</t>
  </si>
  <si>
    <t>1377/01/24</t>
  </si>
  <si>
    <t>1377/01/25</t>
  </si>
  <si>
    <t>1377/01/26</t>
  </si>
  <si>
    <t>1377/01/29</t>
  </si>
  <si>
    <t>1377/01/30</t>
  </si>
  <si>
    <t>1377/01/31</t>
  </si>
  <si>
    <t>1377/02/01</t>
  </si>
  <si>
    <t>1377/02/02</t>
  </si>
  <si>
    <t>1377/02/03</t>
  </si>
  <si>
    <t>1377/02/05</t>
  </si>
  <si>
    <t>1377/02/06</t>
  </si>
  <si>
    <t>1377/02/07</t>
  </si>
  <si>
    <t>1377/02/08</t>
  </si>
  <si>
    <t>1377/02/09</t>
  </si>
  <si>
    <t>1377/02/10</t>
  </si>
  <si>
    <t>1377/02/12</t>
  </si>
  <si>
    <t>1377/02/13</t>
  </si>
  <si>
    <t>1377/02/14</t>
  </si>
  <si>
    <t>1377/02/15</t>
  </si>
  <si>
    <t>1377/02/19</t>
  </si>
  <si>
    <t>1377/02/20</t>
  </si>
  <si>
    <t>1377/02/21</t>
  </si>
  <si>
    <t>1377/02/22</t>
  </si>
  <si>
    <t>1377/02/23</t>
  </si>
  <si>
    <t>1377/02/24</t>
  </si>
  <si>
    <t>1377/02/26</t>
  </si>
  <si>
    <t>1377/02/27</t>
  </si>
  <si>
    <t>1377/02/28</t>
  </si>
  <si>
    <t>1377/02/29</t>
  </si>
  <si>
    <t>1377/02/30</t>
  </si>
  <si>
    <t>1377/02/31</t>
  </si>
  <si>
    <t>1377/03/02</t>
  </si>
  <si>
    <t>1377/03/03</t>
  </si>
  <si>
    <t>1377/03/04</t>
  </si>
  <si>
    <t>1377/03/05</t>
  </si>
  <si>
    <t>1377/03/06</t>
  </si>
  <si>
    <t>1377/03/07</t>
  </si>
  <si>
    <t>1377/03/09</t>
  </si>
  <si>
    <t>1377/03/10</t>
  </si>
  <si>
    <t>1377/03/11</t>
  </si>
  <si>
    <t>1377/03/12</t>
  </si>
  <si>
    <t>1377/03/13</t>
  </si>
  <si>
    <t>1377/03/16</t>
  </si>
  <si>
    <t>1377/03/17</t>
  </si>
  <si>
    <t>1377/03/18</t>
  </si>
  <si>
    <t>1377/03/19</t>
  </si>
  <si>
    <t>1377/03/20</t>
  </si>
  <si>
    <t>1377/03/21</t>
  </si>
  <si>
    <t>1377/03/23</t>
  </si>
  <si>
    <t>1377/03/24</t>
  </si>
  <si>
    <t>1377/03/26</t>
  </si>
  <si>
    <t>1377/03/27</t>
  </si>
  <si>
    <t>1377/03/28</t>
  </si>
  <si>
    <t>1377/03/30</t>
  </si>
  <si>
    <t>1377/03/31</t>
  </si>
  <si>
    <t>1377/04/01</t>
  </si>
  <si>
    <t>1377/04/03</t>
  </si>
  <si>
    <t>1377/04/06</t>
  </si>
  <si>
    <t>1377/04/07</t>
  </si>
  <si>
    <t>1377/04/08</t>
  </si>
  <si>
    <t>1377/04/09</t>
  </si>
  <si>
    <t>1377/04/10</t>
  </si>
  <si>
    <t>1377/04/11</t>
  </si>
  <si>
    <t>1377/04/13</t>
  </si>
  <si>
    <t>1377/04/14</t>
  </si>
  <si>
    <t>1377/04/15</t>
  </si>
  <si>
    <t>1377/04/16</t>
  </si>
  <si>
    <t>1377/04/17</t>
  </si>
  <si>
    <t>1377/04/18</t>
  </si>
  <si>
    <t>1377/04/20</t>
  </si>
  <si>
    <t>1377/04/22</t>
  </si>
  <si>
    <t>1377/04/23</t>
  </si>
  <si>
    <t>1377/04/24</t>
  </si>
  <si>
    <t>1377/04/25</t>
  </si>
  <si>
    <t>1377/04/27</t>
  </si>
  <si>
    <t>1377/04/28</t>
  </si>
  <si>
    <t>1377/04/29</t>
  </si>
  <si>
    <t>1377/04/30</t>
  </si>
  <si>
    <t>1377/04/31</t>
  </si>
  <si>
    <t>1377/05/01</t>
  </si>
  <si>
    <t>1377/05/03</t>
  </si>
  <si>
    <t>1377/05/04</t>
  </si>
  <si>
    <t>1377/05/05</t>
  </si>
  <si>
    <t>1377/05/06</t>
  </si>
  <si>
    <t>1377/05/07</t>
  </si>
  <si>
    <t>1377/05/08</t>
  </si>
  <si>
    <t>1377/05/10</t>
  </si>
  <si>
    <t>1377/05/11</t>
  </si>
  <si>
    <t>1377/05/12</t>
  </si>
  <si>
    <t>1377/05/13</t>
  </si>
  <si>
    <t>1377/05/14</t>
  </si>
  <si>
    <t>1377/05/15</t>
  </si>
  <si>
    <t>1377/05/17</t>
  </si>
  <si>
    <t>1377/05/18</t>
  </si>
  <si>
    <t>1377/05/19</t>
  </si>
  <si>
    <t>1377/05/20</t>
  </si>
  <si>
    <t>1377/05/21</t>
  </si>
  <si>
    <t>1377/05/22</t>
  </si>
  <si>
    <t>1377/05/24</t>
  </si>
  <si>
    <t>1377/05/25</t>
  </si>
  <si>
    <t>1377/05/26</t>
  </si>
  <si>
    <t>1377/05/27</t>
  </si>
  <si>
    <t>1377/05/28</t>
  </si>
  <si>
    <t>1377/05/29</t>
  </si>
  <si>
    <t>1377/05/31</t>
  </si>
  <si>
    <t>1377/06/01</t>
  </si>
  <si>
    <t>1377/06/02</t>
  </si>
  <si>
    <t>1377/06/03</t>
  </si>
  <si>
    <t>1377/06/04</t>
  </si>
  <si>
    <t>1377/06/05</t>
  </si>
  <si>
    <t>1377/06/07</t>
  </si>
  <si>
    <t>1377/06/08</t>
  </si>
  <si>
    <t>1377/06/09</t>
  </si>
  <si>
    <t>1377/06/10</t>
  </si>
  <si>
    <t>1377/06/11</t>
  </si>
  <si>
    <t>1377/06/12</t>
  </si>
  <si>
    <t>1377/06/14</t>
  </si>
  <si>
    <t>1377/06/15</t>
  </si>
  <si>
    <t>1377/06/16</t>
  </si>
  <si>
    <t>1377/06/17</t>
  </si>
  <si>
    <t>1377/06/18</t>
  </si>
  <si>
    <t>1377/06/19</t>
  </si>
  <si>
    <t>1377/06/21</t>
  </si>
  <si>
    <t>1377/06/22</t>
  </si>
  <si>
    <t>1377/06/23</t>
  </si>
  <si>
    <t>1377/06/24</t>
  </si>
  <si>
    <t>1377/06/25</t>
  </si>
  <si>
    <t>1377/06/26</t>
  </si>
  <si>
    <t>1377/06/28</t>
  </si>
  <si>
    <t>1377/06/29</t>
  </si>
  <si>
    <t>1377/06/30</t>
  </si>
  <si>
    <t>1377/06/31</t>
  </si>
  <si>
    <t>1377/07/01</t>
  </si>
  <si>
    <t>1377/07/02</t>
  </si>
  <si>
    <t>1377/07/04</t>
  </si>
  <si>
    <t>1377/07/05</t>
  </si>
  <si>
    <t>1377/07/06</t>
  </si>
  <si>
    <t>1377/07/08</t>
  </si>
  <si>
    <t>1377/07/09</t>
  </si>
  <si>
    <t>1377/07/11</t>
  </si>
  <si>
    <t>1377/07/12</t>
  </si>
  <si>
    <t>1377/07/13</t>
  </si>
  <si>
    <t>1377/07/14</t>
  </si>
  <si>
    <t>1377/07/15</t>
  </si>
  <si>
    <t>1377/07/16</t>
  </si>
  <si>
    <t>1377/07/18</t>
  </si>
  <si>
    <t>1377/07/19</t>
  </si>
  <si>
    <t>1377/07/20</t>
  </si>
  <si>
    <t>1377/07/21</t>
  </si>
  <si>
    <t>1377/07/22</t>
  </si>
  <si>
    <t>1377/07/23</t>
  </si>
  <si>
    <t>1377/07/25</t>
  </si>
  <si>
    <t>1377/07/26</t>
  </si>
  <si>
    <t>1377/07/27</t>
  </si>
  <si>
    <t>1377/07/28</t>
  </si>
  <si>
    <t>1377/07/29</t>
  </si>
  <si>
    <t>1377/07/30</t>
  </si>
  <si>
    <t>1377/08/02</t>
  </si>
  <si>
    <t>1377/08/03</t>
  </si>
  <si>
    <t>1377/08/04</t>
  </si>
  <si>
    <t>1377/08/05</t>
  </si>
  <si>
    <t>1377/08/06</t>
  </si>
  <si>
    <t>1377/08/07</t>
  </si>
  <si>
    <t>1377/08/09</t>
  </si>
  <si>
    <t>1377/08/10</t>
  </si>
  <si>
    <t>1377/08/11</t>
  </si>
  <si>
    <t>1377/08/13</t>
  </si>
  <si>
    <t>1377/08/14</t>
  </si>
  <si>
    <t>1377/08/16</t>
  </si>
  <si>
    <t>1377/08/17</t>
  </si>
  <si>
    <t>1377/08/18</t>
  </si>
  <si>
    <t>1377/08/19</t>
  </si>
  <si>
    <t>1377/08/20</t>
  </si>
  <si>
    <t>1377/08/21</t>
  </si>
  <si>
    <t>1377/08/23</t>
  </si>
  <si>
    <t>1377/08/24</t>
  </si>
  <si>
    <t>1377/08/25</t>
  </si>
  <si>
    <t>1377/08/27</t>
  </si>
  <si>
    <t>1377/08/28</t>
  </si>
  <si>
    <t>1377/08/30</t>
  </si>
  <si>
    <t>1377/09/01</t>
  </si>
  <si>
    <t>1377/09/02</t>
  </si>
  <si>
    <t>1377/09/03</t>
  </si>
  <si>
    <t>1377/09/04</t>
  </si>
  <si>
    <t>1377/09/05</t>
  </si>
  <si>
    <t>1377/09/07</t>
  </si>
  <si>
    <t>1377/09/08</t>
  </si>
  <si>
    <t>1377/09/09</t>
  </si>
  <si>
    <t>1377/09/10</t>
  </si>
  <si>
    <t>1377/09/11</t>
  </si>
  <si>
    <t>1377/09/12</t>
  </si>
  <si>
    <t>1377/09/15</t>
  </si>
  <si>
    <t>1377/09/16</t>
  </si>
  <si>
    <t>1377/09/17</t>
  </si>
  <si>
    <t>1377/09/18</t>
  </si>
  <si>
    <t>1377/09/19</t>
  </si>
  <si>
    <t>1377/09/21</t>
  </si>
  <si>
    <t>1377/09/23</t>
  </si>
  <si>
    <t>1377/09/24</t>
  </si>
  <si>
    <t>1377/09/25</t>
  </si>
  <si>
    <t>1377/09/26</t>
  </si>
  <si>
    <t>1377/09/28</t>
  </si>
  <si>
    <t>1377/09/29</t>
  </si>
  <si>
    <t>1377/09/30</t>
  </si>
  <si>
    <t>1377/10/01</t>
  </si>
  <si>
    <t>1377/10/02</t>
  </si>
  <si>
    <t>1377/10/03</t>
  </si>
  <si>
    <t>1377/10/05</t>
  </si>
  <si>
    <t>1377/10/06</t>
  </si>
  <si>
    <t>1377/10/07</t>
  </si>
  <si>
    <t>1377/10/08</t>
  </si>
  <si>
    <t>1377/10/09</t>
  </si>
  <si>
    <t>1377/10/10</t>
  </si>
  <si>
    <t>1377/10/12</t>
  </si>
  <si>
    <t>1377/10/13</t>
  </si>
  <si>
    <t>1377/10/14</t>
  </si>
  <si>
    <t>1377/10/15</t>
  </si>
  <si>
    <t>1377/10/16</t>
  </si>
  <si>
    <t>1377/10/17</t>
  </si>
  <si>
    <t>1377/10/20</t>
  </si>
  <si>
    <t>1377/10/21</t>
  </si>
  <si>
    <t>1377/10/22</t>
  </si>
  <si>
    <t>1377/10/23</t>
  </si>
  <si>
    <t>1377/10/24</t>
  </si>
  <si>
    <t>1377/10/26</t>
  </si>
  <si>
    <t>1377/10/27</t>
  </si>
  <si>
    <t>1377/10/29</t>
  </si>
  <si>
    <t>1377/10/30</t>
  </si>
  <si>
    <t>1377/11/01</t>
  </si>
  <si>
    <t>1377/11/03</t>
  </si>
  <si>
    <t>1377/11/04</t>
  </si>
  <si>
    <t>1377/11/05</t>
  </si>
  <si>
    <t>1377/11/06</t>
  </si>
  <si>
    <t>1377/11/07</t>
  </si>
  <si>
    <t>1377/11/08</t>
  </si>
  <si>
    <t>1377/11/10</t>
  </si>
  <si>
    <t>1377/11/11</t>
  </si>
  <si>
    <t>1377/11/12</t>
  </si>
  <si>
    <t>1377/11/13</t>
  </si>
  <si>
    <t>1377/11/14</t>
  </si>
  <si>
    <t>1377/11/15</t>
  </si>
  <si>
    <t>1377/11/17</t>
  </si>
  <si>
    <t>1377/11/18</t>
  </si>
  <si>
    <t>1377/11/19</t>
  </si>
  <si>
    <t>1377/11/20</t>
  </si>
  <si>
    <t>1377/11/21</t>
  </si>
  <si>
    <t>1377/11/24</t>
  </si>
  <si>
    <t>1377/11/25</t>
  </si>
  <si>
    <t>1377/11/26</t>
  </si>
  <si>
    <t>1377/11/27</t>
  </si>
  <si>
    <t>1377/11/28</t>
  </si>
  <si>
    <t>1377/11/29</t>
  </si>
  <si>
    <t>1377/12/01</t>
  </si>
  <si>
    <t>1377/12/02</t>
  </si>
  <si>
    <t>1377/12/03</t>
  </si>
  <si>
    <t>1377/12/04</t>
  </si>
  <si>
    <t>1377/12/05</t>
  </si>
  <si>
    <t>1377/12/06</t>
  </si>
  <si>
    <t>1377/12/08</t>
  </si>
  <si>
    <t>1377/12/09</t>
  </si>
  <si>
    <t>1377/12/10</t>
  </si>
  <si>
    <t>1377/12/11</t>
  </si>
  <si>
    <t>1377/12/12</t>
  </si>
  <si>
    <t>1377/12/13</t>
  </si>
  <si>
    <t>1377/12/15</t>
  </si>
  <si>
    <t>1377/12/16</t>
  </si>
  <si>
    <t>1377/12/17</t>
  </si>
  <si>
    <t>1377/12/18</t>
  </si>
  <si>
    <t>1377/12/19</t>
  </si>
  <si>
    <t>1377/12/20</t>
  </si>
  <si>
    <t>1377/12/22</t>
  </si>
  <si>
    <t>1377/12/23</t>
  </si>
  <si>
    <t>1377/12/24</t>
  </si>
  <si>
    <t>1377/12/25</t>
  </si>
  <si>
    <t>1377/12/26</t>
  </si>
  <si>
    <t>1377/12/27</t>
  </si>
  <si>
    <t>1378/01/05</t>
  </si>
  <si>
    <t>1378/01/07</t>
  </si>
  <si>
    <t>1378/01/09</t>
  </si>
  <si>
    <t>1378/01/10</t>
  </si>
  <si>
    <t>1378/01/11</t>
  </si>
  <si>
    <t>1378/01/14</t>
  </si>
  <si>
    <t>1378/01/15</t>
  </si>
  <si>
    <t>1378/01/17</t>
  </si>
  <si>
    <t>1378/01/18</t>
  </si>
  <si>
    <t>1378/01/19</t>
  </si>
  <si>
    <t>1378/01/21</t>
  </si>
  <si>
    <t>1378/01/22</t>
  </si>
  <si>
    <t>1378/01/23</t>
  </si>
  <si>
    <t>1378/01/24</t>
  </si>
  <si>
    <t>1378/01/25</t>
  </si>
  <si>
    <t>1378/01/26</t>
  </si>
  <si>
    <t>1378/01/28</t>
  </si>
  <si>
    <t>1378/01/29</t>
  </si>
  <si>
    <t>1378/01/30</t>
  </si>
  <si>
    <t>1378/01/31</t>
  </si>
  <si>
    <t>1378/02/01</t>
  </si>
  <si>
    <t>1378/02/02</t>
  </si>
  <si>
    <t>1378/02/04</t>
  </si>
  <si>
    <t>1378/02/05</t>
  </si>
  <si>
    <t>1378/02/08</t>
  </si>
  <si>
    <t>1378/02/09</t>
  </si>
  <si>
    <t>1378/02/11</t>
  </si>
  <si>
    <t>1378/02/12</t>
  </si>
  <si>
    <t>1378/02/13</t>
  </si>
  <si>
    <t>1378/02/14</t>
  </si>
  <si>
    <t>1378/02/15</t>
  </si>
  <si>
    <t>1378/02/16</t>
  </si>
  <si>
    <t>1378/02/18</t>
  </si>
  <si>
    <t>1378/02/19</t>
  </si>
  <si>
    <t>1378/02/20</t>
  </si>
  <si>
    <t>1378/02/21</t>
  </si>
  <si>
    <t>1378/02/22</t>
  </si>
  <si>
    <t>1378/02/23</t>
  </si>
  <si>
    <t>1378/02/25</t>
  </si>
  <si>
    <t>1378/02/26</t>
  </si>
  <si>
    <t>1378/02/27</t>
  </si>
  <si>
    <t>1378/02/28</t>
  </si>
  <si>
    <t>1378/02/29</t>
  </si>
  <si>
    <t>1378/02/30</t>
  </si>
  <si>
    <t>1378/03/01</t>
  </si>
  <si>
    <t>1378/03/02</t>
  </si>
  <si>
    <t>1378/03/03</t>
  </si>
  <si>
    <t>1378/03/04</t>
  </si>
  <si>
    <t>1378/03/05</t>
  </si>
  <si>
    <t>1378/03/06</t>
  </si>
  <si>
    <t>1378/03/08</t>
  </si>
  <si>
    <t>1378/03/09</t>
  </si>
  <si>
    <t>1378/03/10</t>
  </si>
  <si>
    <t>1378/03/11</t>
  </si>
  <si>
    <t>1378/03/12</t>
  </si>
  <si>
    <t>1378/03/13</t>
  </si>
  <si>
    <t>1378/03/16</t>
  </si>
  <si>
    <t>1378/03/17</t>
  </si>
  <si>
    <t>1378/03/18</t>
  </si>
  <si>
    <t>1378/03/19</t>
  </si>
  <si>
    <t>1378/03/20</t>
  </si>
  <si>
    <t>1378/03/22</t>
  </si>
  <si>
    <t>1378/03/25</t>
  </si>
  <si>
    <t>1378/03/26</t>
  </si>
  <si>
    <t>1378/03/27</t>
  </si>
  <si>
    <t>1378/03/29</t>
  </si>
  <si>
    <t>1378/03/30</t>
  </si>
  <si>
    <t>1378/03/31</t>
  </si>
  <si>
    <t>1378/04/01</t>
  </si>
  <si>
    <t>1378/04/02</t>
  </si>
  <si>
    <t>1378/04/03</t>
  </si>
  <si>
    <t>1378/04/05</t>
  </si>
  <si>
    <t>1378/04/06</t>
  </si>
  <si>
    <t>1378/04/07</t>
  </si>
  <si>
    <t>1378/04/08</t>
  </si>
  <si>
    <t>1378/04/09</t>
  </si>
  <si>
    <t>1378/04/12</t>
  </si>
  <si>
    <t>1378/04/13</t>
  </si>
  <si>
    <t>1378/04/14</t>
  </si>
  <si>
    <t>1378/04/15</t>
  </si>
  <si>
    <t>1378/04/16</t>
  </si>
  <si>
    <t>1378/04/17</t>
  </si>
  <si>
    <t>1378/04/19</t>
  </si>
  <si>
    <t>1378/04/20</t>
  </si>
  <si>
    <t>1378/04/21</t>
  </si>
  <si>
    <t>1378/04/22</t>
  </si>
  <si>
    <t>1378/04/23</t>
  </si>
  <si>
    <t>1378/04/24</t>
  </si>
  <si>
    <t>1378/04/26</t>
  </si>
  <si>
    <t>1378/04/27</t>
  </si>
  <si>
    <t>1378/04/28</t>
  </si>
  <si>
    <t>1378/04/29</t>
  </si>
  <si>
    <t>1378/04/30</t>
  </si>
  <si>
    <t>1378/04/31</t>
  </si>
  <si>
    <t>1378/05/02</t>
  </si>
  <si>
    <t>1378/05/03</t>
  </si>
  <si>
    <t>1378/05/04</t>
  </si>
  <si>
    <t>1378/05/05</t>
  </si>
  <si>
    <t>1378/05/06</t>
  </si>
  <si>
    <t>1378/05/07</t>
  </si>
  <si>
    <t>1378/05/09</t>
  </si>
  <si>
    <t>1378/05/10</t>
  </si>
  <si>
    <t>1378/05/11</t>
  </si>
  <si>
    <t>1378/05/12</t>
  </si>
  <si>
    <t>1378/05/13</t>
  </si>
  <si>
    <t>1378/05/14</t>
  </si>
  <si>
    <t>1378/05/16</t>
  </si>
  <si>
    <t>1378/05/17</t>
  </si>
  <si>
    <t>1378/05/18</t>
  </si>
  <si>
    <t>1378/05/19</t>
  </si>
  <si>
    <t>1378/05/20</t>
  </si>
  <si>
    <t>1378/05/21</t>
  </si>
  <si>
    <t>1378/05/23</t>
  </si>
  <si>
    <t>1378/05/24</t>
  </si>
  <si>
    <t>1378/05/25</t>
  </si>
  <si>
    <t>1378/05/26</t>
  </si>
  <si>
    <t>1378/05/27</t>
  </si>
  <si>
    <t>1378/05/28</t>
  </si>
  <si>
    <t>1378/05/30</t>
  </si>
  <si>
    <t>1378/05/31</t>
  </si>
  <si>
    <t>1378/06/01</t>
  </si>
  <si>
    <t>1378/06/02</t>
  </si>
  <si>
    <t>1378/06/03</t>
  </si>
  <si>
    <t>1378/06/04</t>
  </si>
  <si>
    <t>1378/06/06</t>
  </si>
  <si>
    <t>1378/06/07</t>
  </si>
  <si>
    <t>1378/06/08</t>
  </si>
  <si>
    <t>1378/06/09</t>
  </si>
  <si>
    <t>1378/06/10</t>
  </si>
  <si>
    <t>1378/06/11</t>
  </si>
  <si>
    <t>1378/06/13</t>
  </si>
  <si>
    <t>1378/06/14</t>
  </si>
  <si>
    <t>1378/06/15</t>
  </si>
  <si>
    <t>1378/06/16</t>
  </si>
  <si>
    <t>1378/06/17</t>
  </si>
  <si>
    <t>1378/06/18</t>
  </si>
  <si>
    <t>1378/06/20</t>
  </si>
  <si>
    <t>1378/06/21</t>
  </si>
  <si>
    <t>1378/06/22</t>
  </si>
  <si>
    <t>1378/06/24</t>
  </si>
  <si>
    <t>1378/06/25</t>
  </si>
  <si>
    <t>1378/06/27</t>
  </si>
  <si>
    <t>1378/06/28</t>
  </si>
  <si>
    <t>1378/06/29</t>
  </si>
  <si>
    <t>1378/06/30</t>
  </si>
  <si>
    <t>1378/06/31</t>
  </si>
  <si>
    <t>1378/07/01</t>
  </si>
  <si>
    <t>1378/07/03</t>
  </si>
  <si>
    <t>1378/07/04</t>
  </si>
  <si>
    <t>1378/07/05</t>
  </si>
  <si>
    <t>1378/07/06</t>
  </si>
  <si>
    <t>1378/07/07</t>
  </si>
  <si>
    <t>1378/07/08</t>
  </si>
  <si>
    <t>1378/07/09</t>
  </si>
  <si>
    <t>1378/07/11</t>
  </si>
  <si>
    <t>1378/07/12</t>
  </si>
  <si>
    <t>1378/07/13</t>
  </si>
  <si>
    <t>1378/07/14</t>
  </si>
  <si>
    <t>1378/07/15</t>
  </si>
  <si>
    <t>1378/07/17</t>
  </si>
  <si>
    <t>1378/07/18</t>
  </si>
  <si>
    <t>1378/07/19</t>
  </si>
  <si>
    <t>1378/07/20</t>
  </si>
  <si>
    <t>1378/07/21</t>
  </si>
  <si>
    <t>1378/07/22</t>
  </si>
  <si>
    <t>1378/07/24</t>
  </si>
  <si>
    <t>1378/07/25</t>
  </si>
  <si>
    <t>1378/07/26</t>
  </si>
  <si>
    <t>1378/07/27</t>
  </si>
  <si>
    <t>1378/07/28</t>
  </si>
  <si>
    <t>1378/07/29</t>
  </si>
  <si>
    <t>1378/08/02</t>
  </si>
  <si>
    <t>1378/08/03</t>
  </si>
  <si>
    <t>1378/08/04</t>
  </si>
  <si>
    <t>1378/08/05</t>
  </si>
  <si>
    <t>1378/08/06</t>
  </si>
  <si>
    <t>1378/08/08</t>
  </si>
  <si>
    <t>1378/08/09</t>
  </si>
  <si>
    <t>1378/08/10</t>
  </si>
  <si>
    <t>1378/08/11</t>
  </si>
  <si>
    <t>1378/08/12</t>
  </si>
  <si>
    <t>1378/08/13</t>
  </si>
  <si>
    <t>1378/08/16</t>
  </si>
  <si>
    <t>1378/08/17</t>
  </si>
  <si>
    <t>1378/08/18</t>
  </si>
  <si>
    <t>1378/08/19</t>
  </si>
  <si>
    <t>1378/08/20</t>
  </si>
  <si>
    <t>1378/08/22</t>
  </si>
  <si>
    <t>1378/08/23</t>
  </si>
  <si>
    <t>1378/08/24</t>
  </si>
  <si>
    <t>1378/08/25</t>
  </si>
  <si>
    <t>1378/08/26</t>
  </si>
  <si>
    <t>1378/08/27</t>
  </si>
  <si>
    <t>1378/08/29</t>
  </si>
  <si>
    <t>1378/08/30</t>
  </si>
  <si>
    <t>1378/09/01</t>
  </si>
  <si>
    <t>1378/09/02</t>
  </si>
  <si>
    <t>1378/09/06</t>
  </si>
  <si>
    <t>1378/09/07</t>
  </si>
  <si>
    <t>1378/09/08</t>
  </si>
  <si>
    <t>1378/09/09</t>
  </si>
  <si>
    <t>1378/09/10</t>
  </si>
  <si>
    <t>1378/09/11</t>
  </si>
  <si>
    <t>1378/09/13</t>
  </si>
  <si>
    <t>1378/09/14</t>
  </si>
  <si>
    <t>1378/09/15</t>
  </si>
  <si>
    <t>1378/09/16</t>
  </si>
  <si>
    <t>1378/09/17</t>
  </si>
  <si>
    <t>1378/09/18</t>
  </si>
  <si>
    <t>1378/09/20</t>
  </si>
  <si>
    <t>1378/09/21</t>
  </si>
  <si>
    <t>1378/09/22</t>
  </si>
  <si>
    <t>1378/09/23</t>
  </si>
  <si>
    <t>1378/09/24</t>
  </si>
  <si>
    <t>1378/09/25</t>
  </si>
  <si>
    <t>1378/09/27</t>
  </si>
  <si>
    <t>1378/09/28</t>
  </si>
  <si>
    <t>1378/09/29</t>
  </si>
  <si>
    <t>1378/09/30</t>
  </si>
  <si>
    <t>1378/10/01</t>
  </si>
  <si>
    <t>1378/10/02</t>
  </si>
  <si>
    <t>1378/10/04</t>
  </si>
  <si>
    <t>1378/10/05</t>
  </si>
  <si>
    <t>1378/10/06</t>
  </si>
  <si>
    <t>1378/10/07</t>
  </si>
  <si>
    <t>1378/10/08</t>
  </si>
  <si>
    <t>1378/10/12</t>
  </si>
  <si>
    <t>1378/10/13</t>
  </si>
  <si>
    <t>1378/10/14</t>
  </si>
  <si>
    <t>1378/10/15</t>
  </si>
  <si>
    <t>1378/10/16</t>
  </si>
  <si>
    <t>1378/10/19</t>
  </si>
  <si>
    <t>1378/10/20</t>
  </si>
  <si>
    <t>1378/10/21</t>
  </si>
  <si>
    <t>1378/10/22</t>
  </si>
  <si>
    <t>1378/10/23</t>
  </si>
  <si>
    <t>1378/10/25</t>
  </si>
  <si>
    <t>1378/10/26</t>
  </si>
  <si>
    <t>1378/10/27</t>
  </si>
  <si>
    <t>1378/10/28</t>
  </si>
  <si>
    <t>1378/10/29</t>
  </si>
  <si>
    <t>1378/10/30</t>
  </si>
  <si>
    <t>1378/11/02</t>
  </si>
  <si>
    <t>1378/11/03</t>
  </si>
  <si>
    <t>1378/11/04</t>
  </si>
  <si>
    <t>1378/11/05</t>
  </si>
  <si>
    <t>1378/11/06</t>
  </si>
  <si>
    <t>1378/11/07</t>
  </si>
  <si>
    <t>1378/11/09</t>
  </si>
  <si>
    <t>1378/11/10</t>
  </si>
  <si>
    <t>1378/11/11</t>
  </si>
  <si>
    <t>1378/11/13</t>
  </si>
  <si>
    <t>1378/11/14</t>
  </si>
  <si>
    <t>1378/11/16</t>
  </si>
  <si>
    <t>1378/11/17</t>
  </si>
  <si>
    <t>1378/11/18</t>
  </si>
  <si>
    <t>1378/11/19</t>
  </si>
  <si>
    <t>1378/11/20</t>
  </si>
  <si>
    <t>1378/11/21</t>
  </si>
  <si>
    <t>1378/11/23</t>
  </si>
  <si>
    <t>1378/11/24</t>
  </si>
  <si>
    <t>1378/11/25</t>
  </si>
  <si>
    <t>1378/11/26</t>
  </si>
  <si>
    <t>1378/11/27</t>
  </si>
  <si>
    <t>1378/11/28</t>
  </si>
  <si>
    <t>1378/11/30</t>
  </si>
  <si>
    <t>1378/12/01</t>
  </si>
  <si>
    <t>1378/12/02</t>
  </si>
  <si>
    <t>1378/12/03</t>
  </si>
  <si>
    <t>1378/12/04</t>
  </si>
  <si>
    <t>1378/12/05</t>
  </si>
  <si>
    <t>1378/12/07</t>
  </si>
  <si>
    <t>1378/12/08</t>
  </si>
  <si>
    <t>1378/12/09</t>
  </si>
  <si>
    <t>1378/12/10</t>
  </si>
  <si>
    <t>1378/12/11</t>
  </si>
  <si>
    <t>1378/12/14</t>
  </si>
  <si>
    <t>1378/12/15</t>
  </si>
  <si>
    <t>1378/12/16</t>
  </si>
  <si>
    <t>1378/12/17</t>
  </si>
  <si>
    <t>1378/12/18</t>
  </si>
  <si>
    <t>1378/12/19</t>
  </si>
  <si>
    <t>1378/12/21</t>
  </si>
  <si>
    <t>1378/12/23</t>
  </si>
  <si>
    <t>1378/12/24</t>
  </si>
  <si>
    <t>1378/12/25</t>
  </si>
  <si>
    <t>1378/12/26</t>
  </si>
  <si>
    <t>1378/12/28</t>
  </si>
  <si>
    <t>1379/01/07</t>
  </si>
  <si>
    <t>1379/01/08</t>
  </si>
  <si>
    <t>1379/01/09</t>
  </si>
  <si>
    <t>1379/01/10</t>
  </si>
  <si>
    <t>1379/01/11</t>
  </si>
  <si>
    <t>1379/01/14</t>
  </si>
  <si>
    <t>1379/01/15</t>
  </si>
  <si>
    <t>1379/01/16</t>
  </si>
  <si>
    <t>1379/01/17</t>
  </si>
  <si>
    <t>1379/01/18</t>
  </si>
  <si>
    <t>1379/01/20</t>
  </si>
  <si>
    <t>1379/01/21</t>
  </si>
  <si>
    <t>1379/01/22</t>
  </si>
  <si>
    <t>1379/01/23</t>
  </si>
  <si>
    <t>1379/01/24</t>
  </si>
  <si>
    <t>1379/01/25</t>
  </si>
  <si>
    <t>1379/01/28</t>
  </si>
  <si>
    <t>1379/01/29</t>
  </si>
  <si>
    <t>1379/01/30</t>
  </si>
  <si>
    <t>1379/01/31</t>
  </si>
  <si>
    <t>1379/02/01</t>
  </si>
  <si>
    <t>1379/02/03</t>
  </si>
  <si>
    <t>1379/02/04</t>
  </si>
  <si>
    <t>1379/02/05</t>
  </si>
  <si>
    <t>1379/02/06</t>
  </si>
  <si>
    <t>1379/02/07</t>
  </si>
  <si>
    <t>1379/02/08</t>
  </si>
  <si>
    <t>1379/02/10</t>
  </si>
  <si>
    <t>1379/02/11</t>
  </si>
  <si>
    <t>1379/02/12</t>
  </si>
  <si>
    <t>1379/02/13</t>
  </si>
  <si>
    <t>1379/02/14</t>
  </si>
  <si>
    <t>1379/02/15</t>
  </si>
  <si>
    <t>1379/02/17</t>
  </si>
  <si>
    <t>1379/02/18</t>
  </si>
  <si>
    <t>1379/02/19</t>
  </si>
  <si>
    <t>1379/02/20</t>
  </si>
  <si>
    <t>1379/02/21</t>
  </si>
  <si>
    <t>1379/02/22</t>
  </si>
  <si>
    <t>1379/02/24</t>
  </si>
  <si>
    <t>1379/02/25</t>
  </si>
  <si>
    <t>1379/02/26</t>
  </si>
  <si>
    <t>1379/02/27</t>
  </si>
  <si>
    <t>1379/02/28</t>
  </si>
  <si>
    <t>1379/02/29</t>
  </si>
  <si>
    <t>1379/02/31</t>
  </si>
  <si>
    <t>1379/03/01</t>
  </si>
  <si>
    <t>1379/03/02</t>
  </si>
  <si>
    <t>1379/03/03</t>
  </si>
  <si>
    <t>1379/03/04</t>
  </si>
  <si>
    <t>1379/03/07</t>
  </si>
  <si>
    <t>1379/03/08</t>
  </si>
  <si>
    <t>1379/03/09</t>
  </si>
  <si>
    <t>1379/03/10</t>
  </si>
  <si>
    <t>1379/03/11</t>
  </si>
  <si>
    <t>1379/03/12</t>
  </si>
  <si>
    <t>1379/03/16</t>
  </si>
  <si>
    <t>1379/03/17</t>
  </si>
  <si>
    <t>1379/03/18</t>
  </si>
  <si>
    <t>1379/03/19</t>
  </si>
  <si>
    <t>1379/03/21</t>
  </si>
  <si>
    <t>1379/03/22</t>
  </si>
  <si>
    <t>1379/03/23</t>
  </si>
  <si>
    <t>1379/03/24</t>
  </si>
  <si>
    <t>1379/03/25</t>
  </si>
  <si>
    <t>1379/03/26</t>
  </si>
  <si>
    <t>1379/03/28</t>
  </si>
  <si>
    <t>1379/03/29</t>
  </si>
  <si>
    <t>1379/03/30</t>
  </si>
  <si>
    <t>1379/04/01</t>
  </si>
  <si>
    <t>1379/04/02</t>
  </si>
  <si>
    <t>1379/04/04</t>
  </si>
  <si>
    <t>1379/04/05</t>
  </si>
  <si>
    <t>1379/04/06</t>
  </si>
  <si>
    <t>1379/04/07</t>
  </si>
  <si>
    <t>1379/04/08</t>
  </si>
  <si>
    <t>1379/04/09</t>
  </si>
  <si>
    <t>1379/04/11</t>
  </si>
  <si>
    <t>1379/04/12</t>
  </si>
  <si>
    <t>1379/04/13</t>
  </si>
  <si>
    <t>1379/04/14</t>
  </si>
  <si>
    <t>1379/04/15</t>
  </si>
  <si>
    <t>1379/04/16</t>
  </si>
  <si>
    <t>1379/04/18</t>
  </si>
  <si>
    <t>1379/04/19</t>
  </si>
  <si>
    <t>1379/04/20</t>
  </si>
  <si>
    <t>1379/04/21</t>
  </si>
  <si>
    <t>1379/04/22</t>
  </si>
  <si>
    <t>1379/04/23</t>
  </si>
  <si>
    <t>1379/04/25</t>
  </si>
  <si>
    <t>1379/04/26</t>
  </si>
  <si>
    <t>1379/04/27</t>
  </si>
  <si>
    <t>1379/04/28</t>
  </si>
  <si>
    <t>1379/04/29</t>
  </si>
  <si>
    <t>1379/04/30</t>
  </si>
  <si>
    <t>1379/05/01</t>
  </si>
  <si>
    <t>1379/05/02</t>
  </si>
  <si>
    <t>1379/05/03</t>
  </si>
  <si>
    <t>1379/05/04</t>
  </si>
  <si>
    <t>1379/05/05</t>
  </si>
  <si>
    <t>1379/05/06</t>
  </si>
  <si>
    <t>1379/05/08</t>
  </si>
  <si>
    <t>1379/05/09</t>
  </si>
  <si>
    <t>1379/05/10</t>
  </si>
  <si>
    <t>1379/05/11</t>
  </si>
  <si>
    <t>1379/05/12</t>
  </si>
  <si>
    <t>1379/05/13</t>
  </si>
  <si>
    <t>1379/05/15</t>
  </si>
  <si>
    <t>1379/05/16</t>
  </si>
  <si>
    <t>1379/05/17</t>
  </si>
  <si>
    <t>1379/05/18</t>
  </si>
  <si>
    <t>1379/05/19</t>
  </si>
  <si>
    <t>1379/05/20</t>
  </si>
  <si>
    <t>1379/05/22</t>
  </si>
  <si>
    <t>1379/05/23</t>
  </si>
  <si>
    <t>1379/05/24</t>
  </si>
  <si>
    <t>1379/05/25</t>
  </si>
  <si>
    <t>1379/05/26</t>
  </si>
  <si>
    <t>1379/05/27</t>
  </si>
  <si>
    <t>1379/05/29</t>
  </si>
  <si>
    <t>1379/05/30</t>
  </si>
  <si>
    <t>1379/05/31</t>
  </si>
  <si>
    <t>1379/06/01</t>
  </si>
  <si>
    <t>1379/06/02</t>
  </si>
  <si>
    <t>1379/06/03</t>
  </si>
  <si>
    <t>1379/06/05</t>
  </si>
  <si>
    <t>1379/06/06</t>
  </si>
  <si>
    <t>1379/06/07</t>
  </si>
  <si>
    <t>1379/06/08</t>
  </si>
  <si>
    <t>1379/06/09</t>
  </si>
  <si>
    <t>1379/06/10</t>
  </si>
  <si>
    <t>1379/06/13</t>
  </si>
  <si>
    <t>1379/06/14</t>
  </si>
  <si>
    <t>1379/06/15</t>
  </si>
  <si>
    <t>1379/06/16</t>
  </si>
  <si>
    <t>1379/06/17</t>
  </si>
  <si>
    <t>1379/06/19</t>
  </si>
  <si>
    <t>1379/06/20</t>
  </si>
  <si>
    <t>1379/06/21</t>
  </si>
  <si>
    <t>1379/06/22</t>
  </si>
  <si>
    <t>1379/06/23</t>
  </si>
  <si>
    <t>1379/06/24</t>
  </si>
  <si>
    <t>1379/06/26</t>
  </si>
  <si>
    <t>1379/06/27</t>
  </si>
  <si>
    <t>1379/06/28</t>
  </si>
  <si>
    <t>1379/06/29</t>
  </si>
  <si>
    <t>1379/06/30</t>
  </si>
  <si>
    <t>1379/06/31</t>
  </si>
  <si>
    <t>1379/07/02</t>
  </si>
  <si>
    <t>1379/07/03</t>
  </si>
  <si>
    <t>1379/07/04</t>
  </si>
  <si>
    <t>1379/07/05</t>
  </si>
  <si>
    <t>1379/07/06</t>
  </si>
  <si>
    <t>1379/07/07</t>
  </si>
  <si>
    <t>1379/07/09</t>
  </si>
  <si>
    <t>1379/07/10</t>
  </si>
  <si>
    <t>1379/07/11</t>
  </si>
  <si>
    <t>1379/07/12</t>
  </si>
  <si>
    <t>1379/07/13</t>
  </si>
  <si>
    <t>1379/07/14</t>
  </si>
  <si>
    <t>1379/07/16</t>
  </si>
  <si>
    <t>1379/07/17</t>
  </si>
  <si>
    <t>1379/07/18</t>
  </si>
  <si>
    <t>1379/07/19</t>
  </si>
  <si>
    <t>1379/07/21</t>
  </si>
  <si>
    <t>1379/07/23</t>
  </si>
  <si>
    <t>1379/07/24</t>
  </si>
  <si>
    <t>1379/07/25</t>
  </si>
  <si>
    <t>1379/07/26</t>
  </si>
  <si>
    <t>1379/07/27</t>
  </si>
  <si>
    <t>1379/07/28</t>
  </si>
  <si>
    <t>1379/07/30</t>
  </si>
  <si>
    <t>1379/08/01</t>
  </si>
  <si>
    <t>1379/08/02</t>
  </si>
  <si>
    <t>1379/08/03</t>
  </si>
  <si>
    <t>1379/08/05</t>
  </si>
  <si>
    <t>1379/08/07</t>
  </si>
  <si>
    <t>1379/08/08</t>
  </si>
  <si>
    <t>1379/08/09</t>
  </si>
  <si>
    <t>1379/08/10</t>
  </si>
  <si>
    <t>1379/08/11</t>
  </si>
  <si>
    <t>1379/08/12</t>
  </si>
  <si>
    <t>1379/08/14</t>
  </si>
  <si>
    <t>1379/08/15</t>
  </si>
  <si>
    <t>1379/08/16</t>
  </si>
  <si>
    <t>1379/08/17</t>
  </si>
  <si>
    <t>1379/08/18</t>
  </si>
  <si>
    <t>1379/08/19</t>
  </si>
  <si>
    <t>1379/08/21</t>
  </si>
  <si>
    <t>1379/08/23</t>
  </si>
  <si>
    <t>1379/08/24</t>
  </si>
  <si>
    <t>1379/08/25</t>
  </si>
  <si>
    <t>1379/08/26</t>
  </si>
  <si>
    <t>1379/08/28</t>
  </si>
  <si>
    <t>1379/08/29</t>
  </si>
  <si>
    <t>1379/08/30</t>
  </si>
  <si>
    <t>1379/09/01</t>
  </si>
  <si>
    <t>1379/09/02</t>
  </si>
  <si>
    <t>1379/09/03</t>
  </si>
  <si>
    <t>1379/09/05</t>
  </si>
  <si>
    <t>1379/09/06</t>
  </si>
  <si>
    <t>1379/09/07</t>
  </si>
  <si>
    <t>1379/09/08</t>
  </si>
  <si>
    <t>1379/09/09</t>
  </si>
  <si>
    <t>1379/09/10</t>
  </si>
  <si>
    <t>1379/09/12</t>
  </si>
  <si>
    <t>1379/09/13</t>
  </si>
  <si>
    <t>1379/09/14</t>
  </si>
  <si>
    <t>1379/09/15</t>
  </si>
  <si>
    <t>1379/09/16</t>
  </si>
  <si>
    <t>1379/09/17</t>
  </si>
  <si>
    <t>1379/09/19</t>
  </si>
  <si>
    <t>1379/09/20</t>
  </si>
  <si>
    <t>1379/09/21</t>
  </si>
  <si>
    <t>1379/09/22</t>
  </si>
  <si>
    <t>1379/09/23</t>
  </si>
  <si>
    <t>1379/09/24</t>
  </si>
  <si>
    <t>1379/09/26</t>
  </si>
  <si>
    <t>1379/09/27</t>
  </si>
  <si>
    <t>1379/09/29</t>
  </si>
  <si>
    <t>1379/09/30</t>
  </si>
  <si>
    <t>1379/10/01</t>
  </si>
  <si>
    <t>1379/10/03</t>
  </si>
  <si>
    <t>1379/10/04</t>
  </si>
  <si>
    <t>1379/10/05</t>
  </si>
  <si>
    <t>1379/10/06</t>
  </si>
  <si>
    <t>1379/10/10</t>
  </si>
  <si>
    <t>1379/10/11</t>
  </si>
  <si>
    <t>1379/10/12</t>
  </si>
  <si>
    <t>1379/10/13</t>
  </si>
  <si>
    <t>1379/10/14</t>
  </si>
  <si>
    <t>1379/10/15</t>
  </si>
  <si>
    <t>1379/10/17</t>
  </si>
  <si>
    <t>1379/10/18</t>
  </si>
  <si>
    <t>1379/10/19</t>
  </si>
  <si>
    <t>1379/10/20</t>
  </si>
  <si>
    <t>1379/10/21</t>
  </si>
  <si>
    <t>1379/10/22</t>
  </si>
  <si>
    <t>1379/10/24</t>
  </si>
  <si>
    <t>1379/10/25</t>
  </si>
  <si>
    <t>1379/10/26</t>
  </si>
  <si>
    <t>1379/10/27</t>
  </si>
  <si>
    <t>1379/10/28</t>
  </si>
  <si>
    <t>1379/10/29</t>
  </si>
  <si>
    <t>1379/11/02</t>
  </si>
  <si>
    <t>1379/11/03</t>
  </si>
  <si>
    <t>1379/11/04</t>
  </si>
  <si>
    <t>1379/11/05</t>
  </si>
  <si>
    <t>1379/11/06</t>
  </si>
  <si>
    <t>1379/11/07</t>
  </si>
  <si>
    <t>1379/11/09</t>
  </si>
  <si>
    <t>1379/11/10</t>
  </si>
  <si>
    <t>1379/11/11</t>
  </si>
  <si>
    <t>1379/11/12</t>
  </si>
  <si>
    <t>1379/11/13</t>
  </si>
  <si>
    <t>1379/11/15</t>
  </si>
  <si>
    <t>1379/11/16</t>
  </si>
  <si>
    <t>1379/11/17</t>
  </si>
  <si>
    <t>1379/11/18</t>
  </si>
  <si>
    <t>1379/11/19</t>
  </si>
  <si>
    <t>1379/11/20</t>
  </si>
  <si>
    <t>1379/11/23</t>
  </si>
  <si>
    <t>1379/11/24</t>
  </si>
  <si>
    <t>1379/11/25</t>
  </si>
  <si>
    <t>1380/01/23</t>
  </si>
  <si>
    <t>1380/01/25</t>
  </si>
  <si>
    <t>1380/01/26</t>
  </si>
  <si>
    <t>1380/01/29</t>
  </si>
  <si>
    <t>1380/02/01</t>
  </si>
  <si>
    <t>1380/02/02</t>
  </si>
  <si>
    <t>1380/02/03</t>
  </si>
  <si>
    <t>1380/02/04</t>
  </si>
  <si>
    <t>1380/02/05</t>
  </si>
  <si>
    <t>1380/02/06</t>
  </si>
  <si>
    <t>1380/02/08</t>
  </si>
  <si>
    <t>1380/02/09</t>
  </si>
  <si>
    <t>1380/02/10</t>
  </si>
  <si>
    <t>1380/02/11</t>
  </si>
  <si>
    <t>1380/02/12</t>
  </si>
  <si>
    <t>1380/02/13</t>
  </si>
  <si>
    <t>1380/02/15</t>
  </si>
  <si>
    <t>1380/02/16</t>
  </si>
  <si>
    <t>1380/02/17</t>
  </si>
  <si>
    <t>1380/02/18</t>
  </si>
  <si>
    <t>1380/02/19</t>
  </si>
  <si>
    <t>1380/02/20</t>
  </si>
  <si>
    <t>1380/02/22</t>
  </si>
  <si>
    <t>1380/02/23</t>
  </si>
  <si>
    <t>1380/02/25</t>
  </si>
  <si>
    <t>1380/02/26</t>
  </si>
  <si>
    <t>1380/02/27</t>
  </si>
  <si>
    <t>1380/02/29</t>
  </si>
  <si>
    <t>1380/02/30</t>
  </si>
  <si>
    <t>1380/02/31</t>
  </si>
  <si>
    <t>1380/03/02</t>
  </si>
  <si>
    <t>1380/03/05</t>
  </si>
  <si>
    <t>1380/03/06</t>
  </si>
  <si>
    <t>1380/03/07</t>
  </si>
  <si>
    <t>1380/03/08</t>
  </si>
  <si>
    <t>1380/03/09</t>
  </si>
  <si>
    <t>1380/03/10</t>
  </si>
  <si>
    <t>1380/03/12</t>
  </si>
  <si>
    <t>1380/03/13</t>
  </si>
  <si>
    <t>1380/03/16</t>
  </si>
  <si>
    <t>1380/03/17</t>
  </si>
  <si>
    <t>1380/03/19</t>
  </si>
  <si>
    <t>1380/03/21</t>
  </si>
  <si>
    <t>1380/03/22</t>
  </si>
  <si>
    <t>1380/03/23</t>
  </si>
  <si>
    <t>1380/03/24</t>
  </si>
  <si>
    <t>1380/03/26</t>
  </si>
  <si>
    <t>1380/03/27</t>
  </si>
  <si>
    <t>1380/03/28</t>
  </si>
  <si>
    <t>1380/03/29</t>
  </si>
  <si>
    <t>1380/03/30</t>
  </si>
  <si>
    <t>1380/03/31</t>
  </si>
  <si>
    <t>1380/04/02</t>
  </si>
  <si>
    <t>1380/04/03</t>
  </si>
  <si>
    <t>1380/04/04</t>
  </si>
  <si>
    <t>1380/04/05</t>
  </si>
  <si>
    <t>1380/04/06</t>
  </si>
  <si>
    <t>1380/04/07</t>
  </si>
  <si>
    <t>1380/04/09</t>
  </si>
  <si>
    <t>1380/04/10</t>
  </si>
  <si>
    <t>1380/04/11</t>
  </si>
  <si>
    <t>1380/04/12</t>
  </si>
  <si>
    <t>1380/04/13</t>
  </si>
  <si>
    <t>1380/04/14</t>
  </si>
  <si>
    <t>1380/04/16</t>
  </si>
  <si>
    <t>1380/04/17</t>
  </si>
  <si>
    <t>1380/04/18</t>
  </si>
  <si>
    <t>1380/04/19</t>
  </si>
  <si>
    <t>1380/04/20</t>
  </si>
  <si>
    <t>1380/04/21</t>
  </si>
  <si>
    <t>1380/04/23</t>
  </si>
  <si>
    <t>1380/04/24</t>
  </si>
  <si>
    <t>1380/04/25</t>
  </si>
  <si>
    <t>1380/04/26</t>
  </si>
  <si>
    <t>1380/04/27</t>
  </si>
  <si>
    <t>1380/04/28</t>
  </si>
  <si>
    <t>1380/04/30</t>
  </si>
  <si>
    <t>1380/04/31</t>
  </si>
  <si>
    <t>1380/05/01</t>
  </si>
  <si>
    <t>1380/05/02</t>
  </si>
  <si>
    <t>1380/05/03</t>
  </si>
  <si>
    <t>1380/05/04</t>
  </si>
  <si>
    <t>1380/05/06</t>
  </si>
  <si>
    <t>1380/05/07</t>
  </si>
  <si>
    <t>1380/05/08</t>
  </si>
  <si>
    <t>1380/05/09</t>
  </si>
  <si>
    <t>1380/05/10</t>
  </si>
  <si>
    <t>1380/05/11</t>
  </si>
  <si>
    <t>1380/05/13</t>
  </si>
  <si>
    <t>1380/05/14</t>
  </si>
  <si>
    <t>1380/05/15</t>
  </si>
  <si>
    <t>1380/05/16</t>
  </si>
  <si>
    <t>1380/05/17</t>
  </si>
  <si>
    <t>1380/05/18</t>
  </si>
  <si>
    <t>1380/05/20</t>
  </si>
  <si>
    <t>1380/05/21</t>
  </si>
  <si>
    <t>1380/05/22</t>
  </si>
  <si>
    <t>1380/05/23</t>
  </si>
  <si>
    <t>1380/05/24</t>
  </si>
  <si>
    <t>1380/05/25</t>
  </si>
  <si>
    <t>1380/05/27</t>
  </si>
  <si>
    <t>1380/05/28</t>
  </si>
  <si>
    <t>1380/05/29</t>
  </si>
  <si>
    <t>1380/05/30</t>
  </si>
  <si>
    <t>1380/05/31</t>
  </si>
  <si>
    <t>1380/06/03</t>
  </si>
  <si>
    <t>1380/06/04</t>
  </si>
  <si>
    <t>1380/06/05</t>
  </si>
  <si>
    <t>1380/06/06</t>
  </si>
  <si>
    <t>1380/06/07</t>
  </si>
  <si>
    <t>1380/06/08</t>
  </si>
  <si>
    <t>1380/06/10</t>
  </si>
  <si>
    <t>1380/06/11</t>
  </si>
  <si>
    <t>1380/06/12</t>
  </si>
  <si>
    <t>1380/06/13</t>
  </si>
  <si>
    <t>1380/06/14</t>
  </si>
  <si>
    <t>1380/06/15</t>
  </si>
  <si>
    <t>1380/06/17</t>
  </si>
  <si>
    <t>1380/06/18</t>
  </si>
  <si>
    <t>1380/06/19</t>
  </si>
  <si>
    <t>1380/06/20</t>
  </si>
  <si>
    <t>1380/06/21</t>
  </si>
  <si>
    <t>1380/06/22</t>
  </si>
  <si>
    <t>1380/06/24</t>
  </si>
  <si>
    <t>1380/06/25</t>
  </si>
  <si>
    <t>1380/06/26</t>
  </si>
  <si>
    <t>1380/06/27</t>
  </si>
  <si>
    <t>1380/06/28</t>
  </si>
  <si>
    <t>1380/06/29</t>
  </si>
  <si>
    <t>1380/07/01</t>
  </si>
  <si>
    <t>1380/07/02</t>
  </si>
  <si>
    <t>1380/07/03</t>
  </si>
  <si>
    <t>1380/07/04</t>
  </si>
  <si>
    <t>1380/07/05</t>
  </si>
  <si>
    <t>1380/07/07</t>
  </si>
  <si>
    <t>1380/07/08</t>
  </si>
  <si>
    <t>1380/07/10</t>
  </si>
  <si>
    <t>1380/07/11</t>
  </si>
  <si>
    <t>1380/07/12</t>
  </si>
  <si>
    <t>1380/07/14</t>
  </si>
  <si>
    <t>1380/07/15</t>
  </si>
  <si>
    <t>1380/07/16</t>
  </si>
  <si>
    <t>1380/07/17</t>
  </si>
  <si>
    <t>1380/07/18</t>
  </si>
  <si>
    <t>1380/07/19</t>
  </si>
  <si>
    <t>1380/07/21</t>
  </si>
  <si>
    <t>1380/07/22</t>
  </si>
  <si>
    <t>1380/07/24</t>
  </si>
  <si>
    <t>1380/07/25</t>
  </si>
  <si>
    <t>1380/07/26</t>
  </si>
  <si>
    <t>1380/07/28</t>
  </si>
  <si>
    <t>1380/07/29</t>
  </si>
  <si>
    <t>1380/07/30</t>
  </si>
  <si>
    <t>1380/08/01</t>
  </si>
  <si>
    <t>1380/08/02</t>
  </si>
  <si>
    <t>1380/08/03</t>
  </si>
  <si>
    <t>1380/08/05</t>
  </si>
  <si>
    <t>1380/08/06</t>
  </si>
  <si>
    <t>1380/08/07</t>
  </si>
  <si>
    <t>1380/08/08</t>
  </si>
  <si>
    <t>1380/08/09</t>
  </si>
  <si>
    <t>1380/08/12</t>
  </si>
  <si>
    <t>1380/08/13</t>
  </si>
  <si>
    <t>1380/08/14</t>
  </si>
  <si>
    <t>1380/08/15</t>
  </si>
  <si>
    <t>1380/08/16</t>
  </si>
  <si>
    <t>1380/08/17</t>
  </si>
  <si>
    <t>1380/08/19</t>
  </si>
  <si>
    <t>1380/08/20</t>
  </si>
  <si>
    <t>1380/08/21</t>
  </si>
  <si>
    <t>1380/08/22</t>
  </si>
  <si>
    <t>1380/08/23</t>
  </si>
  <si>
    <t>1380/08/24</t>
  </si>
  <si>
    <t>1380/08/26</t>
  </si>
  <si>
    <t>1380/08/27</t>
  </si>
  <si>
    <t>1380/08/28</t>
  </si>
  <si>
    <t>1380/08/29</t>
  </si>
  <si>
    <t>1380/08/30</t>
  </si>
  <si>
    <t>1380/09/01</t>
  </si>
  <si>
    <t>1380/09/03</t>
  </si>
  <si>
    <t>1380/09/04</t>
  </si>
  <si>
    <t>1380/09/05</t>
  </si>
  <si>
    <t>1380/09/06</t>
  </si>
  <si>
    <t>1380/09/07</t>
  </si>
  <si>
    <t>1380/09/08</t>
  </si>
  <si>
    <t>1380/09/10</t>
  </si>
  <si>
    <t>1380/09/11</t>
  </si>
  <si>
    <t>1380/09/12</t>
  </si>
  <si>
    <t>1380/09/13</t>
  </si>
  <si>
    <t>1380/09/14</t>
  </si>
  <si>
    <t>1380/09/15</t>
  </si>
  <si>
    <t>1380/09/17</t>
  </si>
  <si>
    <t>1380/09/18</t>
  </si>
  <si>
    <t>1380/09/19</t>
  </si>
  <si>
    <t>1380/09/20</t>
  </si>
  <si>
    <t>1380/09/21</t>
  </si>
  <si>
    <t>1380/09/22</t>
  </si>
  <si>
    <t>1380/09/24</t>
  </si>
  <si>
    <t>1380/09/25</t>
  </si>
  <si>
    <t>1380/09/26</t>
  </si>
  <si>
    <t>1380/09/27</t>
  </si>
  <si>
    <t>1380/09/28</t>
  </si>
  <si>
    <t>1380/09/29</t>
  </si>
  <si>
    <t>1380/10/01</t>
  </si>
  <si>
    <t>1380/10/02</t>
  </si>
  <si>
    <t>1380/10/03</t>
  </si>
  <si>
    <t>1380/10/04</t>
  </si>
  <si>
    <t>1380/10/05</t>
  </si>
  <si>
    <t>1380/10/06</t>
  </si>
  <si>
    <t>1380/10/08</t>
  </si>
  <si>
    <t>1380/10/09</t>
  </si>
  <si>
    <t>1380/10/10</t>
  </si>
  <si>
    <t>1380/10/11</t>
  </si>
  <si>
    <t>1380/10/12</t>
  </si>
  <si>
    <t>1380/10/13</t>
  </si>
  <si>
    <t>1380/10/15</t>
  </si>
  <si>
    <t>1380/10/16</t>
  </si>
  <si>
    <t>1380/10/17</t>
  </si>
  <si>
    <t>1380/10/18</t>
  </si>
  <si>
    <t>1380/10/20</t>
  </si>
  <si>
    <t>1380/10/22</t>
  </si>
  <si>
    <t>1380/10/23</t>
  </si>
  <si>
    <t>1380/10/24</t>
  </si>
  <si>
    <t>1380/10/25</t>
  </si>
  <si>
    <t>1380/10/26</t>
  </si>
  <si>
    <t>1380/10/27</t>
  </si>
  <si>
    <t>1380/10/29</t>
  </si>
  <si>
    <t>1380/10/30</t>
  </si>
  <si>
    <t>1380/11/01</t>
  </si>
  <si>
    <t>1380/11/02</t>
  </si>
  <si>
    <t>1380/11/03</t>
  </si>
  <si>
    <t>1380/11/04</t>
  </si>
  <si>
    <t>1380/11/06</t>
  </si>
  <si>
    <t>1380/11/07</t>
  </si>
  <si>
    <t>1380/11/08</t>
  </si>
  <si>
    <t>1380/11/09</t>
  </si>
  <si>
    <t>1380/11/10</t>
  </si>
  <si>
    <t>1380/11/11</t>
  </si>
  <si>
    <t>1380/11/13</t>
  </si>
  <si>
    <t>1380/11/14</t>
  </si>
  <si>
    <t>1380/11/15</t>
  </si>
  <si>
    <t>1380/11/16</t>
  </si>
  <si>
    <t>1380/11/17</t>
  </si>
  <si>
    <t>1380/11/18</t>
  </si>
  <si>
    <t>1380/11/20</t>
  </si>
  <si>
    <t>1380/11/21</t>
  </si>
  <si>
    <t>1380/11/23</t>
  </si>
  <si>
    <t>1380/11/25</t>
  </si>
  <si>
    <t>1380/11/27</t>
  </si>
  <si>
    <t>1380/11/28</t>
  </si>
  <si>
    <t>1380/11/29</t>
  </si>
  <si>
    <t>1380/11/30</t>
  </si>
  <si>
    <t>1380/12/01</t>
  </si>
  <si>
    <t>1380/12/02</t>
  </si>
  <si>
    <t>1380/12/05</t>
  </si>
  <si>
    <t>1380/12/06</t>
  </si>
  <si>
    <t>1380/12/07</t>
  </si>
  <si>
    <t>1380/12/08</t>
  </si>
  <si>
    <t>1380/12/09</t>
  </si>
  <si>
    <t>1380/12/11</t>
  </si>
  <si>
    <t>1380/12/13</t>
  </si>
  <si>
    <t>1380/12/14</t>
  </si>
  <si>
    <t>1380/12/15</t>
  </si>
  <si>
    <t>1380/12/16</t>
  </si>
  <si>
    <t>1380/12/20</t>
  </si>
  <si>
    <t>1380/12/21</t>
  </si>
  <si>
    <t>1380/12/22</t>
  </si>
  <si>
    <t>1380/12/23</t>
  </si>
  <si>
    <t>1380/12/25</t>
  </si>
  <si>
    <t>1380/12/26</t>
  </si>
  <si>
    <t>1380/12/27</t>
  </si>
  <si>
    <t>1380/12/28</t>
  </si>
  <si>
    <t>1381/01/05</t>
  </si>
  <si>
    <t>1381/01/06</t>
  </si>
  <si>
    <t>1381/01/07</t>
  </si>
  <si>
    <t>1381/01/08</t>
  </si>
  <si>
    <t>1381/01/09</t>
  </si>
  <si>
    <t>1381/01/10</t>
  </si>
  <si>
    <t>1381/01/11</t>
  </si>
  <si>
    <t>1381/01/12</t>
  </si>
  <si>
    <t>1381/01/13</t>
  </si>
  <si>
    <t>1381/01/14</t>
  </si>
  <si>
    <t>1381/01/16</t>
  </si>
  <si>
    <t>1381/01/17</t>
  </si>
  <si>
    <t>1381/01/18</t>
  </si>
  <si>
    <t>1381/01/19</t>
  </si>
  <si>
    <t>1381/01/20</t>
  </si>
  <si>
    <t>1381/01/21</t>
  </si>
  <si>
    <t>1381/01/22</t>
  </si>
  <si>
    <t>1381/01/23</t>
  </si>
  <si>
    <t>1381/01/24</t>
  </si>
  <si>
    <t>1381/01/25</t>
  </si>
  <si>
    <t>1381/01/26</t>
  </si>
  <si>
    <t>1381/01/27</t>
  </si>
  <si>
    <t>1381/01/28</t>
  </si>
  <si>
    <t>1381/01/29</t>
  </si>
  <si>
    <t>1381/01/30</t>
  </si>
  <si>
    <t>1381/01/31</t>
  </si>
  <si>
    <t>1381/02/01</t>
  </si>
  <si>
    <t>1381/02/02</t>
  </si>
  <si>
    <t>1381/02/03</t>
  </si>
  <si>
    <t>1381/02/04</t>
  </si>
  <si>
    <t>1381/02/05</t>
  </si>
  <si>
    <t>1381/02/06</t>
  </si>
  <si>
    <t>1381/02/07</t>
  </si>
  <si>
    <t>1381/02/08</t>
  </si>
  <si>
    <t>1381/02/09</t>
  </si>
  <si>
    <t>1381/02/10</t>
  </si>
  <si>
    <t>1381/02/11</t>
  </si>
  <si>
    <t>1381/02/12</t>
  </si>
  <si>
    <t>1381/02/13</t>
  </si>
  <si>
    <t>1381/02/14</t>
  </si>
  <si>
    <t>1381/02/15</t>
  </si>
  <si>
    <t>1381/02/16</t>
  </si>
  <si>
    <t>1381/02/17</t>
  </si>
  <si>
    <t>1381/02/18</t>
  </si>
  <si>
    <t>1381/02/19</t>
  </si>
  <si>
    <t>1381/02/20</t>
  </si>
  <si>
    <t>1381/02/21</t>
  </si>
  <si>
    <t>1381/02/22</t>
  </si>
  <si>
    <t>1381/02/23</t>
  </si>
  <si>
    <t>1381/02/24</t>
  </si>
  <si>
    <t>1381/02/25</t>
  </si>
  <si>
    <t>1381/02/26</t>
  </si>
  <si>
    <t>1381/02/27</t>
  </si>
  <si>
    <t>1381/02/28</t>
  </si>
  <si>
    <t>1381/02/29</t>
  </si>
  <si>
    <t>1381/02/30</t>
  </si>
  <si>
    <t>1381/02/31</t>
  </si>
  <si>
    <t>1381/03/01</t>
  </si>
  <si>
    <t>1381/03/02</t>
  </si>
  <si>
    <t>1381/03/03</t>
  </si>
  <si>
    <t>1381/03/04</t>
  </si>
  <si>
    <t>1381/03/05</t>
  </si>
  <si>
    <t>1381/03/06</t>
  </si>
  <si>
    <t>1381/03/07</t>
  </si>
  <si>
    <t>1381/03/08</t>
  </si>
  <si>
    <t>1381/03/09</t>
  </si>
  <si>
    <t>1381/03/10</t>
  </si>
  <si>
    <t>1381/03/11</t>
  </si>
  <si>
    <t>1381/03/12</t>
  </si>
  <si>
    <t>1381/03/13</t>
  </si>
  <si>
    <t>1381/03/14</t>
  </si>
  <si>
    <t>1381/03/15</t>
  </si>
  <si>
    <t>1381/03/16</t>
  </si>
  <si>
    <t>1381/03/17</t>
  </si>
  <si>
    <t>1381/03/18</t>
  </si>
  <si>
    <t>1381/03/19</t>
  </si>
  <si>
    <t>1381/03/20</t>
  </si>
  <si>
    <t>1381/03/21</t>
  </si>
  <si>
    <t>1381/03/22</t>
  </si>
  <si>
    <t>1381/03/23</t>
  </si>
  <si>
    <t>1381/03/24</t>
  </si>
  <si>
    <t>1381/03/25</t>
  </si>
  <si>
    <t>1381/03/26</t>
  </si>
  <si>
    <t>1381/03/27</t>
  </si>
  <si>
    <t>1381/03/28</t>
  </si>
  <si>
    <t>1381/03/29</t>
  </si>
  <si>
    <t>1381/03/30</t>
  </si>
  <si>
    <t>1381/03/31</t>
  </si>
  <si>
    <t>1381/04/01</t>
  </si>
  <si>
    <t>1381/04/02</t>
  </si>
  <si>
    <t>1381/04/03</t>
  </si>
  <si>
    <t>1381/04/04</t>
  </si>
  <si>
    <t>1381/04/05</t>
  </si>
  <si>
    <t>1381/04/06</t>
  </si>
  <si>
    <t>1381/04/07</t>
  </si>
  <si>
    <t>1381/04/08</t>
  </si>
  <si>
    <t>1381/04/09</t>
  </si>
  <si>
    <t>1381/04/10</t>
  </si>
  <si>
    <t>1381/04/11</t>
  </si>
  <si>
    <t>1381/04/12</t>
  </si>
  <si>
    <t>1381/04/13</t>
  </si>
  <si>
    <t>1381/04/14</t>
  </si>
  <si>
    <t>1381/04/15</t>
  </si>
  <si>
    <t>1381/04/16</t>
  </si>
  <si>
    <t>1381/04/17</t>
  </si>
  <si>
    <t>1381/04/18</t>
  </si>
  <si>
    <t>1381/04/19</t>
  </si>
  <si>
    <t>1381/04/20</t>
  </si>
  <si>
    <t>1381/04/21</t>
  </si>
  <si>
    <t>1381/04/22</t>
  </si>
  <si>
    <t>1381/04/23</t>
  </si>
  <si>
    <t>1381/04/24</t>
  </si>
  <si>
    <t>1381/04/25</t>
  </si>
  <si>
    <t>1381/04/26</t>
  </si>
  <si>
    <t>1381/04/27</t>
  </si>
  <si>
    <t>1381/04/28</t>
  </si>
  <si>
    <t>1381/04/29</t>
  </si>
  <si>
    <t>1381/04/30</t>
  </si>
  <si>
    <t>1381/04/31</t>
  </si>
  <si>
    <t>1381/05/01</t>
  </si>
  <si>
    <t>1381/05/02</t>
  </si>
  <si>
    <t>1381/05/03</t>
  </si>
  <si>
    <t>1381/05/04</t>
  </si>
  <si>
    <t>1381/05/05</t>
  </si>
  <si>
    <t>1381/05/06</t>
  </si>
  <si>
    <t>1381/05/07</t>
  </si>
  <si>
    <t>1381/05/08</t>
  </si>
  <si>
    <t>1381/05/09</t>
  </si>
  <si>
    <t>1381/05/10</t>
  </si>
  <si>
    <t>1381/05/11</t>
  </si>
  <si>
    <t>1381/05/12</t>
  </si>
  <si>
    <t>1381/05/13</t>
  </si>
  <si>
    <t>1381/05/14</t>
  </si>
  <si>
    <t>1381/05/15</t>
  </si>
  <si>
    <t>1381/05/16</t>
  </si>
  <si>
    <t>1381/05/17</t>
  </si>
  <si>
    <t>1381/05/18</t>
  </si>
  <si>
    <t>1381/05/19</t>
  </si>
  <si>
    <t>1381/05/20</t>
  </si>
  <si>
    <t>1381/05/21</t>
  </si>
  <si>
    <t>1381/05/22</t>
  </si>
  <si>
    <t>1381/05/23</t>
  </si>
  <si>
    <t>1381/05/24</t>
  </si>
  <si>
    <t>1381/05/25</t>
  </si>
  <si>
    <t>1381/05/26</t>
  </si>
  <si>
    <t>1381/05/27</t>
  </si>
  <si>
    <t>1381/05/28</t>
  </si>
  <si>
    <t>1381/05/29</t>
  </si>
  <si>
    <t>1381/05/30</t>
  </si>
  <si>
    <t>1381/05/31</t>
  </si>
  <si>
    <t>1381/06/01</t>
  </si>
  <si>
    <t>1381/06/02</t>
  </si>
  <si>
    <t>1381/06/03</t>
  </si>
  <si>
    <t>1381/06/04</t>
  </si>
  <si>
    <t>1381/06/05</t>
  </si>
  <si>
    <t>1381/06/06</t>
  </si>
  <si>
    <t>1381/06/07</t>
  </si>
  <si>
    <t>1381/06/08</t>
  </si>
  <si>
    <t>1381/06/09</t>
  </si>
  <si>
    <t>1381/06/10</t>
  </si>
  <si>
    <t>1381/06/11</t>
  </si>
  <si>
    <t>1381/06/12</t>
  </si>
  <si>
    <t>1381/06/13</t>
  </si>
  <si>
    <t>1381/06/14</t>
  </si>
  <si>
    <t>1381/06/15</t>
  </si>
  <si>
    <t>1381/06/16</t>
  </si>
  <si>
    <t>1381/06/17</t>
  </si>
  <si>
    <t>1381/06/18</t>
  </si>
  <si>
    <t>1381/06/19</t>
  </si>
  <si>
    <t>1381/06/20</t>
  </si>
  <si>
    <t>1381/06/21</t>
  </si>
  <si>
    <t>1381/06/22</t>
  </si>
  <si>
    <t>1381/06/23</t>
  </si>
  <si>
    <t>1381/06/24</t>
  </si>
  <si>
    <t>1381/06/25</t>
  </si>
  <si>
    <t>1381/06/26</t>
  </si>
  <si>
    <t>1381/06/27</t>
  </si>
  <si>
    <t>1381/06/28</t>
  </si>
  <si>
    <t>1381/06/29</t>
  </si>
  <si>
    <t>1381/06/30</t>
  </si>
  <si>
    <t>1381/06/31</t>
  </si>
  <si>
    <t>1381/07/01</t>
  </si>
  <si>
    <t>1381/07/02</t>
  </si>
  <si>
    <t>1381/07/03</t>
  </si>
  <si>
    <t>1381/07/04</t>
  </si>
  <si>
    <t>1381/07/05</t>
  </si>
  <si>
    <t>1381/07/06</t>
  </si>
  <si>
    <t>1381/07/07</t>
  </si>
  <si>
    <t>1381/07/08</t>
  </si>
  <si>
    <t>1381/07/09</t>
  </si>
  <si>
    <t>1381/07/10</t>
  </si>
  <si>
    <t>1381/07/11</t>
  </si>
  <si>
    <t>1381/07/12</t>
  </si>
  <si>
    <t>1381/07/13</t>
  </si>
  <si>
    <t>1381/07/14</t>
  </si>
  <si>
    <t>1381/07/15</t>
  </si>
  <si>
    <t>1381/07/16</t>
  </si>
  <si>
    <t>1381/07/17</t>
  </si>
  <si>
    <t>1381/07/18</t>
  </si>
  <si>
    <t>1381/07/19</t>
  </si>
  <si>
    <t>1381/07/20</t>
  </si>
  <si>
    <t>1381/07/21</t>
  </si>
  <si>
    <t>1381/07/22</t>
  </si>
  <si>
    <t>1381/07/23</t>
  </si>
  <si>
    <t>1381/07/24</t>
  </si>
  <si>
    <t>1381/07/25</t>
  </si>
  <si>
    <t>1381/07/26</t>
  </si>
  <si>
    <t>1381/07/27</t>
  </si>
  <si>
    <t>1381/07/28</t>
  </si>
  <si>
    <t>1381/07/29</t>
  </si>
  <si>
    <t>1381/07/30</t>
  </si>
  <si>
    <t>1381/08/01</t>
  </si>
  <si>
    <t>1381/08/02</t>
  </si>
  <si>
    <t>1381/08/03</t>
  </si>
  <si>
    <t>1381/08/04</t>
  </si>
  <si>
    <t>1381/08/05</t>
  </si>
  <si>
    <t>1381/08/06</t>
  </si>
  <si>
    <t>1381/08/07</t>
  </si>
  <si>
    <t>1381/08/08</t>
  </si>
  <si>
    <t>1381/08/09</t>
  </si>
  <si>
    <t>1381/08/10</t>
  </si>
  <si>
    <t>1381/08/11</t>
  </si>
  <si>
    <t>1381/08/12</t>
  </si>
  <si>
    <t>1381/08/13</t>
  </si>
  <si>
    <t>1381/08/14</t>
  </si>
  <si>
    <t>1381/08/15</t>
  </si>
  <si>
    <t>1381/08/16</t>
  </si>
  <si>
    <t>1381/08/17</t>
  </si>
  <si>
    <t>1381/08/18</t>
  </si>
  <si>
    <t>1381/08/19</t>
  </si>
  <si>
    <t>1381/08/20</t>
  </si>
  <si>
    <t>1381/08/21</t>
  </si>
  <si>
    <t>1381/08/22</t>
  </si>
  <si>
    <t>1381/08/23</t>
  </si>
  <si>
    <t>1381/08/24</t>
  </si>
  <si>
    <t>1381/08/25</t>
  </si>
  <si>
    <t>1381/08/26</t>
  </si>
  <si>
    <t>1381/08/27</t>
  </si>
  <si>
    <t>1381/08/28</t>
  </si>
  <si>
    <t>1381/08/29</t>
  </si>
  <si>
    <t>1381/08/30</t>
  </si>
  <si>
    <t>1381/09/01</t>
  </si>
  <si>
    <t>1381/09/02</t>
  </si>
  <si>
    <t>1381/09/03</t>
  </si>
  <si>
    <t>1381/09/04</t>
  </si>
  <si>
    <t>1381/09/05</t>
  </si>
  <si>
    <t>1381/09/06</t>
  </si>
  <si>
    <t>1381/09/07</t>
  </si>
  <si>
    <t>1381/09/08</t>
  </si>
  <si>
    <t>1381/09/09</t>
  </si>
  <si>
    <t>1381/09/10</t>
  </si>
  <si>
    <t>1381/09/11</t>
  </si>
  <si>
    <t>1381/09/12</t>
  </si>
  <si>
    <t>1381/09/13</t>
  </si>
  <si>
    <t>1381/09/14</t>
  </si>
  <si>
    <t>1381/09/15</t>
  </si>
  <si>
    <t>1381/09/16</t>
  </si>
  <si>
    <t>1381/09/17</t>
  </si>
  <si>
    <t>1381/09/18</t>
  </si>
  <si>
    <t>1381/09/19</t>
  </si>
  <si>
    <t>1381/09/20</t>
  </si>
  <si>
    <t>1381/09/21</t>
  </si>
  <si>
    <t>1381/09/22</t>
  </si>
  <si>
    <t>1381/09/23</t>
  </si>
  <si>
    <t>1381/09/24</t>
  </si>
  <si>
    <t>1381/09/25</t>
  </si>
  <si>
    <t>1381/09/26</t>
  </si>
  <si>
    <t>1381/09/27</t>
  </si>
  <si>
    <t>1381/09/28</t>
  </si>
  <si>
    <t>1381/09/29</t>
  </si>
  <si>
    <t>1381/09/30</t>
  </si>
  <si>
    <t>1381/10/01</t>
  </si>
  <si>
    <t>1381/10/02</t>
  </si>
  <si>
    <t>1381/10/03</t>
  </si>
  <si>
    <t>1381/10/04</t>
  </si>
  <si>
    <t>1381/10/05</t>
  </si>
  <si>
    <t>1381/10/06</t>
  </si>
  <si>
    <t>1381/10/07</t>
  </si>
  <si>
    <t>1381/10/08</t>
  </si>
  <si>
    <t>1381/10/09</t>
  </si>
  <si>
    <t>1381/10/10</t>
  </si>
  <si>
    <t>1381/10/11</t>
  </si>
  <si>
    <t>1381/10/12</t>
  </si>
  <si>
    <t>1381/10/13</t>
  </si>
  <si>
    <t>1381/10/14</t>
  </si>
  <si>
    <t>1381/10/15</t>
  </si>
  <si>
    <t>1381/10/16</t>
  </si>
  <si>
    <t>1381/10/17</t>
  </si>
  <si>
    <t>1381/10/18</t>
  </si>
  <si>
    <t>1381/10/19</t>
  </si>
  <si>
    <t>1381/10/20</t>
  </si>
  <si>
    <t>1381/10/21</t>
  </si>
  <si>
    <t>1381/10/22</t>
  </si>
  <si>
    <t>1381/10/23</t>
  </si>
  <si>
    <t>1381/10/24</t>
  </si>
  <si>
    <t>1381/10/25</t>
  </si>
  <si>
    <t>1381/10/26</t>
  </si>
  <si>
    <t>1381/10/27</t>
  </si>
  <si>
    <t>1381/10/28</t>
  </si>
  <si>
    <t>1381/10/29</t>
  </si>
  <si>
    <t>1381/10/30</t>
  </si>
  <si>
    <t>1381/11/01</t>
  </si>
  <si>
    <t>1381/11/02</t>
  </si>
  <si>
    <t>1381/11/03</t>
  </si>
  <si>
    <t>1381/11/04</t>
  </si>
  <si>
    <t>1381/11/05</t>
  </si>
  <si>
    <t>1381/11/06</t>
  </si>
  <si>
    <t>1381/11/07</t>
  </si>
  <si>
    <t>1381/11/08</t>
  </si>
  <si>
    <t>1381/11/09</t>
  </si>
  <si>
    <t>1381/11/10</t>
  </si>
  <si>
    <t>1381/11/11</t>
  </si>
  <si>
    <t>1381/11/12</t>
  </si>
  <si>
    <t>1381/11/13</t>
  </si>
  <si>
    <t>1381/11/14</t>
  </si>
  <si>
    <t>1381/11/15</t>
  </si>
  <si>
    <t>1381/11/16</t>
  </si>
  <si>
    <t>1381/11/17</t>
  </si>
  <si>
    <t>1381/11/18</t>
  </si>
  <si>
    <t>1381/11/19</t>
  </si>
  <si>
    <t>1381/11/20</t>
  </si>
  <si>
    <t>1381/11/21</t>
  </si>
  <si>
    <t>1381/11/22</t>
  </si>
  <si>
    <t>1381/11/23</t>
  </si>
  <si>
    <t>1381/11/24</t>
  </si>
  <si>
    <t>1381/11/25</t>
  </si>
  <si>
    <t>1381/11/26</t>
  </si>
  <si>
    <t>1381/11/27</t>
  </si>
  <si>
    <t>1381/11/28</t>
  </si>
  <si>
    <t>1381/11/29</t>
  </si>
  <si>
    <t>1381/11/30</t>
  </si>
  <si>
    <t>1381/12/01</t>
  </si>
  <si>
    <t>1381/12/02</t>
  </si>
  <si>
    <t>1381/12/03</t>
  </si>
  <si>
    <t>1381/12/04</t>
  </si>
  <si>
    <t>1381/12/05</t>
  </si>
  <si>
    <t>1381/12/06</t>
  </si>
  <si>
    <t>1381/12/07</t>
  </si>
  <si>
    <t>1381/12/08</t>
  </si>
  <si>
    <t>1381/12/09</t>
  </si>
  <si>
    <t>1381/12/10</t>
  </si>
  <si>
    <t>1381/12/11</t>
  </si>
  <si>
    <t>1381/12/12</t>
  </si>
  <si>
    <t>1381/12/13</t>
  </si>
  <si>
    <t>1381/12/14</t>
  </si>
  <si>
    <t>1381/12/15</t>
  </si>
  <si>
    <t>1381/12/16</t>
  </si>
  <si>
    <t>1381/12/17</t>
  </si>
  <si>
    <t>1381/12/18</t>
  </si>
  <si>
    <t>1381/12/19</t>
  </si>
  <si>
    <t>1381/12/20</t>
  </si>
  <si>
    <t>1381/12/21</t>
  </si>
  <si>
    <t>1381/12/22</t>
  </si>
  <si>
    <t>1381/12/23</t>
  </si>
  <si>
    <t>1381/12/24</t>
  </si>
  <si>
    <t>1381/12/25</t>
  </si>
  <si>
    <t>1381/12/26</t>
  </si>
  <si>
    <t>1381/12/27</t>
  </si>
  <si>
    <t>1381/12/28</t>
  </si>
  <si>
    <t>1381/12/29</t>
  </si>
  <si>
    <t>1382/01/04</t>
  </si>
  <si>
    <t>1382/01/05</t>
  </si>
  <si>
    <t>1382/01/06</t>
  </si>
  <si>
    <t>1382/01/07</t>
  </si>
  <si>
    <t>1382/01/08</t>
  </si>
  <si>
    <t>1382/01/09</t>
  </si>
  <si>
    <t>1382/01/10</t>
  </si>
  <si>
    <t>1382/01/11</t>
  </si>
  <si>
    <t>1382/01/12</t>
  </si>
  <si>
    <t>1382/01/13</t>
  </si>
  <si>
    <t>1382/01/14</t>
  </si>
  <si>
    <t>1382/01/15</t>
  </si>
  <si>
    <t>1382/01/16</t>
  </si>
  <si>
    <t>1382/01/17</t>
  </si>
  <si>
    <t>1382/01/18</t>
  </si>
  <si>
    <t>1382/01/19</t>
  </si>
  <si>
    <t>1382/01/20</t>
  </si>
  <si>
    <t>1382/01/21</t>
  </si>
  <si>
    <t>1382/01/22</t>
  </si>
  <si>
    <t>1382/01/23</t>
  </si>
  <si>
    <t>1382/01/24</t>
  </si>
  <si>
    <t>1382/01/25</t>
  </si>
  <si>
    <t>1382/01/26</t>
  </si>
  <si>
    <t>1382/01/27</t>
  </si>
  <si>
    <t>1382/01/28</t>
  </si>
  <si>
    <t>1382/01/29</t>
  </si>
  <si>
    <t>1382/01/30</t>
  </si>
  <si>
    <t>1382/01/31</t>
  </si>
  <si>
    <t>1382/02/01</t>
  </si>
  <si>
    <t>1382/02/02</t>
  </si>
  <si>
    <t>1382/02/03</t>
  </si>
  <si>
    <t>1382/02/04</t>
  </si>
  <si>
    <t>1382/02/05</t>
  </si>
  <si>
    <t>1382/02/06</t>
  </si>
  <si>
    <t>1382/02/07</t>
  </si>
  <si>
    <t>1382/02/08</t>
  </si>
  <si>
    <t>1382/02/09</t>
  </si>
  <si>
    <t>1382/02/10</t>
  </si>
  <si>
    <t>1382/02/11</t>
  </si>
  <si>
    <t>1382/02/12</t>
  </si>
  <si>
    <t>1382/02/13</t>
  </si>
  <si>
    <t>1382/02/14</t>
  </si>
  <si>
    <t>1382/02/15</t>
  </si>
  <si>
    <t>1382/02/16</t>
  </si>
  <si>
    <t>1382/02/17</t>
  </si>
  <si>
    <t>1382/02/18</t>
  </si>
  <si>
    <t>1382/02/19</t>
  </si>
  <si>
    <t>1382/02/20</t>
  </si>
  <si>
    <t>1382/02/21</t>
  </si>
  <si>
    <t>1382/02/22</t>
  </si>
  <si>
    <t>1382/02/23</t>
  </si>
  <si>
    <t>1382/02/24</t>
  </si>
  <si>
    <t>1382/02/25</t>
  </si>
  <si>
    <t>1382/02/26</t>
  </si>
  <si>
    <t>1382/02/27</t>
  </si>
  <si>
    <t>1382/02/28</t>
  </si>
  <si>
    <t>1382/02/29</t>
  </si>
  <si>
    <t>1382/02/30</t>
  </si>
  <si>
    <t>1382/02/31</t>
  </si>
  <si>
    <t>1382/03/01</t>
  </si>
  <si>
    <t>1382/03/02</t>
  </si>
  <si>
    <t>1382/03/03</t>
  </si>
  <si>
    <t>1382/03/04</t>
  </si>
  <si>
    <t>1382/03/05</t>
  </si>
  <si>
    <t>1382/03/06</t>
  </si>
  <si>
    <t>1382/03/07</t>
  </si>
  <si>
    <t>1382/03/08</t>
  </si>
  <si>
    <t>1382/03/09</t>
  </si>
  <si>
    <t>1382/03/10</t>
  </si>
  <si>
    <t>1382/03/11</t>
  </si>
  <si>
    <t>1382/03/12</t>
  </si>
  <si>
    <t>1382/03/13</t>
  </si>
  <si>
    <t>1382/03/14</t>
  </si>
  <si>
    <t>1382/03/15</t>
  </si>
  <si>
    <t>1382/03/16</t>
  </si>
  <si>
    <t>1382/03/17</t>
  </si>
  <si>
    <t>1382/03/18</t>
  </si>
  <si>
    <t>1382/03/19</t>
  </si>
  <si>
    <t>1382/03/20</t>
  </si>
  <si>
    <t>1382/03/21</t>
  </si>
  <si>
    <t>1382/03/22</t>
  </si>
  <si>
    <t>1382/03/23</t>
  </si>
  <si>
    <t>1382/03/24</t>
  </si>
  <si>
    <t>1382/03/25</t>
  </si>
  <si>
    <t>1382/03/26</t>
  </si>
  <si>
    <t>1382/03/27</t>
  </si>
  <si>
    <t>1382/03/28</t>
  </si>
  <si>
    <t>1382/03/29</t>
  </si>
  <si>
    <t>1382/03/30</t>
  </si>
  <si>
    <t>1382/03/31</t>
  </si>
  <si>
    <t>1382/04/01</t>
  </si>
  <si>
    <t>1382/04/02</t>
  </si>
  <si>
    <t>1382/04/03</t>
  </si>
  <si>
    <t>1382/04/04</t>
  </si>
  <si>
    <t>1382/04/05</t>
  </si>
  <si>
    <t>1382/04/06</t>
  </si>
  <si>
    <t>1382/04/07</t>
  </si>
  <si>
    <t>1382/04/08</t>
  </si>
  <si>
    <t>1382/04/09</t>
  </si>
  <si>
    <t>1382/04/10</t>
  </si>
  <si>
    <t>1382/04/11</t>
  </si>
  <si>
    <t>1382/04/12</t>
  </si>
  <si>
    <t>1382/04/13</t>
  </si>
  <si>
    <t>1382/04/14</t>
  </si>
  <si>
    <t>1382/04/15</t>
  </si>
  <si>
    <t>1382/04/16</t>
  </si>
  <si>
    <t>1382/04/17</t>
  </si>
  <si>
    <t>1382/04/18</t>
  </si>
  <si>
    <t>1382/04/19</t>
  </si>
  <si>
    <t>1382/04/20</t>
  </si>
  <si>
    <t>1382/04/21</t>
  </si>
  <si>
    <t>1382/04/22</t>
  </si>
  <si>
    <t>1382/04/23</t>
  </si>
  <si>
    <t>1382/04/24</t>
  </si>
  <si>
    <t>1382/04/25</t>
  </si>
  <si>
    <t>1382/04/26</t>
  </si>
  <si>
    <t>1382/04/27</t>
  </si>
  <si>
    <t>1382/04/28</t>
  </si>
  <si>
    <t>1382/04/29</t>
  </si>
  <si>
    <t>1382/04/30</t>
  </si>
  <si>
    <t>1382/04/31</t>
  </si>
  <si>
    <t>1382/05/01</t>
  </si>
  <si>
    <t>1382/05/02</t>
  </si>
  <si>
    <t>1382/05/03</t>
  </si>
  <si>
    <t>1382/05/04</t>
  </si>
  <si>
    <t>1382/05/05</t>
  </si>
  <si>
    <t>1382/05/06</t>
  </si>
  <si>
    <t>1382/05/07</t>
  </si>
  <si>
    <t>1382/05/08</t>
  </si>
  <si>
    <t>1382/05/09</t>
  </si>
  <si>
    <t>1382/05/10</t>
  </si>
  <si>
    <t>1382/05/11</t>
  </si>
  <si>
    <t>1382/05/12</t>
  </si>
  <si>
    <t>1382/05/13</t>
  </si>
  <si>
    <t>1382/05/14</t>
  </si>
  <si>
    <t>1382/05/15</t>
  </si>
  <si>
    <t>1382/05/16</t>
  </si>
  <si>
    <t>1382/05/17</t>
  </si>
  <si>
    <t>1382/05/18</t>
  </si>
  <si>
    <t>1382/05/19</t>
  </si>
  <si>
    <t>1382/05/20</t>
  </si>
  <si>
    <t>1382/05/21</t>
  </si>
  <si>
    <t>1382/05/22</t>
  </si>
  <si>
    <t>1382/05/23</t>
  </si>
  <si>
    <t>1382/05/24</t>
  </si>
  <si>
    <t>1382/05/25</t>
  </si>
  <si>
    <t>1382/05/26</t>
  </si>
  <si>
    <t>1382/05/27</t>
  </si>
  <si>
    <t>1382/05/28</t>
  </si>
  <si>
    <t>1382/05/29</t>
  </si>
  <si>
    <t>1382/05/30</t>
  </si>
  <si>
    <t>1382/05/31</t>
  </si>
  <si>
    <t>1382/06/01</t>
  </si>
  <si>
    <t>1382/06/02</t>
  </si>
  <si>
    <t>1382/06/03</t>
  </si>
  <si>
    <t>1382/06/04</t>
  </si>
  <si>
    <t>1382/06/05</t>
  </si>
  <si>
    <t>1382/06/06</t>
  </si>
  <si>
    <t>1382/06/07</t>
  </si>
  <si>
    <t>1382/06/08</t>
  </si>
  <si>
    <t>1382/06/09</t>
  </si>
  <si>
    <t>1382/06/10</t>
  </si>
  <si>
    <t>1382/06/11</t>
  </si>
  <si>
    <t>1382/06/12</t>
  </si>
  <si>
    <t>1382/06/13</t>
  </si>
  <si>
    <t>1382/06/14</t>
  </si>
  <si>
    <t>1382/06/15</t>
  </si>
  <si>
    <t>1382/06/16</t>
  </si>
  <si>
    <t>1382/06/17</t>
  </si>
  <si>
    <t>1382/06/18</t>
  </si>
  <si>
    <t>1382/06/19</t>
  </si>
  <si>
    <t>1382/06/20</t>
  </si>
  <si>
    <t>1382/06/21</t>
  </si>
  <si>
    <t>1382/06/22</t>
  </si>
  <si>
    <t>1382/06/23</t>
  </si>
  <si>
    <t>1382/06/24</t>
  </si>
  <si>
    <t>1382/06/25</t>
  </si>
  <si>
    <t>1382/06/26</t>
  </si>
  <si>
    <t>1382/06/27</t>
  </si>
  <si>
    <t>1382/06/28</t>
  </si>
  <si>
    <t>1382/06/29</t>
  </si>
  <si>
    <t>1382/06/30</t>
  </si>
  <si>
    <t>1382/06/31</t>
  </si>
  <si>
    <t>1382/07/01</t>
  </si>
  <si>
    <t>1382/07/02</t>
  </si>
  <si>
    <t>1382/07/03</t>
  </si>
  <si>
    <t>1382/07/04</t>
  </si>
  <si>
    <t>1382/07/05</t>
  </si>
  <si>
    <t>1382/07/06</t>
  </si>
  <si>
    <t>1382/07/07</t>
  </si>
  <si>
    <t>1382/07/08</t>
  </si>
  <si>
    <t>1382/07/09</t>
  </si>
  <si>
    <t>1382/07/10</t>
  </si>
  <si>
    <t>1382/07/11</t>
  </si>
  <si>
    <t>1382/07/12</t>
  </si>
  <si>
    <t>1382/07/13</t>
  </si>
  <si>
    <t>1382/07/14</t>
  </si>
  <si>
    <t>1382/07/15</t>
  </si>
  <si>
    <t>1382/07/16</t>
  </si>
  <si>
    <t>1382/07/17</t>
  </si>
  <si>
    <t>1382/07/18</t>
  </si>
  <si>
    <t>1382/07/19</t>
  </si>
  <si>
    <t>1382/07/20</t>
  </si>
  <si>
    <t>1382/07/21</t>
  </si>
  <si>
    <t>1382/07/22</t>
  </si>
  <si>
    <t>1382/07/23</t>
  </si>
  <si>
    <t>1382/07/24</t>
  </si>
  <si>
    <t>1382/07/25</t>
  </si>
  <si>
    <t>1382/07/26</t>
  </si>
  <si>
    <t>1382/07/27</t>
  </si>
  <si>
    <t>1382/07/28</t>
  </si>
  <si>
    <t>1382/07/29</t>
  </si>
  <si>
    <t>1382/07/30</t>
  </si>
  <si>
    <t>1382/08/01</t>
  </si>
  <si>
    <t>1382/08/02</t>
  </si>
  <si>
    <t>1382/08/03</t>
  </si>
  <si>
    <t>1382/08/04</t>
  </si>
  <si>
    <t>1382/08/05</t>
  </si>
  <si>
    <t>1382/08/06</t>
  </si>
  <si>
    <t>1382/08/07</t>
  </si>
  <si>
    <t>1382/08/08</t>
  </si>
  <si>
    <t>1382/08/09</t>
  </si>
  <si>
    <t>1382/08/10</t>
  </si>
  <si>
    <t>1382/08/11</t>
  </si>
  <si>
    <t>1382/08/12</t>
  </si>
  <si>
    <t>1382/08/13</t>
  </si>
  <si>
    <t>1382/08/14</t>
  </si>
  <si>
    <t>1382/08/15</t>
  </si>
  <si>
    <t>1382/08/16</t>
  </si>
  <si>
    <t>1382/08/17</t>
  </si>
  <si>
    <t>1382/08/18</t>
  </si>
  <si>
    <t>1382/08/19</t>
  </si>
  <si>
    <t>1382/08/20</t>
  </si>
  <si>
    <t>1382/08/21</t>
  </si>
  <si>
    <t>1382/08/22</t>
  </si>
  <si>
    <t>1382/08/23</t>
  </si>
  <si>
    <t>1382/08/24</t>
  </si>
  <si>
    <t>1382/08/25</t>
  </si>
  <si>
    <t>1382/08/26</t>
  </si>
  <si>
    <t>1382/08/27</t>
  </si>
  <si>
    <t>1382/08/28</t>
  </si>
  <si>
    <t>1382/08/29</t>
  </si>
  <si>
    <t>1382/08/30</t>
  </si>
  <si>
    <t>1382/09/01</t>
  </si>
  <si>
    <t>1382/09/02</t>
  </si>
  <si>
    <t>1382/09/03</t>
  </si>
  <si>
    <t>1382/09/04</t>
  </si>
  <si>
    <t>1382/09/05</t>
  </si>
  <si>
    <t>1382/09/06</t>
  </si>
  <si>
    <t>1382/09/07</t>
  </si>
  <si>
    <t>1382/09/08</t>
  </si>
  <si>
    <t>1382/09/09</t>
  </si>
  <si>
    <t>1382/09/10</t>
  </si>
  <si>
    <t>1382/09/11</t>
  </si>
  <si>
    <t>1382/09/12</t>
  </si>
  <si>
    <t>1382/09/13</t>
  </si>
  <si>
    <t>1382/09/14</t>
  </si>
  <si>
    <t>1382/09/15</t>
  </si>
  <si>
    <t>1382/09/16</t>
  </si>
  <si>
    <t>1382/09/17</t>
  </si>
  <si>
    <t>1382/09/18</t>
  </si>
  <si>
    <t>1382/09/19</t>
  </si>
  <si>
    <t>1382/09/20</t>
  </si>
  <si>
    <t>1382/09/21</t>
  </si>
  <si>
    <t>1382/09/22</t>
  </si>
  <si>
    <t>1382/09/23</t>
  </si>
  <si>
    <t>1382/09/24</t>
  </si>
  <si>
    <t>1382/09/25</t>
  </si>
  <si>
    <t>1382/09/26</t>
  </si>
  <si>
    <t>1382/09/27</t>
  </si>
  <si>
    <t>1382/09/28</t>
  </si>
  <si>
    <t>1382/09/29</t>
  </si>
  <si>
    <t>1382/09/30</t>
  </si>
  <si>
    <t>1382/10/01</t>
  </si>
  <si>
    <t>1382/10/02</t>
  </si>
  <si>
    <t>1382/10/03</t>
  </si>
  <si>
    <t>1382/10/04</t>
  </si>
  <si>
    <t>1382/10/05</t>
  </si>
  <si>
    <t>1382/10/06</t>
  </si>
  <si>
    <t>1382/10/07</t>
  </si>
  <si>
    <t>1382/10/08</t>
  </si>
  <si>
    <t>1382/10/09</t>
  </si>
  <si>
    <t>1382/10/10</t>
  </si>
  <si>
    <t>1382/10/11</t>
  </si>
  <si>
    <t>1382/10/12</t>
  </si>
  <si>
    <t>1382/10/13</t>
  </si>
  <si>
    <t>1382/10/14</t>
  </si>
  <si>
    <t>1382/10/15</t>
  </si>
  <si>
    <t>1382/10/16</t>
  </si>
  <si>
    <t>1382/10/17</t>
  </si>
  <si>
    <t>1382/10/18</t>
  </si>
  <si>
    <t>1382/10/19</t>
  </si>
  <si>
    <t>1382/10/20</t>
  </si>
  <si>
    <t>1382/10/21</t>
  </si>
  <si>
    <t>1382/10/22</t>
  </si>
  <si>
    <t>1382/10/23</t>
  </si>
  <si>
    <t>1382/10/24</t>
  </si>
  <si>
    <t>1382/10/25</t>
  </si>
  <si>
    <t>1382/10/26</t>
  </si>
  <si>
    <t>1382/10/27</t>
  </si>
  <si>
    <t>1382/10/28</t>
  </si>
  <si>
    <t>1382/10/29</t>
  </si>
  <si>
    <t>1382/10/30</t>
  </si>
  <si>
    <t>1382/11/01</t>
  </si>
  <si>
    <t>1382/11/02</t>
  </si>
  <si>
    <t>1382/11/03</t>
  </si>
  <si>
    <t>1382/11/04</t>
  </si>
  <si>
    <t>1382/11/05</t>
  </si>
  <si>
    <t>1382/11/06</t>
  </si>
  <si>
    <t>1382/11/07</t>
  </si>
  <si>
    <t>1382/11/08</t>
  </si>
  <si>
    <t>1382/11/09</t>
  </si>
  <si>
    <t>1382/11/10</t>
  </si>
  <si>
    <t>1382/11/11</t>
  </si>
  <si>
    <t>1382/11/12</t>
  </si>
  <si>
    <t>1382/11/13</t>
  </si>
  <si>
    <t>1382/11/14</t>
  </si>
  <si>
    <t>1382/11/15</t>
  </si>
  <si>
    <t>1382/11/16</t>
  </si>
  <si>
    <t>1382/11/17</t>
  </si>
  <si>
    <t>1382/11/18</t>
  </si>
  <si>
    <t>1382/11/19</t>
  </si>
  <si>
    <t>1382/11/20</t>
  </si>
  <si>
    <t>1382/11/21</t>
  </si>
  <si>
    <t>1382/11/22</t>
  </si>
  <si>
    <t>1382/11/23</t>
  </si>
  <si>
    <t>1382/11/24</t>
  </si>
  <si>
    <t>1382/11/25</t>
  </si>
  <si>
    <t>1382/11/26</t>
  </si>
  <si>
    <t>1382/11/27</t>
  </si>
  <si>
    <t>1382/11/28</t>
  </si>
  <si>
    <t>1382/11/29</t>
  </si>
  <si>
    <t>1382/11/30</t>
  </si>
  <si>
    <t>1382/12/01</t>
  </si>
  <si>
    <t>1382/12/02</t>
  </si>
  <si>
    <t>1382/12/03</t>
  </si>
  <si>
    <t>1382/12/04</t>
  </si>
  <si>
    <t>1382/12/05</t>
  </si>
  <si>
    <t>1382/12/06</t>
  </si>
  <si>
    <t>1382/12/07</t>
  </si>
  <si>
    <t>1382/12/08</t>
  </si>
  <si>
    <t>1382/12/09</t>
  </si>
  <si>
    <t>1382/12/10</t>
  </si>
  <si>
    <t>1382/12/11</t>
  </si>
  <si>
    <t>1382/12/12</t>
  </si>
  <si>
    <t>1382/12/13</t>
  </si>
  <si>
    <t>1382/12/14</t>
  </si>
  <si>
    <t>1382/12/15</t>
  </si>
  <si>
    <t>1382/12/16</t>
  </si>
  <si>
    <t>1382/12/17</t>
  </si>
  <si>
    <t>1382/12/18</t>
  </si>
  <si>
    <t>1382/12/19</t>
  </si>
  <si>
    <t>1382/12/20</t>
  </si>
  <si>
    <t>1382/12/21</t>
  </si>
  <si>
    <t>1382/12/22</t>
  </si>
  <si>
    <t>1382/12/23</t>
  </si>
  <si>
    <t>1382/12/24</t>
  </si>
  <si>
    <t>1382/12/25</t>
  </si>
  <si>
    <t>1382/12/26</t>
  </si>
  <si>
    <t>1382/12/27</t>
  </si>
  <si>
    <t>1382/12/28</t>
  </si>
  <si>
    <t>1382/12/29</t>
  </si>
  <si>
    <t>1383/01/04</t>
  </si>
  <si>
    <t>1383/01/05</t>
  </si>
  <si>
    <t>1383/01/06</t>
  </si>
  <si>
    <t>1383/01/07</t>
  </si>
  <si>
    <t>1383/01/08</t>
  </si>
  <si>
    <t>1383/01/09</t>
  </si>
  <si>
    <t>1383/01/10</t>
  </si>
  <si>
    <t>1383/01/11</t>
  </si>
  <si>
    <t>1383/01/12</t>
  </si>
  <si>
    <t>1383/01/13</t>
  </si>
  <si>
    <t>1383/01/14</t>
  </si>
  <si>
    <t>1383/01/15</t>
  </si>
  <si>
    <t>1383/01/16</t>
  </si>
  <si>
    <t>1383/01/17</t>
  </si>
  <si>
    <t>1383/01/18</t>
  </si>
  <si>
    <t>1383/01/19</t>
  </si>
  <si>
    <t>1383/01/20</t>
  </si>
  <si>
    <t>1383/01/21</t>
  </si>
  <si>
    <t>1383/01/22</t>
  </si>
  <si>
    <t>1383/01/23</t>
  </si>
  <si>
    <t>1383/01/24</t>
  </si>
  <si>
    <t>1383/01/25</t>
  </si>
  <si>
    <t>1383/01/26</t>
  </si>
  <si>
    <t>1383/01/27</t>
  </si>
  <si>
    <t>1383/01/28</t>
  </si>
  <si>
    <t>1383/01/29</t>
  </si>
  <si>
    <t>1383/01/30</t>
  </si>
  <si>
    <t>1383/01/31</t>
  </si>
  <si>
    <t>1383/02/01</t>
  </si>
  <si>
    <t>1383/02/02</t>
  </si>
  <si>
    <t>1383/02/03</t>
  </si>
  <si>
    <t>1383/02/04</t>
  </si>
  <si>
    <t>1383/02/05</t>
  </si>
  <si>
    <t>1383/02/06</t>
  </si>
  <si>
    <t>1383/02/07</t>
  </si>
  <si>
    <t>1383/02/08</t>
  </si>
  <si>
    <t>1383/02/09</t>
  </si>
  <si>
    <t>1383/02/10</t>
  </si>
  <si>
    <t>1383/02/11</t>
  </si>
  <si>
    <t>1383/02/12</t>
  </si>
  <si>
    <t>1383/02/13</t>
  </si>
  <si>
    <t>1383/02/14</t>
  </si>
  <si>
    <t>1383/02/15</t>
  </si>
  <si>
    <t>1383/02/16</t>
  </si>
  <si>
    <t>1383/02/17</t>
  </si>
  <si>
    <t>1383/02/18</t>
  </si>
  <si>
    <t>1383/02/19</t>
  </si>
  <si>
    <t>1383/02/20</t>
  </si>
  <si>
    <t>1383/02/21</t>
  </si>
  <si>
    <t>1383/02/22</t>
  </si>
  <si>
    <t>1383/02/23</t>
  </si>
  <si>
    <t>1383/02/24</t>
  </si>
  <si>
    <t>1383/02/25</t>
  </si>
  <si>
    <t>1383/02/26</t>
  </si>
  <si>
    <t>1383/02/27</t>
  </si>
  <si>
    <t>1383/02/28</t>
  </si>
  <si>
    <t>1383/02/29</t>
  </si>
  <si>
    <t>1383/02/30</t>
  </si>
  <si>
    <t>1383/02/31</t>
  </si>
  <si>
    <t>1383/03/01</t>
  </si>
  <si>
    <t>1383/03/02</t>
  </si>
  <si>
    <t>1383/03/03</t>
  </si>
  <si>
    <t>1383/03/04</t>
  </si>
  <si>
    <t>1383/03/05</t>
  </si>
  <si>
    <t>1383/03/06</t>
  </si>
  <si>
    <t>1383/03/07</t>
  </si>
  <si>
    <t>1383/03/08</t>
  </si>
  <si>
    <t>1383/03/09</t>
  </si>
  <si>
    <t>1383/03/10</t>
  </si>
  <si>
    <t>1383/03/11</t>
  </si>
  <si>
    <t>1383/03/12</t>
  </si>
  <si>
    <t>1383/03/13</t>
  </si>
  <si>
    <t>1383/03/14</t>
  </si>
  <si>
    <t>1383/03/15</t>
  </si>
  <si>
    <t>1383/03/16</t>
  </si>
  <si>
    <t>1383/03/17</t>
  </si>
  <si>
    <t>1383/03/18</t>
  </si>
  <si>
    <t>1383/03/19</t>
  </si>
  <si>
    <t>1383/03/20</t>
  </si>
  <si>
    <t>1383/03/21</t>
  </si>
  <si>
    <t>1383/03/22</t>
  </si>
  <si>
    <t>1383/03/23</t>
  </si>
  <si>
    <t>1383/03/24</t>
  </si>
  <si>
    <t>1383/03/25</t>
  </si>
  <si>
    <t>1383/03/26</t>
  </si>
  <si>
    <t>1383/03/27</t>
  </si>
  <si>
    <t>1383/03/28</t>
  </si>
  <si>
    <t>1383/03/29</t>
  </si>
  <si>
    <t>1383/03/30</t>
  </si>
  <si>
    <t>1383/03/31</t>
  </si>
  <si>
    <t>1383/04/01</t>
  </si>
  <si>
    <t>1383/04/02</t>
  </si>
  <si>
    <t>1383/04/03</t>
  </si>
  <si>
    <t>1383/04/04</t>
  </si>
  <si>
    <t>1383/04/05</t>
  </si>
  <si>
    <t>1383/04/06</t>
  </si>
  <si>
    <t>1383/04/07</t>
  </si>
  <si>
    <t>1383/04/08</t>
  </si>
  <si>
    <t>1383/04/09</t>
  </si>
  <si>
    <t>1383/04/10</t>
  </si>
  <si>
    <t>1383/04/11</t>
  </si>
  <si>
    <t>1383/04/12</t>
  </si>
  <si>
    <t>1383/04/13</t>
  </si>
  <si>
    <t>1383/04/14</t>
  </si>
  <si>
    <t>1383/04/15</t>
  </si>
  <si>
    <t>1383/04/16</t>
  </si>
  <si>
    <t>1383/04/17</t>
  </si>
  <si>
    <t>1383/04/18</t>
  </si>
  <si>
    <t>1383/04/19</t>
  </si>
  <si>
    <t>1383/04/20</t>
  </si>
  <si>
    <t>1383/04/21</t>
  </si>
  <si>
    <t>1383/04/22</t>
  </si>
  <si>
    <t>1383/04/23</t>
  </si>
  <si>
    <t>1383/04/24</t>
  </si>
  <si>
    <t>1383/04/25</t>
  </si>
  <si>
    <t>1383/04/26</t>
  </si>
  <si>
    <t>1383/04/27</t>
  </si>
  <si>
    <t>1383/04/28</t>
  </si>
  <si>
    <t>1383/04/29</t>
  </si>
  <si>
    <t>1383/04/30</t>
  </si>
  <si>
    <t>1383/04/31</t>
  </si>
  <si>
    <t>1383/05/01</t>
  </si>
  <si>
    <t>1383/05/02</t>
  </si>
  <si>
    <t>1383/05/03</t>
  </si>
  <si>
    <t>1383/05/04</t>
  </si>
  <si>
    <t>1383/05/05</t>
  </si>
  <si>
    <t>1383/05/06</t>
  </si>
  <si>
    <t>1383/05/07</t>
  </si>
  <si>
    <t>1383/05/08</t>
  </si>
  <si>
    <t>1383/05/09</t>
  </si>
  <si>
    <t>1383/05/10</t>
  </si>
  <si>
    <t>1383/05/11</t>
  </si>
  <si>
    <t>1383/05/12</t>
  </si>
  <si>
    <t>1383/05/13</t>
  </si>
  <si>
    <t>1383/05/14</t>
  </si>
  <si>
    <t>1383/05/15</t>
  </si>
  <si>
    <t>1383/05/16</t>
  </si>
  <si>
    <t>1383/05/17</t>
  </si>
  <si>
    <t>1383/05/18</t>
  </si>
  <si>
    <t>1383/05/19</t>
  </si>
  <si>
    <t>1383/05/20</t>
  </si>
  <si>
    <t>1383/05/21</t>
  </si>
  <si>
    <t>1383/05/22</t>
  </si>
  <si>
    <t>1383/05/23</t>
  </si>
  <si>
    <t>1383/05/24</t>
  </si>
  <si>
    <t>1383/05/25</t>
  </si>
  <si>
    <t>1383/05/26</t>
  </si>
  <si>
    <t>1383/05/27</t>
  </si>
  <si>
    <t>1383/05/28</t>
  </si>
  <si>
    <t>1383/05/29</t>
  </si>
  <si>
    <t>1383/05/30</t>
  </si>
  <si>
    <t>1383/05/31</t>
  </si>
  <si>
    <t>1383/06/01</t>
  </si>
  <si>
    <t>1383/06/02</t>
  </si>
  <si>
    <t>1383/06/03</t>
  </si>
  <si>
    <t>1383/06/04</t>
  </si>
  <si>
    <t>1383/06/05</t>
  </si>
  <si>
    <t>1383/06/06</t>
  </si>
  <si>
    <t>1383/06/07</t>
  </si>
  <si>
    <t>1383/06/08</t>
  </si>
  <si>
    <t>1383/06/09</t>
  </si>
  <si>
    <t>1383/06/10</t>
  </si>
  <si>
    <t>1383/06/11</t>
  </si>
  <si>
    <t>1383/06/12</t>
  </si>
  <si>
    <t>1383/06/13</t>
  </si>
  <si>
    <t>1383/06/14</t>
  </si>
  <si>
    <t>1383/06/15</t>
  </si>
  <si>
    <t>1383/06/16</t>
  </si>
  <si>
    <t>1383/06/17</t>
  </si>
  <si>
    <t>1383/06/18</t>
  </si>
  <si>
    <t>1383/06/19</t>
  </si>
  <si>
    <t>1383/06/20</t>
  </si>
  <si>
    <t>1383/06/21</t>
  </si>
  <si>
    <t>1383/06/22</t>
  </si>
  <si>
    <t>1383/06/23</t>
  </si>
  <si>
    <t>1383/06/24</t>
  </si>
  <si>
    <t>1383/06/25</t>
  </si>
  <si>
    <t>1383/06/26</t>
  </si>
  <si>
    <t>1383/06/27</t>
  </si>
  <si>
    <t>1383/06/28</t>
  </si>
  <si>
    <t>1383/06/29</t>
  </si>
  <si>
    <t>1383/06/30</t>
  </si>
  <si>
    <t>1383/06/31</t>
  </si>
  <si>
    <t>1383/07/01</t>
  </si>
  <si>
    <t>1383/07/02</t>
  </si>
  <si>
    <t>1383/07/03</t>
  </si>
  <si>
    <t>1383/07/04</t>
  </si>
  <si>
    <t>1383/07/05</t>
  </si>
  <si>
    <t>1383/07/06</t>
  </si>
  <si>
    <t>1383/07/07</t>
  </si>
  <si>
    <t>1383/07/08</t>
  </si>
  <si>
    <t>1383/07/09</t>
  </si>
  <si>
    <t>1383/07/10</t>
  </si>
  <si>
    <t>1383/07/11</t>
  </si>
  <si>
    <t>1383/07/12</t>
  </si>
  <si>
    <t>1383/07/13</t>
  </si>
  <si>
    <t>1383/07/14</t>
  </si>
  <si>
    <t>1383/07/15</t>
  </si>
  <si>
    <t>1383/07/16</t>
  </si>
  <si>
    <t>1383/07/17</t>
  </si>
  <si>
    <t>1383/07/18</t>
  </si>
  <si>
    <t>1383/07/19</t>
  </si>
  <si>
    <t>1383/07/20</t>
  </si>
  <si>
    <t>1383/07/21</t>
  </si>
  <si>
    <t>1383/07/22</t>
  </si>
  <si>
    <t>1383/07/23</t>
  </si>
  <si>
    <t>1383/07/24</t>
  </si>
  <si>
    <t>1383/07/25</t>
  </si>
  <si>
    <t>1383/07/26</t>
  </si>
  <si>
    <t>1383/07/27</t>
  </si>
  <si>
    <t>1383/07/28</t>
  </si>
  <si>
    <t>1383/07/29</t>
  </si>
  <si>
    <t>1383/07/30</t>
  </si>
  <si>
    <t>1383/08/01</t>
  </si>
  <si>
    <t>1383/08/02</t>
  </si>
  <si>
    <t>1383/08/03</t>
  </si>
  <si>
    <t>1383/08/04</t>
  </si>
  <si>
    <t>1383/08/05</t>
  </si>
  <si>
    <t>1383/08/06</t>
  </si>
  <si>
    <t>1383/08/07</t>
  </si>
  <si>
    <t>1383/08/08</t>
  </si>
  <si>
    <t>1383/08/09</t>
  </si>
  <si>
    <t>1383/08/10</t>
  </si>
  <si>
    <t>1383/08/11</t>
  </si>
  <si>
    <t>1383/08/12</t>
  </si>
  <si>
    <t>1383/08/13</t>
  </si>
  <si>
    <t>1383/08/14</t>
  </si>
  <si>
    <t>1383/08/15</t>
  </si>
  <si>
    <t>1383/08/16</t>
  </si>
  <si>
    <t>1383/08/17</t>
  </si>
  <si>
    <t>1383/08/18</t>
  </si>
  <si>
    <t>1383/08/19</t>
  </si>
  <si>
    <t>1383/08/20</t>
  </si>
  <si>
    <t>1383/08/21</t>
  </si>
  <si>
    <t>1383/08/22</t>
  </si>
  <si>
    <t>1383/08/23</t>
  </si>
  <si>
    <t>1383/08/24</t>
  </si>
  <si>
    <t>1383/08/25</t>
  </si>
  <si>
    <t>1383/08/26</t>
  </si>
  <si>
    <t>1383/08/27</t>
  </si>
  <si>
    <t>1383/08/28</t>
  </si>
  <si>
    <t>1383/08/29</t>
  </si>
  <si>
    <t>1383/08/30</t>
  </si>
  <si>
    <t>1383/09/01</t>
  </si>
  <si>
    <t>1383/09/02</t>
  </si>
  <si>
    <t>1383/09/03</t>
  </si>
  <si>
    <t>1383/09/04</t>
  </si>
  <si>
    <t>1383/09/05</t>
  </si>
  <si>
    <t>1383/09/06</t>
  </si>
  <si>
    <t>1383/09/07</t>
  </si>
  <si>
    <t>1383/09/08</t>
  </si>
  <si>
    <t>1383/09/09</t>
  </si>
  <si>
    <t>1383/09/10</t>
  </si>
  <si>
    <t>1383/09/11</t>
  </si>
  <si>
    <t>1383/09/12</t>
  </si>
  <si>
    <t>1383/09/13</t>
  </si>
  <si>
    <t>1383/09/14</t>
  </si>
  <si>
    <t>1383/09/15</t>
  </si>
  <si>
    <t>1383/09/16</t>
  </si>
  <si>
    <t>1383/09/17</t>
  </si>
  <si>
    <t>1383/09/18</t>
  </si>
  <si>
    <t>1383/09/19</t>
  </si>
  <si>
    <t>1383/09/20</t>
  </si>
  <si>
    <t>1383/09/21</t>
  </si>
  <si>
    <t>1383/09/22</t>
  </si>
  <si>
    <t>1383/09/23</t>
  </si>
  <si>
    <t>1383/09/24</t>
  </si>
  <si>
    <t>1383/09/25</t>
  </si>
  <si>
    <t>1383/09/26</t>
  </si>
  <si>
    <t>1383/09/27</t>
  </si>
  <si>
    <t>1383/09/28</t>
  </si>
  <si>
    <t>1383/09/29</t>
  </si>
  <si>
    <t>1383/09/30</t>
  </si>
  <si>
    <t>1383/10/01</t>
  </si>
  <si>
    <t>1383/10/02</t>
  </si>
  <si>
    <t>1383/10/03</t>
  </si>
  <si>
    <t>1383/10/04</t>
  </si>
  <si>
    <t>1383/10/05</t>
  </si>
  <si>
    <t>1383/10/06</t>
  </si>
  <si>
    <t>1383/10/07</t>
  </si>
  <si>
    <t>1383/10/08</t>
  </si>
  <si>
    <t>1383/10/09</t>
  </si>
  <si>
    <t>1383/10/10</t>
  </si>
  <si>
    <t>1383/10/11</t>
  </si>
  <si>
    <t>1383/10/12</t>
  </si>
  <si>
    <t>1383/10/13</t>
  </si>
  <si>
    <t>1383/10/14</t>
  </si>
  <si>
    <t>1383/10/15</t>
  </si>
  <si>
    <t>1383/10/16</t>
  </si>
  <si>
    <t>1383/10/17</t>
  </si>
  <si>
    <t>1383/10/18</t>
  </si>
  <si>
    <t>1383/10/19</t>
  </si>
  <si>
    <t>1383/10/20</t>
  </si>
  <si>
    <t>1383/10/21</t>
  </si>
  <si>
    <t>1383/10/22</t>
  </si>
  <si>
    <t>1383/10/23</t>
  </si>
  <si>
    <t>1383/10/24</t>
  </si>
  <si>
    <t>1383/10/25</t>
  </si>
  <si>
    <t>1383/10/26</t>
  </si>
  <si>
    <t>1383/10/27</t>
  </si>
  <si>
    <t>1383/10/28</t>
  </si>
  <si>
    <t>1383/10/29</t>
  </si>
  <si>
    <t>1383/10/30</t>
  </si>
  <si>
    <t>1383/11/01</t>
  </si>
  <si>
    <t>1383/11/02</t>
  </si>
  <si>
    <t>1383/11/03</t>
  </si>
  <si>
    <t>1383/11/04</t>
  </si>
  <si>
    <t>1383/11/05</t>
  </si>
  <si>
    <t>1383/11/06</t>
  </si>
  <si>
    <t>1383/11/07</t>
  </si>
  <si>
    <t>1383/11/08</t>
  </si>
  <si>
    <t>1383/11/09</t>
  </si>
  <si>
    <t>1383/11/10</t>
  </si>
  <si>
    <t>1383/11/11</t>
  </si>
  <si>
    <t>1383/11/12</t>
  </si>
  <si>
    <t>1383/11/13</t>
  </si>
  <si>
    <t>1383/11/14</t>
  </si>
  <si>
    <t>1383/11/15</t>
  </si>
  <si>
    <t>1383/11/16</t>
  </si>
  <si>
    <t>1383/11/17</t>
  </si>
  <si>
    <t>1383/11/18</t>
  </si>
  <si>
    <t>1383/11/19</t>
  </si>
  <si>
    <t>1383/11/20</t>
  </si>
  <si>
    <t>1383/11/21</t>
  </si>
  <si>
    <t>1383/11/22</t>
  </si>
  <si>
    <t>1383/11/23</t>
  </si>
  <si>
    <t>1383/11/24</t>
  </si>
  <si>
    <t>1383/11/25</t>
  </si>
  <si>
    <t>1383/11/26</t>
  </si>
  <si>
    <t>1383/11/27</t>
  </si>
  <si>
    <t>1383/11/28</t>
  </si>
  <si>
    <t>1383/11/29</t>
  </si>
  <si>
    <t>1383/11/30</t>
  </si>
  <si>
    <t>1383/12/01</t>
  </si>
  <si>
    <t>1383/12/02</t>
  </si>
  <si>
    <t>1383/12/03</t>
  </si>
  <si>
    <t>1383/12/04</t>
  </si>
  <si>
    <t>1383/12/05</t>
  </si>
  <si>
    <t>1383/12/06</t>
  </si>
  <si>
    <t>1383/12/07</t>
  </si>
  <si>
    <t>1383/12/08</t>
  </si>
  <si>
    <t>1383/12/09</t>
  </si>
  <si>
    <t>1383/12/10</t>
  </si>
  <si>
    <t>1383/12/11</t>
  </si>
  <si>
    <t>1383/12/12</t>
  </si>
  <si>
    <t>1383/12/13</t>
  </si>
  <si>
    <t>1383/12/14</t>
  </si>
  <si>
    <t>1383/12/15</t>
  </si>
  <si>
    <t>1383/12/16</t>
  </si>
  <si>
    <t>1383/12/17</t>
  </si>
  <si>
    <t>1383/12/18</t>
  </si>
  <si>
    <t>1383/12/19</t>
  </si>
  <si>
    <t>1383/12/20</t>
  </si>
  <si>
    <t>1383/12/21</t>
  </si>
  <si>
    <t>1383/12/22</t>
  </si>
  <si>
    <t>1383/12/23</t>
  </si>
  <si>
    <t>1383/12/24</t>
  </si>
  <si>
    <t>1383/12/25</t>
  </si>
  <si>
    <t>1383/12/26</t>
  </si>
  <si>
    <t>1383/12/27</t>
  </si>
  <si>
    <t>1383/12/28</t>
  </si>
  <si>
    <t>1383/12/29</t>
  </si>
  <si>
    <t>1383/12/30</t>
  </si>
  <si>
    <t>1384/01/01</t>
  </si>
  <si>
    <t>1384/01/02</t>
  </si>
  <si>
    <t>1384/01/03</t>
  </si>
  <si>
    <t>1384/01/04</t>
  </si>
  <si>
    <t>1384/01/05</t>
  </si>
  <si>
    <t>1384/01/06</t>
  </si>
  <si>
    <t>1384/01/07</t>
  </si>
  <si>
    <t>1384/01/08</t>
  </si>
  <si>
    <t>1384/01/09</t>
  </si>
  <si>
    <t>1384/01/10</t>
  </si>
  <si>
    <t>1384/01/11</t>
  </si>
  <si>
    <t>1384/01/12</t>
  </si>
  <si>
    <t>1384/01/13</t>
  </si>
  <si>
    <t>1384/01/14</t>
  </si>
  <si>
    <t>1384/01/15</t>
  </si>
  <si>
    <t>1384/01/16</t>
  </si>
  <si>
    <t>1384/01/17</t>
  </si>
  <si>
    <t>1384/01/18</t>
  </si>
  <si>
    <t>1384/01/19</t>
  </si>
  <si>
    <t>1384/01/20</t>
  </si>
  <si>
    <t>1384/01/21</t>
  </si>
  <si>
    <t>1384/01/22</t>
  </si>
  <si>
    <t>1384/01/23</t>
  </si>
  <si>
    <t>1384/01/24</t>
  </si>
  <si>
    <t>1384/01/25</t>
  </si>
  <si>
    <t>1384/01/26</t>
  </si>
  <si>
    <t>1384/01/27</t>
  </si>
  <si>
    <t>1384/01/28</t>
  </si>
  <si>
    <t>1384/01/29</t>
  </si>
  <si>
    <t>1384/01/30</t>
  </si>
  <si>
    <t>1384/01/31</t>
  </si>
  <si>
    <t>1384/02/01</t>
  </si>
  <si>
    <t>1384/02/02</t>
  </si>
  <si>
    <t>1384/02/03</t>
  </si>
  <si>
    <t>1384/02/04</t>
  </si>
  <si>
    <t>1384/02/05</t>
  </si>
  <si>
    <t>1384/02/06</t>
  </si>
  <si>
    <t>1384/02/07</t>
  </si>
  <si>
    <t>1384/02/08</t>
  </si>
  <si>
    <t>1384/02/09</t>
  </si>
  <si>
    <t>1384/02/10</t>
  </si>
  <si>
    <t>1384/02/11</t>
  </si>
  <si>
    <t>1384/02/12</t>
  </si>
  <si>
    <t>1384/02/13</t>
  </si>
  <si>
    <t>1384/02/14</t>
  </si>
  <si>
    <t>1384/02/15</t>
  </si>
  <si>
    <t>1384/02/16</t>
  </si>
  <si>
    <t>1384/02/17</t>
  </si>
  <si>
    <t>1384/02/18</t>
  </si>
  <si>
    <t>1384/02/19</t>
  </si>
  <si>
    <t>1384/02/20</t>
  </si>
  <si>
    <t>1384/02/21</t>
  </si>
  <si>
    <t>1384/02/22</t>
  </si>
  <si>
    <t>1384/02/23</t>
  </si>
  <si>
    <t>1384/02/24</t>
  </si>
  <si>
    <t>1384/02/25</t>
  </si>
  <si>
    <t>1384/02/26</t>
  </si>
  <si>
    <t>1384/02/27</t>
  </si>
  <si>
    <t>1384/02/28</t>
  </si>
  <si>
    <t>1384/02/29</t>
  </si>
  <si>
    <t>1384/02/30</t>
  </si>
  <si>
    <t>1384/02/31</t>
  </si>
  <si>
    <t>1384/03/01</t>
  </si>
  <si>
    <t>1384/03/02</t>
  </si>
  <si>
    <t>1384/03/03</t>
  </si>
  <si>
    <t>1384/03/04</t>
  </si>
  <si>
    <t>1384/03/05</t>
  </si>
  <si>
    <t>1384/03/06</t>
  </si>
  <si>
    <t>1384/03/07</t>
  </si>
  <si>
    <t>1384/03/08</t>
  </si>
  <si>
    <t>1384/03/09</t>
  </si>
  <si>
    <t>1384/03/10</t>
  </si>
  <si>
    <t>1384/03/11</t>
  </si>
  <si>
    <t>1384/03/12</t>
  </si>
  <si>
    <t>1384/03/13</t>
  </si>
  <si>
    <t>1384/03/14</t>
  </si>
  <si>
    <t>1384/03/15</t>
  </si>
  <si>
    <t>1384/03/16</t>
  </si>
  <si>
    <t>1384/03/17</t>
  </si>
  <si>
    <t>1384/03/18</t>
  </si>
  <si>
    <t>1384/03/19</t>
  </si>
  <si>
    <t>1384/03/20</t>
  </si>
  <si>
    <t>1384/03/21</t>
  </si>
  <si>
    <t>1384/03/22</t>
  </si>
  <si>
    <t>1384/03/23</t>
  </si>
  <si>
    <t>1384/03/24</t>
  </si>
  <si>
    <t>1384/03/25</t>
  </si>
  <si>
    <t>1384/03/26</t>
  </si>
  <si>
    <t>1384/03/27</t>
  </si>
  <si>
    <t>1384/03/28</t>
  </si>
  <si>
    <t>1384/03/29</t>
  </si>
  <si>
    <t>1384/03/30</t>
  </si>
  <si>
    <t>1384/03/31</t>
  </si>
  <si>
    <t>1384/04/01</t>
  </si>
  <si>
    <t>1384/04/02</t>
  </si>
  <si>
    <t>1384/04/03</t>
  </si>
  <si>
    <t>1384/04/04</t>
  </si>
  <si>
    <t>1384/04/05</t>
  </si>
  <si>
    <t>1384/04/06</t>
  </si>
  <si>
    <t>1384/04/07</t>
  </si>
  <si>
    <t>1384/04/08</t>
  </si>
  <si>
    <t>1384/04/09</t>
  </si>
  <si>
    <t>1384/04/10</t>
  </si>
  <si>
    <t>1384/04/11</t>
  </si>
  <si>
    <t>1384/04/12</t>
  </si>
  <si>
    <t>1384/04/13</t>
  </si>
  <si>
    <t>1384/04/14</t>
  </si>
  <si>
    <t>1384/04/15</t>
  </si>
  <si>
    <t>1384/04/16</t>
  </si>
  <si>
    <t>1384/04/17</t>
  </si>
  <si>
    <t>1384/04/18</t>
  </si>
  <si>
    <t>1384/04/19</t>
  </si>
  <si>
    <t>1384/04/20</t>
  </si>
  <si>
    <t>1384/04/21</t>
  </si>
  <si>
    <t>1384/04/22</t>
  </si>
  <si>
    <t>1384/04/23</t>
  </si>
  <si>
    <t>1384/04/24</t>
  </si>
  <si>
    <t>1384/04/25</t>
  </si>
  <si>
    <t>1384/04/26</t>
  </si>
  <si>
    <t>1384/04/27</t>
  </si>
  <si>
    <t>1384/04/28</t>
  </si>
  <si>
    <t>1384/04/29</t>
  </si>
  <si>
    <t>1384/04/30</t>
  </si>
  <si>
    <t>1384/04/31</t>
  </si>
  <si>
    <t>1384/05/01</t>
  </si>
  <si>
    <t>1384/05/02</t>
  </si>
  <si>
    <t>1384/05/03</t>
  </si>
  <si>
    <t>1384/05/04</t>
  </si>
  <si>
    <t>1384/05/05</t>
  </si>
  <si>
    <t>1384/05/06</t>
  </si>
  <si>
    <t>1384/05/07</t>
  </si>
  <si>
    <t>1384/05/08</t>
  </si>
  <si>
    <t>1384/05/09</t>
  </si>
  <si>
    <t>1384/05/10</t>
  </si>
  <si>
    <t>1384/05/11</t>
  </si>
  <si>
    <t>1384/05/12</t>
  </si>
  <si>
    <t>1384/05/13</t>
  </si>
  <si>
    <t>1384/05/14</t>
  </si>
  <si>
    <t>1384/05/15</t>
  </si>
  <si>
    <t>1384/05/16</t>
  </si>
  <si>
    <t>1384/05/17</t>
  </si>
  <si>
    <t>1384/05/18</t>
  </si>
  <si>
    <t>1384/05/19</t>
  </si>
  <si>
    <t>1384/05/20</t>
  </si>
  <si>
    <t>1384/05/21</t>
  </si>
  <si>
    <t>1384/05/22</t>
  </si>
  <si>
    <t>1384/05/23</t>
  </si>
  <si>
    <t>1384/05/24</t>
  </si>
  <si>
    <t>1384/05/25</t>
  </si>
  <si>
    <t>1384/05/26</t>
  </si>
  <si>
    <t>1384/05/27</t>
  </si>
  <si>
    <t>1384/05/28</t>
  </si>
  <si>
    <t>1384/05/29</t>
  </si>
  <si>
    <t>1384/05/30</t>
  </si>
  <si>
    <t>1384/05/31</t>
  </si>
  <si>
    <t>1384/06/01</t>
  </si>
  <si>
    <t>1384/06/02</t>
  </si>
  <si>
    <t>1384/06/03</t>
  </si>
  <si>
    <t>1384/06/04</t>
  </si>
  <si>
    <t>1384/06/05</t>
  </si>
  <si>
    <t>1384/06/06</t>
  </si>
  <si>
    <t>1384/06/07</t>
  </si>
  <si>
    <t>1384/06/08</t>
  </si>
  <si>
    <t>1384/06/09</t>
  </si>
  <si>
    <t>1384/06/10</t>
  </si>
  <si>
    <t>1384/06/11</t>
  </si>
  <si>
    <t>1384/06/12</t>
  </si>
  <si>
    <t>1384/06/13</t>
  </si>
  <si>
    <t>1384/06/14</t>
  </si>
  <si>
    <t>1384/06/15</t>
  </si>
  <si>
    <t>1384/06/16</t>
  </si>
  <si>
    <t>1384/06/17</t>
  </si>
  <si>
    <t>1384/06/18</t>
  </si>
  <si>
    <t>1384/06/19</t>
  </si>
  <si>
    <t>1384/06/20</t>
  </si>
  <si>
    <t>1384/06/21</t>
  </si>
  <si>
    <t>1384/06/22</t>
  </si>
  <si>
    <t>1384/06/23</t>
  </si>
  <si>
    <t>1384/06/24</t>
  </si>
  <si>
    <t>1384/06/25</t>
  </si>
  <si>
    <t>1384/06/26</t>
  </si>
  <si>
    <t>1384/06/27</t>
  </si>
  <si>
    <t>1384/06/28</t>
  </si>
  <si>
    <t>1384/06/29</t>
  </si>
  <si>
    <t>1384/06/30</t>
  </si>
  <si>
    <t>1384/06/31</t>
  </si>
  <si>
    <t>1384/07/01</t>
  </si>
  <si>
    <t>1384/07/02</t>
  </si>
  <si>
    <t>1384/07/03</t>
  </si>
  <si>
    <t>1384/07/04</t>
  </si>
  <si>
    <t>1384/07/05</t>
  </si>
  <si>
    <t>1384/07/06</t>
  </si>
  <si>
    <t>1384/07/07</t>
  </si>
  <si>
    <t>1384/07/08</t>
  </si>
  <si>
    <t>1384/07/09</t>
  </si>
  <si>
    <t>1384/07/10</t>
  </si>
  <si>
    <t>1384/07/11</t>
  </si>
  <si>
    <t>1384/07/12</t>
  </si>
  <si>
    <t>1384/07/13</t>
  </si>
  <si>
    <t>1384/07/14</t>
  </si>
  <si>
    <t>1384/07/15</t>
  </si>
  <si>
    <t>1384/07/16</t>
  </si>
  <si>
    <t>1384/07/17</t>
  </si>
  <si>
    <t>1384/07/18</t>
  </si>
  <si>
    <t>1384/07/19</t>
  </si>
  <si>
    <t>1384/07/20</t>
  </si>
  <si>
    <t>1384/07/21</t>
  </si>
  <si>
    <t>1384/07/22</t>
  </si>
  <si>
    <t>1384/07/23</t>
  </si>
  <si>
    <t>1384/07/24</t>
  </si>
  <si>
    <t>1384/07/25</t>
  </si>
  <si>
    <t>1384/07/26</t>
  </si>
  <si>
    <t>1384/07/27</t>
  </si>
  <si>
    <t>1384/07/28</t>
  </si>
  <si>
    <t>1384/07/29</t>
  </si>
  <si>
    <t>1384/07/30</t>
  </si>
  <si>
    <t>1384/08/01</t>
  </si>
  <si>
    <t>1384/08/02</t>
  </si>
  <si>
    <t>1384/08/03</t>
  </si>
  <si>
    <t>1384/08/04</t>
  </si>
  <si>
    <t>1384/08/05</t>
  </si>
  <si>
    <t>1384/08/06</t>
  </si>
  <si>
    <t>1384/08/07</t>
  </si>
  <si>
    <t>1384/08/08</t>
  </si>
  <si>
    <t>1384/08/09</t>
  </si>
  <si>
    <t>1384/08/10</t>
  </si>
  <si>
    <t>1384/08/11</t>
  </si>
  <si>
    <t>1384/08/12</t>
  </si>
  <si>
    <t>1384/08/13</t>
  </si>
  <si>
    <t>1384/08/14</t>
  </si>
  <si>
    <t>1384/08/15</t>
  </si>
  <si>
    <t>1384/08/16</t>
  </si>
  <si>
    <t>1384/08/17</t>
  </si>
  <si>
    <t>1384/08/18</t>
  </si>
  <si>
    <t>1384/08/19</t>
  </si>
  <si>
    <t>1384/08/20</t>
  </si>
  <si>
    <t>1384/08/21</t>
  </si>
  <si>
    <t>1384/08/22</t>
  </si>
  <si>
    <t>1384/08/23</t>
  </si>
  <si>
    <t>1384/08/24</t>
  </si>
  <si>
    <t>1384/08/25</t>
  </si>
  <si>
    <t>1384/08/26</t>
  </si>
  <si>
    <t>1384/08/27</t>
  </si>
  <si>
    <t>1384/08/28</t>
  </si>
  <si>
    <t>1384/08/29</t>
  </si>
  <si>
    <t>1384/08/30</t>
  </si>
  <si>
    <t>1384/09/01</t>
  </si>
  <si>
    <t>1384/09/02</t>
  </si>
  <si>
    <t>1384/09/03</t>
  </si>
  <si>
    <t>1384/09/04</t>
  </si>
  <si>
    <t>1384/09/05</t>
  </si>
  <si>
    <t>1384/09/06</t>
  </si>
  <si>
    <t>1384/09/07</t>
  </si>
  <si>
    <t>1384/09/08</t>
  </si>
  <si>
    <t>1384/09/09</t>
  </si>
  <si>
    <t>1384/09/10</t>
  </si>
  <si>
    <t>1384/09/11</t>
  </si>
  <si>
    <t>1384/09/12</t>
  </si>
  <si>
    <t>1384/09/13</t>
  </si>
  <si>
    <t>1384/09/14</t>
  </si>
  <si>
    <t>1384/09/15</t>
  </si>
  <si>
    <t>1384/09/16</t>
  </si>
  <si>
    <t>1384/09/17</t>
  </si>
  <si>
    <t>1384/09/18</t>
  </si>
  <si>
    <t>1384/09/19</t>
  </si>
  <si>
    <t>1384/09/20</t>
  </si>
  <si>
    <t>1384/09/21</t>
  </si>
  <si>
    <t>1384/09/22</t>
  </si>
  <si>
    <t>1384/09/23</t>
  </si>
  <si>
    <t>1384/09/24</t>
  </si>
  <si>
    <t>1384/09/25</t>
  </si>
  <si>
    <t>1384/09/26</t>
  </si>
  <si>
    <t>1384/09/27</t>
  </si>
  <si>
    <t>1384/09/28</t>
  </si>
  <si>
    <t>1384/09/29</t>
  </si>
  <si>
    <t>1384/09/30</t>
  </si>
  <si>
    <t>1384/10/01</t>
  </si>
  <si>
    <t>1384/10/02</t>
  </si>
  <si>
    <t>1384/10/03</t>
  </si>
  <si>
    <t>1384/10/04</t>
  </si>
  <si>
    <t>1384/10/05</t>
  </si>
  <si>
    <t>1384/10/06</t>
  </si>
  <si>
    <t>1384/10/07</t>
  </si>
  <si>
    <t>1384/10/08</t>
  </si>
  <si>
    <t>1384/10/09</t>
  </si>
  <si>
    <t>1384/10/10</t>
  </si>
  <si>
    <t>1384/10/11</t>
  </si>
  <si>
    <t>1384/10/12</t>
  </si>
  <si>
    <t>1384/10/13</t>
  </si>
  <si>
    <t>1384/10/14</t>
  </si>
  <si>
    <t>1384/10/15</t>
  </si>
  <si>
    <t>1384/10/16</t>
  </si>
  <si>
    <t>1384/10/17</t>
  </si>
  <si>
    <t>1384/10/18</t>
  </si>
  <si>
    <t>1384/10/19</t>
  </si>
  <si>
    <t>1384/10/20</t>
  </si>
  <si>
    <t>1384/10/21</t>
  </si>
  <si>
    <t>1384/10/22</t>
  </si>
  <si>
    <t>1384/10/23</t>
  </si>
  <si>
    <t>1384/10/24</t>
  </si>
  <si>
    <t>1384/10/25</t>
  </si>
  <si>
    <t>1384/10/26</t>
  </si>
  <si>
    <t>1384/10/27</t>
  </si>
  <si>
    <t>1384/10/28</t>
  </si>
  <si>
    <t>1384/10/29</t>
  </si>
  <si>
    <t>1384/10/30</t>
  </si>
  <si>
    <t>1384/11/01</t>
  </si>
  <si>
    <t>1384/11/02</t>
  </si>
  <si>
    <t>1384/11/03</t>
  </si>
  <si>
    <t>1384/11/04</t>
  </si>
  <si>
    <t>1384/11/05</t>
  </si>
  <si>
    <t>1384/11/06</t>
  </si>
  <si>
    <t>1384/11/07</t>
  </si>
  <si>
    <t>1384/11/08</t>
  </si>
  <si>
    <t>1384/11/09</t>
  </si>
  <si>
    <t>1384/11/10</t>
  </si>
  <si>
    <t>1384/11/11</t>
  </si>
  <si>
    <t>1384/11/12</t>
  </si>
  <si>
    <t>1384/11/13</t>
  </si>
  <si>
    <t>1384/11/14</t>
  </si>
  <si>
    <t>1384/11/15</t>
  </si>
  <si>
    <t>1384/11/16</t>
  </si>
  <si>
    <t>1384/11/17</t>
  </si>
  <si>
    <t>1384/11/18</t>
  </si>
  <si>
    <t>1384/11/19</t>
  </si>
  <si>
    <t>1384/11/20</t>
  </si>
  <si>
    <t>1384/11/21</t>
  </si>
  <si>
    <t>1384/11/22</t>
  </si>
  <si>
    <t>1384/11/23</t>
  </si>
  <si>
    <t>1384/11/24</t>
  </si>
  <si>
    <t>1384/11/25</t>
  </si>
  <si>
    <t>1384/11/26</t>
  </si>
  <si>
    <t>1384/11/27</t>
  </si>
  <si>
    <t>1384/11/28</t>
  </si>
  <si>
    <t>1384/11/29</t>
  </si>
  <si>
    <t>1384/11/30</t>
  </si>
  <si>
    <t>1384/12/01</t>
  </si>
  <si>
    <t>1384/12/02</t>
  </si>
  <si>
    <t>1384/12/03</t>
  </si>
  <si>
    <t>1384/12/04</t>
  </si>
  <si>
    <t>1384/12/05</t>
  </si>
  <si>
    <t>1384/12/06</t>
  </si>
  <si>
    <t>1384/12/07</t>
  </si>
  <si>
    <t>1384/12/08</t>
  </si>
  <si>
    <t>1384/12/09</t>
  </si>
  <si>
    <t>1384/12/10</t>
  </si>
  <si>
    <t>1384/12/11</t>
  </si>
  <si>
    <t>1384/12/12</t>
  </si>
  <si>
    <t>1384/12/13</t>
  </si>
  <si>
    <t>1384/12/14</t>
  </si>
  <si>
    <t>1384/12/15</t>
  </si>
  <si>
    <t>1384/12/16</t>
  </si>
  <si>
    <t>1384/12/17</t>
  </si>
  <si>
    <t>1384/12/18</t>
  </si>
  <si>
    <t>1384/12/19</t>
  </si>
  <si>
    <t>1384/12/20</t>
  </si>
  <si>
    <t>1384/12/21</t>
  </si>
  <si>
    <t>1384/12/22</t>
  </si>
  <si>
    <t>1384/12/23</t>
  </si>
  <si>
    <t>1384/12/24</t>
  </si>
  <si>
    <t>1384/12/25</t>
  </si>
  <si>
    <t>1384/12/26</t>
  </si>
  <si>
    <t>1384/12/27</t>
  </si>
  <si>
    <t>1384/12/28</t>
  </si>
  <si>
    <t>1384/12/29</t>
  </si>
  <si>
    <t>1385/01/01</t>
  </si>
  <si>
    <t>1385/01/02</t>
  </si>
  <si>
    <t>1385/01/03</t>
  </si>
  <si>
    <t>1385/01/04</t>
  </si>
  <si>
    <t>1385/01/05</t>
  </si>
  <si>
    <t>1385/01/06</t>
  </si>
  <si>
    <t>1385/01/07</t>
  </si>
  <si>
    <t>1385/01/08</t>
  </si>
  <si>
    <t>1385/01/09</t>
  </si>
  <si>
    <t>1385/01/10</t>
  </si>
  <si>
    <t>1385/01/11</t>
  </si>
  <si>
    <t>1385/01/12</t>
  </si>
  <si>
    <t>1385/01/13</t>
  </si>
  <si>
    <t>1385/01/14</t>
  </si>
  <si>
    <t>1385/01/15</t>
  </si>
  <si>
    <t>1385/01/16</t>
  </si>
  <si>
    <t>1385/01/17</t>
  </si>
  <si>
    <t>1385/01/18</t>
  </si>
  <si>
    <t>1385/01/19</t>
  </si>
  <si>
    <t>1385/01/20</t>
  </si>
  <si>
    <t>1385/01/21</t>
  </si>
  <si>
    <t>1385/01/22</t>
  </si>
  <si>
    <t>1385/01/23</t>
  </si>
  <si>
    <t>1385/01/24</t>
  </si>
  <si>
    <t>1385/01/25</t>
  </si>
  <si>
    <t>1385/01/26</t>
  </si>
  <si>
    <t>1385/01/27</t>
  </si>
  <si>
    <t>1385/01/28</t>
  </si>
  <si>
    <t>1385/01/29</t>
  </si>
  <si>
    <t>1385/01/30</t>
  </si>
  <si>
    <t>1385/01/31</t>
  </si>
  <si>
    <t>1385/02/01</t>
  </si>
  <si>
    <t>1385/02/02</t>
  </si>
  <si>
    <t>1385/02/03</t>
  </si>
  <si>
    <t>1385/02/04</t>
  </si>
  <si>
    <t>1385/02/05</t>
  </si>
  <si>
    <t>1385/02/06</t>
  </si>
  <si>
    <t>1385/02/07</t>
  </si>
  <si>
    <t>1385/02/08</t>
  </si>
  <si>
    <t>1385/02/09</t>
  </si>
  <si>
    <t>1385/02/10</t>
  </si>
  <si>
    <t>1385/02/11</t>
  </si>
  <si>
    <t>1385/02/12</t>
  </si>
  <si>
    <t>1385/02/13</t>
  </si>
  <si>
    <t>1385/02/14</t>
  </si>
  <si>
    <t>1385/02/15</t>
  </si>
  <si>
    <t>1385/02/16</t>
  </si>
  <si>
    <t>1385/02/17</t>
  </si>
  <si>
    <t>1385/02/18</t>
  </si>
  <si>
    <t>1385/02/19</t>
  </si>
  <si>
    <t>1385/02/20</t>
  </si>
  <si>
    <t>1385/02/21</t>
  </si>
  <si>
    <t>1385/02/22</t>
  </si>
  <si>
    <t>1385/02/23</t>
  </si>
  <si>
    <t>1385/02/24</t>
  </si>
  <si>
    <t>1385/02/25</t>
  </si>
  <si>
    <t>1385/02/26</t>
  </si>
  <si>
    <t>1385/02/27</t>
  </si>
  <si>
    <t>1385/02/28</t>
  </si>
  <si>
    <t>1385/02/29</t>
  </si>
  <si>
    <t>1385/02/30</t>
  </si>
  <si>
    <t>1385/02/31</t>
  </si>
  <si>
    <t>1385/03/01</t>
  </si>
  <si>
    <t>1385/03/02</t>
  </si>
  <si>
    <t>1385/03/03</t>
  </si>
  <si>
    <t>1385/03/04</t>
  </si>
  <si>
    <t>1385/03/05</t>
  </si>
  <si>
    <t>1385/03/06</t>
  </si>
  <si>
    <t>1385/03/07</t>
  </si>
  <si>
    <t>1385/03/08</t>
  </si>
  <si>
    <t>1385/03/09</t>
  </si>
  <si>
    <t>1385/03/10</t>
  </si>
  <si>
    <t>1385/03/11</t>
  </si>
  <si>
    <t>1385/03/12</t>
  </si>
  <si>
    <t>1385/03/13</t>
  </si>
  <si>
    <t>1385/03/14</t>
  </si>
  <si>
    <t>1385/03/15</t>
  </si>
  <si>
    <t>1385/03/16</t>
  </si>
  <si>
    <t>1385/03/17</t>
  </si>
  <si>
    <t>1385/03/18</t>
  </si>
  <si>
    <t>1385/03/19</t>
  </si>
  <si>
    <t>1385/03/20</t>
  </si>
  <si>
    <t>1385/03/21</t>
  </si>
  <si>
    <t>1385/03/22</t>
  </si>
  <si>
    <t>1385/03/23</t>
  </si>
  <si>
    <t>1385/03/24</t>
  </si>
  <si>
    <t>1385/03/25</t>
  </si>
  <si>
    <t>1385/03/26</t>
  </si>
  <si>
    <t>1385/03/27</t>
  </si>
  <si>
    <t>1385/03/28</t>
  </si>
  <si>
    <t>1385/03/29</t>
  </si>
  <si>
    <t>1385/03/30</t>
  </si>
  <si>
    <t>1385/03/31</t>
  </si>
  <si>
    <t>1385/04/01</t>
  </si>
  <si>
    <t>1385/04/02</t>
  </si>
  <si>
    <t>1385/04/03</t>
  </si>
  <si>
    <t>1385/04/04</t>
  </si>
  <si>
    <t>1385/04/05</t>
  </si>
  <si>
    <t>1385/04/06</t>
  </si>
  <si>
    <t>1385/04/07</t>
  </si>
  <si>
    <t>1385/04/08</t>
  </si>
  <si>
    <t>1385/04/09</t>
  </si>
  <si>
    <t>1385/04/10</t>
  </si>
  <si>
    <t>1385/04/11</t>
  </si>
  <si>
    <t>1385/04/12</t>
  </si>
  <si>
    <t>1385/04/13</t>
  </si>
  <si>
    <t>1385/04/14</t>
  </si>
  <si>
    <t>1385/04/15</t>
  </si>
  <si>
    <t>1385/04/16</t>
  </si>
  <si>
    <t>1385/04/17</t>
  </si>
  <si>
    <t>1385/04/18</t>
  </si>
  <si>
    <t>1385/04/19</t>
  </si>
  <si>
    <t>1385/04/20</t>
  </si>
  <si>
    <t>1385/04/21</t>
  </si>
  <si>
    <t>1385/04/22</t>
  </si>
  <si>
    <t>1385/04/23</t>
  </si>
  <si>
    <t>1385/04/24</t>
  </si>
  <si>
    <t>1385/04/25</t>
  </si>
  <si>
    <t>1385/04/26</t>
  </si>
  <si>
    <t>1385/04/27</t>
  </si>
  <si>
    <t>1385/04/28</t>
  </si>
  <si>
    <t>1385/04/29</t>
  </si>
  <si>
    <t>1385/04/30</t>
  </si>
  <si>
    <t>1385/04/31</t>
  </si>
  <si>
    <t>1385/05/01</t>
  </si>
  <si>
    <t>1385/05/02</t>
  </si>
  <si>
    <t>1385/05/03</t>
  </si>
  <si>
    <t>1385/05/04</t>
  </si>
  <si>
    <t>1385/05/05</t>
  </si>
  <si>
    <t>1385/05/06</t>
  </si>
  <si>
    <t>1385/05/07</t>
  </si>
  <si>
    <t>1385/05/08</t>
  </si>
  <si>
    <t>1385/05/09</t>
  </si>
  <si>
    <t>1385/05/10</t>
  </si>
  <si>
    <t>1385/05/11</t>
  </si>
  <si>
    <t>1385/05/12</t>
  </si>
  <si>
    <t>1385/05/13</t>
  </si>
  <si>
    <t>1385/05/14</t>
  </si>
  <si>
    <t>1385/05/15</t>
  </si>
  <si>
    <t>1385/05/16</t>
  </si>
  <si>
    <t>1385/05/17</t>
  </si>
  <si>
    <t>1385/05/18</t>
  </si>
  <si>
    <t>1385/05/19</t>
  </si>
  <si>
    <t>1385/05/20</t>
  </si>
  <si>
    <t>1385/05/21</t>
  </si>
  <si>
    <t>1385/05/22</t>
  </si>
  <si>
    <t>1385/05/23</t>
  </si>
  <si>
    <t>1385/05/24</t>
  </si>
  <si>
    <t>1385/05/25</t>
  </si>
  <si>
    <t>1385/05/26</t>
  </si>
  <si>
    <t>1385/05/27</t>
  </si>
  <si>
    <t>1385/05/28</t>
  </si>
  <si>
    <t>1385/05/29</t>
  </si>
  <si>
    <t>1385/05/30</t>
  </si>
  <si>
    <t>1385/05/31</t>
  </si>
  <si>
    <t>1385/06/01</t>
  </si>
  <si>
    <t>1385/06/02</t>
  </si>
  <si>
    <t>1385/06/03</t>
  </si>
  <si>
    <t>1385/06/04</t>
  </si>
  <si>
    <t>1385/06/05</t>
  </si>
  <si>
    <t>1385/06/06</t>
  </si>
  <si>
    <t>1385/06/07</t>
  </si>
  <si>
    <t>1385/06/08</t>
  </si>
  <si>
    <t>1385/06/09</t>
  </si>
  <si>
    <t>1385/06/10</t>
  </si>
  <si>
    <t>1385/06/11</t>
  </si>
  <si>
    <t>1385/06/12</t>
  </si>
  <si>
    <t>1385/06/13</t>
  </si>
  <si>
    <t>1385/06/14</t>
  </si>
  <si>
    <t>1385/06/15</t>
  </si>
  <si>
    <t>1385/06/16</t>
  </si>
  <si>
    <t>1385/06/17</t>
  </si>
  <si>
    <t>1385/06/18</t>
  </si>
  <si>
    <t>1385/06/19</t>
  </si>
  <si>
    <t>1385/06/20</t>
  </si>
  <si>
    <t>1385/06/21</t>
  </si>
  <si>
    <t>1385/06/22</t>
  </si>
  <si>
    <t>1385/06/23</t>
  </si>
  <si>
    <t>1385/06/24</t>
  </si>
  <si>
    <t>1385/06/25</t>
  </si>
  <si>
    <t>1385/06/26</t>
  </si>
  <si>
    <t>1385/06/27</t>
  </si>
  <si>
    <t>1385/06/28</t>
  </si>
  <si>
    <t>1385/06/29</t>
  </si>
  <si>
    <t>1385/06/30</t>
  </si>
  <si>
    <t>1385/06/31</t>
  </si>
  <si>
    <t>1385/07/01</t>
  </si>
  <si>
    <t>1385/07/02</t>
  </si>
  <si>
    <t>1385/07/03</t>
  </si>
  <si>
    <t>1385/07/04</t>
  </si>
  <si>
    <t>1385/07/05</t>
  </si>
  <si>
    <t>1385/07/06</t>
  </si>
  <si>
    <t>1385/07/07</t>
  </si>
  <si>
    <t>1385/07/08</t>
  </si>
  <si>
    <t>1385/07/09</t>
  </si>
  <si>
    <t>1385/07/10</t>
  </si>
  <si>
    <t>1385/07/11</t>
  </si>
  <si>
    <t>1385/07/12</t>
  </si>
  <si>
    <t>1385/07/13</t>
  </si>
  <si>
    <t>1385/07/14</t>
  </si>
  <si>
    <t>1385/07/15</t>
  </si>
  <si>
    <t>1385/07/16</t>
  </si>
  <si>
    <t>1385/07/17</t>
  </si>
  <si>
    <t>1385/07/18</t>
  </si>
  <si>
    <t>1385/07/19</t>
  </si>
  <si>
    <t>1385/07/20</t>
  </si>
  <si>
    <t>1385/07/21</t>
  </si>
  <si>
    <t>1385/07/22</t>
  </si>
  <si>
    <t>1385/07/23</t>
  </si>
  <si>
    <t>1385/07/24</t>
  </si>
  <si>
    <t>1385/07/25</t>
  </si>
  <si>
    <t>1385/07/26</t>
  </si>
  <si>
    <t>1385/07/27</t>
  </si>
  <si>
    <t>1385/07/28</t>
  </si>
  <si>
    <t>1385/07/29</t>
  </si>
  <si>
    <t>1385/07/30</t>
  </si>
  <si>
    <t>1385/08/01</t>
  </si>
  <si>
    <t>1385/08/02</t>
  </si>
  <si>
    <t>1385/08/03</t>
  </si>
  <si>
    <t>1385/08/04</t>
  </si>
  <si>
    <t>1385/08/05</t>
  </si>
  <si>
    <t>1385/08/06</t>
  </si>
  <si>
    <t>1385/08/07</t>
  </si>
  <si>
    <t>1385/08/08</t>
  </si>
  <si>
    <t>1385/08/09</t>
  </si>
  <si>
    <t>1385/08/10</t>
  </si>
  <si>
    <t>1385/08/11</t>
  </si>
  <si>
    <t>1385/08/12</t>
  </si>
  <si>
    <t>1385/08/13</t>
  </si>
  <si>
    <t>1385/08/14</t>
  </si>
  <si>
    <t>1385/08/15</t>
  </si>
  <si>
    <t>1385/08/16</t>
  </si>
  <si>
    <t>1385/08/17</t>
  </si>
  <si>
    <t>1385/08/18</t>
  </si>
  <si>
    <t>1385/08/19</t>
  </si>
  <si>
    <t>1385/08/20</t>
  </si>
  <si>
    <t>1385/08/21</t>
  </si>
  <si>
    <t>1385/08/22</t>
  </si>
  <si>
    <t>1385/08/23</t>
  </si>
  <si>
    <t>1385/08/24</t>
  </si>
  <si>
    <t>1385/08/25</t>
  </si>
  <si>
    <t>1385/08/26</t>
  </si>
  <si>
    <t>1385/08/27</t>
  </si>
  <si>
    <t>1385/08/28</t>
  </si>
  <si>
    <t>1385/08/29</t>
  </si>
  <si>
    <t>1385/08/30</t>
  </si>
  <si>
    <t>1385/09/01</t>
  </si>
  <si>
    <t>1385/09/02</t>
  </si>
  <si>
    <t>1385/09/03</t>
  </si>
  <si>
    <t>1385/09/04</t>
  </si>
  <si>
    <t>1385/09/05</t>
  </si>
  <si>
    <t>1385/09/06</t>
  </si>
  <si>
    <t>1385/09/07</t>
  </si>
  <si>
    <t>1385/09/08</t>
  </si>
  <si>
    <t>1385/09/09</t>
  </si>
  <si>
    <t>1385/09/10</t>
  </si>
  <si>
    <t>1385/09/11</t>
  </si>
  <si>
    <t>1385/09/12</t>
  </si>
  <si>
    <t>1385/09/13</t>
  </si>
  <si>
    <t>1385/09/14</t>
  </si>
  <si>
    <t>1385/09/15</t>
  </si>
  <si>
    <t>1385/09/16</t>
  </si>
  <si>
    <t>1385/09/17</t>
  </si>
  <si>
    <t>1385/09/18</t>
  </si>
  <si>
    <t>1385/09/19</t>
  </si>
  <si>
    <t>1385/09/20</t>
  </si>
  <si>
    <t>1385/09/21</t>
  </si>
  <si>
    <t>1385/09/22</t>
  </si>
  <si>
    <t>1385/09/23</t>
  </si>
  <si>
    <t>1385/09/24</t>
  </si>
  <si>
    <t>1385/09/25</t>
  </si>
  <si>
    <t>1385/09/26</t>
  </si>
  <si>
    <t>1385/09/27</t>
  </si>
  <si>
    <t>1385/09/28</t>
  </si>
  <si>
    <t>1385/09/29</t>
  </si>
  <si>
    <t>1385/09/30</t>
  </si>
  <si>
    <t>1385/10/01</t>
  </si>
  <si>
    <t>1385/10/02</t>
  </si>
  <si>
    <t>1385/10/03</t>
  </si>
  <si>
    <t>1385/10/04</t>
  </si>
  <si>
    <t>1385/10/05</t>
  </si>
  <si>
    <t>1385/10/06</t>
  </si>
  <si>
    <t>1385/10/07</t>
  </si>
  <si>
    <t>1385/10/08</t>
  </si>
  <si>
    <t>1385/10/09</t>
  </si>
  <si>
    <t>1385/10/10</t>
  </si>
  <si>
    <t>1385/10/11</t>
  </si>
  <si>
    <t>1385/10/12</t>
  </si>
  <si>
    <t>1385/10/13</t>
  </si>
  <si>
    <t>1385/10/14</t>
  </si>
  <si>
    <t>1385/10/15</t>
  </si>
  <si>
    <t>1385/10/16</t>
  </si>
  <si>
    <t>1385/10/17</t>
  </si>
  <si>
    <t>1385/10/18</t>
  </si>
  <si>
    <t>1385/10/19</t>
  </si>
  <si>
    <t>1385/10/20</t>
  </si>
  <si>
    <t>1385/10/21</t>
  </si>
  <si>
    <t>1385/10/22</t>
  </si>
  <si>
    <t>1385/10/23</t>
  </si>
  <si>
    <t>1385/10/24</t>
  </si>
  <si>
    <t>1385/10/25</t>
  </si>
  <si>
    <t>1385/10/26</t>
  </si>
  <si>
    <t>1385/10/27</t>
  </si>
  <si>
    <t>1385/10/28</t>
  </si>
  <si>
    <t>1385/10/29</t>
  </si>
  <si>
    <t>1385/10/30</t>
  </si>
  <si>
    <t>1385/11/01</t>
  </si>
  <si>
    <t>1385/11/02</t>
  </si>
  <si>
    <t>1385/11/03</t>
  </si>
  <si>
    <t>1385/11/04</t>
  </si>
  <si>
    <t>1385/11/05</t>
  </si>
  <si>
    <t>1385/11/06</t>
  </si>
  <si>
    <t>1385/11/07</t>
  </si>
  <si>
    <t>1385/11/08</t>
  </si>
  <si>
    <t>1385/11/09</t>
  </si>
  <si>
    <t>1385/11/10</t>
  </si>
  <si>
    <t>1385/11/11</t>
  </si>
  <si>
    <t>1385/11/12</t>
  </si>
  <si>
    <t>1385/11/13</t>
  </si>
  <si>
    <t>1385/11/14</t>
  </si>
  <si>
    <t>1385/11/15</t>
  </si>
  <si>
    <t>1385/11/16</t>
  </si>
  <si>
    <t>1385/11/17</t>
  </si>
  <si>
    <t>1385/11/18</t>
  </si>
  <si>
    <t>1385/11/19</t>
  </si>
  <si>
    <t>1385/11/20</t>
  </si>
  <si>
    <t>1385/11/21</t>
  </si>
  <si>
    <t>1385/11/22</t>
  </si>
  <si>
    <t>1385/11/23</t>
  </si>
  <si>
    <t>1385/11/24</t>
  </si>
  <si>
    <t>1385/11/25</t>
  </si>
  <si>
    <t>1385/11/26</t>
  </si>
  <si>
    <t>1385/11/27</t>
  </si>
  <si>
    <t>1385/11/28</t>
  </si>
  <si>
    <t>1385/11/29</t>
  </si>
  <si>
    <t>1385/11/30</t>
  </si>
  <si>
    <t>1385/12/01</t>
  </si>
  <si>
    <t>1385/12/02</t>
  </si>
  <si>
    <t>1385/12/03</t>
  </si>
  <si>
    <t>1385/12/04</t>
  </si>
  <si>
    <t>1385/12/05</t>
  </si>
  <si>
    <t>1385/12/06</t>
  </si>
  <si>
    <t>1385/12/07</t>
  </si>
  <si>
    <t>1385/12/08</t>
  </si>
  <si>
    <t>1385/12/09</t>
  </si>
  <si>
    <t>1385/12/10</t>
  </si>
  <si>
    <t>1385/12/11</t>
  </si>
  <si>
    <t>1385/12/12</t>
  </si>
  <si>
    <t>1385/12/13</t>
  </si>
  <si>
    <t>1385/12/14</t>
  </si>
  <si>
    <t>1385/12/15</t>
  </si>
  <si>
    <t>1385/12/16</t>
  </si>
  <si>
    <t>1385/12/17</t>
  </si>
  <si>
    <t>1385/12/18</t>
  </si>
  <si>
    <t>1385/12/19</t>
  </si>
  <si>
    <t>1385/12/20</t>
  </si>
  <si>
    <t>1385/12/21</t>
  </si>
  <si>
    <t>1385/12/22</t>
  </si>
  <si>
    <t>1385/12/23</t>
  </si>
  <si>
    <t>1385/12/24</t>
  </si>
  <si>
    <t>1385/12/25</t>
  </si>
  <si>
    <t>1385/12/26</t>
  </si>
  <si>
    <t>1385/12/27</t>
  </si>
  <si>
    <t>1385/12/28</t>
  </si>
  <si>
    <t>1385/12/29</t>
  </si>
  <si>
    <t>1386/01/01</t>
  </si>
  <si>
    <t>1386/01/02</t>
  </si>
  <si>
    <t>1386/01/03</t>
  </si>
  <si>
    <t>1386/01/04</t>
  </si>
  <si>
    <t>1386/01/05</t>
  </si>
  <si>
    <t>1386/01/06</t>
  </si>
  <si>
    <t>1386/01/07</t>
  </si>
  <si>
    <t>1386/01/08</t>
  </si>
  <si>
    <t>1386/01/09</t>
  </si>
  <si>
    <t>1386/01/10</t>
  </si>
  <si>
    <t>1386/01/11</t>
  </si>
  <si>
    <t>1386/01/12</t>
  </si>
  <si>
    <t>1386/01/13</t>
  </si>
  <si>
    <t>1386/01/14</t>
  </si>
  <si>
    <t>1386/01/15</t>
  </si>
  <si>
    <t>1386/01/16</t>
  </si>
  <si>
    <t>1386/01/17</t>
  </si>
  <si>
    <t>1386/01/18</t>
  </si>
  <si>
    <t>1386/01/19</t>
  </si>
  <si>
    <t>1386/01/20</t>
  </si>
  <si>
    <t>1386/01/21</t>
  </si>
  <si>
    <t>1386/01/22</t>
  </si>
  <si>
    <t>1386/01/23</t>
  </si>
  <si>
    <t>1386/01/24</t>
  </si>
  <si>
    <t>1386/01/25</t>
  </si>
  <si>
    <t>1386/01/26</t>
  </si>
  <si>
    <t>1386/01/27</t>
  </si>
  <si>
    <t>1386/01/28</t>
  </si>
  <si>
    <t>1386/01/29</t>
  </si>
  <si>
    <t>1386/01/30</t>
  </si>
  <si>
    <t>1386/01/31</t>
  </si>
  <si>
    <t>1386/02/01</t>
  </si>
  <si>
    <t>1386/02/02</t>
  </si>
  <si>
    <t>1386/02/03</t>
  </si>
  <si>
    <t>1386/02/04</t>
  </si>
  <si>
    <t>1386/02/05</t>
  </si>
  <si>
    <t>1386/02/06</t>
  </si>
  <si>
    <t>1386/02/07</t>
  </si>
  <si>
    <t>1386/02/08</t>
  </si>
  <si>
    <t>1386/02/09</t>
  </si>
  <si>
    <t>1386/02/10</t>
  </si>
  <si>
    <t>1386/02/11</t>
  </si>
  <si>
    <t>1386/02/12</t>
  </si>
  <si>
    <t>1386/02/13</t>
  </si>
  <si>
    <t>1386/02/14</t>
  </si>
  <si>
    <t>1386/02/15</t>
  </si>
  <si>
    <t>1386/02/16</t>
  </si>
  <si>
    <t>1386/02/17</t>
  </si>
  <si>
    <t>1386/02/18</t>
  </si>
  <si>
    <t>1386/02/19</t>
  </si>
  <si>
    <t>1386/02/20</t>
  </si>
  <si>
    <t>1386/02/21</t>
  </si>
  <si>
    <t>1386/02/22</t>
  </si>
  <si>
    <t>1386/02/23</t>
  </si>
  <si>
    <t>1386/02/24</t>
  </si>
  <si>
    <t>1386/02/25</t>
  </si>
  <si>
    <t>1386/02/26</t>
  </si>
  <si>
    <t>1386/02/27</t>
  </si>
  <si>
    <t>1386/02/28</t>
  </si>
  <si>
    <t>1386/02/29</t>
  </si>
  <si>
    <t>1386/02/30</t>
  </si>
  <si>
    <t>1386/02/31</t>
  </si>
  <si>
    <t>1386/03/01</t>
  </si>
  <si>
    <t>1386/03/02</t>
  </si>
  <si>
    <t>1386/03/03</t>
  </si>
  <si>
    <t>1386/03/04</t>
  </si>
  <si>
    <t>1386/03/05</t>
  </si>
  <si>
    <t>1386/03/06</t>
  </si>
  <si>
    <t>1386/03/07</t>
  </si>
  <si>
    <t>1386/03/08</t>
  </si>
  <si>
    <t>1386/03/09</t>
  </si>
  <si>
    <t>1386/03/10</t>
  </si>
  <si>
    <t>1386/03/11</t>
  </si>
  <si>
    <t>1386/03/12</t>
  </si>
  <si>
    <t>1386/03/13</t>
  </si>
  <si>
    <t>1386/03/14</t>
  </si>
  <si>
    <t>1386/03/15</t>
  </si>
  <si>
    <t>1386/03/16</t>
  </si>
  <si>
    <t>1386/03/17</t>
  </si>
  <si>
    <t>1386/03/18</t>
  </si>
  <si>
    <t>1386/03/19</t>
  </si>
  <si>
    <t>1386/03/20</t>
  </si>
  <si>
    <t>1386/03/21</t>
  </si>
  <si>
    <t>1386/03/22</t>
  </si>
  <si>
    <t>1386/03/23</t>
  </si>
  <si>
    <t>1386/03/24</t>
  </si>
  <si>
    <t>1386/03/25</t>
  </si>
  <si>
    <t>1386/03/26</t>
  </si>
  <si>
    <t>1386/03/27</t>
  </si>
  <si>
    <t>1386/03/28</t>
  </si>
  <si>
    <t>1386/03/29</t>
  </si>
  <si>
    <t>1386/03/30</t>
  </si>
  <si>
    <t>1386/03/31</t>
  </si>
  <si>
    <t>1386/04/01</t>
  </si>
  <si>
    <t>1386/04/02</t>
  </si>
  <si>
    <t>1386/04/03</t>
  </si>
  <si>
    <t>1386/04/04</t>
  </si>
  <si>
    <t>1386/04/05</t>
  </si>
  <si>
    <t>1386/04/06</t>
  </si>
  <si>
    <t>1386/04/07</t>
  </si>
  <si>
    <t>1386/04/08</t>
  </si>
  <si>
    <t>1386/04/09</t>
  </si>
  <si>
    <t>1386/04/10</t>
  </si>
  <si>
    <t>1386/04/11</t>
  </si>
  <si>
    <t>1386/04/12</t>
  </si>
  <si>
    <t>1386/04/13</t>
  </si>
  <si>
    <t>1386/04/14</t>
  </si>
  <si>
    <t>1386/04/15</t>
  </si>
  <si>
    <t>1386/04/16</t>
  </si>
  <si>
    <t>1386/04/17</t>
  </si>
  <si>
    <t>1386/04/18</t>
  </si>
  <si>
    <t>1386/04/19</t>
  </si>
  <si>
    <t>1386/04/20</t>
  </si>
  <si>
    <t>1386/04/21</t>
  </si>
  <si>
    <t>1386/04/22</t>
  </si>
  <si>
    <t>1386/04/23</t>
  </si>
  <si>
    <t>1386/04/24</t>
  </si>
  <si>
    <t>1386/04/25</t>
  </si>
  <si>
    <t>1386/04/26</t>
  </si>
  <si>
    <t>1386/04/27</t>
  </si>
  <si>
    <t>1386/04/28</t>
  </si>
  <si>
    <t>1386/04/29</t>
  </si>
  <si>
    <t>1386/04/30</t>
  </si>
  <si>
    <t>1386/04/31</t>
  </si>
  <si>
    <t>1386/05/01</t>
  </si>
  <si>
    <t>1386/05/02</t>
  </si>
  <si>
    <t>1386/05/03</t>
  </si>
  <si>
    <t>1386/05/04</t>
  </si>
  <si>
    <t>1386/05/05</t>
  </si>
  <si>
    <t>1386/05/06</t>
  </si>
  <si>
    <t>1386/05/07</t>
  </si>
  <si>
    <t>1386/05/08</t>
  </si>
  <si>
    <t>1386/05/09</t>
  </si>
  <si>
    <t>1386/05/10</t>
  </si>
  <si>
    <t>1386/05/11</t>
  </si>
  <si>
    <t>1386/05/12</t>
  </si>
  <si>
    <t>1386/05/13</t>
  </si>
  <si>
    <t>1386/05/14</t>
  </si>
  <si>
    <t>1386/05/15</t>
  </si>
  <si>
    <t>1386/05/16</t>
  </si>
  <si>
    <t>1386/05/17</t>
  </si>
  <si>
    <t>1386/05/18</t>
  </si>
  <si>
    <t>1386/05/19</t>
  </si>
  <si>
    <t>1386/05/20</t>
  </si>
  <si>
    <t>1386/05/21</t>
  </si>
  <si>
    <t>1386/05/22</t>
  </si>
  <si>
    <t>1386/05/23</t>
  </si>
  <si>
    <t>1386/05/24</t>
  </si>
  <si>
    <t>1386/05/25</t>
  </si>
  <si>
    <t>1386/05/26</t>
  </si>
  <si>
    <t>1386/05/27</t>
  </si>
  <si>
    <t>1386/05/28</t>
  </si>
  <si>
    <t>1386/05/29</t>
  </si>
  <si>
    <t>1386/05/30</t>
  </si>
  <si>
    <t>1386/05/31</t>
  </si>
  <si>
    <t>1386/06/01</t>
  </si>
  <si>
    <t>1386/06/02</t>
  </si>
  <si>
    <t>1386/06/03</t>
  </si>
  <si>
    <t>1386/06/04</t>
  </si>
  <si>
    <t>1386/06/05</t>
  </si>
  <si>
    <t>1386/06/06</t>
  </si>
  <si>
    <t>1386/06/07</t>
  </si>
  <si>
    <t>1386/06/08</t>
  </si>
  <si>
    <t>1386/06/09</t>
  </si>
  <si>
    <t>1386/06/10</t>
  </si>
  <si>
    <t>1386/06/11</t>
  </si>
  <si>
    <t>1386/06/12</t>
  </si>
  <si>
    <t>1386/06/13</t>
  </si>
  <si>
    <t>1386/06/14</t>
  </si>
  <si>
    <t>1386/06/15</t>
  </si>
  <si>
    <t>1386/06/16</t>
  </si>
  <si>
    <t>1386/06/17</t>
  </si>
  <si>
    <t>1386/06/18</t>
  </si>
  <si>
    <t>1386/06/19</t>
  </si>
  <si>
    <t>1386/06/20</t>
  </si>
  <si>
    <t>1386/06/21</t>
  </si>
  <si>
    <t>1386/06/22</t>
  </si>
  <si>
    <t>1386/06/23</t>
  </si>
  <si>
    <t>1386/06/24</t>
  </si>
  <si>
    <t>1386/06/25</t>
  </si>
  <si>
    <t>1386/06/26</t>
  </si>
  <si>
    <t>1386/06/27</t>
  </si>
  <si>
    <t>1386/06/28</t>
  </si>
  <si>
    <t>1386/06/29</t>
  </si>
  <si>
    <t>1386/06/30</t>
  </si>
  <si>
    <t>1386/06/31</t>
  </si>
  <si>
    <t>1386/07/01</t>
  </si>
  <si>
    <t>1386/07/02</t>
  </si>
  <si>
    <t>1386/07/03</t>
  </si>
  <si>
    <t>1386/07/04</t>
  </si>
  <si>
    <t>1386/07/05</t>
  </si>
  <si>
    <t>1386/07/06</t>
  </si>
  <si>
    <t>1386/07/07</t>
  </si>
  <si>
    <t>1386/07/08</t>
  </si>
  <si>
    <t>1386/07/09</t>
  </si>
  <si>
    <t>1386/07/10</t>
  </si>
  <si>
    <t>1386/07/11</t>
  </si>
  <si>
    <t>1386/07/12</t>
  </si>
  <si>
    <t>1386/07/13</t>
  </si>
  <si>
    <t>1386/07/14</t>
  </si>
  <si>
    <t>1386/07/15</t>
  </si>
  <si>
    <t>1386/07/16</t>
  </si>
  <si>
    <t>1386/07/17</t>
  </si>
  <si>
    <t>1386/07/18</t>
  </si>
  <si>
    <t>1386/07/19</t>
  </si>
  <si>
    <t>1386/07/20</t>
  </si>
  <si>
    <t>1386/07/21</t>
  </si>
  <si>
    <t>1386/07/22</t>
  </si>
  <si>
    <t>1386/07/23</t>
  </si>
  <si>
    <t>1386/07/24</t>
  </si>
  <si>
    <t>1386/07/25</t>
  </si>
  <si>
    <t>1386/07/26</t>
  </si>
  <si>
    <t>1386/07/27</t>
  </si>
  <si>
    <t>1386/07/28</t>
  </si>
  <si>
    <t>1386/07/29</t>
  </si>
  <si>
    <t>1386/07/30</t>
  </si>
  <si>
    <t>1386/08/01</t>
  </si>
  <si>
    <t>1386/08/02</t>
  </si>
  <si>
    <t>1386/08/03</t>
  </si>
  <si>
    <t>1386/08/04</t>
  </si>
  <si>
    <t>1386/08/05</t>
  </si>
  <si>
    <t>1386/08/06</t>
  </si>
  <si>
    <t>1386/08/07</t>
  </si>
  <si>
    <t>1386/08/08</t>
  </si>
  <si>
    <t>1386/08/09</t>
  </si>
  <si>
    <t>1386/08/10</t>
  </si>
  <si>
    <t>1386/08/11</t>
  </si>
  <si>
    <t>1386/08/12</t>
  </si>
  <si>
    <t>1386/08/13</t>
  </si>
  <si>
    <t>1386/08/14</t>
  </si>
  <si>
    <t>1386/08/15</t>
  </si>
  <si>
    <t>1386/08/16</t>
  </si>
  <si>
    <t>1386/08/17</t>
  </si>
  <si>
    <t>1386/08/18</t>
  </si>
  <si>
    <t>1386/08/19</t>
  </si>
  <si>
    <t>1386/08/20</t>
  </si>
  <si>
    <t>1386/08/21</t>
  </si>
  <si>
    <t>1386/08/22</t>
  </si>
  <si>
    <t>1386/08/23</t>
  </si>
  <si>
    <t>1386/08/24</t>
  </si>
  <si>
    <t>1386/08/25</t>
  </si>
  <si>
    <t>1386/08/26</t>
  </si>
  <si>
    <t>1386/08/27</t>
  </si>
  <si>
    <t>1386/08/28</t>
  </si>
  <si>
    <t>1386/08/29</t>
  </si>
  <si>
    <t>1386/08/30</t>
  </si>
  <si>
    <t>1386/09/01</t>
  </si>
  <si>
    <t>1386/09/02</t>
  </si>
  <si>
    <t>1386/09/03</t>
  </si>
  <si>
    <t>1386/09/04</t>
  </si>
  <si>
    <t>1386/09/05</t>
  </si>
  <si>
    <t>1386/09/06</t>
  </si>
  <si>
    <t>1386/09/07</t>
  </si>
  <si>
    <t>1386/09/08</t>
  </si>
  <si>
    <t>1386/09/09</t>
  </si>
  <si>
    <t>1386/09/10</t>
  </si>
  <si>
    <t>1386/09/11</t>
  </si>
  <si>
    <t>1386/09/12</t>
  </si>
  <si>
    <t>1386/09/13</t>
  </si>
  <si>
    <t>1386/09/14</t>
  </si>
  <si>
    <t>1386/09/15</t>
  </si>
  <si>
    <t>1386/09/16</t>
  </si>
  <si>
    <t>1386/09/17</t>
  </si>
  <si>
    <t>1386/09/18</t>
  </si>
  <si>
    <t>1386/09/19</t>
  </si>
  <si>
    <t>1386/09/20</t>
  </si>
  <si>
    <t>1386/09/21</t>
  </si>
  <si>
    <t>1386/09/22</t>
  </si>
  <si>
    <t>1386/09/23</t>
  </si>
  <si>
    <t>1386/09/24</t>
  </si>
  <si>
    <t>1386/09/25</t>
  </si>
  <si>
    <t>1386/09/26</t>
  </si>
  <si>
    <t>1386/09/27</t>
  </si>
  <si>
    <t>1386/09/28</t>
  </si>
  <si>
    <t>1386/09/29</t>
  </si>
  <si>
    <t>1386/09/30</t>
  </si>
  <si>
    <t>1386/10/01</t>
  </si>
  <si>
    <t>1386/10/02</t>
  </si>
  <si>
    <t>1386/10/03</t>
  </si>
  <si>
    <t>1386/10/04</t>
  </si>
  <si>
    <t>1386/10/05</t>
  </si>
  <si>
    <t>1386/10/06</t>
  </si>
  <si>
    <t>1386/10/07</t>
  </si>
  <si>
    <t>1386/10/08</t>
  </si>
  <si>
    <t>1386/10/09</t>
  </si>
  <si>
    <t>1386/10/10</t>
  </si>
  <si>
    <t>1386/10/11</t>
  </si>
  <si>
    <t>1386/10/12</t>
  </si>
  <si>
    <t>1386/10/13</t>
  </si>
  <si>
    <t>1386/10/14</t>
  </si>
  <si>
    <t>1386/10/15</t>
  </si>
  <si>
    <t>1386/10/16</t>
  </si>
  <si>
    <t>1386/10/17</t>
  </si>
  <si>
    <t>1386/10/18</t>
  </si>
  <si>
    <t>1386/10/19</t>
  </si>
  <si>
    <t>1386/10/20</t>
  </si>
  <si>
    <t>1386/10/21</t>
  </si>
  <si>
    <t>1386/10/22</t>
  </si>
  <si>
    <t>1386/10/23</t>
  </si>
  <si>
    <t>1386/10/24</t>
  </si>
  <si>
    <t>1386/10/25</t>
  </si>
  <si>
    <t>1386/10/26</t>
  </si>
  <si>
    <t>1386/10/27</t>
  </si>
  <si>
    <t>1386/10/28</t>
  </si>
  <si>
    <t>1386/10/29</t>
  </si>
  <si>
    <t>1386/10/30</t>
  </si>
  <si>
    <t>1386/11/01</t>
  </si>
  <si>
    <t>1386/11/02</t>
  </si>
  <si>
    <t>1386/11/03</t>
  </si>
  <si>
    <t>1386/11/04</t>
  </si>
  <si>
    <t>1386/11/05</t>
  </si>
  <si>
    <t>1386/11/06</t>
  </si>
  <si>
    <t>1386/11/07</t>
  </si>
  <si>
    <t>1386/11/08</t>
  </si>
  <si>
    <t>1386/11/09</t>
  </si>
  <si>
    <t>1386/11/10</t>
  </si>
  <si>
    <t>1386/11/11</t>
  </si>
  <si>
    <t>1386/11/12</t>
  </si>
  <si>
    <t>1386/11/13</t>
  </si>
  <si>
    <t>1386/11/14</t>
  </si>
  <si>
    <t>1386/11/15</t>
  </si>
  <si>
    <t>1386/11/16</t>
  </si>
  <si>
    <t>1386/11/17</t>
  </si>
  <si>
    <t>1386/11/18</t>
  </si>
  <si>
    <t>1386/11/19</t>
  </si>
  <si>
    <t>1386/11/20</t>
  </si>
  <si>
    <t>1386/11/21</t>
  </si>
  <si>
    <t>1386/11/22</t>
  </si>
  <si>
    <t>1386/11/23</t>
  </si>
  <si>
    <t>1386/11/24</t>
  </si>
  <si>
    <t>1386/11/25</t>
  </si>
  <si>
    <t>1386/11/26</t>
  </si>
  <si>
    <t>1386/11/27</t>
  </si>
  <si>
    <t>1386/11/28</t>
  </si>
  <si>
    <t>1386/11/29</t>
  </si>
  <si>
    <t>1386/11/30</t>
  </si>
  <si>
    <t>1386/12/01</t>
  </si>
  <si>
    <t>1386/12/02</t>
  </si>
  <si>
    <t>1386/12/03</t>
  </si>
  <si>
    <t>1386/12/04</t>
  </si>
  <si>
    <t>1386/12/05</t>
  </si>
  <si>
    <t>1386/12/06</t>
  </si>
  <si>
    <t>1386/12/07</t>
  </si>
  <si>
    <t>1386/12/08</t>
  </si>
  <si>
    <t>1386/12/09</t>
  </si>
  <si>
    <t>1386/12/10</t>
  </si>
  <si>
    <t>1386/12/11</t>
  </si>
  <si>
    <t>1386/12/12</t>
  </si>
  <si>
    <t>1386/12/13</t>
  </si>
  <si>
    <t>1386/12/14</t>
  </si>
  <si>
    <t>1386/12/15</t>
  </si>
  <si>
    <t>1386/12/16</t>
  </si>
  <si>
    <t>1386/12/17</t>
  </si>
  <si>
    <t>1386/12/18</t>
  </si>
  <si>
    <t>1386/12/19</t>
  </si>
  <si>
    <t>1386/12/20</t>
  </si>
  <si>
    <t>1386/12/21</t>
  </si>
  <si>
    <t>1386/12/22</t>
  </si>
  <si>
    <t>1386/12/23</t>
  </si>
  <si>
    <t>1386/12/24</t>
  </si>
  <si>
    <t>1386/12/25</t>
  </si>
  <si>
    <t>1386/12/26</t>
  </si>
  <si>
    <t>1386/12/27</t>
  </si>
  <si>
    <t>1386/12/28</t>
  </si>
  <si>
    <t>1386/12/29</t>
  </si>
  <si>
    <t>1387/01/01</t>
  </si>
  <si>
    <t>1387/01/02</t>
  </si>
  <si>
    <t>1387/01/03</t>
  </si>
  <si>
    <t>1387/01/04</t>
  </si>
  <si>
    <t>1387/01/05</t>
  </si>
  <si>
    <t>1387/01/06</t>
  </si>
  <si>
    <t>1387/01/07</t>
  </si>
  <si>
    <t>1387/01/08</t>
  </si>
  <si>
    <t>1387/01/09</t>
  </si>
  <si>
    <t>1387/01/10</t>
  </si>
  <si>
    <t>1387/01/11</t>
  </si>
  <si>
    <t>1387/01/12</t>
  </si>
  <si>
    <t>1387/01/13</t>
  </si>
  <si>
    <t>1387/01/14</t>
  </si>
  <si>
    <t>1387/01/15</t>
  </si>
  <si>
    <t>1387/01/16</t>
  </si>
  <si>
    <t>1387/01/17</t>
  </si>
  <si>
    <t>1387/01/18</t>
  </si>
  <si>
    <t>1387/01/19</t>
  </si>
  <si>
    <t>1387/01/20</t>
  </si>
  <si>
    <t>1387/01/21</t>
  </si>
  <si>
    <t>1387/01/22</t>
  </si>
  <si>
    <t>1387/01/23</t>
  </si>
  <si>
    <t>1387/01/24</t>
  </si>
  <si>
    <t>1387/01/25</t>
  </si>
  <si>
    <t>1387/01/26</t>
  </si>
  <si>
    <t>1387/01/27</t>
  </si>
  <si>
    <t>1387/01/28</t>
  </si>
  <si>
    <t>1387/01/29</t>
  </si>
  <si>
    <t>1387/01/30</t>
  </si>
  <si>
    <t>1387/01/31</t>
  </si>
  <si>
    <t>1387/02/01</t>
  </si>
  <si>
    <t>1387/02/02</t>
  </si>
  <si>
    <t>1387/02/03</t>
  </si>
  <si>
    <t>1387/02/04</t>
  </si>
  <si>
    <t>1387/02/05</t>
  </si>
  <si>
    <t>1387/02/06</t>
  </si>
  <si>
    <t>1387/02/07</t>
  </si>
  <si>
    <t>1387/02/08</t>
  </si>
  <si>
    <t>1387/02/09</t>
  </si>
  <si>
    <t>1387/02/10</t>
  </si>
  <si>
    <t>1387/02/11</t>
  </si>
  <si>
    <t>1387/02/12</t>
  </si>
  <si>
    <t>1387/02/13</t>
  </si>
  <si>
    <t>1387/02/14</t>
  </si>
  <si>
    <t>1387/02/15</t>
  </si>
  <si>
    <t>1387/02/16</t>
  </si>
  <si>
    <t>1387/02/17</t>
  </si>
  <si>
    <t>1387/02/18</t>
  </si>
  <si>
    <t>1387/02/19</t>
  </si>
  <si>
    <t>1387/02/20</t>
  </si>
  <si>
    <t>1387/02/21</t>
  </si>
  <si>
    <t>1387/02/22</t>
  </si>
  <si>
    <t>1387/02/23</t>
  </si>
  <si>
    <t>1387/02/24</t>
  </si>
  <si>
    <t>1387/02/25</t>
  </si>
  <si>
    <t>1387/02/26</t>
  </si>
  <si>
    <t>1387/02/27</t>
  </si>
  <si>
    <t>1387/02/28</t>
  </si>
  <si>
    <t>1387/02/29</t>
  </si>
  <si>
    <t>1387/02/30</t>
  </si>
  <si>
    <t>1387/02/31</t>
  </si>
  <si>
    <t>1387/03/01</t>
  </si>
  <si>
    <t>1387/03/02</t>
  </si>
  <si>
    <t>1387/03/03</t>
  </si>
  <si>
    <t>1387/03/04</t>
  </si>
  <si>
    <t>1387/03/05</t>
  </si>
  <si>
    <t>1387/03/06</t>
  </si>
  <si>
    <t>1387/03/07</t>
  </si>
  <si>
    <t>1387/03/08</t>
  </si>
  <si>
    <t>1387/03/09</t>
  </si>
  <si>
    <t>1387/03/10</t>
  </si>
  <si>
    <t>1387/03/11</t>
  </si>
  <si>
    <t>1387/03/12</t>
  </si>
  <si>
    <t>1387/03/13</t>
  </si>
  <si>
    <t>1387/03/14</t>
  </si>
  <si>
    <t>1387/03/15</t>
  </si>
  <si>
    <t>1387/03/16</t>
  </si>
  <si>
    <t>1387/03/17</t>
  </si>
  <si>
    <t>1387/03/18</t>
  </si>
  <si>
    <t>1387/03/19</t>
  </si>
  <si>
    <t>1387/03/20</t>
  </si>
  <si>
    <t>1387/03/21</t>
  </si>
  <si>
    <t>1387/03/22</t>
  </si>
  <si>
    <t>1387/03/23</t>
  </si>
  <si>
    <t>1387/03/24</t>
  </si>
  <si>
    <t>1387/03/25</t>
  </si>
  <si>
    <t>1387/03/26</t>
  </si>
  <si>
    <t>1387/03/27</t>
  </si>
  <si>
    <t>1387/03/28</t>
  </si>
  <si>
    <t>1387/03/29</t>
  </si>
  <si>
    <t>1387/03/30</t>
  </si>
  <si>
    <t>1387/03/31</t>
  </si>
  <si>
    <t>1387/04/01</t>
  </si>
  <si>
    <t>1387/04/02</t>
  </si>
  <si>
    <t>1387/04/03</t>
  </si>
  <si>
    <t>1387/04/04</t>
  </si>
  <si>
    <t>1387/04/05</t>
  </si>
  <si>
    <t>1387/04/06</t>
  </si>
  <si>
    <t>1387/04/07</t>
  </si>
  <si>
    <t>1387/04/08</t>
  </si>
  <si>
    <t>1387/04/09</t>
  </si>
  <si>
    <t>1387/04/10</t>
  </si>
  <si>
    <t>1387/04/11</t>
  </si>
  <si>
    <t>1387/04/12</t>
  </si>
  <si>
    <t>1387/04/13</t>
  </si>
  <si>
    <t>1387/04/14</t>
  </si>
  <si>
    <t>1387/04/15</t>
  </si>
  <si>
    <t>1387/04/16</t>
  </si>
  <si>
    <t>1387/04/17</t>
  </si>
  <si>
    <t>1387/04/18</t>
  </si>
  <si>
    <t>1387/04/19</t>
  </si>
  <si>
    <t>1387/04/20</t>
  </si>
  <si>
    <t>1387/04/21</t>
  </si>
  <si>
    <t>1387/04/22</t>
  </si>
  <si>
    <t>1387/04/23</t>
  </si>
  <si>
    <t>1387/04/24</t>
  </si>
  <si>
    <t>1387/04/25</t>
  </si>
  <si>
    <t>1387/04/26</t>
  </si>
  <si>
    <t>1387/04/27</t>
  </si>
  <si>
    <t>1387/04/28</t>
  </si>
  <si>
    <t>1387/04/29</t>
  </si>
  <si>
    <t>1387/04/30</t>
  </si>
  <si>
    <t>1387/04/31</t>
  </si>
  <si>
    <t>1387/05/01</t>
  </si>
  <si>
    <t>1387/05/02</t>
  </si>
  <si>
    <t>1387/05/03</t>
  </si>
  <si>
    <t>1387/05/04</t>
  </si>
  <si>
    <t>1387/05/05</t>
  </si>
  <si>
    <t>1387/05/06</t>
  </si>
  <si>
    <t>1387/05/07</t>
  </si>
  <si>
    <t>1387/05/08</t>
  </si>
  <si>
    <t>1387/05/09</t>
  </si>
  <si>
    <t>1387/05/10</t>
  </si>
  <si>
    <t>1387/05/11</t>
  </si>
  <si>
    <t>1387/05/12</t>
  </si>
  <si>
    <t>1387/05/13</t>
  </si>
  <si>
    <t>1387/05/14</t>
  </si>
  <si>
    <t>1387/05/15</t>
  </si>
  <si>
    <t>1387/05/16</t>
  </si>
  <si>
    <t>1387/05/17</t>
  </si>
  <si>
    <t>1387/05/18</t>
  </si>
  <si>
    <t>1387/05/19</t>
  </si>
  <si>
    <t>1387/05/20</t>
  </si>
  <si>
    <t>1387/05/21</t>
  </si>
  <si>
    <t>1387/05/22</t>
  </si>
  <si>
    <t>1387/05/23</t>
  </si>
  <si>
    <t>1387/05/24</t>
  </si>
  <si>
    <t>1387/05/25</t>
  </si>
  <si>
    <t>1387/05/26</t>
  </si>
  <si>
    <t>1387/05/27</t>
  </si>
  <si>
    <t>1387/05/28</t>
  </si>
  <si>
    <t>1387/05/29</t>
  </si>
  <si>
    <t>1387/05/30</t>
  </si>
  <si>
    <t>1387/05/31</t>
  </si>
  <si>
    <t>1387/06/01</t>
  </si>
  <si>
    <t>1387/06/02</t>
  </si>
  <si>
    <t>1387/06/03</t>
  </si>
  <si>
    <t>1387/06/04</t>
  </si>
  <si>
    <t>1387/06/05</t>
  </si>
  <si>
    <t>1387/06/06</t>
  </si>
  <si>
    <t>1387/06/07</t>
  </si>
  <si>
    <t>1387/06/08</t>
  </si>
  <si>
    <t>1387/06/09</t>
  </si>
  <si>
    <t>1387/06/10</t>
  </si>
  <si>
    <t>1387/06/11</t>
  </si>
  <si>
    <t>1387/06/12</t>
  </si>
  <si>
    <t>1387/06/13</t>
  </si>
  <si>
    <t>1387/06/14</t>
  </si>
  <si>
    <t>1387/06/15</t>
  </si>
  <si>
    <t>1387/06/16</t>
  </si>
  <si>
    <t>1387/06/17</t>
  </si>
  <si>
    <t>1387/06/18</t>
  </si>
  <si>
    <t>1387/06/19</t>
  </si>
  <si>
    <t>1387/06/20</t>
  </si>
  <si>
    <t>1387/06/21</t>
  </si>
  <si>
    <t>1387/06/22</t>
  </si>
  <si>
    <t>1387/06/23</t>
  </si>
  <si>
    <t>1387/06/24</t>
  </si>
  <si>
    <t>1387/06/25</t>
  </si>
  <si>
    <t>1387/06/26</t>
  </si>
  <si>
    <t>1387/06/27</t>
  </si>
  <si>
    <t>1387/06/28</t>
  </si>
  <si>
    <t>1387/06/29</t>
  </si>
  <si>
    <t>1387/06/30</t>
  </si>
  <si>
    <t>1387/06/31</t>
  </si>
  <si>
    <t>1387/07/01</t>
  </si>
  <si>
    <t>1387/07/02</t>
  </si>
  <si>
    <t>1387/07/03</t>
  </si>
  <si>
    <t>1387/07/04</t>
  </si>
  <si>
    <t>1387/07/05</t>
  </si>
  <si>
    <t>1387/07/06</t>
  </si>
  <si>
    <t>1387/07/07</t>
  </si>
  <si>
    <t>1387/07/08</t>
  </si>
  <si>
    <t>1387/07/09</t>
  </si>
  <si>
    <t>1387/07/10</t>
  </si>
  <si>
    <t>1387/07/11</t>
  </si>
  <si>
    <t>1387/07/12</t>
  </si>
  <si>
    <t>1387/07/13</t>
  </si>
  <si>
    <t>1387/07/14</t>
  </si>
  <si>
    <t>1387/07/15</t>
  </si>
  <si>
    <t>1387/07/16</t>
  </si>
  <si>
    <t>1387/07/17</t>
  </si>
  <si>
    <t>1387/07/18</t>
  </si>
  <si>
    <t>1387/07/19</t>
  </si>
  <si>
    <t>1387/07/20</t>
  </si>
  <si>
    <t>1387/07/21</t>
  </si>
  <si>
    <t>1387/07/22</t>
  </si>
  <si>
    <t>1387/07/23</t>
  </si>
  <si>
    <t>1387/07/24</t>
  </si>
  <si>
    <t>1387/07/25</t>
  </si>
  <si>
    <t>1387/07/26</t>
  </si>
  <si>
    <t>1387/07/27</t>
  </si>
  <si>
    <t>1387/07/28</t>
  </si>
  <si>
    <t>1387/07/29</t>
  </si>
  <si>
    <t>1387/07/30</t>
  </si>
  <si>
    <t>1387/08/01</t>
  </si>
  <si>
    <t>1387/08/02</t>
  </si>
  <si>
    <t>1387/08/03</t>
  </si>
  <si>
    <t>1387/08/04</t>
  </si>
  <si>
    <t>1387/08/05</t>
  </si>
  <si>
    <t>1387/08/06</t>
  </si>
  <si>
    <t>1387/08/07</t>
  </si>
  <si>
    <t>1387/08/08</t>
  </si>
  <si>
    <t>1387/08/09</t>
  </si>
  <si>
    <t>1387/08/10</t>
  </si>
  <si>
    <t>1387/08/11</t>
  </si>
  <si>
    <t>1387/08/12</t>
  </si>
  <si>
    <t>1387/08/13</t>
  </si>
  <si>
    <t>1387/08/14</t>
  </si>
  <si>
    <t>1387/08/15</t>
  </si>
  <si>
    <t>1387/08/16</t>
  </si>
  <si>
    <t>1387/08/17</t>
  </si>
  <si>
    <t>1387/08/18</t>
  </si>
  <si>
    <t>1387/08/19</t>
  </si>
  <si>
    <t>1387/08/20</t>
  </si>
  <si>
    <t>1387/08/21</t>
  </si>
  <si>
    <t>1387/08/22</t>
  </si>
  <si>
    <t>1387/08/23</t>
  </si>
  <si>
    <t>1387/08/24</t>
  </si>
  <si>
    <t>1387/08/25</t>
  </si>
  <si>
    <t>1387/08/26</t>
  </si>
  <si>
    <t>1387/08/27</t>
  </si>
  <si>
    <t>1387/08/28</t>
  </si>
  <si>
    <t>1387/08/29</t>
  </si>
  <si>
    <t>1387/08/30</t>
  </si>
  <si>
    <t>1387/09/01</t>
  </si>
  <si>
    <t>1387/09/02</t>
  </si>
  <si>
    <t>1387/09/03</t>
  </si>
  <si>
    <t>1387/09/04</t>
  </si>
  <si>
    <t>1387/09/05</t>
  </si>
  <si>
    <t>1387/09/06</t>
  </si>
  <si>
    <t>1387/09/07</t>
  </si>
  <si>
    <t>1387/09/08</t>
  </si>
  <si>
    <t>1387/09/09</t>
  </si>
  <si>
    <t>1387/09/10</t>
  </si>
  <si>
    <t>1387/09/11</t>
  </si>
  <si>
    <t>1387/09/12</t>
  </si>
  <si>
    <t>1387/09/13</t>
  </si>
  <si>
    <t>1387/09/14</t>
  </si>
  <si>
    <t>1387/09/15</t>
  </si>
  <si>
    <t>1387/09/16</t>
  </si>
  <si>
    <t>1387/09/17</t>
  </si>
  <si>
    <t>1387/09/18</t>
  </si>
  <si>
    <t>1387/09/19</t>
  </si>
  <si>
    <t>1387/09/20</t>
  </si>
  <si>
    <t>1387/09/21</t>
  </si>
  <si>
    <t>1387/09/22</t>
  </si>
  <si>
    <t>1387/09/23</t>
  </si>
  <si>
    <t>1387/09/24</t>
  </si>
  <si>
    <t>1387/09/25</t>
  </si>
  <si>
    <t>1387/09/26</t>
  </si>
  <si>
    <t>1387/09/27</t>
  </si>
  <si>
    <t>1387/09/28</t>
  </si>
  <si>
    <t>1387/09/29</t>
  </si>
  <si>
    <t>1387/09/30</t>
  </si>
  <si>
    <t>1387/10/01</t>
  </si>
  <si>
    <t>1387/10/02</t>
  </si>
  <si>
    <t>1387/10/03</t>
  </si>
  <si>
    <t>1387/10/04</t>
  </si>
  <si>
    <t>1387/10/05</t>
  </si>
  <si>
    <t>1387/10/06</t>
  </si>
  <si>
    <t>1387/10/07</t>
  </si>
  <si>
    <t>1387/10/08</t>
  </si>
  <si>
    <t>1387/10/09</t>
  </si>
  <si>
    <t>1387/10/10</t>
  </si>
  <si>
    <t>1387/10/11</t>
  </si>
  <si>
    <t>1387/10/12</t>
  </si>
  <si>
    <t>1387/10/13</t>
  </si>
  <si>
    <t>1387/10/14</t>
  </si>
  <si>
    <t>1387/10/15</t>
  </si>
  <si>
    <t>1387/10/16</t>
  </si>
  <si>
    <t>1387/10/17</t>
  </si>
  <si>
    <t>1387/10/18</t>
  </si>
  <si>
    <t>1387/10/19</t>
  </si>
  <si>
    <t>1387/10/20</t>
  </si>
  <si>
    <t>1387/10/21</t>
  </si>
  <si>
    <t>1387/10/22</t>
  </si>
  <si>
    <t>1387/10/23</t>
  </si>
  <si>
    <t>1387/10/24</t>
  </si>
  <si>
    <t>1387/10/25</t>
  </si>
  <si>
    <t>1387/10/26</t>
  </si>
  <si>
    <t>1387/10/27</t>
  </si>
  <si>
    <t>1387/10/28</t>
  </si>
  <si>
    <t>1387/10/29</t>
  </si>
  <si>
    <t>1387/10/30</t>
  </si>
  <si>
    <t>1387/11/01</t>
  </si>
  <si>
    <t>1387/11/02</t>
  </si>
  <si>
    <t>1387/11/03</t>
  </si>
  <si>
    <t>1387/11/04</t>
  </si>
  <si>
    <t>1387/11/05</t>
  </si>
  <si>
    <t>1387/11/06</t>
  </si>
  <si>
    <t>1387/11/07</t>
  </si>
  <si>
    <t>1387/11/08</t>
  </si>
  <si>
    <t>1387/11/09</t>
  </si>
  <si>
    <t>1387/11/10</t>
  </si>
  <si>
    <t>1387/11/11</t>
  </si>
  <si>
    <t>1387/11/12</t>
  </si>
  <si>
    <t>1387/11/13</t>
  </si>
  <si>
    <t>1387/11/14</t>
  </si>
  <si>
    <t>1387/11/15</t>
  </si>
  <si>
    <t>1387/11/16</t>
  </si>
  <si>
    <t>1387/11/17</t>
  </si>
  <si>
    <t>1387/11/18</t>
  </si>
  <si>
    <t>1387/11/19</t>
  </si>
  <si>
    <t>1387/11/20</t>
  </si>
  <si>
    <t>1387/11/21</t>
  </si>
  <si>
    <t>1387/11/22</t>
  </si>
  <si>
    <t>1387/11/23</t>
  </si>
  <si>
    <t>1387/11/24</t>
  </si>
  <si>
    <t>1387/11/25</t>
  </si>
  <si>
    <t>1387/11/26</t>
  </si>
  <si>
    <t>1387/11/27</t>
  </si>
  <si>
    <t>1387/11/28</t>
  </si>
  <si>
    <t>1387/11/29</t>
  </si>
  <si>
    <t>1387/11/30</t>
  </si>
  <si>
    <t>1387/12/01</t>
  </si>
  <si>
    <t>1387/12/02</t>
  </si>
  <si>
    <t>1387/12/03</t>
  </si>
  <si>
    <t>1387/12/04</t>
  </si>
  <si>
    <t>1387/12/05</t>
  </si>
  <si>
    <t>1387/12/06</t>
  </si>
  <si>
    <t>1387/12/07</t>
  </si>
  <si>
    <t>1387/12/08</t>
  </si>
  <si>
    <t>1387/12/09</t>
  </si>
  <si>
    <t>1387/12/10</t>
  </si>
  <si>
    <t>1387/12/11</t>
  </si>
  <si>
    <t>1387/12/12</t>
  </si>
  <si>
    <t>1387/12/13</t>
  </si>
  <si>
    <t>1387/12/14</t>
  </si>
  <si>
    <t>1387/12/15</t>
  </si>
  <si>
    <t>1387/12/16</t>
  </si>
  <si>
    <t>1387/12/17</t>
  </si>
  <si>
    <t>1387/12/18</t>
  </si>
  <si>
    <t>1387/12/19</t>
  </si>
  <si>
    <t>1387/12/20</t>
  </si>
  <si>
    <t>1387/12/21</t>
  </si>
  <si>
    <t>1387/12/22</t>
  </si>
  <si>
    <t>1387/12/23</t>
  </si>
  <si>
    <t>1387/12/24</t>
  </si>
  <si>
    <t>1387/12/25</t>
  </si>
  <si>
    <t>1387/12/26</t>
  </si>
  <si>
    <t>1387/12/27</t>
  </si>
  <si>
    <t>1387/12/28</t>
  </si>
  <si>
    <t>1387/12/29</t>
  </si>
  <si>
    <t>1387/12/30</t>
  </si>
  <si>
    <t>1388/01/01</t>
  </si>
  <si>
    <t>1388/01/02</t>
  </si>
  <si>
    <t>1388/01/03</t>
  </si>
  <si>
    <t>1388/01/04</t>
  </si>
  <si>
    <t>1388/01/05</t>
  </si>
  <si>
    <t>1388/01/06</t>
  </si>
  <si>
    <t>1388/01/07</t>
  </si>
  <si>
    <t>1388/01/08</t>
  </si>
  <si>
    <t>1388/01/09</t>
  </si>
  <si>
    <t>1388/01/10</t>
  </si>
  <si>
    <t>1388/01/11</t>
  </si>
  <si>
    <t>1388/01/12</t>
  </si>
  <si>
    <t>1388/01/13</t>
  </si>
  <si>
    <t>1388/01/14</t>
  </si>
  <si>
    <t>1388/01/15</t>
  </si>
  <si>
    <t>1388/01/16</t>
  </si>
  <si>
    <t>1388/01/17</t>
  </si>
  <si>
    <t>1388/01/18</t>
  </si>
  <si>
    <t>1388/01/19</t>
  </si>
  <si>
    <t>1388/01/20</t>
  </si>
  <si>
    <t>1388/01/21</t>
  </si>
  <si>
    <t>1388/01/22</t>
  </si>
  <si>
    <t>1388/01/23</t>
  </si>
  <si>
    <t>1388/01/24</t>
  </si>
  <si>
    <t>1388/01/25</t>
  </si>
  <si>
    <t>1388/01/26</t>
  </si>
  <si>
    <t>1388/01/27</t>
  </si>
  <si>
    <t>1388/01/28</t>
  </si>
  <si>
    <t>1388/01/29</t>
  </si>
  <si>
    <t>1388/01/30</t>
  </si>
  <si>
    <t>1388/01/31</t>
  </si>
  <si>
    <t>1388/02/01</t>
  </si>
  <si>
    <t>1388/02/02</t>
  </si>
  <si>
    <t>1388/02/03</t>
  </si>
  <si>
    <t>1388/02/04</t>
  </si>
  <si>
    <t>1388/02/05</t>
  </si>
  <si>
    <t>1388/02/06</t>
  </si>
  <si>
    <t>1388/02/07</t>
  </si>
  <si>
    <t>1388/02/08</t>
  </si>
  <si>
    <t>1388/02/09</t>
  </si>
  <si>
    <t>1388/02/10</t>
  </si>
  <si>
    <t>1388/02/11</t>
  </si>
  <si>
    <t>1388/02/12</t>
  </si>
  <si>
    <t>1388/02/13</t>
  </si>
  <si>
    <t>1388/02/14</t>
  </si>
  <si>
    <t>1388/02/15</t>
  </si>
  <si>
    <t>1388/02/16</t>
  </si>
  <si>
    <t>1388/02/17</t>
  </si>
  <si>
    <t>1388/02/18</t>
  </si>
  <si>
    <t>1388/02/19</t>
  </si>
  <si>
    <t>1388/02/20</t>
  </si>
  <si>
    <t>1388/02/21</t>
  </si>
  <si>
    <t>1388/02/22</t>
  </si>
  <si>
    <t>1388/02/23</t>
  </si>
  <si>
    <t>1388/02/24</t>
  </si>
  <si>
    <t>1388/02/25</t>
  </si>
  <si>
    <t>1388/02/26</t>
  </si>
  <si>
    <t>1388/02/27</t>
  </si>
  <si>
    <t>1388/02/28</t>
  </si>
  <si>
    <t>1388/02/29</t>
  </si>
  <si>
    <t>1388/02/30</t>
  </si>
  <si>
    <t>1388/02/31</t>
  </si>
  <si>
    <t>1388/03/01</t>
  </si>
  <si>
    <t>1388/03/02</t>
  </si>
  <si>
    <t>1388/03/03</t>
  </si>
  <si>
    <t>1388/03/04</t>
  </si>
  <si>
    <t>1388/03/05</t>
  </si>
  <si>
    <t>1388/03/06</t>
  </si>
  <si>
    <t>1388/03/07</t>
  </si>
  <si>
    <t>1388/03/08</t>
  </si>
  <si>
    <t>1388/03/09</t>
  </si>
  <si>
    <t>1388/03/10</t>
  </si>
  <si>
    <t>1388/03/11</t>
  </si>
  <si>
    <t>1388/03/12</t>
  </si>
  <si>
    <t>1388/03/13</t>
  </si>
  <si>
    <t>1388/03/14</t>
  </si>
  <si>
    <t>1388/03/15</t>
  </si>
  <si>
    <t>1388/03/16</t>
  </si>
  <si>
    <t>1388/03/17</t>
  </si>
  <si>
    <t>1388/03/18</t>
  </si>
  <si>
    <t>1388/03/19</t>
  </si>
  <si>
    <t>1388/03/20</t>
  </si>
  <si>
    <t>1388/03/21</t>
  </si>
  <si>
    <t>1388/03/22</t>
  </si>
  <si>
    <t>1388/03/23</t>
  </si>
  <si>
    <t>1388/03/24</t>
  </si>
  <si>
    <t>1388/03/25</t>
  </si>
  <si>
    <t>1388/03/26</t>
  </si>
  <si>
    <t>1388/03/27</t>
  </si>
  <si>
    <t>1388/03/28</t>
  </si>
  <si>
    <t>1388/03/29</t>
  </si>
  <si>
    <t>1388/03/30</t>
  </si>
  <si>
    <t>1388/03/31</t>
  </si>
  <si>
    <t>1388/04/01</t>
  </si>
  <si>
    <t>1388/04/02</t>
  </si>
  <si>
    <t>1388/04/03</t>
  </si>
  <si>
    <t>1388/04/04</t>
  </si>
  <si>
    <t>1388/04/05</t>
  </si>
  <si>
    <t>1388/04/06</t>
  </si>
  <si>
    <t>1388/04/07</t>
  </si>
  <si>
    <t>1388/04/08</t>
  </si>
  <si>
    <t>1388/04/09</t>
  </si>
  <si>
    <t>1388/04/10</t>
  </si>
  <si>
    <t>1388/04/11</t>
  </si>
  <si>
    <t>1388/04/12</t>
  </si>
  <si>
    <t>1388/04/13</t>
  </si>
  <si>
    <t>1388/04/14</t>
  </si>
  <si>
    <t>1388/04/15</t>
  </si>
  <si>
    <t>1388/04/16</t>
  </si>
  <si>
    <t>1388/04/17</t>
  </si>
  <si>
    <t>1388/04/18</t>
  </si>
  <si>
    <t>1388/04/19</t>
  </si>
  <si>
    <t>1388/04/20</t>
  </si>
  <si>
    <t>1388/04/21</t>
  </si>
  <si>
    <t>1388/04/22</t>
  </si>
  <si>
    <t>1388/04/23</t>
  </si>
  <si>
    <t>1388/04/24</t>
  </si>
  <si>
    <t>1388/04/25</t>
  </si>
  <si>
    <t>1388/04/26</t>
  </si>
  <si>
    <t>1388/04/27</t>
  </si>
  <si>
    <t>1388/04/28</t>
  </si>
  <si>
    <t>1388/04/29</t>
  </si>
  <si>
    <t>1388/04/30</t>
  </si>
  <si>
    <t>1388/04/31</t>
  </si>
  <si>
    <t>1388/05/01</t>
  </si>
  <si>
    <t>1388/05/02</t>
  </si>
  <si>
    <t>1388/05/03</t>
  </si>
  <si>
    <t>1388/05/04</t>
  </si>
  <si>
    <t>1388/05/05</t>
  </si>
  <si>
    <t>1388/05/06</t>
  </si>
  <si>
    <t>1388/05/07</t>
  </si>
  <si>
    <t>1388/05/08</t>
  </si>
  <si>
    <t>1388/05/09</t>
  </si>
  <si>
    <t>1388/05/10</t>
  </si>
  <si>
    <t>1388/05/11</t>
  </si>
  <si>
    <t>1388/05/12</t>
  </si>
  <si>
    <t>1388/05/13</t>
  </si>
  <si>
    <t>1388/05/14</t>
  </si>
  <si>
    <t>1388/05/15</t>
  </si>
  <si>
    <t>1388/05/16</t>
  </si>
  <si>
    <t>1388/05/17</t>
  </si>
  <si>
    <t>1388/05/18</t>
  </si>
  <si>
    <t>1388/05/19</t>
  </si>
  <si>
    <t>1388/05/20</t>
  </si>
  <si>
    <t>1388/05/21</t>
  </si>
  <si>
    <t>1388/05/22</t>
  </si>
  <si>
    <t>1388/05/23</t>
  </si>
  <si>
    <t>1388/05/24</t>
  </si>
  <si>
    <t>1388/05/25</t>
  </si>
  <si>
    <t>1388/05/26</t>
  </si>
  <si>
    <t>1388/05/27</t>
  </si>
  <si>
    <t>1388/05/28</t>
  </si>
  <si>
    <t>1388/05/29</t>
  </si>
  <si>
    <t>1388/05/30</t>
  </si>
  <si>
    <t>1388/05/31</t>
  </si>
  <si>
    <t>1388/06/01</t>
  </si>
  <si>
    <t>1388/06/02</t>
  </si>
  <si>
    <t>1388/06/03</t>
  </si>
  <si>
    <t>1388/06/04</t>
  </si>
  <si>
    <t>1388/06/05</t>
  </si>
  <si>
    <t>1388/06/06</t>
  </si>
  <si>
    <t>1388/06/07</t>
  </si>
  <si>
    <t>1388/06/08</t>
  </si>
  <si>
    <t>1388/06/09</t>
  </si>
  <si>
    <t>1388/06/10</t>
  </si>
  <si>
    <t>1388/06/11</t>
  </si>
  <si>
    <t>1388/06/12</t>
  </si>
  <si>
    <t>1388/06/13</t>
  </si>
  <si>
    <t>1388/06/14</t>
  </si>
  <si>
    <t>1388/06/15</t>
  </si>
  <si>
    <t>1388/06/16</t>
  </si>
  <si>
    <t>1388/06/17</t>
  </si>
  <si>
    <t>1388/06/18</t>
  </si>
  <si>
    <t>1388/06/19</t>
  </si>
  <si>
    <t>1388/06/20</t>
  </si>
  <si>
    <t>1388/06/21</t>
  </si>
  <si>
    <t>1388/06/22</t>
  </si>
  <si>
    <t>1388/06/23</t>
  </si>
  <si>
    <t>1388/06/24</t>
  </si>
  <si>
    <t>1388/06/25</t>
  </si>
  <si>
    <t>1388/06/26</t>
  </si>
  <si>
    <t>1388/06/27</t>
  </si>
  <si>
    <t>1388/06/28</t>
  </si>
  <si>
    <t>1388/06/29</t>
  </si>
  <si>
    <t>1388/06/30</t>
  </si>
  <si>
    <t>1388/06/31</t>
  </si>
  <si>
    <t>1388/07/01</t>
  </si>
  <si>
    <t>1388/07/02</t>
  </si>
  <si>
    <t>1388/07/03</t>
  </si>
  <si>
    <t>1388/07/04</t>
  </si>
  <si>
    <t>1388/07/05</t>
  </si>
  <si>
    <t>1388/07/06</t>
  </si>
  <si>
    <t>1388/07/07</t>
  </si>
  <si>
    <t>1388/07/08</t>
  </si>
  <si>
    <t>1388/07/09</t>
  </si>
  <si>
    <t>1388/07/10</t>
  </si>
  <si>
    <t>1388/07/11</t>
  </si>
  <si>
    <t>1388/07/12</t>
  </si>
  <si>
    <t>1388/07/13</t>
  </si>
  <si>
    <t>1388/07/14</t>
  </si>
  <si>
    <t>1388/07/15</t>
  </si>
  <si>
    <t>1388/07/16</t>
  </si>
  <si>
    <t>1388/07/17</t>
  </si>
  <si>
    <t>1388/07/18</t>
  </si>
  <si>
    <t>1388/07/19</t>
  </si>
  <si>
    <t>1388/07/20</t>
  </si>
  <si>
    <t>1388/07/21</t>
  </si>
  <si>
    <t>1388/07/22</t>
  </si>
  <si>
    <t>1388/07/23</t>
  </si>
  <si>
    <t>1388/07/24</t>
  </si>
  <si>
    <t>1388/07/25</t>
  </si>
  <si>
    <t>1388/07/26</t>
  </si>
  <si>
    <t>1388/07/27</t>
  </si>
  <si>
    <t>1388/07/28</t>
  </si>
  <si>
    <t>1388/07/29</t>
  </si>
  <si>
    <t>1388/07/30</t>
  </si>
  <si>
    <t>1388/08/01</t>
  </si>
  <si>
    <t>1388/08/02</t>
  </si>
  <si>
    <t>1388/08/03</t>
  </si>
  <si>
    <t>1388/08/04</t>
  </si>
  <si>
    <t>1388/08/05</t>
  </si>
  <si>
    <t>1388/08/06</t>
  </si>
  <si>
    <t>1388/08/07</t>
  </si>
  <si>
    <t>1388/08/08</t>
  </si>
  <si>
    <t>1388/08/09</t>
  </si>
  <si>
    <t>1388/08/10</t>
  </si>
  <si>
    <t>1388/08/11</t>
  </si>
  <si>
    <t>1388/08/12</t>
  </si>
  <si>
    <t>1388/08/13</t>
  </si>
  <si>
    <t>1388/08/14</t>
  </si>
  <si>
    <t>1388/08/15</t>
  </si>
  <si>
    <t>1388/08/16</t>
  </si>
  <si>
    <t>1388/08/17</t>
  </si>
  <si>
    <t>1388/08/18</t>
  </si>
  <si>
    <t>1388/08/19</t>
  </si>
  <si>
    <t>1388/08/20</t>
  </si>
  <si>
    <t>1388/08/21</t>
  </si>
  <si>
    <t>1388/08/22</t>
  </si>
  <si>
    <t>1388/08/23</t>
  </si>
  <si>
    <t>1388/08/24</t>
  </si>
  <si>
    <t>1388/08/25</t>
  </si>
  <si>
    <t>1388/08/26</t>
  </si>
  <si>
    <t>1388/08/27</t>
  </si>
  <si>
    <t>1388/08/28</t>
  </si>
  <si>
    <t>1388/08/29</t>
  </si>
  <si>
    <t>1388/08/30</t>
  </si>
  <si>
    <t>1388/09/01</t>
  </si>
  <si>
    <t>1388/09/02</t>
  </si>
  <si>
    <t>1388/09/03</t>
  </si>
  <si>
    <t>1388/09/04</t>
  </si>
  <si>
    <t>1388/09/05</t>
  </si>
  <si>
    <t>1388/09/06</t>
  </si>
  <si>
    <t>1388/09/07</t>
  </si>
  <si>
    <t>1388/09/08</t>
  </si>
  <si>
    <t>1388/09/09</t>
  </si>
  <si>
    <t>1388/09/10</t>
  </si>
  <si>
    <t>1388/09/11</t>
  </si>
  <si>
    <t>1388/09/12</t>
  </si>
  <si>
    <t>1388/09/13</t>
  </si>
  <si>
    <t>1388/09/14</t>
  </si>
  <si>
    <t>1388/09/15</t>
  </si>
  <si>
    <t>1388/09/16</t>
  </si>
  <si>
    <t>1388/09/17</t>
  </si>
  <si>
    <t>1388/09/18</t>
  </si>
  <si>
    <t>1388/09/19</t>
  </si>
  <si>
    <t>1388/09/20</t>
  </si>
  <si>
    <t>1388/09/21</t>
  </si>
  <si>
    <t>1388/09/22</t>
  </si>
  <si>
    <t>1388/09/23</t>
  </si>
  <si>
    <t>1388/09/24</t>
  </si>
  <si>
    <t>1388/09/25</t>
  </si>
  <si>
    <t>1388/09/26</t>
  </si>
  <si>
    <t>1388/09/27</t>
  </si>
  <si>
    <t>1388/09/28</t>
  </si>
  <si>
    <t>1388/09/29</t>
  </si>
  <si>
    <t>1388/09/30</t>
  </si>
  <si>
    <t>1388/10/01</t>
  </si>
  <si>
    <t>1388/10/02</t>
  </si>
  <si>
    <t>1388/10/03</t>
  </si>
  <si>
    <t>1388/10/04</t>
  </si>
  <si>
    <t>1388/10/05</t>
  </si>
  <si>
    <t>1388/10/06</t>
  </si>
  <si>
    <t>1388/10/07</t>
  </si>
  <si>
    <t>1388/10/08</t>
  </si>
  <si>
    <t>1388/10/09</t>
  </si>
  <si>
    <t>1388/10/10</t>
  </si>
  <si>
    <t>1388/10/11</t>
  </si>
  <si>
    <t>1388/10/12</t>
  </si>
  <si>
    <t>1388/10/13</t>
  </si>
  <si>
    <t>1388/10/14</t>
  </si>
  <si>
    <t>1388/10/15</t>
  </si>
  <si>
    <t>1388/10/16</t>
  </si>
  <si>
    <t>1388/10/17</t>
  </si>
  <si>
    <t>1388/10/18</t>
  </si>
  <si>
    <t>1388/10/19</t>
  </si>
  <si>
    <t>1388/10/20</t>
  </si>
  <si>
    <t>1388/10/21</t>
  </si>
  <si>
    <t>1388/10/22</t>
  </si>
  <si>
    <t>1388/10/23</t>
  </si>
  <si>
    <t>1388/10/24</t>
  </si>
  <si>
    <t>1388/10/25</t>
  </si>
  <si>
    <t>1388/10/26</t>
  </si>
  <si>
    <t>1388/10/27</t>
  </si>
  <si>
    <t>1388/10/28</t>
  </si>
  <si>
    <t>1388/10/29</t>
  </si>
  <si>
    <t>1388/10/30</t>
  </si>
  <si>
    <t>1388/11/01</t>
  </si>
  <si>
    <t>1388/11/02</t>
  </si>
  <si>
    <t>1388/11/03</t>
  </si>
  <si>
    <t>1388/11/04</t>
  </si>
  <si>
    <t>1388/11/05</t>
  </si>
  <si>
    <t>1388/11/06</t>
  </si>
  <si>
    <t>1388/11/07</t>
  </si>
  <si>
    <t>1388/11/08</t>
  </si>
  <si>
    <t>1388/11/09</t>
  </si>
  <si>
    <t>1388/11/10</t>
  </si>
  <si>
    <t>1388/11/11</t>
  </si>
  <si>
    <t>1388/11/12</t>
  </si>
  <si>
    <t>1388/11/13</t>
  </si>
  <si>
    <t>1388/11/14</t>
  </si>
  <si>
    <t>1388/11/15</t>
  </si>
  <si>
    <t>1388/11/16</t>
  </si>
  <si>
    <t>1388/11/17</t>
  </si>
  <si>
    <t>1388/11/18</t>
  </si>
  <si>
    <t>1388/11/19</t>
  </si>
  <si>
    <t>1388/11/20</t>
  </si>
  <si>
    <t>1388/11/21</t>
  </si>
  <si>
    <t>1388/11/22</t>
  </si>
  <si>
    <t>1388/11/23</t>
  </si>
  <si>
    <t>1388/11/24</t>
  </si>
  <si>
    <t>1388/11/25</t>
  </si>
  <si>
    <t>1388/11/26</t>
  </si>
  <si>
    <t>1388/11/27</t>
  </si>
  <si>
    <t>1388/11/28</t>
  </si>
  <si>
    <t>1388/11/29</t>
  </si>
  <si>
    <t>1388/11/30</t>
  </si>
  <si>
    <t>1388/12/01</t>
  </si>
  <si>
    <t>1388/12/02</t>
  </si>
  <si>
    <t>1388/12/03</t>
  </si>
  <si>
    <t>1388/12/04</t>
  </si>
  <si>
    <t>1388/12/05</t>
  </si>
  <si>
    <t>1388/12/06</t>
  </si>
  <si>
    <t>1388/12/07</t>
  </si>
  <si>
    <t>1388/12/08</t>
  </si>
  <si>
    <t>1388/12/09</t>
  </si>
  <si>
    <t>1388/12/10</t>
  </si>
  <si>
    <t>1388/12/11</t>
  </si>
  <si>
    <t>1388/12/12</t>
  </si>
  <si>
    <t>1388/12/13</t>
  </si>
  <si>
    <t>1388/12/14</t>
  </si>
  <si>
    <t>1388/12/15</t>
  </si>
  <si>
    <t>1388/12/16</t>
  </si>
  <si>
    <t>1388/12/17</t>
  </si>
  <si>
    <t>1388/12/18</t>
  </si>
  <si>
    <t>1388/12/19</t>
  </si>
  <si>
    <t>1388/12/20</t>
  </si>
  <si>
    <t>1388/12/21</t>
  </si>
  <si>
    <t>1388/12/22</t>
  </si>
  <si>
    <t>1388/12/23</t>
  </si>
  <si>
    <t>1388/12/24</t>
  </si>
  <si>
    <t>1388/12/25</t>
  </si>
  <si>
    <t>1388/12/26</t>
  </si>
  <si>
    <t>1388/12/27</t>
  </si>
  <si>
    <t>1388/12/28</t>
  </si>
  <si>
    <t>1388/12/29</t>
  </si>
  <si>
    <t>1389/01/01</t>
  </si>
  <si>
    <t>1389/01/02</t>
  </si>
  <si>
    <t>1389/01/03</t>
  </si>
  <si>
    <t>1389/01/04</t>
  </si>
  <si>
    <t>1389/01/05</t>
  </si>
  <si>
    <t>1389/01/06</t>
  </si>
  <si>
    <t>1389/01/07</t>
  </si>
  <si>
    <t>1389/01/08</t>
  </si>
  <si>
    <t>1389/01/09</t>
  </si>
  <si>
    <t>1389/01/10</t>
  </si>
  <si>
    <t>1389/01/11</t>
  </si>
  <si>
    <t>1389/01/12</t>
  </si>
  <si>
    <t>1389/01/13</t>
  </si>
  <si>
    <t>1389/01/14</t>
  </si>
  <si>
    <t>1389/01/15</t>
  </si>
  <si>
    <t>1389/01/16</t>
  </si>
  <si>
    <t>1389/01/17</t>
  </si>
  <si>
    <t>1389/01/18</t>
  </si>
  <si>
    <t>1389/01/19</t>
  </si>
  <si>
    <t>1389/01/20</t>
  </si>
  <si>
    <t>1389/01/21</t>
  </si>
  <si>
    <t>1389/01/22</t>
  </si>
  <si>
    <t>1389/01/23</t>
  </si>
  <si>
    <t>1389/01/24</t>
  </si>
  <si>
    <t>1389/01/25</t>
  </si>
  <si>
    <t>1389/01/26</t>
  </si>
  <si>
    <t>1389/01/27</t>
  </si>
  <si>
    <t>1389/01/28</t>
  </si>
  <si>
    <t>1389/01/29</t>
  </si>
  <si>
    <t>1389/01/30</t>
  </si>
  <si>
    <t>1389/01/31</t>
  </si>
  <si>
    <t>1389/02/01</t>
  </si>
  <si>
    <t>1389/02/02</t>
  </si>
  <si>
    <t>1389/02/03</t>
  </si>
  <si>
    <t>1389/02/04</t>
  </si>
  <si>
    <t>1389/02/05</t>
  </si>
  <si>
    <t>1389/02/06</t>
  </si>
  <si>
    <t>1389/02/07</t>
  </si>
  <si>
    <t>1389/02/08</t>
  </si>
  <si>
    <t>1389/02/09</t>
  </si>
  <si>
    <t>1389/02/10</t>
  </si>
  <si>
    <t>1389/02/11</t>
  </si>
  <si>
    <t>1389/02/12</t>
  </si>
  <si>
    <t>1389/02/13</t>
  </si>
  <si>
    <t>1389/02/14</t>
  </si>
  <si>
    <t>1389/02/15</t>
  </si>
  <si>
    <t>1389/02/16</t>
  </si>
  <si>
    <t>1389/02/17</t>
  </si>
  <si>
    <t>1389/02/18</t>
  </si>
  <si>
    <t>1389/02/19</t>
  </si>
  <si>
    <t>1389/02/20</t>
  </si>
  <si>
    <t>1389/02/21</t>
  </si>
  <si>
    <t>1389/02/22</t>
  </si>
  <si>
    <t>1389/02/23</t>
  </si>
  <si>
    <t>1389/02/24</t>
  </si>
  <si>
    <t>1389/02/25</t>
  </si>
  <si>
    <t>1389/02/26</t>
  </si>
  <si>
    <t>1389/02/27</t>
  </si>
  <si>
    <t>1389/02/28</t>
  </si>
  <si>
    <t>1389/02/29</t>
  </si>
  <si>
    <t>1389/02/30</t>
  </si>
  <si>
    <t>1389/02/31</t>
  </si>
  <si>
    <t>1389/03/01</t>
  </si>
  <si>
    <t>1389/03/02</t>
  </si>
  <si>
    <t>1389/03/03</t>
  </si>
  <si>
    <t>1389/03/04</t>
  </si>
  <si>
    <t>1389/03/05</t>
  </si>
  <si>
    <t>1389/03/06</t>
  </si>
  <si>
    <t>1389/03/07</t>
  </si>
  <si>
    <t>1389/03/08</t>
  </si>
  <si>
    <t>1389/03/09</t>
  </si>
  <si>
    <t>1389/03/10</t>
  </si>
  <si>
    <t>1389/03/11</t>
  </si>
  <si>
    <t>1389/03/12</t>
  </si>
  <si>
    <t>1389/03/13</t>
  </si>
  <si>
    <t>1389/03/14</t>
  </si>
  <si>
    <t>1389/03/15</t>
  </si>
  <si>
    <t>1389/03/16</t>
  </si>
  <si>
    <t>1389/03/17</t>
  </si>
  <si>
    <t>1389/03/18</t>
  </si>
  <si>
    <t>1389/03/19</t>
  </si>
  <si>
    <t>1389/03/20</t>
  </si>
  <si>
    <t>1389/03/21</t>
  </si>
  <si>
    <t>1389/03/22</t>
  </si>
  <si>
    <t>1389/03/23</t>
  </si>
  <si>
    <t>1389/03/24</t>
  </si>
  <si>
    <t>1389/03/25</t>
  </si>
  <si>
    <t>1389/03/26</t>
  </si>
  <si>
    <t>1389/03/27</t>
  </si>
  <si>
    <t>1389/03/28</t>
  </si>
  <si>
    <t>1389/03/29</t>
  </si>
  <si>
    <t>1389/03/30</t>
  </si>
  <si>
    <t>1389/03/31</t>
  </si>
  <si>
    <t>1389/04/01</t>
  </si>
  <si>
    <t>1389/04/02</t>
  </si>
  <si>
    <t>1389/04/03</t>
  </si>
  <si>
    <t>1389/04/04</t>
  </si>
  <si>
    <t>1389/04/05</t>
  </si>
  <si>
    <t>1389/04/06</t>
  </si>
  <si>
    <t>1389/04/07</t>
  </si>
  <si>
    <t>1389/04/08</t>
  </si>
  <si>
    <t>1389/04/09</t>
  </si>
  <si>
    <t>1389/04/10</t>
  </si>
  <si>
    <t>1389/04/11</t>
  </si>
  <si>
    <t>1389/04/12</t>
  </si>
  <si>
    <t>1389/04/13</t>
  </si>
  <si>
    <t>1389/04/14</t>
  </si>
  <si>
    <t>1389/04/15</t>
  </si>
  <si>
    <t>1389/04/16</t>
  </si>
  <si>
    <t>1389/04/17</t>
  </si>
  <si>
    <t>1389/04/18</t>
  </si>
  <si>
    <t>1389/04/19</t>
  </si>
  <si>
    <t>1389/04/20</t>
  </si>
  <si>
    <t>1389/04/21</t>
  </si>
  <si>
    <t>1389/04/22</t>
  </si>
  <si>
    <t>1389/04/23</t>
  </si>
  <si>
    <t>1389/04/24</t>
  </si>
  <si>
    <t>1389/04/25</t>
  </si>
  <si>
    <t>1389/04/26</t>
  </si>
  <si>
    <t>1389/04/27</t>
  </si>
  <si>
    <t>1389/04/28</t>
  </si>
  <si>
    <t>1389/04/29</t>
  </si>
  <si>
    <t>1389/04/30</t>
  </si>
  <si>
    <t>1389/04/31</t>
  </si>
  <si>
    <t>1389/05/01</t>
  </si>
  <si>
    <t>1389/05/02</t>
  </si>
  <si>
    <t>1389/05/03</t>
  </si>
  <si>
    <t>1389/05/04</t>
  </si>
  <si>
    <t>1389/05/05</t>
  </si>
  <si>
    <t>1389/05/06</t>
  </si>
  <si>
    <t>1389/05/07</t>
  </si>
  <si>
    <t>1389/05/08</t>
  </si>
  <si>
    <t>1389/05/09</t>
  </si>
  <si>
    <t>1389/05/10</t>
  </si>
  <si>
    <t>1389/05/11</t>
  </si>
  <si>
    <t>1389/05/12</t>
  </si>
  <si>
    <t>1389/05/13</t>
  </si>
  <si>
    <t>1389/05/14</t>
  </si>
  <si>
    <t>1389/05/15</t>
  </si>
  <si>
    <t>1389/05/16</t>
  </si>
  <si>
    <t>1389/05/17</t>
  </si>
  <si>
    <t>1389/05/18</t>
  </si>
  <si>
    <t>1389/05/19</t>
  </si>
  <si>
    <t>1389/05/20</t>
  </si>
  <si>
    <t>1389/05/21</t>
  </si>
  <si>
    <t>1389/05/22</t>
  </si>
  <si>
    <t>1389/05/23</t>
  </si>
  <si>
    <t>1389/05/24</t>
  </si>
  <si>
    <t>1389/05/25</t>
  </si>
  <si>
    <t>1389/05/26</t>
  </si>
  <si>
    <t>1389/05/27</t>
  </si>
  <si>
    <t>1389/05/28</t>
  </si>
  <si>
    <t>1389/05/29</t>
  </si>
  <si>
    <t>1389/05/30</t>
  </si>
  <si>
    <t>1389/05/31</t>
  </si>
  <si>
    <t>1389/06/01</t>
  </si>
  <si>
    <t>1389/06/02</t>
  </si>
  <si>
    <t>1389/06/03</t>
  </si>
  <si>
    <t>1389/06/04</t>
  </si>
  <si>
    <t>1389/06/05</t>
  </si>
  <si>
    <t>1389/06/06</t>
  </si>
  <si>
    <t>1389/06/07</t>
  </si>
  <si>
    <t>1389/06/08</t>
  </si>
  <si>
    <t>1389/06/09</t>
  </si>
  <si>
    <t>1389/06/10</t>
  </si>
  <si>
    <t>1389/06/11</t>
  </si>
  <si>
    <t>1389/06/12</t>
  </si>
  <si>
    <t>1389/06/13</t>
  </si>
  <si>
    <t>1389/06/14</t>
  </si>
  <si>
    <t>1389/06/15</t>
  </si>
  <si>
    <t>1389/06/16</t>
  </si>
  <si>
    <t>1389/06/17</t>
  </si>
  <si>
    <t>1389/06/18</t>
  </si>
  <si>
    <t>1389/06/19</t>
  </si>
  <si>
    <t>1389/06/20</t>
  </si>
  <si>
    <t>1389/06/21</t>
  </si>
  <si>
    <t>1389/06/22</t>
  </si>
  <si>
    <t>1389/06/23</t>
  </si>
  <si>
    <t>1389/06/24</t>
  </si>
  <si>
    <t>1389/06/25</t>
  </si>
  <si>
    <t>1389/06/26</t>
  </si>
  <si>
    <t>1389/06/27</t>
  </si>
  <si>
    <t>1389/06/28</t>
  </si>
  <si>
    <t>1389/06/29</t>
  </si>
  <si>
    <t>1389/06/30</t>
  </si>
  <si>
    <t>1389/06/31</t>
  </si>
  <si>
    <t>1389/07/01</t>
  </si>
  <si>
    <t>1389/07/02</t>
  </si>
  <si>
    <t>1389/07/03</t>
  </si>
  <si>
    <t>1389/07/04</t>
  </si>
  <si>
    <t>1389/07/05</t>
  </si>
  <si>
    <t>1389/07/06</t>
  </si>
  <si>
    <t>1389/07/07</t>
  </si>
  <si>
    <t>1389/07/08</t>
  </si>
  <si>
    <t>1389/07/09</t>
  </si>
  <si>
    <t>1389/07/10</t>
  </si>
  <si>
    <t>1389/07/11</t>
  </si>
  <si>
    <t>1389/07/12</t>
  </si>
  <si>
    <t>1389/07/13</t>
  </si>
  <si>
    <t>1389/07/14</t>
  </si>
  <si>
    <t>1389/07/15</t>
  </si>
  <si>
    <t>1389/07/16</t>
  </si>
  <si>
    <t>1389/07/17</t>
  </si>
  <si>
    <t>1389/07/18</t>
  </si>
  <si>
    <t>1389/07/19</t>
  </si>
  <si>
    <t>1389/07/20</t>
  </si>
  <si>
    <t>1389/07/21</t>
  </si>
  <si>
    <t>1389/07/22</t>
  </si>
  <si>
    <t>1389/07/23</t>
  </si>
  <si>
    <t>1389/07/24</t>
  </si>
  <si>
    <t>1389/07/25</t>
  </si>
  <si>
    <t>1389/07/26</t>
  </si>
  <si>
    <t>1389/07/27</t>
  </si>
  <si>
    <t>1389/07/28</t>
  </si>
  <si>
    <t>1389/07/29</t>
  </si>
  <si>
    <t>1389/07/30</t>
  </si>
  <si>
    <t>1389/08/01</t>
  </si>
  <si>
    <t>1389/08/02</t>
  </si>
  <si>
    <t>1389/08/03</t>
  </si>
  <si>
    <t>1389/08/04</t>
  </si>
  <si>
    <t>1389/08/05</t>
  </si>
  <si>
    <t>1389/08/06</t>
  </si>
  <si>
    <t>1389/08/07</t>
  </si>
  <si>
    <t>1389/08/08</t>
  </si>
  <si>
    <t>1389/08/09</t>
  </si>
  <si>
    <t>1389/08/10</t>
  </si>
  <si>
    <t>1389/08/11</t>
  </si>
  <si>
    <t>1389/08/12</t>
  </si>
  <si>
    <t>1389/08/13</t>
  </si>
  <si>
    <t>1389/08/14</t>
  </si>
  <si>
    <t>1389/08/15</t>
  </si>
  <si>
    <t>1389/08/16</t>
  </si>
  <si>
    <t>1389/08/17</t>
  </si>
  <si>
    <t>1389/08/18</t>
  </si>
  <si>
    <t>1389/08/19</t>
  </si>
  <si>
    <t>1389/08/20</t>
  </si>
  <si>
    <t>1389/08/21</t>
  </si>
  <si>
    <t>1389/08/22</t>
  </si>
  <si>
    <t>1389/08/23</t>
  </si>
  <si>
    <t>1389/08/24</t>
  </si>
  <si>
    <t>1389/08/25</t>
  </si>
  <si>
    <t>1389/08/26</t>
  </si>
  <si>
    <t>1389/08/27</t>
  </si>
  <si>
    <t>1389/08/28</t>
  </si>
  <si>
    <t>1389/08/29</t>
  </si>
  <si>
    <t>1389/08/30</t>
  </si>
  <si>
    <t>1389/09/01</t>
  </si>
  <si>
    <t>1389/09/02</t>
  </si>
  <si>
    <t>1389/09/03</t>
  </si>
  <si>
    <t>1389/09/04</t>
  </si>
  <si>
    <t>1389/09/05</t>
  </si>
  <si>
    <t>1389/09/06</t>
  </si>
  <si>
    <t>1389/09/07</t>
  </si>
  <si>
    <t>1389/09/08</t>
  </si>
  <si>
    <t>1389/09/09</t>
  </si>
  <si>
    <t>1389/09/10</t>
  </si>
  <si>
    <t>1389/09/11</t>
  </si>
  <si>
    <t>1389/09/12</t>
  </si>
  <si>
    <t>1389/09/13</t>
  </si>
  <si>
    <t>1389/09/14</t>
  </si>
  <si>
    <t>1389/09/15</t>
  </si>
  <si>
    <t>1389/09/16</t>
  </si>
  <si>
    <t>1389/09/17</t>
  </si>
  <si>
    <t>1389/09/18</t>
  </si>
  <si>
    <t>1389/09/19</t>
  </si>
  <si>
    <t>1389/09/20</t>
  </si>
  <si>
    <t>1389/09/21</t>
  </si>
  <si>
    <t>1389/09/22</t>
  </si>
  <si>
    <t>1389/09/23</t>
  </si>
  <si>
    <t>1389/09/24</t>
  </si>
  <si>
    <t>1389/09/25</t>
  </si>
  <si>
    <t>1389/09/26</t>
  </si>
  <si>
    <t>1389/09/27</t>
  </si>
  <si>
    <t>1389/09/28</t>
  </si>
  <si>
    <t>1389/09/29</t>
  </si>
  <si>
    <t>1389/09/30</t>
  </si>
  <si>
    <t>1389/10/01</t>
  </si>
  <si>
    <t>1389/10/02</t>
  </si>
  <si>
    <t>1389/10/03</t>
  </si>
  <si>
    <t>1389/10/04</t>
  </si>
  <si>
    <t>1389/10/05</t>
  </si>
  <si>
    <t>1389/10/06</t>
  </si>
  <si>
    <t>1389/10/07</t>
  </si>
  <si>
    <t>1389/10/08</t>
  </si>
  <si>
    <t>1389/10/09</t>
  </si>
  <si>
    <t>1389/10/10</t>
  </si>
  <si>
    <t>1389/10/11</t>
  </si>
  <si>
    <t>1389/10/12</t>
  </si>
  <si>
    <t>1389/10/13</t>
  </si>
  <si>
    <t>1389/10/14</t>
  </si>
  <si>
    <t>1389/10/15</t>
  </si>
  <si>
    <t>1389/10/16</t>
  </si>
  <si>
    <t>1389/10/17</t>
  </si>
  <si>
    <t>1389/10/18</t>
  </si>
  <si>
    <t>1389/10/19</t>
  </si>
  <si>
    <t>1389/10/20</t>
  </si>
  <si>
    <t>1389/10/21</t>
  </si>
  <si>
    <t>1389/10/22</t>
  </si>
  <si>
    <t>1389/10/23</t>
  </si>
  <si>
    <t>1389/10/24</t>
  </si>
  <si>
    <t>1389/10/25</t>
  </si>
  <si>
    <t>1389/10/26</t>
  </si>
  <si>
    <t>1389/10/27</t>
  </si>
  <si>
    <t>1389/10/28</t>
  </si>
  <si>
    <t>1389/10/29</t>
  </si>
  <si>
    <t>1389/10/30</t>
  </si>
  <si>
    <t>1389/11/01</t>
  </si>
  <si>
    <t>1389/11/02</t>
  </si>
  <si>
    <t>1389/11/03</t>
  </si>
  <si>
    <t>1389/11/04</t>
  </si>
  <si>
    <t>1389/11/05</t>
  </si>
  <si>
    <t>1389/11/06</t>
  </si>
  <si>
    <t>1389/11/07</t>
  </si>
  <si>
    <t>1389/11/08</t>
  </si>
  <si>
    <t>1389/11/09</t>
  </si>
  <si>
    <t>1389/11/10</t>
  </si>
  <si>
    <t>1389/11/11</t>
  </si>
  <si>
    <t>1389/11/12</t>
  </si>
  <si>
    <t>1389/11/13</t>
  </si>
  <si>
    <t>1389/11/14</t>
  </si>
  <si>
    <t>1389/11/15</t>
  </si>
  <si>
    <t>1389/11/16</t>
  </si>
  <si>
    <t>1389/11/17</t>
  </si>
  <si>
    <t>1389/11/18</t>
  </si>
  <si>
    <t>1389/11/19</t>
  </si>
  <si>
    <t>1389/11/20</t>
  </si>
  <si>
    <t>1389/11/21</t>
  </si>
  <si>
    <t>1389/11/22</t>
  </si>
  <si>
    <t>1389/11/23</t>
  </si>
  <si>
    <t>1389/11/24</t>
  </si>
  <si>
    <t>1389/11/25</t>
  </si>
  <si>
    <t>1389/11/26</t>
  </si>
  <si>
    <t>1389/11/27</t>
  </si>
  <si>
    <t>1389/11/28</t>
  </si>
  <si>
    <t>1389/11/29</t>
  </si>
  <si>
    <t>1389/11/30</t>
  </si>
  <si>
    <t>1389/12/01</t>
  </si>
  <si>
    <t>1389/12/02</t>
  </si>
  <si>
    <t>1389/12/03</t>
  </si>
  <si>
    <t>1389/12/04</t>
  </si>
  <si>
    <t>1389/12/05</t>
  </si>
  <si>
    <t>1389/12/06</t>
  </si>
  <si>
    <t>1389/12/07</t>
  </si>
  <si>
    <t>1389/12/08</t>
  </si>
  <si>
    <t>1389/12/09</t>
  </si>
  <si>
    <t>1389/12/10</t>
  </si>
  <si>
    <t>1389/12/11</t>
  </si>
  <si>
    <t>1389/12/12</t>
  </si>
  <si>
    <t>1389/12/13</t>
  </si>
  <si>
    <t>1389/12/14</t>
  </si>
  <si>
    <t>1389/12/15</t>
  </si>
  <si>
    <t>1389/12/16</t>
  </si>
  <si>
    <t>1389/12/17</t>
  </si>
  <si>
    <t>1389/12/18</t>
  </si>
  <si>
    <t>1389/12/19</t>
  </si>
  <si>
    <t>1389/12/20</t>
  </si>
  <si>
    <t>1389/12/21</t>
  </si>
  <si>
    <t>1389/12/22</t>
  </si>
  <si>
    <t>1389/12/23</t>
  </si>
  <si>
    <t>1389/12/24</t>
  </si>
  <si>
    <t>1389/12/25</t>
  </si>
  <si>
    <t>1389/12/26</t>
  </si>
  <si>
    <t>1389/12/27</t>
  </si>
  <si>
    <t>1389/12/28</t>
  </si>
  <si>
    <t>1389/12/29</t>
  </si>
  <si>
    <t>1390/01/01</t>
  </si>
  <si>
    <t>1390/01/02</t>
  </si>
  <si>
    <t>1390/01/03</t>
  </si>
  <si>
    <t>1390/01/04</t>
  </si>
  <si>
    <t>1390/01/05</t>
  </si>
  <si>
    <t>1390/01/06</t>
  </si>
  <si>
    <t>1390/01/07</t>
  </si>
  <si>
    <t>1390/01/08</t>
  </si>
  <si>
    <t>1390/01/09</t>
  </si>
  <si>
    <t>1390/01/10</t>
  </si>
  <si>
    <t>1390/01/11</t>
  </si>
  <si>
    <t>1390/01/12</t>
  </si>
  <si>
    <t>1390/01/13</t>
  </si>
  <si>
    <t>1390/01/14</t>
  </si>
  <si>
    <t>1390/01/15</t>
  </si>
  <si>
    <t>1390/01/16</t>
  </si>
  <si>
    <t>1390/01/17</t>
  </si>
  <si>
    <t>1390/01/18</t>
  </si>
  <si>
    <t>1390/01/19</t>
  </si>
  <si>
    <t>1390/01/20</t>
  </si>
  <si>
    <t>1390/01/21</t>
  </si>
  <si>
    <t>1390/01/22</t>
  </si>
  <si>
    <t>1390/01/23</t>
  </si>
  <si>
    <t>1390/01/24</t>
  </si>
  <si>
    <t>1390/01/25</t>
  </si>
  <si>
    <t>1390/01/26</t>
  </si>
  <si>
    <t>1390/01/27</t>
  </si>
  <si>
    <t>1390/01/28</t>
  </si>
  <si>
    <t>1390/01/29</t>
  </si>
  <si>
    <t>1390/01/30</t>
  </si>
  <si>
    <t>1390/01/31</t>
  </si>
  <si>
    <t>1390/02/01</t>
  </si>
  <si>
    <t>1390/02/02</t>
  </si>
  <si>
    <t>1390/02/03</t>
  </si>
  <si>
    <t>1390/02/04</t>
  </si>
  <si>
    <t>1390/02/05</t>
  </si>
  <si>
    <t>1390/02/06</t>
  </si>
  <si>
    <t>1390/02/07</t>
  </si>
  <si>
    <t>1390/02/08</t>
  </si>
  <si>
    <t>1390/02/09</t>
  </si>
  <si>
    <t>1390/02/10</t>
  </si>
  <si>
    <t>1390/02/11</t>
  </si>
  <si>
    <t>1390/02/12</t>
  </si>
  <si>
    <t>1390/02/13</t>
  </si>
  <si>
    <t>1390/02/14</t>
  </si>
  <si>
    <t>1390/02/15</t>
  </si>
  <si>
    <t>1390/02/16</t>
  </si>
  <si>
    <t>1390/02/17</t>
  </si>
  <si>
    <t>1390/02/18</t>
  </si>
  <si>
    <t>1390/02/19</t>
  </si>
  <si>
    <t>1390/02/20</t>
  </si>
  <si>
    <t>1390/02/21</t>
  </si>
  <si>
    <t>1390/02/22</t>
  </si>
  <si>
    <t>1390/02/23</t>
  </si>
  <si>
    <t>1390/02/24</t>
  </si>
  <si>
    <t>1390/02/25</t>
  </si>
  <si>
    <t>1390/02/26</t>
  </si>
  <si>
    <t>1390/02/27</t>
  </si>
  <si>
    <t>1390/02/28</t>
  </si>
  <si>
    <t>1390/02/29</t>
  </si>
  <si>
    <t>1390/02/30</t>
  </si>
  <si>
    <t>1390/02/31</t>
  </si>
  <si>
    <t>1390/03/01</t>
  </si>
  <si>
    <t>1390/03/02</t>
  </si>
  <si>
    <t>1390/03/03</t>
  </si>
  <si>
    <t>1390/03/04</t>
  </si>
  <si>
    <t>1390/03/05</t>
  </si>
  <si>
    <t>1390/03/06</t>
  </si>
  <si>
    <t>1390/03/07</t>
  </si>
  <si>
    <t>1390/03/08</t>
  </si>
  <si>
    <t>1390/03/09</t>
  </si>
  <si>
    <t>1390/03/10</t>
  </si>
  <si>
    <t>1390/03/11</t>
  </si>
  <si>
    <t>1390/03/12</t>
  </si>
  <si>
    <t>1390/03/13</t>
  </si>
  <si>
    <t>1390/03/14</t>
  </si>
  <si>
    <t>1390/03/15</t>
  </si>
  <si>
    <t>1390/03/16</t>
  </si>
  <si>
    <t>1390/03/17</t>
  </si>
  <si>
    <t>1390/03/18</t>
  </si>
  <si>
    <t>1390/03/19</t>
  </si>
  <si>
    <t>1390/03/20</t>
  </si>
  <si>
    <t>1390/03/21</t>
  </si>
  <si>
    <t>1390/03/22</t>
  </si>
  <si>
    <t>1390/03/23</t>
  </si>
  <si>
    <t>1390/03/24</t>
  </si>
  <si>
    <t>1390/03/25</t>
  </si>
  <si>
    <t>1390/03/26</t>
  </si>
  <si>
    <t>1390/03/27</t>
  </si>
  <si>
    <t>1390/03/28</t>
  </si>
  <si>
    <t>1390/03/29</t>
  </si>
  <si>
    <t>1390/03/30</t>
  </si>
  <si>
    <t>1390/03/31</t>
  </si>
  <si>
    <t>1390/04/01</t>
  </si>
  <si>
    <t>1390/04/02</t>
  </si>
  <si>
    <t>1390/04/03</t>
  </si>
  <si>
    <t>1390/04/04</t>
  </si>
  <si>
    <t>1390/04/05</t>
  </si>
  <si>
    <t>1390/04/06</t>
  </si>
  <si>
    <t>1390/04/07</t>
  </si>
  <si>
    <t>1390/04/08</t>
  </si>
  <si>
    <t>1390/04/09</t>
  </si>
  <si>
    <t>1390/04/10</t>
  </si>
  <si>
    <t>1390/04/11</t>
  </si>
  <si>
    <t>1390/04/12</t>
  </si>
  <si>
    <t>1390/04/13</t>
  </si>
  <si>
    <t>1390/04/14</t>
  </si>
  <si>
    <t>1390/04/15</t>
  </si>
  <si>
    <t>1390/04/16</t>
  </si>
  <si>
    <t>1390/04/17</t>
  </si>
  <si>
    <t>1390/04/18</t>
  </si>
  <si>
    <t>1390/04/19</t>
  </si>
  <si>
    <t>1390/04/20</t>
  </si>
  <si>
    <t>1390/04/21</t>
  </si>
  <si>
    <t>1390/04/22</t>
  </si>
  <si>
    <t>1390/04/23</t>
  </si>
  <si>
    <t>1390/04/24</t>
  </si>
  <si>
    <t>1390/04/25</t>
  </si>
  <si>
    <t>1390/04/26</t>
  </si>
  <si>
    <t>1390/04/27</t>
  </si>
  <si>
    <t>1390/04/28</t>
  </si>
  <si>
    <t>1390/04/29</t>
  </si>
  <si>
    <t>1390/04/30</t>
  </si>
  <si>
    <t>1390/04/31</t>
  </si>
  <si>
    <t>1390/05/01</t>
  </si>
  <si>
    <t>1390/05/02</t>
  </si>
  <si>
    <t>1390/05/03</t>
  </si>
  <si>
    <t>1390/05/04</t>
  </si>
  <si>
    <t>1390/05/05</t>
  </si>
  <si>
    <t>1390/05/06</t>
  </si>
  <si>
    <t>1390/05/07</t>
  </si>
  <si>
    <t>1390/05/08</t>
  </si>
  <si>
    <t>1390/05/09</t>
  </si>
  <si>
    <t>1390/05/10</t>
  </si>
  <si>
    <t>1390/05/11</t>
  </si>
  <si>
    <t>1390/05/12</t>
  </si>
  <si>
    <t>1390/05/13</t>
  </si>
  <si>
    <t>1390/05/14</t>
  </si>
  <si>
    <t>1390/05/15</t>
  </si>
  <si>
    <t>1390/05/16</t>
  </si>
  <si>
    <t>1390/05/17</t>
  </si>
  <si>
    <t>1390/05/18</t>
  </si>
  <si>
    <t>1390/05/19</t>
  </si>
  <si>
    <t>1390/05/20</t>
  </si>
  <si>
    <t>1390/05/21</t>
  </si>
  <si>
    <t>1390/05/22</t>
  </si>
  <si>
    <t>1390/05/23</t>
  </si>
  <si>
    <t>1390/05/24</t>
  </si>
  <si>
    <t>1390/05/25</t>
  </si>
  <si>
    <t>1390/05/26</t>
  </si>
  <si>
    <t>1390/05/27</t>
  </si>
  <si>
    <t>1390/05/28</t>
  </si>
  <si>
    <t>1390/05/29</t>
  </si>
  <si>
    <t>1390/05/30</t>
  </si>
  <si>
    <t>1390/05/31</t>
  </si>
  <si>
    <t>1390/06/01</t>
  </si>
  <si>
    <t>1390/06/02</t>
  </si>
  <si>
    <t>1390/06/03</t>
  </si>
  <si>
    <t>1390/06/04</t>
  </si>
  <si>
    <t>1390/06/05</t>
  </si>
  <si>
    <t>1390/06/06</t>
  </si>
  <si>
    <t>1390/06/07</t>
  </si>
  <si>
    <t>1390/06/08</t>
  </si>
  <si>
    <t>1390/06/09</t>
  </si>
  <si>
    <t>1390/06/10</t>
  </si>
  <si>
    <t>1390/06/11</t>
  </si>
  <si>
    <t>1390/06/12</t>
  </si>
  <si>
    <t>1390/06/13</t>
  </si>
  <si>
    <t>1390/06/14</t>
  </si>
  <si>
    <t>1390/06/15</t>
  </si>
  <si>
    <t>1390/06/16</t>
  </si>
  <si>
    <t>1390/06/17</t>
  </si>
  <si>
    <t>1390/06/18</t>
  </si>
  <si>
    <t>1390/06/19</t>
  </si>
  <si>
    <t>1390/06/20</t>
  </si>
  <si>
    <t>1390/06/21</t>
  </si>
  <si>
    <t>1390/06/22</t>
  </si>
  <si>
    <t>1390/06/23</t>
  </si>
  <si>
    <t>1390/06/24</t>
  </si>
  <si>
    <t>1390/06/25</t>
  </si>
  <si>
    <t>1390/06/26</t>
  </si>
  <si>
    <t>1390/06/27</t>
  </si>
  <si>
    <t>1390/06/28</t>
  </si>
  <si>
    <t>1390/06/29</t>
  </si>
  <si>
    <t>1390/06/30</t>
  </si>
  <si>
    <t>1390/06/31</t>
  </si>
  <si>
    <t>1390/07/01</t>
  </si>
  <si>
    <t>1390/07/02</t>
  </si>
  <si>
    <t>1390/07/03</t>
  </si>
  <si>
    <t>1390/07/04</t>
  </si>
  <si>
    <t>1390/07/05</t>
  </si>
  <si>
    <t>1390/07/06</t>
  </si>
  <si>
    <t>1390/07/07</t>
  </si>
  <si>
    <t>1390/07/08</t>
  </si>
  <si>
    <t>1390/07/09</t>
  </si>
  <si>
    <t>1390/07/10</t>
  </si>
  <si>
    <t>1390/07/11</t>
  </si>
  <si>
    <t>1390/07/12</t>
  </si>
  <si>
    <t>1390/07/13</t>
  </si>
  <si>
    <t>1390/07/14</t>
  </si>
  <si>
    <t>1390/07/15</t>
  </si>
  <si>
    <t>1390/07/16</t>
  </si>
  <si>
    <t>1390/07/17</t>
  </si>
  <si>
    <t>1390/07/18</t>
  </si>
  <si>
    <t>1390/07/19</t>
  </si>
  <si>
    <t>1390/07/20</t>
  </si>
  <si>
    <t>1390/07/21</t>
  </si>
  <si>
    <t>1390/07/22</t>
  </si>
  <si>
    <t>1390/07/23</t>
  </si>
  <si>
    <t>1390/07/24</t>
  </si>
  <si>
    <t>1390/07/25</t>
  </si>
  <si>
    <t>1390/07/26</t>
  </si>
  <si>
    <t>1390/07/27</t>
  </si>
  <si>
    <t>1390/07/28</t>
  </si>
  <si>
    <t>1390/07/29</t>
  </si>
  <si>
    <t>1390/07/30</t>
  </si>
  <si>
    <t>1390/08/01</t>
  </si>
  <si>
    <t>1390/08/02</t>
  </si>
  <si>
    <t>1390/08/03</t>
  </si>
  <si>
    <t>1390/08/04</t>
  </si>
  <si>
    <t>1390/08/05</t>
  </si>
  <si>
    <t>1390/08/06</t>
  </si>
  <si>
    <t>1390/08/07</t>
  </si>
  <si>
    <t>1390/08/08</t>
  </si>
  <si>
    <t>1390/08/09</t>
  </si>
  <si>
    <t>1390/08/10</t>
  </si>
  <si>
    <t>1390/08/11</t>
  </si>
  <si>
    <t>1390/08/12</t>
  </si>
  <si>
    <t>1390/08/13</t>
  </si>
  <si>
    <t>1390/08/14</t>
  </si>
  <si>
    <t>1390/08/15</t>
  </si>
  <si>
    <t>1390/08/16</t>
  </si>
  <si>
    <t>1390/08/17</t>
  </si>
  <si>
    <t>1390/08/18</t>
  </si>
  <si>
    <t>1390/08/19</t>
  </si>
  <si>
    <t>1390/08/20</t>
  </si>
  <si>
    <t>1390/08/21</t>
  </si>
  <si>
    <t>1390/08/22</t>
  </si>
  <si>
    <t>1390/08/23</t>
  </si>
  <si>
    <t>1390/08/24</t>
  </si>
  <si>
    <t>1390/08/25</t>
  </si>
  <si>
    <t>1390/08/26</t>
  </si>
  <si>
    <t>1390/08/27</t>
  </si>
  <si>
    <t>1390/08/28</t>
  </si>
  <si>
    <t>1390/08/29</t>
  </si>
  <si>
    <t>1390/08/30</t>
  </si>
  <si>
    <t>1390/09/01</t>
  </si>
  <si>
    <t>1390/09/02</t>
  </si>
  <si>
    <t>1390/09/03</t>
  </si>
  <si>
    <t>1390/09/04</t>
  </si>
  <si>
    <t>1390/09/05</t>
  </si>
  <si>
    <t>1390/09/06</t>
  </si>
  <si>
    <t>1390/09/07</t>
  </si>
  <si>
    <t>1390/09/08</t>
  </si>
  <si>
    <t>1390/09/09</t>
  </si>
  <si>
    <t>1390/09/10</t>
  </si>
  <si>
    <t>1390/09/11</t>
  </si>
  <si>
    <t>1390/09/12</t>
  </si>
  <si>
    <t>1390/09/13</t>
  </si>
  <si>
    <t>1390/09/14</t>
  </si>
  <si>
    <t>1390/09/15</t>
  </si>
  <si>
    <t>1390/09/16</t>
  </si>
  <si>
    <t>1390/09/17</t>
  </si>
  <si>
    <t>1390/09/18</t>
  </si>
  <si>
    <t>1390/09/19</t>
  </si>
  <si>
    <t>1390/09/20</t>
  </si>
  <si>
    <t>1390/09/21</t>
  </si>
  <si>
    <t>1390/09/22</t>
  </si>
  <si>
    <t>1390/09/23</t>
  </si>
  <si>
    <t>1390/09/24</t>
  </si>
  <si>
    <t>1390/09/25</t>
  </si>
  <si>
    <t>1390/09/26</t>
  </si>
  <si>
    <t>1390/09/27</t>
  </si>
  <si>
    <t>1390/09/28</t>
  </si>
  <si>
    <t>1390/09/29</t>
  </si>
  <si>
    <t>1390/09/30</t>
  </si>
  <si>
    <t>1390/10/01</t>
  </si>
  <si>
    <t>1390/10/02</t>
  </si>
  <si>
    <t>1390/10/03</t>
  </si>
  <si>
    <t>1390/10/04</t>
  </si>
  <si>
    <t>1390/10/05</t>
  </si>
  <si>
    <t>1390/10/06</t>
  </si>
  <si>
    <t>1390/10/07</t>
  </si>
  <si>
    <t>1390/10/08</t>
  </si>
  <si>
    <t>1390/10/09</t>
  </si>
  <si>
    <t>1390/10/10</t>
  </si>
  <si>
    <t>1390/10/11</t>
  </si>
  <si>
    <t>1390/10/12</t>
  </si>
  <si>
    <t>1390/10/13</t>
  </si>
  <si>
    <t>1390/10/14</t>
  </si>
  <si>
    <t>1390/10/15</t>
  </si>
  <si>
    <t>1390/10/16</t>
  </si>
  <si>
    <t>1390/10/17</t>
  </si>
  <si>
    <t>1390/10/18</t>
  </si>
  <si>
    <t>1390/10/19</t>
  </si>
  <si>
    <t>1390/10/20</t>
  </si>
  <si>
    <t>1390/10/21</t>
  </si>
  <si>
    <t>1390/10/22</t>
  </si>
  <si>
    <t>1390/10/23</t>
  </si>
  <si>
    <t>1390/10/24</t>
  </si>
  <si>
    <t>1390/10/25</t>
  </si>
  <si>
    <t>1390/10/26</t>
  </si>
  <si>
    <t>1390/10/27</t>
  </si>
  <si>
    <t>1390/10/28</t>
  </si>
  <si>
    <t>1390/10/29</t>
  </si>
  <si>
    <t>1390/10/30</t>
  </si>
  <si>
    <t>1390/11/01</t>
  </si>
  <si>
    <t>1390/11/02</t>
  </si>
  <si>
    <t>1390/11/03</t>
  </si>
  <si>
    <t>1390/11/04</t>
  </si>
  <si>
    <t>1390/11/05</t>
  </si>
  <si>
    <t>1390/11/06</t>
  </si>
  <si>
    <t>1390/11/07</t>
  </si>
  <si>
    <t>1390/11/08</t>
  </si>
  <si>
    <t>1390/11/09</t>
  </si>
  <si>
    <t>1390/11/10</t>
  </si>
  <si>
    <t>1390/11/11</t>
  </si>
  <si>
    <t>1390/11/12</t>
  </si>
  <si>
    <t>1390/11/13</t>
  </si>
  <si>
    <t>1390/11/14</t>
  </si>
  <si>
    <t>1390/11/15</t>
  </si>
  <si>
    <t>1390/11/16</t>
  </si>
  <si>
    <t>1390/11/17</t>
  </si>
  <si>
    <t>1390/11/18</t>
  </si>
  <si>
    <t>1390/11/19</t>
  </si>
  <si>
    <t>1390/11/20</t>
  </si>
  <si>
    <t>1390/11/21</t>
  </si>
  <si>
    <t>1390/11/22</t>
  </si>
  <si>
    <t>1390/11/23</t>
  </si>
  <si>
    <t>1390/11/24</t>
  </si>
  <si>
    <t>1390/11/25</t>
  </si>
  <si>
    <t>1390/11/26</t>
  </si>
  <si>
    <t>1390/11/27</t>
  </si>
  <si>
    <t>1390/11/28</t>
  </si>
  <si>
    <t>1390/11/29</t>
  </si>
  <si>
    <t>1390/11/30</t>
  </si>
  <si>
    <t>1390/12/01</t>
  </si>
  <si>
    <t>1390/12/02</t>
  </si>
  <si>
    <t>1390/12/03</t>
  </si>
  <si>
    <t>1390/12/04</t>
  </si>
  <si>
    <t>1390/12/05</t>
  </si>
  <si>
    <t>1390/12/06</t>
  </si>
  <si>
    <t>1390/12/07</t>
  </si>
  <si>
    <t>1390/12/08</t>
  </si>
  <si>
    <t>1390/12/09</t>
  </si>
  <si>
    <t>1390/12/10</t>
  </si>
  <si>
    <t>1390/12/11</t>
  </si>
  <si>
    <t>1390/12/12</t>
  </si>
  <si>
    <t>1390/12/13</t>
  </si>
  <si>
    <t>1390/12/14</t>
  </si>
  <si>
    <t>1390/12/15</t>
  </si>
  <si>
    <t>1390/12/16</t>
  </si>
  <si>
    <t>1390/12/17</t>
  </si>
  <si>
    <t>1390/12/18</t>
  </si>
  <si>
    <t>1390/12/19</t>
  </si>
  <si>
    <t>1390/12/20</t>
  </si>
  <si>
    <t>1390/12/21</t>
  </si>
  <si>
    <t>1390/12/22</t>
  </si>
  <si>
    <t>1390/12/23</t>
  </si>
  <si>
    <t>1390/12/24</t>
  </si>
  <si>
    <t>1390/12/25</t>
  </si>
  <si>
    <t>1390/12/26</t>
  </si>
  <si>
    <t>1390/12/27</t>
  </si>
  <si>
    <t>1390/12/28</t>
  </si>
  <si>
    <t>1390/12/29</t>
  </si>
  <si>
    <t>1391/01/01</t>
  </si>
  <si>
    <t>1391/01/02</t>
  </si>
  <si>
    <t>1391/01/03</t>
  </si>
  <si>
    <t>1391/01/04</t>
  </si>
  <si>
    <t>1391/01/05</t>
  </si>
  <si>
    <t>1391/01/06</t>
  </si>
  <si>
    <t>1391/01/07</t>
  </si>
  <si>
    <t>1391/01/08</t>
  </si>
  <si>
    <t>1391/01/09</t>
  </si>
  <si>
    <t>1391/01/10</t>
  </si>
  <si>
    <t>1391/01/11</t>
  </si>
  <si>
    <t>1391/01/12</t>
  </si>
  <si>
    <t>1391/01/13</t>
  </si>
  <si>
    <t>1391/01/14</t>
  </si>
  <si>
    <t>1391/01/15</t>
  </si>
  <si>
    <t>1391/01/16</t>
  </si>
  <si>
    <t>1391/01/17</t>
  </si>
  <si>
    <t>1391/01/18</t>
  </si>
  <si>
    <t>1391/01/19</t>
  </si>
  <si>
    <t>1391/01/20</t>
  </si>
  <si>
    <t>1391/01/21</t>
  </si>
  <si>
    <t>1391/01/22</t>
  </si>
  <si>
    <t>1391/01/23</t>
  </si>
  <si>
    <t>1391/01/24</t>
  </si>
  <si>
    <t>1391/01/25</t>
  </si>
  <si>
    <t>1391/01/26</t>
  </si>
  <si>
    <t>1391/01/27</t>
  </si>
  <si>
    <t>1391/01/28</t>
  </si>
  <si>
    <t>1391/01/29</t>
  </si>
  <si>
    <t>1391/01/30</t>
  </si>
  <si>
    <t>1391/01/31</t>
  </si>
  <si>
    <t>1391/02/01</t>
  </si>
  <si>
    <t>1391/02/02</t>
  </si>
  <si>
    <t>1391/02/03</t>
  </si>
  <si>
    <t>1391/02/04</t>
  </si>
  <si>
    <t>1391/02/05</t>
  </si>
  <si>
    <t>1391/02/06</t>
  </si>
  <si>
    <t>1391/02/07</t>
  </si>
  <si>
    <t>1391/02/08</t>
  </si>
  <si>
    <t>1391/02/09</t>
  </si>
  <si>
    <t>1391/02/10</t>
  </si>
  <si>
    <t>1391/02/11</t>
  </si>
  <si>
    <t>1391/02/12</t>
  </si>
  <si>
    <t>1391/02/13</t>
  </si>
  <si>
    <t>1391/02/14</t>
  </si>
  <si>
    <t>1391/02/15</t>
  </si>
  <si>
    <t>1391/02/16</t>
  </si>
  <si>
    <t>1391/02/17</t>
  </si>
  <si>
    <t>1391/02/18</t>
  </si>
  <si>
    <t>1391/02/19</t>
  </si>
  <si>
    <t>1391/02/20</t>
  </si>
  <si>
    <t>1391/02/21</t>
  </si>
  <si>
    <t>1391/02/22</t>
  </si>
  <si>
    <t>1391/02/23</t>
  </si>
  <si>
    <t>1391/02/24</t>
  </si>
  <si>
    <t>1391/02/25</t>
  </si>
  <si>
    <t>1391/02/26</t>
  </si>
  <si>
    <t>1391/02/27</t>
  </si>
  <si>
    <t>1391/02/28</t>
  </si>
  <si>
    <t>1391/02/29</t>
  </si>
  <si>
    <t>1391/02/30</t>
  </si>
  <si>
    <t>1391/02/31</t>
  </si>
  <si>
    <t>1391/03/01</t>
  </si>
  <si>
    <t>1391/03/02</t>
  </si>
  <si>
    <t>1391/03/03</t>
  </si>
  <si>
    <t>1391/03/04</t>
  </si>
  <si>
    <t>1391/03/05</t>
  </si>
  <si>
    <t>1391/03/06</t>
  </si>
  <si>
    <t>1391/03/07</t>
  </si>
  <si>
    <t>1391/03/08</t>
  </si>
  <si>
    <t>1391/03/09</t>
  </si>
  <si>
    <t>1391/03/10</t>
  </si>
  <si>
    <t>1391/03/11</t>
  </si>
  <si>
    <t>1391/03/12</t>
  </si>
  <si>
    <t>1391/03/13</t>
  </si>
  <si>
    <t>1391/03/14</t>
  </si>
  <si>
    <t>1391/03/15</t>
  </si>
  <si>
    <t>1391/03/16</t>
  </si>
  <si>
    <t>1391/03/17</t>
  </si>
  <si>
    <t>1391/03/18</t>
  </si>
  <si>
    <t>1391/03/19</t>
  </si>
  <si>
    <t>1391/03/20</t>
  </si>
  <si>
    <t>1391/03/21</t>
  </si>
  <si>
    <t>1391/03/22</t>
  </si>
  <si>
    <t>1391/03/23</t>
  </si>
  <si>
    <t>1391/03/24</t>
  </si>
  <si>
    <t>1391/03/25</t>
  </si>
  <si>
    <t>1391/03/26</t>
  </si>
  <si>
    <t>1391/03/27</t>
  </si>
  <si>
    <t>1391/03/28</t>
  </si>
  <si>
    <t>1391/03/29</t>
  </si>
  <si>
    <t>1391/03/30</t>
  </si>
  <si>
    <t>1391/03/31</t>
  </si>
  <si>
    <t>1391/04/01</t>
  </si>
  <si>
    <t>1391/04/02</t>
  </si>
  <si>
    <t>1391/04/03</t>
  </si>
  <si>
    <t>1391/04/04</t>
  </si>
  <si>
    <t>1391/04/05</t>
  </si>
  <si>
    <t>1391/04/06</t>
  </si>
  <si>
    <t>1391/04/07</t>
  </si>
  <si>
    <t>1391/04/08</t>
  </si>
  <si>
    <t>1391/04/09</t>
  </si>
  <si>
    <t>1391/04/10</t>
  </si>
  <si>
    <t>1391/04/11</t>
  </si>
  <si>
    <t>1391/04/12</t>
  </si>
  <si>
    <t>1391/04/13</t>
  </si>
  <si>
    <t>1391/04/14</t>
  </si>
  <si>
    <t>1391/04/15</t>
  </si>
  <si>
    <t>1391/04/16</t>
  </si>
  <si>
    <t>1391/04/17</t>
  </si>
  <si>
    <t>1391/04/18</t>
  </si>
  <si>
    <t>1391/04/19</t>
  </si>
  <si>
    <t>1391/04/20</t>
  </si>
  <si>
    <t>1391/04/21</t>
  </si>
  <si>
    <t>1391/04/22</t>
  </si>
  <si>
    <t>1391/04/23</t>
  </si>
  <si>
    <t>1391/04/24</t>
  </si>
  <si>
    <t>1391/04/25</t>
  </si>
  <si>
    <t>1391/04/26</t>
  </si>
  <si>
    <t>1391/04/27</t>
  </si>
  <si>
    <t>1391/04/28</t>
  </si>
  <si>
    <t>1391/04/29</t>
  </si>
  <si>
    <t>1391/04/30</t>
  </si>
  <si>
    <t>1391/04/31</t>
  </si>
  <si>
    <t>1391/05/01</t>
  </si>
  <si>
    <t>1391/05/02</t>
  </si>
  <si>
    <t>1391/05/03</t>
  </si>
  <si>
    <t>1391/05/04</t>
  </si>
  <si>
    <t>1391/05/05</t>
  </si>
  <si>
    <t>1391/05/06</t>
  </si>
  <si>
    <t>1391/05/07</t>
  </si>
  <si>
    <t>1391/05/08</t>
  </si>
  <si>
    <t>1391/05/09</t>
  </si>
  <si>
    <t>1391/05/10</t>
  </si>
  <si>
    <t>1391/05/11</t>
  </si>
  <si>
    <t>1391/05/12</t>
  </si>
  <si>
    <t>1391/05/13</t>
  </si>
  <si>
    <t>1391/05/14</t>
  </si>
  <si>
    <t>1391/05/15</t>
  </si>
  <si>
    <t>1391/05/16</t>
  </si>
  <si>
    <t>1391/05/17</t>
  </si>
  <si>
    <t>1391/05/18</t>
  </si>
  <si>
    <t>1391/05/19</t>
  </si>
  <si>
    <t>1391/05/20</t>
  </si>
  <si>
    <t>1391/05/21</t>
  </si>
  <si>
    <t>1391/05/22</t>
  </si>
  <si>
    <t>1391/05/23</t>
  </si>
  <si>
    <t>1391/05/24</t>
  </si>
  <si>
    <t>1391/05/25</t>
  </si>
  <si>
    <t>1391/05/26</t>
  </si>
  <si>
    <t>1391/05/27</t>
  </si>
  <si>
    <t>1391/05/28</t>
  </si>
  <si>
    <t>1391/05/29</t>
  </si>
  <si>
    <t>1391/05/30</t>
  </si>
  <si>
    <t>1391/05/31</t>
  </si>
  <si>
    <t>1391/06/01</t>
  </si>
  <si>
    <t>1391/06/02</t>
  </si>
  <si>
    <t>1391/06/03</t>
  </si>
  <si>
    <t>1391/06/04</t>
  </si>
  <si>
    <t>1391/06/05</t>
  </si>
  <si>
    <t>1391/06/06</t>
  </si>
  <si>
    <t>1391/06/07</t>
  </si>
  <si>
    <t>1391/06/08</t>
  </si>
  <si>
    <t>1391/06/09</t>
  </si>
  <si>
    <t>1391/06/10</t>
  </si>
  <si>
    <t>1391/06/11</t>
  </si>
  <si>
    <t>1391/06/12</t>
  </si>
  <si>
    <t>1391/06/13</t>
  </si>
  <si>
    <t>1391/06/14</t>
  </si>
  <si>
    <t>1391/06/15</t>
  </si>
  <si>
    <t>1391/06/16</t>
  </si>
  <si>
    <t>1391/06/17</t>
  </si>
  <si>
    <t>1391/06/18</t>
  </si>
  <si>
    <t>1391/06/19</t>
  </si>
  <si>
    <t>1391/06/20</t>
  </si>
  <si>
    <t>1391/06/21</t>
  </si>
  <si>
    <t>1391/06/22</t>
  </si>
  <si>
    <t>1391/06/23</t>
  </si>
  <si>
    <t>1391/06/24</t>
  </si>
  <si>
    <t>1391/06/25</t>
  </si>
  <si>
    <t>1391/06/26</t>
  </si>
  <si>
    <t>1391/06/27</t>
  </si>
  <si>
    <t>1391/06/28</t>
  </si>
  <si>
    <t>1391/06/29</t>
  </si>
  <si>
    <t>1391/06/30</t>
  </si>
  <si>
    <t>1391/06/31</t>
  </si>
  <si>
    <t>1391/07/01</t>
  </si>
  <si>
    <t>1391/07/02</t>
  </si>
  <si>
    <t>1391/07/03</t>
  </si>
  <si>
    <t>1391/07/04</t>
  </si>
  <si>
    <t>1391/07/05</t>
  </si>
  <si>
    <t>1391/07/06</t>
  </si>
  <si>
    <t>1391/07/07</t>
  </si>
  <si>
    <t>1391/07/08</t>
  </si>
  <si>
    <t>1391/07/09</t>
  </si>
  <si>
    <t>1391/07/10</t>
  </si>
  <si>
    <t>1391/07/11</t>
  </si>
  <si>
    <t>1391/07/12</t>
  </si>
  <si>
    <t>1391/07/13</t>
  </si>
  <si>
    <t>1391/07/14</t>
  </si>
  <si>
    <t>1391/07/15</t>
  </si>
  <si>
    <t>1391/07/16</t>
  </si>
  <si>
    <t>1391/07/17</t>
  </si>
  <si>
    <t>1391/07/18</t>
  </si>
  <si>
    <t>1391/07/19</t>
  </si>
  <si>
    <t>1391/07/20</t>
  </si>
  <si>
    <t>1391/07/21</t>
  </si>
  <si>
    <t>1391/07/22</t>
  </si>
  <si>
    <t>1391/07/23</t>
  </si>
  <si>
    <t>1391/07/24</t>
  </si>
  <si>
    <t>1391/07/25</t>
  </si>
  <si>
    <t>1391/07/26</t>
  </si>
  <si>
    <t>1391/07/27</t>
  </si>
  <si>
    <t>1391/07/28</t>
  </si>
  <si>
    <t>1391/07/29</t>
  </si>
  <si>
    <t>1391/07/30</t>
  </si>
  <si>
    <t>1391/08/01</t>
  </si>
  <si>
    <t>1391/08/02</t>
  </si>
  <si>
    <t>1391/08/03</t>
  </si>
  <si>
    <t>1391/08/04</t>
  </si>
  <si>
    <t>1391/08/05</t>
  </si>
  <si>
    <t>1391/08/06</t>
  </si>
  <si>
    <t>1391/08/07</t>
  </si>
  <si>
    <t>1391/08/08</t>
  </si>
  <si>
    <t>1391/08/09</t>
  </si>
  <si>
    <t>1391/08/10</t>
  </si>
  <si>
    <t>1391/08/11</t>
  </si>
  <si>
    <t>1391/08/12</t>
  </si>
  <si>
    <t>1391/08/13</t>
  </si>
  <si>
    <t>1391/08/14</t>
  </si>
  <si>
    <t>1391/08/15</t>
  </si>
  <si>
    <t>1391/08/16</t>
  </si>
  <si>
    <t>1391/08/17</t>
  </si>
  <si>
    <t>1391/08/18</t>
  </si>
  <si>
    <t>1391/08/19</t>
  </si>
  <si>
    <t>1391/08/20</t>
  </si>
  <si>
    <t>1391/08/21</t>
  </si>
  <si>
    <t>1391/08/22</t>
  </si>
  <si>
    <t>1391/08/23</t>
  </si>
  <si>
    <t>1391/08/24</t>
  </si>
  <si>
    <t>1391/08/25</t>
  </si>
  <si>
    <t>1391/08/26</t>
  </si>
  <si>
    <t>1391/08/27</t>
  </si>
  <si>
    <t>1391/08/28</t>
  </si>
  <si>
    <t>1391/08/29</t>
  </si>
  <si>
    <t>1391/08/30</t>
  </si>
  <si>
    <t>1391/09/01</t>
  </si>
  <si>
    <t>1391/09/02</t>
  </si>
  <si>
    <t>1391/09/03</t>
  </si>
  <si>
    <t>1391/09/04</t>
  </si>
  <si>
    <t>1391/09/05</t>
  </si>
  <si>
    <t>1391/09/06</t>
  </si>
  <si>
    <t>1391/09/07</t>
  </si>
  <si>
    <t>1391/09/08</t>
  </si>
  <si>
    <t>1391/09/09</t>
  </si>
  <si>
    <t>1391/09/10</t>
  </si>
  <si>
    <t>1391/09/11</t>
  </si>
  <si>
    <t>1391/09/12</t>
  </si>
  <si>
    <t>1391/09/13</t>
  </si>
  <si>
    <t>1391/09/14</t>
  </si>
  <si>
    <t>1391/09/15</t>
  </si>
  <si>
    <t>1391/09/16</t>
  </si>
  <si>
    <t>1391/09/17</t>
  </si>
  <si>
    <t>1391/09/18</t>
  </si>
  <si>
    <t>1391/09/19</t>
  </si>
  <si>
    <t>1391/09/20</t>
  </si>
  <si>
    <t>1391/09/21</t>
  </si>
  <si>
    <t>1391/09/22</t>
  </si>
  <si>
    <t>1391/09/23</t>
  </si>
  <si>
    <t>1391/09/24</t>
  </si>
  <si>
    <t>1391/09/25</t>
  </si>
  <si>
    <t>1391/09/26</t>
  </si>
  <si>
    <t>1391/09/27</t>
  </si>
  <si>
    <t>1391/09/28</t>
  </si>
  <si>
    <t>1391/09/29</t>
  </si>
  <si>
    <t>1391/09/30</t>
  </si>
  <si>
    <t>1391/10/01</t>
  </si>
  <si>
    <t>1391/10/02</t>
  </si>
  <si>
    <t>1391/10/03</t>
  </si>
  <si>
    <t>1391/10/04</t>
  </si>
  <si>
    <t>1391/10/05</t>
  </si>
  <si>
    <t>1391/10/06</t>
  </si>
  <si>
    <t>1391/10/07</t>
  </si>
  <si>
    <t>1391/10/08</t>
  </si>
  <si>
    <t>1391/10/09</t>
  </si>
  <si>
    <t>1391/10/10</t>
  </si>
  <si>
    <t>1391/10/11</t>
  </si>
  <si>
    <t>1391/10/12</t>
  </si>
  <si>
    <t>1391/10/13</t>
  </si>
  <si>
    <t>1391/10/14</t>
  </si>
  <si>
    <t>1391/10/15</t>
  </si>
  <si>
    <t>1391/10/16</t>
  </si>
  <si>
    <t>1391/10/17</t>
  </si>
  <si>
    <t>1391/10/18</t>
  </si>
  <si>
    <t>1391/10/19</t>
  </si>
  <si>
    <t>1391/10/20</t>
  </si>
  <si>
    <t>1391/10/21</t>
  </si>
  <si>
    <t>1391/10/22</t>
  </si>
  <si>
    <t>1391/10/23</t>
  </si>
  <si>
    <t>1391/10/24</t>
  </si>
  <si>
    <t>1391/10/25</t>
  </si>
  <si>
    <t>1391/10/26</t>
  </si>
  <si>
    <t>1391/10/27</t>
  </si>
  <si>
    <t>1391/10/28</t>
  </si>
  <si>
    <t>1391/10/29</t>
  </si>
  <si>
    <t>1391/10/30</t>
  </si>
  <si>
    <t>1391/11/01</t>
  </si>
  <si>
    <t>1391/11/02</t>
  </si>
  <si>
    <t>1391/11/03</t>
  </si>
  <si>
    <t>1391/11/04</t>
  </si>
  <si>
    <t>1391/11/05</t>
  </si>
  <si>
    <t>1391/11/06</t>
  </si>
  <si>
    <t>1391/11/07</t>
  </si>
  <si>
    <t>1391/11/08</t>
  </si>
  <si>
    <t>1391/11/09</t>
  </si>
  <si>
    <t>1391/11/10</t>
  </si>
  <si>
    <t>1391/11/11</t>
  </si>
  <si>
    <t>1391/11/12</t>
  </si>
  <si>
    <t>1391/11/13</t>
  </si>
  <si>
    <t>1391/11/14</t>
  </si>
  <si>
    <t>1391/11/15</t>
  </si>
  <si>
    <t>1391/11/16</t>
  </si>
  <si>
    <t>1391/11/17</t>
  </si>
  <si>
    <t>1391/11/18</t>
  </si>
  <si>
    <t>1391/11/19</t>
  </si>
  <si>
    <t>1391/11/20</t>
  </si>
  <si>
    <t>1391/11/21</t>
  </si>
  <si>
    <t>1391/11/22</t>
  </si>
  <si>
    <t>1391/11/23</t>
  </si>
  <si>
    <t>1391/11/24</t>
  </si>
  <si>
    <t>1391/11/25</t>
  </si>
  <si>
    <t>1391/11/26</t>
  </si>
  <si>
    <t>1391/11/27</t>
  </si>
  <si>
    <t>1391/11/28</t>
  </si>
  <si>
    <t>1391/11/29</t>
  </si>
  <si>
    <t>1391/11/30</t>
  </si>
  <si>
    <t>1391/12/01</t>
  </si>
  <si>
    <t>1391/12/02</t>
  </si>
  <si>
    <t>1391/12/03</t>
  </si>
  <si>
    <t>1391/12/04</t>
  </si>
  <si>
    <t>1391/12/05</t>
  </si>
  <si>
    <t>1391/12/06</t>
  </si>
  <si>
    <t>1391/12/07</t>
  </si>
  <si>
    <t>1391/12/08</t>
  </si>
  <si>
    <t>1391/12/09</t>
  </si>
  <si>
    <t>1391/12/10</t>
  </si>
  <si>
    <t>1391/12/11</t>
  </si>
  <si>
    <t>1391/12/12</t>
  </si>
  <si>
    <t>1391/12/13</t>
  </si>
  <si>
    <t>1391/12/14</t>
  </si>
  <si>
    <t>1391/12/15</t>
  </si>
  <si>
    <t>1391/12/16</t>
  </si>
  <si>
    <t>1391/12/17</t>
  </si>
  <si>
    <t>1391/12/18</t>
  </si>
  <si>
    <t>1391/12/19</t>
  </si>
  <si>
    <t>1391/12/20</t>
  </si>
  <si>
    <t>1391/12/21</t>
  </si>
  <si>
    <t>1391/12/22</t>
  </si>
  <si>
    <t>1391/12/23</t>
  </si>
  <si>
    <t>1391/12/24</t>
  </si>
  <si>
    <t>1391/12/25</t>
  </si>
  <si>
    <t>1391/12/26</t>
  </si>
  <si>
    <t>1391/12/27</t>
  </si>
  <si>
    <t>1391/12/28</t>
  </si>
  <si>
    <t>1391/12/29</t>
  </si>
  <si>
    <t>1391/12/30</t>
  </si>
  <si>
    <t>1392/01/01</t>
  </si>
  <si>
    <t>1392/01/02</t>
  </si>
  <si>
    <t>1392/01/03</t>
  </si>
  <si>
    <t>1392/01/04</t>
  </si>
  <si>
    <t>1392/01/05</t>
  </si>
  <si>
    <t>1392/01/06</t>
  </si>
  <si>
    <t>1392/01/07</t>
  </si>
  <si>
    <t>1392/01/08</t>
  </si>
  <si>
    <t>1392/01/09</t>
  </si>
  <si>
    <t>1392/01/10</t>
  </si>
  <si>
    <t>1392/01/11</t>
  </si>
  <si>
    <t>1392/01/12</t>
  </si>
  <si>
    <t>1392/01/13</t>
  </si>
  <si>
    <t>1392/01/14</t>
  </si>
  <si>
    <t>1392/01/15</t>
  </si>
  <si>
    <t>1392/01/16</t>
  </si>
  <si>
    <t>1392/01/17</t>
  </si>
  <si>
    <t>1392/01/18</t>
  </si>
  <si>
    <t>1392/01/19</t>
  </si>
  <si>
    <t>1392/01/20</t>
  </si>
  <si>
    <t>1392/01/21</t>
  </si>
  <si>
    <t>1392/01/22</t>
  </si>
  <si>
    <t>1392/01/23</t>
  </si>
  <si>
    <t>1392/01/24</t>
  </si>
  <si>
    <t>1392/01/25</t>
  </si>
  <si>
    <t>1392/01/26</t>
  </si>
  <si>
    <t>1392/01/27</t>
  </si>
  <si>
    <t>1392/01/28</t>
  </si>
  <si>
    <t>1392/01/29</t>
  </si>
  <si>
    <t>1392/01/30</t>
  </si>
  <si>
    <t>1392/01/31</t>
  </si>
  <si>
    <t>1392/02/01</t>
  </si>
  <si>
    <t>1392/02/02</t>
  </si>
  <si>
    <t>1392/02/03</t>
  </si>
  <si>
    <t>1392/02/04</t>
  </si>
  <si>
    <t>1392/02/05</t>
  </si>
  <si>
    <t>1392/02/06</t>
  </si>
  <si>
    <t>1392/02/07</t>
  </si>
  <si>
    <t>1392/02/08</t>
  </si>
  <si>
    <t>1392/02/09</t>
  </si>
  <si>
    <t>1392/02/10</t>
  </si>
  <si>
    <t>1392/02/11</t>
  </si>
  <si>
    <t>1392/02/12</t>
  </si>
  <si>
    <t>1392/02/13</t>
  </si>
  <si>
    <t>1392/02/14</t>
  </si>
  <si>
    <t>1392/02/15</t>
  </si>
  <si>
    <t>1392/02/16</t>
  </si>
  <si>
    <t>1392/02/17</t>
  </si>
  <si>
    <t>1392/02/18</t>
  </si>
  <si>
    <t>1392/02/19</t>
  </si>
  <si>
    <t>1392/02/20</t>
  </si>
  <si>
    <t>1392/02/21</t>
  </si>
  <si>
    <t>1392/02/22</t>
  </si>
  <si>
    <t>1392/02/23</t>
  </si>
  <si>
    <t>1392/02/24</t>
  </si>
  <si>
    <t>1392/02/25</t>
  </si>
  <si>
    <t>1392/02/26</t>
  </si>
  <si>
    <t>1392/02/27</t>
  </si>
  <si>
    <t>1392/02/28</t>
  </si>
  <si>
    <t>1392/02/29</t>
  </si>
  <si>
    <t>1392/02/30</t>
  </si>
  <si>
    <t>1392/02/31</t>
  </si>
  <si>
    <t>1392/03/01</t>
  </si>
  <si>
    <t>1392/03/02</t>
  </si>
  <si>
    <t>1392/03/03</t>
  </si>
  <si>
    <t>1392/03/04</t>
  </si>
  <si>
    <t>1392/03/05</t>
  </si>
  <si>
    <t>1392/03/06</t>
  </si>
  <si>
    <t>1392/03/07</t>
  </si>
  <si>
    <t>1392/03/08</t>
  </si>
  <si>
    <t>1392/03/09</t>
  </si>
  <si>
    <t>1392/03/10</t>
  </si>
  <si>
    <t>1392/03/11</t>
  </si>
  <si>
    <t>1392/03/12</t>
  </si>
  <si>
    <t>1392/03/13</t>
  </si>
  <si>
    <t>1392/03/14</t>
  </si>
  <si>
    <t>1392/03/15</t>
  </si>
  <si>
    <t>1392/03/16</t>
  </si>
  <si>
    <t>1392/03/17</t>
  </si>
  <si>
    <t>1392/03/18</t>
  </si>
  <si>
    <t>1392/03/19</t>
  </si>
  <si>
    <t>1392/03/20</t>
  </si>
  <si>
    <t>1392/03/21</t>
  </si>
  <si>
    <t>1392/03/22</t>
  </si>
  <si>
    <t>1392/03/23</t>
  </si>
  <si>
    <t>1392/03/24</t>
  </si>
  <si>
    <t>1392/03/25</t>
  </si>
  <si>
    <t>1392/03/26</t>
  </si>
  <si>
    <t>1392/03/27</t>
  </si>
  <si>
    <t>1392/03/28</t>
  </si>
  <si>
    <t>1392/03/29</t>
  </si>
  <si>
    <t>1392/03/30</t>
  </si>
  <si>
    <t>1392/03/31</t>
  </si>
  <si>
    <t>1392/04/01</t>
  </si>
  <si>
    <t>1392/04/02</t>
  </si>
  <si>
    <t>1392/04/03</t>
  </si>
  <si>
    <t>1392/04/04</t>
  </si>
  <si>
    <t>1392/04/05</t>
  </si>
  <si>
    <t>1392/04/06</t>
  </si>
  <si>
    <t>1392/04/07</t>
  </si>
  <si>
    <t>1392/04/08</t>
  </si>
  <si>
    <t>1392/04/09</t>
  </si>
  <si>
    <t>1392/04/10</t>
  </si>
  <si>
    <t>1392/04/11</t>
  </si>
  <si>
    <t>1392/04/12</t>
  </si>
  <si>
    <t>1392/04/13</t>
  </si>
  <si>
    <t>1392/04/14</t>
  </si>
  <si>
    <t>1392/04/15</t>
  </si>
  <si>
    <t>1392/04/16</t>
  </si>
  <si>
    <t>1392/04/17</t>
  </si>
  <si>
    <t>1392/04/18</t>
  </si>
  <si>
    <t>1392/04/19</t>
  </si>
  <si>
    <t>1392/04/20</t>
  </si>
  <si>
    <t>1392/04/21</t>
  </si>
  <si>
    <t>1392/04/22</t>
  </si>
  <si>
    <t>1392/04/23</t>
  </si>
  <si>
    <t>1392/04/24</t>
  </si>
  <si>
    <t>1392/04/25</t>
  </si>
  <si>
    <t>1392/04/26</t>
  </si>
  <si>
    <t>1392/04/27</t>
  </si>
  <si>
    <t>1392/04/28</t>
  </si>
  <si>
    <t>1392/04/29</t>
  </si>
  <si>
    <t>1392/04/30</t>
  </si>
  <si>
    <t>1392/04/31</t>
  </si>
  <si>
    <t>1392/05/01</t>
  </si>
  <si>
    <t>1392/05/02</t>
  </si>
  <si>
    <t>1392/05/03</t>
  </si>
  <si>
    <t>1392/05/04</t>
  </si>
  <si>
    <t>1392/05/05</t>
  </si>
  <si>
    <t>1392/05/06</t>
  </si>
  <si>
    <t>1392/05/07</t>
  </si>
  <si>
    <t>1392/05/08</t>
  </si>
  <si>
    <t>1392/05/09</t>
  </si>
  <si>
    <t>1392/05/10</t>
  </si>
  <si>
    <t>1392/05/11</t>
  </si>
  <si>
    <t>1392/05/12</t>
  </si>
  <si>
    <t>1392/05/13</t>
  </si>
  <si>
    <t>1392/05/14</t>
  </si>
  <si>
    <t>1392/05/15</t>
  </si>
  <si>
    <t>1392/05/16</t>
  </si>
  <si>
    <t>1392/05/17</t>
  </si>
  <si>
    <t>1392/05/18</t>
  </si>
  <si>
    <t>1392/05/19</t>
  </si>
  <si>
    <t>1392/05/20</t>
  </si>
  <si>
    <t>1392/05/21</t>
  </si>
  <si>
    <t>1392/05/22</t>
  </si>
  <si>
    <t>1392/05/23</t>
  </si>
  <si>
    <t>1392/05/24</t>
  </si>
  <si>
    <t>1392/05/25</t>
  </si>
  <si>
    <t>1392/05/26</t>
  </si>
  <si>
    <t>1392/05/27</t>
  </si>
  <si>
    <t>1392/05/28</t>
  </si>
  <si>
    <t>1392/05/29</t>
  </si>
  <si>
    <t>1392/05/30</t>
  </si>
  <si>
    <t>1392/05/31</t>
  </si>
  <si>
    <t>1392/06/01</t>
  </si>
  <si>
    <t>1392/06/02</t>
  </si>
  <si>
    <t>1392/06/03</t>
  </si>
  <si>
    <t>1392/06/04</t>
  </si>
  <si>
    <t>1392/06/05</t>
  </si>
  <si>
    <t>1392/06/06</t>
  </si>
  <si>
    <t>1392/06/07</t>
  </si>
  <si>
    <t>1392/06/08</t>
  </si>
  <si>
    <t>1392/06/09</t>
  </si>
  <si>
    <t>1392/06/10</t>
  </si>
  <si>
    <t>1392/06/11</t>
  </si>
  <si>
    <t>1392/06/12</t>
  </si>
  <si>
    <t>1392/06/13</t>
  </si>
  <si>
    <t>1392/06/14</t>
  </si>
  <si>
    <t>1392/06/15</t>
  </si>
  <si>
    <t>1392/06/16</t>
  </si>
  <si>
    <t>1392/06/17</t>
  </si>
  <si>
    <t>1392/06/18</t>
  </si>
  <si>
    <t>1392/06/19</t>
  </si>
  <si>
    <t>1392/06/20</t>
  </si>
  <si>
    <t>1392/06/21</t>
  </si>
  <si>
    <t>1392/06/22</t>
  </si>
  <si>
    <t>1392/06/23</t>
  </si>
  <si>
    <t>1392/06/24</t>
  </si>
  <si>
    <t>1392/06/25</t>
  </si>
  <si>
    <t>1392/06/26</t>
  </si>
  <si>
    <t>1392/06/27</t>
  </si>
  <si>
    <t>1392/06/28</t>
  </si>
  <si>
    <t>1392/06/29</t>
  </si>
  <si>
    <t>1392/06/30</t>
  </si>
  <si>
    <t>1392/06/31</t>
  </si>
  <si>
    <t>1392/07/01</t>
  </si>
  <si>
    <t>1392/07/02</t>
  </si>
  <si>
    <t>1392/07/03</t>
  </si>
  <si>
    <t>1392/07/04</t>
  </si>
  <si>
    <t>1392/07/05</t>
  </si>
  <si>
    <t>1392/07/06</t>
  </si>
  <si>
    <t>1392/07/07</t>
  </si>
  <si>
    <t>1392/07/08</t>
  </si>
  <si>
    <t>1392/07/09</t>
  </si>
  <si>
    <t>1392/07/10</t>
  </si>
  <si>
    <t>1392/07/11</t>
  </si>
  <si>
    <t>1392/07/12</t>
  </si>
  <si>
    <t>1392/07/13</t>
  </si>
  <si>
    <t>1392/07/14</t>
  </si>
  <si>
    <t>1392/07/15</t>
  </si>
  <si>
    <t>1392/07/16</t>
  </si>
  <si>
    <t>1392/07/17</t>
  </si>
  <si>
    <t>1392/07/18</t>
  </si>
  <si>
    <t>1392/07/19</t>
  </si>
  <si>
    <t>1392/07/20</t>
  </si>
  <si>
    <t>1392/07/21</t>
  </si>
  <si>
    <t>1392/07/22</t>
  </si>
  <si>
    <t>1392/07/23</t>
  </si>
  <si>
    <t>1392/07/24</t>
  </si>
  <si>
    <t>1392/07/25</t>
  </si>
  <si>
    <t>1392/07/26</t>
  </si>
  <si>
    <t>1392/07/27</t>
  </si>
  <si>
    <t>1392/07/28</t>
  </si>
  <si>
    <t>1392/07/29</t>
  </si>
  <si>
    <t>1392/07/30</t>
  </si>
  <si>
    <t>1392/08/01</t>
  </si>
  <si>
    <t>1392/08/02</t>
  </si>
  <si>
    <t>1392/08/03</t>
  </si>
  <si>
    <t>1392/08/04</t>
  </si>
  <si>
    <t>1392/08/05</t>
  </si>
  <si>
    <t>1392/08/06</t>
  </si>
  <si>
    <t>1392/08/07</t>
  </si>
  <si>
    <t>1392/08/08</t>
  </si>
  <si>
    <t>1392/08/09</t>
  </si>
  <si>
    <t>1392/08/10</t>
  </si>
  <si>
    <t>1392/08/11</t>
  </si>
  <si>
    <t>1392/08/12</t>
  </si>
  <si>
    <t>1392/08/13</t>
  </si>
  <si>
    <t>1392/08/14</t>
  </si>
  <si>
    <t>1392/08/15</t>
  </si>
  <si>
    <t>1392/08/16</t>
  </si>
  <si>
    <t>1392/08/17</t>
  </si>
  <si>
    <t>1392/08/18</t>
  </si>
  <si>
    <t>1392/08/19</t>
  </si>
  <si>
    <t>1392/08/20</t>
  </si>
  <si>
    <t>1392/08/21</t>
  </si>
  <si>
    <t>1392/08/22</t>
  </si>
  <si>
    <t>1392/08/23</t>
  </si>
  <si>
    <t>1392/08/24</t>
  </si>
  <si>
    <t>1392/08/25</t>
  </si>
  <si>
    <t>1392/08/26</t>
  </si>
  <si>
    <t>1392/08/27</t>
  </si>
  <si>
    <t>1392/08/28</t>
  </si>
  <si>
    <t>1392/08/29</t>
  </si>
  <si>
    <t>1392/08/30</t>
  </si>
  <si>
    <t>1392/09/01</t>
  </si>
  <si>
    <t>1392/09/02</t>
  </si>
  <si>
    <t>1392/09/03</t>
  </si>
  <si>
    <t>1392/09/04</t>
  </si>
  <si>
    <t>1392/09/05</t>
  </si>
  <si>
    <t>1392/09/06</t>
  </si>
  <si>
    <t>1392/09/07</t>
  </si>
  <si>
    <t>1392/09/08</t>
  </si>
  <si>
    <t>1392/09/09</t>
  </si>
  <si>
    <t>1392/09/10</t>
  </si>
  <si>
    <t>1392/09/11</t>
  </si>
  <si>
    <t>1392/09/12</t>
  </si>
  <si>
    <t>1392/09/13</t>
  </si>
  <si>
    <t>1392/09/14</t>
  </si>
  <si>
    <t>1392/09/15</t>
  </si>
  <si>
    <t>1392/09/16</t>
  </si>
  <si>
    <t>1392/09/17</t>
  </si>
  <si>
    <t>1392/09/18</t>
  </si>
  <si>
    <t>1392/09/19</t>
  </si>
  <si>
    <t>1392/09/20</t>
  </si>
  <si>
    <t>1392/09/21</t>
  </si>
  <si>
    <t>1392/09/22</t>
  </si>
  <si>
    <t>1392/09/23</t>
  </si>
  <si>
    <t>1392/09/24</t>
  </si>
  <si>
    <t>1392/09/25</t>
  </si>
  <si>
    <t>1392/09/26</t>
  </si>
  <si>
    <t>1392/09/27</t>
  </si>
  <si>
    <t>1392/09/28</t>
  </si>
  <si>
    <t>1392/09/29</t>
  </si>
  <si>
    <t>1392/09/30</t>
  </si>
  <si>
    <t>1392/10/01</t>
  </si>
  <si>
    <t>1392/10/02</t>
  </si>
  <si>
    <t>1392/10/03</t>
  </si>
  <si>
    <t>1392/10/04</t>
  </si>
  <si>
    <t>1392/10/05</t>
  </si>
  <si>
    <t>1392/10/06</t>
  </si>
  <si>
    <t>1392/10/07</t>
  </si>
  <si>
    <t>1392/10/08</t>
  </si>
  <si>
    <t>1392/10/09</t>
  </si>
  <si>
    <t>1392/10/10</t>
  </si>
  <si>
    <t>1392/10/11</t>
  </si>
  <si>
    <t>1392/10/12</t>
  </si>
  <si>
    <t>1392/10/13</t>
  </si>
  <si>
    <t>1392/10/14</t>
  </si>
  <si>
    <t>1392/10/15</t>
  </si>
  <si>
    <t>1392/10/16</t>
  </si>
  <si>
    <t>1392/10/17</t>
  </si>
  <si>
    <t>1392/10/18</t>
  </si>
  <si>
    <t>1392/10/19</t>
  </si>
  <si>
    <t>1392/10/20</t>
  </si>
  <si>
    <t>1392/10/21</t>
  </si>
  <si>
    <t>1392/10/22</t>
  </si>
  <si>
    <t>1392/10/23</t>
  </si>
  <si>
    <t>1392/10/24</t>
  </si>
  <si>
    <t>1392/10/25</t>
  </si>
  <si>
    <t>1392/10/26</t>
  </si>
  <si>
    <t>1392/10/27</t>
  </si>
  <si>
    <t>1392/10/28</t>
  </si>
  <si>
    <t>1392/10/29</t>
  </si>
  <si>
    <t>1392/10/30</t>
  </si>
  <si>
    <t>1392/11/01</t>
  </si>
  <si>
    <t>1392/11/02</t>
  </si>
  <si>
    <t>1392/11/03</t>
  </si>
  <si>
    <t>1392/11/04</t>
  </si>
  <si>
    <t>1392/11/05</t>
  </si>
  <si>
    <t>1392/11/06</t>
  </si>
  <si>
    <t>1392/11/07</t>
  </si>
  <si>
    <t>1392/11/08</t>
  </si>
  <si>
    <t>1392/11/09</t>
  </si>
  <si>
    <t>1392/11/10</t>
  </si>
  <si>
    <t>1392/11/11</t>
  </si>
  <si>
    <t>1392/11/12</t>
  </si>
  <si>
    <t>1392/11/13</t>
  </si>
  <si>
    <t>1392/11/14</t>
  </si>
  <si>
    <t>1392/11/15</t>
  </si>
  <si>
    <t>1392/11/16</t>
  </si>
  <si>
    <t>1392/11/17</t>
  </si>
  <si>
    <t>1392/11/18</t>
  </si>
  <si>
    <t>1392/11/19</t>
  </si>
  <si>
    <t>1392/11/20</t>
  </si>
  <si>
    <t>1392/11/21</t>
  </si>
  <si>
    <t>1392/11/22</t>
  </si>
  <si>
    <t>1392/11/23</t>
  </si>
  <si>
    <t>1392/11/24</t>
  </si>
  <si>
    <t>1392/11/25</t>
  </si>
  <si>
    <t>1392/11/26</t>
  </si>
  <si>
    <t>1392/11/27</t>
  </si>
  <si>
    <t>1392/11/28</t>
  </si>
  <si>
    <t>1392/11/29</t>
  </si>
  <si>
    <t>1392/11/30</t>
  </si>
  <si>
    <t>1392/12/01</t>
  </si>
  <si>
    <t>1392/12/02</t>
  </si>
  <si>
    <t>1392/12/03</t>
  </si>
  <si>
    <t>1392/12/04</t>
  </si>
  <si>
    <t>1392/12/05</t>
  </si>
  <si>
    <t>1392/12/06</t>
  </si>
  <si>
    <t>1392/12/07</t>
  </si>
  <si>
    <t>1392/12/08</t>
  </si>
  <si>
    <t>1392/12/09</t>
  </si>
  <si>
    <t>1392/12/10</t>
  </si>
  <si>
    <t>1392/12/11</t>
  </si>
  <si>
    <t>1392/12/12</t>
  </si>
  <si>
    <t>1392/12/13</t>
  </si>
  <si>
    <t>1392/12/14</t>
  </si>
  <si>
    <t>1392/12/15</t>
  </si>
  <si>
    <t>1392/12/16</t>
  </si>
  <si>
    <t>1392/12/17</t>
  </si>
  <si>
    <t>1392/12/18</t>
  </si>
  <si>
    <t>1392/12/19</t>
  </si>
  <si>
    <t>1392/12/20</t>
  </si>
  <si>
    <t>1392/12/21</t>
  </si>
  <si>
    <t>1392/12/22</t>
  </si>
  <si>
    <t>1392/12/23</t>
  </si>
  <si>
    <t>1392/12/24</t>
  </si>
  <si>
    <t>1392/12/25</t>
  </si>
  <si>
    <t>1392/12/26</t>
  </si>
  <si>
    <t>1392/12/27</t>
  </si>
  <si>
    <t>1392/12/28</t>
  </si>
  <si>
    <t>1392/12/29</t>
  </si>
  <si>
    <t>1393/01/01</t>
  </si>
  <si>
    <t>1393/01/02</t>
  </si>
  <si>
    <t>1393/01/03</t>
  </si>
  <si>
    <t>1393/01/04</t>
  </si>
  <si>
    <t>1393/01/05</t>
  </si>
  <si>
    <t>1393/01/06</t>
  </si>
  <si>
    <t>1393/01/07</t>
  </si>
  <si>
    <t>1393/01/08</t>
  </si>
  <si>
    <t>1393/01/09</t>
  </si>
  <si>
    <t>1393/01/10</t>
  </si>
  <si>
    <t>1393/01/11</t>
  </si>
  <si>
    <t>1393/01/12</t>
  </si>
  <si>
    <t>1393/01/13</t>
  </si>
  <si>
    <t>1393/01/14</t>
  </si>
  <si>
    <t>1393/01/15</t>
  </si>
  <si>
    <t>1393/01/16</t>
  </si>
  <si>
    <t>1393/01/17</t>
  </si>
  <si>
    <t>1393/01/18</t>
  </si>
  <si>
    <t>1393/01/19</t>
  </si>
  <si>
    <t>1393/01/20</t>
  </si>
  <si>
    <t>1393/01/21</t>
  </si>
  <si>
    <t>1393/01/22</t>
  </si>
  <si>
    <t>1393/01/23</t>
  </si>
  <si>
    <t>1393/01/24</t>
  </si>
  <si>
    <t>1393/01/25</t>
  </si>
  <si>
    <t>1393/01/26</t>
  </si>
  <si>
    <t>1393/01/27</t>
  </si>
  <si>
    <t>1393/01/28</t>
  </si>
  <si>
    <t>1393/01/29</t>
  </si>
  <si>
    <t>1393/01/30</t>
  </si>
  <si>
    <t>1393/01/31</t>
  </si>
  <si>
    <t>1393/02/01</t>
  </si>
  <si>
    <t>1393/02/02</t>
  </si>
  <si>
    <t>1393/02/03</t>
  </si>
  <si>
    <t>1393/02/04</t>
  </si>
  <si>
    <t>1393/02/05</t>
  </si>
  <si>
    <t>1393/02/06</t>
  </si>
  <si>
    <t>1393/02/07</t>
  </si>
  <si>
    <t>1393/02/08</t>
  </si>
  <si>
    <t>1393/02/09</t>
  </si>
  <si>
    <t>1393/02/10</t>
  </si>
  <si>
    <t>1393/02/11</t>
  </si>
  <si>
    <t>1393/02/12</t>
  </si>
  <si>
    <t>1393/02/13</t>
  </si>
  <si>
    <t>1393/02/14</t>
  </si>
  <si>
    <t>1393/02/15</t>
  </si>
  <si>
    <t>1393/02/16</t>
  </si>
  <si>
    <t>1393/02/17</t>
  </si>
  <si>
    <t>1393/02/18</t>
  </si>
  <si>
    <t>1393/02/19</t>
  </si>
  <si>
    <t>1393/02/20</t>
  </si>
  <si>
    <t>1393/02/21</t>
  </si>
  <si>
    <t>1393/02/22</t>
  </si>
  <si>
    <t>1393/02/23</t>
  </si>
  <si>
    <t>1393/02/24</t>
  </si>
  <si>
    <t>1393/02/25</t>
  </si>
  <si>
    <t>1393/02/26</t>
  </si>
  <si>
    <t>1393/02/27</t>
  </si>
  <si>
    <t>1393/02/28</t>
  </si>
  <si>
    <t>1393/02/29</t>
  </si>
  <si>
    <t>1393/02/30</t>
  </si>
  <si>
    <t>1393/02/31</t>
  </si>
  <si>
    <t>1393/03/01</t>
  </si>
  <si>
    <t>1393/03/02</t>
  </si>
  <si>
    <t>1393/03/03</t>
  </si>
  <si>
    <t>1393/03/04</t>
  </si>
  <si>
    <t>1393/03/05</t>
  </si>
  <si>
    <t>1393/03/06</t>
  </si>
  <si>
    <t>1393/03/07</t>
  </si>
  <si>
    <t>1393/03/08</t>
  </si>
  <si>
    <t>1393/03/09</t>
  </si>
  <si>
    <t>1393/03/10</t>
  </si>
  <si>
    <t>1393/03/11</t>
  </si>
  <si>
    <t>1393/03/12</t>
  </si>
  <si>
    <t>1393/03/13</t>
  </si>
  <si>
    <t>1393/03/14</t>
  </si>
  <si>
    <t>1393/03/15</t>
  </si>
  <si>
    <t>1393/03/16</t>
  </si>
  <si>
    <t>1393/03/17</t>
  </si>
  <si>
    <t>1393/03/18</t>
  </si>
  <si>
    <t>1393/03/19</t>
  </si>
  <si>
    <t>1393/03/20</t>
  </si>
  <si>
    <t>1393/03/21</t>
  </si>
  <si>
    <t>1393/03/22</t>
  </si>
  <si>
    <t>1393/03/23</t>
  </si>
  <si>
    <t>1393/03/24</t>
  </si>
  <si>
    <t>1393/03/25</t>
  </si>
  <si>
    <t>1393/03/26</t>
  </si>
  <si>
    <t>1393/03/27</t>
  </si>
  <si>
    <t>1393/03/28</t>
  </si>
  <si>
    <t>1393/03/29</t>
  </si>
  <si>
    <t>1393/03/30</t>
  </si>
  <si>
    <t>1393/03/31</t>
  </si>
  <si>
    <t>1393/04/01</t>
  </si>
  <si>
    <t>1393/04/02</t>
  </si>
  <si>
    <t>1393/04/03</t>
  </si>
  <si>
    <t>1393/04/04</t>
  </si>
  <si>
    <t>1393/04/05</t>
  </si>
  <si>
    <t>1393/04/06</t>
  </si>
  <si>
    <t>1393/04/07</t>
  </si>
  <si>
    <t>1393/04/08</t>
  </si>
  <si>
    <t>1393/04/09</t>
  </si>
  <si>
    <t>1393/04/10</t>
  </si>
  <si>
    <t>1393/04/11</t>
  </si>
  <si>
    <t>1393/04/12</t>
  </si>
  <si>
    <t>1393/04/13</t>
  </si>
  <si>
    <t>1393/04/14</t>
  </si>
  <si>
    <t>1393/04/15</t>
  </si>
  <si>
    <t>1393/04/16</t>
  </si>
  <si>
    <t>1393/04/17</t>
  </si>
  <si>
    <t>1393/04/18</t>
  </si>
  <si>
    <t>1393/04/19</t>
  </si>
  <si>
    <t>1393/04/20</t>
  </si>
  <si>
    <t>1393/04/21</t>
  </si>
  <si>
    <t>1393/04/22</t>
  </si>
  <si>
    <t>1393/04/23</t>
  </si>
  <si>
    <t>1393/04/24</t>
  </si>
  <si>
    <t>1393/04/25</t>
  </si>
  <si>
    <t>1393/04/26</t>
  </si>
  <si>
    <t>1393/04/27</t>
  </si>
  <si>
    <t>1393/04/28</t>
  </si>
  <si>
    <t>1393/04/29</t>
  </si>
  <si>
    <t>1393/04/30</t>
  </si>
  <si>
    <t>1393/04/31</t>
  </si>
  <si>
    <t>1393/05/01</t>
  </si>
  <si>
    <t>1393/05/02</t>
  </si>
  <si>
    <t>1393/05/03</t>
  </si>
  <si>
    <t>1393/05/04</t>
  </si>
  <si>
    <t>1393/05/05</t>
  </si>
  <si>
    <t>1393/05/06</t>
  </si>
  <si>
    <t>1393/05/07</t>
  </si>
  <si>
    <t>1393/05/08</t>
  </si>
  <si>
    <t>1393/05/09</t>
  </si>
  <si>
    <t>1393/05/10</t>
  </si>
  <si>
    <t>1393/05/11</t>
  </si>
  <si>
    <t>1393/05/12</t>
  </si>
  <si>
    <t>1393/05/13</t>
  </si>
  <si>
    <t>1393/05/14</t>
  </si>
  <si>
    <t>1393/05/15</t>
  </si>
  <si>
    <t>1393/05/16</t>
  </si>
  <si>
    <t>1393/05/17</t>
  </si>
  <si>
    <t>1393/05/18</t>
  </si>
  <si>
    <t>1393/05/19</t>
  </si>
  <si>
    <t>1393/05/20</t>
  </si>
  <si>
    <t>1393/05/21</t>
  </si>
  <si>
    <t>1393/05/22</t>
  </si>
  <si>
    <t>1393/05/23</t>
  </si>
  <si>
    <t>1393/05/24</t>
  </si>
  <si>
    <t>1393/05/25</t>
  </si>
  <si>
    <t>1393/05/26</t>
  </si>
  <si>
    <t>1393/05/27</t>
  </si>
  <si>
    <t>1393/05/28</t>
  </si>
  <si>
    <t>1393/05/29</t>
  </si>
  <si>
    <t>1393/05/30</t>
  </si>
  <si>
    <t>1393/05/31</t>
  </si>
  <si>
    <t>1393/06/01</t>
  </si>
  <si>
    <t>1393/06/02</t>
  </si>
  <si>
    <t>1393/06/03</t>
  </si>
  <si>
    <t>1393/06/04</t>
  </si>
  <si>
    <t>1393/06/05</t>
  </si>
  <si>
    <t>1393/06/06</t>
  </si>
  <si>
    <t>1393/06/07</t>
  </si>
  <si>
    <t>1393/06/08</t>
  </si>
  <si>
    <t>1393/06/09</t>
  </si>
  <si>
    <t>1393/06/10</t>
  </si>
  <si>
    <t>1393/06/11</t>
  </si>
  <si>
    <t>1393/06/12</t>
  </si>
  <si>
    <t>1393/06/13</t>
  </si>
  <si>
    <t>1393/06/14</t>
  </si>
  <si>
    <t>1393/06/15</t>
  </si>
  <si>
    <t>1393/06/16</t>
  </si>
  <si>
    <t>1393/06/17</t>
  </si>
  <si>
    <t>1393/06/18</t>
  </si>
  <si>
    <t>1393/06/19</t>
  </si>
  <si>
    <t>1393/06/20</t>
  </si>
  <si>
    <t>1393/06/21</t>
  </si>
  <si>
    <t>1393/06/22</t>
  </si>
  <si>
    <t>1393/06/23</t>
  </si>
  <si>
    <t>1393/06/24</t>
  </si>
  <si>
    <t>1393/06/25</t>
  </si>
  <si>
    <t>1393/06/26</t>
  </si>
  <si>
    <t>1393/06/27</t>
  </si>
  <si>
    <t>1393/06/28</t>
  </si>
  <si>
    <t>1393/06/29</t>
  </si>
  <si>
    <t>1393/06/30</t>
  </si>
  <si>
    <t>1393/06/31</t>
  </si>
  <si>
    <t>1393/07/01</t>
  </si>
  <si>
    <t>1393/07/02</t>
  </si>
  <si>
    <t>1393/07/03</t>
  </si>
  <si>
    <t>1393/07/04</t>
  </si>
  <si>
    <t>1393/07/05</t>
  </si>
  <si>
    <t>1393/07/06</t>
  </si>
  <si>
    <t>1393/07/07</t>
  </si>
  <si>
    <t>1393/07/08</t>
  </si>
  <si>
    <t>1393/07/09</t>
  </si>
  <si>
    <t>1393/07/10</t>
  </si>
  <si>
    <t>1393/07/11</t>
  </si>
  <si>
    <t>1393/07/12</t>
  </si>
  <si>
    <t>1393/07/13</t>
  </si>
  <si>
    <t>1393/07/14</t>
  </si>
  <si>
    <t>1393/07/15</t>
  </si>
  <si>
    <t>1393/07/16</t>
  </si>
  <si>
    <t>1393/07/17</t>
  </si>
  <si>
    <t>1393/07/18</t>
  </si>
  <si>
    <t>1393/07/19</t>
  </si>
  <si>
    <t>1393/07/20</t>
  </si>
  <si>
    <t>1393/07/21</t>
  </si>
  <si>
    <t>1393/07/22</t>
  </si>
  <si>
    <t>1393/07/23</t>
  </si>
  <si>
    <t>1393/07/24</t>
  </si>
  <si>
    <t>1393/07/25</t>
  </si>
  <si>
    <t>1393/07/26</t>
  </si>
  <si>
    <t>1393/07/27</t>
  </si>
  <si>
    <t>1393/07/28</t>
  </si>
  <si>
    <t>1393/07/29</t>
  </si>
  <si>
    <t>1393/07/30</t>
  </si>
  <si>
    <t>1393/08/01</t>
  </si>
  <si>
    <t>1393/08/02</t>
  </si>
  <si>
    <t>1393/08/03</t>
  </si>
  <si>
    <t>1393/08/04</t>
  </si>
  <si>
    <t>1393/08/05</t>
  </si>
  <si>
    <t>1393/08/06</t>
  </si>
  <si>
    <t>1393/08/07</t>
  </si>
  <si>
    <t>1393/08/08</t>
  </si>
  <si>
    <t>1393/08/09</t>
  </si>
  <si>
    <t>1393/08/10</t>
  </si>
  <si>
    <t>1393/08/11</t>
  </si>
  <si>
    <t>1393/08/12</t>
  </si>
  <si>
    <t>1393/08/13</t>
  </si>
  <si>
    <t>1393/08/14</t>
  </si>
  <si>
    <t>1393/08/15</t>
  </si>
  <si>
    <t>1393/08/16</t>
  </si>
  <si>
    <t>1393/08/17</t>
  </si>
  <si>
    <t>1393/08/18</t>
  </si>
  <si>
    <t>1393/08/19</t>
  </si>
  <si>
    <t>1393/08/20</t>
  </si>
  <si>
    <t>1393/08/21</t>
  </si>
  <si>
    <t>1393/08/22</t>
  </si>
  <si>
    <t>1393/08/23</t>
  </si>
  <si>
    <t>1393/08/24</t>
  </si>
  <si>
    <t>1393/08/25</t>
  </si>
  <si>
    <t>1393/08/26</t>
  </si>
  <si>
    <t>1393/08/27</t>
  </si>
  <si>
    <t>1393/08/28</t>
  </si>
  <si>
    <t>1393/08/29</t>
  </si>
  <si>
    <t>1393/08/30</t>
  </si>
  <si>
    <t>1393/09/01</t>
  </si>
  <si>
    <t>1393/09/02</t>
  </si>
  <si>
    <t>1393/09/03</t>
  </si>
  <si>
    <t>1393/09/04</t>
  </si>
  <si>
    <t>1393/09/05</t>
  </si>
  <si>
    <t>1393/09/06</t>
  </si>
  <si>
    <t>1393/09/07</t>
  </si>
  <si>
    <t>1393/09/08</t>
  </si>
  <si>
    <t>1393/09/09</t>
  </si>
  <si>
    <t>1393/09/10</t>
  </si>
  <si>
    <t>1393/09/11</t>
  </si>
  <si>
    <t>1393/09/12</t>
  </si>
  <si>
    <t>1393/09/13</t>
  </si>
  <si>
    <t>1393/09/14</t>
  </si>
  <si>
    <t>1393/09/15</t>
  </si>
  <si>
    <t>1393/09/16</t>
  </si>
  <si>
    <t>1393/09/17</t>
  </si>
  <si>
    <t>1393/09/18</t>
  </si>
  <si>
    <t>1393/09/19</t>
  </si>
  <si>
    <t>1393/09/20</t>
  </si>
  <si>
    <t>1393/09/21</t>
  </si>
  <si>
    <t>1393/09/22</t>
  </si>
  <si>
    <t>1393/09/23</t>
  </si>
  <si>
    <t>1393/09/24</t>
  </si>
  <si>
    <t>1393/09/25</t>
  </si>
  <si>
    <t>1393/09/26</t>
  </si>
  <si>
    <t>1393/09/27</t>
  </si>
  <si>
    <t>1393/09/28</t>
  </si>
  <si>
    <t>1393/09/29</t>
  </si>
  <si>
    <t>1393/09/30</t>
  </si>
  <si>
    <t>1393/10/01</t>
  </si>
  <si>
    <t>1393/10/02</t>
  </si>
  <si>
    <t>1393/10/03</t>
  </si>
  <si>
    <t>1393/10/04</t>
  </si>
  <si>
    <t>1393/10/05</t>
  </si>
  <si>
    <t>1393/10/06</t>
  </si>
  <si>
    <t>1393/10/07</t>
  </si>
  <si>
    <t>1393/10/08</t>
  </si>
  <si>
    <t>1393/10/09</t>
  </si>
  <si>
    <t>1393/10/10</t>
  </si>
  <si>
    <t>1393/10/11</t>
  </si>
  <si>
    <t>1393/10/12</t>
  </si>
  <si>
    <t>1393/10/13</t>
  </si>
  <si>
    <t>1393/10/14</t>
  </si>
  <si>
    <t>1393/10/15</t>
  </si>
  <si>
    <t>1393/10/16</t>
  </si>
  <si>
    <t>1393/10/17</t>
  </si>
  <si>
    <t>1393/10/18</t>
  </si>
  <si>
    <t>1393/10/19</t>
  </si>
  <si>
    <t>1393/10/20</t>
  </si>
  <si>
    <t>1393/10/21</t>
  </si>
  <si>
    <t>1393/10/22</t>
  </si>
  <si>
    <t>1393/10/23</t>
  </si>
  <si>
    <t>1393/10/24</t>
  </si>
  <si>
    <t>1393/10/25</t>
  </si>
  <si>
    <t>1393/10/26</t>
  </si>
  <si>
    <t>1393/10/27</t>
  </si>
  <si>
    <t>1393/10/28</t>
  </si>
  <si>
    <t>1393/10/29</t>
  </si>
  <si>
    <t>1393/10/30</t>
  </si>
  <si>
    <t>1393/11/01</t>
  </si>
  <si>
    <t>1393/11/02</t>
  </si>
  <si>
    <t>1393/11/03</t>
  </si>
  <si>
    <t>1393/11/04</t>
  </si>
  <si>
    <t>1393/11/05</t>
  </si>
  <si>
    <t>1393/11/06</t>
  </si>
  <si>
    <t>1393/11/07</t>
  </si>
  <si>
    <t>1393/11/08</t>
  </si>
  <si>
    <t>1393/11/09</t>
  </si>
  <si>
    <t>1393/11/10</t>
  </si>
  <si>
    <t>1393/11/11</t>
  </si>
  <si>
    <t>1393/11/12</t>
  </si>
  <si>
    <t>1393/11/13</t>
  </si>
  <si>
    <t>1393/11/14</t>
  </si>
  <si>
    <t>1393/11/15</t>
  </si>
  <si>
    <t>1393/11/16</t>
  </si>
  <si>
    <t>1393/11/17</t>
  </si>
  <si>
    <t>1393/11/18</t>
  </si>
  <si>
    <t>1393/11/19</t>
  </si>
  <si>
    <t>1393/11/20</t>
  </si>
  <si>
    <t>1393/11/21</t>
  </si>
  <si>
    <t>1393/11/22</t>
  </si>
  <si>
    <t>1393/11/23</t>
  </si>
  <si>
    <t>1393/11/24</t>
  </si>
  <si>
    <t>1393/11/25</t>
  </si>
  <si>
    <t>1393/11/26</t>
  </si>
  <si>
    <t>1393/11/27</t>
  </si>
  <si>
    <t>1393/11/28</t>
  </si>
  <si>
    <t>1393/11/29</t>
  </si>
  <si>
    <t>1393/11/30</t>
  </si>
  <si>
    <t>1393/12/01</t>
  </si>
  <si>
    <t>1393/12/02</t>
  </si>
  <si>
    <t>1393/12/03</t>
  </si>
  <si>
    <t>1393/12/04</t>
  </si>
  <si>
    <t>1393/12/05</t>
  </si>
  <si>
    <t>1393/12/06</t>
  </si>
  <si>
    <t>1393/12/07</t>
  </si>
  <si>
    <t>1393/12/08</t>
  </si>
  <si>
    <t>1393/12/09</t>
  </si>
  <si>
    <t>1393/12/10</t>
  </si>
  <si>
    <t>1393/12/11</t>
  </si>
  <si>
    <t>1393/12/12</t>
  </si>
  <si>
    <t>1393/12/13</t>
  </si>
  <si>
    <t>1393/12/14</t>
  </si>
  <si>
    <t>1393/12/15</t>
  </si>
  <si>
    <t>1393/12/16</t>
  </si>
  <si>
    <t>1393/12/17</t>
  </si>
  <si>
    <t>1393/12/18</t>
  </si>
  <si>
    <t>1393/12/19</t>
  </si>
  <si>
    <t>1393/12/20</t>
  </si>
  <si>
    <t>1393/12/21</t>
  </si>
  <si>
    <t>1393/12/22</t>
  </si>
  <si>
    <t>1393/12/23</t>
  </si>
  <si>
    <t>1393/12/24</t>
  </si>
  <si>
    <t>1393/12/25</t>
  </si>
  <si>
    <t>1393/12/26</t>
  </si>
  <si>
    <t>1393/12/27</t>
  </si>
  <si>
    <t>1393/12/28</t>
  </si>
  <si>
    <t>1393/12/29</t>
  </si>
  <si>
    <t>1394/01/01</t>
  </si>
  <si>
    <t>1394/01/02</t>
  </si>
  <si>
    <t>1394/01/03</t>
  </si>
  <si>
    <t>1394/01/04</t>
  </si>
  <si>
    <t>1394/01/05</t>
  </si>
  <si>
    <t>1394/01/06</t>
  </si>
  <si>
    <t>1394/01/07</t>
  </si>
  <si>
    <t>1394/01/08</t>
  </si>
  <si>
    <t>1394/01/09</t>
  </si>
  <si>
    <t>1394/01/10</t>
  </si>
  <si>
    <t>1394/01/11</t>
  </si>
  <si>
    <t>1394/01/12</t>
  </si>
  <si>
    <t>1394/01/13</t>
  </si>
  <si>
    <t>1394/01/14</t>
  </si>
  <si>
    <t>1394/01/15</t>
  </si>
  <si>
    <t>1394/01/16</t>
  </si>
  <si>
    <t>1394/01/17</t>
  </si>
  <si>
    <t>1394/01/18</t>
  </si>
  <si>
    <t>1394/01/19</t>
  </si>
  <si>
    <t>1394/01/20</t>
  </si>
  <si>
    <t>1394/01/21</t>
  </si>
  <si>
    <t>1394/01/22</t>
  </si>
  <si>
    <t>1394/01/23</t>
  </si>
  <si>
    <t>1394/01/24</t>
  </si>
  <si>
    <t>1394/01/25</t>
  </si>
  <si>
    <t>1394/01/26</t>
  </si>
  <si>
    <t>1394/01/27</t>
  </si>
  <si>
    <t>1394/01/28</t>
  </si>
  <si>
    <t>1394/01/29</t>
  </si>
  <si>
    <t>1394/01/30</t>
  </si>
  <si>
    <t>1394/01/31</t>
  </si>
  <si>
    <t>1394/02/01</t>
  </si>
  <si>
    <t>1394/02/02</t>
  </si>
  <si>
    <t>1394/02/03</t>
  </si>
  <si>
    <t>1394/02/04</t>
  </si>
  <si>
    <t>1394/02/05</t>
  </si>
  <si>
    <t>1394/02/06</t>
  </si>
  <si>
    <t>1394/02/07</t>
  </si>
  <si>
    <t>1394/02/08</t>
  </si>
  <si>
    <t>1394/02/09</t>
  </si>
  <si>
    <t>1394/02/10</t>
  </si>
  <si>
    <t>1394/02/11</t>
  </si>
  <si>
    <t>1394/02/12</t>
  </si>
  <si>
    <t>1394/02/13</t>
  </si>
  <si>
    <t>1394/02/14</t>
  </si>
  <si>
    <t>1394/02/15</t>
  </si>
  <si>
    <t>1394/02/16</t>
  </si>
  <si>
    <t>1394/02/17</t>
  </si>
  <si>
    <t>1394/02/18</t>
  </si>
  <si>
    <t>1394/02/19</t>
  </si>
  <si>
    <t>1394/02/20</t>
  </si>
  <si>
    <t>1394/02/21</t>
  </si>
  <si>
    <t>1394/02/22</t>
  </si>
  <si>
    <t>1394/02/23</t>
  </si>
  <si>
    <t>1394/02/24</t>
  </si>
  <si>
    <t>1394/02/25</t>
  </si>
  <si>
    <t>1394/02/26</t>
  </si>
  <si>
    <t>1394/02/27</t>
  </si>
  <si>
    <t>1394/02/28</t>
  </si>
  <si>
    <t>1394/02/29</t>
  </si>
  <si>
    <t>1394/02/30</t>
  </si>
  <si>
    <t>1394/02/31</t>
  </si>
  <si>
    <t>1394/03/01</t>
  </si>
  <si>
    <t>1394/03/02</t>
  </si>
  <si>
    <t>1394/03/03</t>
  </si>
  <si>
    <t>1394/03/04</t>
  </si>
  <si>
    <t>1394/03/05</t>
  </si>
  <si>
    <t>1394/03/06</t>
  </si>
  <si>
    <t>1394/03/07</t>
  </si>
  <si>
    <t>1394/03/08</t>
  </si>
  <si>
    <t>1394/03/09</t>
  </si>
  <si>
    <t>1394/03/10</t>
  </si>
  <si>
    <t>1394/03/11</t>
  </si>
  <si>
    <t>1394/03/12</t>
  </si>
  <si>
    <t>1394/03/13</t>
  </si>
  <si>
    <t>1394/03/14</t>
  </si>
  <si>
    <t>1394/03/15</t>
  </si>
  <si>
    <t>1394/03/16</t>
  </si>
  <si>
    <t>1394/03/17</t>
  </si>
  <si>
    <t>1394/03/18</t>
  </si>
  <si>
    <t>1394/03/19</t>
  </si>
  <si>
    <t>1394/03/20</t>
  </si>
  <si>
    <t>1394/03/21</t>
  </si>
  <si>
    <t>1394/03/22</t>
  </si>
  <si>
    <t>1394/03/23</t>
  </si>
  <si>
    <t>1394/03/24</t>
  </si>
  <si>
    <t>1394/03/25</t>
  </si>
  <si>
    <t>1394/03/26</t>
  </si>
  <si>
    <t>1394/03/27</t>
  </si>
  <si>
    <t>1394/03/28</t>
  </si>
  <si>
    <t>1394/03/29</t>
  </si>
  <si>
    <t>1394/03/30</t>
  </si>
  <si>
    <t>1394/03/31</t>
  </si>
  <si>
    <t>1394/04/01</t>
  </si>
  <si>
    <t>1394/04/02</t>
  </si>
  <si>
    <t>1394/04/03</t>
  </si>
  <si>
    <t>1394/04/04</t>
  </si>
  <si>
    <t>1394/04/05</t>
  </si>
  <si>
    <t>1394/04/06</t>
  </si>
  <si>
    <t>1394/04/07</t>
  </si>
  <si>
    <t>1394/04/08</t>
  </si>
  <si>
    <t>1394/04/09</t>
  </si>
  <si>
    <t>1394/04/10</t>
  </si>
  <si>
    <t>1394/04/11</t>
  </si>
  <si>
    <t>1394/04/12</t>
  </si>
  <si>
    <t>1394/04/13</t>
  </si>
  <si>
    <t>1394/04/14</t>
  </si>
  <si>
    <t>1394/04/15</t>
  </si>
  <si>
    <t>1394/04/16</t>
  </si>
  <si>
    <t>1394/04/17</t>
  </si>
  <si>
    <t>1394/04/18</t>
  </si>
  <si>
    <t>1394/04/19</t>
  </si>
  <si>
    <t>1394/04/20</t>
  </si>
  <si>
    <t>1394/04/21</t>
  </si>
  <si>
    <t>1394/04/22</t>
  </si>
  <si>
    <t>1394/04/23</t>
  </si>
  <si>
    <t>1394/04/24</t>
  </si>
  <si>
    <t>1394/04/25</t>
  </si>
  <si>
    <t>1394/04/26</t>
  </si>
  <si>
    <t>1394/04/27</t>
  </si>
  <si>
    <t>1394/04/28</t>
  </si>
  <si>
    <t>1394/04/29</t>
  </si>
  <si>
    <t>1394/04/30</t>
  </si>
  <si>
    <t>1394/04/31</t>
  </si>
  <si>
    <t>1394/05/01</t>
  </si>
  <si>
    <t>1394/05/02</t>
  </si>
  <si>
    <t>1394/05/03</t>
  </si>
  <si>
    <t>1394/05/04</t>
  </si>
  <si>
    <t>1394/05/05</t>
  </si>
  <si>
    <t>1394/05/06</t>
  </si>
  <si>
    <t>1394/05/07</t>
  </si>
  <si>
    <t>1394/05/08</t>
  </si>
  <si>
    <t>1394/05/09</t>
  </si>
  <si>
    <t>1394/05/10</t>
  </si>
  <si>
    <t>1394/05/11</t>
  </si>
  <si>
    <t>1394/05/12</t>
  </si>
  <si>
    <t>1394/05/13</t>
  </si>
  <si>
    <t>1394/05/14</t>
  </si>
  <si>
    <t>1394/05/15</t>
  </si>
  <si>
    <t>1394/05/16</t>
  </si>
  <si>
    <t>1394/05/17</t>
  </si>
  <si>
    <t>1394/05/18</t>
  </si>
  <si>
    <t>1394/05/19</t>
  </si>
  <si>
    <t>1394/05/20</t>
  </si>
  <si>
    <t>1394/05/21</t>
  </si>
  <si>
    <t>1394/05/22</t>
  </si>
  <si>
    <t>1394/05/23</t>
  </si>
  <si>
    <t>1394/05/24</t>
  </si>
  <si>
    <t>1394/05/25</t>
  </si>
  <si>
    <t>1394/05/26</t>
  </si>
  <si>
    <t>1394/05/27</t>
  </si>
  <si>
    <t>1394/05/28</t>
  </si>
  <si>
    <t>1394/05/29</t>
  </si>
  <si>
    <t>1394/05/30</t>
  </si>
  <si>
    <t>1394/05/31</t>
  </si>
  <si>
    <t>1394/06/01</t>
  </si>
  <si>
    <t>1394/06/02</t>
  </si>
  <si>
    <t>1394/06/03</t>
  </si>
  <si>
    <t>1394/06/04</t>
  </si>
  <si>
    <t>1394/06/05</t>
  </si>
  <si>
    <t>1394/06/06</t>
  </si>
  <si>
    <t>1394/06/07</t>
  </si>
  <si>
    <t>1394/06/08</t>
  </si>
  <si>
    <t>1394/06/09</t>
  </si>
  <si>
    <t>1394/06/10</t>
  </si>
  <si>
    <t>1394/06/11</t>
  </si>
  <si>
    <t>1394/06/12</t>
  </si>
  <si>
    <t>1394/06/13</t>
  </si>
  <si>
    <t>1394/06/14</t>
  </si>
  <si>
    <t>1394/06/15</t>
  </si>
  <si>
    <t>1394/06/16</t>
  </si>
  <si>
    <t>1394/06/17</t>
  </si>
  <si>
    <t>1394/06/18</t>
  </si>
  <si>
    <t>1394/06/19</t>
  </si>
  <si>
    <t>1394/06/20</t>
  </si>
  <si>
    <t>1394/06/21</t>
  </si>
  <si>
    <t>1394/06/22</t>
  </si>
  <si>
    <t>1394/06/23</t>
  </si>
  <si>
    <t>1394/06/24</t>
  </si>
  <si>
    <t>1394/06/25</t>
  </si>
  <si>
    <t>1394/06/26</t>
  </si>
  <si>
    <t>1394/06/27</t>
  </si>
  <si>
    <t>1394/06/28</t>
  </si>
  <si>
    <t>1394/06/29</t>
  </si>
  <si>
    <t>1394/06/30</t>
  </si>
  <si>
    <t>1394/06/31</t>
  </si>
  <si>
    <t>1394/07/01</t>
  </si>
  <si>
    <t>1394/07/02</t>
  </si>
  <si>
    <t>1394/07/03</t>
  </si>
  <si>
    <t>1394/07/04</t>
  </si>
  <si>
    <t>1394/07/05</t>
  </si>
  <si>
    <t>1394/07/06</t>
  </si>
  <si>
    <t>1394/07/07</t>
  </si>
  <si>
    <t>1394/07/08</t>
  </si>
  <si>
    <t>1394/07/09</t>
  </si>
  <si>
    <t>1394/07/10</t>
  </si>
  <si>
    <t>1394/07/11</t>
  </si>
  <si>
    <t>1394/07/12</t>
  </si>
  <si>
    <t>1394/07/13</t>
  </si>
  <si>
    <t>1394/07/14</t>
  </si>
  <si>
    <t>1394/07/15</t>
  </si>
  <si>
    <t>1394/07/16</t>
  </si>
  <si>
    <t>1394/07/17</t>
  </si>
  <si>
    <t>1394/07/18</t>
  </si>
  <si>
    <t>1394/07/19</t>
  </si>
  <si>
    <t>1394/07/20</t>
  </si>
  <si>
    <t>1394/07/21</t>
  </si>
  <si>
    <t>1394/07/22</t>
  </si>
  <si>
    <t>1394/07/23</t>
  </si>
  <si>
    <t>1394/07/24</t>
  </si>
  <si>
    <t>1394/07/25</t>
  </si>
  <si>
    <t>1394/07/26</t>
  </si>
  <si>
    <t>1394/07/27</t>
  </si>
  <si>
    <t>1394/07/28</t>
  </si>
  <si>
    <t>1394/07/29</t>
  </si>
  <si>
    <t>1394/07/30</t>
  </si>
  <si>
    <t>1394/08/01</t>
  </si>
  <si>
    <t>1394/08/02</t>
  </si>
  <si>
    <t>1394/08/03</t>
  </si>
  <si>
    <t>1394/08/04</t>
  </si>
  <si>
    <t>1394/08/05</t>
  </si>
  <si>
    <t>1394/08/06</t>
  </si>
  <si>
    <t>1394/08/07</t>
  </si>
  <si>
    <t>1394/08/08</t>
  </si>
  <si>
    <t>1394/08/09</t>
  </si>
  <si>
    <t>1394/08/10</t>
  </si>
  <si>
    <t>1394/08/11</t>
  </si>
  <si>
    <t>1394/08/12</t>
  </si>
  <si>
    <t>1394/08/13</t>
  </si>
  <si>
    <t>1394/08/14</t>
  </si>
  <si>
    <t>1394/08/15</t>
  </si>
  <si>
    <t>1394/08/16</t>
  </si>
  <si>
    <t>1394/08/17</t>
  </si>
  <si>
    <t>1394/08/18</t>
  </si>
  <si>
    <t>1394/08/19</t>
  </si>
  <si>
    <t>1394/08/20</t>
  </si>
  <si>
    <t>1394/08/21</t>
  </si>
  <si>
    <t>1394/08/22</t>
  </si>
  <si>
    <t>1394/08/23</t>
  </si>
  <si>
    <t>1394/08/24</t>
  </si>
  <si>
    <t>1394/08/25</t>
  </si>
  <si>
    <t>1394/08/26</t>
  </si>
  <si>
    <t>1394/08/27</t>
  </si>
  <si>
    <t>1394/08/28</t>
  </si>
  <si>
    <t>1394/08/29</t>
  </si>
  <si>
    <t>1394/08/30</t>
  </si>
  <si>
    <t>1394/09/01</t>
  </si>
  <si>
    <t>1394/09/02</t>
  </si>
  <si>
    <t>1394/09/03</t>
  </si>
  <si>
    <t>1394/09/04</t>
  </si>
  <si>
    <t>1394/09/05</t>
  </si>
  <si>
    <t>1394/09/06</t>
  </si>
  <si>
    <t>1394/09/07</t>
  </si>
  <si>
    <t>1394/09/08</t>
  </si>
  <si>
    <t>1394/09/09</t>
  </si>
  <si>
    <t>1394/09/10</t>
  </si>
  <si>
    <t>1394/09/11</t>
  </si>
  <si>
    <t>1394/09/12</t>
  </si>
  <si>
    <t>1394/09/13</t>
  </si>
  <si>
    <t>1394/09/14</t>
  </si>
  <si>
    <t>1394/09/15</t>
  </si>
  <si>
    <t>1394/09/16</t>
  </si>
  <si>
    <t>1394/09/17</t>
  </si>
  <si>
    <t>1394/09/18</t>
  </si>
  <si>
    <t>1394/09/19</t>
  </si>
  <si>
    <t>1394/09/20</t>
  </si>
  <si>
    <t>1394/09/21</t>
  </si>
  <si>
    <t>1394/09/22</t>
  </si>
  <si>
    <t>1394/09/23</t>
  </si>
  <si>
    <t>1394/09/24</t>
  </si>
  <si>
    <t>1394/09/25</t>
  </si>
  <si>
    <t>1394/09/26</t>
  </si>
  <si>
    <t>1394/09/27</t>
  </si>
  <si>
    <t>1394/09/28</t>
  </si>
  <si>
    <t>1394/09/29</t>
  </si>
  <si>
    <t>1394/09/30</t>
  </si>
  <si>
    <t>1394/10/01</t>
  </si>
  <si>
    <t>1394/10/02</t>
  </si>
  <si>
    <t>1394/10/03</t>
  </si>
  <si>
    <t>1394/10/04</t>
  </si>
  <si>
    <t>1394/10/05</t>
  </si>
  <si>
    <t>1394/10/06</t>
  </si>
  <si>
    <t>1394/10/07</t>
  </si>
  <si>
    <t>1394/10/08</t>
  </si>
  <si>
    <t>1394/10/09</t>
  </si>
  <si>
    <t>1394/10/10</t>
  </si>
  <si>
    <t>1394/10/11</t>
  </si>
  <si>
    <t>1394/10/12</t>
  </si>
  <si>
    <t>1394/10/13</t>
  </si>
  <si>
    <t>1394/10/14</t>
  </si>
  <si>
    <t>1394/10/15</t>
  </si>
  <si>
    <t>1394/10/16</t>
  </si>
  <si>
    <t>1394/10/17</t>
  </si>
  <si>
    <t>1394/10/18</t>
  </si>
  <si>
    <t>1394/10/19</t>
  </si>
  <si>
    <t>1394/10/20</t>
  </si>
  <si>
    <t>1394/10/21</t>
  </si>
  <si>
    <t>1394/10/22</t>
  </si>
  <si>
    <t>1394/10/23</t>
  </si>
  <si>
    <t>1394/10/24</t>
  </si>
  <si>
    <t>1394/10/25</t>
  </si>
  <si>
    <t>1394/10/26</t>
  </si>
  <si>
    <t>1394/10/27</t>
  </si>
  <si>
    <t>1394/10/28</t>
  </si>
  <si>
    <t>1394/10/29</t>
  </si>
  <si>
    <t>1394/10/30</t>
  </si>
  <si>
    <t>1394/11/01</t>
  </si>
  <si>
    <t>1394/11/02</t>
  </si>
  <si>
    <t>1394/11/03</t>
  </si>
  <si>
    <t>1394/11/04</t>
  </si>
  <si>
    <t>1394/11/05</t>
  </si>
  <si>
    <t>1394/11/06</t>
  </si>
  <si>
    <t>1394/11/07</t>
  </si>
  <si>
    <t>1394/11/08</t>
  </si>
  <si>
    <t>1394/11/09</t>
  </si>
  <si>
    <t>1394/11/10</t>
  </si>
  <si>
    <t>1394/11/11</t>
  </si>
  <si>
    <t>1394/11/12</t>
  </si>
  <si>
    <t>1394/11/13</t>
  </si>
  <si>
    <t>1394/11/14</t>
  </si>
  <si>
    <t>1394/11/15</t>
  </si>
  <si>
    <t>1394/11/16</t>
  </si>
  <si>
    <t>1394/11/17</t>
  </si>
  <si>
    <t>1394/11/18</t>
  </si>
  <si>
    <t>1394/11/19</t>
  </si>
  <si>
    <t>1394/11/20</t>
  </si>
  <si>
    <t>1394/11/21</t>
  </si>
  <si>
    <t>1394/11/22</t>
  </si>
  <si>
    <t>1394/11/23</t>
  </si>
  <si>
    <t>1394/11/24</t>
  </si>
  <si>
    <t>1394/11/25</t>
  </si>
  <si>
    <t>1394/11/26</t>
  </si>
  <si>
    <t>1394/11/27</t>
  </si>
  <si>
    <t>1394/11/28</t>
  </si>
  <si>
    <t>1394/11/29</t>
  </si>
  <si>
    <t>1394/11/30</t>
  </si>
  <si>
    <t>1394/12/01</t>
  </si>
  <si>
    <t>1394/12/02</t>
  </si>
  <si>
    <t>1394/12/03</t>
  </si>
  <si>
    <t>1394/12/04</t>
  </si>
  <si>
    <t>1394/12/05</t>
  </si>
  <si>
    <t>1394/12/06</t>
  </si>
  <si>
    <t>1394/12/07</t>
  </si>
  <si>
    <t>1394/12/08</t>
  </si>
  <si>
    <t>1394/12/09</t>
  </si>
  <si>
    <t>1394/12/10</t>
  </si>
  <si>
    <t>1394/12/11</t>
  </si>
  <si>
    <t>1394/12/12</t>
  </si>
  <si>
    <t>1394/12/13</t>
  </si>
  <si>
    <t>1394/12/14</t>
  </si>
  <si>
    <t>1394/12/15</t>
  </si>
  <si>
    <t>1394/12/16</t>
  </si>
  <si>
    <t>1394/12/17</t>
  </si>
  <si>
    <t>1394/12/18</t>
  </si>
  <si>
    <t>1394/12/19</t>
  </si>
  <si>
    <t>1394/12/20</t>
  </si>
  <si>
    <t>1394/12/21</t>
  </si>
  <si>
    <t>1394/12/22</t>
  </si>
  <si>
    <t>1394/12/23</t>
  </si>
  <si>
    <t>1394/12/24</t>
  </si>
  <si>
    <t>1394/12/25</t>
  </si>
  <si>
    <t>1394/12/26</t>
  </si>
  <si>
    <t>1394/12/27</t>
  </si>
  <si>
    <t>1394/12/28</t>
  </si>
  <si>
    <t>1394/12/29</t>
  </si>
  <si>
    <t>1395/01/01</t>
  </si>
  <si>
    <t>1395/01/02</t>
  </si>
  <si>
    <t>1395/01/03</t>
  </si>
  <si>
    <t>1395/01/04</t>
  </si>
  <si>
    <t>1395/01/05</t>
  </si>
  <si>
    <t>1395/01/06</t>
  </si>
  <si>
    <t>1395/01/07</t>
  </si>
  <si>
    <t>1395/01/08</t>
  </si>
  <si>
    <t>1395/01/09</t>
  </si>
  <si>
    <t>1395/01/10</t>
  </si>
  <si>
    <t>1395/01/11</t>
  </si>
  <si>
    <t>1395/01/12</t>
  </si>
  <si>
    <t>1395/01/13</t>
  </si>
  <si>
    <t>1395/01/14</t>
  </si>
  <si>
    <t>1395/01/15</t>
  </si>
  <si>
    <t>1395/01/16</t>
  </si>
  <si>
    <t>1395/01/17</t>
  </si>
  <si>
    <t>1395/01/18</t>
  </si>
  <si>
    <t>1395/01/19</t>
  </si>
  <si>
    <t>1395/01/20</t>
  </si>
  <si>
    <t>1395/01/21</t>
  </si>
  <si>
    <t>1395/01/22</t>
  </si>
  <si>
    <t>1395/01/23</t>
  </si>
  <si>
    <t>1395/01/24</t>
  </si>
  <si>
    <t>1395/01/25</t>
  </si>
  <si>
    <t>1395/01/26</t>
  </si>
  <si>
    <t>1395/01/27</t>
  </si>
  <si>
    <t>1395/01/28</t>
  </si>
  <si>
    <t>1395/01/29</t>
  </si>
  <si>
    <t>1395/01/30</t>
  </si>
  <si>
    <t>1395/01/31</t>
  </si>
  <si>
    <t>1395/02/01</t>
  </si>
  <si>
    <t>1395/02/02</t>
  </si>
  <si>
    <t>1395/02/03</t>
  </si>
  <si>
    <t>1395/02/04</t>
  </si>
  <si>
    <t>1395/02/05</t>
  </si>
  <si>
    <t>1395/02/06</t>
  </si>
  <si>
    <t>1395/02/07</t>
  </si>
  <si>
    <t>1395/02/08</t>
  </si>
  <si>
    <t>1395/02/09</t>
  </si>
  <si>
    <t>1395/02/10</t>
  </si>
  <si>
    <t>1395/02/11</t>
  </si>
  <si>
    <t>1395/02/12</t>
  </si>
  <si>
    <t>1395/02/13</t>
  </si>
  <si>
    <t>1395/02/14</t>
  </si>
  <si>
    <t>1395/02/15</t>
  </si>
  <si>
    <t>1395/02/16</t>
  </si>
  <si>
    <t>1395/02/17</t>
  </si>
  <si>
    <t>1395/02/18</t>
  </si>
  <si>
    <t>1395/02/19</t>
  </si>
  <si>
    <t>1395/02/20</t>
  </si>
  <si>
    <t>1395/02/21</t>
  </si>
  <si>
    <t>1395/02/22</t>
  </si>
  <si>
    <t>1395/02/23</t>
  </si>
  <si>
    <t>1395/02/24</t>
  </si>
  <si>
    <t>1395/02/25</t>
  </si>
  <si>
    <t>1395/02/26</t>
  </si>
  <si>
    <t>1395/02/27</t>
  </si>
  <si>
    <t>1395/02/28</t>
  </si>
  <si>
    <t>1395/02/29</t>
  </si>
  <si>
    <t>1395/02/30</t>
  </si>
  <si>
    <t>1395/02/31</t>
  </si>
  <si>
    <t>1395/03/01</t>
  </si>
  <si>
    <t>1395/03/02</t>
  </si>
  <si>
    <t>1395/03/03</t>
  </si>
  <si>
    <t>1395/03/04</t>
  </si>
  <si>
    <t>1395/03/05</t>
  </si>
  <si>
    <t>1395/03/06</t>
  </si>
  <si>
    <t>1395/03/07</t>
  </si>
  <si>
    <t>1395/03/08</t>
  </si>
  <si>
    <t>1395/03/09</t>
  </si>
  <si>
    <t>1395/03/10</t>
  </si>
  <si>
    <t>1395/03/11</t>
  </si>
  <si>
    <t>1395/03/12</t>
  </si>
  <si>
    <t>1395/03/13</t>
  </si>
  <si>
    <t>1395/03/14</t>
  </si>
  <si>
    <t>1395/03/15</t>
  </si>
  <si>
    <t>1395/03/16</t>
  </si>
  <si>
    <t>1395/03/17</t>
  </si>
  <si>
    <t>1395/03/18</t>
  </si>
  <si>
    <t>1395/03/19</t>
  </si>
  <si>
    <t>1395/03/20</t>
  </si>
  <si>
    <t>1395/03/21</t>
  </si>
  <si>
    <t>1395/03/22</t>
  </si>
  <si>
    <t>1395/03/23</t>
  </si>
  <si>
    <t>1395/03/24</t>
  </si>
  <si>
    <t>1395/03/25</t>
  </si>
  <si>
    <t>1395/03/26</t>
  </si>
  <si>
    <t>1395/03/27</t>
  </si>
  <si>
    <t>1395/03/28</t>
  </si>
  <si>
    <t>1395/03/29</t>
  </si>
  <si>
    <t>1395/03/30</t>
  </si>
  <si>
    <t>1395/03/31</t>
  </si>
  <si>
    <t>1395/04/01</t>
  </si>
  <si>
    <t>1395/04/02</t>
  </si>
  <si>
    <t>1395/04/03</t>
  </si>
  <si>
    <t>1395/04/04</t>
  </si>
  <si>
    <t>1395/04/05</t>
  </si>
  <si>
    <t>1395/04/06</t>
  </si>
  <si>
    <t>1395/04/07</t>
  </si>
  <si>
    <t>1395/04/08</t>
  </si>
  <si>
    <t>1395/04/09</t>
  </si>
  <si>
    <t>1395/04/10</t>
  </si>
  <si>
    <t>1395/04/11</t>
  </si>
  <si>
    <t>1395/04/12</t>
  </si>
  <si>
    <t>1395/04/13</t>
  </si>
  <si>
    <t>1395/04/14</t>
  </si>
  <si>
    <t>1395/04/15</t>
  </si>
  <si>
    <t>1395/04/16</t>
  </si>
  <si>
    <t>1395/04/17</t>
  </si>
  <si>
    <t>1395/04/18</t>
  </si>
  <si>
    <t>1395/04/19</t>
  </si>
  <si>
    <t>1395/04/20</t>
  </si>
  <si>
    <t>1395/04/21</t>
  </si>
  <si>
    <t>1395/04/22</t>
  </si>
  <si>
    <t>1395/04/23</t>
  </si>
  <si>
    <t>1395/04/24</t>
  </si>
  <si>
    <t>1395/04/25</t>
  </si>
  <si>
    <t>1395/04/26</t>
  </si>
  <si>
    <t>1395/04/27</t>
  </si>
  <si>
    <t>1395/04/28</t>
  </si>
  <si>
    <t>1395/04/29</t>
  </si>
  <si>
    <t>1395/04/30</t>
  </si>
  <si>
    <t>1395/04/31</t>
  </si>
  <si>
    <t>1395/05/01</t>
  </si>
  <si>
    <t>1395/05/02</t>
  </si>
  <si>
    <t>1395/05/03</t>
  </si>
  <si>
    <t>1395/05/04</t>
  </si>
  <si>
    <t>1395/05/05</t>
  </si>
  <si>
    <t>1395/05/06</t>
  </si>
  <si>
    <t>1395/05/07</t>
  </si>
  <si>
    <t>1395/05/08</t>
  </si>
  <si>
    <t>1395/05/09</t>
  </si>
  <si>
    <t>1395/05/10</t>
  </si>
  <si>
    <t>1395/05/11</t>
  </si>
  <si>
    <t>1395/05/12</t>
  </si>
  <si>
    <t>1395/05/13</t>
  </si>
  <si>
    <t>1395/05/14</t>
  </si>
  <si>
    <t>1395/05/15</t>
  </si>
  <si>
    <t>1395/05/16</t>
  </si>
  <si>
    <t>1395/05/17</t>
  </si>
  <si>
    <t>1395/05/18</t>
  </si>
  <si>
    <t>1395/05/19</t>
  </si>
  <si>
    <t>1395/05/20</t>
  </si>
  <si>
    <t>1395/05/21</t>
  </si>
  <si>
    <t>1395/05/22</t>
  </si>
  <si>
    <t>1395/05/23</t>
  </si>
  <si>
    <t>1395/05/24</t>
  </si>
  <si>
    <t>1395/05/25</t>
  </si>
  <si>
    <t>1395/05/26</t>
  </si>
  <si>
    <t>1395/05/27</t>
  </si>
  <si>
    <t>1395/05/28</t>
  </si>
  <si>
    <t>1395/05/29</t>
  </si>
  <si>
    <t>1395/05/30</t>
  </si>
  <si>
    <t>1395/05/31</t>
  </si>
  <si>
    <t>1395/06/01</t>
  </si>
  <si>
    <t>1395/06/02</t>
  </si>
  <si>
    <t>1395/06/03</t>
  </si>
  <si>
    <t>1395/06/04</t>
  </si>
  <si>
    <t>1395/06/05</t>
  </si>
  <si>
    <t>1395/06/06</t>
  </si>
  <si>
    <t>1395/06/07</t>
  </si>
  <si>
    <t>1395/06/08</t>
  </si>
  <si>
    <t>1395/06/09</t>
  </si>
  <si>
    <t>1395/06/10</t>
  </si>
  <si>
    <t>1395/06/11</t>
  </si>
  <si>
    <t>1395/06/12</t>
  </si>
  <si>
    <t>1395/06/13</t>
  </si>
  <si>
    <t>1395/06/14</t>
  </si>
  <si>
    <t>1395/06/15</t>
  </si>
  <si>
    <t>1395/06/16</t>
  </si>
  <si>
    <t>1395/06/17</t>
  </si>
  <si>
    <t>1395/06/18</t>
  </si>
  <si>
    <t>1395/06/19</t>
  </si>
  <si>
    <t>1395/06/20</t>
  </si>
  <si>
    <t>1395/06/21</t>
  </si>
  <si>
    <t>1395/06/22</t>
  </si>
  <si>
    <t>1395/06/23</t>
  </si>
  <si>
    <t>1395/06/24</t>
  </si>
  <si>
    <t>1395/06/25</t>
  </si>
  <si>
    <t>1395/06/26</t>
  </si>
  <si>
    <t>1395/06/27</t>
  </si>
  <si>
    <t>1395/06/28</t>
  </si>
  <si>
    <t>1395/06/29</t>
  </si>
  <si>
    <t>1395/06/30</t>
  </si>
  <si>
    <t>1395/06/31</t>
  </si>
  <si>
    <t>1395/07/01</t>
  </si>
  <si>
    <t>1395/07/02</t>
  </si>
  <si>
    <t>1395/07/03</t>
  </si>
  <si>
    <t>1395/07/04</t>
  </si>
  <si>
    <t>1395/07/05</t>
  </si>
  <si>
    <t>1395/07/06</t>
  </si>
  <si>
    <t>1395/07/07</t>
  </si>
  <si>
    <t>1395/07/08</t>
  </si>
  <si>
    <t>1395/07/09</t>
  </si>
  <si>
    <t>1395/07/10</t>
  </si>
  <si>
    <t>1395/07/11</t>
  </si>
  <si>
    <t>1395/07/12</t>
  </si>
  <si>
    <t>1395/07/13</t>
  </si>
  <si>
    <t>1395/07/14</t>
  </si>
  <si>
    <t>1395/07/15</t>
  </si>
  <si>
    <t>1395/07/16</t>
  </si>
  <si>
    <t>1395/07/17</t>
  </si>
  <si>
    <t>1395/07/18</t>
  </si>
  <si>
    <t>1395/07/19</t>
  </si>
  <si>
    <t>1395/07/20</t>
  </si>
  <si>
    <t>1395/07/21</t>
  </si>
  <si>
    <t>1395/07/22</t>
  </si>
  <si>
    <t>1395/07/23</t>
  </si>
  <si>
    <t>1395/07/24</t>
  </si>
  <si>
    <t>1395/07/25</t>
  </si>
  <si>
    <t>1395/07/26</t>
  </si>
  <si>
    <t>1395/07/27</t>
  </si>
  <si>
    <t>1395/07/28</t>
  </si>
  <si>
    <t>1395/07/29</t>
  </si>
  <si>
    <t>1395/07/30</t>
  </si>
  <si>
    <t>1395/08/01</t>
  </si>
  <si>
    <t>1395/08/02</t>
  </si>
  <si>
    <t>1395/08/03</t>
  </si>
  <si>
    <t>1395/08/04</t>
  </si>
  <si>
    <t>1395/08/05</t>
  </si>
  <si>
    <t>1395/08/06</t>
  </si>
  <si>
    <t>1395/08/07</t>
  </si>
  <si>
    <t>1395/08/08</t>
  </si>
  <si>
    <t>1395/08/09</t>
  </si>
  <si>
    <t>1395/08/10</t>
  </si>
  <si>
    <t>1395/08/11</t>
  </si>
  <si>
    <t>1395/08/12</t>
  </si>
  <si>
    <t>1395/08/13</t>
  </si>
  <si>
    <t>1395/08/14</t>
  </si>
  <si>
    <t>1395/08/15</t>
  </si>
  <si>
    <t>1395/08/16</t>
  </si>
  <si>
    <t>1395/08/17</t>
  </si>
  <si>
    <t>1395/08/18</t>
  </si>
  <si>
    <t>1395/08/19</t>
  </si>
  <si>
    <t>1395/08/20</t>
  </si>
  <si>
    <t>1395/08/21</t>
  </si>
  <si>
    <t>1395/08/22</t>
  </si>
  <si>
    <t>1395/08/23</t>
  </si>
  <si>
    <t>1395/08/24</t>
  </si>
  <si>
    <t>1395/08/25</t>
  </si>
  <si>
    <t>1395/08/26</t>
  </si>
  <si>
    <t>1395/08/27</t>
  </si>
  <si>
    <t>1395/08/28</t>
  </si>
  <si>
    <t>1395/08/29</t>
  </si>
  <si>
    <t>1395/08/30</t>
  </si>
  <si>
    <t>1395/09/01</t>
  </si>
  <si>
    <t>1395/09/02</t>
  </si>
  <si>
    <t>1395/09/03</t>
  </si>
  <si>
    <t>1395/09/04</t>
  </si>
  <si>
    <t>1395/09/05</t>
  </si>
  <si>
    <t>1395/09/06</t>
  </si>
  <si>
    <t>1395/09/07</t>
  </si>
  <si>
    <t>1395/09/08</t>
  </si>
  <si>
    <t>1395/09/09</t>
  </si>
  <si>
    <t>1395/09/10</t>
  </si>
  <si>
    <t>1395/09/11</t>
  </si>
  <si>
    <t>1395/09/12</t>
  </si>
  <si>
    <t>1395/09/13</t>
  </si>
  <si>
    <t>1395/09/14</t>
  </si>
  <si>
    <t>1395/09/15</t>
  </si>
  <si>
    <t>1395/09/16</t>
  </si>
  <si>
    <t>1395/09/17</t>
  </si>
  <si>
    <t>1395/09/18</t>
  </si>
  <si>
    <t>1395/09/19</t>
  </si>
  <si>
    <t>1395/09/20</t>
  </si>
  <si>
    <t>1395/09/21</t>
  </si>
  <si>
    <t>1395/09/22</t>
  </si>
  <si>
    <t>1395/09/23</t>
  </si>
  <si>
    <t>1395/09/24</t>
  </si>
  <si>
    <t>1395/09/25</t>
  </si>
  <si>
    <t>1395/09/26</t>
  </si>
  <si>
    <t>1395/09/27</t>
  </si>
  <si>
    <t>1395/09/28</t>
  </si>
  <si>
    <t>1395/09/29</t>
  </si>
  <si>
    <t>1395/09/30</t>
  </si>
  <si>
    <t>1395/10/01</t>
  </si>
  <si>
    <t>1395/10/02</t>
  </si>
  <si>
    <t>1395/10/03</t>
  </si>
  <si>
    <t>1395/10/04</t>
  </si>
  <si>
    <t>1395/10/05</t>
  </si>
  <si>
    <t>1395/10/06</t>
  </si>
  <si>
    <t>1395/10/07</t>
  </si>
  <si>
    <t>1395/10/08</t>
  </si>
  <si>
    <t>1395/10/09</t>
  </si>
  <si>
    <t>1395/10/10</t>
  </si>
  <si>
    <t>1395/10/11</t>
  </si>
  <si>
    <t>1395/10/12</t>
  </si>
  <si>
    <t>1395/10/13</t>
  </si>
  <si>
    <t>1395/10/14</t>
  </si>
  <si>
    <t>1395/10/15</t>
  </si>
  <si>
    <t>1395/10/16</t>
  </si>
  <si>
    <t>1395/10/17</t>
  </si>
  <si>
    <t>1395/10/18</t>
  </si>
  <si>
    <t>1395/10/19</t>
  </si>
  <si>
    <t>1395/10/20</t>
  </si>
  <si>
    <t>1395/10/21</t>
  </si>
  <si>
    <t>1395/10/22</t>
  </si>
  <si>
    <t>1395/10/23</t>
  </si>
  <si>
    <t>1395/10/24</t>
  </si>
  <si>
    <t>1395/10/25</t>
  </si>
  <si>
    <t>1395/10/26</t>
  </si>
  <si>
    <t>1395/10/27</t>
  </si>
  <si>
    <t>1395/10/28</t>
  </si>
  <si>
    <t>1395/10/29</t>
  </si>
  <si>
    <t>1395/10/30</t>
  </si>
  <si>
    <t>1395/11/01</t>
  </si>
  <si>
    <t>1395/11/02</t>
  </si>
  <si>
    <t>1395/11/03</t>
  </si>
  <si>
    <t>1395/11/04</t>
  </si>
  <si>
    <t>1395/11/05</t>
  </si>
  <si>
    <t>1395/11/06</t>
  </si>
  <si>
    <t>1395/11/07</t>
  </si>
  <si>
    <t>1395/11/08</t>
  </si>
  <si>
    <t>1395/11/09</t>
  </si>
  <si>
    <t>1395/11/10</t>
  </si>
  <si>
    <t>1395/11/11</t>
  </si>
  <si>
    <t>1395/11/12</t>
  </si>
  <si>
    <t>1395/11/13</t>
  </si>
  <si>
    <t>1395/11/14</t>
  </si>
  <si>
    <t>1395/11/15</t>
  </si>
  <si>
    <t>1395/11/16</t>
  </si>
  <si>
    <t>1395/11/17</t>
  </si>
  <si>
    <t>1395/11/18</t>
  </si>
  <si>
    <t>1395/11/19</t>
  </si>
  <si>
    <t>1395/11/20</t>
  </si>
  <si>
    <t>1395/11/21</t>
  </si>
  <si>
    <t>1395/11/22</t>
  </si>
  <si>
    <t>1395/11/23</t>
  </si>
  <si>
    <t>1395/11/24</t>
  </si>
  <si>
    <t>1395/11/25</t>
  </si>
  <si>
    <t>1395/11/26</t>
  </si>
  <si>
    <t>1395/11/27</t>
  </si>
  <si>
    <t>1395/11/28</t>
  </si>
  <si>
    <t>1395/11/29</t>
  </si>
  <si>
    <t>1395/11/30</t>
  </si>
  <si>
    <t>1395/12/01</t>
  </si>
  <si>
    <t>1395/12/02</t>
  </si>
  <si>
    <t>1395/12/03</t>
  </si>
  <si>
    <t>1395/12/04</t>
  </si>
  <si>
    <t>1395/12/05</t>
  </si>
  <si>
    <t>1395/12/06</t>
  </si>
  <si>
    <t>1395/12/07</t>
  </si>
  <si>
    <t>1395/12/08</t>
  </si>
  <si>
    <t>1395/12/09</t>
  </si>
  <si>
    <t>1395/12/10</t>
  </si>
  <si>
    <t>1395/12/11</t>
  </si>
  <si>
    <t>1395/12/12</t>
  </si>
  <si>
    <t>1395/12/13</t>
  </si>
  <si>
    <t>1395/12/14</t>
  </si>
  <si>
    <t>1395/12/15</t>
  </si>
  <si>
    <t>1395/12/16</t>
  </si>
  <si>
    <t>1395/12/17</t>
  </si>
  <si>
    <t>1395/12/18</t>
  </si>
  <si>
    <t>1395/12/19</t>
  </si>
  <si>
    <t>1395/12/20</t>
  </si>
  <si>
    <t>1395/12/21</t>
  </si>
  <si>
    <t>1395/12/22</t>
  </si>
  <si>
    <t>1395/12/23</t>
  </si>
  <si>
    <t>1395/12/24</t>
  </si>
  <si>
    <t>1395/12/25</t>
  </si>
  <si>
    <t>1395/12/26</t>
  </si>
  <si>
    <t>1395/12/27</t>
  </si>
  <si>
    <t>1395/12/28</t>
  </si>
  <si>
    <t>1395/12/29</t>
  </si>
  <si>
    <t>1395/12/30</t>
  </si>
  <si>
    <t>1396/01/01</t>
  </si>
  <si>
    <t>1396/01/02</t>
  </si>
  <si>
    <t>1396/01/03</t>
  </si>
  <si>
    <t>1396/01/04</t>
  </si>
  <si>
    <t>1396/01/05</t>
  </si>
  <si>
    <t>1396/01/06</t>
  </si>
  <si>
    <t>1396/01/07</t>
  </si>
  <si>
    <t>1396/01/08</t>
  </si>
  <si>
    <t>1396/01/09</t>
  </si>
  <si>
    <t>1396/01/10</t>
  </si>
  <si>
    <t>1396/01/11</t>
  </si>
  <si>
    <t>1396/01/12</t>
  </si>
  <si>
    <t>1396/01/13</t>
  </si>
  <si>
    <t>1396/01/14</t>
  </si>
  <si>
    <t>1396/01/15</t>
  </si>
  <si>
    <t>1396/01/16</t>
  </si>
  <si>
    <t>1396/01/17</t>
  </si>
  <si>
    <t>1396/01/18</t>
  </si>
  <si>
    <t>1396/01/19</t>
  </si>
  <si>
    <t>1396/01/20</t>
  </si>
  <si>
    <t>1396/01/21</t>
  </si>
  <si>
    <t>1396/01/22</t>
  </si>
  <si>
    <t>1396/01/23</t>
  </si>
  <si>
    <t>1396/01/24</t>
  </si>
  <si>
    <t>1396/01/25</t>
  </si>
  <si>
    <t>1396/01/26</t>
  </si>
  <si>
    <t>1396/01/27</t>
  </si>
  <si>
    <t>1396/01/28</t>
  </si>
  <si>
    <t>1396/01/29</t>
  </si>
  <si>
    <t>1396/01/30</t>
  </si>
  <si>
    <t>1396/01/31</t>
  </si>
  <si>
    <t>1396/02/01</t>
  </si>
  <si>
    <t>1396/02/02</t>
  </si>
  <si>
    <t>1396/02/03</t>
  </si>
  <si>
    <t>1396/02/04</t>
  </si>
  <si>
    <t>1396/02/05</t>
  </si>
  <si>
    <t>1396/02/06</t>
  </si>
  <si>
    <t>1396/02/07</t>
  </si>
  <si>
    <t>1396/02/08</t>
  </si>
  <si>
    <t>1396/02/09</t>
  </si>
  <si>
    <t>1396/02/10</t>
  </si>
  <si>
    <t>1396/02/11</t>
  </si>
  <si>
    <t>1396/02/12</t>
  </si>
  <si>
    <t>1396/02/13</t>
  </si>
  <si>
    <t>1396/02/14</t>
  </si>
  <si>
    <t>1396/02/15</t>
  </si>
  <si>
    <t>1396/02/16</t>
  </si>
  <si>
    <t>1396/02/17</t>
  </si>
  <si>
    <t>1396/02/18</t>
  </si>
  <si>
    <t>1396/02/19</t>
  </si>
  <si>
    <t>1396/02/20</t>
  </si>
  <si>
    <t>1396/02/21</t>
  </si>
  <si>
    <t>1396/02/22</t>
  </si>
  <si>
    <t>1396/02/23</t>
  </si>
  <si>
    <t>1396/02/24</t>
  </si>
  <si>
    <t>1396/02/25</t>
  </si>
  <si>
    <t>1396/02/26</t>
  </si>
  <si>
    <t>1396/02/27</t>
  </si>
  <si>
    <t>1396/02/28</t>
  </si>
  <si>
    <t>1396/02/29</t>
  </si>
  <si>
    <t>1396/02/30</t>
  </si>
  <si>
    <t>1396/02/31</t>
  </si>
  <si>
    <t>1396/03/01</t>
  </si>
  <si>
    <t>1396/03/02</t>
  </si>
  <si>
    <t>1396/03/03</t>
  </si>
  <si>
    <t>1396/03/04</t>
  </si>
  <si>
    <t>1396/03/05</t>
  </si>
  <si>
    <t>1396/03/06</t>
  </si>
  <si>
    <t>1396/03/07</t>
  </si>
  <si>
    <t>1396/03/08</t>
  </si>
  <si>
    <t>1396/03/09</t>
  </si>
  <si>
    <t>1396/03/10</t>
  </si>
  <si>
    <t>1396/03/11</t>
  </si>
  <si>
    <t>1396/03/12</t>
  </si>
  <si>
    <t>1396/03/13</t>
  </si>
  <si>
    <t>1396/03/14</t>
  </si>
  <si>
    <t>1396/03/15</t>
  </si>
  <si>
    <t>1396/03/16</t>
  </si>
  <si>
    <t>1396/03/17</t>
  </si>
  <si>
    <t>1396/03/18</t>
  </si>
  <si>
    <t>1396/03/19</t>
  </si>
  <si>
    <t>1396/03/20</t>
  </si>
  <si>
    <t>1396/03/21</t>
  </si>
  <si>
    <t>1396/03/22</t>
  </si>
  <si>
    <t>1396/03/23</t>
  </si>
  <si>
    <t>1396/03/24</t>
  </si>
  <si>
    <t>1396/03/25</t>
  </si>
  <si>
    <t>1396/03/26</t>
  </si>
  <si>
    <t>1396/03/27</t>
  </si>
  <si>
    <t>1396/03/28</t>
  </si>
  <si>
    <t>1396/03/29</t>
  </si>
  <si>
    <t>1396/03/30</t>
  </si>
  <si>
    <t>1396/03/31</t>
  </si>
  <si>
    <t>1396/04/01</t>
  </si>
  <si>
    <t>1396/04/02</t>
  </si>
  <si>
    <t>1396/04/03</t>
  </si>
  <si>
    <t>1396/04/04</t>
  </si>
  <si>
    <t>1396/04/05</t>
  </si>
  <si>
    <t>1396/04/06</t>
  </si>
  <si>
    <t>1396/04/07</t>
  </si>
  <si>
    <t>1396/04/08</t>
  </si>
  <si>
    <t>1396/04/09</t>
  </si>
  <si>
    <t>1396/04/10</t>
  </si>
  <si>
    <t>1396/04/11</t>
  </si>
  <si>
    <t>1396/04/12</t>
  </si>
  <si>
    <t>1396/04/13</t>
  </si>
  <si>
    <t>1396/04/14</t>
  </si>
  <si>
    <t>1396/04/15</t>
  </si>
  <si>
    <t>1396/04/16</t>
  </si>
  <si>
    <t>1396/04/17</t>
  </si>
  <si>
    <t>1396/04/18</t>
  </si>
  <si>
    <t>1396/04/19</t>
  </si>
  <si>
    <t>1396/04/20</t>
  </si>
  <si>
    <t>1396/04/21</t>
  </si>
  <si>
    <t>1396/04/22</t>
  </si>
  <si>
    <t>1396/04/23</t>
  </si>
  <si>
    <t>1396/04/24</t>
  </si>
  <si>
    <t>1396/04/25</t>
  </si>
  <si>
    <t>1396/04/26</t>
  </si>
  <si>
    <t>1396/04/27</t>
  </si>
  <si>
    <t>1396/04/28</t>
  </si>
  <si>
    <t>1396/04/29</t>
  </si>
  <si>
    <t>1396/04/30</t>
  </si>
  <si>
    <t>1396/04/31</t>
  </si>
  <si>
    <t>1396/05/01</t>
  </si>
  <si>
    <t>1396/05/02</t>
  </si>
  <si>
    <t>1396/05/03</t>
  </si>
  <si>
    <t>1396/05/04</t>
  </si>
  <si>
    <t>1396/05/05</t>
  </si>
  <si>
    <t>1396/05/06</t>
  </si>
  <si>
    <t>1396/05/07</t>
  </si>
  <si>
    <t>1396/05/08</t>
  </si>
  <si>
    <t>1396/05/09</t>
  </si>
  <si>
    <t>1396/05/10</t>
  </si>
  <si>
    <t>1396/05/11</t>
  </si>
  <si>
    <t>1396/05/12</t>
  </si>
  <si>
    <t>1396/05/13</t>
  </si>
  <si>
    <t>1396/05/14</t>
  </si>
  <si>
    <t>1396/05/15</t>
  </si>
  <si>
    <t>1396/05/16</t>
  </si>
  <si>
    <t>1396/05/17</t>
  </si>
  <si>
    <t>1396/05/18</t>
  </si>
  <si>
    <t>1396/05/19</t>
  </si>
  <si>
    <t>1396/05/20</t>
  </si>
  <si>
    <t>1396/05/21</t>
  </si>
  <si>
    <t>1396/05/22</t>
  </si>
  <si>
    <t>1396/05/23</t>
  </si>
  <si>
    <t>1396/05/24</t>
  </si>
  <si>
    <t>1396/05/25</t>
  </si>
  <si>
    <t>1396/05/26</t>
  </si>
  <si>
    <t>1396/05/27</t>
  </si>
  <si>
    <t>1396/05/28</t>
  </si>
  <si>
    <t>1396/05/29</t>
  </si>
  <si>
    <t>1396/05/30</t>
  </si>
  <si>
    <t>1396/05/31</t>
  </si>
  <si>
    <t>1396/06/01</t>
  </si>
  <si>
    <t>1396/06/02</t>
  </si>
  <si>
    <t>1396/06/03</t>
  </si>
  <si>
    <t>1396/06/04</t>
  </si>
  <si>
    <t>1396/06/05</t>
  </si>
  <si>
    <t>1396/06/06</t>
  </si>
  <si>
    <t>1396/06/07</t>
  </si>
  <si>
    <t>1396/06/08</t>
  </si>
  <si>
    <t>1396/06/09</t>
  </si>
  <si>
    <t>1396/06/10</t>
  </si>
  <si>
    <t>1396/06/11</t>
  </si>
  <si>
    <t>1396/06/12</t>
  </si>
  <si>
    <t>1396/06/13</t>
  </si>
  <si>
    <t>1396/06/14</t>
  </si>
  <si>
    <t>1396/06/15</t>
  </si>
  <si>
    <t>1396/06/16</t>
  </si>
  <si>
    <t>1396/06/17</t>
  </si>
  <si>
    <t>1396/06/18</t>
  </si>
  <si>
    <t>1396/06/19</t>
  </si>
  <si>
    <t>1396/06/20</t>
  </si>
  <si>
    <t>1396/06/21</t>
  </si>
  <si>
    <t>1396/06/22</t>
  </si>
  <si>
    <t>1396/06/23</t>
  </si>
  <si>
    <t>1396/06/24</t>
  </si>
  <si>
    <t>1396/06/25</t>
  </si>
  <si>
    <t>1396/06/26</t>
  </si>
  <si>
    <t>1396/06/27</t>
  </si>
  <si>
    <t>1396/06/28</t>
  </si>
  <si>
    <t>1396/06/29</t>
  </si>
  <si>
    <t>1396/06/30</t>
  </si>
  <si>
    <t>1396/06/31</t>
  </si>
  <si>
    <t>1396/07/01</t>
  </si>
  <si>
    <t>1396/07/02</t>
  </si>
  <si>
    <t>1396/07/03</t>
  </si>
  <si>
    <t>1396/07/04</t>
  </si>
  <si>
    <t>1396/07/05</t>
  </si>
  <si>
    <t>1396/07/06</t>
  </si>
  <si>
    <t>1396/07/07</t>
  </si>
  <si>
    <t>1396/07/08</t>
  </si>
  <si>
    <t>1396/07/09</t>
  </si>
  <si>
    <t>1396/07/10</t>
  </si>
  <si>
    <t>1396/07/11</t>
  </si>
  <si>
    <t>1396/07/12</t>
  </si>
  <si>
    <t>1396/07/13</t>
  </si>
  <si>
    <t>1396/07/14</t>
  </si>
  <si>
    <t>1396/07/15</t>
  </si>
  <si>
    <t>1396/07/16</t>
  </si>
  <si>
    <t>1396/07/17</t>
  </si>
  <si>
    <t>1396/07/18</t>
  </si>
  <si>
    <t>1396/07/19</t>
  </si>
  <si>
    <t>1396/07/20</t>
  </si>
  <si>
    <t>1396/07/21</t>
  </si>
  <si>
    <t>1396/07/22</t>
  </si>
  <si>
    <t>1396/07/23</t>
  </si>
  <si>
    <t>1396/07/24</t>
  </si>
  <si>
    <t>1396/07/25</t>
  </si>
  <si>
    <t>1396/07/26</t>
  </si>
  <si>
    <t>1396/07/27</t>
  </si>
  <si>
    <t>1396/07/28</t>
  </si>
  <si>
    <t>1396/07/29</t>
  </si>
  <si>
    <t>1396/07/30</t>
  </si>
  <si>
    <t>1396/08/01</t>
  </si>
  <si>
    <t>1396/08/02</t>
  </si>
  <si>
    <t>1396/08/03</t>
  </si>
  <si>
    <t>1396/08/04</t>
  </si>
  <si>
    <t>1396/08/05</t>
  </si>
  <si>
    <t>1396/08/06</t>
  </si>
  <si>
    <t>1396/08/07</t>
  </si>
  <si>
    <t>1396/08/08</t>
  </si>
  <si>
    <t>1396/08/09</t>
  </si>
  <si>
    <t>1396/08/10</t>
  </si>
  <si>
    <t>1396/08/11</t>
  </si>
  <si>
    <t>1396/08/12</t>
  </si>
  <si>
    <t>1396/08/13</t>
  </si>
  <si>
    <t>1396/08/14</t>
  </si>
  <si>
    <t>1396/08/15</t>
  </si>
  <si>
    <t>1396/08/16</t>
  </si>
  <si>
    <t>1396/08/17</t>
  </si>
  <si>
    <t>1396/08/18</t>
  </si>
  <si>
    <t>1396/08/19</t>
  </si>
  <si>
    <t>1396/08/20</t>
  </si>
  <si>
    <t>1396/08/21</t>
  </si>
  <si>
    <t>1396/08/22</t>
  </si>
  <si>
    <t>1396/08/23</t>
  </si>
  <si>
    <t>1396/08/24</t>
  </si>
  <si>
    <t>1396/08/25</t>
  </si>
  <si>
    <t>1396/08/26</t>
  </si>
  <si>
    <t>1396/08/27</t>
  </si>
  <si>
    <t>1396/08/28</t>
  </si>
  <si>
    <t>1396/08/29</t>
  </si>
  <si>
    <t>1396/08/30</t>
  </si>
  <si>
    <t>1396/09/01</t>
  </si>
  <si>
    <t>1396/09/02</t>
  </si>
  <si>
    <t>1396/09/03</t>
  </si>
  <si>
    <t>1396/09/04</t>
  </si>
  <si>
    <t>1396/09/05</t>
  </si>
  <si>
    <t>1396/09/06</t>
  </si>
  <si>
    <t>1396/09/07</t>
  </si>
  <si>
    <t>1396/09/08</t>
  </si>
  <si>
    <t>1396/09/09</t>
  </si>
  <si>
    <t>1396/09/10</t>
  </si>
  <si>
    <t>1396/09/11</t>
  </si>
  <si>
    <t>1396/09/12</t>
  </si>
  <si>
    <t>1396/09/13</t>
  </si>
  <si>
    <t>1396/09/14</t>
  </si>
  <si>
    <t>1396/09/15</t>
  </si>
  <si>
    <t>1396/09/16</t>
  </si>
  <si>
    <t>1396/09/17</t>
  </si>
  <si>
    <t>1396/09/18</t>
  </si>
  <si>
    <t>1396/09/19</t>
  </si>
  <si>
    <t>1396/09/20</t>
  </si>
  <si>
    <t>1396/09/21</t>
  </si>
  <si>
    <t>1396/09/22</t>
  </si>
  <si>
    <t>1396/09/23</t>
  </si>
  <si>
    <t>1396/09/24</t>
  </si>
  <si>
    <t>1396/09/25</t>
  </si>
  <si>
    <t>1396/09/26</t>
  </si>
  <si>
    <t>1396/09/27</t>
  </si>
  <si>
    <t>1396/09/28</t>
  </si>
  <si>
    <t>1396/09/29</t>
  </si>
  <si>
    <t>1396/09/30</t>
  </si>
  <si>
    <t>1396/10/01</t>
  </si>
  <si>
    <t>1396/10/02</t>
  </si>
  <si>
    <t>1396/10/03</t>
  </si>
  <si>
    <t>1396/10/04</t>
  </si>
  <si>
    <t>1396/10/05</t>
  </si>
  <si>
    <t>1396/10/06</t>
  </si>
  <si>
    <t>1396/10/07</t>
  </si>
  <si>
    <t>1396/10/08</t>
  </si>
  <si>
    <t>1396/10/09</t>
  </si>
  <si>
    <t>1396/10/10</t>
  </si>
  <si>
    <t>1396/10/11</t>
  </si>
  <si>
    <t>1396/10/12</t>
  </si>
  <si>
    <t>1396/10/13</t>
  </si>
  <si>
    <t>1396/10/14</t>
  </si>
  <si>
    <t>1396/10/15</t>
  </si>
  <si>
    <t>1396/10/16</t>
  </si>
  <si>
    <t>1396/10/17</t>
  </si>
  <si>
    <t>1396/10/18</t>
  </si>
  <si>
    <t>1396/10/19</t>
  </si>
  <si>
    <t>1396/10/20</t>
  </si>
  <si>
    <t>1396/10/21</t>
  </si>
  <si>
    <t>1396/10/22</t>
  </si>
  <si>
    <t>1396/10/23</t>
  </si>
  <si>
    <t>1396/10/24</t>
  </si>
  <si>
    <t>1396/10/25</t>
  </si>
  <si>
    <t>1396/10/26</t>
  </si>
  <si>
    <t>1396/10/27</t>
  </si>
  <si>
    <t>1396/10/28</t>
  </si>
  <si>
    <t>1396/10/29</t>
  </si>
  <si>
    <t>1396/10/30</t>
  </si>
  <si>
    <t>1396/11/01</t>
  </si>
  <si>
    <t>1396/11/02</t>
  </si>
  <si>
    <t>1396/11/03</t>
  </si>
  <si>
    <t>1396/11/04</t>
  </si>
  <si>
    <t>1396/11/05</t>
  </si>
  <si>
    <t>1396/11/06</t>
  </si>
  <si>
    <t>1396/11/07</t>
  </si>
  <si>
    <t>1396/11/08</t>
  </si>
  <si>
    <t>1396/11/09</t>
  </si>
  <si>
    <t>1396/11/10</t>
  </si>
  <si>
    <t>1396/11/11</t>
  </si>
  <si>
    <t>1396/11/12</t>
  </si>
  <si>
    <t>1396/11/13</t>
  </si>
  <si>
    <t>1396/11/14</t>
  </si>
  <si>
    <t>1396/11/15</t>
  </si>
  <si>
    <t>1396/11/16</t>
  </si>
  <si>
    <t>1396/11/17</t>
  </si>
  <si>
    <t>1396/11/18</t>
  </si>
  <si>
    <t>1396/11/19</t>
  </si>
  <si>
    <t>1396/11/20</t>
  </si>
  <si>
    <t>1396/11/21</t>
  </si>
  <si>
    <t>1396/11/22</t>
  </si>
  <si>
    <t>1396/11/23</t>
  </si>
  <si>
    <t>1396/11/24</t>
  </si>
  <si>
    <t>1396/11/25</t>
  </si>
  <si>
    <t>1396/11/26</t>
  </si>
  <si>
    <t>1396/11/27</t>
  </si>
  <si>
    <t>1396/11/28</t>
  </si>
  <si>
    <t>1396/11/29</t>
  </si>
  <si>
    <t>1396/11/30</t>
  </si>
  <si>
    <t>1396/12/01</t>
  </si>
  <si>
    <t>1396/12/02</t>
  </si>
  <si>
    <t>1396/12/03</t>
  </si>
  <si>
    <t>1396/12/04</t>
  </si>
  <si>
    <t>1396/12/05</t>
  </si>
  <si>
    <t>1396/12/06</t>
  </si>
  <si>
    <t>1396/12/07</t>
  </si>
  <si>
    <t>1396/12/08</t>
  </si>
  <si>
    <t>1396/12/09</t>
  </si>
  <si>
    <t>1396/12/10</t>
  </si>
  <si>
    <t>1396/12/11</t>
  </si>
  <si>
    <t>1396/12/12</t>
  </si>
  <si>
    <t>1396/12/13</t>
  </si>
  <si>
    <t>1396/12/14</t>
  </si>
  <si>
    <t>1396/12/15</t>
  </si>
  <si>
    <t>1396/12/16</t>
  </si>
  <si>
    <t>1396/12/17</t>
  </si>
  <si>
    <t>1396/12/18</t>
  </si>
  <si>
    <t>1396/12/19</t>
  </si>
  <si>
    <t>1396/12/20</t>
  </si>
  <si>
    <t>1396/12/21</t>
  </si>
  <si>
    <t>1396/12/22</t>
  </si>
  <si>
    <t>1396/12/23</t>
  </si>
  <si>
    <t>1396/12/24</t>
  </si>
  <si>
    <t>1396/12/25</t>
  </si>
  <si>
    <t>1396/12/26</t>
  </si>
  <si>
    <t>1396/12/27</t>
  </si>
  <si>
    <t>1396/12/28</t>
  </si>
  <si>
    <t>1396/12/29</t>
  </si>
  <si>
    <t>1397/01/01</t>
  </si>
  <si>
    <t>1397/01/02</t>
  </si>
  <si>
    <t>1397/01/03</t>
  </si>
  <si>
    <t>1397/01/04</t>
  </si>
  <si>
    <t>1397/01/05</t>
  </si>
  <si>
    <t>1397/01/06</t>
  </si>
  <si>
    <t>1397/01/07</t>
  </si>
  <si>
    <t>1397/01/08</t>
  </si>
  <si>
    <t>1397/01/09</t>
  </si>
  <si>
    <t>1397/01/10</t>
  </si>
  <si>
    <t>1397/01/11</t>
  </si>
  <si>
    <t>1397/01/12</t>
  </si>
  <si>
    <t>1397/01/13</t>
  </si>
  <si>
    <t>1397/01/14</t>
  </si>
  <si>
    <t>1397/01/15</t>
  </si>
  <si>
    <t>1397/01/16</t>
  </si>
  <si>
    <t>1397/01/17</t>
  </si>
  <si>
    <t>1397/01/18</t>
  </si>
  <si>
    <t>1397/01/19</t>
  </si>
  <si>
    <t>1397/01/20</t>
  </si>
  <si>
    <t>1397/01/21</t>
  </si>
  <si>
    <t>1397/01/22</t>
  </si>
  <si>
    <t>1397/01/23</t>
  </si>
  <si>
    <t>1397/01/24</t>
  </si>
  <si>
    <t>1397/01/25</t>
  </si>
  <si>
    <t>1397/01/26</t>
  </si>
  <si>
    <t>1397/01/27</t>
  </si>
  <si>
    <t>1397/01/28</t>
  </si>
  <si>
    <t>1397/01/29</t>
  </si>
  <si>
    <t>1397/01/30</t>
  </si>
  <si>
    <t>1397/01/31</t>
  </si>
  <si>
    <t>1397/02/01</t>
  </si>
  <si>
    <t>1397/02/02</t>
  </si>
  <si>
    <t>1397/02/03</t>
  </si>
  <si>
    <t>1397/02/04</t>
  </si>
  <si>
    <t>1397/02/05</t>
  </si>
  <si>
    <t>1397/02/06</t>
  </si>
  <si>
    <t>1397/02/07</t>
  </si>
  <si>
    <t>1397/02/08</t>
  </si>
  <si>
    <t>1397/02/09</t>
  </si>
  <si>
    <t>1397/02/10</t>
  </si>
  <si>
    <t>1397/02/11</t>
  </si>
  <si>
    <t>1397/02/12</t>
  </si>
  <si>
    <t>1397/02/13</t>
  </si>
  <si>
    <t>1397/02/14</t>
  </si>
  <si>
    <t>1397/02/15</t>
  </si>
  <si>
    <t>1397/02/16</t>
  </si>
  <si>
    <t>1397/02/17</t>
  </si>
  <si>
    <t>1397/02/18</t>
  </si>
  <si>
    <t>1397/02/19</t>
  </si>
  <si>
    <t>1397/02/20</t>
  </si>
  <si>
    <t>1397/02/21</t>
  </si>
  <si>
    <t>1397/02/22</t>
  </si>
  <si>
    <t>1397/02/23</t>
  </si>
  <si>
    <t>1397/02/24</t>
  </si>
  <si>
    <t>1397/02/25</t>
  </si>
  <si>
    <t>1397/02/26</t>
  </si>
  <si>
    <t>1397/02/27</t>
  </si>
  <si>
    <t>1397/02/28</t>
  </si>
  <si>
    <t>1397/02/29</t>
  </si>
  <si>
    <t>1397/02/30</t>
  </si>
  <si>
    <t>1397/02/31</t>
  </si>
  <si>
    <t>1397/03/01</t>
  </si>
  <si>
    <t>1397/03/02</t>
  </si>
  <si>
    <t>1397/03/03</t>
  </si>
  <si>
    <t>1397/03/04</t>
  </si>
  <si>
    <t>1397/03/05</t>
  </si>
  <si>
    <t>1397/03/06</t>
  </si>
  <si>
    <t>1397/03/07</t>
  </si>
  <si>
    <t>1397/03/08</t>
  </si>
  <si>
    <t>1397/03/09</t>
  </si>
  <si>
    <t>1397/03/10</t>
  </si>
  <si>
    <t>1397/03/11</t>
  </si>
  <si>
    <t>1397/03/12</t>
  </si>
  <si>
    <t>1397/03/13</t>
  </si>
  <si>
    <t>1397/03/14</t>
  </si>
  <si>
    <t>1397/03/15</t>
  </si>
  <si>
    <t>1397/03/16</t>
  </si>
  <si>
    <t>1397/03/17</t>
  </si>
  <si>
    <t>1397/03/18</t>
  </si>
  <si>
    <t>1397/03/19</t>
  </si>
  <si>
    <t>1397/03/20</t>
  </si>
  <si>
    <t>1397/03/21</t>
  </si>
  <si>
    <t>1397/03/22</t>
  </si>
  <si>
    <t>1397/03/23</t>
  </si>
  <si>
    <t>1397/03/24</t>
  </si>
  <si>
    <t>1397/03/25</t>
  </si>
  <si>
    <t>1397/03/26</t>
  </si>
  <si>
    <t>1397/03/27</t>
  </si>
  <si>
    <t>1397/03/28</t>
  </si>
  <si>
    <t>1397/03/29</t>
  </si>
  <si>
    <t>1397/03/30</t>
  </si>
  <si>
    <t>1397/03/31</t>
  </si>
  <si>
    <t>1397/04/01</t>
  </si>
  <si>
    <t>1397/04/02</t>
  </si>
  <si>
    <t>1397/04/03</t>
  </si>
  <si>
    <t>1397/04/04</t>
  </si>
  <si>
    <t>1397/04/05</t>
  </si>
  <si>
    <t>1397/04/06</t>
  </si>
  <si>
    <t>1397/04/07</t>
  </si>
  <si>
    <t>1397/04/08</t>
  </si>
  <si>
    <t>1397/04/09</t>
  </si>
  <si>
    <t>1397/04/10</t>
  </si>
  <si>
    <t>1397/04/11</t>
  </si>
  <si>
    <t>1397/04/12</t>
  </si>
  <si>
    <t>1397/04/13</t>
  </si>
  <si>
    <t>1397/04/14</t>
  </si>
  <si>
    <t>1397/04/15</t>
  </si>
  <si>
    <t>1397/04/16</t>
  </si>
  <si>
    <t>1397/04/17</t>
  </si>
  <si>
    <t>1397/04/18</t>
  </si>
  <si>
    <t>1397/04/19</t>
  </si>
  <si>
    <t>1397/04/20</t>
  </si>
  <si>
    <t>1397/04/21</t>
  </si>
  <si>
    <t>1397/04/22</t>
  </si>
  <si>
    <t>1397/04/23</t>
  </si>
  <si>
    <t>1397/04/24</t>
  </si>
  <si>
    <t>1397/04/25</t>
  </si>
  <si>
    <t>1397/04/26</t>
  </si>
  <si>
    <t>1397/04/27</t>
  </si>
  <si>
    <t>1397/04/28</t>
  </si>
  <si>
    <t>1397/04/29</t>
  </si>
  <si>
    <t>1397/04/30</t>
  </si>
  <si>
    <t>1397/04/31</t>
  </si>
  <si>
    <t>1397/05/01</t>
  </si>
  <si>
    <t>1397/05/02</t>
  </si>
  <si>
    <t>1397/05/03</t>
  </si>
  <si>
    <t>1397/05/04</t>
  </si>
  <si>
    <t>1397/05/05</t>
  </si>
  <si>
    <t>1397/05/06</t>
  </si>
  <si>
    <t>1397/05/07</t>
  </si>
  <si>
    <t>1397/05/08</t>
  </si>
  <si>
    <t>1397/05/09</t>
  </si>
  <si>
    <t>1397/05/10</t>
  </si>
  <si>
    <t>1397/05/11</t>
  </si>
  <si>
    <t>1397/05/12</t>
  </si>
  <si>
    <t>1397/05/13</t>
  </si>
  <si>
    <t>1397/05/14</t>
  </si>
  <si>
    <t>1397/05/15</t>
  </si>
  <si>
    <t>1397/05/16</t>
  </si>
  <si>
    <t>1397/05/17</t>
  </si>
  <si>
    <t>1397/05/18</t>
  </si>
  <si>
    <t>1397/05/19</t>
  </si>
  <si>
    <t>1397/05/20</t>
  </si>
  <si>
    <t>1397/05/21</t>
  </si>
  <si>
    <t>1397/05/22</t>
  </si>
  <si>
    <t>1397/05/23</t>
  </si>
  <si>
    <t>1397/05/24</t>
  </si>
  <si>
    <t>1397/05/25</t>
  </si>
  <si>
    <t>1397/05/26</t>
  </si>
  <si>
    <t>1397/05/27</t>
  </si>
  <si>
    <t>1397/05/28</t>
  </si>
  <si>
    <t>1397/05/29</t>
  </si>
  <si>
    <t>1397/05/30</t>
  </si>
  <si>
    <t>1397/05/31</t>
  </si>
  <si>
    <t>1397/06/01</t>
  </si>
  <si>
    <t>1397/06/02</t>
  </si>
  <si>
    <t>1397/06/03</t>
  </si>
  <si>
    <t>1397/06/04</t>
  </si>
  <si>
    <t>1397/06/05</t>
  </si>
  <si>
    <t>1397/06/06</t>
  </si>
  <si>
    <t>1397/06/07</t>
  </si>
  <si>
    <t>1397/06/08</t>
  </si>
  <si>
    <t>1397/06/09</t>
  </si>
  <si>
    <t>1397/06/10</t>
  </si>
  <si>
    <t>1397/06/11</t>
  </si>
  <si>
    <t>1397/06/12</t>
  </si>
  <si>
    <t>1397/06/13</t>
  </si>
  <si>
    <t>1397/06/14</t>
  </si>
  <si>
    <t>1397/06/15</t>
  </si>
  <si>
    <t>1397/06/16</t>
  </si>
  <si>
    <t>1397/06/17</t>
  </si>
  <si>
    <t>1397/06/18</t>
  </si>
  <si>
    <t>1397/06/19</t>
  </si>
  <si>
    <t>1397/06/20</t>
  </si>
  <si>
    <t>1397/06/21</t>
  </si>
  <si>
    <t>1397/06/22</t>
  </si>
  <si>
    <t>1397/06/23</t>
  </si>
  <si>
    <t>1397/06/24</t>
  </si>
  <si>
    <t>1397/06/25</t>
  </si>
  <si>
    <t>1397/06/26</t>
  </si>
  <si>
    <t>1397/06/27</t>
  </si>
  <si>
    <t>1397/06/28</t>
  </si>
  <si>
    <t>1397/06/29</t>
  </si>
  <si>
    <t>1397/06/30</t>
  </si>
  <si>
    <t>1397/06/31</t>
  </si>
  <si>
    <t>1397/07/01</t>
  </si>
  <si>
    <t>1397/07/02</t>
  </si>
  <si>
    <t>1397/07/03</t>
  </si>
  <si>
    <t>1397/07/04</t>
  </si>
  <si>
    <t>1397/07/05</t>
  </si>
  <si>
    <t>1397/07/06</t>
  </si>
  <si>
    <t>1397/07/07</t>
  </si>
  <si>
    <t>1397/07/08</t>
  </si>
  <si>
    <t>1397/07/09</t>
  </si>
  <si>
    <t>1397/07/10</t>
  </si>
  <si>
    <t>1397/07/11</t>
  </si>
  <si>
    <t>1397/07/12</t>
  </si>
  <si>
    <t>1397/07/13</t>
  </si>
  <si>
    <t>1397/07/14</t>
  </si>
  <si>
    <t>1397/07/15</t>
  </si>
  <si>
    <t>1397/07/16</t>
  </si>
  <si>
    <t>1397/07/17</t>
  </si>
  <si>
    <t>1397/07/18</t>
  </si>
  <si>
    <t>1397/07/19</t>
  </si>
  <si>
    <t>1397/07/20</t>
  </si>
  <si>
    <t>1397/07/21</t>
  </si>
  <si>
    <t>1397/07/22</t>
  </si>
  <si>
    <t>1397/07/23</t>
  </si>
  <si>
    <t>1397/07/24</t>
  </si>
  <si>
    <t>1397/07/25</t>
  </si>
  <si>
    <t>1397/07/26</t>
  </si>
  <si>
    <t>1397/07/27</t>
  </si>
  <si>
    <t>1397/07/28</t>
  </si>
  <si>
    <t>1397/07/29</t>
  </si>
  <si>
    <t>1397/07/30</t>
  </si>
  <si>
    <t>1397/08/01</t>
  </si>
  <si>
    <t>1397/08/02</t>
  </si>
  <si>
    <t>1397/08/03</t>
  </si>
  <si>
    <t>1397/08/04</t>
  </si>
  <si>
    <t>1397/08/05</t>
  </si>
  <si>
    <t>1397/08/06</t>
  </si>
  <si>
    <t>1397/08/07</t>
  </si>
  <si>
    <t>1397/08/08</t>
  </si>
  <si>
    <t>1397/08/09</t>
  </si>
  <si>
    <t>1397/08/10</t>
  </si>
  <si>
    <t>1397/08/11</t>
  </si>
  <si>
    <t>1397/08/12</t>
  </si>
  <si>
    <t>1397/08/13</t>
  </si>
  <si>
    <t>1397/08/14</t>
  </si>
  <si>
    <t>1397/08/15</t>
  </si>
  <si>
    <t>1397/08/16</t>
  </si>
  <si>
    <t>1397/08/17</t>
  </si>
  <si>
    <t>1397/08/18</t>
  </si>
  <si>
    <t>1397/08/19</t>
  </si>
  <si>
    <t>1397/08/20</t>
  </si>
  <si>
    <t>1397/08/21</t>
  </si>
  <si>
    <t>1397/08/22</t>
  </si>
  <si>
    <t>1397/08/23</t>
  </si>
  <si>
    <t>1397/08/24</t>
  </si>
  <si>
    <t>1397/08/25</t>
  </si>
  <si>
    <t>1397/08/26</t>
  </si>
  <si>
    <t>1397/08/27</t>
  </si>
  <si>
    <t>1397/08/28</t>
  </si>
  <si>
    <t>1397/08/29</t>
  </si>
  <si>
    <t>1397/08/30</t>
  </si>
  <si>
    <t>1397/09/01</t>
  </si>
  <si>
    <t>1397/09/02</t>
  </si>
  <si>
    <t>1397/09/03</t>
  </si>
  <si>
    <t>1397/09/04</t>
  </si>
  <si>
    <t>1397/09/05</t>
  </si>
  <si>
    <t>1397/09/06</t>
  </si>
  <si>
    <t>1397/09/07</t>
  </si>
  <si>
    <t>1397/09/08</t>
  </si>
  <si>
    <t>1397/09/09</t>
  </si>
  <si>
    <t>1397/09/10</t>
  </si>
  <si>
    <t>1397/09/11</t>
  </si>
  <si>
    <t>1397/09/12</t>
  </si>
  <si>
    <t>1397/09/13</t>
  </si>
  <si>
    <t>1397/09/14</t>
  </si>
  <si>
    <t>1397/09/15</t>
  </si>
  <si>
    <t>1397/09/16</t>
  </si>
  <si>
    <t>1397/09/17</t>
  </si>
  <si>
    <t>1397/09/18</t>
  </si>
  <si>
    <t>1397/09/19</t>
  </si>
  <si>
    <t>1397/09/20</t>
  </si>
  <si>
    <t>1397/09/21</t>
  </si>
  <si>
    <t>1397/09/22</t>
  </si>
  <si>
    <t>1397/09/23</t>
  </si>
  <si>
    <t>1397/09/24</t>
  </si>
  <si>
    <t>1397/09/25</t>
  </si>
  <si>
    <t>1397/09/26</t>
  </si>
  <si>
    <t>1397/09/27</t>
  </si>
  <si>
    <t>1397/09/28</t>
  </si>
  <si>
    <t>1397/09/29</t>
  </si>
  <si>
    <t>1397/09/30</t>
  </si>
  <si>
    <t>1397/10/01</t>
  </si>
  <si>
    <t>1397/10/02</t>
  </si>
  <si>
    <t>1397/10/03</t>
  </si>
  <si>
    <t>1397/10/04</t>
  </si>
  <si>
    <t>1397/10/05</t>
  </si>
  <si>
    <t>1397/10/06</t>
  </si>
  <si>
    <t>1397/10/07</t>
  </si>
  <si>
    <t>1397/10/08</t>
  </si>
  <si>
    <t>1397/10/09</t>
  </si>
  <si>
    <t>1397/10/10</t>
  </si>
  <si>
    <t>1397/10/11</t>
  </si>
  <si>
    <t>1397/10/12</t>
  </si>
  <si>
    <t>1397/10/13</t>
  </si>
  <si>
    <t>1397/10/14</t>
  </si>
  <si>
    <t>1397/10/15</t>
  </si>
  <si>
    <t>1397/10/16</t>
  </si>
  <si>
    <t>1397/10/17</t>
  </si>
  <si>
    <t>1397/10/18</t>
  </si>
  <si>
    <t>1397/10/19</t>
  </si>
  <si>
    <t>1397/10/20</t>
  </si>
  <si>
    <t>1397/10/21</t>
  </si>
  <si>
    <t>1397/10/22</t>
  </si>
  <si>
    <t>1397/10/23</t>
  </si>
  <si>
    <t>1397/10/24</t>
  </si>
  <si>
    <t>1397/10/25</t>
  </si>
  <si>
    <t>1397/10/26</t>
  </si>
  <si>
    <t>1397/10/27</t>
  </si>
  <si>
    <t>1397/10/28</t>
  </si>
  <si>
    <t>1397/10/29</t>
  </si>
  <si>
    <t>1397/10/30</t>
  </si>
  <si>
    <t>1397/11/01</t>
  </si>
  <si>
    <t>1397/11/02</t>
  </si>
  <si>
    <t>1397/11/03</t>
  </si>
  <si>
    <t>1397/11/04</t>
  </si>
  <si>
    <t>1397/11/05</t>
  </si>
  <si>
    <t>1397/11/06</t>
  </si>
  <si>
    <t>1397/11/07</t>
  </si>
  <si>
    <t>1397/11/08</t>
  </si>
  <si>
    <t>1397/11/09</t>
  </si>
  <si>
    <t>1397/11/10</t>
  </si>
  <si>
    <t>1397/11/11</t>
  </si>
  <si>
    <t>1397/11/12</t>
  </si>
  <si>
    <t>1397/11/13</t>
  </si>
  <si>
    <t>1397/11/14</t>
  </si>
  <si>
    <t>1397/11/15</t>
  </si>
  <si>
    <t>1397/11/16</t>
  </si>
  <si>
    <t>1397/11/17</t>
  </si>
  <si>
    <t>1397/11/18</t>
  </si>
  <si>
    <t>1397/11/19</t>
  </si>
  <si>
    <t>1397/11/20</t>
  </si>
  <si>
    <t>1397/11/21</t>
  </si>
  <si>
    <t>1397/11/22</t>
  </si>
  <si>
    <t>1397/11/23</t>
  </si>
  <si>
    <t>1397/11/24</t>
  </si>
  <si>
    <t>1397/11/25</t>
  </si>
  <si>
    <t>1397/11/26</t>
  </si>
  <si>
    <t>1397/11/27</t>
  </si>
  <si>
    <t>1397/11/28</t>
  </si>
  <si>
    <t>1397/11/29</t>
  </si>
  <si>
    <t>1397/11/30</t>
  </si>
  <si>
    <t>1397/12/01</t>
  </si>
  <si>
    <t>1397/12/02</t>
  </si>
  <si>
    <t>1397/12/03</t>
  </si>
  <si>
    <t>1397/12/04</t>
  </si>
  <si>
    <t>1397/12/05</t>
  </si>
  <si>
    <t>1397/12/06</t>
  </si>
  <si>
    <t>1397/12/07</t>
  </si>
  <si>
    <t>1397/12/08</t>
  </si>
  <si>
    <t>1397/12/09</t>
  </si>
  <si>
    <t>1397/12/10</t>
  </si>
  <si>
    <t>1397/12/11</t>
  </si>
  <si>
    <t>1397/12/12</t>
  </si>
  <si>
    <t>1397/12/13</t>
  </si>
  <si>
    <t>1397/12/14</t>
  </si>
  <si>
    <t>1397/12/15</t>
  </si>
  <si>
    <t>1397/12/16</t>
  </si>
  <si>
    <t>1397/12/17</t>
  </si>
  <si>
    <t>1397/12/18</t>
  </si>
  <si>
    <t>1397/12/19</t>
  </si>
  <si>
    <t>1397/12/20</t>
  </si>
  <si>
    <t>1397/12/21</t>
  </si>
  <si>
    <t>1397/12/22</t>
  </si>
  <si>
    <t>1397/12/23</t>
  </si>
  <si>
    <t>1397/12/24</t>
  </si>
  <si>
    <t>1397/12/25</t>
  </si>
  <si>
    <t>1397/12/26</t>
  </si>
  <si>
    <t>1397/12/27</t>
  </si>
  <si>
    <t>1397/12/28</t>
  </si>
  <si>
    <t>1397/12/29</t>
  </si>
  <si>
    <t>1398/01/01</t>
  </si>
  <si>
    <t>1398/01/02</t>
  </si>
  <si>
    <t>1398/01/03</t>
  </si>
  <si>
    <t>1398/01/04</t>
  </si>
  <si>
    <t>1398/01/05</t>
  </si>
  <si>
    <t>1398/01/06</t>
  </si>
  <si>
    <t>1398/01/07</t>
  </si>
  <si>
    <t>1398/01/08</t>
  </si>
  <si>
    <t>1398/01/09</t>
  </si>
  <si>
    <t>1398/01/10</t>
  </si>
  <si>
    <t>1398/01/11</t>
  </si>
  <si>
    <t>1398/01/12</t>
  </si>
  <si>
    <t>1398/01/13</t>
  </si>
  <si>
    <t>1398/01/14</t>
  </si>
  <si>
    <t>1398/01/15</t>
  </si>
  <si>
    <t>1398/01/16</t>
  </si>
  <si>
    <t>1398/01/17</t>
  </si>
  <si>
    <t>1398/01/18</t>
  </si>
  <si>
    <t>1398/01/19</t>
  </si>
  <si>
    <t>1398/01/20</t>
  </si>
  <si>
    <t>1398/01/21</t>
  </si>
  <si>
    <t>1398/01/22</t>
  </si>
  <si>
    <t>1398/01/23</t>
  </si>
  <si>
    <t>1398/01/24</t>
  </si>
  <si>
    <t>1398/01/25</t>
  </si>
  <si>
    <t>1398/01/26</t>
  </si>
  <si>
    <t>1398/01/27</t>
  </si>
  <si>
    <t>1398/01/28</t>
  </si>
  <si>
    <t>1398/01/29</t>
  </si>
  <si>
    <t>1398/01/30</t>
  </si>
  <si>
    <t>1398/01/31</t>
  </si>
  <si>
    <t>1398/02/01</t>
  </si>
  <si>
    <t>1398/02/02</t>
  </si>
  <si>
    <t>1398/02/03</t>
  </si>
  <si>
    <t>1398/02/04</t>
  </si>
  <si>
    <t>1398/02/05</t>
  </si>
  <si>
    <t>1398/02/06</t>
  </si>
  <si>
    <t>1398/02/07</t>
  </si>
  <si>
    <t>1398/02/08</t>
  </si>
  <si>
    <t>1398/02/09</t>
  </si>
  <si>
    <t>1398/02/10</t>
  </si>
  <si>
    <t>1398/02/11</t>
  </si>
  <si>
    <t>1398/02/12</t>
  </si>
  <si>
    <t>1398/02/13</t>
  </si>
  <si>
    <t>1398/02/14</t>
  </si>
  <si>
    <t>1398/02/15</t>
  </si>
  <si>
    <t>1398/02/16</t>
  </si>
  <si>
    <t>1398/02/17</t>
  </si>
  <si>
    <t>1398/02/18</t>
  </si>
  <si>
    <t>1398/02/19</t>
  </si>
  <si>
    <t>1398/02/20</t>
  </si>
  <si>
    <t>1398/02/21</t>
  </si>
  <si>
    <t>1398/02/22</t>
  </si>
  <si>
    <t>1398/02/23</t>
  </si>
  <si>
    <t>1398/02/24</t>
  </si>
  <si>
    <t>1398/02/25</t>
  </si>
  <si>
    <t>1398/02/26</t>
  </si>
  <si>
    <t>1398/02/27</t>
  </si>
  <si>
    <t>1398/02/28</t>
  </si>
  <si>
    <t>1398/02/29</t>
  </si>
  <si>
    <t>1398/02/30</t>
  </si>
  <si>
    <t>1398/02/31</t>
  </si>
  <si>
    <t>1398/03/01</t>
  </si>
  <si>
    <t>1398/03/02</t>
  </si>
  <si>
    <t>1398/03/03</t>
  </si>
  <si>
    <t>1398/03/04</t>
  </si>
  <si>
    <t>1398/03/05</t>
  </si>
  <si>
    <t>1398/03/06</t>
  </si>
  <si>
    <t>1398/03/07</t>
  </si>
  <si>
    <t>1398/03/08</t>
  </si>
  <si>
    <t>1398/03/09</t>
  </si>
  <si>
    <t>1398/03/10</t>
  </si>
  <si>
    <t>1398/03/11</t>
  </si>
  <si>
    <t>1398/03/12</t>
  </si>
  <si>
    <t>1398/03/13</t>
  </si>
  <si>
    <t>1398/03/14</t>
  </si>
  <si>
    <t>1398/03/15</t>
  </si>
  <si>
    <t>1398/03/16</t>
  </si>
  <si>
    <t>1398/03/17</t>
  </si>
  <si>
    <t>1398/03/18</t>
  </si>
  <si>
    <t>1398/03/19</t>
  </si>
  <si>
    <t>1398/03/20</t>
  </si>
  <si>
    <t>1398/03/21</t>
  </si>
  <si>
    <t>1398/03/22</t>
  </si>
  <si>
    <t>1398/03/23</t>
  </si>
  <si>
    <t>1398/03/24</t>
  </si>
  <si>
    <t>1398/03/25</t>
  </si>
  <si>
    <t>1398/03/26</t>
  </si>
  <si>
    <t>1398/03/27</t>
  </si>
  <si>
    <t>1398/03/28</t>
  </si>
  <si>
    <t>1398/03/29</t>
  </si>
  <si>
    <t>1398/03/30</t>
  </si>
  <si>
    <t>1398/03/31</t>
  </si>
  <si>
    <t>1398/04/01</t>
  </si>
  <si>
    <t>1398/04/02</t>
  </si>
  <si>
    <t>1398/04/03</t>
  </si>
  <si>
    <t>1398/04/04</t>
  </si>
  <si>
    <t>1398/04/05</t>
  </si>
  <si>
    <t>1398/04/06</t>
  </si>
  <si>
    <t>1398/04/07</t>
  </si>
  <si>
    <t>1398/04/08</t>
  </si>
  <si>
    <t>1398/04/09</t>
  </si>
  <si>
    <t>1398/04/10</t>
  </si>
  <si>
    <t>1398/04/11</t>
  </si>
  <si>
    <t>1398/04/12</t>
  </si>
  <si>
    <t>1398/04/13</t>
  </si>
  <si>
    <t>1398/04/14</t>
  </si>
  <si>
    <t>1398/04/15</t>
  </si>
  <si>
    <t>1398/04/16</t>
  </si>
  <si>
    <t>1398/04/17</t>
  </si>
  <si>
    <t>1398/04/18</t>
  </si>
  <si>
    <t>1398/04/19</t>
  </si>
  <si>
    <t>1398/04/20</t>
  </si>
  <si>
    <t>1398/04/21</t>
  </si>
  <si>
    <t>1398/04/22</t>
  </si>
  <si>
    <t>1398/04/23</t>
  </si>
  <si>
    <t>1398/04/24</t>
  </si>
  <si>
    <t>1398/04/25</t>
  </si>
  <si>
    <t>1398/04/26</t>
  </si>
  <si>
    <t>1398/04/27</t>
  </si>
  <si>
    <t>1398/04/28</t>
  </si>
  <si>
    <t>1398/04/29</t>
  </si>
  <si>
    <t>1398/04/30</t>
  </si>
  <si>
    <t>1398/04/31</t>
  </si>
  <si>
    <t>1398/05/01</t>
  </si>
  <si>
    <t>1398/05/02</t>
  </si>
  <si>
    <t>1398/05/03</t>
  </si>
  <si>
    <t>1398/05/04</t>
  </si>
  <si>
    <t>1398/05/05</t>
  </si>
  <si>
    <t>1398/05/06</t>
  </si>
  <si>
    <t>1398/05/07</t>
  </si>
  <si>
    <t>1398/05/08</t>
  </si>
  <si>
    <t>1398/05/09</t>
  </si>
  <si>
    <t>1398/05/10</t>
  </si>
  <si>
    <t>1398/05/11</t>
  </si>
  <si>
    <t>1398/05/12</t>
  </si>
  <si>
    <t>1398/05/13</t>
  </si>
  <si>
    <t>1398/05/14</t>
  </si>
  <si>
    <t>1398/05/15</t>
  </si>
  <si>
    <t>1398/05/16</t>
  </si>
  <si>
    <t>1398/05/17</t>
  </si>
  <si>
    <t>1398/05/18</t>
  </si>
  <si>
    <t>1398/05/19</t>
  </si>
  <si>
    <t>1398/05/20</t>
  </si>
  <si>
    <t>1398/05/21</t>
  </si>
  <si>
    <t>1398/05/22</t>
  </si>
  <si>
    <t>1398/05/23</t>
  </si>
  <si>
    <t>1398/05/24</t>
  </si>
  <si>
    <t>1398/05/25</t>
  </si>
  <si>
    <t>1398/05/26</t>
  </si>
  <si>
    <t>1398/05/27</t>
  </si>
  <si>
    <t>1398/05/28</t>
  </si>
  <si>
    <t>1398/05/29</t>
  </si>
  <si>
    <t>1398/05/30</t>
  </si>
  <si>
    <t>1398/05/31</t>
  </si>
  <si>
    <t>1398/06/01</t>
  </si>
  <si>
    <t>1398/06/02</t>
  </si>
  <si>
    <t>1398/06/03</t>
  </si>
  <si>
    <t>1398/06/04</t>
  </si>
  <si>
    <t>1398/06/05</t>
  </si>
  <si>
    <t>1398/06/06</t>
  </si>
  <si>
    <t>1398/06/07</t>
  </si>
  <si>
    <t>1398/06/08</t>
  </si>
  <si>
    <t>1398/06/09</t>
  </si>
  <si>
    <t>1398/06/10</t>
  </si>
  <si>
    <t>1398/06/11</t>
  </si>
  <si>
    <t>1398/06/12</t>
  </si>
  <si>
    <t>1398/06/13</t>
  </si>
  <si>
    <t>1398/06/14</t>
  </si>
  <si>
    <t>1398/06/15</t>
  </si>
  <si>
    <t>1398/06/16</t>
  </si>
  <si>
    <t>1398/06/17</t>
  </si>
  <si>
    <t>1398/06/18</t>
  </si>
  <si>
    <t>1398/06/19</t>
  </si>
  <si>
    <t>1398/06/20</t>
  </si>
  <si>
    <t>1398/06/21</t>
  </si>
  <si>
    <t>1398/06/22</t>
  </si>
  <si>
    <t>1398/06/23</t>
  </si>
  <si>
    <t>1398/06/24</t>
  </si>
  <si>
    <t>1398/06/25</t>
  </si>
  <si>
    <t>1398/06/26</t>
  </si>
  <si>
    <t>1398/06/27</t>
  </si>
  <si>
    <t>1398/06/28</t>
  </si>
  <si>
    <t>1398/06/29</t>
  </si>
  <si>
    <t>1398/06/30</t>
  </si>
  <si>
    <t>1398/06/31</t>
  </si>
  <si>
    <t>1398/07/01</t>
  </si>
  <si>
    <t>1398/07/02</t>
  </si>
  <si>
    <t>1398/07/03</t>
  </si>
  <si>
    <t>1398/07/04</t>
  </si>
  <si>
    <t>1398/07/05</t>
  </si>
  <si>
    <t>1398/07/06</t>
  </si>
  <si>
    <t>1398/07/07</t>
  </si>
  <si>
    <t>1398/07/08</t>
  </si>
  <si>
    <t>1398/07/09</t>
  </si>
  <si>
    <t>1398/07/10</t>
  </si>
  <si>
    <t>1398/07/11</t>
  </si>
  <si>
    <t>1398/07/12</t>
  </si>
  <si>
    <t>1398/07/13</t>
  </si>
  <si>
    <t>1398/07/14</t>
  </si>
  <si>
    <t>1398/07/15</t>
  </si>
  <si>
    <t>1398/07/16</t>
  </si>
  <si>
    <t>1398/07/17</t>
  </si>
  <si>
    <t>1398/07/18</t>
  </si>
  <si>
    <t>1398/07/19</t>
  </si>
  <si>
    <t>1398/07/20</t>
  </si>
  <si>
    <t>1398/07/21</t>
  </si>
  <si>
    <t>1398/07/22</t>
  </si>
  <si>
    <t>1398/07/23</t>
  </si>
  <si>
    <t>1398/07/24</t>
  </si>
  <si>
    <t>1398/07/25</t>
  </si>
  <si>
    <t>1398/07/26</t>
  </si>
  <si>
    <t>1398/07/27</t>
  </si>
  <si>
    <t>1398/07/28</t>
  </si>
  <si>
    <t>1398/07/29</t>
  </si>
  <si>
    <t>1398/07/30</t>
  </si>
  <si>
    <t>1398/08/01</t>
  </si>
  <si>
    <t>1398/08/02</t>
  </si>
  <si>
    <t>1398/08/03</t>
  </si>
  <si>
    <t>1398/08/04</t>
  </si>
  <si>
    <t>1398/08/05</t>
  </si>
  <si>
    <t>1398/08/06</t>
  </si>
  <si>
    <t>1398/08/07</t>
  </si>
  <si>
    <t>1398/08/08</t>
  </si>
  <si>
    <t>1398/08/09</t>
  </si>
  <si>
    <t>1398/08/10</t>
  </si>
  <si>
    <t>1398/08/11</t>
  </si>
  <si>
    <t>1398/08/12</t>
  </si>
  <si>
    <t>1398/08/13</t>
  </si>
  <si>
    <t>1398/08/14</t>
  </si>
  <si>
    <t>1398/08/15</t>
  </si>
  <si>
    <t>1398/08/16</t>
  </si>
  <si>
    <t>1398/08/17</t>
  </si>
  <si>
    <t>1398/08/18</t>
  </si>
  <si>
    <t>1398/08/19</t>
  </si>
  <si>
    <t>1398/08/20</t>
  </si>
  <si>
    <t>1398/08/21</t>
  </si>
  <si>
    <t>1398/08/22</t>
  </si>
  <si>
    <t>1398/08/23</t>
  </si>
  <si>
    <t>1398/08/24</t>
  </si>
  <si>
    <t>1398/08/25</t>
  </si>
  <si>
    <t>1398/08/26</t>
  </si>
  <si>
    <t>1398/08/27</t>
  </si>
  <si>
    <t>1398/08/28</t>
  </si>
  <si>
    <t>1398/08/29</t>
  </si>
  <si>
    <t>1398/08/30</t>
  </si>
  <si>
    <t>1398/09/01</t>
  </si>
  <si>
    <t>1398/09/02</t>
  </si>
  <si>
    <t>1398/09/03</t>
  </si>
  <si>
    <t>1398/09/04</t>
  </si>
  <si>
    <t>1398/09/05</t>
  </si>
  <si>
    <t>1398/09/06</t>
  </si>
  <si>
    <t>1398/09/07</t>
  </si>
  <si>
    <t>1398/09/08</t>
  </si>
  <si>
    <t>1398/09/09</t>
  </si>
  <si>
    <t>1398/09/10</t>
  </si>
  <si>
    <t>1398/09/11</t>
  </si>
  <si>
    <t>1398/09/12</t>
  </si>
  <si>
    <t>1398/09/13</t>
  </si>
  <si>
    <t>1398/09/14</t>
  </si>
  <si>
    <t>1398/09/15</t>
  </si>
  <si>
    <t>1398/09/16</t>
  </si>
  <si>
    <t>1398/09/17</t>
  </si>
  <si>
    <t>1398/09/18</t>
  </si>
  <si>
    <t>1398/09/19</t>
  </si>
  <si>
    <t>1398/09/20</t>
  </si>
  <si>
    <t>1398/09/21</t>
  </si>
  <si>
    <t>1398/09/22</t>
  </si>
  <si>
    <t>1398/09/23</t>
  </si>
  <si>
    <t>1398/09/24</t>
  </si>
  <si>
    <t>1398/09/25</t>
  </si>
  <si>
    <t>1398/09/26</t>
  </si>
  <si>
    <t>1398/09/27</t>
  </si>
  <si>
    <t>1398/09/28</t>
  </si>
  <si>
    <t>1398/09/29</t>
  </si>
  <si>
    <t>1398/09/30</t>
  </si>
  <si>
    <t>1398/10/01</t>
  </si>
  <si>
    <t>1398/10/02</t>
  </si>
  <si>
    <t>1398/10/03</t>
  </si>
  <si>
    <t>1398/10/04</t>
  </si>
  <si>
    <t>1398/10/05</t>
  </si>
  <si>
    <t>1398/10/06</t>
  </si>
  <si>
    <t>1398/10/07</t>
  </si>
  <si>
    <t>1398/10/08</t>
  </si>
  <si>
    <t>1398/10/09</t>
  </si>
  <si>
    <t>1398/10/10</t>
  </si>
  <si>
    <t>1398/10/11</t>
  </si>
  <si>
    <t>1398/10/12</t>
  </si>
  <si>
    <t>1398/10/13</t>
  </si>
  <si>
    <t>1398/10/14</t>
  </si>
  <si>
    <t>1398/10/15</t>
  </si>
  <si>
    <t>1398/10/16</t>
  </si>
  <si>
    <t>1398/10/17</t>
  </si>
  <si>
    <t>1398/10/18</t>
  </si>
  <si>
    <t>1398/10/19</t>
  </si>
  <si>
    <t>1398/10/20</t>
  </si>
  <si>
    <t>1398/10/21</t>
  </si>
  <si>
    <t>1398/10/22</t>
  </si>
  <si>
    <t>1398/10/23</t>
  </si>
  <si>
    <t>1398/10/24</t>
  </si>
  <si>
    <t>1398/10/25</t>
  </si>
  <si>
    <t>1398/10/26</t>
  </si>
  <si>
    <t>1398/10/27</t>
  </si>
  <si>
    <t>1398/10/28</t>
  </si>
  <si>
    <t>1398/10/29</t>
  </si>
  <si>
    <t>1398/10/30</t>
  </si>
  <si>
    <t>1398/11/01</t>
  </si>
  <si>
    <t>1398/11/02</t>
  </si>
  <si>
    <t>1398/11/03</t>
  </si>
  <si>
    <t>1398/11/04</t>
  </si>
  <si>
    <t>1398/11/05</t>
  </si>
  <si>
    <t>1398/11/06</t>
  </si>
  <si>
    <t>1398/11/07</t>
  </si>
  <si>
    <t>1398/11/08</t>
  </si>
  <si>
    <t>1398/11/09</t>
  </si>
  <si>
    <t>1398/11/10</t>
  </si>
  <si>
    <t>1398/11/11</t>
  </si>
  <si>
    <t>1398/11/12</t>
  </si>
  <si>
    <t>1398/11/13</t>
  </si>
  <si>
    <t>1398/11/14</t>
  </si>
  <si>
    <t>1398/11/15</t>
  </si>
  <si>
    <t>1398/11/16</t>
  </si>
  <si>
    <t>1398/11/17</t>
  </si>
  <si>
    <t>1398/11/18</t>
  </si>
  <si>
    <t>1398/11/19</t>
  </si>
  <si>
    <t>1398/11/20</t>
  </si>
  <si>
    <t>1398/11/21</t>
  </si>
  <si>
    <t>1398/11/22</t>
  </si>
  <si>
    <t>1398/11/23</t>
  </si>
  <si>
    <t>1398/11/24</t>
  </si>
  <si>
    <t>1398/11/25</t>
  </si>
  <si>
    <t>1398/11/26</t>
  </si>
  <si>
    <t>1398/11/27</t>
  </si>
  <si>
    <t>1398/11/28</t>
  </si>
  <si>
    <t>1398/11/29</t>
  </si>
  <si>
    <t>1398/11/30</t>
  </si>
  <si>
    <t>1398/12/01</t>
  </si>
  <si>
    <t>1398/12/02</t>
  </si>
  <si>
    <t>1398/12/03</t>
  </si>
  <si>
    <t>1398/12/04</t>
  </si>
  <si>
    <t>1398/12/05</t>
  </si>
  <si>
    <t>1398/12/06</t>
  </si>
  <si>
    <t>1398/12/07</t>
  </si>
  <si>
    <t>1398/12/08</t>
  </si>
  <si>
    <t>1398/12/09</t>
  </si>
  <si>
    <t>1398/12/10</t>
  </si>
  <si>
    <t>1398/12/11</t>
  </si>
  <si>
    <t>1398/12/12</t>
  </si>
  <si>
    <t>1398/12/13</t>
  </si>
  <si>
    <t>1398/12/14</t>
  </si>
  <si>
    <t>1398/12/15</t>
  </si>
  <si>
    <t>1398/12/16</t>
  </si>
  <si>
    <t>1398/12/17</t>
  </si>
  <si>
    <t>1398/12/18</t>
  </si>
  <si>
    <t>1398/12/19</t>
  </si>
  <si>
    <t>1398/12/20</t>
  </si>
  <si>
    <t>1398/12/21</t>
  </si>
  <si>
    <t>1398/12/22</t>
  </si>
  <si>
    <t>1398/12/23</t>
  </si>
  <si>
    <t>1398/12/24</t>
  </si>
  <si>
    <t>1398/12/25</t>
  </si>
  <si>
    <t>1398/12/26</t>
  </si>
  <si>
    <t>1398/12/27</t>
  </si>
  <si>
    <t>1398/12/28</t>
  </si>
  <si>
    <t>1398/12/29</t>
  </si>
  <si>
    <t>1399/01/01</t>
  </si>
  <si>
    <t>1399/01/02</t>
  </si>
  <si>
    <t>1399/01/03</t>
  </si>
  <si>
    <t>1399/01/04</t>
  </si>
  <si>
    <t>1399/01/05</t>
  </si>
  <si>
    <t>1399/01/06</t>
  </si>
  <si>
    <t>1399/01/07</t>
  </si>
  <si>
    <t>1399/01/08</t>
  </si>
  <si>
    <t>1399/01/09</t>
  </si>
  <si>
    <t>1399/01/10</t>
  </si>
  <si>
    <t>1399/01/11</t>
  </si>
  <si>
    <t>1399/01/12</t>
  </si>
  <si>
    <t>1399/01/13</t>
  </si>
  <si>
    <t>1399/01/14</t>
  </si>
  <si>
    <t>1399/01/15</t>
  </si>
  <si>
    <t>1399/01/16</t>
  </si>
  <si>
    <t>1399/01/17</t>
  </si>
  <si>
    <t>1399/01/18</t>
  </si>
  <si>
    <t>1399/01/19</t>
  </si>
  <si>
    <t>1399/01/20</t>
  </si>
  <si>
    <t>1399/01/21</t>
  </si>
  <si>
    <t>1399/01/22</t>
  </si>
  <si>
    <t>1399/01/23</t>
  </si>
  <si>
    <t>1399/01/24</t>
  </si>
  <si>
    <t>1399/01/25</t>
  </si>
  <si>
    <t>1399/01/26</t>
  </si>
  <si>
    <t>1399/01/27</t>
  </si>
  <si>
    <t>1399/01/28</t>
  </si>
  <si>
    <t>1399/01/29</t>
  </si>
  <si>
    <t>1399/01/30</t>
  </si>
  <si>
    <t>1399/01/31</t>
  </si>
  <si>
    <t>1399/02/01</t>
  </si>
  <si>
    <t>1399/02/02</t>
  </si>
  <si>
    <t>1399/02/03</t>
  </si>
  <si>
    <t>1399/02/04</t>
  </si>
  <si>
    <t>1399/02/05</t>
  </si>
  <si>
    <t>1399/02/06</t>
  </si>
  <si>
    <t>1399/02/07</t>
  </si>
  <si>
    <t>1399/02/08</t>
  </si>
  <si>
    <t>1399/02/09</t>
  </si>
  <si>
    <t>1399/02/10</t>
  </si>
  <si>
    <t>1399/02/11</t>
  </si>
  <si>
    <t>1399/02/12</t>
  </si>
  <si>
    <t>1399/02/13</t>
  </si>
  <si>
    <t>1399/02/14</t>
  </si>
  <si>
    <t>1399/02/15</t>
  </si>
  <si>
    <t>1399/02/16</t>
  </si>
  <si>
    <t>1399/02/17</t>
  </si>
  <si>
    <t>1399/02/18</t>
  </si>
  <si>
    <t>1399/02/19</t>
  </si>
  <si>
    <t>1399/02/20</t>
  </si>
  <si>
    <t>1399/02/21</t>
  </si>
  <si>
    <t>1399/02/22</t>
  </si>
  <si>
    <t>1399/02/23</t>
  </si>
  <si>
    <t>1399/02/24</t>
  </si>
  <si>
    <t>1399/02/25</t>
  </si>
  <si>
    <t>1399/02/26</t>
  </si>
  <si>
    <t>1399/02/27</t>
  </si>
  <si>
    <t>1399/02/28</t>
  </si>
  <si>
    <t>1399/02/29</t>
  </si>
  <si>
    <t>1399/02/30</t>
  </si>
  <si>
    <t>1399/02/31</t>
  </si>
  <si>
    <t>1399/03/01</t>
  </si>
  <si>
    <t>1399/03/02</t>
  </si>
  <si>
    <t>1399/03/03</t>
  </si>
  <si>
    <t>1399/03/04</t>
  </si>
  <si>
    <t>1399/03/05</t>
  </si>
  <si>
    <t>1399/03/06</t>
  </si>
  <si>
    <t>1399/03/07</t>
  </si>
  <si>
    <t>1399/03/08</t>
  </si>
  <si>
    <t>1399/03/09</t>
  </si>
  <si>
    <t>1399/03/10</t>
  </si>
  <si>
    <t>1399/03/11</t>
  </si>
  <si>
    <t>1399/03/12</t>
  </si>
  <si>
    <t>1399/03/13</t>
  </si>
  <si>
    <t>1399/03/14</t>
  </si>
  <si>
    <t>1399/03/15</t>
  </si>
  <si>
    <t>1399/03/16</t>
  </si>
  <si>
    <t>1399/03/17</t>
  </si>
  <si>
    <t>1399/03/18</t>
  </si>
  <si>
    <t>1399/03/19</t>
  </si>
  <si>
    <t>1399/03/20</t>
  </si>
  <si>
    <t>1399/03/21</t>
  </si>
  <si>
    <t>1399/03/22</t>
  </si>
  <si>
    <t>1399/03/23</t>
  </si>
  <si>
    <t>1399/03/24</t>
  </si>
  <si>
    <t>1399/03/25</t>
  </si>
  <si>
    <t>1399/03/26</t>
  </si>
  <si>
    <t>1399/03/27</t>
  </si>
  <si>
    <t>1399/03/28</t>
  </si>
  <si>
    <t>1399/03/29</t>
  </si>
  <si>
    <t>1399/03/30</t>
  </si>
  <si>
    <t>1399/03/31</t>
  </si>
  <si>
    <t>1399/04/01</t>
  </si>
  <si>
    <t>1399/04/02</t>
  </si>
  <si>
    <t>1399/04/03</t>
  </si>
  <si>
    <t>1399/04/04</t>
  </si>
  <si>
    <t>1399/04/05</t>
  </si>
  <si>
    <t>1399/04/06</t>
  </si>
  <si>
    <t>1399/04/07</t>
  </si>
  <si>
    <t>1399/04/08</t>
  </si>
  <si>
    <t>1399/04/09</t>
  </si>
  <si>
    <t>1399/04/10</t>
  </si>
  <si>
    <t>1399/04/11</t>
  </si>
  <si>
    <t>1399/04/12</t>
  </si>
  <si>
    <t>1399/04/13</t>
  </si>
  <si>
    <t>1399/04/14</t>
  </si>
  <si>
    <t>1399/04/15</t>
  </si>
  <si>
    <t>1399/04/16</t>
  </si>
  <si>
    <t>1399/04/17</t>
  </si>
  <si>
    <t>1399/04/18</t>
  </si>
  <si>
    <t>1399/04/19</t>
  </si>
  <si>
    <t>1399/04/20</t>
  </si>
  <si>
    <t>1399/04/21</t>
  </si>
  <si>
    <t>1399/04/22</t>
  </si>
  <si>
    <t>1399/04/23</t>
  </si>
  <si>
    <t>1399/04/24</t>
  </si>
  <si>
    <t>1399/04/25</t>
  </si>
  <si>
    <t>1399/04/26</t>
  </si>
  <si>
    <t>1399/04/27</t>
  </si>
  <si>
    <t>1399/04/28</t>
  </si>
  <si>
    <t>1399/04/29</t>
  </si>
  <si>
    <t>1399/04/30</t>
  </si>
  <si>
    <t>1399/04/31</t>
  </si>
  <si>
    <t>1399/05/01</t>
  </si>
  <si>
    <t>1399/05/02</t>
  </si>
  <si>
    <t>1399/05/03</t>
  </si>
  <si>
    <t>1399/05/04</t>
  </si>
  <si>
    <t>1399/05/05</t>
  </si>
  <si>
    <t>1399/05/06</t>
  </si>
  <si>
    <t>1399/05/07</t>
  </si>
  <si>
    <t>1399/05/08</t>
  </si>
  <si>
    <t>1399/05/09</t>
  </si>
  <si>
    <t>1399/05/10</t>
  </si>
  <si>
    <t>1399/05/11</t>
  </si>
  <si>
    <t>1399/05/12</t>
  </si>
  <si>
    <t>1399/05/13</t>
  </si>
  <si>
    <t>1399/05/14</t>
  </si>
  <si>
    <t>1399/05/15</t>
  </si>
  <si>
    <t>1399/05/16</t>
  </si>
  <si>
    <t>1399/05/17</t>
  </si>
  <si>
    <t>1399/05/18</t>
  </si>
  <si>
    <t>1399/05/19</t>
  </si>
  <si>
    <t>1399/05/20</t>
  </si>
  <si>
    <t>1399/05/21</t>
  </si>
  <si>
    <t>1399/05/22</t>
  </si>
  <si>
    <t>1399/05/23</t>
  </si>
  <si>
    <t>1399/05/24</t>
  </si>
  <si>
    <t>1399/05/25</t>
  </si>
  <si>
    <t>1399/05/26</t>
  </si>
  <si>
    <t>1399/05/27</t>
  </si>
  <si>
    <t>1399/05/28</t>
  </si>
  <si>
    <t>1399/05/29</t>
  </si>
  <si>
    <t>1399/05/30</t>
  </si>
  <si>
    <t>1399/05/31</t>
  </si>
  <si>
    <t>1399/06/01</t>
  </si>
  <si>
    <t>1399/06/02</t>
  </si>
  <si>
    <t>1399/06/03</t>
  </si>
  <si>
    <t>1399/06/04</t>
  </si>
  <si>
    <t>1399/06/05</t>
  </si>
  <si>
    <t>1399/06/06</t>
  </si>
  <si>
    <t>1399/06/07</t>
  </si>
  <si>
    <t>1399/06/08</t>
  </si>
  <si>
    <t>1399/06/09</t>
  </si>
  <si>
    <t>1399/06/10</t>
  </si>
  <si>
    <t>1399/06/11</t>
  </si>
  <si>
    <t>1399/06/12</t>
  </si>
  <si>
    <t>1399/06/13</t>
  </si>
  <si>
    <t>1399/06/14</t>
  </si>
  <si>
    <t>1399/06/15</t>
  </si>
  <si>
    <t>1399/06/16</t>
  </si>
  <si>
    <t>1399/06/17</t>
  </si>
  <si>
    <t>1399/06/18</t>
  </si>
  <si>
    <t>1399/06/19</t>
  </si>
  <si>
    <t>1399/06/20</t>
  </si>
  <si>
    <t>1399/06/21</t>
  </si>
  <si>
    <t>1399/06/22</t>
  </si>
  <si>
    <t>1399/06/23</t>
  </si>
  <si>
    <t>1399/06/24</t>
  </si>
  <si>
    <t>1399/06/25</t>
  </si>
  <si>
    <t>1399/06/26</t>
  </si>
  <si>
    <t>1399/06/27</t>
  </si>
  <si>
    <t>1399/06/28</t>
  </si>
  <si>
    <t>1399/06/29</t>
  </si>
  <si>
    <t>1399/06/30</t>
  </si>
  <si>
    <t>1399/06/31</t>
  </si>
  <si>
    <t>1399/07/01</t>
  </si>
  <si>
    <t>1399/07/02</t>
  </si>
  <si>
    <t>1399/07/03</t>
  </si>
  <si>
    <t>1399/07/04</t>
  </si>
  <si>
    <t>1399/07/05</t>
  </si>
  <si>
    <t>1399/07/06</t>
  </si>
  <si>
    <t>1399/07/07</t>
  </si>
  <si>
    <t>1399/07/08</t>
  </si>
  <si>
    <t>1399/07/09</t>
  </si>
  <si>
    <t>1399/07/10</t>
  </si>
  <si>
    <t>1399/07/11</t>
  </si>
  <si>
    <t>1399/07/12</t>
  </si>
  <si>
    <t>1399/07/13</t>
  </si>
  <si>
    <t>1399/07/14</t>
  </si>
  <si>
    <t>1399/07/15</t>
  </si>
  <si>
    <t>1399/07/16</t>
  </si>
  <si>
    <t>1399/07/17</t>
  </si>
  <si>
    <t>1399/07/18</t>
  </si>
  <si>
    <t>1399/07/19</t>
  </si>
  <si>
    <t>1399/07/20</t>
  </si>
  <si>
    <t>1399/07/21</t>
  </si>
  <si>
    <t>1399/07/22</t>
  </si>
  <si>
    <t>1399/07/23</t>
  </si>
  <si>
    <t>1399/07/24</t>
  </si>
  <si>
    <t>1399/07/25</t>
  </si>
  <si>
    <t>1399/07/26</t>
  </si>
  <si>
    <t>1399/07/27</t>
  </si>
  <si>
    <t>1399/07/28</t>
  </si>
  <si>
    <t>1399/07/29</t>
  </si>
  <si>
    <t>1399/07/30</t>
  </si>
  <si>
    <t>1399/08/01</t>
  </si>
  <si>
    <t>1399/08/02</t>
  </si>
  <si>
    <t>1399/08/03</t>
  </si>
  <si>
    <t>1399/08/04</t>
  </si>
  <si>
    <t>1399/08/05</t>
  </si>
  <si>
    <t>1399/08/06</t>
  </si>
  <si>
    <t>1399/08/07</t>
  </si>
  <si>
    <t>1399/08/08</t>
  </si>
  <si>
    <t>1399/08/09</t>
  </si>
  <si>
    <t>1399/08/10</t>
  </si>
  <si>
    <t>1399/08/11</t>
  </si>
  <si>
    <t>1399/08/12</t>
  </si>
  <si>
    <t>1399/08/13</t>
  </si>
  <si>
    <t>1399/08/14</t>
  </si>
  <si>
    <t>1399/08/15</t>
  </si>
  <si>
    <t>1399/08/16</t>
  </si>
  <si>
    <t>1399/08/17</t>
  </si>
  <si>
    <t>1399/08/18</t>
  </si>
  <si>
    <t>1399/08/19</t>
  </si>
  <si>
    <t>1399/08/20</t>
  </si>
  <si>
    <t>1399/08/21</t>
  </si>
  <si>
    <t>1399/08/22</t>
  </si>
  <si>
    <t>1399/08/23</t>
  </si>
  <si>
    <t>1399/08/24</t>
  </si>
  <si>
    <t>1399/08/25</t>
  </si>
  <si>
    <t>1399/08/26</t>
  </si>
  <si>
    <t>1399/08/27</t>
  </si>
  <si>
    <t>1399/08/28</t>
  </si>
  <si>
    <t>1399/08/29</t>
  </si>
  <si>
    <t>1399/08/30</t>
  </si>
  <si>
    <t>1399/09/01</t>
  </si>
  <si>
    <t>1399/09/02</t>
  </si>
  <si>
    <t>1399/09/03</t>
  </si>
  <si>
    <t>1399/09/04</t>
  </si>
  <si>
    <t>1399/09/05</t>
  </si>
  <si>
    <t>1399/09/06</t>
  </si>
  <si>
    <t>1399/09/07</t>
  </si>
  <si>
    <t>1399/09/08</t>
  </si>
  <si>
    <t>1399/09/09</t>
  </si>
  <si>
    <t>1399/09/10</t>
  </si>
  <si>
    <t>1399/09/11</t>
  </si>
  <si>
    <t>1399/09/12</t>
  </si>
  <si>
    <t>1399/09/13</t>
  </si>
  <si>
    <t>1399/09/14</t>
  </si>
  <si>
    <t>1399/09/15</t>
  </si>
  <si>
    <t>1399/09/16</t>
  </si>
  <si>
    <t>1399/09/17</t>
  </si>
  <si>
    <t>1399/09/18</t>
  </si>
  <si>
    <t>1399/09/19</t>
  </si>
  <si>
    <t>1399/09/20</t>
  </si>
  <si>
    <t>1399/09/21</t>
  </si>
  <si>
    <t>1399/09/22</t>
  </si>
  <si>
    <t>1399/09/23</t>
  </si>
  <si>
    <t>1399/09/24</t>
  </si>
  <si>
    <t>1399/09/25</t>
  </si>
  <si>
    <t>1399/09/26</t>
  </si>
  <si>
    <t>1399/09/27</t>
  </si>
  <si>
    <t>1399/09/28</t>
  </si>
  <si>
    <t>1399/09/29</t>
  </si>
  <si>
    <t>1399/09/30</t>
  </si>
  <si>
    <t>1399/10/01</t>
  </si>
  <si>
    <t>1399/10/02</t>
  </si>
  <si>
    <t>1399/10/03</t>
  </si>
  <si>
    <t>1399/10/04</t>
  </si>
  <si>
    <t>1399/10/05</t>
  </si>
  <si>
    <t>1399/10/06</t>
  </si>
  <si>
    <t>1399/10/07</t>
  </si>
  <si>
    <t>1399/10/08</t>
  </si>
  <si>
    <t>1399/10/09</t>
  </si>
  <si>
    <t>1399/10/10</t>
  </si>
  <si>
    <t>1399/10/11</t>
  </si>
  <si>
    <t>1399/10/12</t>
  </si>
  <si>
    <t>1399/10/13</t>
  </si>
  <si>
    <t>1399/10/14</t>
  </si>
  <si>
    <t>1399/10/15</t>
  </si>
  <si>
    <t>1399/10/16</t>
  </si>
  <si>
    <t>1399/10/17</t>
  </si>
  <si>
    <t>1399/10/18</t>
  </si>
  <si>
    <t>1399/10/19</t>
  </si>
  <si>
    <t>1399/10/20</t>
  </si>
  <si>
    <t>1399/10/21</t>
  </si>
  <si>
    <t>1399/10/22</t>
  </si>
  <si>
    <t>1399/10/23</t>
  </si>
  <si>
    <t>1399/10/24</t>
  </si>
  <si>
    <t>1399/10/25</t>
  </si>
  <si>
    <t>1399/10/26</t>
  </si>
  <si>
    <t>1399/10/27</t>
  </si>
  <si>
    <t>1399/10/28</t>
  </si>
  <si>
    <t>1399/10/29</t>
  </si>
  <si>
    <t>1399/10/30</t>
  </si>
  <si>
    <t>1399/11/01</t>
  </si>
  <si>
    <t>1399/11/02</t>
  </si>
  <si>
    <t>1399/11/03</t>
  </si>
  <si>
    <t>1399/11/04</t>
  </si>
  <si>
    <t>1399/11/05</t>
  </si>
  <si>
    <t>1399/11/06</t>
  </si>
  <si>
    <t>1399/11/07</t>
  </si>
  <si>
    <t>1399/11/08</t>
  </si>
  <si>
    <t>1399/11/09</t>
  </si>
  <si>
    <t>1399/11/10</t>
  </si>
  <si>
    <t>1399/11/11</t>
  </si>
  <si>
    <t>1399/11/12</t>
  </si>
  <si>
    <t>1399/11/13</t>
  </si>
  <si>
    <t>1399/11/14</t>
  </si>
  <si>
    <t>1399/11/15</t>
  </si>
  <si>
    <t>1399/11/16</t>
  </si>
  <si>
    <t>1399/11/17</t>
  </si>
  <si>
    <t>1399/11/18</t>
  </si>
  <si>
    <t>1399/11/19</t>
  </si>
  <si>
    <t>1399/11/20</t>
  </si>
  <si>
    <t>1399/11/21</t>
  </si>
  <si>
    <t>1399/11/22</t>
  </si>
  <si>
    <t>1399/11/23</t>
  </si>
  <si>
    <t>1399/11/24</t>
  </si>
  <si>
    <t>1399/11/25</t>
  </si>
  <si>
    <t>1399/11/26</t>
  </si>
  <si>
    <t>1399/11/27</t>
  </si>
  <si>
    <t>1399/11/28</t>
  </si>
  <si>
    <t>1399/11/29</t>
  </si>
  <si>
    <t>1399/11/30</t>
  </si>
  <si>
    <t>1399/12/01</t>
  </si>
  <si>
    <t>1399/12/02</t>
  </si>
  <si>
    <t>1399/12/03</t>
  </si>
  <si>
    <t>1399/12/04</t>
  </si>
  <si>
    <t>1399/12/05</t>
  </si>
  <si>
    <t>1399/12/06</t>
  </si>
  <si>
    <t>1399/12/07</t>
  </si>
  <si>
    <t>1399/12/08</t>
  </si>
  <si>
    <t>1399/12/09</t>
  </si>
  <si>
    <t>1399/12/10</t>
  </si>
  <si>
    <t>1399/12/11</t>
  </si>
  <si>
    <t>1399/12/12</t>
  </si>
  <si>
    <t>1399/12/13</t>
  </si>
  <si>
    <t>1399/12/14</t>
  </si>
  <si>
    <t>1399/12/15</t>
  </si>
  <si>
    <t>1399/12/16</t>
  </si>
  <si>
    <t>1399/12/17</t>
  </si>
  <si>
    <t>1399/12/18</t>
  </si>
  <si>
    <t>1399/12/19</t>
  </si>
  <si>
    <t>1399/12/20</t>
  </si>
  <si>
    <t>1399/12/21</t>
  </si>
  <si>
    <t>1399/12/22</t>
  </si>
  <si>
    <t>1399/12/23</t>
  </si>
  <si>
    <t>1399/12/24</t>
  </si>
  <si>
    <t>1399/12/25</t>
  </si>
  <si>
    <t>1399/12/26</t>
  </si>
  <si>
    <t>1399/12/27</t>
  </si>
  <si>
    <t>1399/12/28</t>
  </si>
  <si>
    <t>1399/12/29</t>
  </si>
  <si>
    <t>1399/12/30</t>
  </si>
  <si>
    <t>1400/01/01</t>
  </si>
  <si>
    <t>1400/01/02</t>
  </si>
  <si>
    <t>1400/01/03</t>
  </si>
  <si>
    <t>1400/01/04</t>
  </si>
  <si>
    <t>1400/01/05</t>
  </si>
  <si>
    <t>1400/01/06</t>
  </si>
  <si>
    <t>1400/01/07</t>
  </si>
  <si>
    <t>1400/01/08</t>
  </si>
  <si>
    <t>1400/01/09</t>
  </si>
  <si>
    <t>1400/01/10</t>
  </si>
  <si>
    <t>1400/01/11</t>
  </si>
  <si>
    <t>1400/01/12</t>
  </si>
  <si>
    <t>1400/01/13</t>
  </si>
  <si>
    <t>1400/01/14</t>
  </si>
  <si>
    <t>1400/01/15</t>
  </si>
  <si>
    <t>1400/01/16</t>
  </si>
  <si>
    <t>1400/01/17</t>
  </si>
  <si>
    <t>1400/01/18</t>
  </si>
  <si>
    <t>1400/01/19</t>
  </si>
  <si>
    <t>1400/01/20</t>
  </si>
  <si>
    <t>1400/01/21</t>
  </si>
  <si>
    <t>1400/01/22</t>
  </si>
  <si>
    <t>1400/01/23</t>
  </si>
  <si>
    <t>1400/01/24</t>
  </si>
  <si>
    <t>1400/01/25</t>
  </si>
  <si>
    <t>1400/01/26</t>
  </si>
  <si>
    <t>1400/01/27</t>
  </si>
  <si>
    <t>1400/01/28</t>
  </si>
  <si>
    <t>1400/01/29</t>
  </si>
  <si>
    <t>1400/01/30</t>
  </si>
  <si>
    <t>1400/01/31</t>
  </si>
  <si>
    <t>1400/02/01</t>
  </si>
  <si>
    <t>1400/02/02</t>
  </si>
  <si>
    <t>1400/02/03</t>
  </si>
  <si>
    <t>1400/02/04</t>
  </si>
  <si>
    <t>1400/02/05</t>
  </si>
  <si>
    <t>1400/02/06</t>
  </si>
  <si>
    <t>1400/02/07</t>
  </si>
  <si>
    <t>1400/02/08</t>
  </si>
  <si>
    <t>1400/02/09</t>
  </si>
  <si>
    <t>1400/02/10</t>
  </si>
  <si>
    <t>1400/02/11</t>
  </si>
  <si>
    <t>1400/02/12</t>
  </si>
  <si>
    <t>1400/02/13</t>
  </si>
  <si>
    <t>1400/02/14</t>
  </si>
  <si>
    <t>1400/02/15</t>
  </si>
  <si>
    <t>1400/02/16</t>
  </si>
  <si>
    <t>1400/02/17</t>
  </si>
  <si>
    <t>1400/02/18</t>
  </si>
  <si>
    <t>1400/02/19</t>
  </si>
  <si>
    <t>1400/02/20</t>
  </si>
  <si>
    <t>1400/02/21</t>
  </si>
  <si>
    <t>1400/02/22</t>
  </si>
  <si>
    <t>1400/02/23</t>
  </si>
  <si>
    <t>1400/02/24</t>
  </si>
  <si>
    <t>1400/02/25</t>
  </si>
  <si>
    <t>1400/02/26</t>
  </si>
  <si>
    <t>1400/02/27</t>
  </si>
  <si>
    <t>1400/02/28</t>
  </si>
  <si>
    <t>1400/02/29</t>
  </si>
  <si>
    <t>1400/02/30</t>
  </si>
  <si>
    <t>1400/02/31</t>
  </si>
  <si>
    <t>1400/03/01</t>
  </si>
  <si>
    <t>1400/03/02</t>
  </si>
  <si>
    <t>1400/03/03</t>
  </si>
  <si>
    <t>1400/03/04</t>
  </si>
  <si>
    <t>1400/03/05</t>
  </si>
  <si>
    <t>1400/03/06</t>
  </si>
  <si>
    <t>1400/03/07</t>
  </si>
  <si>
    <t>1400/03/08</t>
  </si>
  <si>
    <t>1400/03/09</t>
  </si>
  <si>
    <t>1400/03/10</t>
  </si>
  <si>
    <t>1400/03/11</t>
  </si>
  <si>
    <t>1400/03/12</t>
  </si>
  <si>
    <t>1400/03/13</t>
  </si>
  <si>
    <t>1400/03/14</t>
  </si>
  <si>
    <t>1400/03/15</t>
  </si>
  <si>
    <t>1400/03/16</t>
  </si>
  <si>
    <t>1400/03/17</t>
  </si>
  <si>
    <t>1400/03/18</t>
  </si>
  <si>
    <t>1400/03/19</t>
  </si>
  <si>
    <t>1400/03/20</t>
  </si>
  <si>
    <t>1400/03/21</t>
  </si>
  <si>
    <t>1400/03/22</t>
  </si>
  <si>
    <t>1400/03/23</t>
  </si>
  <si>
    <t>1400/03/24</t>
  </si>
  <si>
    <t>1400/03/25</t>
  </si>
  <si>
    <t>1400/03/26</t>
  </si>
  <si>
    <t>1400/03/27</t>
  </si>
  <si>
    <t>1400/03/28</t>
  </si>
  <si>
    <t>1400/03/29</t>
  </si>
  <si>
    <t>1400/03/30</t>
  </si>
  <si>
    <t>1400/03/31</t>
  </si>
  <si>
    <t>1400/04/01</t>
  </si>
  <si>
    <t>1400/04/02</t>
  </si>
  <si>
    <t>1400/04/03</t>
  </si>
  <si>
    <t>1400/04/04</t>
  </si>
  <si>
    <t>1400/04/05</t>
  </si>
  <si>
    <t>1400/04/06</t>
  </si>
  <si>
    <t>1400/04/07</t>
  </si>
  <si>
    <t>1400/04/08</t>
  </si>
  <si>
    <t>1400/04/09</t>
  </si>
  <si>
    <t>1400/04/10</t>
  </si>
  <si>
    <t>1400/04/11</t>
  </si>
  <si>
    <t>1400/04/12</t>
  </si>
  <si>
    <t>1400/04/13</t>
  </si>
  <si>
    <t>1400/04/14</t>
  </si>
  <si>
    <t>1400/04/15</t>
  </si>
  <si>
    <t>1400/04/16</t>
  </si>
  <si>
    <t>1400/04/17</t>
  </si>
  <si>
    <t>1400/04/18</t>
  </si>
  <si>
    <t>1400/04/19</t>
  </si>
  <si>
    <t>1400/04/20</t>
  </si>
  <si>
    <t>1400/04/21</t>
  </si>
  <si>
    <t>1400/04/22</t>
  </si>
  <si>
    <t>1400/04/23</t>
  </si>
  <si>
    <t>1400/04/24</t>
  </si>
  <si>
    <t>1400/04/25</t>
  </si>
  <si>
    <t>1400/04/26</t>
  </si>
  <si>
    <t>1400/04/27</t>
  </si>
  <si>
    <t>1400/04/28</t>
  </si>
  <si>
    <t>1400/04/29</t>
  </si>
  <si>
    <t>1400/04/30</t>
  </si>
  <si>
    <t>1400/04/31</t>
  </si>
  <si>
    <t>1400/05/01</t>
  </si>
  <si>
    <t>1400/05/02</t>
  </si>
  <si>
    <t>1400/05/03</t>
  </si>
  <si>
    <t>1400/05/04</t>
  </si>
  <si>
    <t>1400/05/05</t>
  </si>
  <si>
    <t>1400/05/06</t>
  </si>
  <si>
    <t>1400/05/07</t>
  </si>
  <si>
    <t>1400/05/08</t>
  </si>
  <si>
    <t>1400/05/09</t>
  </si>
  <si>
    <t>1400/05/10</t>
  </si>
  <si>
    <t>1400/05/11</t>
  </si>
  <si>
    <t>1400/05/12</t>
  </si>
  <si>
    <t>1400/05/13</t>
  </si>
  <si>
    <t>1400/05/14</t>
  </si>
  <si>
    <t>1400/05/15</t>
  </si>
  <si>
    <t>1400/05/16</t>
  </si>
  <si>
    <t>1400/05/17</t>
  </si>
  <si>
    <t>1400/05/18</t>
  </si>
  <si>
    <t>1400/05/19</t>
  </si>
  <si>
    <t>1400/05/20</t>
  </si>
  <si>
    <t>1400/05/21</t>
  </si>
  <si>
    <t>1400/05/22</t>
  </si>
  <si>
    <t>1400/05/23</t>
  </si>
  <si>
    <t>1400/05/24</t>
  </si>
  <si>
    <t>1400/05/25</t>
  </si>
  <si>
    <t>1400/05/26</t>
  </si>
  <si>
    <t>1400/05/27</t>
  </si>
  <si>
    <t>1400/05/28</t>
  </si>
  <si>
    <t>1400/05/29</t>
  </si>
  <si>
    <t>1400/05/30</t>
  </si>
  <si>
    <t>1400/05/31</t>
  </si>
  <si>
    <t>1400/06/01</t>
  </si>
  <si>
    <t>1400/06/02</t>
  </si>
  <si>
    <t>1400/06/03</t>
  </si>
  <si>
    <t>1400/06/04</t>
  </si>
  <si>
    <t>1400/06/05</t>
  </si>
  <si>
    <t>1400/06/06</t>
  </si>
  <si>
    <t>1400/06/07</t>
  </si>
  <si>
    <t>1400/06/08</t>
  </si>
  <si>
    <t>1400/06/09</t>
  </si>
  <si>
    <t>1400/06/10</t>
  </si>
  <si>
    <t>1400/06/11</t>
  </si>
  <si>
    <t>1400/06/12</t>
  </si>
  <si>
    <t>1400/06/13</t>
  </si>
  <si>
    <t>1400/06/14</t>
  </si>
  <si>
    <t>1400/06/15</t>
  </si>
  <si>
    <t>1400/06/16</t>
  </si>
  <si>
    <t>1400/06/17</t>
  </si>
  <si>
    <t>1400/06/18</t>
  </si>
  <si>
    <t>1400/06/19</t>
  </si>
  <si>
    <t>1400/06/20</t>
  </si>
  <si>
    <t>1400/06/21</t>
  </si>
  <si>
    <t>1400/06/22</t>
  </si>
  <si>
    <t>1400/06/23</t>
  </si>
  <si>
    <t>1400/06/24</t>
  </si>
  <si>
    <t>1400/06/25</t>
  </si>
  <si>
    <t>1400/06/26</t>
  </si>
  <si>
    <t>1400/06/27</t>
  </si>
  <si>
    <t>1400/06/28</t>
  </si>
  <si>
    <t>1400/06/29</t>
  </si>
  <si>
    <t>1400/06/30</t>
  </si>
  <si>
    <t>1400/06/31</t>
  </si>
  <si>
    <t>1400/07/01</t>
  </si>
  <si>
    <t>1400/07/02</t>
  </si>
  <si>
    <t>1400/07/03</t>
  </si>
  <si>
    <t>1400/07/04</t>
  </si>
  <si>
    <t>1400/07/05</t>
  </si>
  <si>
    <t>1400/07/06</t>
  </si>
  <si>
    <t>1400/07/07</t>
  </si>
  <si>
    <t>1400/07/08</t>
  </si>
  <si>
    <t>1400/07/09</t>
  </si>
  <si>
    <t>1400/07/10</t>
  </si>
  <si>
    <t>1400/07/11</t>
  </si>
  <si>
    <t>1400/07/12</t>
  </si>
  <si>
    <t>1400/07/13</t>
  </si>
  <si>
    <t>1400/07/14</t>
  </si>
  <si>
    <t>1400/07/15</t>
  </si>
  <si>
    <t>1400/07/16</t>
  </si>
  <si>
    <t>1400/07/17</t>
  </si>
  <si>
    <t>1400/07/18</t>
  </si>
  <si>
    <t>1400/07/19</t>
  </si>
  <si>
    <t>1400/07/20</t>
  </si>
  <si>
    <t>1400/07/21</t>
  </si>
  <si>
    <t>1400/07/22</t>
  </si>
  <si>
    <t>1400/07/23</t>
  </si>
  <si>
    <t>1400/07/24</t>
  </si>
  <si>
    <t>1400/07/25</t>
  </si>
  <si>
    <t>1400/07/26</t>
  </si>
  <si>
    <t>1400/07/27</t>
  </si>
  <si>
    <t>1400/07/28</t>
  </si>
  <si>
    <t>1400/07/29</t>
  </si>
  <si>
    <t>1400/07/30</t>
  </si>
  <si>
    <t>1400/08/01</t>
  </si>
  <si>
    <t>1400/08/02</t>
  </si>
  <si>
    <t>1400/08/03</t>
  </si>
  <si>
    <t>1400/08/04</t>
  </si>
  <si>
    <t>1400/08/05</t>
  </si>
  <si>
    <t>1400/08/06</t>
  </si>
  <si>
    <t>1400/08/07</t>
  </si>
  <si>
    <t>1400/08/08</t>
  </si>
  <si>
    <t>1400/08/09</t>
  </si>
  <si>
    <t>1400/08/10</t>
  </si>
  <si>
    <t>1400/08/11</t>
  </si>
  <si>
    <t>1400/08/12</t>
  </si>
  <si>
    <t>1400/08/13</t>
  </si>
  <si>
    <t>1400/08/14</t>
  </si>
  <si>
    <t>1400/08/15</t>
  </si>
  <si>
    <t>1400/08/16</t>
  </si>
  <si>
    <t>1400/08/17</t>
  </si>
  <si>
    <t>1400/08/18</t>
  </si>
  <si>
    <t>1400/08/19</t>
  </si>
  <si>
    <t>1400/08/20</t>
  </si>
  <si>
    <t>1400/08/21</t>
  </si>
  <si>
    <t>1400/08/22</t>
  </si>
  <si>
    <t>1400/08/23</t>
  </si>
  <si>
    <t>1400/08/24</t>
  </si>
  <si>
    <t>1400/08/25</t>
  </si>
  <si>
    <t>1400/08/26</t>
  </si>
  <si>
    <t>1400/08/27</t>
  </si>
  <si>
    <t>1400/08/28</t>
  </si>
  <si>
    <t>1400/08/29</t>
  </si>
  <si>
    <t>1400/08/30</t>
  </si>
  <si>
    <t>1400/09/01</t>
  </si>
  <si>
    <t>1400/09/02</t>
  </si>
  <si>
    <t>1400/09/03</t>
  </si>
  <si>
    <t>1400/09/04</t>
  </si>
  <si>
    <t>1400/09/05</t>
  </si>
  <si>
    <t>1400/09/06</t>
  </si>
  <si>
    <t>1400/09/07</t>
  </si>
  <si>
    <t>1400/09/08</t>
  </si>
  <si>
    <t>1400/09/09</t>
  </si>
  <si>
    <t>1400/09/10</t>
  </si>
  <si>
    <t>1400/09/11</t>
  </si>
  <si>
    <t>1400/09/12</t>
  </si>
  <si>
    <t>1400/09/13</t>
  </si>
  <si>
    <t>1400/09/14</t>
  </si>
  <si>
    <t>1400/09/15</t>
  </si>
  <si>
    <t>1400/09/16</t>
  </si>
  <si>
    <t>1400/09/17</t>
  </si>
  <si>
    <t>1400/09/18</t>
  </si>
  <si>
    <t>1400/09/19</t>
  </si>
  <si>
    <t>1400/09/20</t>
  </si>
  <si>
    <t>1400/09/21</t>
  </si>
  <si>
    <t>1400/09/22</t>
  </si>
  <si>
    <t>1400/09/23</t>
  </si>
  <si>
    <t>1400/09/24</t>
  </si>
  <si>
    <t>1400/09/25</t>
  </si>
  <si>
    <t>1400/09/26</t>
  </si>
  <si>
    <t>1400/09/27</t>
  </si>
  <si>
    <t>1400/09/28</t>
  </si>
  <si>
    <t>1400/09/29</t>
  </si>
  <si>
    <t>1400/09/30</t>
  </si>
  <si>
    <t>1400/10/01</t>
  </si>
  <si>
    <t>1400/10/02</t>
  </si>
  <si>
    <t>1400/10/03</t>
  </si>
  <si>
    <t>1400/10/04</t>
  </si>
  <si>
    <t>1400/10/05</t>
  </si>
  <si>
    <t>1400/10/06</t>
  </si>
  <si>
    <t>1400/10/07</t>
  </si>
  <si>
    <t>1400/10/08</t>
  </si>
  <si>
    <t>1400/10/09</t>
  </si>
  <si>
    <t>1400/10/10</t>
  </si>
  <si>
    <t>1400/10/11</t>
  </si>
  <si>
    <t>1400/10/12</t>
  </si>
  <si>
    <t>1400/10/13</t>
  </si>
  <si>
    <t>1400/10/14</t>
  </si>
  <si>
    <t>1400/10/15</t>
  </si>
  <si>
    <t>1400/10/16</t>
  </si>
  <si>
    <t>1400/10/17</t>
  </si>
  <si>
    <t>1400/10/18</t>
  </si>
  <si>
    <t>1400/10/19</t>
  </si>
  <si>
    <t>1400/10/20</t>
  </si>
  <si>
    <t>1400/10/21</t>
  </si>
  <si>
    <t>1400/10/22</t>
  </si>
  <si>
    <t>1400/10/23</t>
  </si>
  <si>
    <t>1400/10/24</t>
  </si>
  <si>
    <t>1400/10/25</t>
  </si>
  <si>
    <t>1400/10/26</t>
  </si>
  <si>
    <t>1400/10/27</t>
  </si>
  <si>
    <t>1400/10/28</t>
  </si>
  <si>
    <t>1400/10/29</t>
  </si>
  <si>
    <t>1400/10/30</t>
  </si>
  <si>
    <t>1400/11/01</t>
  </si>
  <si>
    <t>1400/11/02</t>
  </si>
  <si>
    <t>1400/11/03</t>
  </si>
  <si>
    <t>1400/11/04</t>
  </si>
  <si>
    <t>1400/11/05</t>
  </si>
  <si>
    <t>1400/11/06</t>
  </si>
  <si>
    <t>1400/11/07</t>
  </si>
  <si>
    <t>1400/11/08</t>
  </si>
  <si>
    <t>1400/11/09</t>
  </si>
  <si>
    <t>1400/11/10</t>
  </si>
  <si>
    <t>1400/11/11</t>
  </si>
  <si>
    <t>1400/11/12</t>
  </si>
  <si>
    <t>1400/11/13</t>
  </si>
  <si>
    <t>1400/11/14</t>
  </si>
  <si>
    <t>1400/11/15</t>
  </si>
  <si>
    <t>1400/11/16</t>
  </si>
  <si>
    <t>1400/11/17</t>
  </si>
  <si>
    <t>1400/11/18</t>
  </si>
  <si>
    <t>1400/11/19</t>
  </si>
  <si>
    <t>1400/11/20</t>
  </si>
  <si>
    <t>1400/11/21</t>
  </si>
  <si>
    <t>1400/11/22</t>
  </si>
  <si>
    <t>1400/11/23</t>
  </si>
  <si>
    <t>1400/11/24</t>
  </si>
  <si>
    <t>1400/11/25</t>
  </si>
  <si>
    <t>1400/11/26</t>
  </si>
  <si>
    <t>1400/11/27</t>
  </si>
  <si>
    <t>1400/11/28</t>
  </si>
  <si>
    <t>1400/11/29</t>
  </si>
  <si>
    <t>1400/11/30</t>
  </si>
  <si>
    <t>1400/12/01</t>
  </si>
  <si>
    <t>1400/12/02</t>
  </si>
  <si>
    <t>1400/12/03</t>
  </si>
  <si>
    <t>1400/12/04</t>
  </si>
  <si>
    <t>1400/12/05</t>
  </si>
  <si>
    <t>1400/12/06</t>
  </si>
  <si>
    <t>1400/12/07</t>
  </si>
  <si>
    <t>1400/12/08</t>
  </si>
  <si>
    <t>1400/12/09</t>
  </si>
  <si>
    <t>1400/12/10</t>
  </si>
  <si>
    <t>1400/12/11</t>
  </si>
  <si>
    <t>1400/12/12</t>
  </si>
  <si>
    <t>1400/12/13</t>
  </si>
  <si>
    <t>1400/12/14</t>
  </si>
  <si>
    <t>1400/12/15</t>
  </si>
  <si>
    <t>1400/12/16</t>
  </si>
  <si>
    <t>1400/12/17</t>
  </si>
  <si>
    <t>1400/12/18</t>
  </si>
  <si>
    <t>1400/12/19</t>
  </si>
  <si>
    <t>1400/12/20</t>
  </si>
  <si>
    <t>1400/12/21</t>
  </si>
  <si>
    <t>1400/12/22</t>
  </si>
  <si>
    <t>1400/12/23</t>
  </si>
  <si>
    <t>1400/12/24</t>
  </si>
  <si>
    <t>1400/12/25</t>
  </si>
  <si>
    <t>1400/12/26</t>
  </si>
  <si>
    <t>1400/12/27</t>
  </si>
  <si>
    <t>1400/12/28</t>
  </si>
  <si>
    <t>1400/12/29</t>
  </si>
  <si>
    <t>1401/01/01</t>
  </si>
  <si>
    <t>1401/01/02</t>
  </si>
  <si>
    <t>1401/01/03</t>
  </si>
  <si>
    <t>1401/01/04</t>
  </si>
  <si>
    <t>1401/01/05</t>
  </si>
  <si>
    <t>1401/01/06</t>
  </si>
  <si>
    <t>1401/01/07</t>
  </si>
  <si>
    <t>1401/01/08</t>
  </si>
  <si>
    <t>1401/01/09</t>
  </si>
  <si>
    <t>1401/01/10</t>
  </si>
  <si>
    <t>1401/01/11</t>
  </si>
  <si>
    <t>1401/01/12</t>
  </si>
  <si>
    <t>1401/01/13</t>
  </si>
  <si>
    <t>1401/01/14</t>
  </si>
  <si>
    <t>1401/01/15</t>
  </si>
  <si>
    <t>1401/01/16</t>
  </si>
  <si>
    <t>1401/01/17</t>
  </si>
  <si>
    <t>1401/01/18</t>
  </si>
  <si>
    <t>1401/01/19</t>
  </si>
  <si>
    <t>1401/01/20</t>
  </si>
  <si>
    <t>1401/01/21</t>
  </si>
  <si>
    <t>1401/01/22</t>
  </si>
  <si>
    <t>1401/01/23</t>
  </si>
  <si>
    <t>1401/01/24</t>
  </si>
  <si>
    <t>1401/01/25</t>
  </si>
  <si>
    <t>1401/01/26</t>
  </si>
  <si>
    <t>1401/01/27</t>
  </si>
  <si>
    <t>1401/01/28</t>
  </si>
  <si>
    <t>1401/01/29</t>
  </si>
  <si>
    <t>1401/01/30</t>
  </si>
  <si>
    <t>1401/01/31</t>
  </si>
  <si>
    <t>1401/02/01</t>
  </si>
  <si>
    <t>1401/02/02</t>
  </si>
  <si>
    <t>1401/02/03</t>
  </si>
  <si>
    <t>1401/02/04</t>
  </si>
  <si>
    <t>1401/02/05</t>
  </si>
  <si>
    <t>1401/02/06</t>
  </si>
  <si>
    <t>1401/02/07</t>
  </si>
  <si>
    <t>1401/02/08</t>
  </si>
  <si>
    <t>1401/02/09</t>
  </si>
  <si>
    <t>1401/02/10</t>
  </si>
  <si>
    <t>1401/02/11</t>
  </si>
  <si>
    <t>1401/02/12</t>
  </si>
  <si>
    <t>1401/02/13</t>
  </si>
  <si>
    <t>1401/02/14</t>
  </si>
  <si>
    <t>1401/02/15</t>
  </si>
  <si>
    <t>1401/02/16</t>
  </si>
  <si>
    <t>1401/02/17</t>
  </si>
  <si>
    <t>1401/02/18</t>
  </si>
  <si>
    <t>1401/02/19</t>
  </si>
  <si>
    <t>1401/02/20</t>
  </si>
  <si>
    <t>1401/02/21</t>
  </si>
  <si>
    <t>1401/02/22</t>
  </si>
  <si>
    <t>1401/02/23</t>
  </si>
  <si>
    <t>1401/02/24</t>
  </si>
  <si>
    <t>1401/02/25</t>
  </si>
  <si>
    <t>1401/02/26</t>
  </si>
  <si>
    <t>1401/02/27</t>
  </si>
  <si>
    <t>1401/02/28</t>
  </si>
  <si>
    <t>1401/02/29</t>
  </si>
  <si>
    <t>1401/02/30</t>
  </si>
  <si>
    <t>1401/02/31</t>
  </si>
  <si>
    <t>1401/03/01</t>
  </si>
  <si>
    <t>1401/03/02</t>
  </si>
  <si>
    <t>1401/03/03</t>
  </si>
  <si>
    <t>1401/03/04</t>
  </si>
  <si>
    <t>1401/03/05</t>
  </si>
  <si>
    <t>1401/03/06</t>
  </si>
  <si>
    <t>1401/03/07</t>
  </si>
  <si>
    <t>1401/03/08</t>
  </si>
  <si>
    <t>1401/03/09</t>
  </si>
  <si>
    <t>1401/03/10</t>
  </si>
  <si>
    <t>1401/03/11</t>
  </si>
  <si>
    <t>1401/03/12</t>
  </si>
  <si>
    <t>1401/03/13</t>
  </si>
  <si>
    <t>1401/03/14</t>
  </si>
  <si>
    <t>1401/03/15</t>
  </si>
  <si>
    <t>1401/03/16</t>
  </si>
  <si>
    <t>1401/03/17</t>
  </si>
  <si>
    <t>1401/03/18</t>
  </si>
  <si>
    <t>1401/03/19</t>
  </si>
  <si>
    <t>1401/03/20</t>
  </si>
  <si>
    <t>1401/03/21</t>
  </si>
  <si>
    <t>1401/03/22</t>
  </si>
  <si>
    <t>1401/03/23</t>
  </si>
  <si>
    <t>1401/03/24</t>
  </si>
  <si>
    <t>1401/03/25</t>
  </si>
  <si>
    <t>1401/03/26</t>
  </si>
  <si>
    <t>1401/03/27</t>
  </si>
  <si>
    <t>1401/03/28</t>
  </si>
  <si>
    <t>1401/03/29</t>
  </si>
  <si>
    <t>1401/03/30</t>
  </si>
  <si>
    <t>1401/03/31</t>
  </si>
  <si>
    <t>1401/04/01</t>
  </si>
  <si>
    <t>1401/04/02</t>
  </si>
  <si>
    <t>1401/04/03</t>
  </si>
  <si>
    <t>1401/04/04</t>
  </si>
  <si>
    <t>1401/04/05</t>
  </si>
  <si>
    <t>1401/04/06</t>
  </si>
  <si>
    <t>1401/04/07</t>
  </si>
  <si>
    <t>1401/04/08</t>
  </si>
  <si>
    <t>1401/04/09</t>
  </si>
  <si>
    <t>1401/04/10</t>
  </si>
  <si>
    <t>1401/04/11</t>
  </si>
  <si>
    <t>1401/04/12</t>
  </si>
  <si>
    <t>1401/04/13</t>
  </si>
  <si>
    <t>1401/04/14</t>
  </si>
  <si>
    <t>1401/04/15</t>
  </si>
  <si>
    <t>1401/04/16</t>
  </si>
  <si>
    <t>1401/04/17</t>
  </si>
  <si>
    <t>1401/04/18</t>
  </si>
  <si>
    <t>1401/04/19</t>
  </si>
  <si>
    <t>1401/04/20</t>
  </si>
  <si>
    <t>1401/04/21</t>
  </si>
  <si>
    <t>1401/04/22</t>
  </si>
  <si>
    <t>1401/04/23</t>
  </si>
  <si>
    <t>1401/04/24</t>
  </si>
  <si>
    <t>1401/04/25</t>
  </si>
  <si>
    <t>1401/04/26</t>
  </si>
  <si>
    <t>1401/04/27</t>
  </si>
  <si>
    <t>1401/04/28</t>
  </si>
  <si>
    <t>1401/04/29</t>
  </si>
  <si>
    <t>1401/04/30</t>
  </si>
  <si>
    <t>1401/04/31</t>
  </si>
  <si>
    <t>1401/05/01</t>
  </si>
  <si>
    <t>1401/05/02</t>
  </si>
  <si>
    <t>1401/05/03</t>
  </si>
  <si>
    <t>1401/05/04</t>
  </si>
  <si>
    <t>1401/05/05</t>
  </si>
  <si>
    <t>1401/05/06</t>
  </si>
  <si>
    <t>1401/05/07</t>
  </si>
  <si>
    <t>1401/05/08</t>
  </si>
  <si>
    <t>1401/05/09</t>
  </si>
  <si>
    <t>1401/05/10</t>
  </si>
  <si>
    <t>1401/05/11</t>
  </si>
  <si>
    <t>1401/05/12</t>
  </si>
  <si>
    <t>1401/05/13</t>
  </si>
  <si>
    <t>1401/05/14</t>
  </si>
  <si>
    <t>1401/05/15</t>
  </si>
  <si>
    <t>1401/05/16</t>
  </si>
  <si>
    <t>1401/05/17</t>
  </si>
  <si>
    <t>1401/05/18</t>
  </si>
  <si>
    <t>1401/05/19</t>
  </si>
  <si>
    <t>1401/05/20</t>
  </si>
  <si>
    <t>1401/05/21</t>
  </si>
  <si>
    <t>1401/05/22</t>
  </si>
  <si>
    <t>1401/05/23</t>
  </si>
  <si>
    <t>1401/05/24</t>
  </si>
  <si>
    <t>1401/05/25</t>
  </si>
  <si>
    <t>1401/05/26</t>
  </si>
  <si>
    <t>1401/05/27</t>
  </si>
  <si>
    <t>1401/05/28</t>
  </si>
  <si>
    <t>1401/05/29</t>
  </si>
  <si>
    <t>1401/05/30</t>
  </si>
  <si>
    <t>1401/05/31</t>
  </si>
  <si>
    <t>1401/06/01</t>
  </si>
  <si>
    <t>1401/06/02</t>
  </si>
  <si>
    <t>1401/06/03</t>
  </si>
  <si>
    <t>1401/06/04</t>
  </si>
  <si>
    <t>1401/06/05</t>
  </si>
  <si>
    <t>1401/06/06</t>
  </si>
  <si>
    <t>1401/06/07</t>
  </si>
  <si>
    <t>1401/06/08</t>
  </si>
  <si>
    <t>1401/06/09</t>
  </si>
  <si>
    <t>1401/06/10</t>
  </si>
  <si>
    <t>1401/06/11</t>
  </si>
  <si>
    <t>1401/06/12</t>
  </si>
  <si>
    <t>1401/06/13</t>
  </si>
  <si>
    <t>دلار دولتی (روزانه/ ریال)</t>
  </si>
  <si>
    <t>Year</t>
  </si>
  <si>
    <t>Jan</t>
  </si>
  <si>
    <t>Feb</t>
  </si>
  <si>
    <t>Mar</t>
  </si>
  <si>
    <t>Apr</t>
  </si>
  <si>
    <t>May</t>
  </si>
  <si>
    <t>Jun</t>
  </si>
  <si>
    <t>Jul</t>
  </si>
  <si>
    <t>Aug</t>
  </si>
  <si>
    <t>Sep</t>
  </si>
  <si>
    <t>Oct</t>
  </si>
  <si>
    <t>Nov</t>
  </si>
  <si>
    <t>Dec</t>
  </si>
  <si>
    <t xml:space="preserve">Country </t>
  </si>
  <si>
    <t>تورم شهری ایران</t>
  </si>
  <si>
    <t> نرخ رسمی (ريال) </t>
  </si>
  <si>
    <t> نرخ بازار غیر رسمی (ريال) </t>
  </si>
  <si>
    <t>نرخ ارز رسمی (ریال)</t>
  </si>
  <si>
    <t>نرخ ارز  بازار آزاد (ریال)</t>
  </si>
  <si>
    <t>سال میلادی</t>
  </si>
  <si>
    <t>سال شمسی</t>
  </si>
  <si>
    <t>منبع: بانک مرکزی</t>
  </si>
  <si>
    <t>تورم</t>
  </si>
  <si>
    <t>GDP (constant 2015 US$)</t>
  </si>
  <si>
    <t>نرخ نیما</t>
  </si>
  <si>
    <t>رشد نرخ غیررسمی</t>
  </si>
  <si>
    <t>رشد نیما</t>
  </si>
  <si>
    <t>دهه 40</t>
  </si>
  <si>
    <t>دهه 60</t>
  </si>
  <si>
    <t>دهه 70</t>
  </si>
  <si>
    <t>دهه 80</t>
  </si>
  <si>
    <t>دهه 50</t>
  </si>
  <si>
    <t>1381/01/01</t>
  </si>
  <si>
    <t>1381/01/02</t>
  </si>
  <si>
    <t>1381/01/03</t>
  </si>
  <si>
    <t>1381/01/04</t>
  </si>
  <si>
    <t>1381/01/15</t>
  </si>
  <si>
    <t>1382/01/01</t>
  </si>
  <si>
    <t>1382/01/02</t>
  </si>
  <si>
    <t>1382/01/03</t>
  </si>
  <si>
    <t>NA</t>
  </si>
  <si>
    <t>1383/01/01</t>
  </si>
  <si>
    <t>1383/01/02</t>
  </si>
  <si>
    <t>1383/01/03</t>
  </si>
  <si>
    <t>1400/12/30</t>
  </si>
  <si>
    <t>1401/06/14</t>
  </si>
  <si>
    <t>1401/06/15</t>
  </si>
  <si>
    <t>1401/06/16</t>
  </si>
  <si>
    <t>1401/06/17</t>
  </si>
  <si>
    <t>1401/06/19</t>
  </si>
  <si>
    <t>1401/06/20</t>
  </si>
  <si>
    <t>1401/06/21</t>
  </si>
  <si>
    <t>1401/06/22</t>
  </si>
  <si>
    <t>1401/06/23</t>
  </si>
  <si>
    <t>1401/06/24</t>
  </si>
  <si>
    <t>1401/06/27</t>
  </si>
  <si>
    <t>1401/06/28</t>
  </si>
  <si>
    <t>1401/06/29</t>
  </si>
  <si>
    <t>1401/06/30</t>
  </si>
  <si>
    <t>1401/06/31</t>
  </si>
  <si>
    <t>1401/07/02</t>
  </si>
  <si>
    <t>1401/07/04</t>
  </si>
  <si>
    <t>1401/07/06</t>
  </si>
  <si>
    <t>1401/07/07</t>
  </si>
  <si>
    <t>1401/07/09</t>
  </si>
  <si>
    <t>1401/07/10</t>
  </si>
  <si>
    <t>1401/07/11</t>
  </si>
  <si>
    <t>1401/07/12</t>
  </si>
  <si>
    <t>1401/07/14</t>
  </si>
  <si>
    <t>1401/07/16</t>
  </si>
  <si>
    <t>1401/07/17</t>
  </si>
  <si>
    <t>1401/07/18</t>
  </si>
  <si>
    <t>1401/07/19</t>
  </si>
  <si>
    <t>1401/07/20</t>
  </si>
  <si>
    <t>1401/07/21</t>
  </si>
  <si>
    <t>1401/07/23</t>
  </si>
  <si>
    <t>1401/07/24</t>
  </si>
  <si>
    <t>1401/07/25</t>
  </si>
  <si>
    <t>1401/07/26</t>
  </si>
  <si>
    <t>1401/07/27</t>
  </si>
  <si>
    <t>1401/07/28</t>
  </si>
  <si>
    <t>1401/07/30</t>
  </si>
  <si>
    <t>1401/08/01</t>
  </si>
  <si>
    <t>1401/08/02</t>
  </si>
  <si>
    <t>1401/08/03</t>
  </si>
  <si>
    <t>1401/08/04</t>
  </si>
  <si>
    <t>1401/08/05</t>
  </si>
  <si>
    <t>1401/08/07</t>
  </si>
  <si>
    <t>1401/08/08</t>
  </si>
  <si>
    <t>1401/08/09</t>
  </si>
  <si>
    <t>1401/08/18</t>
  </si>
  <si>
    <t>1401/08/19</t>
  </si>
  <si>
    <t>1401/08/21</t>
  </si>
  <si>
    <t>1401/08/22</t>
  </si>
  <si>
    <t>1401/08/23</t>
  </si>
  <si>
    <t>1401/08/24</t>
  </si>
  <si>
    <t>1401/08/25</t>
  </si>
  <si>
    <t>1401/08/26</t>
  </si>
  <si>
    <t>1401/08/28</t>
  </si>
  <si>
    <t>1401/08/29</t>
  </si>
  <si>
    <t>1401/08/30</t>
  </si>
  <si>
    <t>1401/09/02</t>
  </si>
  <si>
    <t>1401/09/04</t>
  </si>
  <si>
    <t>1401/09/06</t>
  </si>
  <si>
    <t>1401/09/07</t>
  </si>
  <si>
    <t>1401/09/09</t>
  </si>
  <si>
    <t>1401/09/10</t>
  </si>
  <si>
    <t>1401/09/11</t>
  </si>
  <si>
    <t>1401/09/12</t>
  </si>
  <si>
    <t>1401/09/14</t>
  </si>
  <si>
    <t>1401/09/16</t>
  </si>
  <si>
    <t>1401/09/17</t>
  </si>
  <si>
    <t>1401/09/18</t>
  </si>
  <si>
    <t>1401/09/19</t>
  </si>
  <si>
    <t>1401/09/20</t>
  </si>
  <si>
    <t>1401/09/21</t>
  </si>
  <si>
    <t>1401/09/23</t>
  </si>
  <si>
    <t>1401/09/24</t>
  </si>
  <si>
    <t>1401/09/25</t>
  </si>
  <si>
    <t>1401/09/26</t>
  </si>
  <si>
    <t>1401/09/27</t>
  </si>
  <si>
    <t>1401/09/28</t>
  </si>
  <si>
    <t>1401/09/30</t>
  </si>
  <si>
    <t>تاریخ میلادی</t>
  </si>
  <si>
    <t>تاریخ شمسی</t>
  </si>
  <si>
    <t>نرخ غیررسمی ارز در تهران</t>
  </si>
  <si>
    <t>تاریخ (سال)</t>
  </si>
  <si>
    <t>تاریخ (ماه)</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</si>
  <si>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</si>
  <si>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</si>
  <si>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</si>
  <si>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</si>
  <si>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</si>
  <si>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</si>
  <si>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</si>
  <si>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</si>
  <si>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</si>
  <si>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</si>
  <si>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</si>
  <si>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</si>
  <si>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</si>
  <si>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</si>
  <si>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</si>
  <si>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</si>
  <si>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</si>
  <si>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</si>
  <si>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</si>
  <si>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</si>
  <si>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</si>
  <si>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</si>
  <si>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</si>
  <si>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</si>
  <si>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</si>
  <si>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</si>
  <si>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</si>
  <si>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</si>
  <si>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</si>
  <si>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</si>
  <si>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</si>
  <si>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</si>
  <si>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</si>
  <si>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</si>
  <si>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</si>
  <si>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</si>
  <si>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</si>
  <si>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</si>
  <si>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</si>
  <si>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</si>
  <si>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</si>
  <si>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</si>
  <si>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</si>
  <si>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</si>
  <si>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</si>
  <si>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</si>
  <si>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</si>
  <si>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</si>
  <si>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</si>
  <si>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</si>
  <si>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</si>
  <si>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</si>
  <si>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</si>
  <si>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</si>
  <si>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</si>
  <si>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</si>
  <si>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</si>
  <si>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</si>
  <si>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</si>
  <si>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</si>
  <si>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</si>
  <si>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</si>
  <si>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</si>
  <si>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</si>
  <si>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</si>
  <si>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</si>
  <si>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</si>
  <si>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</si>
  <si>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</si>
  <si>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</si>
  <si>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</si>
  <si>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</si>
  <si>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</si>
  <si>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</si>
  <si>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</si>
  <si>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</si>
  <si>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</si>
  <si>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</si>
  <si>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</si>
  <si>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</si>
  <si>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</si>
  <si>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</si>
  <si>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</si>
  <si>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</si>
  <si>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</si>
  <si>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</si>
  <si>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</si>
  <si>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</si>
  <si>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</si>
  <si>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</si>
  <si>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</si>
  <si>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</si>
  <si>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</si>
  <si>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</si>
  <si>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</si>
  <si>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</si>
  <si>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</si>
  <si>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</si>
  <si>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</si>
  <si>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</si>
  <si>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</si>
  <si>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</si>
  <si>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</si>
  <si>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</si>
  <si>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</si>
  <si>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</si>
  <si>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</si>
  <si>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</si>
  <si>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</si>
  <si>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</si>
  <si>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</si>
  <si>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</si>
  <si>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</si>
  <si>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</si>
  <si>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</si>
  <si>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</si>
  <si>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</si>
  <si>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</si>
  <si>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</si>
  <si>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</si>
  <si>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</si>
  <si>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</si>
  <si>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</si>
  <si>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</si>
  <si>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</si>
  <si>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</si>
  <si>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</si>
  <si>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</si>
  <si>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</si>
  <si>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</si>
  <si>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</si>
  <si>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</si>
  <si>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</si>
  <si>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</si>
  <si>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</si>
  <si>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</si>
  <si>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</si>
  <si>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</si>
  <si>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</si>
  <si>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</si>
  <si>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</si>
  <si>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</si>
  <si>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</si>
  <si>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</si>
  <si>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</si>
  <si>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</si>
  <si>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</si>
  <si>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</si>
  <si>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</si>
  <si>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</si>
  <si>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</si>
  <si>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</si>
  <si>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</si>
  <si>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</si>
  <si>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</si>
  <si>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</si>
  <si>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</si>
  <si>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</si>
  <si>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</si>
  <si>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</si>
  <si>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</si>
  <si>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</si>
  <si>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</si>
  <si>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</si>
  <si>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</si>
  <si>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</si>
  <si>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</si>
  <si>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</si>
  <si>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</si>
  <si>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</si>
  <si>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</si>
  <si>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</si>
  <si>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</si>
  <si>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</si>
  <si>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</si>
  <si>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</si>
  <si>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</si>
  <si>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</si>
  <si>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</si>
  <si>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</si>
  <si>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</si>
  <si>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</si>
  <si>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</si>
  <si>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</si>
  <si>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</si>
  <si>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</si>
  <si>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</si>
  <si>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</si>
  <si>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</si>
  <si>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</si>
  <si>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</si>
  <si>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</si>
  <si>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</si>
  <si>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</si>
  <si>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</si>
  <si>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</si>
  <si>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</si>
  <si>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</si>
  <si>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</si>
  <si>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</si>
  <si>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</si>
  <si>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</si>
  <si>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</si>
  <si>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</si>
  <si>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</si>
  <si>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</si>
  <si>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</si>
  <si>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</si>
  <si>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</si>
  <si>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</si>
  <si>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</si>
  <si>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</si>
  <si>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</si>
  <si>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</si>
  <si>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</si>
  <si>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</si>
  <si>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</si>
  <si>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</si>
  <si>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</si>
  <si>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</si>
  <si>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</si>
  <si>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</si>
  <si>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</si>
  <si>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</si>
  <si>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</si>
  <si>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</si>
  <si>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</si>
  <si>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</si>
  <si>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</si>
  <si>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</si>
  <si>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</si>
  <si>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</si>
  <si>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</si>
  <si>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</si>
  <si>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</si>
  <si>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</si>
  <si>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</si>
  <si>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</si>
  <si>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</si>
  <si>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</si>
  <si>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</si>
  <si>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</si>
  <si>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</si>
  <si>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</si>
  <si>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</si>
  <si>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</si>
  <si>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</si>
  <si>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</si>
  <si>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</si>
  <si>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</si>
  <si>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</si>
  <si>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</si>
  <si>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</si>
  <si>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</si>
  <si>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</si>
  <si>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</si>
  <si>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</si>
  <si>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</si>
  <si>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</si>
  <si>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</si>
  <si>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</si>
  <si>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</si>
  <si>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</si>
  <si>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</si>
  <si>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</si>
  <si>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</si>
  <si>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</si>
  <si>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</si>
  <si>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</si>
  <si>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</si>
  <si>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</si>
  <si>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</si>
  <si>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</si>
  <si>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</si>
  <si>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</si>
  <si>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</si>
  <si>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</si>
  <si>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</si>
  <si>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</si>
  <si>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</si>
  <si>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</si>
  <si>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</si>
  <si>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</si>
  <si>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</si>
  <si>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</si>
  <si>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</si>
  <si>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</si>
  <si>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</si>
  <si>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</si>
  <si>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</si>
  <si>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</si>
  <si>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</si>
  <si>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</si>
  <si>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</si>
  <si>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</si>
  <si>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</si>
  <si>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</si>
  <si>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</si>
  <si>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</si>
  <si>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</si>
  <si>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</si>
  <si>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</si>
  <si>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</si>
  <si>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</si>
  <si>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</si>
  <si>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</si>
  <si>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</si>
  <si>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</si>
  <si>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</si>
  <si>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</si>
  <si>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</si>
  <si>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</si>
  <si>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</si>
  <si>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</si>
  <si>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</si>
  <si>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</si>
  <si>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</si>
  <si>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</si>
  <si>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</si>
  <si>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</si>
  <si>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</si>
  <si>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</si>
  <si>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</si>
  <si>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</si>
  <si>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</si>
  <si>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</si>
  <si>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</si>
  <si>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</si>
  <si>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</si>
  <si>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</si>
  <si>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</si>
  <si>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</si>
  <si>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</si>
  <si>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</si>
  <si>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</si>
  <si>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</si>
  <si>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</si>
  <si>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</si>
  <si>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</si>
  <si>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</si>
  <si>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</si>
  <si>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</si>
  <si>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</si>
  <si>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</si>
  <si>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</si>
  <si>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</si>
  <si>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</si>
  <si>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</si>
  <si>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</si>
  <si>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</si>
  <si>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</si>
  <si>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</si>
  <si>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</si>
  <si>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</si>
  <si>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</si>
  <si>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</si>
  <si>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</si>
  <si>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</si>
  <si>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</si>
  <si>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</si>
  <si>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</si>
  <si>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</si>
  <si>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</si>
  <si>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</si>
  <si>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</si>
  <si>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</si>
  <si>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</si>
  <si>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</si>
  <si>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</si>
  <si>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</si>
  <si>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</si>
  <si>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</si>
  <si>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</si>
  <si>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</si>
  <si>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</si>
  <si>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</si>
  <si>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</si>
  <si>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</si>
  <si>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</si>
  <si>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</si>
  <si>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</si>
  <si>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</si>
  <si>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</si>
  <si>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</si>
  <si>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</si>
  <si>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</si>
  <si>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</si>
  <si>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</si>
  <si>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</si>
  <si>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</si>
  <si>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</si>
  <si>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</si>
  <si>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</si>
  <si>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</si>
  <si>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</si>
  <si>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</si>
  <si>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</si>
  <si>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</si>
  <si>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</si>
  <si>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</si>
  <si>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</si>
  <si>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</si>
  <si>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</si>
  <si>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</si>
  <si>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</si>
  <si>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</si>
  <si>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</si>
  <si>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</si>
  <si>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</si>
  <si>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</si>
  <si>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</si>
  <si>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</si>
  <si>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</si>
  <si>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</si>
  <si>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</si>
  <si>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</si>
  <si>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</si>
  <si>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</si>
  <si>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</si>
  <si>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</si>
  <si>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</si>
  <si>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</si>
  <si>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</si>
  <si>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</si>
  <si>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</si>
  <si>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</si>
  <si>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</si>
  <si>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</si>
  <si>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</si>
  <si>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</si>
  <si>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</si>
  <si>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</si>
  <si>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</si>
  <si>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</si>
  <si>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</si>
  <si>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</si>
  <si>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</si>
  <si>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</si>
  <si>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</si>
  <si>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</si>
  <si>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</si>
  <si>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</si>
  <si>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</si>
  <si>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</si>
  <si>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</si>
  <si>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</si>
  <si>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</si>
  <si>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</si>
  <si>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</si>
  <si>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</si>
  <si>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</si>
  <si>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</si>
  <si>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</si>
  <si>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</si>
  <si>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</si>
  <si>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</si>
  <si>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</si>
  <si>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</si>
  <si>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</si>
  <si>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</si>
  <si>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</si>
  <si>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</si>
  <si>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</si>
  <si>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</si>
  <si>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</si>
  <si>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</si>
  <si>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</si>
  <si>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</si>
  <si>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</si>
  <si>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</si>
  <si>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</si>
  <si>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</si>
  <si>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</si>
  <si>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</si>
  <si>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</si>
  <si>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</si>
  <si>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</si>
  <si>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</si>
  <si>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</si>
  <si>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</si>
  <si>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</si>
  <si>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</si>
  <si>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</si>
  <si>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</si>
  <si>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</si>
  <si>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</si>
  <si>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</si>
  <si>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</si>
  <si>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</si>
  <si>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</si>
  <si>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</si>
  <si>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</si>
  <si>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</si>
  <si>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</si>
  <si>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</si>
  <si>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</si>
  <si>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</si>
  <si>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</si>
  <si>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</si>
  <si>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</si>
  <si>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</si>
  <si>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</si>
  <si>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</si>
  <si>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</si>
  <si>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</si>
  <si>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</si>
  <si>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</si>
  <si>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</si>
  <si>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</si>
  <si>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</si>
  <si>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</si>
  <si>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</si>
  <si>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</si>
  <si>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</si>
  <si>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</si>
  <si>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</si>
  <si>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</si>
  <si>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</si>
  <si>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</si>
  <si>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</si>
  <si>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</si>
  <si>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</si>
  <si>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</si>
  <si>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</si>
  <si>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</si>
  <si>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</si>
  <si>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</si>
  <si>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</si>
  <si>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</si>
  <si>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</si>
  <si>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</si>
  <si>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</si>
  <si>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</si>
  <si>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</si>
  <si>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</si>
  <si>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</si>
  <si>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</si>
  <si>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</si>
  <si>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</si>
  <si>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</si>
  <si>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</si>
  <si>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</si>
  <si>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</si>
  <si>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</si>
  <si>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</si>
  <si>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</si>
  <si>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</si>
  <si>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</si>
  <si>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</si>
  <si>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</si>
  <si>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</si>
  <si>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</si>
  <si>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</si>
  <si>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</si>
  <si>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</si>
  <si>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</si>
  <si>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</si>
  <si>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</si>
  <si>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</si>
  <si>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</si>
  <si>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</si>
  <si>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</si>
  <si>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</si>
  <si>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</si>
  <si>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</si>
  <si>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</si>
  <si>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</si>
  <si>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</si>
  <si>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</si>
  <si>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</si>
  <si>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</si>
  <si>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</si>
  <si>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</si>
  <si>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</si>
  <si>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</si>
  <si>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</si>
  <si>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</si>
  <si>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</si>
  <si>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</si>
  <si>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</si>
  <si>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</si>
  <si>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</si>
  <si>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</si>
  <si>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</si>
  <si>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</si>
  <si>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</si>
  <si>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</si>
  <si>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</si>
  <si>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</si>
  <si>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</si>
  <si>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</si>
  <si>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</si>
  <si>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</si>
  <si>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</si>
  <si>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</si>
  <si>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</si>
  <si>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</si>
  <si>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</si>
  <si>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</si>
  <si>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</si>
  <si>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</si>
  <si>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</si>
  <si>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</si>
  <si>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</si>
  <si>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</si>
  <si>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</si>
  <si>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</si>
  <si>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</si>
  <si>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</si>
  <si>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</si>
  <si>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</si>
  <si>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</si>
  <si>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</si>
  <si>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</si>
  <si>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</si>
  <si>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</si>
  <si>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</si>
  <si>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</si>
  <si>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</si>
  <si>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</si>
  <si>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</si>
  <si>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</si>
  <si>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</si>
  <si>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</si>
  <si>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</si>
  <si>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</si>
  <si>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</si>
  <si>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</si>
  <si>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</si>
  <si>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</si>
  <si>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</si>
  <si>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</si>
  <si>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</si>
  <si>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</si>
  <si>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</si>
  <si>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</si>
  <si>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</si>
  <si>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</si>
  <si>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</si>
  <si>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</si>
  <si>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</si>
  <si>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</si>
  <si>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</si>
  <si>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</si>
  <si>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</si>
  <si>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</si>
  <si>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</si>
  <si>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</si>
  <si>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</si>
  <si>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</si>
  <si>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</si>
  <si>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</si>
  <si>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</si>
  <si>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</si>
  <si>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</si>
  <si>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</si>
  <si>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</si>
  <si>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</si>
  <si>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</si>
  <si>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</si>
  <si>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</si>
  <si>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</si>
  <si>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</si>
  <si>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</si>
  <si>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</si>
  <si>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</si>
  <si>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</si>
  <si>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</si>
  <si>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</si>
  <si>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</si>
  <si>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</si>
  <si>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</si>
  <si>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</si>
  <si>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</si>
  <si>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</si>
  <si>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</si>
  <si>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</si>
  <si>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</si>
  <si>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</si>
  <si>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</si>
  <si>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</si>
  <si>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</si>
  <si>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</si>
  <si>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</si>
  <si>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</si>
  <si>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</si>
  <si>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</si>
  <si>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</si>
  <si>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</si>
  <si>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</si>
  <si>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</si>
  <si>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</si>
  <si>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</si>
  <si>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</si>
  <si>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</si>
  <si>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</si>
  <si>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</si>
  <si>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</si>
  <si>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</si>
  <si>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</si>
  <si>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</si>
  <si>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</si>
  <si>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</si>
  <si>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</si>
  <si>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</si>
  <si>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</si>
  <si>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</si>
  <si>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</si>
  <si>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</si>
  <si>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</si>
  <si>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</si>
  <si>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</si>
  <si>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</si>
  <si>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</si>
  <si>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</si>
  <si>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</si>
  <si>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</si>
  <si>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</si>
  <si>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</si>
  <si>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</si>
  <si>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</si>
  <si>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</si>
  <si>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</si>
  <si>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</si>
  <si>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</si>
  <si>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</si>
  <si>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</si>
  <si>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</si>
  <si>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</si>
  <si>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</si>
  <si>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</si>
  <si>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</si>
  <si>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</si>
  <si>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</si>
  <si>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</si>
  <si>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</si>
  <si>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</si>
  <si>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</si>
  <si>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</si>
  <si>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</si>
  <si>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</si>
  <si>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</si>
  <si>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</si>
  <si>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</si>
  <si>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</si>
  <si>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</si>
  <si>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</si>
  <si>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</si>
  <si>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</si>
  <si>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</si>
  <si>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</si>
  <si>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</si>
  <si>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</si>
  <si>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</si>
  <si>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</si>
  <si>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</si>
  <si>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</si>
  <si>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</si>
  <si>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</si>
  <si>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</si>
  <si>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</si>
  <si>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</si>
  <si>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</si>
  <si>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</si>
  <si>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</si>
  <si>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</si>
  <si>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</si>
  <si>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</si>
  <si>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</si>
  <si>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</si>
  <si>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</si>
  <si>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</si>
  <si>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</si>
  <si>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</si>
  <si>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</si>
  <si>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</si>
  <si>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</si>
  <si>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</si>
  <si>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</si>
  <si>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</si>
  <si>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</si>
  <si>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</si>
  <si>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</si>
  <si>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</si>
  <si>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</si>
  <si>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</si>
  <si>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</si>
  <si>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</si>
  <si>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</si>
  <si>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</si>
  <si>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</si>
  <si>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</si>
  <si>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</si>
  <si>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</si>
  <si>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</si>
  <si>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</si>
  <si>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</si>
  <si>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</si>
  <si>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</si>
  <si>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</si>
  <si>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</si>
  <si>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</si>
  <si>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</si>
  <si>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</si>
  <si>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</si>
  <si>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</si>
  <si>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</si>
  <si>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</si>
  <si>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</si>
  <si>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</si>
  <si>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</si>
  <si>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</si>
  <si>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</si>
  <si>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</si>
  <si>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</si>
  <si>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</si>
  <si>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</si>
  <si>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</si>
  <si>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</si>
  <si>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</si>
  <si>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</si>
  <si>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</si>
  <si>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</si>
  <si>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</si>
  <si>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</si>
  <si>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</si>
  <si>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</si>
  <si>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</si>
  <si>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</si>
  <si>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</si>
  <si>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</si>
  <si>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</si>
  <si>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</si>
  <si>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</si>
  <si>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</si>
  <si>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</si>
  <si>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</si>
  <si>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</si>
  <si>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</si>
  <si>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</si>
  <si>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</si>
  <si>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</si>
  <si>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</si>
  <si>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</si>
  <si>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</si>
  <si>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</si>
  <si>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</si>
  <si>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</si>
  <si>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</si>
  <si>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</si>
  <si>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</si>
  <si>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</si>
  <si>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</si>
  <si>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</si>
  <si>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</si>
  <si>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</si>
  <si>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</si>
  <si>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</si>
  <si>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</si>
  <si>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</si>
  <si>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</si>
  <si>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</si>
  <si>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</si>
  <si>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</si>
  <si>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</si>
  <si>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</si>
  <si>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</si>
  <si>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</si>
  <si>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</si>
  <si>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</si>
  <si>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</si>
  <si>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</si>
  <si>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</si>
  <si>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</si>
  <si>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</si>
  <si>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</si>
  <si>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</si>
  <si>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</si>
  <si>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</si>
  <si>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</si>
  <si>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</si>
  <si>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</si>
  <si>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</si>
  <si>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</si>
  <si>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</si>
  <si>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</si>
  <si>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</si>
  <si>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</si>
  <si>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</si>
  <si>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</si>
  <si>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</si>
  <si>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</si>
  <si>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</si>
  <si>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</si>
  <si>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</si>
  <si>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</si>
  <si>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</si>
  <si>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</si>
  <si>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</si>
  <si>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</si>
  <si>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</si>
  <si>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</si>
  <si>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</si>
  <si>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</si>
  <si>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</si>
  <si>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</si>
  <si>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</si>
  <si>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</si>
  <si>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</si>
  <si>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</si>
  <si>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</si>
  <si>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</si>
  <si>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</si>
  <si>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</si>
  <si>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</si>
  <si>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</si>
  <si>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</si>
  <si>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</si>
  <si>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</si>
  <si>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</si>
  <si>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</si>
  <si>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</si>
  <si>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</si>
  <si>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</si>
  <si>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</si>
  <si>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</si>
  <si>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</si>
  <si>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</si>
  <si>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</si>
  <si>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</si>
  <si>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</si>
  <si>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</si>
  <si>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</si>
  <si>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</si>
  <si>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</si>
  <si>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</si>
  <si>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</si>
  <si>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</si>
  <si>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</si>
  <si>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</si>
  <si>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</si>
  <si>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</si>
  <si>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</si>
  <si>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</si>
  <si>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</si>
  <si>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</si>
  <si>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</si>
  <si>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</si>
  <si>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</si>
  <si>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</si>
  <si>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</si>
  <si>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</si>
  <si>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</si>
  <si>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</si>
  <si>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</si>
  <si>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</si>
  <si>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</si>
  <si>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</si>
  <si>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</si>
  <si>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</si>
  <si>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</si>
  <si>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</si>
  <si>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</si>
  <si>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</si>
  <si>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</si>
  <si>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</si>
  <si>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</si>
  <si>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</si>
  <si>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</si>
  <si>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</si>
  <si>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</si>
  <si>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</si>
  <si>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</si>
  <si>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</si>
  <si>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</si>
  <si>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</si>
  <si>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</si>
  <si>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</si>
  <si>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</si>
  <si>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</si>
  <si>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</si>
  <si>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</si>
  <si>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</si>
  <si>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</si>
  <si>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</si>
  <si>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</si>
  <si>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</si>
  <si>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</si>
  <si>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</si>
  <si>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</si>
  <si>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</si>
  <si>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</si>
  <si>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</si>
  <si>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</si>
  <si>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</si>
  <si>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</si>
  <si>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</si>
  <si>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</si>
  <si>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</si>
  <si>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</si>
  <si>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</si>
  <si>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</si>
  <si>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</si>
  <si>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</si>
  <si>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</si>
  <si>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</si>
  <si>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</si>
  <si>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</si>
  <si>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</si>
  <si>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</si>
  <si>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</si>
  <si>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</si>
  <si>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</si>
  <si>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</si>
  <si>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</si>
  <si>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</si>
  <si>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</si>
  <si>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</si>
  <si>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</si>
  <si>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</si>
  <si>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</si>
  <si>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</si>
  <si>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</si>
  <si>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</si>
  <si>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</si>
  <si>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</si>
  <si>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</si>
  <si>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</si>
  <si>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</si>
  <si>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</si>
  <si>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</si>
  <si>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</si>
  <si>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</si>
  <si>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</si>
  <si>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</si>
  <si>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</si>
  <si>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</si>
  <si>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</si>
  <si>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</si>
  <si>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</si>
  <si>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</si>
  <si>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</si>
  <si>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</si>
  <si>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</si>
  <si>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</si>
  <si>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</si>
  <si>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</si>
  <si>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</si>
  <si>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</si>
  <si>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</si>
  <si>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</si>
  <si>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</si>
  <si>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</si>
  <si>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</si>
  <si>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</si>
  <si>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</si>
  <si>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</si>
  <si>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</si>
  <si>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</si>
  <si>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</si>
  <si>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</si>
  <si>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</si>
  <si>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</si>
  <si>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</si>
  <si>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</si>
  <si>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</si>
  <si>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</si>
  <si>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</si>
  <si>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</si>
  <si>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</si>
  <si>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</si>
  <si>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</si>
  <si>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</si>
  <si>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</si>
  <si>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</si>
  <si>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</si>
  <si>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</si>
  <si>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</si>
  <si>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</si>
  <si>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</si>
  <si>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</si>
  <si>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</si>
  <si>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</si>
  <si>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</si>
  <si>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</si>
  <si>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</si>
  <si>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</si>
  <si>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</si>
  <si>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</si>
  <si>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</si>
  <si>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</si>
  <si>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</si>
  <si>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</si>
  <si>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</si>
  <si>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</si>
  <si>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</si>
  <si>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</si>
  <si>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</si>
  <si>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</si>
  <si>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</si>
  <si>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</si>
  <si>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</si>
  <si>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</si>
  <si>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</si>
  <si>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</si>
  <si>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</si>
  <si>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</si>
  <si>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</si>
  <si>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</si>
  <si>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</si>
  <si>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</si>
  <si>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</si>
  <si>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</si>
  <si>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</si>
  <si>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</si>
  <si>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</si>
  <si>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</si>
  <si>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</si>
  <si>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</si>
  <si>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</si>
  <si>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</si>
  <si>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</si>
  <si>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</si>
  <si>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</si>
  <si>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</si>
  <si>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</si>
  <si>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</si>
  <si>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</si>
  <si>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</si>
  <si>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</si>
  <si>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</si>
  <si>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</si>
  <si>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</si>
  <si>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</si>
  <si>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</si>
  <si>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</si>
  <si>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</si>
  <si>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</si>
  <si>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</si>
  <si>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</si>
  <si>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</si>
  <si>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</si>
  <si>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</si>
  <si>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</si>
  <si>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</si>
  <si>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</si>
  <si>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</si>
  <si>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</si>
  <si>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</si>
  <si>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</si>
  <si>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</si>
  <si>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</si>
  <si>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</si>
  <si>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</si>
  <si>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</si>
  <si>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</si>
  <si>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</si>
  <si>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</si>
  <si>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</si>
  <si>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</si>
  <si>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</si>
  <si>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</si>
  <si>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</si>
  <si>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</si>
  <si>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</si>
  <si>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</si>
  <si>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</si>
  <si>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</si>
  <si>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</si>
  <si>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</si>
  <si>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</si>
  <si>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</si>
  <si>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</si>
  <si>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</si>
  <si>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</si>
  <si>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</si>
  <si>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</si>
  <si>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</si>
  <si>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</si>
  <si>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</si>
  <si>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</si>
  <si>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</si>
  <si>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</si>
  <si>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</si>
  <si>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</si>
  <si>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</si>
  <si>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</si>
  <si>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</si>
  <si>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</si>
  <si>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</si>
  <si>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</si>
  <si>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</si>
  <si>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</si>
  <si>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</si>
  <si>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</si>
  <si>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</si>
  <si>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</si>
  <si>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</si>
  <si>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</si>
  <si>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</si>
  <si>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</si>
  <si>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</si>
  <si>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</si>
  <si>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</si>
  <si>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</si>
  <si>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</si>
  <si>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</si>
  <si>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</si>
  <si>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</si>
  <si>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</si>
  <si>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</si>
  <si>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</si>
  <si>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</si>
  <si>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</si>
  <si>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</si>
  <si>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</si>
  <si>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</si>
  <si>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</si>
  <si>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</si>
  <si>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</si>
  <si>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</si>
  <si>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</si>
  <si>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</si>
  <si>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</si>
  <si>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</si>
  <si>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</si>
  <si>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</si>
  <si>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</si>
  <si>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</si>
  <si>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</si>
  <si>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</si>
  <si>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</si>
  <si>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</si>
  <si>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</si>
  <si>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</si>
  <si>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</si>
  <si>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</si>
  <si>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</si>
  <si>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</si>
  <si>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</si>
  <si>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</si>
  <si>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</si>
  <si>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</si>
  <si>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</si>
  <si>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</si>
  <si>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</si>
  <si>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</si>
  <si>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</si>
  <si>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</si>
  <si>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</si>
  <si>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</si>
  <si>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</si>
  <si>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</si>
  <si>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</si>
  <si>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</si>
  <si>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</si>
  <si>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</si>
  <si>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</si>
  <si>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</si>
  <si>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</si>
  <si>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</si>
  <si>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</si>
  <si>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</si>
  <si>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</si>
  <si>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</si>
  <si>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</si>
  <si>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</si>
  <si>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</si>
  <si>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</si>
  <si>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</si>
  <si>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</si>
  <si>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</si>
  <si>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</si>
  <si>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</si>
  <si>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</si>
  <si>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</si>
  <si>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</si>
  <si>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</si>
  <si>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</si>
  <si>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</si>
  <si>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</si>
  <si>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</si>
  <si>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</si>
  <si>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</si>
  <si>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</si>
  <si>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</si>
  <si>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</si>
  <si>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</si>
  <si>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</si>
  <si>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</si>
  <si>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</si>
  <si>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</si>
  <si>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</si>
  <si>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</si>
  <si>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</si>
  <si>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</si>
  <si>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</si>
  <si>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</si>
  <si>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</si>
  <si>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</si>
  <si>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</si>
  <si>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</si>
  <si>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</si>
  <si>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</si>
  <si>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</si>
  <si>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</si>
  <si>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</si>
  <si>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</si>
  <si>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</si>
  <si>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</si>
  <si>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</si>
  <si>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</si>
  <si>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</si>
  <si>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</si>
  <si>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</si>
  <si>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</si>
  <si>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</si>
  <si>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</si>
  <si>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</si>
  <si>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</si>
  <si>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</si>
  <si>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</si>
  <si>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</si>
  <si>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</si>
  <si>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</si>
  <si>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</si>
  <si>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</si>
  <si>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</si>
  <si>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</si>
  <si>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</si>
  <si>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</si>
  <si>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</si>
  <si>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</si>
  <si>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</si>
  <si>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</si>
  <si>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</si>
  <si>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</si>
  <si>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</si>
  <si>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</si>
  <si>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</si>
  <si>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</si>
  <si>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</si>
  <si>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</si>
  <si>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</si>
  <si>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</si>
  <si>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</si>
  <si>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</si>
  <si>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</si>
  <si>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</si>
  <si>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</si>
  <si>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</si>
  <si>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</si>
  <si>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</si>
  <si>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</si>
  <si>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</si>
  <si>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</si>
  <si>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</si>
  <si>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</si>
  <si>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</si>
  <si>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</si>
  <si>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</si>
  <si>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</si>
  <si>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</si>
  <si>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</si>
  <si>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</si>
  <si>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</si>
  <si>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</si>
  <si>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</si>
  <si>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</si>
  <si>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</si>
  <si>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</si>
  <si>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</si>
  <si>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</si>
  <si>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</si>
  <si>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</si>
  <si>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</si>
  <si>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</si>
  <si>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</si>
  <si>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</si>
  <si>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</si>
  <si>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</si>
  <si>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</si>
  <si>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</si>
  <si>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</si>
  <si>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</si>
  <si>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</si>
  <si>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</si>
  <si>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</si>
  <si>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</si>
  <si>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</si>
  <si>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</si>
  <si>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</si>
  <si>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</si>
  <si>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</si>
  <si>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</si>
  <si>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</si>
  <si>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</si>
  <si>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</si>
  <si>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</si>
  <si>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</si>
  <si>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</si>
  <si>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</si>
  <si>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</si>
  <si>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</si>
  <si>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</si>
  <si>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</si>
  <si>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</si>
  <si>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</si>
  <si>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</si>
  <si>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</si>
  <si>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</si>
  <si>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</si>
  <si>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</si>
  <si>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</si>
  <si>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</si>
  <si>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</si>
  <si>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</si>
  <si>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</si>
  <si>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</si>
  <si>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</si>
  <si>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</si>
  <si>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</si>
  <si>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</si>
  <si>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</si>
  <si>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</si>
  <si>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</si>
  <si>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</si>
  <si>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</si>
  <si>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</si>
  <si>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</si>
  <si>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</si>
  <si>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</si>
  <si>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</si>
  <si>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</si>
  <si>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</si>
  <si>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</si>
  <si>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</si>
  <si>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</si>
  <si>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</si>
  <si>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</si>
  <si>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</si>
  <si>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</si>
  <si>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</si>
  <si>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</si>
  <si>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</si>
  <si>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</si>
  <si>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</si>
  <si>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</si>
  <si>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</si>
  <si>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</si>
  <si>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</si>
  <si>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</si>
  <si>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</si>
  <si>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</si>
  <si>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</si>
  <si>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</si>
  <si>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</si>
  <si>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</si>
  <si>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</si>
  <si>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</si>
  <si>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</si>
  <si>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</si>
  <si>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</si>
  <si>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</si>
  <si>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</si>
  <si>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</si>
  <si>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</si>
  <si>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</si>
  <si>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</si>
  <si>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</si>
  <si>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</si>
  <si>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</si>
  <si>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</si>
  <si>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</si>
  <si>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</si>
  <si>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</si>
  <si>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</si>
  <si>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</si>
  <si>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</si>
  <si>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</si>
  <si>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</si>
  <si>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</si>
  <si>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</si>
  <si>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</si>
  <si>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</si>
  <si>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</si>
  <si>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</si>
  <si>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</si>
  <si>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</si>
  <si>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</si>
  <si>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</si>
  <si>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</si>
  <si>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</si>
  <si>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</si>
  <si>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</si>
  <si>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</si>
  <si>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</si>
  <si>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</si>
  <si>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</si>
  <si>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</si>
  <si>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</si>
  <si>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</si>
  <si>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</si>
  <si>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</si>
  <si>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</si>
  <si>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</si>
  <si>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</si>
  <si>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</si>
  <si>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</si>
  <si>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</si>
  <si>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</si>
  <si>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</si>
  <si>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</si>
  <si>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</si>
  <si>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</si>
  <si>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</si>
  <si>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</si>
  <si>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</si>
  <si>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</si>
  <si>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</si>
  <si>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</si>
  <si>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</si>
  <si>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</si>
  <si>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</si>
  <si>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</si>
  <si>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</si>
  <si>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</si>
  <si>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</si>
  <si>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</si>
  <si>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</si>
  <si>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</si>
  <si>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</si>
  <si>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</si>
  <si>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</si>
  <si>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</si>
  <si>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</si>
  <si>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</si>
  <si>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</si>
  <si>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</si>
  <si>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</si>
  <si>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</si>
  <si>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</si>
  <si>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</si>
  <si>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</si>
  <si>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</si>
  <si>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</si>
  <si>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</si>
  <si>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</si>
  <si>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</si>
  <si>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</si>
  <si>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</si>
  <si>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</si>
  <si>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</si>
  <si>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</si>
  <si>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</si>
  <si>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</si>
  <si>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</si>
  <si>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</si>
  <si>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</si>
  <si>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</si>
  <si>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</si>
  <si>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</si>
  <si>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</si>
  <si>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</si>
  <si>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</si>
  <si>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</si>
  <si>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</si>
  <si>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</si>
  <si>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</si>
  <si>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</si>
  <si>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</si>
  <si>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</si>
  <si>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</si>
  <si>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</si>
  <si>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</si>
  <si>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</si>
  <si>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</si>
  <si>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</si>
  <si>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</si>
  <si>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</si>
  <si>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</si>
  <si>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</si>
  <si>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</si>
  <si>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</si>
  <si>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</si>
  <si>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</si>
  <si>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</si>
  <si>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</si>
  <si>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</si>
  <si>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</si>
  <si>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</si>
  <si>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</si>
  <si>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</si>
  <si>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</si>
  <si>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</si>
  <si>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</si>
  <si>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</si>
  <si>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</si>
  <si>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</si>
  <si>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</si>
  <si>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</si>
  <si>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</si>
  <si>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</si>
  <si>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</si>
  <si>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</si>
  <si>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</si>
  <si>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</si>
  <si>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</si>
  <si>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</si>
  <si>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</si>
  <si>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</si>
  <si>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</si>
  <si>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</si>
  <si>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</si>
  <si>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</si>
  <si>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</si>
  <si>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</si>
  <si>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</si>
  <si>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</si>
  <si>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</si>
  <si>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</si>
  <si>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</si>
  <si>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</si>
  <si>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</si>
  <si>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</si>
  <si>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</si>
  <si>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</si>
  <si>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</si>
  <si>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</si>
  <si>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</si>
  <si>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</si>
  <si>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</si>
  <si>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</si>
  <si>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</si>
  <si>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</si>
  <si>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</si>
  <si>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</si>
  <si>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</si>
  <si>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</si>
  <si>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</si>
  <si>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</si>
  <si>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</si>
  <si>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</si>
  <si>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</si>
  <si>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</si>
  <si>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</si>
  <si>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</si>
  <si>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</si>
  <si>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</si>
  <si>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</si>
  <si>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</si>
  <si>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</si>
  <si>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</si>
  <si>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</si>
  <si>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</si>
  <si>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</si>
  <si>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</si>
  <si>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</si>
  <si>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</si>
  <si>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</si>
  <si>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</si>
  <si>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</si>
  <si>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</si>
  <si>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</si>
  <si>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</si>
  <si>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</si>
  <si>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</si>
  <si>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</si>
  <si>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</si>
  <si>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</si>
  <si>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</si>
  <si>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</si>
  <si>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</si>
  <si>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</si>
  <si>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</si>
  <si>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</si>
  <si>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</si>
  <si>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</si>
  <si>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</si>
  <si>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</si>
  <si>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</si>
  <si>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</si>
  <si>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</si>
  <si>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</si>
  <si>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</si>
  <si>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</si>
  <si>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</si>
  <si>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</si>
  <si>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</si>
  <si>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</si>
  <si>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</si>
  <si>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</si>
  <si>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</si>
  <si>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</si>
  <si>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</si>
  <si>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</si>
  <si>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</si>
  <si>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</si>
  <si>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</si>
  <si>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</si>
  <si>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</si>
  <si>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</si>
  <si>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</si>
  <si>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</si>
  <si>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</si>
  <si>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</si>
  <si>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</si>
  <si>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</si>
  <si>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</si>
  <si>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</si>
  <si>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</si>
  <si>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</si>
  <si>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</si>
  <si>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</si>
  <si>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</si>
  <si>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</si>
  <si>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</si>
  <si>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</si>
  <si>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</si>
  <si>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</si>
  <si>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</si>
  <si>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</si>
  <si>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</si>
  <si>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</si>
  <si>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</si>
  <si>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</si>
  <si>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</si>
  <si>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</si>
  <si>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</si>
  <si>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</si>
  <si>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</si>
  <si>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</si>
  <si>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</si>
  <si>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</si>
  <si>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</si>
  <si>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</si>
  <si>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</si>
  <si>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</si>
  <si>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</si>
  <si>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</si>
  <si>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</si>
  <si>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</si>
  <si>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</si>
  <si>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</si>
  <si>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</si>
  <si>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</si>
  <si>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</si>
  <si>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</si>
  <si>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</si>
  <si>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</si>
  <si>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</si>
  <si>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</si>
  <si>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</si>
  <si>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</si>
  <si>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</si>
  <si>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</si>
  <si>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</si>
  <si>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</si>
  <si>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</si>
  <si>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</si>
  <si>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</si>
  <si>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</si>
  <si>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</si>
  <si>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</si>
  <si>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</si>
  <si>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</si>
  <si>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</si>
  <si>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</si>
  <si>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</si>
  <si>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</si>
  <si>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</si>
  <si>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</si>
  <si>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</si>
  <si>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</si>
  <si>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</si>
  <si>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</si>
  <si>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</si>
  <si>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</si>
  <si>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</si>
  <si>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</si>
  <si>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</si>
  <si>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</si>
  <si>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</si>
  <si>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</si>
  <si>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</si>
  <si>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</si>
  <si>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</si>
  <si>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</si>
  <si>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</si>
  <si>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</si>
  <si>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</si>
  <si>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</si>
  <si>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</si>
  <si>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</si>
  <si>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</si>
  <si>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</si>
  <si>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</si>
  <si>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</si>
  <si>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</si>
  <si>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</si>
  <si>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</si>
  <si>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</si>
  <si>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</si>
  <si>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</si>
  <si>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</si>
  <si>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</si>
  <si>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</si>
  <si>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</si>
  <si>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</si>
  <si>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</si>
  <si>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</si>
  <si>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</si>
  <si>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</si>
  <si>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</si>
  <si>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</si>
  <si>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</si>
  <si>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</si>
  <si>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</si>
  <si>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</si>
  <si>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</si>
  <si>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</si>
  <si>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</si>
  <si>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</si>
  <si>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</si>
  <si>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</si>
  <si>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</si>
  <si>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</si>
  <si>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</si>
  <si>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</si>
  <si>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</si>
  <si>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</si>
  <si>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</si>
  <si>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</si>
  <si>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</si>
  <si>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</si>
  <si>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</si>
  <si>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</si>
  <si>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</si>
  <si>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</si>
  <si>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</si>
  <si>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</si>
  <si>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</si>
  <si>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</si>
  <si>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</si>
  <si>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</si>
  <si>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</si>
  <si>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</si>
  <si>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</si>
  <si>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</si>
  <si>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</si>
  <si>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</si>
  <si>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</si>
  <si>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</si>
  <si>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</si>
  <si>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</si>
  <si>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</si>
  <si>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</si>
  <si>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</si>
  <si>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</si>
  <si>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</si>
  <si>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</si>
  <si>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</si>
  <si>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</si>
  <si>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</si>
  <si>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</si>
  <si>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</si>
  <si>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</si>
  <si>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</si>
  <si>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</si>
  <si>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</si>
  <si>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</si>
  <si>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</si>
  <si>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</si>
  <si>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</si>
  <si>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</si>
  <si>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</si>
  <si>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</si>
  <si>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</si>
  <si>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</si>
  <si>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</si>
  <si>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</si>
  <si>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</si>
  <si>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</si>
  <si>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</si>
  <si>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</si>
  <si>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</si>
  <si>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</si>
  <si>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</si>
  <si>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</si>
  <si>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</si>
  <si>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</si>
  <si>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</si>
  <si>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</si>
  <si>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</si>
  <si>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</si>
  <si>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</si>
  <si>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</si>
  <si>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</si>
  <si>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</si>
  <si>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</si>
  <si>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</si>
  <si>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</si>
  <si>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</si>
  <si>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</si>
  <si>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</si>
  <si>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</si>
  <si>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</si>
  <si>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</si>
  <si>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</si>
  <si>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</si>
  <si>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</si>
  <si>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</si>
  <si>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</si>
  <si>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</si>
  <si>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</si>
  <si>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</si>
  <si>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</si>
  <si>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</si>
  <si>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</si>
  <si>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</si>
  <si>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</si>
  <si>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</si>
  <si>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</si>
  <si>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</si>
  <si>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</si>
  <si>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</si>
  <si>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</si>
  <si>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</si>
  <si>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</si>
  <si>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</si>
  <si>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</si>
  <si>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</si>
  <si>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</si>
  <si>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</si>
  <si>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</si>
  <si>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</si>
  <si>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</si>
  <si>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</si>
  <si>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</si>
  <si>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</si>
  <si>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</si>
  <si>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</si>
  <si>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</si>
  <si>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</si>
  <si>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</si>
  <si>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</si>
  <si>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</si>
  <si>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</si>
  <si>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</si>
  <si>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</si>
  <si>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</si>
  <si>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</si>
  <si>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</si>
  <si>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</si>
  <si>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</si>
  <si>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</si>
  <si>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</si>
  <si>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</si>
  <si>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</si>
  <si>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</si>
  <si>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</si>
  <si>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</si>
  <si>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</si>
  <si>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</si>
  <si>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</si>
  <si>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</si>
  <si>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</si>
  <si>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</si>
  <si>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</si>
  <si>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</si>
  <si>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</si>
  <si>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</si>
  <si>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</si>
  <si>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</si>
  <si>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</si>
  <si>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</si>
  <si>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</si>
  <si>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</si>
  <si>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</si>
  <si>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</si>
  <si>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</si>
  <si>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</si>
  <si>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</si>
  <si>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</si>
  <si>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</si>
  <si>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</si>
  <si>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</si>
  <si>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</si>
  <si>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</si>
  <si>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</si>
  <si>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</si>
  <si>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</si>
  <si>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</si>
  <si>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</si>
  <si>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</si>
  <si>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</si>
  <si>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</si>
  <si>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</si>
  <si>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</si>
  <si>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</si>
  <si>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</si>
  <si>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</si>
  <si>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</si>
  <si>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</si>
  <si>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</si>
  <si>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</si>
  <si>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</si>
  <si>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</si>
  <si>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</si>
  <si>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</si>
  <si>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</si>
  <si>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</si>
  <si>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</si>
  <si>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</si>
  <si>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</si>
  <si>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</si>
  <si>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</si>
  <si>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</si>
  <si>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</si>
  <si>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</si>
  <si>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</si>
  <si>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</si>
  <si>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</si>
  <si>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</si>
  <si>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</si>
  <si>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</si>
  <si>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</si>
  <si>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</si>
  <si>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</si>
  <si>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</si>
  <si>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</si>
  <si>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</si>
  <si>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</si>
  <si>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</si>
  <si>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</si>
  <si>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</si>
  <si>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</si>
  <si>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</si>
  <si>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</si>
  <si>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</si>
  <si>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</si>
  <si>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</si>
  <si>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</si>
  <si>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</si>
  <si>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</si>
  <si>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</si>
  <si>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</si>
  <si>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</si>
  <si>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</si>
  <si>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</si>
  <si>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</si>
  <si>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</si>
  <si>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</si>
  <si>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</si>
  <si>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</si>
  <si>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</si>
  <si>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</si>
  <si>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</si>
  <si>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</si>
  <si>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</si>
  <si>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</si>
  <si>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</si>
  <si>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</si>
  <si>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</si>
  <si>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</si>
  <si>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</si>
  <si>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</si>
  <si>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</si>
  <si>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</si>
  <si>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</si>
  <si>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</si>
  <si>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</si>
  <si>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</si>
  <si>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</si>
  <si>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</si>
  <si>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</si>
  <si>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</si>
  <si>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</si>
  <si>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</si>
  <si>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</si>
  <si>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</si>
  <si>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</si>
  <si>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</si>
  <si>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</si>
  <si>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</si>
  <si>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</si>
  <si>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</si>
  <si>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</si>
  <si>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</si>
  <si>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</si>
  <si>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</si>
  <si>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</si>
  <si>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</si>
  <si>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</si>
  <si>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</si>
  <si>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</si>
  <si>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</si>
  <si>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</si>
  <si>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</si>
  <si>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</si>
  <si>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</si>
  <si>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</si>
  <si>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</si>
  <si>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</si>
  <si>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</si>
  <si>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</si>
  <si>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</si>
  <si>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</si>
  <si>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</si>
  <si>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</si>
  <si>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</si>
  <si>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</si>
  <si>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</si>
  <si>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</si>
  <si>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</si>
  <si>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</si>
  <si>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</si>
  <si>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</si>
  <si>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</si>
  <si>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</si>
  <si>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</si>
  <si>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</si>
  <si>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</si>
  <si>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</si>
  <si>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</si>
  <si>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</si>
  <si>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</si>
  <si>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</si>
  <si>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</si>
  <si>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</si>
  <si>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</si>
  <si>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</si>
  <si>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</si>
  <si>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</si>
  <si>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</si>
  <si>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</si>
  <si>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</si>
  <si>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</si>
  <si>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</si>
  <si>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</si>
  <si>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</si>
  <si>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</si>
  <si>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</si>
  <si>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</si>
  <si>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</si>
  <si>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</si>
  <si>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</si>
  <si>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</si>
  <si>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</si>
  <si>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</si>
  <si>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</si>
  <si>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</si>
  <si>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</si>
  <si>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</si>
  <si>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</si>
  <si>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</si>
  <si>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</si>
  <si>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</si>
  <si>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</si>
  <si>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</si>
  <si>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</si>
  <si>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</si>
  <si>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</si>
  <si>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</si>
  <si>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</si>
  <si>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</si>
  <si>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</si>
  <si>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</si>
  <si>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</si>
  <si>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</si>
  <si>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</si>
  <si>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</si>
  <si>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</si>
  <si>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</si>
  <si>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</si>
  <si>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</si>
  <si>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</si>
  <si>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</si>
  <si>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</si>
  <si>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</si>
  <si>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</si>
  <si>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</si>
  <si>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</si>
  <si>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</si>
  <si>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</si>
  <si>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</si>
  <si>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</si>
  <si>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</si>
  <si>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</si>
  <si>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</si>
  <si>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</si>
  <si>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</si>
  <si>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</si>
  <si>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</si>
  <si>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</si>
  <si>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</si>
  <si>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</si>
  <si>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</si>
  <si>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</si>
  <si>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</si>
  <si>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</si>
  <si>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</si>
  <si>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</si>
  <si>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</si>
  <si>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</si>
  <si>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</si>
  <si>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</si>
  <si>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</si>
  <si>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</si>
  <si>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</si>
  <si>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</si>
  <si>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</si>
  <si>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</si>
  <si>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</si>
  <si>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</si>
  <si>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</si>
  <si>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</si>
  <si>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</si>
  <si>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</si>
  <si>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</si>
  <si>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</si>
  <si>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</si>
  <si>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</si>
  <si>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</si>
  <si>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</si>
  <si>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</si>
  <si>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</si>
  <si>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</si>
  <si>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</si>
  <si>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</si>
  <si>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</si>
  <si>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</si>
  <si>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</si>
  <si>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</si>
  <si>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</si>
  <si>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</si>
  <si>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</si>
  <si>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</si>
  <si>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</si>
  <si>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</si>
  <si>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</si>
  <si>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</si>
  <si>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</si>
  <si>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</si>
  <si>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</si>
  <si>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</si>
  <si>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</si>
  <si>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</si>
  <si>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</si>
  <si>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</si>
  <si>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</si>
  <si>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</si>
  <si>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</si>
  <si>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</si>
  <si>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</si>
  <si>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</si>
  <si>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</si>
  <si>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</si>
  <si>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</si>
  <si>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</si>
  <si>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</si>
  <si>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</si>
  <si>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</si>
  <si>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</si>
  <si>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</si>
  <si>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</si>
  <si>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</si>
  <si>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</si>
  <si>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</si>
  <si>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</si>
  <si>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</si>
  <si>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</si>
  <si>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</si>
  <si>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</si>
  <si>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</si>
  <si>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</si>
  <si>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</si>
  <si>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</si>
  <si>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</si>
  <si>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</si>
  <si>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</si>
  <si>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</si>
  <si>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</si>
  <si>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</si>
  <si>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</si>
  <si>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</si>
  <si>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</si>
  <si>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</si>
  <si>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</si>
  <si>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</si>
  <si>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</si>
  <si>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</si>
  <si>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</si>
  <si>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</si>
  <si>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</si>
  <si>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</si>
  <si>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</si>
  <si>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</si>
  <si>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</si>
  <si>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</si>
  <si>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</si>
  <si>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</si>
  <si>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</si>
  <si>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</si>
  <si>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</si>
  <si>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</si>
  <si>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</si>
  <si>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</si>
  <si>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</si>
  <si>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</si>
  <si>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</si>
  <si>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</si>
  <si>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</si>
  <si>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</si>
  <si>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</si>
  <si>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</si>
  <si>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</si>
  <si>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</si>
  <si>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</si>
  <si>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</si>
  <si>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</si>
  <si>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</si>
  <si>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</si>
  <si>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</si>
  <si>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</si>
  <si>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</si>
  <si>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</si>
  <si>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</si>
  <si>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</si>
  <si>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</si>
  <si>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</si>
  <si>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</si>
  <si>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</si>
  <si>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</si>
  <si>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</si>
  <si>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</si>
  <si>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</si>
  <si>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</si>
  <si>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</si>
  <si>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</si>
  <si>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</si>
  <si>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</si>
  <si>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</si>
  <si>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</si>
  <si>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</si>
  <si>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</si>
  <si>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</si>
  <si>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</si>
  <si>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</si>
  <si>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</si>
  <si>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</si>
  <si>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</si>
  <si>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</si>
  <si>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</si>
  <si>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</si>
  <si>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</si>
  <si>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</si>
  <si>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</si>
  <si>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</si>
  <si>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</si>
  <si>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</si>
  <si>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</si>
  <si>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</si>
  <si>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</si>
  <si>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</si>
  <si>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</si>
  <si>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</si>
  <si>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</si>
  <si>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</si>
  <si>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</si>
  <si>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</si>
  <si>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</si>
  <si>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</si>
  <si>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</si>
  <si>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</si>
  <si>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</si>
  <si>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</si>
  <si>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</si>
  <si>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</si>
  <si>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</si>
  <si>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</si>
  <si>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</si>
  <si>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</si>
  <si>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</si>
  <si>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</si>
  <si>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</si>
  <si>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</si>
  <si>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</si>
  <si>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</si>
  <si>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</si>
  <si>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</si>
  <si>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</si>
  <si>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</si>
  <si>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</si>
  <si>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</si>
  <si>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</si>
  <si>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</si>
  <si>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</si>
  <si>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</si>
  <si>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</si>
  <si>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</si>
  <si>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</si>
  <si>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</si>
  <si>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</si>
  <si>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</si>
  <si>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</si>
  <si>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</si>
  <si>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</si>
  <si>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</si>
  <si>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</si>
  <si>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</si>
  <si>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</si>
  <si>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</si>
  <si>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</si>
  <si>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</si>
  <si>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</si>
  <si>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</si>
  <si>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</si>
  <si>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</si>
  <si>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</si>
  <si>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</si>
  <si>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</si>
  <si>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</si>
  <si>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</si>
  <si>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</si>
  <si>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</si>
  <si>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</si>
  <si>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</si>
  <si>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</si>
  <si>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</si>
  <si>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</si>
  <si>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</si>
  <si>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</si>
  <si>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</si>
  <si>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</si>
  <si>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</si>
  <si>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</si>
  <si>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</si>
  <si>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</si>
  <si>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</si>
  <si>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</si>
  <si>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</si>
  <si>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</si>
  <si>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</si>
  <si>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</si>
  <si>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</si>
  <si>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</si>
  <si>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</si>
  <si>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</si>
  <si>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</si>
  <si>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</si>
  <si>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</si>
  <si>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</si>
  <si>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</si>
  <si>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</si>
  <si>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</si>
  <si>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</si>
  <si>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</si>
  <si>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</si>
  <si>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</si>
  <si>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</si>
  <si>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</si>
  <si>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</si>
  <si>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</si>
  <si>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</si>
  <si>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</si>
  <si>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</si>
  <si>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</si>
  <si>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</si>
  <si>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</si>
  <si>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</si>
  <si>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</si>
  <si>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</si>
  <si>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</si>
  <si>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</si>
  <si>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</si>
  <si>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</si>
  <si>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</si>
  <si>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</si>
  <si>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</si>
  <si>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</si>
  <si>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</si>
  <si>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</si>
  <si>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</si>
  <si>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</si>
  <si>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</si>
  <si>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</si>
  <si>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</si>
  <si>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</si>
  <si>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</si>
  <si>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</si>
  <si>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</si>
  <si>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</si>
  <si>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</si>
  <si>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</si>
  <si>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</si>
  <si>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</si>
  <si>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</si>
  <si>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</si>
  <si>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</si>
  <si>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</si>
  <si>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</si>
  <si>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</si>
  <si>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</si>
  <si>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</si>
  <si>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</si>
  <si>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</si>
  <si>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</si>
  <si>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</si>
  <si>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</si>
  <si>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</si>
  <si>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</si>
  <si>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</si>
  <si>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</si>
  <si>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</si>
  <si>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</si>
  <si>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</si>
  <si>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</si>
  <si>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</si>
  <si>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</si>
  <si>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</si>
  <si>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</si>
  <si>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</si>
  <si>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</si>
  <si>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</si>
  <si>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</si>
  <si>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</si>
  <si>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</si>
  <si>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</si>
  <si>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</si>
  <si>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</si>
  <si>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</si>
  <si>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</si>
  <si>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</si>
  <si>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</si>
  <si>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</si>
  <si>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</si>
  <si>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</si>
  <si>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</si>
  <si>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</si>
  <si>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</si>
  <si>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</si>
  <si>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</si>
  <si>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</si>
  <si>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</si>
  <si>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</si>
  <si>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</si>
  <si>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</si>
  <si>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</si>
  <si>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</si>
  <si>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</si>
  <si>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</si>
  <si>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</si>
  <si>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</si>
  <si>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</si>
  <si>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</si>
  <si>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</si>
  <si>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</si>
  <si>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</si>
  <si>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</si>
  <si>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</si>
  <si>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</si>
  <si>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</si>
  <si>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</si>
  <si>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</si>
  <si>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</si>
  <si>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</si>
  <si>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</si>
  <si>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</si>
  <si>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</si>
  <si>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</si>
  <si>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</si>
  <si>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</si>
  <si>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</si>
  <si>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</si>
  <si>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</si>
  <si>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</si>
  <si>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</si>
  <si>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</si>
  <si>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</si>
  <si>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</si>
  <si>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</si>
  <si>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</si>
  <si>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</si>
  <si>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</si>
  <si>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</si>
  <si>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</si>
  <si>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</si>
  <si>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</si>
  <si>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</si>
  <si>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</si>
  <si>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</si>
  <si>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</si>
  <si>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</si>
  <si>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</si>
  <si>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</si>
  <si>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</si>
  <si>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</si>
  <si>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</si>
  <si>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</si>
  <si>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</si>
  <si>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</si>
  <si>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</si>
  <si>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</si>
  <si>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</si>
  <si>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</si>
  <si>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</si>
  <si>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</si>
  <si>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</si>
  <si>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</si>
  <si>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</si>
  <si>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</si>
  <si>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</si>
  <si>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</si>
  <si>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</si>
  <si>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</si>
  <si>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</si>
  <si>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</si>
  <si>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</si>
  <si>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</si>
  <si>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</si>
  <si>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</si>
  <si>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</si>
  <si>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</si>
  <si>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</si>
  <si>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</si>
  <si>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</si>
  <si>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</si>
  <si>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</si>
  <si>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</si>
  <si>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</si>
  <si>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</si>
  <si>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</si>
  <si>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</si>
  <si>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</si>
  <si>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</si>
  <si>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</si>
  <si>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</si>
  <si>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</si>
  <si>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</si>
  <si>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</si>
  <si>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</si>
  <si>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</si>
  <si>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</si>
  <si>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</si>
  <si>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</si>
  <si>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</si>
  <si>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</si>
  <si>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</si>
  <si>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</si>
  <si>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</si>
  <si>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</si>
  <si>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</si>
  <si>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</si>
  <si>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</si>
  <si>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</si>
  <si>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</si>
  <si>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</si>
  <si>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</si>
  <si>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</si>
  <si>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</si>
  <si>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</si>
  <si>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</si>
  <si>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</si>
  <si>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</si>
  <si>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</si>
  <si>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</si>
  <si>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</si>
  <si>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</si>
  <si>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</si>
  <si>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</si>
  <si>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</si>
  <si>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</si>
  <si>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</si>
  <si>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</si>
  <si>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</si>
  <si>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</si>
  <si>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</si>
  <si>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</si>
  <si>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</si>
  <si>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</si>
  <si>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</si>
  <si>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</si>
  <si>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</si>
  <si>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</si>
  <si>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</si>
  <si>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</si>
  <si>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</si>
  <si>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</si>
  <si>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</si>
  <si>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</si>
  <si>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</si>
  <si>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</si>
  <si>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</si>
  <si>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</si>
  <si>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</si>
  <si>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</si>
  <si>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</si>
  <si>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</si>
  <si>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</si>
  <si>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</si>
  <si>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</si>
  <si>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</si>
  <si>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</si>
  <si>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</si>
  <si>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</si>
  <si>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</si>
  <si>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</si>
  <si>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</si>
  <si>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</si>
  <si>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</si>
  <si>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</si>
  <si>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</si>
  <si>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</si>
  <si>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</si>
  <si>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</si>
  <si>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</si>
  <si>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</si>
  <si>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</si>
  <si>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</si>
  <si>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</si>
  <si>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</si>
  <si>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</si>
  <si>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</si>
  <si>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</si>
  <si>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</si>
  <si>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</si>
  <si>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</si>
  <si>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</si>
  <si>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</si>
  <si>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</si>
  <si>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</si>
  <si>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</si>
  <si>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</si>
  <si>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</si>
  <si>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</si>
  <si>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</si>
  <si>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</si>
  <si>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</si>
  <si>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</si>
  <si>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</si>
  <si>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</si>
  <si>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</si>
  <si>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</si>
  <si>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</si>
  <si>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</si>
  <si>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</si>
  <si>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</si>
  <si>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</si>
  <si>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</si>
  <si>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</si>
  <si>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</si>
  <si>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</si>
  <si>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</si>
  <si>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</si>
  <si>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</si>
  <si>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</si>
  <si>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</si>
  <si>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</si>
  <si>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</si>
  <si>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</si>
  <si>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</si>
  <si>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</si>
  <si>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</si>
  <si>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</si>
  <si>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</si>
  <si>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</si>
  <si>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</si>
  <si>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</si>
  <si>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</si>
  <si>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</si>
  <si>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</si>
  <si>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</si>
  <si>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</si>
  <si>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</si>
  <si>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</si>
  <si>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</si>
  <si>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</si>
  <si>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</si>
  <si>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</si>
  <si>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</si>
  <si>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</si>
  <si>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</si>
  <si>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</si>
  <si>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</si>
  <si>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</si>
  <si>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</si>
  <si>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</si>
  <si>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</si>
  <si>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</si>
  <si>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</si>
  <si>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</si>
  <si>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</si>
  <si>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</si>
  <si>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</si>
  <si>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</si>
  <si>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</si>
  <si>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</si>
  <si>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</si>
  <si>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</si>
  <si>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</si>
  <si>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</si>
  <si>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</si>
  <si>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</si>
  <si>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</si>
  <si>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</si>
  <si>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</si>
  <si>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</si>
  <si>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</si>
  <si>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</si>
  <si>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</si>
  <si>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</si>
  <si>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</si>
  <si>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</si>
  <si>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</si>
  <si>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</si>
  <si>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</si>
  <si>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</si>
  <si>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</si>
  <si>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</si>
  <si>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</si>
  <si>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</si>
  <si>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</si>
  <si>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</si>
  <si>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</si>
  <si>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</si>
  <si>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</si>
  <si>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</si>
  <si>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</si>
  <si>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</si>
  <si>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</si>
  <si>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</si>
  <si>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</si>
  <si>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</si>
  <si>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</si>
  <si>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</si>
  <si>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</si>
  <si>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</si>
  <si>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</si>
  <si>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</si>
  <si>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</si>
  <si>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</si>
  <si>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</si>
  <si>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</si>
  <si>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</si>
  <si>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</si>
  <si>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</si>
  <si>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</si>
  <si>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</si>
  <si>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</si>
  <si>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</si>
  <si>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</si>
  <si>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</si>
  <si>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</si>
  <si>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</si>
  <si>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</si>
  <si>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</si>
  <si>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</si>
  <si>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</si>
  <si>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</si>
  <si>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</si>
  <si>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</si>
  <si>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</si>
  <si>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</si>
  <si>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</si>
  <si>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</si>
  <si>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</si>
  <si>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</si>
  <si>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</si>
  <si>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</si>
  <si>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</si>
  <si>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</si>
  <si>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</si>
  <si>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</si>
  <si>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</si>
  <si>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</si>
  <si>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</si>
  <si>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</si>
  <si>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</si>
  <si>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</si>
  <si>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</si>
  <si>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</si>
  <si>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</si>
  <si>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</si>
  <si>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</si>
  <si>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</si>
  <si>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</si>
  <si>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</si>
  <si>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</si>
  <si>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</si>
  <si>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</si>
  <si>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</si>
  <si>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</si>
  <si>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</si>
  <si>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</si>
  <si>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</si>
  <si>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</si>
  <si>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</si>
  <si>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</si>
  <si>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</si>
  <si>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</si>
  <si>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</si>
  <si>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</si>
  <si>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</si>
  <si>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</si>
  <si>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</si>
  <si>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</si>
  <si>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</si>
  <si>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</si>
  <si>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</si>
  <si>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</si>
  <si>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</si>
  <si>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</si>
  <si>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</si>
  <si>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</si>
  <si>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</si>
  <si>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</si>
  <si>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</si>
  <si>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</si>
  <si>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</si>
  <si>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</si>
  <si>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</si>
  <si>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</si>
  <si>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</si>
  <si>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</si>
  <si>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</si>
  <si>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</si>
  <si>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</si>
  <si>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</si>
  <si>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</si>
  <si>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</si>
  <si>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</si>
  <si>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</si>
  <si>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</si>
  <si>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</si>
  <si>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</si>
  <si>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</si>
  <si>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</si>
  <si>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</si>
  <si>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</si>
  <si>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</si>
  <si>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</si>
  <si>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</si>
  <si>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</si>
  <si>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</si>
  <si>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</si>
  <si>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</si>
  <si>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</si>
  <si>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</si>
  <si>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</si>
  <si>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</si>
  <si>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</si>
  <si>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</si>
  <si>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</si>
  <si>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</si>
  <si>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</si>
  <si>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</si>
  <si>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</si>
  <si>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</si>
  <si>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</si>
  <si>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</si>
  <si>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</si>
  <si>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</si>
  <si>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</si>
  <si>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</si>
  <si>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</si>
  <si>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</si>
  <si>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</si>
  <si>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</si>
  <si>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</si>
  <si>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</si>
  <si>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</si>
  <si>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</si>
  <si>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</si>
  <si>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</si>
  <si>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</si>
  <si>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</si>
  <si>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</si>
  <si>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</si>
  <si>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</si>
  <si>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</si>
  <si>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</si>
  <si>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</si>
  <si>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</si>
  <si>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</si>
  <si>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</si>
  <si>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</si>
  <si>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</si>
  <si>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</si>
  <si>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</si>
  <si>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</si>
  <si>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</si>
  <si>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</si>
  <si>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</si>
  <si>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</si>
  <si>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</si>
  <si>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</si>
  <si>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</si>
  <si>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</si>
  <si>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</si>
  <si>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</si>
  <si>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</si>
  <si>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</si>
  <si>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</si>
  <si>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</si>
  <si>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</si>
  <si>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</si>
  <si>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</si>
  <si>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</si>
  <si>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</si>
  <si>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</si>
  <si>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</si>
  <si>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</si>
  <si>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</si>
  <si>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</si>
  <si>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</si>
  <si>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</si>
  <si>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</si>
  <si>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</si>
  <si>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</si>
  <si>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</si>
  <si>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</si>
  <si>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</si>
  <si>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</si>
  <si>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</si>
  <si>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</si>
  <si>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</si>
  <si>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</si>
  <si>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</si>
  <si>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</si>
  <si>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</si>
  <si>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</si>
  <si>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</si>
  <si>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</si>
  <si>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</si>
  <si>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</si>
  <si>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</si>
  <si>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</si>
  <si>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</si>
  <si>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</si>
  <si>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</si>
  <si>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</si>
  <si>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</si>
  <si>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</si>
  <si>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</si>
  <si>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</si>
  <si>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</si>
  <si>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</si>
  <si>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</si>
  <si>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</si>
  <si>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</si>
  <si>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</si>
  <si>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</si>
  <si>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</si>
  <si>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</si>
  <si>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</si>
  <si>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</si>
  <si>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</si>
  <si>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</si>
  <si>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</si>
  <si>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</si>
  <si>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</si>
  <si>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</si>
  <si>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</si>
  <si>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</si>
  <si>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</si>
  <si>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</si>
  <si>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</si>
  <si>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</si>
  <si>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</si>
  <si>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</si>
  <si>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</si>
  <si>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</si>
  <si>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</si>
  <si>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</si>
  <si>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</si>
  <si>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</si>
  <si>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</si>
  <si>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</si>
  <si>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</si>
  <si>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</si>
  <si>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</si>
  <si>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</si>
  <si>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</si>
  <si>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</si>
  <si>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</si>
  <si>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</si>
  <si>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</si>
  <si>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</si>
  <si>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</si>
  <si>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</si>
  <si>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</si>
  <si>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</si>
  <si>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</si>
  <si>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</si>
  <si>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</si>
  <si>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</si>
  <si>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</si>
  <si>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</si>
  <si>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</si>
  <si>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</si>
  <si>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</si>
  <si>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</si>
  <si>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</si>
  <si>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</si>
  <si>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</si>
  <si>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</si>
  <si>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</si>
  <si>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</si>
  <si>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</si>
  <si>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</si>
  <si>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</si>
  <si>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</si>
  <si>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</si>
  <si>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</si>
  <si>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</si>
  <si>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</si>
  <si>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</si>
  <si>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</si>
  <si>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</si>
  <si>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</si>
  <si>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</si>
  <si>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</si>
  <si>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</si>
  <si>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</si>
  <si>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</si>
  <si>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</si>
  <si>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</si>
  <si>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</si>
  <si>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</si>
  <si>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</si>
  <si>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</si>
  <si>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</si>
  <si>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</si>
  <si>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</si>
  <si>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</si>
  <si>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</si>
  <si>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</si>
  <si>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</si>
  <si>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</si>
  <si>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</si>
  <si>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</si>
  <si>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</si>
  <si>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</si>
  <si>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</si>
  <si>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</si>
  <si>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</si>
  <si>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</si>
  <si>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</si>
  <si>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</si>
  <si>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</si>
  <si>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</si>
  <si>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</si>
  <si>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</si>
  <si>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</si>
  <si>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</si>
  <si>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</si>
  <si>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</si>
  <si>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</si>
  <si>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</si>
  <si>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</si>
  <si>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</si>
  <si>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</si>
  <si>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</si>
  <si>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</si>
  <si>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</si>
  <si>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</si>
  <si>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</si>
  <si>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</si>
  <si>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</si>
  <si>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</si>
  <si>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</si>
  <si>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</si>
  <si>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</si>
  <si>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</si>
  <si>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</si>
  <si>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</si>
  <si>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</si>
  <si>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</si>
  <si>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</si>
  <si>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</si>
  <si>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</si>
  <si>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</si>
  <si>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</si>
  <si>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</si>
  <si>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</si>
  <si>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</si>
  <si>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</si>
  <si>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</si>
  <si>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</si>
  <si>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</si>
  <si>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</si>
  <si>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</si>
  <si>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</si>
  <si>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</si>
  <si>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</si>
  <si>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</si>
  <si>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</si>
  <si>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</si>
  <si>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</si>
  <si>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</si>
  <si>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</si>
  <si>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</si>
  <si>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</si>
  <si>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</si>
  <si>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</si>
  <si>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</si>
  <si>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</si>
  <si>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</si>
  <si>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</si>
  <si>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</si>
  <si>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</si>
  <si>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</si>
  <si>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</si>
  <si>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</si>
  <si>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</si>
  <si>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</si>
  <si>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</si>
  <si>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</si>
  <si>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</si>
  <si>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</si>
  <si>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</si>
  <si>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</si>
  <si>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</si>
  <si>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</si>
  <si>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</si>
  <si>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</si>
  <si>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</si>
  <si>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</si>
  <si>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</si>
  <si>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</si>
  <si>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</si>
  <si>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</si>
  <si>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</si>
  <si>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</si>
  <si>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</si>
  <si>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</si>
  <si>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</si>
  <si>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</si>
  <si>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</si>
  <si>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</si>
  <si>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</si>
  <si>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</si>
  <si>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</si>
  <si>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</si>
  <si>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</si>
  <si>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</si>
  <si>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</si>
  <si>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</si>
  <si>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</si>
  <si>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</si>
  <si>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</si>
  <si>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</si>
  <si>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</si>
  <si>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</si>
  <si>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</si>
  <si>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</si>
  <si>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</si>
  <si>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</si>
  <si>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</si>
  <si>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</si>
  <si>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</si>
  <si>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</si>
  <si>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</si>
  <si>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</si>
  <si>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</si>
  <si>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</si>
  <si>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</si>
  <si>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</si>
  <si>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</si>
  <si>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</si>
  <si>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</si>
  <si>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</si>
  <si>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</si>
  <si>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</si>
  <si>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</si>
  <si>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</si>
  <si>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</si>
  <si>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</si>
  <si>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</si>
  <si>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</si>
  <si>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</si>
  <si>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</si>
  <si>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</si>
  <si>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</si>
  <si>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</si>
  <si>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</si>
  <si>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</si>
  <si>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</si>
  <si>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</si>
  <si>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</si>
  <si>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</si>
  <si>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</si>
  <si>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</si>
  <si>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</si>
  <si>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</si>
  <si>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</si>
  <si>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</si>
  <si>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</si>
  <si>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</si>
  <si>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</si>
  <si>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</si>
  <si>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</si>
  <si>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</si>
  <si>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</si>
  <si>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</si>
  <si>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</si>
  <si>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</si>
  <si>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</si>
  <si>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</si>
  <si>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</si>
  <si>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</si>
  <si>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</si>
  <si>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</si>
  <si>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</si>
  <si>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</si>
  <si>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</si>
  <si>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</si>
  <si>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</si>
  <si>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</si>
  <si>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</si>
  <si>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</si>
  <si>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</si>
  <si>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</si>
  <si>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</si>
  <si>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</si>
  <si>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</si>
  <si>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</si>
  <si>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</si>
  <si>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</si>
  <si>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</si>
  <si>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</si>
  <si>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</si>
  <si>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</si>
  <si>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</si>
  <si>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</si>
  <si>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</si>
  <si>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</si>
  <si>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</si>
  <si>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</si>
  <si>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</si>
  <si>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</si>
  <si>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</si>
  <si>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</si>
  <si>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</si>
  <si>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</si>
  <si>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</si>
  <si>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</si>
  <si>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</si>
  <si>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</si>
  <si>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</si>
  <si>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</si>
  <si>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</si>
  <si>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</si>
  <si>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</si>
  <si>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</si>
  <si>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</si>
  <si>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</si>
  <si>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</si>
  <si>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</si>
  <si>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</si>
  <si>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</si>
  <si>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</si>
  <si>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</si>
  <si>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</si>
  <si>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</si>
  <si>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</si>
  <si>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</si>
  <si>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</si>
  <si>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</si>
  <si>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</si>
  <si>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</si>
  <si>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</si>
  <si>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</si>
  <si>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</si>
  <si>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</si>
  <si>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</si>
  <si>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</si>
  <si>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</si>
  <si>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</si>
  <si>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</si>
  <si>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</si>
  <si>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</si>
  <si>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</si>
  <si>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</si>
  <si>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</si>
  <si>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</si>
  <si>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</si>
  <si>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</si>
  <si>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</si>
  <si>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</si>
  <si>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</si>
  <si>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</si>
  <si>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</si>
  <si>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</si>
  <si>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</si>
  <si>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</si>
  <si>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</si>
  <si>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</si>
  <si>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</si>
  <si>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</si>
  <si>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</si>
  <si>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</si>
  <si>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</si>
  <si>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</si>
  <si>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</si>
  <si>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</si>
  <si>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</si>
  <si>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</si>
  <si>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</si>
  <si>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</si>
  <si>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</si>
  <si>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</si>
  <si>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</si>
  <si>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</si>
  <si>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</si>
  <si>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</si>
  <si>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</si>
  <si>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</si>
  <si>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</si>
  <si>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</si>
  <si>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</si>
  <si>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</si>
  <si>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</si>
  <si>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</si>
  <si>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</si>
  <si>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</si>
  <si>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</si>
  <si>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</si>
  <si>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</si>
  <si>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</si>
  <si>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</si>
  <si>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</si>
  <si>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</si>
  <si>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</si>
  <si>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</si>
  <si>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</si>
  <si>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</si>
  <si>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</si>
  <si>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</si>
  <si>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</si>
  <si>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</si>
  <si>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</si>
  <si>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</si>
  <si>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</si>
  <si>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</si>
  <si>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</si>
  <si>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</si>
  <si>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</si>
  <si>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</si>
  <si>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</si>
  <si>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</si>
  <si>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</si>
  <si>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</si>
  <si>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</si>
  <si>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</si>
  <si>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</si>
  <si>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</si>
  <si>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</si>
  <si>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</si>
  <si>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</si>
  <si>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</si>
  <si>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</si>
  <si>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</si>
  <si>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</si>
  <si>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</si>
  <si>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</si>
  <si>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</si>
  <si>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</si>
  <si>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</si>
  <si>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</si>
  <si>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</si>
  <si>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</si>
  <si>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</si>
  <si>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</si>
  <si>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</si>
  <si>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</si>
  <si>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</si>
  <si>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</si>
  <si>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</si>
  <si>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</si>
  <si>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</si>
  <si>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</si>
  <si>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</si>
  <si>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</si>
  <si>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</si>
  <si>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</si>
  <si>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</si>
  <si>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</si>
  <si>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</si>
  <si>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</si>
  <si>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</si>
  <si>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</si>
  <si>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</si>
  <si>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</si>
  <si>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</si>
  <si>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</si>
  <si>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</si>
  <si>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</si>
  <si>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</si>
  <si>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</si>
  <si>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</si>
  <si>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</si>
  <si>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</si>
  <si>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</si>
  <si>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</si>
  <si>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</si>
  <si>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</si>
  <si>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</si>
  <si>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</si>
  <si>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</si>
  <si>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</si>
  <si>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</si>
  <si>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</si>
  <si>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</si>
  <si>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</si>
  <si>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</si>
  <si>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</si>
  <si>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</si>
  <si>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</si>
  <si>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</si>
  <si>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</si>
  <si>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</si>
  <si>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</si>
  <si>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</si>
  <si>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</si>
  <si>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</si>
  <si>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</si>
  <si>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</si>
  <si>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</si>
  <si>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</si>
  <si>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</si>
  <si>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</si>
  <si>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</si>
  <si>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</si>
  <si>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</si>
  <si>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</si>
  <si>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</si>
  <si>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</si>
  <si>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</si>
  <si>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</si>
  <si>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</si>
  <si>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</si>
  <si>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</si>
  <si>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</si>
  <si>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</si>
  <si>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</si>
  <si>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</si>
  <si>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</si>
  <si>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</si>
  <si>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</si>
  <si>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</si>
  <si>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</si>
  <si>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</si>
  <si>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</si>
  <si>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</si>
  <si>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</si>
  <si>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</si>
  <si>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</si>
  <si>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</si>
  <si>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</si>
  <si>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</si>
  <si>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</si>
  <si>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</si>
  <si>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</si>
  <si>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</si>
  <si>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</si>
  <si>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</si>
  <si>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</si>
  <si>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</si>
  <si>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</si>
  <si>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</si>
  <si>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</si>
  <si>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</si>
  <si>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</si>
  <si>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</si>
  <si>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</si>
  <si>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</si>
  <si>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</si>
  <si>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</si>
  <si>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</si>
  <si>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</si>
  <si>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</si>
  <si>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</si>
  <si>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</si>
  <si>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</si>
  <si>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</si>
  <si>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</si>
  <si>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</si>
  <si>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</si>
  <si>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</si>
  <si>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</si>
  <si>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</si>
  <si>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</si>
  <si>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</si>
  <si>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</si>
  <si>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</si>
  <si>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</si>
  <si>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</si>
  <si>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</si>
  <si>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</si>
  <si>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</si>
  <si>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</si>
  <si>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</si>
  <si>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</si>
  <si>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</si>
  <si>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</si>
  <si>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</si>
  <si>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</si>
  <si>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</si>
  <si>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</si>
  <si>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</si>
  <si>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</si>
  <si>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</si>
  <si>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</si>
  <si>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</si>
  <si>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</si>
  <si>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</si>
  <si>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</si>
  <si>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</si>
  <si>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</si>
  <si>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</si>
  <si>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</si>
  <si>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</si>
  <si>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</si>
  <si>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</si>
  <si>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</si>
  <si>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</si>
  <si>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</si>
  <si>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</si>
  <si>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</si>
  <si>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</si>
  <si>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</si>
  <si>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</si>
  <si>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</si>
  <si>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</si>
  <si>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</si>
  <si>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</si>
  <si>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</si>
  <si>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</si>
  <si>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</si>
  <si>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</si>
  <si>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</si>
  <si>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</si>
  <si>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</si>
  <si>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</si>
  <si>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</si>
  <si>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</si>
  <si>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</si>
  <si>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</si>
  <si>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</si>
  <si>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</si>
  <si>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</si>
  <si>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</si>
  <si>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</si>
  <si>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</si>
  <si>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</si>
  <si>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</si>
  <si>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</si>
  <si>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</si>
  <si>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</si>
  <si>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</si>
  <si>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</si>
  <si>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</si>
  <si>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</si>
  <si>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</si>
  <si>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</si>
  <si>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</si>
  <si>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</si>
  <si>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</si>
  <si>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</si>
  <si>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</si>
  <si>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</si>
  <si>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</si>
  <si>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</si>
  <si>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</si>
  <si>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</si>
  <si>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</si>
  <si>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</si>
  <si>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</si>
  <si>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</si>
  <si>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</si>
  <si>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</si>
  <si>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</si>
  <si>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</si>
  <si>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</si>
  <si>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</si>
  <si>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</si>
  <si>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</si>
  <si>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</si>
  <si>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</si>
  <si>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</si>
  <si>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</si>
  <si>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</si>
  <si>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</si>
  <si>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</si>
  <si>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</si>
  <si>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</si>
  <si>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</si>
  <si>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</si>
  <si>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</si>
  <si>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</si>
  <si>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</si>
  <si>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</si>
  <si>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</si>
  <si>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</si>
  <si>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</si>
  <si>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</si>
  <si>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</si>
  <si>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</si>
  <si>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</si>
  <si>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</si>
  <si>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</si>
  <si>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</si>
  <si>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</si>
  <si>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</si>
  <si>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</si>
  <si>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</si>
  <si>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</si>
  <si>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</si>
  <si>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</si>
  <si>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</si>
  <si>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</si>
  <si>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</si>
  <si>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</si>
  <si>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</si>
  <si>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</si>
  <si>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</si>
  <si>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</si>
  <si>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</si>
  <si>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</si>
  <si>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</si>
  <si>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</si>
  <si>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</si>
  <si>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</si>
  <si>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</si>
  <si>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</si>
  <si>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</si>
  <si>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</si>
  <si>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</si>
  <si>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</si>
  <si>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</si>
  <si>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</si>
  <si>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</si>
  <si>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</si>
  <si>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</si>
  <si>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</si>
  <si>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</si>
  <si>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</si>
  <si>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</si>
  <si>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</si>
  <si>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</si>
  <si>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</si>
  <si>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</si>
  <si>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</si>
  <si>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</si>
  <si>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</si>
  <si>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</si>
  <si>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</si>
  <si>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</si>
  <si>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</si>
  <si>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</si>
  <si>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</si>
  <si>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</si>
  <si>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</si>
  <si>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</si>
  <si>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</si>
  <si>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</si>
  <si>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</si>
  <si>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</si>
  <si>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</si>
  <si>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</si>
  <si>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</si>
  <si>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</si>
  <si>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</si>
  <si>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</si>
  <si>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</si>
  <si>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</si>
  <si>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</si>
  <si>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</si>
  <si>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</si>
  <si>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</si>
  <si>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</si>
  <si>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</si>
  <si>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</si>
  <si>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</si>
  <si>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</si>
  <si>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</si>
  <si>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</si>
  <si>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</si>
  <si>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</si>
  <si>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</si>
  <si>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</si>
  <si>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</si>
  <si>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</si>
  <si>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</si>
  <si>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</si>
  <si>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</si>
  <si>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</si>
  <si>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</si>
  <si>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</si>
  <si>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</si>
  <si>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</si>
  <si>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</si>
  <si>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</si>
  <si>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</si>
  <si>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</si>
  <si>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</si>
  <si>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</si>
  <si>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</si>
  <si>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</si>
  <si>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</si>
  <si>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</si>
  <si>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</si>
  <si>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</si>
  <si>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</si>
  <si>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</si>
  <si>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</si>
  <si>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</si>
  <si>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</si>
  <si>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</si>
  <si>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</si>
  <si>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</si>
  <si>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</si>
  <si>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</si>
  <si>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</si>
  <si>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</si>
  <si>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</si>
  <si>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</si>
  <si>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</si>
  <si>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</si>
  <si>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</si>
  <si>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</si>
  <si>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</si>
  <si>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</si>
  <si>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</si>
  <si>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</si>
  <si>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</si>
  <si>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</si>
  <si>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</si>
  <si>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</si>
  <si>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</si>
  <si>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</si>
  <si>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</si>
  <si>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</si>
  <si>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</si>
  <si>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</si>
  <si>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</si>
  <si>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</si>
  <si>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</si>
  <si>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</si>
  <si>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</si>
  <si>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</si>
  <si>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</si>
  <si>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</si>
  <si>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</si>
  <si>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</si>
  <si>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</si>
  <si>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</si>
  <si>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</si>
  <si>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</si>
  <si>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</si>
  <si>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</si>
  <si>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</si>
  <si>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</si>
  <si>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</si>
  <si>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</si>
  <si>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</si>
  <si>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</si>
  <si>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</si>
  <si>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</si>
  <si>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</si>
  <si>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</si>
  <si>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</si>
  <si>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</si>
  <si>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</si>
  <si>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</si>
  <si>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</si>
  <si>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</si>
  <si>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</si>
  <si>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</si>
  <si>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</si>
  <si>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</si>
  <si>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</si>
  <si>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</si>
  <si>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</si>
  <si>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</si>
  <si>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</si>
  <si>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</si>
  <si>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</si>
  <si>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</si>
  <si>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</si>
  <si>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</si>
  <si>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</si>
  <si>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</si>
  <si>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</si>
  <si>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</si>
  <si>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</si>
  <si>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</si>
  <si>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</si>
  <si>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</si>
  <si>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</si>
  <si>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</si>
  <si>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</si>
  <si>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</si>
  <si>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</si>
  <si>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</si>
  <si>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</si>
  <si>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</si>
  <si>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</si>
  <si>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</si>
  <si>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</si>
  <si>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</si>
  <si>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</si>
  <si>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</si>
  <si>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</si>
  <si>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</si>
  <si>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</si>
  <si>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</si>
  <si>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</si>
  <si>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</si>
  <si>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</si>
  <si>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</si>
  <si>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</si>
  <si>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</si>
  <si>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</si>
  <si>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</si>
  <si>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</si>
  <si>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</si>
  <si>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</si>
  <si>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</si>
  <si>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</si>
  <si>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</si>
  <si>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</si>
  <si>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</si>
  <si>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</si>
  <si>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</si>
  <si>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</si>
  <si>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</si>
  <si>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</si>
  <si>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</si>
  <si>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</si>
  <si>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</si>
  <si>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</si>
  <si>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</si>
  <si>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</si>
  <si>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</si>
  <si>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</si>
  <si>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</si>
  <si>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</si>
  <si>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</si>
  <si>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</si>
  <si>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</si>
  <si>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</si>
  <si>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</si>
  <si>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</si>
  <si>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</si>
  <si>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</si>
  <si>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</si>
  <si>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</si>
  <si>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</si>
  <si>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</si>
  <si>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</si>
  <si>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</si>
  <si>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</si>
  <si>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</si>
  <si>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</si>
  <si>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</si>
  <si>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</si>
  <si>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</si>
  <si>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</si>
  <si>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</si>
  <si>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</si>
  <si>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</si>
  <si>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</si>
  <si>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</si>
  <si>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</si>
  <si>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</si>
  <si>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</si>
  <si>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</si>
  <si>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</si>
  <si>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</si>
  <si>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</si>
  <si>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</si>
  <si>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</si>
  <si>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</si>
  <si>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</si>
  <si>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</si>
  <si>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</si>
  <si>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</si>
  <si>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</si>
  <si>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</si>
  <si>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</si>
  <si>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</si>
  <si>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</si>
  <si>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</si>
  <si>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</si>
  <si>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</si>
  <si>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</si>
  <si>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</si>
  <si>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</si>
  <si>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</si>
  <si>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</si>
  <si>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</si>
  <si>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</si>
  <si>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</si>
  <si>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</si>
  <si>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</si>
  <si>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</si>
  <si>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</si>
  <si>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</si>
  <si>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</si>
  <si>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</si>
  <si>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</si>
  <si>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</si>
  <si>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</si>
  <si>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</si>
  <si>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</si>
  <si>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</si>
  <si>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</si>
  <si>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</si>
  <si>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</si>
  <si>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</si>
  <si>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</si>
  <si>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</si>
  <si>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</si>
  <si>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</si>
  <si>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</si>
  <si>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</si>
  <si>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</si>
  <si>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</si>
  <si>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</si>
  <si>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</si>
  <si>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</si>
  <si>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</si>
  <si>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</si>
  <si>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</si>
  <si>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</si>
  <si>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</si>
  <si>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</si>
  <si>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</si>
  <si>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</si>
  <si>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</si>
  <si>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</si>
  <si>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</si>
  <si>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</si>
  <si>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</si>
  <si>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</si>
  <si>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</si>
  <si>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</si>
  <si>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</si>
  <si>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</si>
  <si>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</si>
  <si>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</si>
  <si>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</si>
  <si>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</si>
  <si>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</si>
  <si>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</si>
  <si>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</si>
  <si>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</si>
  <si>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</si>
  <si>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</si>
  <si>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</si>
  <si>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</si>
  <si>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</si>
  <si>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</si>
  <si>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</si>
  <si>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</si>
  <si>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</si>
  <si>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</si>
  <si>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</si>
  <si>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</si>
  <si>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</si>
  <si>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</si>
  <si>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</si>
  <si>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</si>
  <si>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</si>
  <si>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</si>
  <si>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</si>
  <si>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</si>
  <si>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</si>
  <si>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</si>
  <si>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</si>
  <si>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</si>
  <si>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</si>
  <si>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</si>
  <si>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</si>
  <si>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</si>
  <si>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</si>
  <si>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</si>
  <si>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</si>
  <si>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</si>
  <si>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</si>
  <si>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</si>
  <si>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</si>
  <si>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</si>
  <si>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</si>
  <si>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</si>
  <si>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</si>
  <si>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</si>
  <si>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</si>
  <si>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</si>
  <si>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</si>
  <si>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</si>
  <si>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</si>
  <si>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</si>
  <si>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</si>
  <si>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</si>
  <si>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</si>
  <si>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</si>
  <si>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</si>
  <si>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</si>
  <si>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</si>
  <si>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</si>
  <si>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</si>
  <si>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</si>
  <si>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</si>
  <si>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</si>
  <si>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</si>
  <si>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</si>
  <si>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</si>
  <si>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</si>
  <si>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</si>
  <si>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</si>
  <si>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</si>
  <si>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</si>
  <si>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</si>
  <si>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</si>
  <si>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</si>
  <si>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</si>
  <si>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</si>
  <si>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</si>
  <si>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</si>
  <si>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</si>
  <si>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</si>
  <si>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</si>
  <si>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</si>
  <si>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</si>
  <si>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</si>
  <si>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</si>
  <si>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</si>
  <si>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</si>
  <si>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</si>
  <si>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</si>
  <si>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</si>
  <si>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</si>
  <si>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</si>
  <si>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</si>
  <si>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</si>
  <si>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</si>
  <si>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</si>
  <si>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</si>
  <si>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</si>
  <si>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</si>
  <si>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</si>
  <si>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</si>
  <si>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</si>
  <si>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</si>
  <si>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</si>
  <si>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</si>
  <si>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</si>
  <si>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</si>
  <si>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</si>
  <si>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</si>
  <si>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</si>
  <si>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</si>
  <si>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</si>
  <si>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</si>
  <si>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</si>
  <si>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</si>
  <si>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</si>
  <si>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</si>
  <si>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</si>
  <si>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</si>
  <si>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</si>
  <si>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</si>
  <si>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</si>
  <si>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</si>
  <si>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</si>
  <si>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</si>
  <si>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</si>
  <si>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</si>
  <si>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</si>
  <si>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</si>
  <si>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</si>
  <si>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</si>
  <si>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</si>
  <si>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</si>
  <si>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</si>
  <si>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</si>
  <si>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</si>
  <si>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</si>
  <si>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</si>
  <si>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</si>
  <si>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</si>
  <si>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</si>
  <si>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</si>
  <si>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</si>
  <si>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</si>
  <si>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</si>
  <si>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</si>
  <si>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</si>
  <si>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</si>
  <si>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</si>
  <si>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</si>
  <si>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</si>
  <si>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</si>
  <si>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</si>
  <si>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</si>
  <si>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</si>
  <si>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</si>
  <si>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</si>
  <si>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</si>
  <si>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</si>
  <si>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</si>
  <si>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</si>
  <si>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</si>
  <si>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</si>
  <si>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</si>
  <si>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</si>
  <si>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</si>
  <si>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</si>
  <si>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</si>
  <si>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</si>
  <si>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</si>
  <si>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</si>
  <si>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</si>
  <si>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</si>
  <si>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</si>
  <si>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</si>
  <si>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</si>
  <si>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</si>
  <si>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</si>
  <si>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</si>
  <si>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</si>
  <si>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</si>
  <si>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</si>
  <si>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</si>
  <si>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</si>
  <si>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</si>
  <si>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</si>
  <si>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</si>
  <si>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</si>
  <si>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</si>
  <si>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</si>
  <si>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</si>
  <si>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</si>
  <si>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</si>
  <si>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</si>
  <si>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</si>
  <si>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</si>
  <si>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</si>
  <si>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</si>
  <si>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</si>
  <si>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</si>
  <si>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</si>
  <si>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</si>
  <si>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</si>
  <si>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</si>
  <si>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</si>
  <si>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</si>
  <si>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</si>
  <si>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</si>
  <si>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</si>
  <si>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</si>
  <si>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</si>
  <si>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</si>
  <si>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</si>
  <si>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</si>
  <si>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</si>
  <si>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</si>
  <si>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</si>
  <si>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</si>
  <si>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</si>
  <si>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</si>
  <si>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</si>
  <si>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</si>
  <si>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</si>
  <si>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</si>
  <si>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</si>
  <si>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</si>
  <si>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</si>
  <si>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</si>
  <si>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</si>
  <si>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</si>
  <si>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</si>
  <si>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</si>
  <si>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</si>
  <si>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</si>
  <si>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</si>
  <si>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</si>
  <si>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</si>
  <si>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</si>
  <si>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</si>
  <si>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</si>
  <si>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</si>
  <si>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</si>
  <si>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</si>
  <si>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</si>
  <si>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</si>
  <si>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</si>
  <si>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</si>
  <si>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</si>
  <si>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</si>
  <si>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</si>
  <si>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</si>
  <si>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</si>
  <si>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</si>
  <si>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</si>
  <si>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</si>
  <si>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</si>
  <si>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</si>
  <si>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</si>
  <si>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</si>
  <si>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</si>
  <si>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</si>
  <si>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</si>
  <si>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</si>
  <si>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</si>
  <si>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</si>
  <si>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</si>
  <si>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</si>
  <si>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</si>
  <si>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</si>
  <si>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</si>
  <si>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</si>
  <si>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</si>
  <si>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</si>
  <si>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</si>
  <si>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</si>
  <si>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</si>
  <si>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</si>
  <si>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</si>
  <si>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</si>
  <si>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</si>
  <si>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</si>
  <si>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</si>
  <si>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</si>
  <si>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</si>
  <si>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</si>
  <si>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</si>
  <si>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</si>
  <si>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</si>
  <si>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</si>
  <si>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</si>
  <si>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</si>
  <si>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</si>
  <si>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</si>
  <si>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</si>
  <si>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</si>
  <si>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</si>
  <si>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</si>
  <si>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</si>
  <si>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</si>
  <si>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</si>
  <si>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</si>
  <si>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</si>
  <si>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</si>
  <si>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</si>
  <si>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</si>
  <si>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</si>
  <si>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</si>
  <si>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</si>
  <si>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</si>
  <si>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</si>
  <si>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</si>
  <si>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</si>
  <si>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</si>
  <si>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</si>
  <si>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</si>
  <si>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</si>
  <si>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</si>
  <si>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</si>
  <si>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</si>
  <si>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</si>
  <si>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</si>
  <si>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</si>
  <si>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</si>
  <si>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</si>
  <si>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</si>
  <si>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</si>
  <si>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</si>
  <si>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</si>
  <si>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</si>
  <si>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</si>
  <si>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</si>
  <si>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</si>
  <si>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</si>
  <si>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</si>
  <si>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</si>
  <si>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</si>
  <si>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</si>
  <si>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</si>
  <si>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</si>
  <si>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</si>
  <si>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</si>
  <si>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</si>
  <si>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</si>
  <si>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</si>
  <si>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</si>
  <si>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</si>
  <si>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</si>
  <si>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</si>
  <si>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</si>
  <si>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</si>
  <si>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</si>
  <si>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</si>
  <si>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</si>
  <si>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</si>
  <si>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</si>
  <si>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</si>
  <si>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</si>
  <si>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</si>
  <si>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</si>
  <si>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</si>
  <si>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</si>
  <si>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</si>
  <si>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</si>
  <si>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</si>
  <si>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</si>
  <si>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</si>
  <si>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</si>
  <si>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</si>
  <si>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</si>
  <si>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</si>
  <si>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</si>
  <si>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</si>
  <si>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</si>
  <si>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</si>
  <si>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</si>
  <si>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</si>
  <si>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</si>
  <si>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</si>
  <si>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</si>
  <si>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</si>
  <si>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</si>
  <si>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</si>
  <si>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</si>
  <si>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</si>
  <si>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</si>
  <si>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</si>
  <si>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</si>
  <si>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</si>
  <si>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</si>
  <si>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</si>
  <si>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</si>
  <si>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</si>
  <si>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</si>
  <si>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</si>
  <si>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</si>
  <si>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</si>
  <si>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</si>
  <si>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</si>
  <si>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</si>
  <si>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</si>
  <si>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</si>
  <si>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</si>
  <si>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</si>
  <si>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</si>
  <si>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</si>
  <si>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</si>
  <si>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</si>
  <si>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</si>
  <si>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</si>
  <si>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</si>
  <si>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</si>
  <si>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</si>
  <si>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</si>
  <si>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</si>
  <si>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</si>
  <si>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</si>
  <si>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</si>
  <si>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</si>
  <si>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</si>
  <si>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</si>
  <si>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</si>
  <si>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</si>
  <si>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</si>
  <si>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</si>
  <si>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</si>
  <si>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</si>
  <si>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</si>
  <si>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</si>
  <si>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</si>
  <si>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</si>
  <si>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</si>
  <si>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</si>
  <si>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</si>
  <si>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</si>
  <si>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</si>
  <si>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</si>
  <si>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</si>
  <si>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</si>
  <si>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</si>
  <si>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</si>
  <si>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</si>
  <si>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</si>
  <si>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</si>
  <si>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</si>
  <si>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</si>
  <si>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</si>
  <si>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</si>
  <si>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</si>
  <si>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</si>
  <si>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</si>
  <si>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</si>
  <si>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</si>
  <si>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</si>
  <si>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</si>
  <si>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</si>
  <si>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</si>
  <si>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</si>
  <si>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</si>
  <si>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</si>
  <si>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</si>
  <si>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</si>
  <si>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</si>
  <si>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</si>
  <si>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</si>
  <si>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</si>
  <si>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</si>
  <si>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</si>
  <si>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</si>
  <si>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</si>
  <si>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</si>
  <si>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</si>
  <si>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</si>
  <si>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</si>
  <si>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</si>
  <si>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</si>
  <si>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</si>
  <si>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</si>
  <si>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</si>
  <si>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</si>
  <si>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</si>
  <si>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</si>
  <si>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</si>
  <si>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</si>
  <si>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</si>
  <si>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</si>
  <si>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</si>
  <si>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</si>
  <si>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</si>
  <si>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</si>
  <si>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</si>
  <si>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</si>
  <si>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</si>
  <si>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</si>
  <si>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</si>
  <si>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</si>
  <si>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</si>
  <si>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</si>
  <si>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</si>
  <si>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</si>
  <si>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</si>
  <si>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</si>
  <si>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</si>
  <si>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</si>
  <si>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</si>
  <si>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</si>
  <si>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</si>
  <si>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</si>
  <si>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</si>
  <si>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</si>
  <si>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</si>
  <si>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</si>
  <si>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</si>
  <si>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</si>
  <si>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</si>
  <si>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</si>
  <si>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</si>
  <si>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</si>
  <si>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</si>
  <si>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</si>
  <si>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</si>
  <si>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</si>
  <si>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</si>
  <si>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</si>
  <si>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</si>
  <si>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</si>
  <si>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</si>
  <si>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</si>
  <si>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</si>
  <si>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</si>
  <si>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</si>
  <si>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</si>
  <si>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</si>
  <si>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</si>
  <si>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</si>
  <si>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</si>
  <si>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</si>
  <si>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</si>
  <si>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</si>
  <si>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</si>
  <si>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</si>
  <si>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</si>
  <si>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</si>
  <si>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</si>
  <si>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</si>
  <si>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</si>
  <si>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</si>
  <si>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</si>
  <si>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</si>
  <si>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</si>
  <si>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</si>
  <si>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</si>
  <si>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</si>
  <si>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</si>
  <si>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</si>
  <si>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</si>
  <si>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</si>
  <si>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</si>
  <si>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</si>
  <si>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</si>
  <si>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</si>
  <si>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</si>
  <si>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</si>
  <si>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</si>
  <si>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</si>
  <si>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</si>
  <si>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</si>
  <si>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</si>
  <si>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</si>
  <si>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</si>
  <si>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</si>
  <si>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</si>
  <si>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</si>
  <si>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</si>
  <si>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</si>
  <si>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</si>
  <si>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</si>
  <si>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</si>
  <si>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</si>
  <si>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</si>
  <si>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</si>
  <si>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</si>
  <si>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</si>
  <si>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</si>
  <si>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</si>
  <si>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</si>
  <si>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</si>
  <si>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</si>
  <si>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</si>
  <si>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</si>
  <si>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</si>
  <si>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</si>
  <si>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</si>
  <si>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</si>
  <si>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</si>
  <si>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</si>
  <si>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</si>
  <si>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</si>
  <si>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</si>
  <si>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</si>
  <si>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</si>
  <si>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</si>
  <si>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</si>
  <si>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</si>
  <si>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</si>
  <si>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</si>
  <si>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</si>
  <si>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</si>
  <si>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</si>
  <si>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</si>
  <si>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</si>
  <si>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</si>
  <si>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</si>
  <si>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</si>
  <si>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</si>
  <si>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</si>
  <si>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</si>
  <si>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</si>
  <si>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</si>
  <si>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</si>
  <si>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</si>
  <si>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</si>
  <si>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</si>
  <si>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</si>
  <si>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</si>
  <si>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</si>
  <si>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</si>
  <si>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</si>
  <si>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</si>
  <si>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</si>
  <si>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</si>
  <si>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</si>
  <si>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</si>
  <si>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</si>
  <si>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</si>
  <si>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</si>
  <si>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</si>
  <si>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</si>
  <si>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</si>
  <si>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</si>
  <si>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</si>
  <si>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</si>
  <si>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</si>
  <si>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</si>
  <si>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</si>
  <si>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</si>
  <si>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</si>
  <si>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</si>
  <si>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</si>
  <si>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</si>
  <si>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</si>
  <si>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</si>
  <si>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</si>
  <si>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</si>
  <si>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</si>
  <si>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</si>
  <si>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</si>
  <si>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</si>
  <si>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</si>
  <si>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</si>
  <si>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</si>
  <si>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</si>
  <si>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</si>
  <si>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</si>
  <si>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</si>
  <si>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</si>
  <si>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</si>
  <si>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</si>
  <si>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</si>
  <si>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</si>
  <si>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</si>
  <si>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</si>
  <si>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</si>
  <si>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</si>
  <si>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</si>
  <si>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</si>
  <si>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</si>
  <si>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</si>
  <si>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</si>
  <si>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</si>
  <si>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</si>
  <si>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</si>
  <si>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</si>
  <si>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</si>
  <si>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</si>
  <si>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</si>
  <si>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</si>
  <si>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</si>
  <si>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</si>
  <si>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</si>
  <si>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</si>
  <si>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</si>
  <si>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</si>
  <si>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</si>
  <si>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</si>
  <si>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</si>
  <si>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</si>
  <si>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</si>
  <si>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</si>
  <si>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</si>
  <si>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</si>
  <si>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</si>
  <si>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</si>
  <si>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</si>
  <si>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</si>
  <si>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</si>
  <si>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</si>
  <si>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</si>
  <si>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</si>
  <si>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</si>
  <si>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</si>
  <si>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</si>
  <si>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</si>
  <si>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</si>
  <si>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</si>
  <si>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</si>
  <si>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</si>
  <si>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</si>
  <si>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</si>
  <si>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</si>
  <si>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</si>
  <si>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</si>
  <si>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</si>
  <si>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</si>
  <si>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</si>
  <si>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</si>
  <si>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</si>
  <si>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</si>
  <si>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</si>
  <si>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</si>
  <si>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</si>
  <si>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</si>
  <si>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</si>
  <si>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</si>
  <si>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</si>
  <si>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</si>
  <si>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</si>
  <si>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</si>
  <si>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</si>
  <si>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</si>
  <si>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</si>
  <si>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</si>
  <si>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</si>
  <si>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</si>
  <si>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</si>
  <si>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</si>
  <si>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</si>
  <si>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</si>
  <si>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</si>
  <si>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</si>
  <si>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</si>
  <si>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</si>
  <si>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</si>
  <si>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</si>
  <si>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</si>
  <si>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</si>
  <si>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</si>
  <si>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</si>
  <si>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</si>
  <si>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</si>
  <si>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</si>
  <si>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</si>
  <si>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</si>
  <si>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</si>
  <si>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</si>
  <si>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</si>
  <si>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</si>
  <si>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</si>
  <si>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</si>
  <si>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</si>
  <si>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</si>
  <si>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</si>
  <si>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</si>
  <si>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</si>
  <si>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</si>
  <si>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</si>
  <si>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</si>
  <si>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</si>
  <si>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</si>
  <si>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</si>
  <si>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</si>
  <si>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</si>
  <si>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</si>
  <si>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</si>
  <si>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</si>
  <si>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</si>
  <si>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</si>
  <si>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</si>
  <si>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</si>
  <si>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</si>
  <si>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</si>
  <si>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</si>
  <si>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</si>
  <si>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</si>
  <si>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</si>
  <si>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</si>
  <si>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</si>
  <si>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</si>
  <si>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</si>
  <si>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</si>
  <si>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</si>
  <si>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</si>
  <si>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</si>
  <si>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</si>
  <si>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</si>
  <si>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</si>
  <si>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</si>
  <si>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</si>
  <si>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</si>
  <si>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</si>
  <si>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</si>
  <si>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</si>
  <si>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</si>
  <si>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</si>
  <si>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</si>
  <si>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</si>
  <si>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</si>
  <si>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</si>
  <si>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</si>
  <si>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</si>
  <si>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</si>
  <si>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</si>
  <si>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</si>
  <si>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</si>
  <si>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</si>
  <si>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</si>
  <si>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</si>
  <si>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</si>
  <si>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</si>
  <si>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</si>
  <si>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</si>
  <si>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</si>
  <si>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</si>
  <si>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</si>
  <si>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</si>
  <si>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</si>
  <si>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</si>
  <si>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</si>
  <si>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</si>
  <si>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</si>
  <si>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</si>
  <si>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</si>
  <si>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</si>
  <si>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</si>
  <si>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</si>
  <si>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</si>
  <si>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</si>
  <si>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</si>
  <si>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</si>
  <si>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</si>
  <si>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</si>
  <si>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</si>
  <si>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</si>
  <si>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</si>
  <si>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</si>
  <si>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</si>
  <si>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</si>
  <si>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</si>
  <si>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</si>
  <si>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</si>
  <si>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</si>
  <si>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</si>
  <si>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</si>
  <si>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</si>
  <si>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</si>
  <si>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</si>
  <si>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</si>
  <si>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</si>
  <si>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</si>
  <si>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</si>
  <si>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</si>
  <si>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</si>
  <si>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</si>
  <si>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</si>
  <si>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</si>
  <si>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</si>
  <si>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</si>
  <si>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</si>
  <si>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</si>
  <si>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</si>
  <si>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</si>
  <si>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</si>
  <si>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</si>
  <si>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</si>
  <si>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</si>
  <si>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</si>
  <si>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</si>
  <si>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</si>
  <si>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</si>
  <si>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</si>
  <si>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</si>
  <si>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</si>
  <si>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</si>
  <si>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</si>
  <si>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</si>
  <si>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</si>
  <si>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</si>
  <si>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</si>
  <si>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</si>
  <si>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</si>
  <si>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</si>
  <si>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</si>
  <si>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</si>
  <si>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</si>
  <si>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</si>
  <si>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</si>
  <si>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</si>
  <si>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</si>
  <si>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</si>
  <si>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</si>
  <si>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</si>
  <si>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</si>
  <si>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</si>
  <si>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</si>
  <si>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</si>
  <si>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</si>
  <si>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</si>
  <si>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</si>
  <si>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</si>
  <si>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</si>
  <si>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</si>
  <si>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</si>
  <si>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</si>
  <si>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</si>
  <si>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</si>
  <si>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</si>
  <si>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</si>
  <si>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</si>
  <si>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</si>
  <si>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</si>
  <si>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</si>
  <si>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</si>
  <si>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</si>
  <si>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</si>
  <si>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</si>
  <si>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</si>
  <si>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</si>
  <si>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</si>
  <si>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</si>
  <si>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</si>
  <si>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</si>
  <si>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</si>
  <si>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</si>
  <si>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</si>
  <si>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</si>
  <si>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</si>
  <si>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</si>
  <si>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</si>
  <si>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</si>
  <si>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</si>
  <si>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</si>
  <si>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</si>
  <si>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</si>
  <si>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</si>
  <si>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</si>
  <si>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</si>
  <si>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</si>
  <si>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</si>
  <si>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</si>
  <si>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</si>
  <si>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</si>
  <si>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</si>
  <si>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</si>
  <si>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</si>
  <si>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</si>
  <si>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</si>
  <si>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</si>
  <si>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</si>
  <si>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</si>
  <si>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</si>
  <si>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</si>
  <si>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</si>
  <si>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</si>
  <si>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</si>
  <si>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</si>
  <si>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</si>
  <si>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</si>
  <si>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</si>
  <si>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</si>
  <si>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</si>
  <si>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</si>
  <si>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</si>
  <si>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</si>
  <si>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</si>
  <si>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</si>
  <si>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</si>
  <si>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</si>
  <si>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</si>
  <si>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</si>
  <si>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</si>
  <si>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</si>
  <si>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</si>
  <si>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</si>
  <si>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</si>
  <si>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</si>
  <si>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</si>
  <si>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</si>
  <si>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</si>
  <si>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</si>
  <si>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</si>
  <si>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</si>
  <si>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</si>
  <si>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</si>
  <si>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</si>
  <si>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</si>
  <si>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</si>
  <si>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</si>
  <si>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</si>
  <si>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</si>
  <si>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</si>
  <si>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</si>
  <si>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</si>
  <si>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</si>
  <si>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</si>
  <si>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</si>
  <si>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</si>
  <si>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</si>
  <si>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</si>
  <si>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</si>
  <si>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</si>
  <si>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</si>
  <si>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</si>
  <si>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</si>
  <si>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</si>
  <si>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</si>
  <si>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</si>
  <si>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</si>
  <si>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</si>
  <si>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</si>
  <si>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</si>
  <si>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</si>
  <si>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</si>
  <si>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</si>
  <si>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</si>
  <si>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</si>
  <si>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</si>
  <si>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</si>
  <si>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</si>
  <si>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</si>
  <si>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</si>
  <si>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</si>
  <si>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</si>
  <si>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</si>
  <si>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</si>
  <si>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</si>
  <si>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</si>
  <si>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</si>
  <si>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</si>
  <si>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</si>
  <si>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</si>
  <si>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</si>
  <si>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</si>
  <si>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</si>
  <si>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</si>
  <si>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</si>
  <si>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</si>
  <si>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</si>
  <si>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</si>
  <si>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</si>
  <si>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</si>
  <si>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</si>
  <si>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</si>
  <si>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</si>
  <si>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</si>
  <si>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</si>
  <si>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</si>
  <si>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</si>
  <si>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</si>
  <si>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</si>
  <si>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</si>
  <si>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</si>
  <si>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</si>
  <si>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</si>
  <si>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</si>
  <si>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</si>
  <si>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</si>
  <si>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</si>
  <si>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</si>
  <si>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</si>
  <si>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</si>
  <si>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</si>
  <si>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</si>
  <si>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</si>
  <si>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</si>
  <si>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</si>
  <si>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</si>
  <si>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</si>
  <si>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</si>
  <si>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</si>
  <si>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</si>
  <si>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</si>
  <si>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</si>
  <si>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</si>
  <si>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</si>
  <si>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</si>
  <si>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</si>
  <si>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</si>
  <si>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</si>
  <si>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</si>
  <si>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</si>
  <si>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</si>
  <si>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</si>
  <si>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</si>
  <si>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</si>
  <si>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</si>
  <si>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</si>
  <si>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</si>
  <si>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</si>
  <si>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</si>
  <si>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</si>
  <si>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</si>
  <si>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</si>
  <si>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</si>
  <si>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</si>
  <si>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</si>
  <si>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</si>
  <si>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</si>
  <si>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</si>
  <si>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</si>
  <si>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</si>
  <si>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</si>
  <si>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</si>
  <si>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</si>
  <si>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</si>
  <si>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</si>
  <si>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</si>
  <si>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</si>
  <si>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</si>
  <si>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</si>
  <si>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</si>
  <si>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</si>
  <si>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</si>
  <si>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</si>
  <si>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</si>
  <si>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</si>
  <si>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</si>
  <si>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</si>
  <si>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</si>
  <si>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</si>
  <si>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</si>
  <si>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</si>
  <si>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</si>
  <si>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</si>
  <si>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</si>
  <si>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</si>
  <si>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</si>
  <si>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</si>
  <si>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</si>
  <si>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</si>
  <si>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</si>
  <si>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</si>
  <si>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</si>
  <si>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</si>
  <si>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</si>
  <si>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</si>
  <si>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</si>
  <si>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</si>
  <si>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</si>
  <si>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</si>
  <si>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</si>
  <si>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</si>
  <si>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</si>
  <si>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</si>
  <si>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</si>
  <si>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</si>
  <si>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</si>
  <si>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</si>
  <si>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</si>
  <si>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</si>
  <si>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</si>
  <si>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</si>
  <si>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</si>
  <si>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</si>
  <si>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</si>
  <si>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</si>
  <si>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</si>
  <si>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</si>
  <si>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</si>
  <si>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</si>
  <si>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</si>
  <si>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</si>
  <si>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</si>
  <si>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</si>
  <si>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</si>
  <si>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</si>
  <si>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</si>
  <si>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</si>
  <si>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</si>
  <si>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</si>
  <si>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</si>
  <si>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</si>
  <si>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</si>
  <si>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</si>
  <si>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</si>
  <si>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</si>
  <si>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</si>
  <si>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</si>
  <si>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</si>
  <si>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</si>
  <si>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</si>
  <si>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</si>
  <si>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</si>
  <si>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</si>
  <si>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</si>
  <si>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</si>
  <si>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</si>
  <si>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</si>
  <si>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</si>
  <si>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</si>
  <si>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</si>
  <si>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</si>
  <si>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</si>
  <si>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</si>
  <si>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</si>
  <si>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</si>
  <si>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</si>
  <si>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</si>
  <si>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</si>
  <si>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</si>
  <si>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</si>
  <si>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</si>
  <si>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</si>
  <si>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</si>
  <si>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</si>
  <si>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</si>
  <si>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</si>
  <si>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</si>
  <si>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</si>
  <si>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</si>
  <si>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</si>
  <si>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</si>
  <si>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</si>
  <si>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</si>
  <si>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</si>
  <si>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</si>
  <si>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</si>
  <si>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</si>
  <si>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</si>
  <si>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</si>
  <si>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</si>
  <si>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</si>
  <si>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</si>
  <si>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</si>
  <si>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</si>
  <si>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</si>
  <si>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</si>
  <si>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</si>
  <si>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</si>
  <si>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</si>
  <si>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</si>
  <si>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</si>
  <si>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</si>
  <si>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</si>
  <si>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</si>
  <si>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</si>
  <si>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</si>
  <si>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</si>
  <si>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</si>
  <si>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</si>
  <si>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</si>
  <si>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</si>
  <si>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</si>
  <si>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</si>
  <si>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</si>
  <si>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</si>
  <si>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</si>
  <si>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</si>
  <si>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</si>
  <si>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</si>
  <si>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</si>
  <si>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</si>
  <si>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</si>
  <si>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</si>
  <si>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</si>
  <si>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</si>
  <si>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</si>
  <si>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</si>
  <si>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</si>
  <si>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</si>
  <si>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</si>
  <si>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</si>
  <si>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</si>
  <si>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</si>
  <si>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</si>
  <si>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</si>
  <si>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</si>
  <si>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</si>
  <si>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</si>
  <si>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</si>
  <si>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</si>
  <si>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</si>
  <si>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</si>
  <si>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</si>
  <si>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</si>
  <si>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</si>
  <si>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</si>
  <si>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</si>
  <si>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</si>
  <si>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</si>
  <si>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</si>
  <si>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</si>
  <si>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</si>
  <si>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</si>
  <si>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</si>
  <si>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</si>
  <si>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</si>
  <si>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</si>
  <si>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</si>
  <si>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</si>
  <si>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</si>
  <si>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</si>
  <si>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</si>
  <si>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</si>
  <si>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</si>
  <si>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</si>
  <si>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</si>
  <si>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</si>
  <si>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</si>
  <si>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</si>
  <si>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</si>
  <si>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</si>
  <si>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</si>
  <si>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</si>
  <si>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</si>
  <si>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</si>
  <si>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</si>
  <si>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</si>
  <si>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</si>
  <si>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</si>
  <si>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</si>
  <si>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</si>
  <si>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</si>
  <si>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</si>
  <si>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</si>
  <si>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</si>
  <si>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</si>
  <si>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</si>
  <si>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</si>
  <si>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</si>
  <si>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</si>
  <si>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</si>
  <si>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</si>
  <si>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</si>
  <si>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</si>
  <si>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</si>
  <si>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</si>
  <si>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</si>
  <si>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</si>
  <si>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</si>
  <si>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</si>
  <si>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</si>
  <si>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</si>
  <si>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</si>
  <si>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</si>
  <si>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</si>
  <si>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</si>
  <si>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</si>
  <si>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</si>
  <si>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</si>
  <si>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</si>
  <si>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</si>
  <si>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</si>
  <si>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</si>
  <si>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</si>
  <si>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</si>
  <si>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</si>
  <si>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</si>
  <si>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</si>
  <si>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</si>
  <si>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</si>
  <si>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</si>
  <si>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</si>
  <si>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</si>
  <si>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</si>
  <si>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</si>
  <si>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</si>
  <si>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</si>
  <si>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</si>
  <si>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</si>
  <si>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</si>
  <si>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</si>
  <si>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</si>
  <si>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</si>
  <si>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</si>
  <si>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</si>
  <si>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</si>
  <si>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</si>
  <si>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</si>
  <si>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</si>
  <si>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</si>
  <si>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</si>
  <si>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</si>
  <si>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</si>
  <si>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</si>
  <si>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</si>
  <si>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</si>
  <si>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</si>
  <si>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</si>
  <si>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</si>
  <si>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</si>
  <si>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</si>
  <si>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</si>
  <si>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</si>
  <si>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</si>
  <si>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</si>
  <si>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</si>
  <si>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</si>
  <si>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</si>
  <si>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</si>
  <si>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</si>
  <si>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</si>
  <si>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</si>
  <si>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</si>
  <si>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</si>
  <si>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</si>
  <si>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</si>
  <si>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</si>
  <si>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</si>
  <si>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</si>
  <si>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</si>
  <si>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</si>
  <si>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</si>
  <si>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</si>
  <si>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</si>
  <si>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</si>
  <si>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</si>
  <si>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</si>
  <si>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</si>
  <si>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</si>
  <si>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</si>
  <si>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</si>
  <si>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</si>
  <si>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</si>
  <si>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</si>
  <si>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</si>
  <si>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</si>
  <si>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</si>
  <si>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</si>
  <si>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</si>
  <si>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</si>
  <si>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</si>
  <si>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</si>
  <si>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</si>
  <si>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</si>
  <si>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</si>
  <si>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</si>
  <si>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</si>
  <si>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</si>
  <si>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</si>
  <si>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</si>
  <si>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</si>
  <si>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</si>
  <si>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</si>
  <si>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</si>
  <si>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</si>
  <si>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</si>
  <si>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</si>
  <si>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</si>
  <si>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</si>
  <si>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</si>
  <si>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</si>
  <si>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</si>
  <si>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</si>
  <si>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</si>
  <si>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</si>
  <si>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</si>
  <si>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</si>
  <si>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</si>
  <si>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</si>
  <si>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</si>
  <si>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</si>
  <si>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</si>
  <si>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</si>
  <si>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</si>
  <si>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</si>
  <si>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</si>
  <si>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</si>
  <si>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</si>
  <si>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</si>
  <si>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</si>
  <si>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</si>
  <si>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</si>
  <si>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</si>
  <si>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</si>
  <si>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</si>
  <si>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</si>
  <si>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</si>
  <si>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</si>
  <si>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</si>
  <si>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</si>
  <si>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</si>
  <si>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</si>
  <si>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</si>
  <si>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</si>
  <si>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</si>
  <si>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</si>
  <si>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</si>
  <si>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</si>
  <si>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</si>
  <si>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</si>
  <si>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</si>
  <si>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</si>
  <si>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</si>
  <si>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</si>
  <si>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</si>
  <si>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</si>
  <si>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</si>
  <si>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</si>
  <si>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</si>
  <si>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</si>
  <si>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</si>
  <si>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</si>
  <si>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</si>
  <si>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</si>
  <si>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</si>
  <si>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</si>
  <si>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</si>
  <si>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</si>
  <si>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</si>
  <si>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</si>
  <si>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</si>
  <si>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</si>
  <si>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</si>
  <si>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</si>
  <si>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</si>
  <si>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</si>
  <si>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</si>
  <si>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</si>
  <si>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</si>
  <si>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</si>
  <si>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</si>
  <si>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</si>
  <si>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</si>
  <si>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</si>
  <si>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</si>
  <si>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</si>
  <si>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</si>
  <si>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</si>
  <si>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</si>
  <si>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</si>
  <si>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</si>
  <si>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</si>
  <si>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</si>
  <si>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</si>
  <si>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</si>
  <si>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</si>
  <si>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</si>
  <si>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</si>
  <si>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</si>
  <si>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</si>
  <si>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</si>
  <si>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</si>
  <si>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</si>
  <si>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</si>
  <si>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</si>
  <si>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</si>
  <si>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</si>
  <si>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</si>
  <si>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</si>
  <si>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</si>
  <si>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</si>
  <si>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</si>
  <si>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</si>
  <si>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</si>
  <si>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</si>
  <si>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</si>
  <si>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</si>
  <si>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</si>
  <si>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</si>
  <si>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</si>
  <si>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</si>
  <si>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</si>
  <si>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</si>
  <si>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</si>
  <si>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</si>
  <si>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</si>
  <si>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</si>
  <si>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</si>
  <si>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</si>
  <si>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</si>
  <si>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</si>
  <si>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</si>
  <si>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</si>
  <si>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</si>
  <si>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</si>
  <si>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</si>
  <si>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</si>
  <si>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</si>
  <si>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</si>
  <si>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</si>
  <si>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</si>
  <si>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</si>
  <si>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</si>
  <si>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</si>
  <si>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</si>
  <si>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</si>
  <si>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</si>
  <si>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</si>
  <si>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</si>
  <si>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</si>
  <si>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</si>
  <si>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</si>
  <si>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</si>
  <si>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</si>
  <si>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</si>
  <si>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</si>
  <si>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</si>
  <si>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</si>
  <si>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</si>
  <si>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</si>
  <si>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</si>
  <si>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</si>
  <si>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</si>
  <si>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</si>
  <si>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</si>
  <si>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</si>
  <si>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</si>
  <si>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</si>
  <si>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</si>
  <si>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</si>
  <si>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</si>
  <si>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</si>
  <si>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</si>
  <si>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</si>
  <si>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</si>
  <si>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</si>
  <si>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</si>
  <si>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</si>
  <si>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</si>
  <si>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</si>
  <si>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</si>
  <si>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</si>
  <si>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</si>
  <si>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</si>
  <si>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</si>
  <si>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</si>
  <si>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</si>
  <si>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</si>
  <si>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</si>
  <si>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</si>
  <si>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</si>
  <si>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</si>
  <si>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</si>
  <si>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</si>
  <si>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</si>
  <si>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</si>
  <si>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</si>
  <si>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</si>
  <si>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</si>
  <si>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</si>
  <si>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</si>
  <si>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</si>
  <si>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</si>
  <si>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</si>
  <si>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</si>
  <si>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</si>
  <si>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</si>
  <si>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</si>
  <si>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</si>
  <si>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</si>
  <si>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</si>
  <si>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</si>
  <si>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</si>
  <si>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</si>
  <si>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</si>
  <si>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</si>
  <si>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</si>
  <si>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</si>
  <si>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</si>
  <si>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</si>
  <si>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</si>
  <si>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</si>
  <si>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</si>
  <si>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</si>
  <si>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</si>
  <si>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</si>
  <si>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</si>
  <si>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</si>
  <si>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</si>
  <si>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</si>
  <si>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</si>
  <si>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</si>
  <si>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</si>
  <si>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</si>
  <si>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</si>
  <si>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</si>
  <si>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</si>
  <si>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</si>
  <si>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</si>
  <si>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</si>
  <si>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</si>
  <si>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</si>
  <si>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</si>
  <si>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</si>
  <si>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</si>
  <si>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</si>
  <si>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</si>
  <si>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</si>
  <si>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</si>
  <si>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</si>
  <si>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</si>
  <si>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</si>
  <si>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</si>
  <si>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</si>
  <si>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</si>
  <si>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</si>
  <si>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</si>
  <si>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</si>
  <si>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</si>
  <si>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</si>
  <si>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</si>
  <si>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</si>
  <si>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</si>
  <si>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</si>
  <si>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</si>
  <si>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</si>
  <si>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</si>
  <si>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</si>
  <si>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</si>
  <si>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</si>
  <si>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</si>
  <si>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</si>
  <si>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</si>
  <si>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</si>
  <si>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</si>
  <si>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</si>
  <si>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</si>
  <si>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</si>
  <si>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</si>
  <si>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</si>
  <si>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</si>
  <si>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</si>
  <si>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</si>
  <si>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</si>
  <si>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</si>
  <si>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</si>
  <si>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</si>
  <si>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</si>
  <si>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</si>
  <si>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</si>
  <si>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</si>
  <si>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</si>
  <si>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</si>
  <si>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</si>
  <si>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</si>
  <si>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</si>
  <si>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</si>
  <si>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</si>
  <si>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</si>
  <si>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</si>
  <si>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</si>
  <si>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</si>
  <si>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</si>
  <si>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</si>
  <si>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</si>
  <si>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</si>
  <si>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</si>
  <si>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</si>
  <si>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</si>
  <si>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</si>
  <si>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</si>
  <si>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</si>
  <si>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</si>
  <si>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</si>
  <si>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</si>
  <si>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</si>
  <si>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</si>
  <si>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</si>
  <si>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</si>
  <si>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</si>
  <si>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</si>
  <si>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</si>
  <si>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</si>
  <si>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</si>
  <si>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</si>
  <si>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</si>
  <si>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</si>
  <si>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</si>
  <si>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</si>
  <si>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</si>
  <si>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</si>
  <si>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</si>
  <si>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</si>
  <si>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</si>
  <si>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</si>
  <si>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</si>
  <si>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</si>
  <si>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</si>
  <si>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</si>
  <si>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</si>
  <si>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</si>
  <si>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</si>
  <si>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</si>
  <si>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</si>
  <si>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</si>
  <si>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</si>
  <si>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</si>
  <si>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</si>
  <si>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</si>
  <si>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</si>
  <si>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</si>
  <si>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</si>
  <si>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</si>
  <si>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</si>
  <si>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</si>
  <si>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</si>
  <si>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</si>
  <si>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</si>
  <si>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</si>
  <si>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</si>
  <si>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</si>
  <si>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</si>
  <si>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</si>
  <si>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</si>
  <si>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</si>
  <si>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</si>
  <si>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</si>
  <si>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</si>
  <si>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</si>
  <si>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</si>
  <si>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</si>
  <si>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</si>
  <si>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</si>
  <si>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</si>
  <si>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</si>
  <si>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</si>
  <si>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</si>
  <si>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</si>
  <si>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</si>
  <si>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</si>
  <si>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</si>
  <si>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</si>
  <si>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</si>
  <si>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</si>
  <si>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</si>
  <si>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</si>
  <si>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</si>
  <si>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</si>
  <si>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</si>
  <si>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</si>
  <si>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</si>
  <si>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</si>
  <si>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</si>
  <si>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</si>
  <si>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</si>
  <si>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</si>
  <si>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</si>
  <si>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</si>
  <si>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</si>
  <si>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</si>
  <si>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</si>
  <si>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</si>
  <si>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</si>
  <si>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</si>
  <si>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</si>
  <si>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</si>
  <si>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</si>
  <si>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</si>
  <si>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</si>
  <si>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</si>
  <si>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</si>
  <si>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</si>
  <si>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</si>
  <si>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</si>
  <si>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</si>
  <si>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</si>
  <si>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</si>
  <si>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</si>
  <si>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</si>
  <si>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</si>
  <si>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</si>
  <si>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</si>
  <si>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</si>
  <si>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</si>
  <si>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</si>
  <si>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</si>
  <si>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</si>
  <si>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</si>
  <si>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</si>
  <si>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</si>
  <si>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</si>
  <si>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</si>
  <si>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</si>
  <si>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</si>
  <si>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</si>
  <si>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</si>
  <si>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</si>
  <si>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</si>
  <si>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</si>
  <si>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</si>
  <si>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</si>
  <si>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</si>
  <si>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</si>
  <si>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</si>
  <si>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</si>
  <si>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</si>
  <si>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</si>
  <si>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</si>
  <si>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</si>
  <si>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</si>
  <si>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</si>
  <si>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</si>
  <si>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</si>
  <si>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</si>
  <si>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</si>
  <si>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</si>
  <si>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</si>
  <si>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</si>
  <si>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</si>
  <si>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</si>
  <si>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</si>
  <si>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</si>
  <si>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</si>
  <si>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</si>
  <si>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</si>
  <si>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</si>
  <si>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</si>
  <si>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</si>
  <si>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</si>
  <si>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</si>
  <si>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</si>
  <si>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</si>
  <si>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</si>
  <si>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</si>
  <si>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</si>
  <si>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</si>
  <si>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</si>
  <si>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</si>
  <si>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</si>
  <si>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</si>
  <si>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</si>
  <si>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</si>
  <si>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</si>
  <si>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</si>
  <si>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</si>
  <si>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</si>
  <si>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</si>
  <si>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</si>
  <si>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</si>
  <si>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</si>
  <si>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</si>
  <si>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</si>
  <si>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</si>
  <si>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</si>
  <si>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</si>
  <si>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</si>
  <si>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</si>
  <si>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</si>
  <si>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</si>
  <si>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</si>
  <si>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</si>
  <si>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</si>
  <si>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</si>
  <si>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</si>
  <si>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</si>
  <si>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</si>
  <si>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</si>
  <si>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</si>
  <si>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</si>
  <si>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</si>
  <si>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</si>
  <si>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</si>
  <si>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</si>
  <si>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</si>
  <si>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</si>
  <si>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</si>
  <si>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</si>
  <si>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</si>
  <si>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</si>
  <si>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</si>
  <si>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</si>
  <si>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</si>
  <si>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</si>
  <si>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</si>
  <si>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</si>
  <si>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</si>
  <si>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</si>
  <si>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</si>
  <si>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</si>
  <si>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</si>
  <si>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</si>
  <si>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</si>
  <si>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</si>
  <si>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</si>
  <si>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</si>
  <si>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</si>
  <si>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</si>
  <si>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</si>
  <si>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</si>
  <si>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</si>
  <si>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</si>
  <si>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</si>
  <si>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</si>
  <si>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</si>
  <si>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</si>
  <si>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</si>
  <si>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</si>
  <si>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</si>
  <si>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</si>
  <si>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</si>
  <si>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</si>
  <si>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</si>
  <si>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</si>
  <si>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</si>
  <si>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</si>
  <si>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</si>
  <si>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</si>
  <si>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</si>
  <si>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</si>
  <si>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</si>
  <si>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</si>
  <si>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</si>
  <si>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</si>
  <si>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</si>
  <si>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</si>
  <si>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</si>
  <si>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</si>
  <si>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</si>
  <si>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</si>
  <si>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</si>
  <si>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</si>
  <si>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</si>
  <si>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</si>
  <si>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</si>
  <si>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</si>
  <si>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</si>
  <si>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</si>
  <si>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</si>
  <si>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</si>
  <si>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</si>
  <si>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</si>
  <si>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</si>
  <si>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</si>
  <si>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</si>
  <si>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</si>
  <si>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</si>
  <si>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</si>
  <si>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</si>
  <si>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</si>
  <si>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</si>
  <si>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</si>
  <si>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</si>
  <si>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</si>
  <si>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</si>
  <si>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</si>
  <si>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</si>
  <si>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</si>
  <si>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</si>
  <si>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</si>
  <si>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</si>
  <si>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</si>
  <si>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</si>
  <si>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</si>
  <si>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</si>
  <si>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</si>
  <si>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</si>
  <si>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</si>
  <si>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</si>
  <si>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</si>
  <si>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</si>
  <si>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</si>
  <si>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</si>
  <si>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</si>
  <si>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</si>
  <si>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</si>
  <si>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</si>
  <si>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</si>
  <si>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</si>
  <si>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</si>
  <si>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</si>
  <si>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</si>
  <si>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</si>
  <si>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</si>
  <si>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</si>
  <si>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</si>
  <si>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</si>
  <si>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</si>
  <si>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</si>
  <si>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</si>
  <si>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</si>
  <si>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</si>
  <si>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</si>
  <si>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</si>
  <si>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</si>
  <si>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</si>
  <si>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</si>
  <si>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</si>
  <si>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</si>
  <si>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</si>
  <si>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</si>
  <si>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</si>
  <si>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</si>
  <si>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</si>
  <si>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</si>
  <si>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</si>
  <si>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</si>
  <si>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</si>
  <si>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</si>
  <si>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</si>
  <si>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</si>
  <si>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</si>
  <si>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</si>
  <si>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</si>
  <si>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</si>
  <si>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</si>
  <si>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</si>
  <si>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</si>
  <si>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</si>
  <si>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</si>
  <si>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</si>
  <si>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</si>
  <si>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</si>
  <si>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</si>
  <si>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</si>
  <si>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</si>
  <si>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</si>
  <si>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</si>
  <si>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</si>
  <si>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</si>
  <si>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</si>
  <si>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</si>
  <si>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</si>
  <si>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</si>
  <si>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</si>
  <si>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</si>
  <si>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</si>
  <si>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</si>
  <si>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</si>
  <si>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</si>
  <si>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</si>
  <si>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</si>
  <si>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</si>
  <si>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</si>
  <si>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</si>
  <si>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</si>
  <si>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</si>
  <si>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</si>
  <si>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</si>
  <si>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</si>
  <si>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</si>
  <si>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</si>
  <si>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</si>
  <si>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</si>
  <si>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</si>
  <si>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</si>
  <si>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</si>
  <si>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</si>
  <si>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</si>
  <si>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</si>
  <si>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</si>
  <si>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</si>
  <si>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</si>
  <si>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</si>
  <si>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</si>
  <si>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</si>
  <si>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</si>
  <si>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</si>
  <si>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</si>
  <si>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</si>
  <si>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</si>
  <si>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</si>
  <si>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</si>
  <si>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</si>
  <si>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</si>
  <si>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</si>
  <si>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</si>
  <si>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</si>
  <si>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</si>
  <si>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</si>
  <si>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</si>
  <si>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</si>
  <si>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</si>
  <si>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</si>
  <si>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</si>
  <si>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</si>
  <si>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</si>
  <si>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</si>
  <si>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</si>
  <si>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</si>
  <si>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</si>
  <si>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</si>
  <si>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</si>
  <si>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</si>
  <si>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</si>
  <si>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</si>
  <si>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</si>
  <si>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</si>
  <si>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</si>
  <si>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</si>
  <si>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</si>
  <si>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</si>
  <si>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</si>
  <si>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</si>
  <si>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</si>
  <si>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</si>
  <si>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</si>
  <si>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</si>
  <si>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</si>
  <si>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</si>
  <si>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</si>
  <si>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</si>
  <si>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</si>
  <si>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</si>
  <si>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</si>
  <si>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</si>
  <si>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</si>
  <si>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</si>
  <si>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</si>
  <si>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</si>
  <si>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</si>
  <si>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</si>
  <si>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</si>
  <si>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</si>
  <si>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</si>
  <si>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</si>
  <si>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</si>
  <si>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</si>
  <si>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</si>
  <si>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</si>
  <si>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</si>
  <si>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</si>
  <si>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</si>
  <si>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</si>
  <si>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</si>
  <si>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</si>
  <si>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</si>
  <si>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</si>
  <si>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</si>
  <si>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</si>
  <si>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</si>
  <si>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</si>
  <si>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</si>
  <si>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</si>
  <si>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</si>
  <si>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</si>
  <si>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</si>
  <si>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</si>
  <si>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</si>
  <si>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</si>
  <si>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</si>
  <si>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</si>
  <si>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</si>
  <si>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</si>
  <si>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</si>
  <si>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</si>
  <si>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</si>
  <si>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</si>
  <si>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</si>
  <si>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</si>
  <si>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</si>
  <si>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</si>
  <si>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</si>
  <si>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</si>
  <si>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</si>
  <si>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</si>
  <si>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</si>
  <si>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</si>
  <si>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</si>
  <si>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</si>
  <si>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</si>
  <si>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</si>
  <si>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</si>
  <si>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</si>
  <si>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</si>
  <si>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</si>
  <si>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</si>
  <si>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</si>
  <si>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</si>
  <si>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</si>
  <si>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</si>
  <si>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</si>
  <si>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</si>
  <si>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</si>
  <si>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</si>
  <si>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</si>
  <si>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</si>
  <si>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</si>
  <si>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</si>
  <si>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</si>
  <si>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</si>
  <si>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</si>
  <si>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</si>
  <si>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</si>
  <si>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</si>
  <si>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</si>
  <si>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</si>
  <si>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</si>
  <si>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</si>
  <si>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</si>
  <si>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</si>
  <si>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</si>
  <si>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</si>
  <si>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</si>
  <si>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</si>
  <si>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</si>
  <si>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</si>
  <si>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</si>
  <si>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</si>
  <si>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</si>
  <si>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</si>
  <si>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</si>
  <si>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</si>
  <si>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</si>
  <si>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</si>
  <si>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</si>
  <si>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</si>
  <si>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</si>
  <si>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</si>
  <si>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</si>
  <si>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</si>
  <si>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</si>
  <si>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</si>
  <si>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</si>
  <si>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</si>
  <si>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</si>
  <si>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</si>
  <si>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</si>
  <si>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</si>
  <si>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</si>
  <si>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</si>
  <si>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</si>
  <si>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</si>
  <si>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</si>
  <si>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</si>
  <si>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</si>
  <si>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</si>
  <si>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</si>
  <si>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</si>
  <si>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</si>
  <si>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</si>
  <si>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</si>
  <si>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</si>
  <si>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</si>
  <si>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</si>
  <si>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</si>
  <si>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</si>
  <si>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</si>
  <si>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</si>
  <si>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</si>
  <si>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</si>
  <si>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</si>
  <si>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</si>
  <si>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</si>
  <si>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</si>
  <si>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</si>
  <si>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</si>
  <si>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</si>
  <si>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</si>
  <si>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</si>
  <si>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</si>
  <si>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</si>
  <si>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</si>
  <si>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</si>
  <si>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</si>
  <si>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</si>
  <si>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</si>
  <si>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</si>
  <si>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</si>
  <si>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</si>
  <si>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</si>
  <si>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</si>
  <si>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</si>
  <si>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</si>
  <si>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</si>
  <si>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</si>
  <si>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</si>
  <si>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</si>
  <si>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</si>
  <si>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</si>
  <si>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</si>
  <si>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</si>
  <si>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</si>
  <si>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</si>
  <si>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</si>
  <si>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</si>
  <si>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</si>
  <si>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</si>
  <si>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</si>
  <si>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</si>
  <si>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</si>
  <si>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</si>
  <si>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</si>
  <si>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</si>
  <si>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</si>
  <si>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</si>
  <si>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</si>
  <si>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</si>
  <si>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</si>
  <si>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</si>
  <si>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</si>
  <si>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</si>
  <si>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</si>
  <si>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</si>
  <si>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</si>
  <si>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</si>
  <si>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</si>
  <si>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</si>
  <si>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</si>
  <si>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</si>
  <si>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</si>
  <si>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</si>
  <si>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</si>
  <si>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</si>
  <si>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</si>
  <si>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</si>
  <si>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</si>
  <si>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</si>
  <si>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</si>
  <si>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</si>
  <si>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</si>
  <si>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</si>
  <si>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</si>
  <si>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</si>
  <si>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</si>
  <si>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</si>
  <si>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</si>
  <si>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</si>
  <si>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</si>
  <si>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</si>
  <si>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</si>
  <si>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</si>
  <si>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</si>
  <si>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</si>
  <si>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</si>
  <si>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</si>
  <si>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</si>
  <si>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</si>
  <si>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</si>
  <si>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</si>
  <si>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</si>
  <si>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</si>
  <si>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</si>
  <si>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</si>
  <si>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</si>
  <si>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</si>
  <si>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</si>
  <si>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</si>
  <si>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</si>
  <si>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</si>
  <si>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</si>
  <si>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</si>
  <si>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</si>
  <si>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</si>
  <si>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</si>
  <si>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</si>
  <si>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</si>
  <si>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</si>
  <si>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</si>
  <si>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</si>
  <si>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</si>
  <si>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</si>
  <si>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</si>
  <si>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</si>
  <si>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</si>
  <si>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</si>
  <si>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</si>
  <si>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</si>
  <si>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</si>
  <si>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</si>
  <si>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</si>
  <si>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</si>
  <si>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</si>
  <si>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</si>
  <si>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</si>
  <si>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</si>
  <si>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</si>
  <si>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</si>
  <si>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</si>
  <si>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</si>
  <si>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</si>
  <si>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</si>
  <si>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</si>
  <si>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</si>
  <si>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</si>
  <si>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</si>
  <si>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</si>
  <si>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</si>
  <si>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</si>
  <si>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</si>
  <si>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</si>
  <si>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</si>
  <si>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</si>
  <si>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</si>
  <si>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</si>
  <si>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</si>
  <si>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</si>
  <si>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</si>
  <si>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</si>
  <si>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</si>
  <si>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</si>
  <si>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</si>
  <si>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</si>
  <si>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</si>
  <si>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</si>
  <si>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</si>
  <si>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</si>
  <si>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</si>
  <si>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</si>
  <si>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</si>
  <si>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</si>
  <si>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</si>
  <si>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</si>
  <si>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</si>
  <si>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</si>
  <si>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</si>
  <si>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</si>
  <si>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</si>
  <si>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</si>
  <si>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</si>
  <si>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</si>
  <si>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</si>
  <si>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</si>
  <si>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</si>
  <si>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</si>
  <si>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</si>
  <si>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</si>
  <si>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</si>
  <si>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</si>
  <si>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</si>
  <si>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</si>
  <si>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</si>
  <si>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</si>
  <si>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</si>
  <si>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</si>
  <si>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</si>
  <si>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</si>
  <si>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</si>
  <si>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</si>
  <si>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</si>
  <si>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</si>
  <si>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</si>
  <si>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</si>
  <si>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</si>
  <si>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</si>
  <si>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</si>
  <si>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</si>
  <si>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</si>
  <si>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</si>
  <si>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</si>
  <si>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</si>
  <si>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</si>
  <si>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</si>
  <si>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</si>
  <si>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</si>
  <si>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</si>
  <si>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</si>
  <si>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</si>
  <si>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</si>
  <si>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</si>
  <si>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</si>
  <si>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</si>
  <si>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</si>
  <si>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</si>
  <si>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</si>
  <si>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</si>
  <si>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</si>
  <si>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</si>
  <si>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</si>
  <si>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</si>
  <si>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</si>
  <si>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</si>
  <si>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</si>
  <si>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</si>
  <si>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</si>
  <si>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</si>
  <si>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</si>
  <si>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</si>
  <si>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</si>
  <si>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</si>
  <si>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</si>
  <si>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</si>
  <si>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</si>
  <si>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</si>
  <si>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</si>
  <si>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</si>
  <si>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</si>
  <si>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</si>
  <si>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</si>
  <si>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</si>
  <si>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</si>
  <si>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</si>
  <si>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</si>
  <si>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</si>
  <si>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</si>
  <si>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</si>
  <si>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</si>
  <si>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</si>
  <si>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</si>
  <si>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</si>
  <si>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</si>
  <si>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</si>
  <si>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</si>
  <si>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</si>
  <si>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</si>
  <si>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</si>
  <si>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</si>
  <si>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</si>
  <si>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</si>
  <si>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</si>
  <si>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</si>
  <si>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</si>
  <si>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</si>
  <si>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</si>
  <si>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</si>
  <si>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</si>
  <si>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</si>
  <si>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</si>
  <si>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</si>
  <si>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</si>
  <si>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</si>
  <si>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</si>
  <si>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</si>
  <si>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</si>
  <si>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</si>
  <si>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</si>
  <si>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</si>
  <si>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</si>
  <si>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</si>
  <si>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</si>
  <si>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</si>
  <si>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</si>
  <si>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</si>
  <si>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</si>
  <si>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</si>
  <si>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</si>
  <si>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</si>
  <si>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</si>
  <si>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</si>
  <si>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</si>
  <si>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</si>
  <si>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</si>
  <si>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</si>
  <si>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</si>
  <si>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</si>
  <si>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</si>
  <si>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</si>
  <si>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</si>
  <si>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</si>
  <si>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</si>
  <si>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</si>
  <si>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</si>
  <si>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</si>
  <si>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</si>
  <si>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</si>
  <si>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</si>
  <si>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</si>
  <si>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</si>
  <si>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</si>
  <si>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</si>
  <si>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</si>
  <si>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</si>
  <si>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</si>
  <si>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</si>
  <si>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</si>
  <si>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</si>
  <si>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</si>
  <si>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</si>
  <si>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</si>
  <si>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</si>
  <si>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</si>
  <si>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</si>
  <si>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</si>
  <si>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</si>
  <si>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</si>
  <si>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</si>
  <si>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</si>
  <si>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</si>
  <si>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</si>
  <si>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</si>
  <si>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</si>
  <si>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</si>
  <si>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</si>
  <si>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</si>
  <si>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</si>
  <si>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</si>
  <si>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</si>
  <si>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</si>
  <si>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</si>
  <si>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</si>
  <si>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</si>
  <si>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</si>
  <si>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</si>
  <si>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</si>
  <si>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</si>
  <si>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</si>
  <si>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</si>
  <si>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</si>
  <si>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</si>
  <si>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</si>
  <si>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</si>
  <si>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</si>
  <si>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</si>
  <si>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</si>
  <si>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</si>
  <si>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</si>
  <si>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</si>
  <si>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</si>
  <si>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</si>
  <si>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</si>
  <si>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</si>
  <si>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</si>
  <si>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</si>
  <si>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</si>
  <si>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</si>
  <si>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</si>
  <si>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</si>
  <si>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</si>
  <si>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</si>
  <si>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</si>
  <si>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</si>
  <si>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</si>
  <si>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</si>
  <si>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</si>
  <si>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</si>
  <si>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</si>
  <si>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</si>
  <si>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</si>
  <si>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</si>
  <si>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</si>
  <si>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</si>
  <si>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</si>
  <si>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</si>
  <si>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</si>
  <si>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</si>
  <si>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</si>
  <si>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</si>
  <si>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</si>
  <si>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</si>
  <si>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</si>
  <si>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</si>
  <si>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</si>
  <si>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</si>
  <si>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</si>
  <si>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</si>
  <si>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</si>
  <si>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</si>
  <si>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</si>
  <si>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</si>
  <si>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</si>
  <si>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</si>
  <si>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</si>
  <si>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</si>
  <si>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</si>
  <si>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</si>
  <si>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</si>
  <si>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</si>
  <si>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</si>
  <si>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</si>
  <si>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</si>
  <si>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</si>
  <si>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</si>
  <si>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</si>
  <si>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</si>
  <si>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</si>
  <si>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</si>
  <si>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</si>
  <si>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</si>
  <si>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</si>
  <si>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</si>
  <si>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</si>
  <si>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</si>
  <si>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</si>
  <si>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</si>
  <si>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</si>
  <si>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</si>
  <si>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</si>
  <si>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</si>
  <si>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</si>
  <si>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</si>
  <si>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</si>
  <si>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</si>
  <si>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</si>
  <si>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</si>
  <si>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</si>
  <si>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</si>
  <si>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</si>
  <si>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</si>
  <si>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</si>
  <si>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</si>
  <si>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</si>
  <si>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</si>
  <si>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</si>
  <si>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</si>
  <si>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</si>
  <si>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</si>
  <si>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</si>
  <si>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</si>
  <si>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</si>
  <si>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</si>
  <si>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</si>
  <si>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</si>
  <si>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</si>
  <si>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</si>
  <si>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</si>
  <si>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</si>
  <si>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</si>
  <si>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</si>
  <si>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</si>
  <si>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</si>
  <si>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</si>
  <si>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</si>
  <si>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</si>
  <si>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</si>
  <si>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</si>
  <si>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</si>
  <si>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</si>
  <si>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</si>
  <si>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</si>
  <si>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</si>
  <si>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</si>
  <si>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</si>
  <si>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</si>
  <si>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</si>
  <si>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</si>
  <si>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</si>
  <si>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</si>
  <si>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</si>
  <si>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</si>
  <si>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</si>
  <si>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</si>
  <si>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</si>
  <si>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</si>
  <si>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</si>
  <si>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</si>
  <si>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</si>
  <si>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</si>
  <si>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</si>
  <si>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</si>
  <si>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</si>
  <si>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</si>
  <si>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</si>
  <si>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</si>
  <si>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</si>
  <si>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</si>
  <si>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</si>
  <si>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</si>
  <si>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</si>
  <si>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</si>
  <si>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</si>
  <si>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</si>
  <si>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</si>
  <si>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</si>
  <si>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</si>
  <si>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</si>
  <si>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</si>
  <si>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</si>
  <si>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</si>
  <si>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</si>
  <si>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</si>
  <si>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</si>
  <si>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</si>
  <si>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</si>
  <si>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</si>
  <si>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</si>
  <si>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</si>
  <si>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</si>
  <si>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</si>
  <si>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</si>
  <si>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</si>
  <si>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</si>
  <si>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</si>
  <si>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</si>
  <si>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</si>
  <si>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</si>
  <si>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</si>
  <si>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</si>
  <si>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</si>
  <si>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</si>
  <si>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</si>
  <si>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</si>
  <si>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</si>
  <si>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</si>
  <si>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</si>
  <si>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</si>
  <si>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</si>
  <si>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</si>
  <si>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</si>
  <si>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</si>
  <si>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</si>
  <si>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</si>
  <si>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</si>
  <si>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</si>
  <si>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</si>
  <si>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</si>
  <si>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</si>
  <si>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</si>
  <si>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</si>
  <si>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</si>
  <si>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</si>
  <si>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</si>
  <si>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</si>
  <si>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</si>
  <si>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</si>
  <si>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</si>
  <si>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</si>
  <si>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</si>
  <si>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</si>
  <si>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</si>
  <si>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</si>
  <si>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</si>
  <si>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</si>
  <si>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</si>
  <si>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</si>
  <si>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</si>
  <si>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</si>
  <si>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</si>
  <si>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</si>
  <si>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</si>
  <si>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</si>
  <si>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</si>
  <si>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</si>
  <si>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</si>
  <si>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</si>
  <si>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</si>
  <si>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</si>
  <si>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</si>
  <si>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</si>
  <si>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</si>
  <si>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</si>
  <si>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</si>
  <si>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</si>
  <si>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</si>
  <si>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</si>
  <si>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</si>
  <si>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</si>
  <si>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</si>
  <si>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</si>
  <si>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</si>
  <si>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</si>
  <si>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</si>
  <si>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</si>
  <si>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</si>
  <si>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</si>
  <si>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</si>
  <si>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</si>
  <si>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</si>
  <si>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</si>
  <si>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</si>
  <si>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</si>
  <si>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</si>
  <si>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</si>
  <si>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</si>
  <si>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</si>
  <si>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</si>
  <si>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</si>
  <si>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</si>
  <si>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</si>
  <si>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</si>
  <si>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</si>
  <si>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</si>
  <si>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</si>
  <si>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</si>
  <si>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</si>
  <si>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</si>
  <si>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</si>
  <si>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</si>
  <si>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</si>
  <si>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</si>
  <si>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</si>
  <si>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</si>
  <si>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</si>
  <si>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</si>
  <si>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</si>
  <si>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</si>
  <si>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</si>
  <si>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</si>
  <si>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</si>
  <si>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</si>
  <si>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</si>
  <si>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</si>
  <si>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</si>
  <si>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</si>
  <si>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</si>
  <si>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</si>
  <si>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</si>
  <si>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</si>
  <si>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</si>
  <si>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</si>
  <si>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</si>
  <si>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</si>
  <si>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</si>
  <si>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</si>
  <si>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</si>
  <si>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</si>
  <si>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</si>
  <si>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</si>
  <si>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</si>
  <si>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</si>
  <si>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</si>
  <si>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</si>
  <si>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</si>
  <si>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</si>
  <si>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</si>
  <si>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</si>
  <si>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</si>
  <si>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</si>
  <si>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</si>
  <si>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</si>
  <si>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</si>
  <si>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</si>
  <si>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</si>
  <si>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</si>
  <si>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</si>
  <si>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</si>
  <si>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</si>
  <si>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</si>
  <si>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</si>
  <si>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</si>
  <si>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</si>
  <si>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</si>
  <si>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</si>
  <si>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</si>
  <si>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</si>
  <si>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</si>
  <si>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</si>
  <si>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</si>
  <si>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</si>
  <si>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</si>
  <si>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</si>
  <si>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</si>
  <si>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</si>
  <si>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</si>
  <si>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</si>
  <si>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</si>
  <si>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</si>
  <si>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</si>
  <si>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</si>
  <si>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</si>
  <si>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</si>
  <si>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</si>
  <si>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</si>
  <si>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</si>
  <si>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</si>
  <si>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</si>
  <si>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</si>
  <si>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</si>
  <si>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</si>
  <si>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</si>
  <si>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</si>
  <si>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</si>
  <si>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</si>
  <si>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</si>
  <si>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inflation</t>
  </si>
  <si>
    <t>نرخ ارز (ppp)- سال پایه 1381</t>
  </si>
  <si>
    <t>نرخ ارز (ppp)- سال پایه 1357</t>
  </si>
  <si>
    <t>نرخ ارز (ppp)- سال پایه 1371</t>
  </si>
  <si>
    <t>نرخ ارز (ppp)- سال پایه 1390</t>
  </si>
  <si>
    <t>نرخ ارز (ppp)- سال پایه 1366</t>
  </si>
  <si>
    <r>
      <t xml:space="preserve">اختلاف رشد نقدینگی با رشد اقتصادی </t>
    </r>
    <r>
      <rPr>
        <b/>
        <sz val="10"/>
        <color theme="1"/>
        <rFont val="B Nazanin"/>
        <charset val="178"/>
      </rPr>
      <t>(USA, IRI)</t>
    </r>
  </si>
  <si>
    <t>    بخش خارجی ◄ موازنه پرداخت ها ◄ استاندارد شماره 4 ▼     </t>
  </si>
  <si>
    <t>    بخش انرژی ◄ نفت ▼     </t>
  </si>
  <si>
    <t>    بخش انرژی ◄ نفت ◄ مصرف فرآورده های نفتی ▼     </t>
  </si>
  <si>
    <t>    بخش انرژی ◄ گاز طبیعی ◄ تولید گاز ▼     </t>
  </si>
  <si>
    <t>    بخش انرژی ◄ گاز طبیعی ▼     </t>
  </si>
  <si>
    <t> تراز حساب جاری (حساب جاری) (ميليون دلار) </t>
  </si>
  <si>
    <t> تراز حساب سرمایه (حساب مالی و سرمایه) (ميليون دلار) </t>
  </si>
  <si>
    <t> موازنه کل(تغییر در ذخایر بین المللی) (ميليون دلار) </t>
  </si>
  <si>
    <t> تولید نفت خام (هزار بشکه در روز) </t>
  </si>
  <si>
    <t> صادرات نفت خام (هزار بشکه در روز) </t>
  </si>
  <si>
    <t> واردات فرآورده (هزار بشکه در روز) </t>
  </si>
  <si>
    <t> مصرف فرآورده های نفتی (هزار بشکه در روز) </t>
  </si>
  <si>
    <t> نفت گاز (هزار بشکه در روز) </t>
  </si>
  <si>
    <t> نفت کوره (هزار بشکه در روز) </t>
  </si>
  <si>
    <t> بنزین موتور (هزار بشکه در روز) </t>
  </si>
  <si>
    <t> نفت سفید (هزار بشکه در روز) </t>
  </si>
  <si>
    <t> سایر فرآورده ها (هزار بشکه در روز) </t>
  </si>
  <si>
    <t> تولید (ميليارد مترمکعب) </t>
  </si>
  <si>
    <t> مصرف داخلی (ميليارد مترمکعب) </t>
  </si>
  <si>
    <t> سایر (ميليارد مترمکعب) </t>
  </si>
  <si>
    <t> واردات گاز (ميليارد مترمکعب) </t>
  </si>
  <si>
    <t>oo</t>
  </si>
  <si>
    <t> صادرات نفت و گاز (ميليون دلار) </t>
  </si>
  <si>
    <t> صادرات غیرنفتی (ميليون دلار) </t>
  </si>
  <si>
    <t>صادرات نفت (ميليون دلار) </t>
  </si>
  <si>
    <t>صادرات گاز (ميليون دلار) </t>
  </si>
  <si>
    <t>    حساب جاری ◄ حساب کالا ◄ صادرات کالا (فوب) ▼ استاندارد 5     </t>
  </si>
  <si>
    <t>    حساب جاری ◄ حساب کالا ◄ صادرات کالا (فوب) ▼   استاندارد 5    </t>
  </si>
  <si>
    <t>توانگر</t>
  </si>
  <si>
    <t>محاسباتی</t>
  </si>
  <si>
    <t>صادرات (نفتی و غیرنفتی)</t>
  </si>
  <si>
    <t>    تراز حساب جاری (حساب جاری) ◄ تراز بازرگانی (حساب کالا) ◄ صادرات ▼ استاندارد 4     </t>
  </si>
  <si>
    <t>    تراز حساب جاری (حساب جاری) ◄ تراز بازرگانی (حساب کالا) ◄ صادرات- استاندارد 4     </t>
  </si>
  <si>
    <t>صادرات کالا- فوب (نفتی و غیرنفتی)</t>
  </si>
  <si>
    <t>واردات کالا (فوب)</t>
  </si>
  <si>
    <t>گاز و فرآورده‌هاي نفتي (2)</t>
  </si>
  <si>
    <t>حساب کالا (میلیون دلار)</t>
  </si>
  <si>
    <t>خالص حساب کالا  (میلیون دلار)</t>
  </si>
  <si>
    <r>
      <t> صادرات نفتی (ميليون دلار) -  </t>
    </r>
    <r>
      <rPr>
        <b/>
        <sz val="10"/>
        <color rgb="FFFF0000"/>
        <rFont val="Tahoma"/>
        <family val="2"/>
      </rPr>
      <t>شامل میعانات و گاز است</t>
    </r>
  </si>
  <si>
    <t>صادرات   گاز طبیعی و میعانات نفتی و گازی</t>
  </si>
  <si>
    <t>صادرات میعانات (ميليون دلار)</t>
  </si>
  <si>
    <r>
      <t> صادرات غیرنفتی (ميليون دلار) _</t>
    </r>
    <r>
      <rPr>
        <b/>
        <sz val="9"/>
        <color rgb="FFFF0000"/>
        <rFont val="Tahoma"/>
        <family val="2"/>
      </rPr>
      <t xml:space="preserve">با احتساب میعانات </t>
    </r>
  </si>
  <si>
    <r>
      <t xml:space="preserve">صادرات نفتی </t>
    </r>
    <r>
      <rPr>
        <b/>
        <sz val="11"/>
        <color theme="1"/>
        <rFont val="B Nazanin"/>
        <charset val="178"/>
      </rPr>
      <t>(میلیون دلار)</t>
    </r>
  </si>
  <si>
    <t>    قیمت دارایی های مالی (نرخ ارز و قیمت سکه) ◄ نرخ برابری ارزها ◄ دلار آمریکا ▼     </t>
  </si>
  <si>
    <t>    موازنه پرداخت ها ◄ استاندارد شماره 5 ◄ حساب مالی و سرمایه ▼     </t>
  </si>
  <si>
    <t>    بخش خارجی ◄ موازنه پرداخت ها ◄ استاندارد شماره 5 ▼     </t>
  </si>
  <si>
    <t>    استاندارد شماره 4 ◄ تراز حساب سرمایه (حساب مالی و سرمایه) ◄ کوتاه مدت ▼     </t>
  </si>
  <si>
    <t>    نقدینگی ◄ نقدینگی برحسب عوامل موثر بر عرضه آن ◄ خالص دارایی های خارجی سیستم بانکی ▼     </t>
  </si>
  <si>
    <t>    نقدینگی برحسب عوامل موثر بر عرضه آن ◄ خالص دارایی های خارجی سیستم بانکی ◄ دارایی های خارجی سیستم بانکی ▼     </t>
  </si>
  <si>
    <t>    نقدینگی برحسب عوامل موثر بر عرضه آن ◄ خالص دارایی های خارجی سیستم بانکی ◄ بدهی های ارزی سیستم بانکی ▼     </t>
  </si>
  <si>
    <t>    استاندارد شماره 5 ◄ حساب مالی و سرمایه ◄ حساب مالی ▼     </t>
  </si>
  <si>
    <t> حساب سرمایه (ميليون دلار) </t>
  </si>
  <si>
    <t> اشتباهات و از قلم افتادگی (ميليون دلار) </t>
  </si>
  <si>
    <t> بانک ها و سایر (ميليون دلار) </t>
  </si>
  <si>
    <t> دارایی های خارجی سیستم بانکی (ميليارد ريال) </t>
  </si>
  <si>
    <t> دارایی های خارجی بانک ها (ميليارد ريال) </t>
  </si>
  <si>
    <t> بدهی های ارزی بانک ها (ميليارد ريال) </t>
  </si>
  <si>
    <t> سرمایه گذاری در سبد مالی (ميليون دلار) </t>
  </si>
  <si>
    <t> سرمایه گذاری مستقیم خارجی (ميليون دلار) </t>
  </si>
  <si>
    <t> دارایی‌های ذخیره (ميليون دلار) </t>
  </si>
  <si>
    <t> سایر سرمایه‌گذاری‌ها (ميليون دلار) </t>
  </si>
  <si>
    <r>
      <t xml:space="preserve"> تراز حساب سرمایه </t>
    </r>
    <r>
      <rPr>
        <b/>
        <sz val="11"/>
        <color rgb="FF000000"/>
        <rFont val="B Nazanin"/>
        <charset val="178"/>
      </rPr>
      <t>(حساب مالی و سرمایه) (ميليون دلار)</t>
    </r>
    <r>
      <rPr>
        <b/>
        <sz val="14"/>
        <color rgb="FF000000"/>
        <rFont val="B Nazanin"/>
        <charset val="178"/>
      </rPr>
      <t> </t>
    </r>
  </si>
  <si>
    <t>روش گسترده (ميليون دلار)</t>
  </si>
  <si>
    <t xml:space="preserve"> کادینگتون  (ميليون دلار)</t>
  </si>
  <si>
    <t xml:space="preserve"> پول داغ  (ميليون دلار)</t>
  </si>
  <si>
    <t>روش گسترده (ميليارد دلار)</t>
  </si>
  <si>
    <t xml:space="preserve"> کادینگتون (ميليارد دلار)</t>
  </si>
  <si>
    <t xml:space="preserve"> پول داغ (ميليارد دلار)</t>
  </si>
  <si>
    <t>توصیف</t>
  </si>
  <si>
    <t>در این قسمت نرخ رسمی دلار که بانک مرکزی بر اساس آن درآمدهای ارزی دولت و حسابهای دلاری خود را تسعیر می کند، درج شده است. اطلاعات مربوط به نرخ ارز رسمی از سال 1338 در این قسمت قابل مشاهده است. پس از تأسیس بازار بین بانکی در سال 1381 از نرخ تعادلی این بازار به عنوان نرخ رسمی استفاده می شود.</t>
  </si>
  <si>
    <t>تراز حساب جاری بیشترین اجزایی که به طور سنتی صادر یا وارد می شوند را در برمی گیرد.شامل کليه معاملاتي (به استثناي مبادلات اقلام مالي) است که طي آن ارزش اقتصادي معاملات ناشی از کالاها،‌خدمات، درآمد و دریافتها و پرداخت‌های انتقالی بين اشخاص مقيم و غير مقيم مبادله مي شود. این حساب از تراز بازرگانی (کالایی)، تراز خدمات و انتقالات تشکیل شده است. ارقام اين حساب در سال‌هاي 1376 تا 1386 مورد بازنگري قرار گرفته ‌است. از جمع حساب کالا، حساب خدمات، حساب درامد و حساب انتقلات جاری بدست می آید.</t>
  </si>
  <si>
    <t>حساب سرمايه تمامي مبادلات دربردارنده دريافت و يا پرداخت انتقالات سرمايه اي و يا اکتساب و واگذاري داراييهاي غير مالي توليد نشده را پوشش مي دهد. انتقالات سرمايه اي شامل بخشش بدهي ها (بخش دولتي و غير دولتي)، انتقالات مهاجرين و کمکهاي سرمايه گذاري مي باشد. اکتساب يا واگذاري داراييهاي غير مالي توليد نشده، معاملات داراييهاي مشهودي را در برمي گيرد که مي توانند در توليد کالاها خدمات مورد استفاده قرار گيرند. علاوه بر اين معاملات دارايي هاي نامشهود مانند علايم تجاري حق ثبت اختراع و حق چاپ نيز در اين قسمت درج مي گردد. اطلاعات مورد نياز در اين قسمت از وزارت امور خارجه و ساير دستگاه هاي ذيربط دريافت مي گردد.</t>
  </si>
  <si>
    <t>کلیه معاملاتی که منجر به تغییر مالکیت در دارایی ها و بدهی های مالی خارجی یک اقتصاد می گردند در قسمت حساب سرمایه ثبت می شود. اطلاعات مربوط به این قسمت عمدتا از بانک مرکزی ج.ا.ایران بانکها و سایر سازمان ها و دستگاه های ذیربط مانند سازمان سرمایه گذاری و کمکهای اقتصادی و فنی ایران و شرکت سرمایه گذاری خارجی ایران دریافت می شود.ارقام اين حساب در سال‌هاي 1376 تا 1386 مورد بازنگري قرار گرفته‌است.</t>
  </si>
  <si>
    <t>تغییر در ذخایر بین المللی بانک مرکزی در این سرفصل ثبت می شود. حاصل جمع حساب جاری، خالص حساب سرمایه و اشتباهات و از قلم افتادگی ها است.</t>
  </si>
  <si>
    <t>داراييهاي ذخيره يا ذخاير به آن بخش از داراييهاي خارجي اطلاق مي شود که نقدينگي بالايي دارند و تحت کنترل مستقيم مقامات پولي کشور قرار دارند. مقامات پولي اين داراييها را به منظور تامين منظم پرداختهاي مربوط به عدم توازن ها و يا تنظيم غير مستقيم اين عدم توازن ها (از طريق مداخله در بازار و اثرگذاري بر نرخ ارز) نگهداري مي نمايند. اين گروه از داراييها شامل طلاي پولي، حق برداشت مخصوص، مانده ذخاير نزد صندوق، موجودي ارز خارجي (شامل نقود، سپرده و اوراق بهادار) و ساير مطالبات مي باشد. اوراق بهاداري که از نقدينگي بالا برخوردار نمي باشند در بخش سرمايه گذاري مستقيم خارجي و سرمايه گذاري در پرتفوي دسته بندي مي شوند.</t>
  </si>
  <si>
    <t>دراین قسمت خالص تغییرات اقلام بدهی و دارایی کوتاه مدت بخش غیر دولتی (بانکها و سایر) درج شده است. این سر فصل شامل تغییر در اعتبارات اسنادی و تغییر در داراییهای خارجی بانکها می شود.</t>
  </si>
  <si>
    <t xml:space="preserve">جمع داراييهاي خارجي بانکها و موسسات اعتباري غير بانکي و بانک مرکزي است.
</t>
  </si>
  <si>
    <t>شامل طلا، وام و اعتبار پرداختي (ارزي)، سهام و اوراق بهادار (ارزي)، تسهيلات اعطايي کوتاه مدت و بلندمدت (ارزي)، بدهکاراي موقت (ارزي) ، بدهکاران بابت اعتبارات اسنادي پرداخت شده (ارزي)، بدهکاران بابت اعتبارات اسنادي و بروات مدت دار (ارزي) و مطالبات معوق و سررسيد گذشته (ارزي) مي‌باشد.</t>
  </si>
  <si>
    <t>شامل سپرده‌هاي ارزي، پيش دريافت اعتبارات اسنادي (ارزي)، بدهي به بانکهاي خارجي (ارزي)، بستانکاران موقت به ارز، بدهي بانک بابت پذيرش اسناد و بروات ارزي مدت دار و تسهيلات دريافتي از شعب خارج از کشور بابت يوزانسهاي داخلي مي‌باشد.</t>
  </si>
  <si>
    <t>آن نوع سرمایه گذاری است که شخصیت غير مقيم با هدف کسب بهره بلندمدت در موسسه بازرگانی مقیم در اقتصاد داخلي اقدام به سرمایه گذاری نماید. براي سادگی در تمايز سرمايه گذاري مستقيم از ساير اقلام سرمايه گذاري خارجي معمولا از قائده 10 درصد استفاده مي شود. به اين ترتيب سرمايه گذاري هاي با ارزش بيشتر از 10 درصد کل ارزش شرکت در زمره سرمايه گذاري مستقيم خارجي قلمداد مي شود.</t>
  </si>
  <si>
    <t>اوراق سهام و اوراق بدهي (شامل اوراق قرضه و ابزارهاي بازار پول) اجزاي اصلي سرمايه گذاري در پورتفوي را تشکيل مي دهند که در دو زير بخش دارايي ها و بدهي هاي طبقه بندی می گردند. تغيير در دارايي بانک مرکزي، دولت، بانکها و ساير بخشهاي اقتصادي کشور از اين نوع اوراق، در اين قسمت درج مي شود. در تمايز سرمايه گذاري پرتفوي از سرمايه گذاري مستقيم خارجي معمولا به قائده 10 درصد ارزش شرکت استناد مي شود. سرمايه گذاري در سطحي کمتر از 10 درصد ارزش کل شرکت در زمره سرمايه گذاري در پرتفوي طبقه بندی می گردد. مانده گردش عمليات حساب سهام و مشارکت خارجي بانک مرکزي و بانکها از جدول دارايي هاي آنها استخراج و در اين قسمت درج مي شود.</t>
  </si>
  <si>
    <t> (حساب جاری) (ميليون دلار) </t>
  </si>
  <si>
    <t> موازنه کل (ميليون دلار) </t>
  </si>
  <si>
    <t>تغییر دارایی‌های خارجی بانک ها (دلار)</t>
  </si>
  <si>
    <t xml:space="preserve">تغییر بدهی بانک ها (میلیون دلار) </t>
  </si>
  <si>
    <t xml:space="preserve">خروج سرمایه (میلیون دلار) </t>
  </si>
  <si>
    <t xml:space="preserve">خروج سرمایه (میلیارد دلار) </t>
  </si>
  <si>
    <t>تغییر دارایی بانکها (ميليارد ريال) </t>
  </si>
  <si>
    <t>تغییر بدهی بانکها (ميليارد ريال) </t>
  </si>
  <si>
    <t xml:space="preserve">تغییر بدهی بانک ها (دلار) </t>
  </si>
  <si>
    <t>    بخش خارجی ◄ سرمایه گذاری خارجی ◄ جمع سرمایه گذاری خارجی ▼     </t>
  </si>
  <si>
    <t xml:space="preserve">سرمايه گذاري مستقيم اشخاص غيرمقيم در قلمرو اقتصادي ايران در اين قسمت درج مي شود که خود از دو بخش قراردادهاي بيع متقابل و ساير اقلام سرمايه گذاري خارجي تشکيل شده است.
</t>
  </si>
  <si>
    <t xml:space="preserve">آن نوع سرمایه گذاری است که شخصیت مقيم با هدف کسب بهره بلندمدت در موسسه بازرگانی مقیم در اقتصاد ديگر اقدام به سرمایه گذاری نماید. براي سادگی در تمايز سرمايه گذاري مستقيم از ساير اقلام سرمايه گذاري خارجي معمولا از قائده 10 درصد استفاده مي شود. به اين ترتيب سرمايه گذاري هاي با ارزش بيشتر از 10 درصد کل ارزش شرکت در زمره سرمايه گذاري مستقيم خارجي قلمداد مي شود.
</t>
  </si>
  <si>
    <t>1402/05/19</t>
  </si>
  <si>
    <t>1402/05/17</t>
  </si>
  <si>
    <t>1402/05/15</t>
  </si>
  <si>
    <t>1402/05/10</t>
  </si>
  <si>
    <t>1402/05/04</t>
  </si>
  <si>
    <t>1402/04/18</t>
  </si>
  <si>
    <t>1402/04/17</t>
  </si>
  <si>
    <t>1402/04/12</t>
  </si>
  <si>
    <t>1402/04/07</t>
  </si>
  <si>
    <t>1402/04/05</t>
  </si>
  <si>
    <t>1402/04/03</t>
  </si>
  <si>
    <t>1402/03/30</t>
  </si>
  <si>
    <t>1402/03/29</t>
  </si>
  <si>
    <t>1402/03/27</t>
  </si>
  <si>
    <t>1402/03/25</t>
  </si>
  <si>
    <t>1402/03/24</t>
  </si>
  <si>
    <t>1402/03/23</t>
  </si>
  <si>
    <t>1402/03/22</t>
  </si>
  <si>
    <t>1402/03/18</t>
  </si>
  <si>
    <t>1402/03/11</t>
  </si>
  <si>
    <t>1402/03/06</t>
  </si>
  <si>
    <t>1402/03/03</t>
  </si>
  <si>
    <t>1402/02/31</t>
  </si>
  <si>
    <t>1402/02/30</t>
  </si>
  <si>
    <t>1402/02/28</t>
  </si>
  <si>
    <t>1402/02/27</t>
  </si>
  <si>
    <t>1402/02/25</t>
  </si>
  <si>
    <t>1402/02/17</t>
  </si>
  <si>
    <t>1402/02/16</t>
  </si>
  <si>
    <t>1402/02/14</t>
  </si>
  <si>
    <t>1402/02/12</t>
  </si>
  <si>
    <t>1402/02/07</t>
  </si>
  <si>
    <t>1402/01/31</t>
  </si>
  <si>
    <t>1402/01/29</t>
  </si>
  <si>
    <t>1402/01/28</t>
  </si>
  <si>
    <t>1402/01/27</t>
  </si>
  <si>
    <t>1402/01/22</t>
  </si>
  <si>
    <t>1402/01/21</t>
  </si>
  <si>
    <t>1402/01/19</t>
  </si>
  <si>
    <t>1402/01/14</t>
  </si>
  <si>
    <t>1401/12/25</t>
  </si>
  <si>
    <t>1401/12/24</t>
  </si>
  <si>
    <t>1401/12/20</t>
  </si>
  <si>
    <t>1401/12/16</t>
  </si>
  <si>
    <t>1401/12/15</t>
  </si>
  <si>
    <t>1401/12/11</t>
  </si>
  <si>
    <t>1401/12/08</t>
  </si>
  <si>
    <t>1401/12/01</t>
  </si>
  <si>
    <t>1401/11/30</t>
  </si>
  <si>
    <t>1401/11/27</t>
  </si>
  <si>
    <t>1401/11/24</t>
  </si>
  <si>
    <t>1401/11/23</t>
  </si>
  <si>
    <t>1401/11/20</t>
  </si>
  <si>
    <t>1401/11/16</t>
  </si>
  <si>
    <t>1401/11/11</t>
  </si>
  <si>
    <t>1401/11/09</t>
  </si>
  <si>
    <t>1401/11/08</t>
  </si>
  <si>
    <t>1401/11/04</t>
  </si>
  <si>
    <t>1401/11/02</t>
  </si>
  <si>
    <t>1401/11/01</t>
  </si>
  <si>
    <t>1401/10/19</t>
  </si>
  <si>
    <t>1401/10/26</t>
  </si>
  <si>
    <t>1401/10/22</t>
  </si>
  <si>
    <t>1401/10/14</t>
  </si>
  <si>
    <t>1401/10/10</t>
  </si>
  <si>
    <t>1401/10/07</t>
  </si>
  <si>
    <t>1401/10/05</t>
  </si>
  <si>
    <t>1401/10/04</t>
  </si>
  <si>
    <t>1401/09/29</t>
  </si>
  <si>
    <t>1401/09/13</t>
  </si>
  <si>
    <t>1401/09/08</t>
  </si>
  <si>
    <t>1401/09/03</t>
  </si>
  <si>
    <t>1401/09/01</t>
  </si>
  <si>
    <t>1401/08/17</t>
  </si>
  <si>
    <t>1401/08/14</t>
  </si>
  <si>
    <t>1401/08/10</t>
  </si>
  <si>
    <t>تاریخ</t>
  </si>
  <si>
    <t>درصد معامله نسبت به عرضه</t>
  </si>
  <si>
    <t>1401/10/01</t>
  </si>
  <si>
    <t>1401/10/03</t>
  </si>
  <si>
    <t>1401/10/06</t>
  </si>
  <si>
    <t>1401/10/08</t>
  </si>
  <si>
    <t>1401/10/11</t>
  </si>
  <si>
    <t>1401/10/12</t>
  </si>
  <si>
    <t>1401/10/13</t>
  </si>
  <si>
    <t>1401/10/15</t>
  </si>
  <si>
    <t>1401/10/17</t>
  </si>
  <si>
    <t>1401/10/18</t>
  </si>
  <si>
    <t>1401/10/20</t>
  </si>
  <si>
    <t>1401/10/21</t>
  </si>
  <si>
    <t>1401/10/24</t>
  </si>
  <si>
    <t>1401/10/25</t>
  </si>
  <si>
    <t>1401/10/27</t>
  </si>
  <si>
    <t>1401/10/28</t>
  </si>
  <si>
    <t>1401/10/29</t>
  </si>
  <si>
    <t>1401/11/03</t>
  </si>
  <si>
    <t>1401/11/05</t>
  </si>
  <si>
    <t>1401/11/06</t>
  </si>
  <si>
    <t>1401/11/10</t>
  </si>
  <si>
    <t>1401/11/12</t>
  </si>
  <si>
    <t>1401/11/13</t>
  </si>
  <si>
    <t>1401/11/15</t>
  </si>
  <si>
    <t>1401/11/17</t>
  </si>
  <si>
    <t>1401/11/18</t>
  </si>
  <si>
    <t>1401/11/19</t>
  </si>
  <si>
    <t>1401/11/22</t>
  </si>
  <si>
    <t>1401/11/25</t>
  </si>
  <si>
    <t>1401/11/26</t>
  </si>
  <si>
    <t>1401/11/29</t>
  </si>
  <si>
    <t>1401/12/02</t>
  </si>
  <si>
    <t>1401/12/03</t>
  </si>
  <si>
    <t>1401/12/04</t>
  </si>
  <si>
    <t>1401/12/06</t>
  </si>
  <si>
    <t>1401/12/07</t>
  </si>
  <si>
    <t>1401/12/09</t>
  </si>
  <si>
    <t>1401/12/10</t>
  </si>
  <si>
    <t>1401/12/13</t>
  </si>
  <si>
    <t>1401/12/14</t>
  </si>
  <si>
    <t>1401/12/17</t>
  </si>
  <si>
    <t>1401/12/18</t>
  </si>
  <si>
    <t>1401/12/21</t>
  </si>
  <si>
    <t>1401/12/22</t>
  </si>
  <si>
    <t>1401/12/23</t>
  </si>
  <si>
    <t>1401/12/27</t>
  </si>
  <si>
    <t>1401/12/28</t>
  </si>
  <si>
    <t>1402/01/05</t>
  </si>
  <si>
    <t>1402/01/06</t>
  </si>
  <si>
    <t>1402/01/07</t>
  </si>
  <si>
    <t>1402/01/08</t>
  </si>
  <si>
    <t>1402/01/09</t>
  </si>
  <si>
    <t>1402/01/10</t>
  </si>
  <si>
    <t>1402/01/12</t>
  </si>
  <si>
    <t>1402/01/13</t>
  </si>
  <si>
    <t>1402/01/15</t>
  </si>
  <si>
    <t>1402/01/16</t>
  </si>
  <si>
    <t>1402/01/17</t>
  </si>
  <si>
    <t>1402/01/20</t>
  </si>
  <si>
    <t>1402/01/23</t>
  </si>
  <si>
    <t>1402/01/24</t>
  </si>
  <si>
    <t>1402/01/26</t>
  </si>
  <si>
    <t>1402/01/30</t>
  </si>
  <si>
    <t>1402/02/02</t>
  </si>
  <si>
    <t>1402/02/03</t>
  </si>
  <si>
    <t>1402/02/04</t>
  </si>
  <si>
    <t>1402/02/05</t>
  </si>
  <si>
    <t>1402/02/06</t>
  </si>
  <si>
    <t>1402/02/09</t>
  </si>
  <si>
    <t>1402/02/10</t>
  </si>
  <si>
    <t>1402/02/11</t>
  </si>
  <si>
    <t>1402/02/13</t>
  </si>
  <si>
    <t>1402/02/18</t>
  </si>
  <si>
    <t>1402/02/19</t>
  </si>
  <si>
    <t>1402/02/20</t>
  </si>
  <si>
    <t>1402/02/21</t>
  </si>
  <si>
    <t>1402/02/23</t>
  </si>
  <si>
    <t>1402/02/24</t>
  </si>
  <si>
    <t>1402/02/26</t>
  </si>
  <si>
    <t>1402/03/01</t>
  </si>
  <si>
    <t>1402/03/02</t>
  </si>
  <si>
    <t>1402/03/04</t>
  </si>
  <si>
    <t>1402/03/07</t>
  </si>
  <si>
    <t>1402/03/08</t>
  </si>
  <si>
    <t>1402/03/09</t>
  </si>
  <si>
    <t>1402/03/10</t>
  </si>
  <si>
    <t>1402/03/13</t>
  </si>
  <si>
    <t>1402/03/14</t>
  </si>
  <si>
    <t>1402/03/15</t>
  </si>
  <si>
    <t>1402/03/16</t>
  </si>
  <si>
    <t>1402/03/17</t>
  </si>
  <si>
    <t>1402/03/20</t>
  </si>
  <si>
    <t>1402/03/21</t>
  </si>
  <si>
    <t>1402/03/28</t>
  </si>
  <si>
    <t>1402/03/31</t>
  </si>
  <si>
    <t>1402/04/01</t>
  </si>
  <si>
    <t>1402/04/04</t>
  </si>
  <si>
    <t>1402/04/06</t>
  </si>
  <si>
    <t>1402/04/10</t>
  </si>
  <si>
    <t>1402/04/11</t>
  </si>
  <si>
    <t>1402/04/13</t>
  </si>
  <si>
    <t>1402/04/14</t>
  </si>
  <si>
    <t>1402/04/15</t>
  </si>
  <si>
    <t>1402/04/19</t>
  </si>
  <si>
    <t>1402/04/20</t>
  </si>
  <si>
    <t>1402/04/21</t>
  </si>
  <si>
    <t>1402/04/22</t>
  </si>
  <si>
    <t>1402/04/24</t>
  </si>
  <si>
    <t>1402/04/25</t>
  </si>
  <si>
    <t>1402/04/26</t>
  </si>
  <si>
    <t>1402/04/27</t>
  </si>
  <si>
    <t>1402/04/28</t>
  </si>
  <si>
    <t>1402/04/29</t>
  </si>
  <si>
    <t>1402/04/31</t>
  </si>
  <si>
    <t>1402/05/01</t>
  </si>
  <si>
    <t>1402/05/02</t>
  </si>
  <si>
    <t>1402/05/03</t>
  </si>
  <si>
    <t>1402/05/07</t>
  </si>
  <si>
    <t>1402/05/08</t>
  </si>
  <si>
    <t>1402/05/09</t>
  </si>
  <si>
    <t>1402/05/11</t>
  </si>
  <si>
    <t>1402/05/12</t>
  </si>
  <si>
    <t>1402/05/14</t>
  </si>
  <si>
    <t>1402/05/16</t>
  </si>
  <si>
    <t>1402/05/18</t>
  </si>
  <si>
    <t>1402/05/21</t>
  </si>
  <si>
    <t>1402/05/22</t>
  </si>
  <si>
    <t>1402/05/23</t>
  </si>
  <si>
    <t>1402/05/24</t>
  </si>
  <si>
    <t>1402/05/25</t>
  </si>
  <si>
    <t>1402/05/26</t>
  </si>
  <si>
    <t>1402/05/28</t>
  </si>
  <si>
    <t>1402/05/29</t>
  </si>
  <si>
    <t>1402/05/30</t>
  </si>
  <si>
    <t>1402/05/31</t>
  </si>
  <si>
    <t>1402/06/01</t>
  </si>
  <si>
    <t>1402/06/02</t>
  </si>
  <si>
    <t>1402/06/04</t>
  </si>
  <si>
    <t>1402/06/05</t>
  </si>
  <si>
    <t>1402/06/06</t>
  </si>
  <si>
    <t>1402/06/07</t>
  </si>
  <si>
    <t>1402/06/08</t>
  </si>
  <si>
    <t>1402/06/09</t>
  </si>
  <si>
    <t>1402/06/11</t>
  </si>
  <si>
    <t>1402/06/12</t>
  </si>
  <si>
    <t>1402/06/13</t>
  </si>
  <si>
    <t>1402/06/14</t>
  </si>
  <si>
    <t>1402/06/15</t>
  </si>
  <si>
    <t>1402/06/16</t>
  </si>
  <si>
    <t>1402/06/18</t>
  </si>
  <si>
    <t>1402/06/19</t>
  </si>
  <si>
    <t>1402/06/20</t>
  </si>
  <si>
    <t>1402/06/21</t>
  </si>
  <si>
    <t>1402/06/22</t>
  </si>
  <si>
    <t>1402/06/23</t>
  </si>
  <si>
    <t>1402/06/25</t>
  </si>
  <si>
    <t>1402/06/26</t>
  </si>
  <si>
    <t>1402/06/27</t>
  </si>
  <si>
    <t>1402/06/28</t>
  </si>
  <si>
    <t>1402/06/29</t>
  </si>
  <si>
    <t>1402/06/30</t>
  </si>
  <si>
    <t>1402/07/01</t>
  </si>
  <si>
    <t>1402/07/02</t>
  </si>
  <si>
    <t>1402/07/03</t>
  </si>
  <si>
    <t>1402/07/04</t>
  </si>
  <si>
    <t>1402/07/05</t>
  </si>
  <si>
    <t>1402/07/06</t>
  </si>
  <si>
    <t>1402/07/08</t>
  </si>
  <si>
    <t>1402/07/09</t>
  </si>
  <si>
    <t>1402/07/10</t>
  </si>
  <si>
    <t>1402/07/11</t>
  </si>
  <si>
    <t>1402/07/12</t>
  </si>
  <si>
    <t>1402/07/13</t>
  </si>
  <si>
    <t>1402/07/15</t>
  </si>
  <si>
    <t>1402/07/16</t>
  </si>
  <si>
    <t>1402/07/17</t>
  </si>
  <si>
    <t>1402/07/18</t>
  </si>
  <si>
    <t>1402/07/19</t>
  </si>
  <si>
    <t>1402/07/20</t>
  </si>
  <si>
    <t>1402/07/22</t>
  </si>
  <si>
    <t>1402/07/23</t>
  </si>
  <si>
    <t>1402/07/24</t>
  </si>
  <si>
    <t>1402/07/25</t>
  </si>
  <si>
    <t>1402/07/26</t>
  </si>
  <si>
    <t>1402/07/27</t>
  </si>
  <si>
    <t>1402/07/29</t>
  </si>
  <si>
    <t>1402/07/30</t>
  </si>
  <si>
    <t>1402/08/01</t>
  </si>
  <si>
    <t>1402/08/02</t>
  </si>
  <si>
    <t>1402/08/03</t>
  </si>
  <si>
    <t>رشد ماهانه</t>
  </si>
  <si>
    <t>میانگین رشد هر ماه</t>
  </si>
  <si>
    <t>1402/08/04</t>
  </si>
  <si>
    <t>1402/08/06</t>
  </si>
  <si>
    <t>1402/08/07</t>
  </si>
  <si>
    <t>1402/08/08</t>
  </si>
  <si>
    <t>1402/08/09</t>
  </si>
  <si>
    <t>1402/08/10</t>
  </si>
  <si>
    <t>1402/08/11</t>
  </si>
  <si>
    <t>1402/08/13</t>
  </si>
  <si>
    <t>1402/08/14</t>
  </si>
  <si>
    <t>1402/08/15</t>
  </si>
  <si>
    <t>1402/08/16</t>
  </si>
  <si>
    <t>1402/08/17</t>
  </si>
  <si>
    <t>1402/08/18</t>
  </si>
  <si>
    <t>1402/08/20</t>
  </si>
  <si>
    <t>1402/08/21</t>
  </si>
  <si>
    <t>1402/08/22</t>
  </si>
  <si>
    <t>1402/08/23</t>
  </si>
  <si>
    <t>1402/08/24</t>
  </si>
  <si>
    <t>1402/08/25</t>
  </si>
  <si>
    <t>1402/08/27</t>
  </si>
  <si>
    <t>1402/08/28</t>
  </si>
  <si>
    <t>1402/08/29</t>
  </si>
  <si>
    <t>1402/08/30</t>
  </si>
  <si>
    <t>متغیر</t>
  </si>
  <si>
    <t>میانگین هندسی رشد</t>
  </si>
  <si>
    <t>انحراف معیار نرخ دلار در بازار غیررسمی (ریال)-اعلامی بانک مرکزی</t>
  </si>
  <si>
    <t>انحراف معیار سالانه نرخ دلار در بازار غیررسمی (ریال)</t>
  </si>
  <si>
    <r>
      <rPr>
        <b/>
        <sz val="14"/>
        <color theme="1"/>
        <rFont val="B Nazanin"/>
        <charset val="178"/>
      </rPr>
      <t>میانگین سالانه حباب ارز</t>
    </r>
    <r>
      <rPr>
        <b/>
        <sz val="9"/>
        <color theme="1"/>
        <rFont val="B Nazanin"/>
        <charset val="178"/>
      </rPr>
      <t xml:space="preserve"> (ارز آزاد با نرخ ppp)</t>
    </r>
  </si>
  <si>
    <t>1377,1360 , 1401</t>
  </si>
  <si>
    <t>بیشتر رشد میانگین سالانه نرخ ارز</t>
  </si>
  <si>
    <t>1360,13770 , 1401</t>
  </si>
  <si>
    <t>observation_date</t>
  </si>
  <si>
    <t>تورم نقطه ای شهری</t>
  </si>
  <si>
    <t>رشد نقطه ای نقدینگی</t>
  </si>
  <si>
    <t>2010 به بعد</t>
  </si>
  <si>
    <r>
      <t xml:space="preserve">Consumer Price Index for All Urban Consumers: All Items in U.S. City Average, Percent Change from Year Ago, Monthly, </t>
    </r>
    <r>
      <rPr>
        <sz val="10"/>
        <color rgb="FFFF0000"/>
        <rFont val="Arial"/>
        <family val="2"/>
      </rPr>
      <t>Seasonally Adjusted</t>
    </r>
  </si>
  <si>
    <t xml:space="preserve">نقدینگی </t>
  </si>
  <si>
    <t>Federal Funds Effective Rate, Percent, Monthly, Not Seasonally Adjusted</t>
  </si>
  <si>
    <t>نرخ بهره فدرال رزرو</t>
  </si>
  <si>
    <r>
      <t xml:space="preserve">M2SL:M2, Percent Change from Year Ago, Monthly, </t>
    </r>
    <r>
      <rPr>
        <sz val="10"/>
        <color rgb="FFFF0000"/>
        <rFont val="Arial"/>
        <family val="2"/>
      </rPr>
      <t>Seasonally Adjusted</t>
    </r>
  </si>
  <si>
    <r>
      <t xml:space="preserve">Federal Funds Effective Rate, Percent, Monthly, Not </t>
    </r>
    <r>
      <rPr>
        <sz val="10"/>
        <color rgb="FFFF0000"/>
        <rFont val="Arial"/>
        <family val="2"/>
      </rPr>
      <t>Seasonally Adjusted</t>
    </r>
  </si>
  <si>
    <r>
      <t xml:space="preserve">M2, Billions of Dollars, Monthly, </t>
    </r>
    <r>
      <rPr>
        <sz val="10"/>
        <color rgb="FFFF0000"/>
        <rFont val="Arial"/>
        <family val="2"/>
      </rPr>
      <t>Seasonally Adjusted</t>
    </r>
  </si>
  <si>
    <t>M2, Billions of Dollars, Annual, Seasonally Adjusted</t>
  </si>
  <si>
    <t>نقدینگی</t>
  </si>
  <si>
    <t>Gross Domestic Product, Billions of Dollars, Annual, Seasonally Adjusted Annual Rate</t>
  </si>
  <si>
    <t>GDP</t>
  </si>
  <si>
    <t>تورم کل</t>
  </si>
  <si>
    <t>Consumer Price Index for All Urban Consumers: All Items Less Food and Energy in U.S. City Average, Index 1982-1984=100, Monthly, Not Seasonally Adjusted</t>
  </si>
  <si>
    <t>Consumer Price Index for All Urban Consumers: All Items Less Food and Energy in U.S. City Average, Percent Change, Annual, Not Seasonally Adjusted</t>
  </si>
  <si>
    <t>تورم هسته</t>
  </si>
  <si>
    <t>CPI  هسته</t>
  </si>
  <si>
    <t>تورم هسته نقطه ای</t>
  </si>
  <si>
    <t xml:space="preserve"> تورم هسته نقطه ای</t>
  </si>
  <si>
    <t>M2, Billions of Dollars, Monthly,Seasonally Adjusted</t>
  </si>
  <si>
    <t>سالانه</t>
  </si>
  <si>
    <r>
      <t xml:space="preserve">Federal Funds Effective Rate, Percent, Annual, </t>
    </r>
    <r>
      <rPr>
        <sz val="10"/>
        <color rgb="FFFF0000"/>
        <rFont val="Calibri"/>
        <family val="2"/>
        <scheme val="minor"/>
      </rPr>
      <t>Not Seasonally Adjusted</t>
    </r>
  </si>
  <si>
    <r>
      <t xml:space="preserve">Inflation, consumer prices for the United States, Percent, Annual, </t>
    </r>
    <r>
      <rPr>
        <sz val="10"/>
        <color rgb="FFFF0000"/>
        <rFont val="Calibri"/>
        <family val="2"/>
        <scheme val="minor"/>
      </rPr>
      <t>Not Seasonally Adjusted</t>
    </r>
  </si>
  <si>
    <r>
      <t>Consumer Price Index: All Items: Total for United States, Contribution to annual inflation, Annual,</t>
    </r>
    <r>
      <rPr>
        <sz val="10"/>
        <color rgb="FFFF0000"/>
        <rFont val="Calibri"/>
        <family val="2"/>
        <scheme val="minor"/>
      </rPr>
      <t xml:space="preserve"> Not Seasonally Adjusted</t>
    </r>
  </si>
  <si>
    <t>ماهانه (1954-2010)</t>
  </si>
  <si>
    <t>ماهانه (2010 به بعد)</t>
  </si>
  <si>
    <t>Consumer Price Index: All Items: Total for United States, Contribution to annual inflation, Annual, Not Seasonally Adjusted</t>
  </si>
  <si>
    <t>تورم 12 ماهه منتهی به هر ماه</t>
  </si>
  <si>
    <t>فروردین</t>
  </si>
  <si>
    <t>اردیبهشت</t>
  </si>
  <si>
    <t>خرداد</t>
  </si>
  <si>
    <t>تیر</t>
  </si>
  <si>
    <t>مرداد</t>
  </si>
  <si>
    <t>شهریور</t>
  </si>
  <si>
    <t>مهر</t>
  </si>
  <si>
    <t>آبان</t>
  </si>
  <si>
    <t>آذر</t>
  </si>
  <si>
    <t>دی</t>
  </si>
  <si>
    <t>بهمن</t>
  </si>
  <si>
    <t>اسفند</t>
  </si>
  <si>
    <t>بیشتر رشد ماهانه از سال 1390</t>
  </si>
  <si>
    <t>نرخ حقیقی ارز به قیمت های ثابت سال 1400</t>
  </si>
  <si>
    <t>نرخ حقیقی ارز به قیمت های ثابت سال 1381</t>
  </si>
  <si>
    <t>نرخ حقیقی ارز به قیمت های ثابت سال 1402</t>
  </si>
  <si>
    <t>1402/09/01</t>
  </si>
  <si>
    <t>1402/09/04</t>
  </si>
  <si>
    <t>1402/09/05</t>
  </si>
  <si>
    <t>درصد معامله نسبت به عرضه (میانگین 5 روزه)</t>
  </si>
  <si>
    <t>رشد تقاضا (معامله شده) در سامانه نیما</t>
  </si>
  <si>
    <t>Crude oil, average</t>
  </si>
  <si>
    <t>($/bbl)</t>
  </si>
  <si>
    <t>KCRUDE_PETRO</t>
  </si>
  <si>
    <t>قیمت نفت برنت</t>
  </si>
  <si>
    <t>قیمت حقیقی نفت به قیمت های ثابت 1402</t>
  </si>
  <si>
    <t xml:space="preserve">شرح </t>
  </si>
  <si>
    <t>هفت ماهه 1402</t>
  </si>
  <si>
    <t>تراز تجاری</t>
  </si>
  <si>
    <t>آمار اتاق بازرگانی</t>
  </si>
  <si>
    <t>شرح</t>
  </si>
  <si>
    <t>صادرات</t>
  </si>
  <si>
    <t>واردات</t>
  </si>
  <si>
    <t>دلار</t>
  </si>
  <si>
    <t>صادرات (وزنی- کیلوگرم)</t>
  </si>
  <si>
    <t>واردات (وزنی- کیلوگرم)</t>
  </si>
  <si>
    <t>آمار صادرات و واردات غیر نفتی (داده گمرک- بدون احتساب صادرات چمدانی)</t>
  </si>
  <si>
    <t>آمار اتاق بازرگانی- میلیارد دلار</t>
  </si>
  <si>
    <t>متوسط نرخ ارز غیر رسمی در دهه های مختلف</t>
  </si>
  <si>
    <t>تحولات رشد میانگین سالانه متغیرها طی دوره های مختلف</t>
  </si>
  <si>
    <t>میانگین نرخ ارز در طی دوره (ریال)</t>
  </si>
  <si>
    <t>90-97</t>
  </si>
  <si>
    <t>هشت ماهه 1402</t>
  </si>
  <si>
    <t>1402/09/06</t>
  </si>
  <si>
    <t>1402/09/07</t>
  </si>
  <si>
    <t>1402/09/08</t>
  </si>
  <si>
    <t>1402/09/11</t>
  </si>
  <si>
    <t>1402/09/12</t>
  </si>
  <si>
    <t>1402/09/13</t>
  </si>
  <si>
    <t>1402/09/14</t>
  </si>
  <si>
    <t>1402/09/15</t>
  </si>
  <si>
    <t>1402/09/18</t>
  </si>
  <si>
    <t>1402/09/19</t>
  </si>
  <si>
    <t>1402/09/20</t>
  </si>
  <si>
    <t>1402/09/21</t>
  </si>
  <si>
    <t>1402/09/22</t>
  </si>
  <si>
    <t>1402/09/27</t>
  </si>
  <si>
    <t>1401/08/11</t>
  </si>
  <si>
    <t>1401/08/12</t>
  </si>
  <si>
    <t>1401/08/15</t>
  </si>
  <si>
    <t>1401/09/05</t>
  </si>
  <si>
    <t>1401/09/15</t>
  </si>
  <si>
    <t>1402/09/28</t>
  </si>
  <si>
    <t>1402/09/29</t>
  </si>
  <si>
    <t>1402/10/02</t>
  </si>
  <si>
    <t>متوسط 5 روزه  تقاضا (معامله شده) در سامانه نیما</t>
  </si>
  <si>
    <t>مقاصد صادراتی</t>
  </si>
  <si>
    <t>چین</t>
  </si>
  <si>
    <t>عراق</t>
  </si>
  <si>
    <t>امارات</t>
  </si>
  <si>
    <t>ترکیه</t>
  </si>
  <si>
    <t>هند</t>
  </si>
  <si>
    <t>مبادی وارداتی</t>
  </si>
  <si>
    <t>آلمان</t>
  </si>
  <si>
    <t>سهم از کل صادرات</t>
  </si>
  <si>
    <t>سهم از کل واردات</t>
  </si>
  <si>
    <t>نه ماهه 1402</t>
  </si>
  <si>
    <t>1402/10/03</t>
  </si>
  <si>
    <t>1402/10/04</t>
  </si>
  <si>
    <t>1402/10/05</t>
  </si>
  <si>
    <t>1402/10/06</t>
  </si>
  <si>
    <t>1402/10/09</t>
  </si>
  <si>
    <t>1402/10/10</t>
  </si>
  <si>
    <t>1402/10/11</t>
  </si>
  <si>
    <t>1402/10/12</t>
  </si>
  <si>
    <t>1402/10/13</t>
  </si>
  <si>
    <t>1402/10/16</t>
  </si>
  <si>
    <t>1402/10/18</t>
  </si>
  <si>
    <t>1402/10/19</t>
  </si>
  <si>
    <t>1402/10/20</t>
  </si>
  <si>
    <t>1402/10/24</t>
  </si>
  <si>
    <t>1402/10/25</t>
  </si>
  <si>
    <t>1402/10/26</t>
  </si>
  <si>
    <t>مازاد عرضه (میلیون دلار)</t>
  </si>
  <si>
    <t>متوسط 5 روزه مازاد عرضه (میلیون دلار)</t>
  </si>
  <si>
    <t>متوسط 10 روزه  تقاضا (معامله شده) در سامانه نیما</t>
  </si>
  <si>
    <t>عرضه (میلیون دلار)</t>
  </si>
  <si>
    <t>درصد معامله نسبت به عرضه (میانگین 10 روزه)</t>
  </si>
  <si>
    <t>معامله شده (میلیون دلار)</t>
  </si>
  <si>
    <t>متوسط 10روزه مازاد عرضه (میلیون دلار)</t>
  </si>
  <si>
    <t>متوسط 20روزه مازاد عرضه (میلیون دلار)</t>
  </si>
  <si>
    <t>درصد معامله شده  به معکوس مازاد عرضه (متوسط 10 روزه)</t>
  </si>
  <si>
    <t>درصد معامله شده  به معکوس مازاد عرضه (متوسط 5 روزه)</t>
  </si>
  <si>
    <t>درصد معامله شده  به معکوس مازاد عرضه (متوسط 20 روزه)</t>
  </si>
  <si>
    <t xml:space="preserve">  </t>
  </si>
  <si>
    <t>درصد معامله نسبت به عرضه (میانگین 20 روزه)</t>
  </si>
  <si>
    <t xml:space="preserve">متوسط 5 روزه رشد تقاضا (معامله شده) </t>
  </si>
  <si>
    <t xml:space="preserve">متوسط 10روزه رشد تقاضا (معامله شده) </t>
  </si>
  <si>
    <t xml:space="preserve">متوسط 20 روزه رشد تقاضا (معامله شده) </t>
  </si>
  <si>
    <t>متوسط 20 روزه  تقاضا (معامله شده) در سامانه نیما</t>
  </si>
  <si>
    <t>متوسط 20 روزه  عرضه در سامانه نیما</t>
  </si>
  <si>
    <t>معکوس مازاد عرضه</t>
  </si>
  <si>
    <t>میلیارد دلار</t>
  </si>
  <si>
    <t>ده ماهه 1402</t>
  </si>
  <si>
    <t>امار سایت گمرک- میلیارد دلار</t>
  </si>
  <si>
    <t>دوزاده ماه 1402</t>
  </si>
  <si>
    <t>یازده ماه 1402</t>
  </si>
  <si>
    <t>شش ماهه 1402</t>
  </si>
  <si>
    <t>پنج ماهه 1402</t>
  </si>
  <si>
    <t>چهار ماه 1402</t>
  </si>
  <si>
    <t>سه ماهه 1402</t>
  </si>
  <si>
    <t>دو ماهه 1402</t>
  </si>
  <si>
    <t>یک ماهه 1402</t>
  </si>
  <si>
    <t xml:space="preserve"> صادرات (میلیارد دلار)</t>
  </si>
  <si>
    <t xml:space="preserve"> واردات (میلیارد دلار)</t>
  </si>
  <si>
    <t xml:space="preserve"> واردات (میلیون تن)</t>
  </si>
  <si>
    <t xml:space="preserve"> صادرات (میلیون تن)</t>
  </si>
  <si>
    <t xml:space="preserve"> واردات (کیلوگرم)</t>
  </si>
  <si>
    <t xml:space="preserve"> صادرات(کیلوگرم)</t>
  </si>
  <si>
    <t>تراز تجاری ( هزار تن)</t>
  </si>
  <si>
    <t>1402/10/27</t>
  </si>
  <si>
    <t>1402/10/30</t>
  </si>
  <si>
    <t>1402/11/03</t>
  </si>
  <si>
    <t>1402/11/04</t>
  </si>
  <si>
    <t>1402/11/07</t>
  </si>
  <si>
    <t>1402/11/08</t>
  </si>
  <si>
    <t>1402/11/09</t>
  </si>
  <si>
    <t>1402/11/10</t>
  </si>
  <si>
    <t>1402/11/11</t>
  </si>
  <si>
    <t>1402/11/14</t>
  </si>
  <si>
    <t>1402/11/15</t>
  </si>
  <si>
    <t>1402/11/16</t>
  </si>
  <si>
    <t>1402/11/17</t>
  </si>
  <si>
    <t>1402/11/18</t>
  </si>
  <si>
    <t>1402/11/23</t>
  </si>
  <si>
    <t>1402/11/24</t>
  </si>
  <si>
    <t>1402/11/25</t>
  </si>
  <si>
    <t>1402/11/28</t>
  </si>
  <si>
    <t>1402/11/29</t>
  </si>
  <si>
    <t>1402/11/30</t>
  </si>
  <si>
    <t>1402/12/01</t>
  </si>
  <si>
    <t>1402/12/02</t>
  </si>
  <si>
    <t>1402/12/07</t>
  </si>
  <si>
    <t>1402/12/08</t>
  </si>
  <si>
    <t>1402/12/09</t>
  </si>
  <si>
    <t>1402/12/12</t>
  </si>
  <si>
    <t>1402/12/13</t>
  </si>
  <si>
    <t>1402/12/14</t>
  </si>
  <si>
    <t>1402/12/15</t>
  </si>
  <si>
    <t>1402/12/16</t>
  </si>
  <si>
    <t>1402/12/19</t>
  </si>
  <si>
    <t>1402/12/20</t>
  </si>
  <si>
    <t>1402/12/21</t>
  </si>
  <si>
    <t>1402/12/22</t>
  </si>
  <si>
    <t>1402/12/23</t>
  </si>
  <si>
    <t>1402/12/27</t>
  </si>
  <si>
    <t>1403/01/14</t>
  </si>
  <si>
    <t>1403/01/15</t>
  </si>
  <si>
    <t>1403/01/18</t>
  </si>
  <si>
    <t>1403/01/19</t>
  </si>
  <si>
    <t>1403/01/20</t>
  </si>
  <si>
    <t>1403/01/25</t>
  </si>
  <si>
    <t>1403/01/27</t>
  </si>
  <si>
    <t>1403/01/28</t>
  </si>
  <si>
    <t>1403/02/04</t>
  </si>
  <si>
    <t>1402-09-01</t>
  </si>
  <si>
    <t>1402-09-02</t>
  </si>
  <si>
    <t>1402-09-05</t>
  </si>
  <si>
    <t>1402-09-06</t>
  </si>
  <si>
    <t>1402-09-07</t>
  </si>
  <si>
    <t>1402-09-08</t>
  </si>
  <si>
    <t>1402-09-09</t>
  </si>
  <si>
    <t>1402-09-11</t>
  </si>
  <si>
    <t>1402-09-12</t>
  </si>
  <si>
    <t>1402-09-13</t>
  </si>
  <si>
    <t>1402-09-14</t>
  </si>
  <si>
    <t>1402-09-15</t>
  </si>
  <si>
    <t>1402-09-16</t>
  </si>
  <si>
    <t>1402-09-18</t>
  </si>
  <si>
    <t>1402-09-19</t>
  </si>
  <si>
    <t>1402-09-20</t>
  </si>
  <si>
    <t>1402-09-21</t>
  </si>
  <si>
    <t>1402-09-22</t>
  </si>
  <si>
    <t>1402-09-23</t>
  </si>
  <si>
    <t>1402-09-25</t>
  </si>
  <si>
    <t>1402-09-26</t>
  </si>
  <si>
    <t>1402-09-27</t>
  </si>
  <si>
    <t>1402-09-28</t>
  </si>
  <si>
    <t>1402-09-29</t>
  </si>
  <si>
    <t>1402-09-30</t>
  </si>
  <si>
    <t>1402-10-02</t>
  </si>
  <si>
    <t>1402-10-03</t>
  </si>
  <si>
    <t>1402-10-04</t>
  </si>
  <si>
    <t>1402-10-05</t>
  </si>
  <si>
    <t>1402-10-06</t>
  </si>
  <si>
    <t>1402-10-07</t>
  </si>
  <si>
    <t>1402-10-09</t>
  </si>
  <si>
    <t>1402-10-10</t>
  </si>
  <si>
    <t>1402-10-11</t>
  </si>
  <si>
    <t>1402-10-12</t>
  </si>
  <si>
    <t>1402-10-13</t>
  </si>
  <si>
    <t>1402-10-14</t>
  </si>
  <si>
    <t>1402-10-16</t>
  </si>
  <si>
    <t>1402-10-17</t>
  </si>
  <si>
    <t>1402-10-18</t>
  </si>
  <si>
    <t>1402-10-19</t>
  </si>
  <si>
    <t>1402-10-20</t>
  </si>
  <si>
    <t>1402-10-21</t>
  </si>
  <si>
    <t>1402-10-23</t>
  </si>
  <si>
    <t>1402-10-24</t>
  </si>
  <si>
    <t>1402-10-25</t>
  </si>
  <si>
    <t>1402-10-26</t>
  </si>
  <si>
    <t>1402-10-27</t>
  </si>
  <si>
    <t>1402-10-28</t>
  </si>
  <si>
    <t>1402-10-30</t>
  </si>
  <si>
    <t>1402-11-01</t>
  </si>
  <si>
    <t>1402-11-02</t>
  </si>
  <si>
    <t>1402-11-03</t>
  </si>
  <si>
    <t>1402-11-04</t>
  </si>
  <si>
    <t>1402-11-05</t>
  </si>
  <si>
    <t>1402-11-07</t>
  </si>
  <si>
    <t>1402-11-08</t>
  </si>
  <si>
    <t>1402-11-09</t>
  </si>
  <si>
    <t>1402-11-10</t>
  </si>
  <si>
    <t>1402-11-11</t>
  </si>
  <si>
    <t>1402-11-12</t>
  </si>
  <si>
    <t>1402-11-14</t>
  </si>
  <si>
    <t>1402-11-15</t>
  </si>
  <si>
    <t>1402-11-16</t>
  </si>
  <si>
    <t>1402-11-17</t>
  </si>
  <si>
    <t>1402-11-18</t>
  </si>
  <si>
    <t>1402-11-19</t>
  </si>
  <si>
    <t>1402-11-21</t>
  </si>
  <si>
    <t>1402-11-22</t>
  </si>
  <si>
    <t>1402-11-23</t>
  </si>
  <si>
    <t>1402-11-24</t>
  </si>
  <si>
    <t>1402-11-25</t>
  </si>
  <si>
    <t>1402-11-26</t>
  </si>
  <si>
    <t>1402-11-28</t>
  </si>
  <si>
    <t>1402-11-29</t>
  </si>
  <si>
    <t>1402-11-30</t>
  </si>
  <si>
    <t>1402-12-01</t>
  </si>
  <si>
    <t>1402-12-02</t>
  </si>
  <si>
    <t>1402-12-03</t>
  </si>
  <si>
    <t>1402-12-05</t>
  </si>
  <si>
    <t>1402-12-06</t>
  </si>
  <si>
    <t>1402-12-07</t>
  </si>
  <si>
    <t>1402-12-08</t>
  </si>
  <si>
    <t>1402-12-09</t>
  </si>
  <si>
    <t>1402-12-10</t>
  </si>
  <si>
    <t>1402-12-12</t>
  </si>
  <si>
    <t>1402-12-13</t>
  </si>
  <si>
    <t>1402-12-14</t>
  </si>
  <si>
    <t>1402-12-15</t>
  </si>
  <si>
    <t>1402-12-16</t>
  </si>
  <si>
    <t>1402-12-17</t>
  </si>
  <si>
    <t>1402-12-19</t>
  </si>
  <si>
    <t>1402-12-20</t>
  </si>
  <si>
    <t>1402-12-21</t>
  </si>
  <si>
    <t>1402-12-22</t>
  </si>
  <si>
    <t>1402-12-23</t>
  </si>
  <si>
    <t>1402-12-24</t>
  </si>
  <si>
    <t>1402-12-26</t>
  </si>
  <si>
    <t>1402-12-27</t>
  </si>
  <si>
    <t>1402-12-28</t>
  </si>
  <si>
    <t>1403-01-05</t>
  </si>
  <si>
    <t>1403-01-06</t>
  </si>
  <si>
    <t>1403-01-07</t>
  </si>
  <si>
    <t>1403-01-08</t>
  </si>
  <si>
    <t>1403-01-09</t>
  </si>
  <si>
    <t>1403-01-11</t>
  </si>
  <si>
    <t>1403-01-12</t>
  </si>
  <si>
    <t>1403-01-13</t>
  </si>
  <si>
    <t>1403-01-14</t>
  </si>
  <si>
    <t>1403-01-15</t>
  </si>
  <si>
    <t>1403-01-16</t>
  </si>
  <si>
    <t>1403-01-18</t>
  </si>
  <si>
    <t>1403-01-19</t>
  </si>
  <si>
    <t>1403-01-20</t>
  </si>
  <si>
    <t>1403-01-21</t>
  </si>
  <si>
    <t>1403-01-22</t>
  </si>
  <si>
    <t>1403-01-23</t>
  </si>
  <si>
    <t>1403-01-25</t>
  </si>
  <si>
    <t>1403-01-26</t>
  </si>
  <si>
    <t>1403-01-27</t>
  </si>
  <si>
    <t>1403-01-28</t>
  </si>
  <si>
    <t>1403-01-29</t>
  </si>
  <si>
    <t>1403-01-30</t>
  </si>
  <si>
    <t>1403-02-01</t>
  </si>
  <si>
    <t>1403-02-02</t>
  </si>
  <si>
    <t>1403-02-03</t>
  </si>
  <si>
    <t>1403-02-04</t>
  </si>
  <si>
    <t>1403-02-05</t>
  </si>
  <si>
    <t>1403-02-06</t>
  </si>
  <si>
    <t>1403-02-08</t>
  </si>
  <si>
    <t>1403-02-09</t>
  </si>
  <si>
    <t>1403-02-10</t>
  </si>
  <si>
    <t>1403-02-11</t>
  </si>
  <si>
    <t>1403-02-12</t>
  </si>
  <si>
    <t>1390:1</t>
  </si>
  <si>
    <t>1390:2</t>
  </si>
  <si>
    <t>1390:3</t>
  </si>
  <si>
    <t>1390:4</t>
  </si>
  <si>
    <t>1390:5</t>
  </si>
  <si>
    <t>1390:6</t>
  </si>
  <si>
    <t>1390:7</t>
  </si>
  <si>
    <t>1390:8</t>
  </si>
  <si>
    <t>1390:9</t>
  </si>
  <si>
    <t>1390:10</t>
  </si>
  <si>
    <t>1390:11</t>
  </si>
  <si>
    <t>1390:12</t>
  </si>
  <si>
    <t>1391:01</t>
  </si>
  <si>
    <t>1391:02</t>
  </si>
  <si>
    <t>1391:03</t>
  </si>
  <si>
    <t>1391:04</t>
  </si>
  <si>
    <t>1391:05</t>
  </si>
  <si>
    <t>1391:06</t>
  </si>
  <si>
    <t>1391:07</t>
  </si>
  <si>
    <t>1391:08</t>
  </si>
  <si>
    <t>1391:09</t>
  </si>
  <si>
    <t>1391:10</t>
  </si>
  <si>
    <t>1391:11</t>
  </si>
  <si>
    <t>1391:12</t>
  </si>
  <si>
    <t>1392:01</t>
  </si>
  <si>
    <t>1392:02</t>
  </si>
  <si>
    <t>1392:03</t>
  </si>
  <si>
    <t>1392:04</t>
  </si>
  <si>
    <t>1392:05</t>
  </si>
  <si>
    <t>1392:06</t>
  </si>
  <si>
    <t>1392:07</t>
  </si>
  <si>
    <t>1392:08</t>
  </si>
  <si>
    <t>1392:09</t>
  </si>
  <si>
    <t>1392:10</t>
  </si>
  <si>
    <t>1392:11</t>
  </si>
  <si>
    <t>1392:12</t>
  </si>
  <si>
    <t>1393:01</t>
  </si>
  <si>
    <t>1393:02</t>
  </si>
  <si>
    <t>1393:03</t>
  </si>
  <si>
    <t>1393:04</t>
  </si>
  <si>
    <t>1393:05</t>
  </si>
  <si>
    <t>1393:06</t>
  </si>
  <si>
    <t>1393:07</t>
  </si>
  <si>
    <t>1393:08</t>
  </si>
  <si>
    <t>1393:09</t>
  </si>
  <si>
    <t>1393:10</t>
  </si>
  <si>
    <t>1393:11</t>
  </si>
  <si>
    <t>1393:12</t>
  </si>
  <si>
    <t>1394:01</t>
  </si>
  <si>
    <t>1394:02</t>
  </si>
  <si>
    <t>1394:03</t>
  </si>
  <si>
    <t>1394:04</t>
  </si>
  <si>
    <t>1394:05</t>
  </si>
  <si>
    <t>1394:06</t>
  </si>
  <si>
    <t>1394:07</t>
  </si>
  <si>
    <t>1394:08</t>
  </si>
  <si>
    <t>1394:09</t>
  </si>
  <si>
    <t>1394:10</t>
  </si>
  <si>
    <t>1394:11</t>
  </si>
  <si>
    <t>1394:12</t>
  </si>
  <si>
    <t>1395:01</t>
  </si>
  <si>
    <t>1395:02</t>
  </si>
  <si>
    <t>1395:03</t>
  </si>
  <si>
    <t>1395:04</t>
  </si>
  <si>
    <t>1395:05</t>
  </si>
  <si>
    <t>1395:06</t>
  </si>
  <si>
    <t>1395:07</t>
  </si>
  <si>
    <t>1395:08</t>
  </si>
  <si>
    <t>1395:09</t>
  </si>
  <si>
    <t>1395:10</t>
  </si>
  <si>
    <t>1395:11</t>
  </si>
  <si>
    <t>1395:12</t>
  </si>
  <si>
    <t>1396:01</t>
  </si>
  <si>
    <t>1396:02</t>
  </si>
  <si>
    <t>1396:03</t>
  </si>
  <si>
    <t>1396:04</t>
  </si>
  <si>
    <t>1396:05</t>
  </si>
  <si>
    <t>1396:06</t>
  </si>
  <si>
    <t>1396:07</t>
  </si>
  <si>
    <t>1396:08</t>
  </si>
  <si>
    <t>1396:09</t>
  </si>
  <si>
    <t>1396:10</t>
  </si>
  <si>
    <t>1396:11</t>
  </si>
  <si>
    <t>1396:12</t>
  </si>
  <si>
    <t>1397:01</t>
  </si>
  <si>
    <t>1397:02</t>
  </si>
  <si>
    <t>1397:03</t>
  </si>
  <si>
    <t>1397:04</t>
  </si>
  <si>
    <t>1397:05</t>
  </si>
  <si>
    <t>1397:06</t>
  </si>
  <si>
    <t>1397:07</t>
  </si>
  <si>
    <t>1397:08</t>
  </si>
  <si>
    <t>1397:09</t>
  </si>
  <si>
    <t>1397:10</t>
  </si>
  <si>
    <t>1397:11</t>
  </si>
  <si>
    <t>1397:12</t>
  </si>
  <si>
    <t>1398:01</t>
  </si>
  <si>
    <t>1398:02</t>
  </si>
  <si>
    <t>1398:03</t>
  </si>
  <si>
    <t>1398:04</t>
  </si>
  <si>
    <t>1398:05</t>
  </si>
  <si>
    <t>1398:06</t>
  </si>
  <si>
    <t>1398:07</t>
  </si>
  <si>
    <t>1398:08</t>
  </si>
  <si>
    <t>1398:09</t>
  </si>
  <si>
    <t>1398:10</t>
  </si>
  <si>
    <t>1398:11</t>
  </si>
  <si>
    <t>1398:12</t>
  </si>
  <si>
    <t>1399:01</t>
  </si>
  <si>
    <t>1399:02</t>
  </si>
  <si>
    <t>1399:03</t>
  </si>
  <si>
    <t>1399:04</t>
  </si>
  <si>
    <t>1399:05</t>
  </si>
  <si>
    <t>1399:06</t>
  </si>
  <si>
    <t>1399:07</t>
  </si>
  <si>
    <t>1399:08</t>
  </si>
  <si>
    <t>1399:09</t>
  </si>
  <si>
    <t>1399:10</t>
  </si>
  <si>
    <t>1399:11</t>
  </si>
  <si>
    <t>1399:12</t>
  </si>
  <si>
    <t>1400:01</t>
  </si>
  <si>
    <t>1400:02</t>
  </si>
  <si>
    <t>1400:03</t>
  </si>
  <si>
    <t>1400:04</t>
  </si>
  <si>
    <t>1400:05</t>
  </si>
  <si>
    <t>1400:06</t>
  </si>
  <si>
    <t>1400:07</t>
  </si>
  <si>
    <t>1400:08</t>
  </si>
  <si>
    <t>1400:09</t>
  </si>
  <si>
    <t>1400:10</t>
  </si>
  <si>
    <t>1400:11</t>
  </si>
  <si>
    <t>1400:12</t>
  </si>
  <si>
    <t>1401:01</t>
  </si>
  <si>
    <t>1401:02</t>
  </si>
  <si>
    <t>1401:03</t>
  </si>
  <si>
    <t>1401:04</t>
  </si>
  <si>
    <t>1401:05</t>
  </si>
  <si>
    <t>1401:06</t>
  </si>
  <si>
    <t>1401:07</t>
  </si>
  <si>
    <t>1401:08</t>
  </si>
  <si>
    <t>1401:09</t>
  </si>
  <si>
    <t>1401:10</t>
  </si>
  <si>
    <t>1401:11</t>
  </si>
  <si>
    <t>1401:12</t>
  </si>
  <si>
    <t>نرخ متوسط سالانه دار آزاد</t>
  </si>
  <si>
    <t>پنج ماهه 1403</t>
  </si>
  <si>
    <t>چهارماهه1403</t>
  </si>
  <si>
    <t>سه ماهه1403</t>
  </si>
  <si>
    <t>دو ماهه1403</t>
  </si>
  <si>
    <t>یک ماه 1403</t>
  </si>
  <si>
    <t>نرخ روزانه دلار در دهه 80</t>
  </si>
  <si>
    <t>نرخ روزانه دلار 90-95</t>
  </si>
  <si>
    <t>نرخ روزانه دلار 95-1400</t>
  </si>
  <si>
    <t>نرخ روزانه دلار 1400 به بعد (منبع: بورس ویو)</t>
  </si>
  <si>
    <t>2021-03-27</t>
  </si>
  <si>
    <t>1400-01-07</t>
  </si>
  <si>
    <t>2021-03-28</t>
  </si>
  <si>
    <t>1400-01-08</t>
  </si>
  <si>
    <t>2021-03-30</t>
  </si>
  <si>
    <t>1400-01-10</t>
  </si>
  <si>
    <t>2021-03-31</t>
  </si>
  <si>
    <t>1400-01-11</t>
  </si>
  <si>
    <t>2021-04-01</t>
  </si>
  <si>
    <t>1400-01-12</t>
  </si>
  <si>
    <t>2021-04-03</t>
  </si>
  <si>
    <t>1400-01-14</t>
  </si>
  <si>
    <t>2021-04-04</t>
  </si>
  <si>
    <t>1400-01-15</t>
  </si>
  <si>
    <t>2021-04-05</t>
  </si>
  <si>
    <t>1400-01-16</t>
  </si>
  <si>
    <t>2021-04-06</t>
  </si>
  <si>
    <t>1400-01-17</t>
  </si>
  <si>
    <t>2021-04-07</t>
  </si>
  <si>
    <t>1400-01-18</t>
  </si>
  <si>
    <t>2021-04-08</t>
  </si>
  <si>
    <t>1400-01-19</t>
  </si>
  <si>
    <t>2021-04-10</t>
  </si>
  <si>
    <t>1400-01-21</t>
  </si>
  <si>
    <t>2021-04-11</t>
  </si>
  <si>
    <t>1400-01-22</t>
  </si>
  <si>
    <t>2021-04-12</t>
  </si>
  <si>
    <t>1400-01-23</t>
  </si>
  <si>
    <t>2021-04-13</t>
  </si>
  <si>
    <t>1400-01-24</t>
  </si>
  <si>
    <t>2021-04-14</t>
  </si>
  <si>
    <t>1400-01-25</t>
  </si>
  <si>
    <t>2021-04-15</t>
  </si>
  <si>
    <t>1400-01-26</t>
  </si>
  <si>
    <t>2021-04-17</t>
  </si>
  <si>
    <t>1400-01-28</t>
  </si>
  <si>
    <t>2021-04-18</t>
  </si>
  <si>
    <t>1400-01-29</t>
  </si>
  <si>
    <t>2021-04-19</t>
  </si>
  <si>
    <t>1400-01-30</t>
  </si>
  <si>
    <t>2021-04-20</t>
  </si>
  <si>
    <t>1400-01-31</t>
  </si>
  <si>
    <t>فروردین1400</t>
  </si>
  <si>
    <t>2021-04-21</t>
  </si>
  <si>
    <t>1400-02-01</t>
  </si>
  <si>
    <t>2021-04-22</t>
  </si>
  <si>
    <t>1400-02-02</t>
  </si>
  <si>
    <t>2021-04-24</t>
  </si>
  <si>
    <t>1400-02-04</t>
  </si>
  <si>
    <t>2021-04-25</t>
  </si>
  <si>
    <t>1400-02-05</t>
  </si>
  <si>
    <t>2021-04-26</t>
  </si>
  <si>
    <t>1400-02-06</t>
  </si>
  <si>
    <t>2021-04-27</t>
  </si>
  <si>
    <t>1400-02-07</t>
  </si>
  <si>
    <t>2021-04-28</t>
  </si>
  <si>
    <t>1400-02-08</t>
  </si>
  <si>
    <t>2021-04-29</t>
  </si>
  <si>
    <t>1400-02-09</t>
  </si>
  <si>
    <t>2021-05-01</t>
  </si>
  <si>
    <t>1400-02-11</t>
  </si>
  <si>
    <t>2021-05-02</t>
  </si>
  <si>
    <t>1400-02-12</t>
  </si>
  <si>
    <t>2021-05-03</t>
  </si>
  <si>
    <t>1400-02-13</t>
  </si>
  <si>
    <t>2021-05-05</t>
  </si>
  <si>
    <t>1400-02-15</t>
  </si>
  <si>
    <t>2021-05-06</t>
  </si>
  <si>
    <t>1400-02-16</t>
  </si>
  <si>
    <t>2021-05-08</t>
  </si>
  <si>
    <t>1400-02-18</t>
  </si>
  <si>
    <t>2021-05-09</t>
  </si>
  <si>
    <t>1400-02-19</t>
  </si>
  <si>
    <t>2021-05-10</t>
  </si>
  <si>
    <t>1400-02-20</t>
  </si>
  <si>
    <t>2021-05-11</t>
  </si>
  <si>
    <t>1400-02-21</t>
  </si>
  <si>
    <t>2021-05-12</t>
  </si>
  <si>
    <t>1400-02-22</t>
  </si>
  <si>
    <t>2021-05-13</t>
  </si>
  <si>
    <t>1400-02-23</t>
  </si>
  <si>
    <t>2021-05-15</t>
  </si>
  <si>
    <t>1400-02-25</t>
  </si>
  <si>
    <t>2021-05-16</t>
  </si>
  <si>
    <t>1400-02-26</t>
  </si>
  <si>
    <t>2021-05-17</t>
  </si>
  <si>
    <t>1400-02-27</t>
  </si>
  <si>
    <t>2021-05-18</t>
  </si>
  <si>
    <t>1400-02-28</t>
  </si>
  <si>
    <t>2021-05-19</t>
  </si>
  <si>
    <t>1400-02-29</t>
  </si>
  <si>
    <t>2021-05-20</t>
  </si>
  <si>
    <t>1400-02-30</t>
  </si>
  <si>
    <t>اردیبهشت 1400</t>
  </si>
  <si>
    <t>2021-05-22</t>
  </si>
  <si>
    <t>1400-03-01</t>
  </si>
  <si>
    <t>2021-05-23</t>
  </si>
  <si>
    <t>1400-03-02</t>
  </si>
  <si>
    <t>2021-05-24</t>
  </si>
  <si>
    <t>1400-03-03</t>
  </si>
  <si>
    <t>2021-05-25</t>
  </si>
  <si>
    <t>1400-03-04</t>
  </si>
  <si>
    <t>2021-05-26</t>
  </si>
  <si>
    <t>1400-03-05</t>
  </si>
  <si>
    <t>2021-05-27</t>
  </si>
  <si>
    <t>1400-03-06</t>
  </si>
  <si>
    <t>2021-05-29</t>
  </si>
  <si>
    <t>1400-03-08</t>
  </si>
  <si>
    <t>2021-05-30</t>
  </si>
  <si>
    <t>1400-03-09</t>
  </si>
  <si>
    <t>2021-05-31</t>
  </si>
  <si>
    <t>1400-03-10</t>
  </si>
  <si>
    <t>2021-06-01</t>
  </si>
  <si>
    <t>1400-03-11</t>
  </si>
  <si>
    <t>2021-06-02</t>
  </si>
  <si>
    <t>1400-03-12</t>
  </si>
  <si>
    <t>2021-06-03</t>
  </si>
  <si>
    <t>1400-03-13</t>
  </si>
  <si>
    <t>2021-06-07</t>
  </si>
  <si>
    <t>1400-03-17</t>
  </si>
  <si>
    <t>2021-06-08</t>
  </si>
  <si>
    <t>1400-03-18</t>
  </si>
  <si>
    <t>2021-06-09</t>
  </si>
  <si>
    <t>1400-03-19</t>
  </si>
  <si>
    <t>2021-06-10</t>
  </si>
  <si>
    <t>1400-03-20</t>
  </si>
  <si>
    <t>2021-06-12</t>
  </si>
  <si>
    <t>1400-03-22</t>
  </si>
  <si>
    <t>2021-06-13</t>
  </si>
  <si>
    <t>1400-03-23</t>
  </si>
  <si>
    <t>2021-06-14</t>
  </si>
  <si>
    <t>1400-03-24</t>
  </si>
  <si>
    <t>2021-06-15</t>
  </si>
  <si>
    <t>1400-03-25</t>
  </si>
  <si>
    <t>2021-06-16</t>
  </si>
  <si>
    <t>1400-03-26</t>
  </si>
  <si>
    <t>2021-06-17</t>
  </si>
  <si>
    <t>1400-03-27</t>
  </si>
  <si>
    <t>2021-06-19</t>
  </si>
  <si>
    <t>1400-03-29</t>
  </si>
  <si>
    <t>2021-06-20</t>
  </si>
  <si>
    <t>1400-03-30</t>
  </si>
  <si>
    <t>2021-06-21</t>
  </si>
  <si>
    <t>1400-03-31</t>
  </si>
  <si>
    <t>خرداد 1400</t>
  </si>
  <si>
    <t>2021-06-22</t>
  </si>
  <si>
    <t>1400-04-01</t>
  </si>
  <si>
    <t>2021-06-23</t>
  </si>
  <si>
    <t>1400-04-02</t>
  </si>
  <si>
    <t>2021-06-24</t>
  </si>
  <si>
    <t>1400-04-03</t>
  </si>
  <si>
    <t>2021-06-26</t>
  </si>
  <si>
    <t>1400-04-05</t>
  </si>
  <si>
    <t>2021-06-27</t>
  </si>
  <si>
    <t>1400-04-06</t>
  </si>
  <si>
    <t>2021-06-28</t>
  </si>
  <si>
    <t>1400-04-07</t>
  </si>
  <si>
    <t>2021-06-29</t>
  </si>
  <si>
    <t>1400-04-08</t>
  </si>
  <si>
    <t>2021-06-30</t>
  </si>
  <si>
    <t>1400-04-09</t>
  </si>
  <si>
    <t>2021-07-01</t>
  </si>
  <si>
    <t>1400-04-10</t>
  </si>
  <si>
    <t>2021-07-03</t>
  </si>
  <si>
    <t>1400-04-12</t>
  </si>
  <si>
    <t>2021-07-04</t>
  </si>
  <si>
    <t>1400-04-13</t>
  </si>
  <si>
    <t>2021-07-05</t>
  </si>
  <si>
    <t>1400-04-14</t>
  </si>
  <si>
    <t>2021-07-06</t>
  </si>
  <si>
    <t>1400-04-15</t>
  </si>
  <si>
    <t>2021-07-07</t>
  </si>
  <si>
    <t>1400-04-16</t>
  </si>
  <si>
    <t>2021-07-08</t>
  </si>
  <si>
    <t>1400-04-17</t>
  </si>
  <si>
    <t>2021-07-10</t>
  </si>
  <si>
    <t>1400-04-19</t>
  </si>
  <si>
    <t>2021-07-11</t>
  </si>
  <si>
    <t>1400-04-20</t>
  </si>
  <si>
    <t>2021-07-12</t>
  </si>
  <si>
    <t>1400-04-21</t>
  </si>
  <si>
    <t>2021-07-13</t>
  </si>
  <si>
    <t>1400-04-22</t>
  </si>
  <si>
    <t>2021-07-14</t>
  </si>
  <si>
    <t>1400-04-23</t>
  </si>
  <si>
    <t>2021-07-15</t>
  </si>
  <si>
    <t>1400-04-24</t>
  </si>
  <si>
    <t>2021-07-17</t>
  </si>
  <si>
    <t>1400-04-26</t>
  </si>
  <si>
    <t>2021-07-18</t>
  </si>
  <si>
    <t>1400-04-27</t>
  </si>
  <si>
    <t>2021-07-19</t>
  </si>
  <si>
    <t>1400-04-28</t>
  </si>
  <si>
    <t>2021-07-20</t>
  </si>
  <si>
    <t>1400-04-29</t>
  </si>
  <si>
    <t>2021-07-22</t>
  </si>
  <si>
    <t>1400-04-31</t>
  </si>
  <si>
    <t>تیر 1400</t>
  </si>
  <si>
    <t>2021-07-24</t>
  </si>
  <si>
    <t>1400-05-02</t>
  </si>
  <si>
    <t>2021-07-25</t>
  </si>
  <si>
    <t>1400-05-03</t>
  </si>
  <si>
    <t>2021-07-26</t>
  </si>
  <si>
    <t>1400-05-04</t>
  </si>
  <si>
    <t>2021-07-27</t>
  </si>
  <si>
    <t>1400-05-05</t>
  </si>
  <si>
    <t>2021-07-28</t>
  </si>
  <si>
    <t>1400-05-06</t>
  </si>
  <si>
    <t>2021-07-29</t>
  </si>
  <si>
    <t>1400-05-07</t>
  </si>
  <si>
    <t>2021-07-31</t>
  </si>
  <si>
    <t>1400-05-09</t>
  </si>
  <si>
    <t>2021-08-01</t>
  </si>
  <si>
    <t>1400-05-10</t>
  </si>
  <si>
    <t>2021-08-02</t>
  </si>
  <si>
    <t>1400-05-11</t>
  </si>
  <si>
    <t>2021-08-03</t>
  </si>
  <si>
    <t>1400-05-12</t>
  </si>
  <si>
    <t>2021-08-04</t>
  </si>
  <si>
    <t>1400-05-13</t>
  </si>
  <si>
    <t>2021-08-05</t>
  </si>
  <si>
    <t>1400-05-14</t>
  </si>
  <si>
    <t>2021-08-07</t>
  </si>
  <si>
    <t>1400-05-16</t>
  </si>
  <si>
    <t>2021-08-08</t>
  </si>
  <si>
    <t>1400-05-17</t>
  </si>
  <si>
    <t>2021-08-09</t>
  </si>
  <si>
    <t>1400-05-18</t>
  </si>
  <si>
    <t>2021-08-10</t>
  </si>
  <si>
    <t>1400-05-19</t>
  </si>
  <si>
    <t>2021-08-11</t>
  </si>
  <si>
    <t>1400-05-20</t>
  </si>
  <si>
    <t>2021-08-12</t>
  </si>
  <si>
    <t>1400-05-21</t>
  </si>
  <si>
    <t>2021-08-14</t>
  </si>
  <si>
    <t>1400-05-23</t>
  </si>
  <si>
    <t>2021-08-15</t>
  </si>
  <si>
    <t>1400-05-24</t>
  </si>
  <si>
    <t>2021-08-16</t>
  </si>
  <si>
    <t>1400-05-25</t>
  </si>
  <si>
    <t>2021-08-17</t>
  </si>
  <si>
    <t>1400-05-26</t>
  </si>
  <si>
    <t>2021-08-19</t>
  </si>
  <si>
    <t>1400-05-28</t>
  </si>
  <si>
    <t>2021-08-21</t>
  </si>
  <si>
    <t>1400-05-30</t>
  </si>
  <si>
    <t>2021-08-22</t>
  </si>
  <si>
    <t>1400-05-31</t>
  </si>
  <si>
    <t>مرداد 1400</t>
  </si>
  <si>
    <t>2021-08-23</t>
  </si>
  <si>
    <t>1400-06-01</t>
  </si>
  <si>
    <t>2021-08-24</t>
  </si>
  <si>
    <t>1400-06-02</t>
  </si>
  <si>
    <t>2021-08-25</t>
  </si>
  <si>
    <t>1400-06-03</t>
  </si>
  <si>
    <t>2021-08-26</t>
  </si>
  <si>
    <t>1400-06-04</t>
  </si>
  <si>
    <t>2021-08-28</t>
  </si>
  <si>
    <t>1400-06-06</t>
  </si>
  <si>
    <t>2021-08-29</t>
  </si>
  <si>
    <t>1400-06-07</t>
  </si>
  <si>
    <t>2021-08-30</t>
  </si>
  <si>
    <t>1400-06-08</t>
  </si>
  <si>
    <t>2021-08-31</t>
  </si>
  <si>
    <t>1400-06-09</t>
  </si>
  <si>
    <t>2021-09-01</t>
  </si>
  <si>
    <t>1400-06-10</t>
  </si>
  <si>
    <t>2021-09-02</t>
  </si>
  <si>
    <t>1400-06-11</t>
  </si>
  <si>
    <t>2021-09-04</t>
  </si>
  <si>
    <t>1400-06-13</t>
  </si>
  <si>
    <t>2021-09-05</t>
  </si>
  <si>
    <t>1400-06-14</t>
  </si>
  <si>
    <t>2021-09-06</t>
  </si>
  <si>
    <t>1400-06-15</t>
  </si>
  <si>
    <t>2021-09-07</t>
  </si>
  <si>
    <t>1400-06-16</t>
  </si>
  <si>
    <t>2021-09-08</t>
  </si>
  <si>
    <t>1400-06-17</t>
  </si>
  <si>
    <t>2021-09-09</t>
  </si>
  <si>
    <t>1400-06-18</t>
  </si>
  <si>
    <t>2021-09-11</t>
  </si>
  <si>
    <t>1400-06-20</t>
  </si>
  <si>
    <t>2021-09-12</t>
  </si>
  <si>
    <t>1400-06-21</t>
  </si>
  <si>
    <t>2021-09-13</t>
  </si>
  <si>
    <t>1400-06-22</t>
  </si>
  <si>
    <t>2021-09-14</t>
  </si>
  <si>
    <t>1400-06-23</t>
  </si>
  <si>
    <t>2021-09-15</t>
  </si>
  <si>
    <t>1400-06-24</t>
  </si>
  <si>
    <t>2021-09-16</t>
  </si>
  <si>
    <t>1400-06-25</t>
  </si>
  <si>
    <t>2021-09-18</t>
  </si>
  <si>
    <t>1400-06-27</t>
  </si>
  <si>
    <t>2021-09-19</t>
  </si>
  <si>
    <t>1400-06-28</t>
  </si>
  <si>
    <t>2021-09-20</t>
  </si>
  <si>
    <t>1400-06-29</t>
  </si>
  <si>
    <t>2021-09-21</t>
  </si>
  <si>
    <t>1400-06-30</t>
  </si>
  <si>
    <t>2021-09-22</t>
  </si>
  <si>
    <t>1400-06-31</t>
  </si>
  <si>
    <t>شهریور 1400</t>
  </si>
  <si>
    <t>2021-09-23</t>
  </si>
  <si>
    <t>1400-07-01</t>
  </si>
  <si>
    <t>2021-09-25</t>
  </si>
  <si>
    <t>1400-07-03</t>
  </si>
  <si>
    <t>2021-09-26</t>
  </si>
  <si>
    <t>1400-07-04</t>
  </si>
  <si>
    <t>2021-09-28</t>
  </si>
  <si>
    <t>1400-07-06</t>
  </si>
  <si>
    <t>2021-09-29</t>
  </si>
  <si>
    <t>1400-07-07</t>
  </si>
  <si>
    <t>2021-09-30</t>
  </si>
  <si>
    <t>1400-07-08</t>
  </si>
  <si>
    <t>2021-10-02</t>
  </si>
  <si>
    <t>1400-07-10</t>
  </si>
  <si>
    <t>2021-10-03</t>
  </si>
  <si>
    <t>1400-07-11</t>
  </si>
  <si>
    <t>2021-10-04</t>
  </si>
  <si>
    <t>1400-07-12</t>
  </si>
  <si>
    <t>2021-10-06</t>
  </si>
  <si>
    <t>1400-07-14</t>
  </si>
  <si>
    <t>2021-10-07</t>
  </si>
  <si>
    <t>1400-07-15</t>
  </si>
  <si>
    <t>2021-10-09</t>
  </si>
  <si>
    <t>1400-07-17</t>
  </si>
  <si>
    <t>2021-10-10</t>
  </si>
  <si>
    <t>1400-07-18</t>
  </si>
  <si>
    <t>2021-10-11</t>
  </si>
  <si>
    <t>1400-07-19</t>
  </si>
  <si>
    <t>2021-10-12</t>
  </si>
  <si>
    <t>1400-07-20</t>
  </si>
  <si>
    <t>2021-10-13</t>
  </si>
  <si>
    <t>1400-07-21</t>
  </si>
  <si>
    <t>2021-10-14</t>
  </si>
  <si>
    <t>1400-07-22</t>
  </si>
  <si>
    <t>2021-10-16</t>
  </si>
  <si>
    <t>1400-07-24</t>
  </si>
  <si>
    <t>2021-10-17</t>
  </si>
  <si>
    <t>1400-07-25</t>
  </si>
  <si>
    <t>2021-10-18</t>
  </si>
  <si>
    <t>1400-07-26</t>
  </si>
  <si>
    <t>2021-10-19</t>
  </si>
  <si>
    <t>1400-07-27</t>
  </si>
  <si>
    <t>2021-10-20</t>
  </si>
  <si>
    <t>1400-07-28</t>
  </si>
  <si>
    <t>2021-10-21</t>
  </si>
  <si>
    <t>1400-07-29</t>
  </si>
  <si>
    <t>مهر 1400</t>
  </si>
  <si>
    <t>2021-10-23</t>
  </si>
  <si>
    <t>1400-08-01</t>
  </si>
  <si>
    <t>2021-10-25</t>
  </si>
  <si>
    <t>1400-08-03</t>
  </si>
  <si>
    <t>2021-10-26</t>
  </si>
  <si>
    <t>1400-08-04</t>
  </si>
  <si>
    <t>2021-10-27</t>
  </si>
  <si>
    <t>1400-08-05</t>
  </si>
  <si>
    <t>2021-10-28</t>
  </si>
  <si>
    <t>1400-08-06</t>
  </si>
  <si>
    <t>2021-10-30</t>
  </si>
  <si>
    <t>1400-08-08</t>
  </si>
  <si>
    <t>2021-10-31</t>
  </si>
  <si>
    <t>1400-08-09</t>
  </si>
  <si>
    <t>2021-11-01</t>
  </si>
  <si>
    <t>1400-08-10</t>
  </si>
  <si>
    <t>2021-11-02</t>
  </si>
  <si>
    <t>1400-08-11</t>
  </si>
  <si>
    <t>2021-11-03</t>
  </si>
  <si>
    <t>1400-08-12</t>
  </si>
  <si>
    <t>2021-11-04</t>
  </si>
  <si>
    <t>1400-08-13</t>
  </si>
  <si>
    <t>2021-11-06</t>
  </si>
  <si>
    <t>1400-08-15</t>
  </si>
  <si>
    <t>2021-11-07</t>
  </si>
  <si>
    <t>1400-08-16</t>
  </si>
  <si>
    <t>2021-11-08</t>
  </si>
  <si>
    <t>1400-08-17</t>
  </si>
  <si>
    <t>2021-11-09</t>
  </si>
  <si>
    <t>1400-08-18</t>
  </si>
  <si>
    <t>2021-11-10</t>
  </si>
  <si>
    <t>1400-08-19</t>
  </si>
  <si>
    <t>2021-11-11</t>
  </si>
  <si>
    <t>1400-08-20</t>
  </si>
  <si>
    <t>2021-11-13</t>
  </si>
  <si>
    <t>1400-08-22</t>
  </si>
  <si>
    <t>2021-11-14</t>
  </si>
  <si>
    <t>1400-08-23</t>
  </si>
  <si>
    <t>2021-11-15</t>
  </si>
  <si>
    <t>1400-08-24</t>
  </si>
  <si>
    <t>2021-11-16</t>
  </si>
  <si>
    <t>1400-08-25</t>
  </si>
  <si>
    <t>2021-11-17</t>
  </si>
  <si>
    <t>1400-08-26</t>
  </si>
  <si>
    <t>2021-11-18</t>
  </si>
  <si>
    <t>1400-08-27</t>
  </si>
  <si>
    <t>2021-11-20</t>
  </si>
  <si>
    <t>1400-08-29</t>
  </si>
  <si>
    <t>2021-11-21</t>
  </si>
  <si>
    <t>1400-08-30</t>
  </si>
  <si>
    <t>آبان 1400</t>
  </si>
  <si>
    <t>2021-11-22</t>
  </si>
  <si>
    <t>1400-09-01</t>
  </si>
  <si>
    <t>2021-11-23</t>
  </si>
  <si>
    <t>1400-09-02</t>
  </si>
  <si>
    <t>2021-11-24</t>
  </si>
  <si>
    <t>1400-09-03</t>
  </si>
  <si>
    <t>2021-11-25</t>
  </si>
  <si>
    <t>1400-09-04</t>
  </si>
  <si>
    <t>2021-11-27</t>
  </si>
  <si>
    <t>1400-09-06</t>
  </si>
  <si>
    <t>2021-11-28</t>
  </si>
  <si>
    <t>1400-09-07</t>
  </si>
  <si>
    <t>2021-11-29</t>
  </si>
  <si>
    <t>1400-09-08</t>
  </si>
  <si>
    <t>2021-11-30</t>
  </si>
  <si>
    <t>1400-09-09</t>
  </si>
  <si>
    <t>2021-12-01</t>
  </si>
  <si>
    <t>1400-09-10</t>
  </si>
  <si>
    <t>2021-12-02</t>
  </si>
  <si>
    <t>1400-09-11</t>
  </si>
  <si>
    <t>2021-12-04</t>
  </si>
  <si>
    <t>1400-09-13</t>
  </si>
  <si>
    <t>2021-12-05</t>
  </si>
  <si>
    <t>1400-09-14</t>
  </si>
  <si>
    <t>2021-12-06</t>
  </si>
  <si>
    <t>1400-09-15</t>
  </si>
  <si>
    <t>2021-12-07</t>
  </si>
  <si>
    <t>1400-09-16</t>
  </si>
  <si>
    <t>2021-12-08</t>
  </si>
  <si>
    <t>1400-09-17</t>
  </si>
  <si>
    <t>2021-12-09</t>
  </si>
  <si>
    <t>1400-09-18</t>
  </si>
  <si>
    <t>2021-12-11</t>
  </si>
  <si>
    <t>1400-09-20</t>
  </si>
  <si>
    <t>2021-12-12</t>
  </si>
  <si>
    <t>1400-09-21</t>
  </si>
  <si>
    <t>2021-12-13</t>
  </si>
  <si>
    <t>1400-09-22</t>
  </si>
  <si>
    <t>2021-12-14</t>
  </si>
  <si>
    <t>1400-09-23</t>
  </si>
  <si>
    <t>2021-12-15</t>
  </si>
  <si>
    <t>1400-09-24</t>
  </si>
  <si>
    <t>2021-12-16</t>
  </si>
  <si>
    <t>1400-09-25</t>
  </si>
  <si>
    <t>2021-12-18</t>
  </si>
  <si>
    <t>1400-09-27</t>
  </si>
  <si>
    <t>2021-12-19</t>
  </si>
  <si>
    <t>1400-09-28</t>
  </si>
  <si>
    <t>2021-12-20</t>
  </si>
  <si>
    <t>1400-09-29</t>
  </si>
  <si>
    <t>2021-12-21</t>
  </si>
  <si>
    <t>1400-09-30</t>
  </si>
  <si>
    <t>آذر 1400</t>
  </si>
  <si>
    <t>2021-12-22</t>
  </si>
  <si>
    <t>1400-10-01</t>
  </si>
  <si>
    <t>2021-12-23</t>
  </si>
  <si>
    <t>1400-10-02</t>
  </si>
  <si>
    <t>2021-12-25</t>
  </si>
  <si>
    <t>1400-10-04</t>
  </si>
  <si>
    <t>2021-12-26</t>
  </si>
  <si>
    <t>1400-10-05</t>
  </si>
  <si>
    <t>2021-12-27</t>
  </si>
  <si>
    <t>1400-10-06</t>
  </si>
  <si>
    <t>2021-12-28</t>
  </si>
  <si>
    <t>1400-10-07</t>
  </si>
  <si>
    <t>2021-12-29</t>
  </si>
  <si>
    <t>1400-10-08</t>
  </si>
  <si>
    <t>2021-12-30</t>
  </si>
  <si>
    <t>1400-10-09</t>
  </si>
  <si>
    <t>2022-01-01</t>
  </si>
  <si>
    <t>1400-10-11</t>
  </si>
  <si>
    <t>2022-01-02</t>
  </si>
  <si>
    <t>1400-10-12</t>
  </si>
  <si>
    <t>2022-01-03</t>
  </si>
  <si>
    <t>1400-10-13</t>
  </si>
  <si>
    <t>2022-01-04</t>
  </si>
  <si>
    <t>1400-10-14</t>
  </si>
  <si>
    <t>2022-01-05</t>
  </si>
  <si>
    <t>1400-10-15</t>
  </si>
  <si>
    <t>2022-01-06</t>
  </si>
  <si>
    <t>1400-10-16</t>
  </si>
  <si>
    <t>2022-01-08</t>
  </si>
  <si>
    <t>1400-10-18</t>
  </si>
  <si>
    <t>2022-01-09</t>
  </si>
  <si>
    <t>1400-10-19</t>
  </si>
  <si>
    <t>2022-01-10</t>
  </si>
  <si>
    <t>1400-10-20</t>
  </si>
  <si>
    <t>2022-01-11</t>
  </si>
  <si>
    <t>1400-10-21</t>
  </si>
  <si>
    <t>2022-01-12</t>
  </si>
  <si>
    <t>1400-10-22</t>
  </si>
  <si>
    <t>2022-01-13</t>
  </si>
  <si>
    <t>1400-10-23</t>
  </si>
  <si>
    <t>2022-01-15</t>
  </si>
  <si>
    <t>1400-10-25</t>
  </si>
  <si>
    <t>2022-01-16</t>
  </si>
  <si>
    <t>1400-10-26</t>
  </si>
  <si>
    <t>2022-01-17</t>
  </si>
  <si>
    <t>1400-10-27</t>
  </si>
  <si>
    <t>2022-01-18</t>
  </si>
  <si>
    <t>1400-10-28</t>
  </si>
  <si>
    <t>2022-01-19</t>
  </si>
  <si>
    <t>1400-10-29</t>
  </si>
  <si>
    <t>2022-01-20</t>
  </si>
  <si>
    <t>1400-10-30</t>
  </si>
  <si>
    <t>دی 1400</t>
  </si>
  <si>
    <t>2022-01-21</t>
  </si>
  <si>
    <t>1400-11-01</t>
  </si>
  <si>
    <t>2022-01-22</t>
  </si>
  <si>
    <t>1400-11-02</t>
  </si>
  <si>
    <t>2022-01-23</t>
  </si>
  <si>
    <t>1400-11-03</t>
  </si>
  <si>
    <t>2022-01-24</t>
  </si>
  <si>
    <t>1400-11-04</t>
  </si>
  <si>
    <t>2022-01-25</t>
  </si>
  <si>
    <t>1400-11-05</t>
  </si>
  <si>
    <t>2022-01-26</t>
  </si>
  <si>
    <t>1400-11-06</t>
  </si>
  <si>
    <t>2022-01-27</t>
  </si>
  <si>
    <t>1400-11-07</t>
  </si>
  <si>
    <t>2022-01-29</t>
  </si>
  <si>
    <t>1400-11-09</t>
  </si>
  <si>
    <t>2022-01-30</t>
  </si>
  <si>
    <t>1400-11-10</t>
  </si>
  <si>
    <t>2022-01-31</t>
  </si>
  <si>
    <t>1400-11-11</t>
  </si>
  <si>
    <t>2022-02-01</t>
  </si>
  <si>
    <t>1400-11-12</t>
  </si>
  <si>
    <t>2022-02-02</t>
  </si>
  <si>
    <t>1400-11-13</t>
  </si>
  <si>
    <t>2022-02-03</t>
  </si>
  <si>
    <t>1400-11-14</t>
  </si>
  <si>
    <t>2022-02-05</t>
  </si>
  <si>
    <t>1400-11-16</t>
  </si>
  <si>
    <t>2022-02-06</t>
  </si>
  <si>
    <t>1400-11-17</t>
  </si>
  <si>
    <t>2022-02-07</t>
  </si>
  <si>
    <t>1400-11-18</t>
  </si>
  <si>
    <t>2022-02-08</t>
  </si>
  <si>
    <t>1400-11-19</t>
  </si>
  <si>
    <t>2022-02-09</t>
  </si>
  <si>
    <t>1400-11-20</t>
  </si>
  <si>
    <t>2022-02-10</t>
  </si>
  <si>
    <t>1400-11-21</t>
  </si>
  <si>
    <t>2022-02-12</t>
  </si>
  <si>
    <t>1400-11-23</t>
  </si>
  <si>
    <t>2022-02-13</t>
  </si>
  <si>
    <t>1400-11-24</t>
  </si>
  <si>
    <t>2022-02-14</t>
  </si>
  <si>
    <t>1400-11-25</t>
  </si>
  <si>
    <t>2022-02-15</t>
  </si>
  <si>
    <t>1400-11-26</t>
  </si>
  <si>
    <t>2022-02-16</t>
  </si>
  <si>
    <t>1400-11-27</t>
  </si>
  <si>
    <t>2022-02-17</t>
  </si>
  <si>
    <t>1400-11-28</t>
  </si>
  <si>
    <t>2022-02-19</t>
  </si>
  <si>
    <t>1400-11-30</t>
  </si>
  <si>
    <t>بهمن 1400</t>
  </si>
  <si>
    <t>2022-02-20</t>
  </si>
  <si>
    <t>1400-12-01</t>
  </si>
  <si>
    <t>2022-02-21</t>
  </si>
  <si>
    <t>1400-12-02</t>
  </si>
  <si>
    <t>2022-02-22</t>
  </si>
  <si>
    <t>1400-12-03</t>
  </si>
  <si>
    <t>2022-02-23</t>
  </si>
  <si>
    <t>1400-12-04</t>
  </si>
  <si>
    <t>2022-02-24</t>
  </si>
  <si>
    <t>1400-12-05</t>
  </si>
  <si>
    <t>2022-02-26</t>
  </si>
  <si>
    <t>1400-12-07</t>
  </si>
  <si>
    <t>2022-02-27</t>
  </si>
  <si>
    <t>1400-12-08</t>
  </si>
  <si>
    <t>2022-02-28</t>
  </si>
  <si>
    <t>1400-12-09</t>
  </si>
  <si>
    <t>2022-03-01</t>
  </si>
  <si>
    <t>1400-12-10</t>
  </si>
  <si>
    <t>2022-03-02</t>
  </si>
  <si>
    <t>1400-12-11</t>
  </si>
  <si>
    <t>2022-03-03</t>
  </si>
  <si>
    <t>1400-12-12</t>
  </si>
  <si>
    <t>2022-03-05</t>
  </si>
  <si>
    <t>1400-12-14</t>
  </si>
  <si>
    <t>2022-03-06</t>
  </si>
  <si>
    <t>1400-12-15</t>
  </si>
  <si>
    <t>2022-03-07</t>
  </si>
  <si>
    <t>1400-12-16</t>
  </si>
  <si>
    <t>2022-03-08</t>
  </si>
  <si>
    <t>1400-12-17</t>
  </si>
  <si>
    <t>2022-03-09</t>
  </si>
  <si>
    <t>1400-12-18</t>
  </si>
  <si>
    <t>2022-03-10</t>
  </si>
  <si>
    <t>1400-12-19</t>
  </si>
  <si>
    <t>2022-03-12</t>
  </si>
  <si>
    <t>1400-12-21</t>
  </si>
  <si>
    <t>2022-03-13</t>
  </si>
  <si>
    <t>1400-12-22</t>
  </si>
  <si>
    <t>2022-03-14</t>
  </si>
  <si>
    <t>1400-12-23</t>
  </si>
  <si>
    <t>2022-03-15</t>
  </si>
  <si>
    <t>1400-12-24</t>
  </si>
  <si>
    <t>2022-03-16</t>
  </si>
  <si>
    <t>1400-12-25</t>
  </si>
  <si>
    <t>2022-03-17</t>
  </si>
  <si>
    <t>1400-12-26</t>
  </si>
  <si>
    <t>2022-03-19</t>
  </si>
  <si>
    <t>1400-12-28</t>
  </si>
  <si>
    <t>اسفند 1400</t>
  </si>
  <si>
    <t>2022-03-26</t>
  </si>
  <si>
    <t>1401-01-06</t>
  </si>
  <si>
    <t>2022-03-27</t>
  </si>
  <si>
    <t>1401-01-07</t>
  </si>
  <si>
    <t>2022-03-28</t>
  </si>
  <si>
    <t>1401-01-08</t>
  </si>
  <si>
    <t>2022-03-29</t>
  </si>
  <si>
    <t>1401-01-09</t>
  </si>
  <si>
    <t>2022-03-30</t>
  </si>
  <si>
    <t>1401-01-10</t>
  </si>
  <si>
    <t>2022-03-31</t>
  </si>
  <si>
    <t>1401-01-11</t>
  </si>
  <si>
    <t>2022-04-02</t>
  </si>
  <si>
    <t>1401-01-13</t>
  </si>
  <si>
    <t>2022-04-03</t>
  </si>
  <si>
    <t>1401-01-14</t>
  </si>
  <si>
    <t>2022-04-04</t>
  </si>
  <si>
    <t>1401-01-15</t>
  </si>
  <si>
    <t>2022-04-05</t>
  </si>
  <si>
    <t>1401-01-16</t>
  </si>
  <si>
    <t>2022-04-06</t>
  </si>
  <si>
    <t>1401-01-17</t>
  </si>
  <si>
    <t>2022-04-07</t>
  </si>
  <si>
    <t>1401-01-18</t>
  </si>
  <si>
    <t>2022-04-09</t>
  </si>
  <si>
    <t>1401-01-20</t>
  </si>
  <si>
    <t>2022-04-10</t>
  </si>
  <si>
    <t>1401-01-21</t>
  </si>
  <si>
    <t>2022-04-11</t>
  </si>
  <si>
    <t>1401-01-22</t>
  </si>
  <si>
    <t>2022-04-12</t>
  </si>
  <si>
    <t>1401-01-23</t>
  </si>
  <si>
    <t>2022-04-13</t>
  </si>
  <si>
    <t>1401-01-24</t>
  </si>
  <si>
    <t>2022-04-14</t>
  </si>
  <si>
    <t>1401-01-25</t>
  </si>
  <si>
    <t>2022-04-16</t>
  </si>
  <si>
    <t>1401-01-27</t>
  </si>
  <si>
    <t>2022-04-17</t>
  </si>
  <si>
    <t>1401-01-28</t>
  </si>
  <si>
    <t>2022-04-18</t>
  </si>
  <si>
    <t>1401-01-29</t>
  </si>
  <si>
    <t>2022-04-19</t>
  </si>
  <si>
    <t>1401-01-30</t>
  </si>
  <si>
    <t>2022-04-20</t>
  </si>
  <si>
    <t>1401-01-31</t>
  </si>
  <si>
    <t>فروردین 1401</t>
  </si>
  <si>
    <t>2022-04-21</t>
  </si>
  <si>
    <t>1401-02-01</t>
  </si>
  <si>
    <t>2022-04-23</t>
  </si>
  <si>
    <t>1401-02-03</t>
  </si>
  <si>
    <t>2022-04-24</t>
  </si>
  <si>
    <t>1401-02-04</t>
  </si>
  <si>
    <t>2022-04-25</t>
  </si>
  <si>
    <t>1401-02-05</t>
  </si>
  <si>
    <t>2022-04-26</t>
  </si>
  <si>
    <t>1401-02-06</t>
  </si>
  <si>
    <t>2022-04-27</t>
  </si>
  <si>
    <t>1401-02-07</t>
  </si>
  <si>
    <t>2022-04-28</t>
  </si>
  <si>
    <t>1401-02-08</t>
  </si>
  <si>
    <t>2022-04-30</t>
  </si>
  <si>
    <t>1401-02-10</t>
  </si>
  <si>
    <t>2022-05-01</t>
  </si>
  <si>
    <t>1401-02-11</t>
  </si>
  <si>
    <t>2022-05-02</t>
  </si>
  <si>
    <t>1401-02-12</t>
  </si>
  <si>
    <t>2022-05-05</t>
  </si>
  <si>
    <t>1401-02-15</t>
  </si>
  <si>
    <t>2022-05-07</t>
  </si>
  <si>
    <t>1401-02-17</t>
  </si>
  <si>
    <t>2022-05-08</t>
  </si>
  <si>
    <t>1401-02-18</t>
  </si>
  <si>
    <t>2022-05-09</t>
  </si>
  <si>
    <t>1401-02-19</t>
  </si>
  <si>
    <t>2022-05-10</t>
  </si>
  <si>
    <t>1401-02-20</t>
  </si>
  <si>
    <t>2022-05-11</t>
  </si>
  <si>
    <t>1401-02-21</t>
  </si>
  <si>
    <t>2022-05-12</t>
  </si>
  <si>
    <t>1401-02-22</t>
  </si>
  <si>
    <t>2022-05-14</t>
  </si>
  <si>
    <t>1401-02-24</t>
  </si>
  <si>
    <t>2022-05-15</t>
  </si>
  <si>
    <t>1401-02-25</t>
  </si>
  <si>
    <t>2022-05-16</t>
  </si>
  <si>
    <t>1401-02-26</t>
  </si>
  <si>
    <t>2022-05-17</t>
  </si>
  <si>
    <t>1401-02-27</t>
  </si>
  <si>
    <t>2022-05-18</t>
  </si>
  <si>
    <t>1401-02-28</t>
  </si>
  <si>
    <t>2022-05-19</t>
  </si>
  <si>
    <t>1401-02-29</t>
  </si>
  <si>
    <t>2022-05-21</t>
  </si>
  <si>
    <t>1401-02-31</t>
  </si>
  <si>
    <t>اردیبهتش 1401</t>
  </si>
  <si>
    <t>2022-05-22</t>
  </si>
  <si>
    <t>1401-03-01</t>
  </si>
  <si>
    <t>2022-05-23</t>
  </si>
  <si>
    <t>1401-03-02</t>
  </si>
  <si>
    <t>2022-05-24</t>
  </si>
  <si>
    <t>1401-03-03</t>
  </si>
  <si>
    <t>2022-05-25</t>
  </si>
  <si>
    <t>1401-03-04</t>
  </si>
  <si>
    <t>2022-05-26</t>
  </si>
  <si>
    <t>1401-03-05</t>
  </si>
  <si>
    <t>2022-05-28</t>
  </si>
  <si>
    <t>1401-03-07</t>
  </si>
  <si>
    <t>2022-05-29</t>
  </si>
  <si>
    <t>1401-03-08</t>
  </si>
  <si>
    <t>2022-05-30</t>
  </si>
  <si>
    <t>1401-03-09</t>
  </si>
  <si>
    <t>2022-05-31</t>
  </si>
  <si>
    <t>1401-03-10</t>
  </si>
  <si>
    <t>2022-06-01</t>
  </si>
  <si>
    <t>1401-03-11</t>
  </si>
  <si>
    <t>2022-06-02</t>
  </si>
  <si>
    <t>1401-03-12</t>
  </si>
  <si>
    <t>2022-06-04</t>
  </si>
  <si>
    <t>1401-03-14</t>
  </si>
  <si>
    <t>2022-06-05</t>
  </si>
  <si>
    <t>1401-03-15</t>
  </si>
  <si>
    <t>2022-06-06</t>
  </si>
  <si>
    <t>1401-03-16</t>
  </si>
  <si>
    <t>2022-06-07</t>
  </si>
  <si>
    <t>1401-03-17</t>
  </si>
  <si>
    <t>2022-06-08</t>
  </si>
  <si>
    <t>1401-03-18</t>
  </si>
  <si>
    <t>2022-06-09</t>
  </si>
  <si>
    <t>1401-03-19</t>
  </si>
  <si>
    <t>2022-06-11</t>
  </si>
  <si>
    <t>1401-03-21</t>
  </si>
  <si>
    <t>2022-06-12</t>
  </si>
  <si>
    <t>1401-03-22</t>
  </si>
  <si>
    <t>2022-06-13</t>
  </si>
  <si>
    <t>1401-03-23</t>
  </si>
  <si>
    <t>2022-06-14</t>
  </si>
  <si>
    <t>1401-03-24</t>
  </si>
  <si>
    <t>2022-06-15</t>
  </si>
  <si>
    <t>1401-03-25</t>
  </si>
  <si>
    <t>2022-06-16</t>
  </si>
  <si>
    <t>1401-03-26</t>
  </si>
  <si>
    <t>2022-06-18</t>
  </si>
  <si>
    <t>1401-03-28</t>
  </si>
  <si>
    <t>2022-06-19</t>
  </si>
  <si>
    <t>1401-03-29</t>
  </si>
  <si>
    <t>2022-06-20</t>
  </si>
  <si>
    <t>1401-03-30</t>
  </si>
  <si>
    <t>خرداد 1401</t>
  </si>
  <si>
    <t>2022-06-22</t>
  </si>
  <si>
    <t>1401-04-01</t>
  </si>
  <si>
    <t>2022-06-23</t>
  </si>
  <si>
    <t>1401-04-02</t>
  </si>
  <si>
    <t>2022-06-25</t>
  </si>
  <si>
    <t>1401-04-04</t>
  </si>
  <si>
    <t>2022-06-26</t>
  </si>
  <si>
    <t>1401-04-05</t>
  </si>
  <si>
    <t>2022-06-27</t>
  </si>
  <si>
    <t>1401-04-06</t>
  </si>
  <si>
    <t>2022-06-28</t>
  </si>
  <si>
    <t>1401-04-07</t>
  </si>
  <si>
    <t>2022-06-29</t>
  </si>
  <si>
    <t>1401-04-08</t>
  </si>
  <si>
    <t>2022-06-30</t>
  </si>
  <si>
    <t>1401-04-09</t>
  </si>
  <si>
    <t>2022-07-02</t>
  </si>
  <si>
    <t>1401-04-11</t>
  </si>
  <si>
    <t>2022-07-03</t>
  </si>
  <si>
    <t>1401-04-12</t>
  </si>
  <si>
    <t>2022-07-04</t>
  </si>
  <si>
    <t>1401-04-13</t>
  </si>
  <si>
    <t>2022-07-05</t>
  </si>
  <si>
    <t>1401-04-14</t>
  </si>
  <si>
    <t>2022-07-06</t>
  </si>
  <si>
    <t>1401-04-15</t>
  </si>
  <si>
    <t>2022-07-07</t>
  </si>
  <si>
    <t>1401-04-16</t>
  </si>
  <si>
    <t>1401-04-22</t>
  </si>
  <si>
    <t>2022-07-16</t>
  </si>
  <si>
    <t>1401-04-25</t>
  </si>
  <si>
    <t>2022-07-17</t>
  </si>
  <si>
    <t>1401-04-26</t>
  </si>
  <si>
    <t>2022-07-18</t>
  </si>
  <si>
    <t>1401-04-27</t>
  </si>
  <si>
    <t>2022-07-19</t>
  </si>
  <si>
    <t>1401-04-28</t>
  </si>
  <si>
    <t>2022-07-20</t>
  </si>
  <si>
    <t>1401-04-29</t>
  </si>
  <si>
    <t>2022-07-21</t>
  </si>
  <si>
    <t>1401-04-30</t>
  </si>
  <si>
    <t>تیر  1401</t>
  </si>
  <si>
    <t>2022-07-23</t>
  </si>
  <si>
    <t>1401-05-01</t>
  </si>
  <si>
    <t>2022-07-24</t>
  </si>
  <si>
    <t>1401-05-02</t>
  </si>
  <si>
    <t>2022-07-25</t>
  </si>
  <si>
    <t>1401-05-03</t>
  </si>
  <si>
    <t>2022-07-26</t>
  </si>
  <si>
    <t>1401-05-04</t>
  </si>
  <si>
    <t>2022-07-27</t>
  </si>
  <si>
    <t>1401-05-05</t>
  </si>
  <si>
    <t>2022-07-28</t>
  </si>
  <si>
    <t>1401-05-06</t>
  </si>
  <si>
    <t>2022-07-30</t>
  </si>
  <si>
    <t>1401-05-08</t>
  </si>
  <si>
    <t>2022-07-31</t>
  </si>
  <si>
    <t>1401-05-09</t>
  </si>
  <si>
    <t>2022-08-01</t>
  </si>
  <si>
    <t>1401-05-10</t>
  </si>
  <si>
    <t>2022-08-02</t>
  </si>
  <si>
    <t>1401-05-11</t>
  </si>
  <si>
    <t>2022-08-03</t>
  </si>
  <si>
    <t>1401-05-12</t>
  </si>
  <si>
    <t>2022-08-04</t>
  </si>
  <si>
    <t>1401-05-13</t>
  </si>
  <si>
    <t>2022-08-06</t>
  </si>
  <si>
    <t>1401-05-15</t>
  </si>
  <si>
    <t>2022-08-07</t>
  </si>
  <si>
    <t>1401-05-16</t>
  </si>
  <si>
    <t>2022-08-10</t>
  </si>
  <si>
    <t>1401-05-19</t>
  </si>
  <si>
    <t>2022-08-11</t>
  </si>
  <si>
    <t>1401-05-20</t>
  </si>
  <si>
    <t>2022-08-13</t>
  </si>
  <si>
    <t>1401-05-22</t>
  </si>
  <si>
    <t>2022-08-14</t>
  </si>
  <si>
    <t>1401-05-23</t>
  </si>
  <si>
    <t>2022-08-15</t>
  </si>
  <si>
    <t>1401-05-24</t>
  </si>
  <si>
    <t>2022-08-16</t>
  </si>
  <si>
    <t>1401-05-25</t>
  </si>
  <si>
    <t>2022-08-17</t>
  </si>
  <si>
    <t>1401-05-26</t>
  </si>
  <si>
    <t>2022-08-18</t>
  </si>
  <si>
    <t>1401-05-27</t>
  </si>
  <si>
    <t>2022-08-20</t>
  </si>
  <si>
    <t>1401-05-29</t>
  </si>
  <si>
    <t>2022-08-21</t>
  </si>
  <si>
    <t>1401-05-30</t>
  </si>
  <si>
    <t>2022-08-22</t>
  </si>
  <si>
    <t>1401-05-31</t>
  </si>
  <si>
    <t>مرداد 1401</t>
  </si>
  <si>
    <t>2022-08-23</t>
  </si>
  <si>
    <t>1401-06-01</t>
  </si>
  <si>
    <t>2022-08-24</t>
  </si>
  <si>
    <t>1401-06-02</t>
  </si>
  <si>
    <t>2022-08-25</t>
  </si>
  <si>
    <t>1401-06-03</t>
  </si>
  <si>
    <t>2022-08-27</t>
  </si>
  <si>
    <t>1401-06-05</t>
  </si>
  <si>
    <t>2022-08-28</t>
  </si>
  <si>
    <t>1401-06-06</t>
  </si>
  <si>
    <t>2022-08-29</t>
  </si>
  <si>
    <t>1401-06-07</t>
  </si>
  <si>
    <t>2022-08-30</t>
  </si>
  <si>
    <t>1401-06-08</t>
  </si>
  <si>
    <t>2022-08-31</t>
  </si>
  <si>
    <t>1401-06-09</t>
  </si>
  <si>
    <t>2022-09-01</t>
  </si>
  <si>
    <t>1401-06-10</t>
  </si>
  <si>
    <t>2022-09-03</t>
  </si>
  <si>
    <t>1401-06-12</t>
  </si>
  <si>
    <t>2022-09-04</t>
  </si>
  <si>
    <t>1401-06-13</t>
  </si>
  <si>
    <t>2022-09-05</t>
  </si>
  <si>
    <t>1401-06-14</t>
  </si>
  <si>
    <t>2022-09-06</t>
  </si>
  <si>
    <t>1401-06-15</t>
  </si>
  <si>
    <t>2022-09-07</t>
  </si>
  <si>
    <t>1401-06-16</t>
  </si>
  <si>
    <t>2022-09-08</t>
  </si>
  <si>
    <t>1401-06-17</t>
  </si>
  <si>
    <t>2022-09-10</t>
  </si>
  <si>
    <t>1401-06-19</t>
  </si>
  <si>
    <t>2022-09-11</t>
  </si>
  <si>
    <t>1401-06-20</t>
  </si>
  <si>
    <t>2022-09-12</t>
  </si>
  <si>
    <t>1401-06-21</t>
  </si>
  <si>
    <t>2022-09-13</t>
  </si>
  <si>
    <t>1401-06-22</t>
  </si>
  <si>
    <t>2022-09-14</t>
  </si>
  <si>
    <t>1401-06-23</t>
  </si>
  <si>
    <t>2022-09-15</t>
  </si>
  <si>
    <t>1401-06-24</t>
  </si>
  <si>
    <t>2022-09-17</t>
  </si>
  <si>
    <t>1401-06-26</t>
  </si>
  <si>
    <t>2022-09-18</t>
  </si>
  <si>
    <t>1401-06-27</t>
  </si>
  <si>
    <t>2022-09-19</t>
  </si>
  <si>
    <t>1401-06-28</t>
  </si>
  <si>
    <t>2022-09-20</t>
  </si>
  <si>
    <t>1401-06-29</t>
  </si>
  <si>
    <t>2022-09-21</t>
  </si>
  <si>
    <t>1401-06-30</t>
  </si>
  <si>
    <t>2022-09-22</t>
  </si>
  <si>
    <t>1401-06-31</t>
  </si>
  <si>
    <t>شهریور 1401</t>
  </si>
  <si>
    <t>2022-09-24</t>
  </si>
  <si>
    <t>1401-07-02</t>
  </si>
  <si>
    <t>2022-09-25</t>
  </si>
  <si>
    <t>1401-07-03</t>
  </si>
  <si>
    <t>2022-09-26</t>
  </si>
  <si>
    <t>1401-07-04</t>
  </si>
  <si>
    <t>2022-09-27</t>
  </si>
  <si>
    <t>1401-07-05</t>
  </si>
  <si>
    <t>2022-09-28</t>
  </si>
  <si>
    <t>1401-07-06</t>
  </si>
  <si>
    <t>2022-09-29</t>
  </si>
  <si>
    <t>1401-07-07</t>
  </si>
  <si>
    <t>2022-10-01</t>
  </si>
  <si>
    <t>1401-07-09</t>
  </si>
  <si>
    <t>2022-10-02</t>
  </si>
  <si>
    <t>1401-07-10</t>
  </si>
  <si>
    <t>2022-10-03</t>
  </si>
  <si>
    <t>1401-07-11</t>
  </si>
  <si>
    <t>2022-10-04</t>
  </si>
  <si>
    <t>1401-07-12</t>
  </si>
  <si>
    <t>2022-10-05</t>
  </si>
  <si>
    <t>1401-07-13</t>
  </si>
  <si>
    <t>2022-10-06</t>
  </si>
  <si>
    <t>1401-07-14</t>
  </si>
  <si>
    <t>2022-10-08</t>
  </si>
  <si>
    <t>1401-07-16</t>
  </si>
  <si>
    <t>2022-10-09</t>
  </si>
  <si>
    <t>1401-07-17</t>
  </si>
  <si>
    <t>2022-10-10</t>
  </si>
  <si>
    <t>1401-07-18</t>
  </si>
  <si>
    <t>2022-10-11</t>
  </si>
  <si>
    <t>1401-07-19</t>
  </si>
  <si>
    <t>2022-10-12</t>
  </si>
  <si>
    <t>1401-07-20</t>
  </si>
  <si>
    <t>2022-10-13</t>
  </si>
  <si>
    <t>1401-07-21</t>
  </si>
  <si>
    <t>2022-10-15</t>
  </si>
  <si>
    <t>1401-07-23</t>
  </si>
  <si>
    <t>2022-10-16</t>
  </si>
  <si>
    <t>1401-07-24</t>
  </si>
  <si>
    <t>2022-10-17</t>
  </si>
  <si>
    <t>1401-07-25</t>
  </si>
  <si>
    <t>2022-10-18</t>
  </si>
  <si>
    <t>1401-07-26</t>
  </si>
  <si>
    <t>2022-10-19</t>
  </si>
  <si>
    <t>1401-07-27</t>
  </si>
  <si>
    <t>2022-10-20</t>
  </si>
  <si>
    <t>1401-07-28</t>
  </si>
  <si>
    <t>2022-10-22</t>
  </si>
  <si>
    <t>1401-07-30</t>
  </si>
  <si>
    <t>مهر آبان 1401</t>
  </si>
  <si>
    <t>2022-10-23</t>
  </si>
  <si>
    <t>1401-08-01</t>
  </si>
  <si>
    <t>2022-10-24</t>
  </si>
  <si>
    <t>1401-08-02</t>
  </si>
  <si>
    <t>2022-10-25</t>
  </si>
  <si>
    <t>1401-08-03</t>
  </si>
  <si>
    <t>2022-10-26</t>
  </si>
  <si>
    <t>1401-08-04</t>
  </si>
  <si>
    <t>2022-10-27</t>
  </si>
  <si>
    <t>1401-08-05</t>
  </si>
  <si>
    <t>2022-10-29</t>
  </si>
  <si>
    <t>1401-08-07</t>
  </si>
  <si>
    <t>2022-10-30</t>
  </si>
  <si>
    <t>1401-08-08</t>
  </si>
  <si>
    <t>2022-10-31</t>
  </si>
  <si>
    <t>1401-08-09</t>
  </si>
  <si>
    <t>2022-11-01</t>
  </si>
  <si>
    <t>1401-08-10</t>
  </si>
  <si>
    <t>2022-11-02</t>
  </si>
  <si>
    <t>1401-08-11</t>
  </si>
  <si>
    <t>2022-11-03</t>
  </si>
  <si>
    <t>1401-08-12</t>
  </si>
  <si>
    <t>2022-11-05</t>
  </si>
  <si>
    <t>1401-08-14</t>
  </si>
  <si>
    <t>2022-11-06</t>
  </si>
  <si>
    <t>1401-08-15</t>
  </si>
  <si>
    <t>2022-11-07</t>
  </si>
  <si>
    <t>1401-08-16</t>
  </si>
  <si>
    <t>2022-11-08</t>
  </si>
  <si>
    <t>1401-08-17</t>
  </si>
  <si>
    <t>2022-11-09</t>
  </si>
  <si>
    <t>1401-08-18</t>
  </si>
  <si>
    <t>2022-11-10</t>
  </si>
  <si>
    <t>1401-08-19</t>
  </si>
  <si>
    <t>2022-11-12</t>
  </si>
  <si>
    <t>1401-08-21</t>
  </si>
  <si>
    <t>2022-11-13</t>
  </si>
  <si>
    <t>1401-08-22</t>
  </si>
  <si>
    <t>2022-11-14</t>
  </si>
  <si>
    <t>1401-08-23</t>
  </si>
  <si>
    <t>2022-11-15</t>
  </si>
  <si>
    <t>1401-08-24</t>
  </si>
  <si>
    <t>2022-11-16</t>
  </si>
  <si>
    <t>1401-08-25</t>
  </si>
  <si>
    <t>2022-11-17</t>
  </si>
  <si>
    <t>1401-08-26</t>
  </si>
  <si>
    <t>2022-11-19</t>
  </si>
  <si>
    <t>1401-08-28</t>
  </si>
  <si>
    <t>2022-11-20</t>
  </si>
  <si>
    <t>1401-08-29</t>
  </si>
  <si>
    <t>2022-11-21</t>
  </si>
  <si>
    <t>1401-08-30</t>
  </si>
  <si>
    <t>آبان 1401</t>
  </si>
  <si>
    <t>2022-11-22</t>
  </si>
  <si>
    <t>1401-09-01</t>
  </si>
  <si>
    <t>2022-11-23</t>
  </si>
  <si>
    <t>1401-09-02</t>
  </si>
  <si>
    <t>2022-11-24</t>
  </si>
  <si>
    <t>1401-09-03</t>
  </si>
  <si>
    <t>2022-11-26</t>
  </si>
  <si>
    <t>1401-09-05</t>
  </si>
  <si>
    <t>2022-11-27</t>
  </si>
  <si>
    <t>1401-09-06</t>
  </si>
  <si>
    <t>2022-11-28</t>
  </si>
  <si>
    <t>1401-09-07</t>
  </si>
  <si>
    <t>2022-11-29</t>
  </si>
  <si>
    <t>1401-09-08</t>
  </si>
  <si>
    <t>2022-11-30</t>
  </si>
  <si>
    <t>1401-09-09</t>
  </si>
  <si>
    <t>2022-12-01</t>
  </si>
  <si>
    <t>1401-09-10</t>
  </si>
  <si>
    <t>2022-12-03</t>
  </si>
  <si>
    <t>1401-09-12</t>
  </si>
  <si>
    <t>2022-12-04</t>
  </si>
  <si>
    <t>1401-09-13</t>
  </si>
  <si>
    <t>2022-12-05</t>
  </si>
  <si>
    <t>1401-09-14</t>
  </si>
  <si>
    <t>2022-12-06</t>
  </si>
  <si>
    <t>1401-09-15</t>
  </si>
  <si>
    <t>2022-12-07</t>
  </si>
  <si>
    <t>1401-09-16</t>
  </si>
  <si>
    <t>2022-12-08</t>
  </si>
  <si>
    <t>1401-09-17</t>
  </si>
  <si>
    <t>2022-12-10</t>
  </si>
  <si>
    <t>1401-09-19</t>
  </si>
  <si>
    <t>2022-12-11</t>
  </si>
  <si>
    <t>1401-09-20</t>
  </si>
  <si>
    <t>2022-12-12</t>
  </si>
  <si>
    <t>1401-09-21</t>
  </si>
  <si>
    <t>2022-12-13</t>
  </si>
  <si>
    <t>1401-09-22</t>
  </si>
  <si>
    <t>2022-12-14</t>
  </si>
  <si>
    <t>1401-09-23</t>
  </si>
  <si>
    <t>2022-12-15</t>
  </si>
  <si>
    <t>1401-09-24</t>
  </si>
  <si>
    <t>2022-12-17</t>
  </si>
  <si>
    <t>1401-09-26</t>
  </si>
  <si>
    <t>2022-12-18</t>
  </si>
  <si>
    <t>1401-09-27</t>
  </si>
  <si>
    <t>2022-12-19</t>
  </si>
  <si>
    <t>1401-09-28</t>
  </si>
  <si>
    <t>2022-12-20</t>
  </si>
  <si>
    <t>1401-09-29</t>
  </si>
  <si>
    <t>2022-12-21</t>
  </si>
  <si>
    <t>1401-09-30</t>
  </si>
  <si>
    <t>آذر 1401</t>
  </si>
  <si>
    <t>2022-12-22</t>
  </si>
  <si>
    <t>1401-10-01</t>
  </si>
  <si>
    <t>2022-12-24</t>
  </si>
  <si>
    <t>1401-10-03</t>
  </si>
  <si>
    <t>2022-12-25</t>
  </si>
  <si>
    <t>1401-10-04</t>
  </si>
  <si>
    <t>2022-12-26</t>
  </si>
  <si>
    <t>1401-10-05</t>
  </si>
  <si>
    <t>2022-12-27</t>
  </si>
  <si>
    <t>1401-10-06</t>
  </si>
  <si>
    <t>2022-12-28</t>
  </si>
  <si>
    <t>1401-10-07</t>
  </si>
  <si>
    <t>2022-12-29</t>
  </si>
  <si>
    <t>1401-10-08</t>
  </si>
  <si>
    <t>2022-12-31</t>
  </si>
  <si>
    <t>1401-10-10</t>
  </si>
  <si>
    <t>2023-01-01</t>
  </si>
  <si>
    <t>1401-10-11</t>
  </si>
  <si>
    <t>2023-01-02</t>
  </si>
  <si>
    <t>1401-10-12</t>
  </si>
  <si>
    <t>2023-01-03</t>
  </si>
  <si>
    <t>1401-10-13</t>
  </si>
  <si>
    <t>2023-01-04</t>
  </si>
  <si>
    <t>1401-10-14</t>
  </si>
  <si>
    <t>2023-01-05</t>
  </si>
  <si>
    <t>1401-10-15</t>
  </si>
  <si>
    <t>2023-01-07</t>
  </si>
  <si>
    <t>1401-10-17</t>
  </si>
  <si>
    <t>2023-01-08</t>
  </si>
  <si>
    <t>1401-10-18</t>
  </si>
  <si>
    <t>2023-01-09</t>
  </si>
  <si>
    <t>1401-10-19</t>
  </si>
  <si>
    <t>2023-01-10</t>
  </si>
  <si>
    <t>1401-10-20</t>
  </si>
  <si>
    <t>2023-01-11</t>
  </si>
  <si>
    <t>1401-10-21</t>
  </si>
  <si>
    <t>2023-01-12</t>
  </si>
  <si>
    <t>1401-10-22</t>
  </si>
  <si>
    <t>2023-01-14</t>
  </si>
  <si>
    <t>1401-10-24</t>
  </si>
  <si>
    <t>2023-01-15</t>
  </si>
  <si>
    <t>1401-10-25</t>
  </si>
  <si>
    <t>2023-01-16</t>
  </si>
  <si>
    <t>1401-10-26</t>
  </si>
  <si>
    <t>2023-01-17</t>
  </si>
  <si>
    <t>1401-10-27</t>
  </si>
  <si>
    <t>2023-01-18</t>
  </si>
  <si>
    <t>1401-10-28</t>
  </si>
  <si>
    <t>2023-01-19</t>
  </si>
  <si>
    <t>1401-10-29</t>
  </si>
  <si>
    <t>دی 1401</t>
  </si>
  <si>
    <t>2023-01-21</t>
  </si>
  <si>
    <t>1401-11-01</t>
  </si>
  <si>
    <t>2023-01-22</t>
  </si>
  <si>
    <t>1401-11-02</t>
  </si>
  <si>
    <t>2023-01-23</t>
  </si>
  <si>
    <t>1401-11-03</t>
  </si>
  <si>
    <t>2023-01-24</t>
  </si>
  <si>
    <t>1401-11-04</t>
  </si>
  <si>
    <t>2023-01-25</t>
  </si>
  <si>
    <t>1401-11-05</t>
  </si>
  <si>
    <t>2023-01-26</t>
  </si>
  <si>
    <t>1401-11-06</t>
  </si>
  <si>
    <t>2023-01-28</t>
  </si>
  <si>
    <t>1401-11-08</t>
  </si>
  <si>
    <t>2023-01-29</t>
  </si>
  <si>
    <t>1401-11-09</t>
  </si>
  <si>
    <t>2023-01-30</t>
  </si>
  <si>
    <t>1401-11-10</t>
  </si>
  <si>
    <t>2023-01-31</t>
  </si>
  <si>
    <t>1401-11-11</t>
  </si>
  <si>
    <t>2023-02-01</t>
  </si>
  <si>
    <t>1401-11-12</t>
  </si>
  <si>
    <t>2023-02-02</t>
  </si>
  <si>
    <t>1401-11-13</t>
  </si>
  <si>
    <t>2023-02-04</t>
  </si>
  <si>
    <t>1401-11-15</t>
  </si>
  <si>
    <t>2023-02-05</t>
  </si>
  <si>
    <t>1401-11-16</t>
  </si>
  <si>
    <t>2023-02-06</t>
  </si>
  <si>
    <t>1401-11-17</t>
  </si>
  <si>
    <t>2023-02-07</t>
  </si>
  <si>
    <t>1401-11-18</t>
  </si>
  <si>
    <t>2023-02-08</t>
  </si>
  <si>
    <t>1401-11-19</t>
  </si>
  <si>
    <t>2023-02-09</t>
  </si>
  <si>
    <t>1401-11-20</t>
  </si>
  <si>
    <t>2023-02-11</t>
  </si>
  <si>
    <t>1401-11-22</t>
  </si>
  <si>
    <t>2023-02-12</t>
  </si>
  <si>
    <t>1401-11-23</t>
  </si>
  <si>
    <t>2023-02-13</t>
  </si>
  <si>
    <t>1401-11-24</t>
  </si>
  <si>
    <t>2023-02-14</t>
  </si>
  <si>
    <t>1401-11-25</t>
  </si>
  <si>
    <t>2023-02-15</t>
  </si>
  <si>
    <t>1401-11-26</t>
  </si>
  <si>
    <t>2023-02-16</t>
  </si>
  <si>
    <t>1401-11-27</t>
  </si>
  <si>
    <t>2023-02-18</t>
  </si>
  <si>
    <t>1401-11-29</t>
  </si>
  <si>
    <t>2023-02-19</t>
  </si>
  <si>
    <t>1401-11-30</t>
  </si>
  <si>
    <t>بهمن 1401</t>
  </si>
  <si>
    <t>2023-02-20</t>
  </si>
  <si>
    <t>1401-12-01</t>
  </si>
  <si>
    <t>2023-02-21</t>
  </si>
  <si>
    <t>1401-12-02</t>
  </si>
  <si>
    <t>2023-02-22</t>
  </si>
  <si>
    <t>1401-12-03</t>
  </si>
  <si>
    <t>2023-02-23</t>
  </si>
  <si>
    <t>1401-12-04</t>
  </si>
  <si>
    <t>2023-02-25</t>
  </si>
  <si>
    <t>1401-12-06</t>
  </si>
  <si>
    <t>2023-02-26</t>
  </si>
  <si>
    <t>1401-12-07</t>
  </si>
  <si>
    <t>2023-02-27</t>
  </si>
  <si>
    <t>1401-12-08</t>
  </si>
  <si>
    <t>2023-02-28</t>
  </si>
  <si>
    <t>1401-12-09</t>
  </si>
  <si>
    <t>2023-03-01</t>
  </si>
  <si>
    <t>1401-12-10</t>
  </si>
  <si>
    <t>2023-03-02</t>
  </si>
  <si>
    <t>1401-12-11</t>
  </si>
  <si>
    <t>2023-03-04</t>
  </si>
  <si>
    <t>1401-12-13</t>
  </si>
  <si>
    <t>2023-03-05</t>
  </si>
  <si>
    <t>1401-12-14</t>
  </si>
  <si>
    <t>2023-03-06</t>
  </si>
  <si>
    <t>1401-12-15</t>
  </si>
  <si>
    <t>2023-03-07</t>
  </si>
  <si>
    <t>1401-12-16</t>
  </si>
  <si>
    <t>2023-03-08</t>
  </si>
  <si>
    <t>1401-12-17</t>
  </si>
  <si>
    <t>2023-03-09</t>
  </si>
  <si>
    <t>1401-12-18</t>
  </si>
  <si>
    <t>2023-03-11</t>
  </si>
  <si>
    <t>1401-12-20</t>
  </si>
  <si>
    <t>2023-03-12</t>
  </si>
  <si>
    <t>1401-12-21</t>
  </si>
  <si>
    <t>2023-03-13</t>
  </si>
  <si>
    <t>1401-12-22</t>
  </si>
  <si>
    <t>2023-03-14</t>
  </si>
  <si>
    <t>1401-12-23</t>
  </si>
  <si>
    <t>2023-03-15</t>
  </si>
  <si>
    <t>1401-12-24</t>
  </si>
  <si>
    <t>2023-03-16</t>
  </si>
  <si>
    <t>1401-12-25</t>
  </si>
  <si>
    <t>2023-03-18</t>
  </si>
  <si>
    <t>1401-12-27</t>
  </si>
  <si>
    <t>2023-03-19</t>
  </si>
  <si>
    <t>1401-12-28</t>
  </si>
  <si>
    <t>اسفند 1401</t>
  </si>
  <si>
    <t>2023-03-25</t>
  </si>
  <si>
    <t>1402-01-05</t>
  </si>
  <si>
    <t>2023-03-26</t>
  </si>
  <si>
    <t>1402-01-06</t>
  </si>
  <si>
    <t>2023-03-27</t>
  </si>
  <si>
    <t>1402-01-07</t>
  </si>
  <si>
    <t>2023-03-28</t>
  </si>
  <si>
    <t>1402-01-08</t>
  </si>
  <si>
    <t>2023-03-29</t>
  </si>
  <si>
    <t>1402-01-09</t>
  </si>
  <si>
    <t>2023-03-30</t>
  </si>
  <si>
    <t>1402-01-10</t>
  </si>
  <si>
    <t>2023-04-01</t>
  </si>
  <si>
    <t>1402-01-12</t>
  </si>
  <si>
    <t>2023-04-02</t>
  </si>
  <si>
    <t>1402-01-13</t>
  </si>
  <si>
    <t>2023-04-03</t>
  </si>
  <si>
    <t>1402-01-14</t>
  </si>
  <si>
    <t>2023-04-04</t>
  </si>
  <si>
    <t>1402-01-15</t>
  </si>
  <si>
    <t>2023-04-05</t>
  </si>
  <si>
    <t>1402-01-16</t>
  </si>
  <si>
    <t>2023-04-06</t>
  </si>
  <si>
    <t>1402-01-17</t>
  </si>
  <si>
    <t>2023-04-08</t>
  </si>
  <si>
    <t>1402-01-19</t>
  </si>
  <si>
    <t>2023-04-09</t>
  </si>
  <si>
    <t>1402-01-20</t>
  </si>
  <si>
    <t>2023-04-10</t>
  </si>
  <si>
    <t>1402-01-21</t>
  </si>
  <si>
    <t>2023-04-11</t>
  </si>
  <si>
    <t>1402-01-22</t>
  </si>
  <si>
    <t>2023-04-12</t>
  </si>
  <si>
    <t>1402-01-23</t>
  </si>
  <si>
    <t>2023-04-13</t>
  </si>
  <si>
    <t>1402-01-24</t>
  </si>
  <si>
    <t>2023-04-15</t>
  </si>
  <si>
    <t>1402-01-26</t>
  </si>
  <si>
    <t>2023-04-16</t>
  </si>
  <si>
    <t>1402-01-27</t>
  </si>
  <si>
    <t>2023-04-17</t>
  </si>
  <si>
    <t>1402-01-28</t>
  </si>
  <si>
    <t>2023-04-18</t>
  </si>
  <si>
    <t>1402-01-29</t>
  </si>
  <si>
    <t>2023-04-19</t>
  </si>
  <si>
    <t>1402-01-30</t>
  </si>
  <si>
    <t>2023-04-20</t>
  </si>
  <si>
    <t>1402-01-31</t>
  </si>
  <si>
    <t>2023-04-22</t>
  </si>
  <si>
    <t>1402-02-02</t>
  </si>
  <si>
    <t>2023-04-23</t>
  </si>
  <si>
    <t>1402-02-03</t>
  </si>
  <si>
    <t>2023-04-24</t>
  </si>
  <si>
    <t>1402-02-04</t>
  </si>
  <si>
    <t>2023-04-25</t>
  </si>
  <si>
    <t>1402-02-05</t>
  </si>
  <si>
    <t>2023-04-26</t>
  </si>
  <si>
    <t>1402-02-06</t>
  </si>
  <si>
    <t>2023-04-27</t>
  </si>
  <si>
    <t>1402-02-07</t>
  </si>
  <si>
    <t>2023-04-29</t>
  </si>
  <si>
    <t>1402-02-09</t>
  </si>
  <si>
    <t>2023-04-30</t>
  </si>
  <si>
    <t>1402-02-10</t>
  </si>
  <si>
    <t>2023-05-01</t>
  </si>
  <si>
    <t>1402-02-11</t>
  </si>
  <si>
    <t>2023-05-02</t>
  </si>
  <si>
    <t>1402-02-12</t>
  </si>
  <si>
    <t>2023-05-03</t>
  </si>
  <si>
    <t>1402-02-13</t>
  </si>
  <si>
    <t>2023-05-04</t>
  </si>
  <si>
    <t>1402-02-14</t>
  </si>
  <si>
    <t>2023-05-06</t>
  </si>
  <si>
    <t>1402-02-16</t>
  </si>
  <si>
    <t>2023-05-07</t>
  </si>
  <si>
    <t>1402-02-17</t>
  </si>
  <si>
    <t>2023-05-08</t>
  </si>
  <si>
    <t>1402-02-18</t>
  </si>
  <si>
    <t>2023-05-09</t>
  </si>
  <si>
    <t>1402-02-19</t>
  </si>
  <si>
    <t>2023-05-10</t>
  </si>
  <si>
    <t>1402-02-20</t>
  </si>
  <si>
    <t>2023-05-11</t>
  </si>
  <si>
    <t>1402-02-21</t>
  </si>
  <si>
    <t>2023-05-13</t>
  </si>
  <si>
    <t>1402-02-23</t>
  </si>
  <si>
    <t>2023-05-14</t>
  </si>
  <si>
    <t>1402-02-24</t>
  </si>
  <si>
    <t>2023-05-15</t>
  </si>
  <si>
    <t>1402-02-25</t>
  </si>
  <si>
    <t>2023-05-16</t>
  </si>
  <si>
    <t>1402-02-26</t>
  </si>
  <si>
    <t>2023-05-17</t>
  </si>
  <si>
    <t>1402-02-27</t>
  </si>
  <si>
    <t>2023-05-18</t>
  </si>
  <si>
    <t>1402-02-28</t>
  </si>
  <si>
    <t>2023-05-20</t>
  </si>
  <si>
    <t>1402-02-30</t>
  </si>
  <si>
    <t>2023-05-21</t>
  </si>
  <si>
    <t>1402-02-31</t>
  </si>
  <si>
    <t>اردیببهشت</t>
  </si>
  <si>
    <t>2023-05-22</t>
  </si>
  <si>
    <t>1402-03-01</t>
  </si>
  <si>
    <t>2023-05-23</t>
  </si>
  <si>
    <t>1402-03-02</t>
  </si>
  <si>
    <t>2023-05-24</t>
  </si>
  <si>
    <t>1402-03-03</t>
  </si>
  <si>
    <t>2023-05-25</t>
  </si>
  <si>
    <t>1402-03-04</t>
  </si>
  <si>
    <t>2023-05-27</t>
  </si>
  <si>
    <t>1402-03-06</t>
  </si>
  <si>
    <t>2023-05-28</t>
  </si>
  <si>
    <t>1402-03-07</t>
  </si>
  <si>
    <t>2023-05-29</t>
  </si>
  <si>
    <t>1402-03-08</t>
  </si>
  <si>
    <t>2023-05-30</t>
  </si>
  <si>
    <t>1402-03-09</t>
  </si>
  <si>
    <t>2023-05-31</t>
  </si>
  <si>
    <t>1402-03-10</t>
  </si>
  <si>
    <t>2023-06-01</t>
  </si>
  <si>
    <t>1402-03-11</t>
  </si>
  <si>
    <t>2023-06-03</t>
  </si>
  <si>
    <t>1402-03-13</t>
  </si>
  <si>
    <t>2023-06-04</t>
  </si>
  <si>
    <t>1402-03-14</t>
  </si>
  <si>
    <t>2023-06-05</t>
  </si>
  <si>
    <t>1402-03-15</t>
  </si>
  <si>
    <t>2023-06-06</t>
  </si>
  <si>
    <t>1402-03-16</t>
  </si>
  <si>
    <t>2023-06-07</t>
  </si>
  <si>
    <t>1402-03-17</t>
  </si>
  <si>
    <t>2023-06-08</t>
  </si>
  <si>
    <t>1402-03-18</t>
  </si>
  <si>
    <t>2023-06-10</t>
  </si>
  <si>
    <t>1402-03-20</t>
  </si>
  <si>
    <t>2023-06-11</t>
  </si>
  <si>
    <t>1402-03-21</t>
  </si>
  <si>
    <t>2023-06-12</t>
  </si>
  <si>
    <t>1402-03-22</t>
  </si>
  <si>
    <t>2023-06-13</t>
  </si>
  <si>
    <t>1402-03-23</t>
  </si>
  <si>
    <t>2023-06-14</t>
  </si>
  <si>
    <t>1402-03-24</t>
  </si>
  <si>
    <t>2023-06-15</t>
  </si>
  <si>
    <t>1402-03-25</t>
  </si>
  <si>
    <t>2023-06-17</t>
  </si>
  <si>
    <t>1402-03-27</t>
  </si>
  <si>
    <t>2023-06-18</t>
  </si>
  <si>
    <t>1402-03-28</t>
  </si>
  <si>
    <t>2023-06-19</t>
  </si>
  <si>
    <t>1402-03-29</t>
  </si>
  <si>
    <t>2023-06-20</t>
  </si>
  <si>
    <t>1402-03-30</t>
  </si>
  <si>
    <t>2023-06-21</t>
  </si>
  <si>
    <t>1402-03-31</t>
  </si>
  <si>
    <t>2023-06-22</t>
  </si>
  <si>
    <t>1402-04-01</t>
  </si>
  <si>
    <t>2023-06-24</t>
  </si>
  <si>
    <t>1402-04-03</t>
  </si>
  <si>
    <t>2023-06-25</t>
  </si>
  <si>
    <t>1402-04-04</t>
  </si>
  <si>
    <t>2023-06-26</t>
  </si>
  <si>
    <t>1402-04-05</t>
  </si>
  <si>
    <t>2023-06-27</t>
  </si>
  <si>
    <t>1402-04-06</t>
  </si>
  <si>
    <t>2023-06-28</t>
  </si>
  <si>
    <t>1402-04-07</t>
  </si>
  <si>
    <t>2023-07-01</t>
  </si>
  <si>
    <t>1402-04-10</t>
  </si>
  <si>
    <t>2023-07-02</t>
  </si>
  <si>
    <t>1402-04-11</t>
  </si>
  <si>
    <t>2023-07-03</t>
  </si>
  <si>
    <t>1402-04-12</t>
  </si>
  <si>
    <t>2023-07-04</t>
  </si>
  <si>
    <t>1402-04-13</t>
  </si>
  <si>
    <t>2023-07-05</t>
  </si>
  <si>
    <t>1402-04-14</t>
  </si>
  <si>
    <t>2023-07-06</t>
  </si>
  <si>
    <t>1402-04-15</t>
  </si>
  <si>
    <t>2023-07-08</t>
  </si>
  <si>
    <t>1402-04-17</t>
  </si>
  <si>
    <t>2023-07-09</t>
  </si>
  <si>
    <t>1402-04-18</t>
  </si>
  <si>
    <t>2023-07-10</t>
  </si>
  <si>
    <t>1402-04-19</t>
  </si>
  <si>
    <t>2023-07-11</t>
  </si>
  <si>
    <t>1402-04-20</t>
  </si>
  <si>
    <t>2023-07-12</t>
  </si>
  <si>
    <t>1402-04-21</t>
  </si>
  <si>
    <t>2023-07-13</t>
  </si>
  <si>
    <t>1402-04-22</t>
  </si>
  <si>
    <t>2023-07-15</t>
  </si>
  <si>
    <t>1402-04-24</t>
  </si>
  <si>
    <t>2023-07-16</t>
  </si>
  <si>
    <t>1402-04-25</t>
  </si>
  <si>
    <t>2023-07-17</t>
  </si>
  <si>
    <t>1402-04-26</t>
  </si>
  <si>
    <t>2023-07-18</t>
  </si>
  <si>
    <t>1402-04-27</t>
  </si>
  <si>
    <t>2023-07-19</t>
  </si>
  <si>
    <t>1402-04-28</t>
  </si>
  <si>
    <t>2023-07-20</t>
  </si>
  <si>
    <t>1402-04-29</t>
  </si>
  <si>
    <t>2023-07-22</t>
  </si>
  <si>
    <t>1402-04-31</t>
  </si>
  <si>
    <t>2023-07-23</t>
  </si>
  <si>
    <t>1402-05-01</t>
  </si>
  <si>
    <t>2023-07-24</t>
  </si>
  <si>
    <t>1402-05-02</t>
  </si>
  <si>
    <t>2023-07-25</t>
  </si>
  <si>
    <t>1402-05-03</t>
  </si>
  <si>
    <t>2023-07-26</t>
  </si>
  <si>
    <t>1402-05-04</t>
  </si>
  <si>
    <t>2023-07-29</t>
  </si>
  <si>
    <t>1402-05-07</t>
  </si>
  <si>
    <t>2023-07-30</t>
  </si>
  <si>
    <t>1402-05-08</t>
  </si>
  <si>
    <t>2023-07-31</t>
  </si>
  <si>
    <t>1402-05-09</t>
  </si>
  <si>
    <t>2023-08-01</t>
  </si>
  <si>
    <t>1402-05-10</t>
  </si>
  <si>
    <t>2023-08-02</t>
  </si>
  <si>
    <t>1402-05-11</t>
  </si>
  <si>
    <t>2023-08-03</t>
  </si>
  <si>
    <t>1402-05-12</t>
  </si>
  <si>
    <t>2023-08-05</t>
  </si>
  <si>
    <t>1402-05-14</t>
  </si>
  <si>
    <t>2023-08-06</t>
  </si>
  <si>
    <t>1402-05-15</t>
  </si>
  <si>
    <t>2023-08-07</t>
  </si>
  <si>
    <t>1402-05-16</t>
  </si>
  <si>
    <t>2023-08-08</t>
  </si>
  <si>
    <t>1402-05-17</t>
  </si>
  <si>
    <t>2023-08-09</t>
  </si>
  <si>
    <t>1402-05-18</t>
  </si>
  <si>
    <t>2023-08-10</t>
  </si>
  <si>
    <t>1402-05-19</t>
  </si>
  <si>
    <t>2023-08-12</t>
  </si>
  <si>
    <t>1402-05-21</t>
  </si>
  <si>
    <t>2023-08-13</t>
  </si>
  <si>
    <t>1402-05-22</t>
  </si>
  <si>
    <t>2023-08-14</t>
  </si>
  <si>
    <t>1402-05-23</t>
  </si>
  <si>
    <t>2023-08-15</t>
  </si>
  <si>
    <t>1402-05-24</t>
  </si>
  <si>
    <t>2023-08-16</t>
  </si>
  <si>
    <t>1402-05-25</t>
  </si>
  <si>
    <t>2023-08-17</t>
  </si>
  <si>
    <t>1402-05-26</t>
  </si>
  <si>
    <t>2023-08-19</t>
  </si>
  <si>
    <t>1402-05-28</t>
  </si>
  <si>
    <t>2023-08-20</t>
  </si>
  <si>
    <t>1402-05-29</t>
  </si>
  <si>
    <t>2023-08-21</t>
  </si>
  <si>
    <t>1402-05-30</t>
  </si>
  <si>
    <t>2023-08-22</t>
  </si>
  <si>
    <t>1402-05-31</t>
  </si>
  <si>
    <t>2023-08-23</t>
  </si>
  <si>
    <t>1402-06-01</t>
  </si>
  <si>
    <t>2023-08-24</t>
  </si>
  <si>
    <t>1402-06-02</t>
  </si>
  <si>
    <t>2023-08-26</t>
  </si>
  <si>
    <t>1402-06-04</t>
  </si>
  <si>
    <t>2023-08-27</t>
  </si>
  <si>
    <t>1402-06-05</t>
  </si>
  <si>
    <t>2023-08-28</t>
  </si>
  <si>
    <t>1402-06-06</t>
  </si>
  <si>
    <t>2023-08-29</t>
  </si>
  <si>
    <t>1402-06-07</t>
  </si>
  <si>
    <t>2023-08-30</t>
  </si>
  <si>
    <t>1402-06-08</t>
  </si>
  <si>
    <t>2023-08-31</t>
  </si>
  <si>
    <t>1402-06-09</t>
  </si>
  <si>
    <t>2023-09-02</t>
  </si>
  <si>
    <t>1402-06-11</t>
  </si>
  <si>
    <t>2023-09-03</t>
  </si>
  <si>
    <t>1402-06-12</t>
  </si>
  <si>
    <t>2023-09-04</t>
  </si>
  <si>
    <t>1402-06-13</t>
  </si>
  <si>
    <t>2023-09-05</t>
  </si>
  <si>
    <t>1402-06-14</t>
  </si>
  <si>
    <t>2023-09-06</t>
  </si>
  <si>
    <t>1402-06-15</t>
  </si>
  <si>
    <t>2023-09-07</t>
  </si>
  <si>
    <t>1402-06-16</t>
  </si>
  <si>
    <t>2023-09-09</t>
  </si>
  <si>
    <t>1402-06-18</t>
  </si>
  <si>
    <t>2023-09-10</t>
  </si>
  <si>
    <t>1402-06-19</t>
  </si>
  <si>
    <t>2023-09-11</t>
  </si>
  <si>
    <t>1402-06-20</t>
  </si>
  <si>
    <t>2023-09-12</t>
  </si>
  <si>
    <t>1402-06-21</t>
  </si>
  <si>
    <t>2023-09-13</t>
  </si>
  <si>
    <t>1402-06-22</t>
  </si>
  <si>
    <t>2023-09-14</t>
  </si>
  <si>
    <t>1402-06-23</t>
  </si>
  <si>
    <t>2023-09-16</t>
  </si>
  <si>
    <t>1402-06-25</t>
  </si>
  <si>
    <t>2023-09-17</t>
  </si>
  <si>
    <t>1402-06-26</t>
  </si>
  <si>
    <t>2023-09-18</t>
  </si>
  <si>
    <t>1402-06-27</t>
  </si>
  <si>
    <t>2023-09-19</t>
  </si>
  <si>
    <t>1402-06-28</t>
  </si>
  <si>
    <t>2023-09-20</t>
  </si>
  <si>
    <t>1402-06-29</t>
  </si>
  <si>
    <t>2023-09-21</t>
  </si>
  <si>
    <t>1402-06-30</t>
  </si>
  <si>
    <t>2023-09-23</t>
  </si>
  <si>
    <t>1402-07-01</t>
  </si>
  <si>
    <t>2023-09-24</t>
  </si>
  <si>
    <t>1402-07-02</t>
  </si>
  <si>
    <t>2023-09-25</t>
  </si>
  <si>
    <t>1402-07-03</t>
  </si>
  <si>
    <t>2023-09-26</t>
  </si>
  <si>
    <t>1402-07-04</t>
  </si>
  <si>
    <t>2023-09-27</t>
  </si>
  <si>
    <t>1402-07-05</t>
  </si>
  <si>
    <t>2023-09-28</t>
  </si>
  <si>
    <t>1402-07-06</t>
  </si>
  <si>
    <t>2023-09-30</t>
  </si>
  <si>
    <t>1402-07-08</t>
  </si>
  <si>
    <t>2023-10-01</t>
  </si>
  <si>
    <t>1402-07-09</t>
  </si>
  <si>
    <t>2023-10-02</t>
  </si>
  <si>
    <t>1402-07-10</t>
  </si>
  <si>
    <t>2023-10-03</t>
  </si>
  <si>
    <t>1402-07-11</t>
  </si>
  <si>
    <t>2023-10-04</t>
  </si>
  <si>
    <t>1402-07-12</t>
  </si>
  <si>
    <t>2023-10-05</t>
  </si>
  <si>
    <t>1402-07-13</t>
  </si>
  <si>
    <t>2023-10-07</t>
  </si>
  <si>
    <t>1402-07-15</t>
  </si>
  <si>
    <t>2023-10-08</t>
  </si>
  <si>
    <t>1402-07-16</t>
  </si>
  <si>
    <t>2023-10-09</t>
  </si>
  <si>
    <t>1402-07-17</t>
  </si>
  <si>
    <t>2023-10-10</t>
  </si>
  <si>
    <t>1402-07-18</t>
  </si>
  <si>
    <t>2023-10-11</t>
  </si>
  <si>
    <t>1402-07-19</t>
  </si>
  <si>
    <t>2023-10-12</t>
  </si>
  <si>
    <t>1402-07-20</t>
  </si>
  <si>
    <t>2023-10-14</t>
  </si>
  <si>
    <t>1402-07-22</t>
  </si>
  <si>
    <t>2023-10-15</t>
  </si>
  <si>
    <t>1402-07-23</t>
  </si>
  <si>
    <t>2023-10-16</t>
  </si>
  <si>
    <t>1402-07-24</t>
  </si>
  <si>
    <t>2023-10-17</t>
  </si>
  <si>
    <t>1402-07-25</t>
  </si>
  <si>
    <t>2023-10-18</t>
  </si>
  <si>
    <t>1402-07-26</t>
  </si>
  <si>
    <t>2023-10-19</t>
  </si>
  <si>
    <t>1402-07-27</t>
  </si>
  <si>
    <t>2023-10-21</t>
  </si>
  <si>
    <t>1402-07-29</t>
  </si>
  <si>
    <t>2023-10-22</t>
  </si>
  <si>
    <t>1402-07-30</t>
  </si>
  <si>
    <t>2023-10-23</t>
  </si>
  <si>
    <t>1402-08-01</t>
  </si>
  <si>
    <t>2023-10-24</t>
  </si>
  <si>
    <t>1402-08-02</t>
  </si>
  <si>
    <t>2023-10-25</t>
  </si>
  <si>
    <t>1402-08-03</t>
  </si>
  <si>
    <t>2023-10-26</t>
  </si>
  <si>
    <t>1402-08-04</t>
  </si>
  <si>
    <t>2023-10-28</t>
  </si>
  <si>
    <t>1402-08-06</t>
  </si>
  <si>
    <t>2023-10-29</t>
  </si>
  <si>
    <t>1402-08-07</t>
  </si>
  <si>
    <t>2023-10-30</t>
  </si>
  <si>
    <t>1402-08-08</t>
  </si>
  <si>
    <t>2023-10-31</t>
  </si>
  <si>
    <t>1402-08-09</t>
  </si>
  <si>
    <t>2023-11-01</t>
  </si>
  <si>
    <t>1402-08-10</t>
  </si>
  <si>
    <t>2023-11-02</t>
  </si>
  <si>
    <t>1402-08-11</t>
  </si>
  <si>
    <t>2023-11-04</t>
  </si>
  <si>
    <t>1402-08-13</t>
  </si>
  <si>
    <t>2023-11-05</t>
  </si>
  <si>
    <t>1402-08-14</t>
  </si>
  <si>
    <t>2023-11-06</t>
  </si>
  <si>
    <t>1402-08-15</t>
  </si>
  <si>
    <t>2023-11-07</t>
  </si>
  <si>
    <t>1402-08-16</t>
  </si>
  <si>
    <t>2023-11-08</t>
  </si>
  <si>
    <t>1402-08-17</t>
  </si>
  <si>
    <t>2023-11-09</t>
  </si>
  <si>
    <t>1402-08-18</t>
  </si>
  <si>
    <t>2023-11-11</t>
  </si>
  <si>
    <t>1402-08-20</t>
  </si>
  <si>
    <t>2023-11-12</t>
  </si>
  <si>
    <t>1402-08-21</t>
  </si>
  <si>
    <t>2023-11-13</t>
  </si>
  <si>
    <t>1402-08-22</t>
  </si>
  <si>
    <t>2023-11-14</t>
  </si>
  <si>
    <t>1402-08-23</t>
  </si>
  <si>
    <t>2023-11-15</t>
  </si>
  <si>
    <t>1402-08-24</t>
  </si>
  <si>
    <t>2023-11-16</t>
  </si>
  <si>
    <t>1402-08-25</t>
  </si>
  <si>
    <t>2023-11-18</t>
  </si>
  <si>
    <t>1402-08-27</t>
  </si>
  <si>
    <t>2023-11-19</t>
  </si>
  <si>
    <t>1402-08-28</t>
  </si>
  <si>
    <t>2023-11-20</t>
  </si>
  <si>
    <t>1402-08-29</t>
  </si>
  <si>
    <t>2023-11-21</t>
  </si>
  <si>
    <t>1402-08-30</t>
  </si>
  <si>
    <t>2023-11-22</t>
  </si>
  <si>
    <t>2023-11-23</t>
  </si>
  <si>
    <t>2023-11-26</t>
  </si>
  <si>
    <t>2023-11-27</t>
  </si>
  <si>
    <t>2023-11-28</t>
  </si>
  <si>
    <t>2023-11-29</t>
  </si>
  <si>
    <t>2023-11-30</t>
  </si>
  <si>
    <t>2023-12-02</t>
  </si>
  <si>
    <t>2023-12-03</t>
  </si>
  <si>
    <t>2023-12-04</t>
  </si>
  <si>
    <t>2023-12-05</t>
  </si>
  <si>
    <t>2023-12-06</t>
  </si>
  <si>
    <t>2023-12-07</t>
  </si>
  <si>
    <t>2023-12-09</t>
  </si>
  <si>
    <t>2023-12-10</t>
  </si>
  <si>
    <t>2023-12-11</t>
  </si>
  <si>
    <t>2023-12-12</t>
  </si>
  <si>
    <t>2023-12-13</t>
  </si>
  <si>
    <t>2023-12-14</t>
  </si>
  <si>
    <t>2023-12-16</t>
  </si>
  <si>
    <t>2023-12-17</t>
  </si>
  <si>
    <t>2023-12-18</t>
  </si>
  <si>
    <t>2023-12-19</t>
  </si>
  <si>
    <t>2023-12-20</t>
  </si>
  <si>
    <t>2023-12-21</t>
  </si>
  <si>
    <t>2023-12-23</t>
  </si>
  <si>
    <t>2023-12-24</t>
  </si>
  <si>
    <t>2023-12-25</t>
  </si>
  <si>
    <t>2023-12-26</t>
  </si>
  <si>
    <t>2023-12-27</t>
  </si>
  <si>
    <t>2023-12-28</t>
  </si>
  <si>
    <t>2023-12-30</t>
  </si>
  <si>
    <t>2023-12-31</t>
  </si>
  <si>
    <t>2024-01-01</t>
  </si>
  <si>
    <t>2024-01-02</t>
  </si>
  <si>
    <t>2024-01-03</t>
  </si>
  <si>
    <t>2024-01-04</t>
  </si>
  <si>
    <t>2024-01-06</t>
  </si>
  <si>
    <t>2024-01-07</t>
  </si>
  <si>
    <t>2024-01-08</t>
  </si>
  <si>
    <t>2024-01-09</t>
  </si>
  <si>
    <t>2024-01-10</t>
  </si>
  <si>
    <t>2024-01-11</t>
  </si>
  <si>
    <t>2024-01-13</t>
  </si>
  <si>
    <t>2024-01-14</t>
  </si>
  <si>
    <t>2024-01-15</t>
  </si>
  <si>
    <t>2024-01-16</t>
  </si>
  <si>
    <t>2024-01-17</t>
  </si>
  <si>
    <t>2024-01-18</t>
  </si>
  <si>
    <t>2024-01-20</t>
  </si>
  <si>
    <t>2024-01-21</t>
  </si>
  <si>
    <t>2024-01-22</t>
  </si>
  <si>
    <t>2024-01-23</t>
  </si>
  <si>
    <t>2024-01-24</t>
  </si>
  <si>
    <t>2024-01-25</t>
  </si>
  <si>
    <t>2024-01-27</t>
  </si>
  <si>
    <t>2024-01-28</t>
  </si>
  <si>
    <t>2024-01-29</t>
  </si>
  <si>
    <t>2024-01-30</t>
  </si>
  <si>
    <t>2024-01-31</t>
  </si>
  <si>
    <t>2024-02-01</t>
  </si>
  <si>
    <t>2024-02-03</t>
  </si>
  <si>
    <t>2024-02-04</t>
  </si>
  <si>
    <t>2024-02-05</t>
  </si>
  <si>
    <t>2024-02-06</t>
  </si>
  <si>
    <t>2024-02-07</t>
  </si>
  <si>
    <t>2024-02-08</t>
  </si>
  <si>
    <t>2024-02-10</t>
  </si>
  <si>
    <t>2024-02-11</t>
  </si>
  <si>
    <t>2024-02-12</t>
  </si>
  <si>
    <t>2024-02-13</t>
  </si>
  <si>
    <t>2024-02-14</t>
  </si>
  <si>
    <t>2024-02-15</t>
  </si>
  <si>
    <t>2024-02-17</t>
  </si>
  <si>
    <t>2024-02-18</t>
  </si>
  <si>
    <t>2024-02-19</t>
  </si>
  <si>
    <t>2024-02-20</t>
  </si>
  <si>
    <t>2024-02-21</t>
  </si>
  <si>
    <t>2024-02-22</t>
  </si>
  <si>
    <t>2024-02-24</t>
  </si>
  <si>
    <t>2024-02-25</t>
  </si>
  <si>
    <t>2024-02-26</t>
  </si>
  <si>
    <t>2024-02-27</t>
  </si>
  <si>
    <t>2024-02-28</t>
  </si>
  <si>
    <t>2024-02-29</t>
  </si>
  <si>
    <t>2024-03-02</t>
  </si>
  <si>
    <t>2024-03-03</t>
  </si>
  <si>
    <t>2024-03-04</t>
  </si>
  <si>
    <t>2024-03-05</t>
  </si>
  <si>
    <t>2024-03-06</t>
  </si>
  <si>
    <t>2024-03-07</t>
  </si>
  <si>
    <t>2024-03-09</t>
  </si>
  <si>
    <t>2024-03-10</t>
  </si>
  <si>
    <t>2024-03-11</t>
  </si>
  <si>
    <t>2024-03-12</t>
  </si>
  <si>
    <t>2024-03-13</t>
  </si>
  <si>
    <t>2024-03-14</t>
  </si>
  <si>
    <t>2024-03-16</t>
  </si>
  <si>
    <t>2024-03-17</t>
  </si>
  <si>
    <t>2024-03-18</t>
  </si>
  <si>
    <t>2024-03-24</t>
  </si>
  <si>
    <t>2024-03-25</t>
  </si>
  <si>
    <t>2024-03-26</t>
  </si>
  <si>
    <t>2024-03-27</t>
  </si>
  <si>
    <t>2024-03-28</t>
  </si>
  <si>
    <t>2024-03-30</t>
  </si>
  <si>
    <t>2024-03-31</t>
  </si>
  <si>
    <t>2024-04-01</t>
  </si>
  <si>
    <t>2024-04-02</t>
  </si>
  <si>
    <t>2024-04-03</t>
  </si>
  <si>
    <t>2024-04-04</t>
  </si>
  <si>
    <t>2024-04-06</t>
  </si>
  <si>
    <t>2024-04-07</t>
  </si>
  <si>
    <t>2024-04-08</t>
  </si>
  <si>
    <t>2024-04-09</t>
  </si>
  <si>
    <t>2024-04-10</t>
  </si>
  <si>
    <t>2024-04-11</t>
  </si>
  <si>
    <t>2024-04-13</t>
  </si>
  <si>
    <t>2024-04-14</t>
  </si>
  <si>
    <t>2024-04-15</t>
  </si>
  <si>
    <t>2024-04-16</t>
  </si>
  <si>
    <t>2024-04-17</t>
  </si>
  <si>
    <t>2024-04-18</t>
  </si>
  <si>
    <t>فروردین 1403</t>
  </si>
  <si>
    <t>2024-04-20</t>
  </si>
  <si>
    <t>2024-04-21</t>
  </si>
  <si>
    <t>2024-04-22</t>
  </si>
  <si>
    <t>2024-04-23</t>
  </si>
  <si>
    <t>2024-04-24</t>
  </si>
  <si>
    <t>2024-04-25</t>
  </si>
  <si>
    <t>2024-04-27</t>
  </si>
  <si>
    <t>2024-04-28</t>
  </si>
  <si>
    <t>2024-04-29</t>
  </si>
  <si>
    <t>2024-04-30</t>
  </si>
  <si>
    <t>2024-05-01</t>
  </si>
  <si>
    <t>2024-05-02</t>
  </si>
  <si>
    <t>1403-02-13</t>
  </si>
  <si>
    <t>2024-05-04</t>
  </si>
  <si>
    <t>1403-02-15</t>
  </si>
  <si>
    <t>2024-05-05</t>
  </si>
  <si>
    <t>1403-02-16</t>
  </si>
  <si>
    <t>2024-05-06</t>
  </si>
  <si>
    <t>1403-02-17</t>
  </si>
  <si>
    <t>2024-05-07</t>
  </si>
  <si>
    <t>1403-02-18</t>
  </si>
  <si>
    <t>2024-05-08</t>
  </si>
  <si>
    <t>1403-02-19</t>
  </si>
  <si>
    <t>2024-05-09</t>
  </si>
  <si>
    <t>1403-02-20</t>
  </si>
  <si>
    <t>2024-05-11</t>
  </si>
  <si>
    <t>1403-02-22</t>
  </si>
  <si>
    <t>2024-05-12</t>
  </si>
  <si>
    <t>1403-02-23</t>
  </si>
  <si>
    <t>2024-05-13</t>
  </si>
  <si>
    <t>1403-02-24</t>
  </si>
  <si>
    <t>2024-05-14</t>
  </si>
  <si>
    <t>1403-02-25</t>
  </si>
  <si>
    <t>2024-05-15</t>
  </si>
  <si>
    <t>1403-02-26</t>
  </si>
  <si>
    <t>2024-05-16</t>
  </si>
  <si>
    <t>1403-02-27</t>
  </si>
  <si>
    <t>2024-05-18</t>
  </si>
  <si>
    <t>1403-02-29</t>
  </si>
  <si>
    <t>2024-05-19</t>
  </si>
  <si>
    <t>1403-02-30</t>
  </si>
  <si>
    <t>2024-05-20</t>
  </si>
  <si>
    <t>1403-02-31</t>
  </si>
  <si>
    <t>اردیبهشت 1403</t>
  </si>
  <si>
    <t>2024-05-21</t>
  </si>
  <si>
    <t>1403-03-01</t>
  </si>
  <si>
    <t>2024-05-22</t>
  </si>
  <si>
    <t>1403-03-02</t>
  </si>
  <si>
    <t>2024-05-23</t>
  </si>
  <si>
    <t>1403-03-03</t>
  </si>
  <si>
    <t>2024-05-25</t>
  </si>
  <si>
    <t>1403-03-05</t>
  </si>
  <si>
    <t>2024-05-26</t>
  </si>
  <si>
    <t>1403-03-06</t>
  </si>
  <si>
    <t>2024-05-27</t>
  </si>
  <si>
    <t>1403-03-07</t>
  </si>
  <si>
    <t>2024-05-28</t>
  </si>
  <si>
    <t>1403-03-08</t>
  </si>
  <si>
    <t>2024-05-29</t>
  </si>
  <si>
    <t>1403-03-09</t>
  </si>
  <si>
    <t>2024-05-30</t>
  </si>
  <si>
    <t>1403-03-10</t>
  </si>
  <si>
    <t>2024-06-01</t>
  </si>
  <si>
    <t>1403-03-12</t>
  </si>
  <si>
    <t>2024-06-02</t>
  </si>
  <si>
    <t>1403-03-13</t>
  </si>
  <si>
    <t>2024-06-03</t>
  </si>
  <si>
    <t>1403-03-14</t>
  </si>
  <si>
    <t>2024-06-04</t>
  </si>
  <si>
    <t>1403-03-15</t>
  </si>
  <si>
    <t>2024-06-05</t>
  </si>
  <si>
    <t>1403-03-16</t>
  </si>
  <si>
    <t>2024-06-06</t>
  </si>
  <si>
    <t>1403-03-17</t>
  </si>
  <si>
    <t>2024-06-08</t>
  </si>
  <si>
    <t>1403-03-19</t>
  </si>
  <si>
    <t>2024-06-09</t>
  </si>
  <si>
    <t>1403-03-20</t>
  </si>
  <si>
    <t>2024-06-10</t>
  </si>
  <si>
    <t>1403-03-21</t>
  </si>
  <si>
    <t>2024-06-11</t>
  </si>
  <si>
    <t>1403-03-22</t>
  </si>
  <si>
    <t>2024-06-12</t>
  </si>
  <si>
    <t>1403-03-23</t>
  </si>
  <si>
    <t>2024-06-13</t>
  </si>
  <si>
    <t>1403-03-24</t>
  </si>
  <si>
    <t>2024-06-15</t>
  </si>
  <si>
    <t>1403-03-26</t>
  </si>
  <si>
    <t>2024-06-16</t>
  </si>
  <si>
    <t>1403-03-27</t>
  </si>
  <si>
    <t>2024-06-17</t>
  </si>
  <si>
    <t>1403-03-28</t>
  </si>
  <si>
    <t>2024-06-18</t>
  </si>
  <si>
    <t>1403-03-29</t>
  </si>
  <si>
    <t>2024-06-19</t>
  </si>
  <si>
    <t>1403-03-30</t>
  </si>
  <si>
    <t>2024-06-20</t>
  </si>
  <si>
    <t>1403-03-31</t>
  </si>
  <si>
    <t>خرداد 1403</t>
  </si>
  <si>
    <t>2024-06-22</t>
  </si>
  <si>
    <t>1403-04-02</t>
  </si>
  <si>
    <t>2024-06-23</t>
  </si>
  <si>
    <t>1403-04-03</t>
  </si>
  <si>
    <t>2024-06-24</t>
  </si>
  <si>
    <t>1403-04-04</t>
  </si>
  <si>
    <t>2024-06-25</t>
  </si>
  <si>
    <t>1403-04-05</t>
  </si>
  <si>
    <t>2024-06-26</t>
  </si>
  <si>
    <t>1403-04-06</t>
  </si>
  <si>
    <t>2024-06-27</t>
  </si>
  <si>
    <t>1403-04-07</t>
  </si>
  <si>
    <t>2024-06-29</t>
  </si>
  <si>
    <t>1403-04-09</t>
  </si>
  <si>
    <t>2024-06-30</t>
  </si>
  <si>
    <t>1403-04-10</t>
  </si>
  <si>
    <t>2024-07-01</t>
  </si>
  <si>
    <t>1403-04-11</t>
  </si>
  <si>
    <t>2024-07-02</t>
  </si>
  <si>
    <t>1403-04-12</t>
  </si>
  <si>
    <t>2024-07-03</t>
  </si>
  <si>
    <t>1403-04-13</t>
  </si>
  <si>
    <t>2024-07-04</t>
  </si>
  <si>
    <t>1403-04-14</t>
  </si>
  <si>
    <t>2024-07-06</t>
  </si>
  <si>
    <t>1403-04-16</t>
  </si>
  <si>
    <t>2024-07-07</t>
  </si>
  <si>
    <t>1403-04-17</t>
  </si>
  <si>
    <t>2024-07-08</t>
  </si>
  <si>
    <t>1403-04-18</t>
  </si>
  <si>
    <t>2024-07-09</t>
  </si>
  <si>
    <t>1403-04-19</t>
  </si>
  <si>
    <t>2024-07-10</t>
  </si>
  <si>
    <t>1403-04-20</t>
  </si>
  <si>
    <t>2024-07-11</t>
  </si>
  <si>
    <t>1403-04-21</t>
  </si>
  <si>
    <t>2024-07-13</t>
  </si>
  <si>
    <t>1403-04-23</t>
  </si>
  <si>
    <t>2024-07-14</t>
  </si>
  <si>
    <t>1403-04-24</t>
  </si>
  <si>
    <t>2024-07-15</t>
  </si>
  <si>
    <t>1403-04-25</t>
  </si>
  <si>
    <t>2024-07-17</t>
  </si>
  <si>
    <t>1403-04-27</t>
  </si>
  <si>
    <t>2024-07-18</t>
  </si>
  <si>
    <t>1403-04-28</t>
  </si>
  <si>
    <t>2024-07-20</t>
  </si>
  <si>
    <t>1403-04-30</t>
  </si>
  <si>
    <t>2024-07-21</t>
  </si>
  <si>
    <t>1403-04-31</t>
  </si>
  <si>
    <t>تیر 1403</t>
  </si>
  <si>
    <t>2024-07-22</t>
  </si>
  <si>
    <t>1403-05-01</t>
  </si>
  <si>
    <t>2024-07-23</t>
  </si>
  <si>
    <t>1403-05-02</t>
  </si>
  <si>
    <t>2024-07-24</t>
  </si>
  <si>
    <t>1403-05-03</t>
  </si>
  <si>
    <t>2024-07-25</t>
  </si>
  <si>
    <t>1403-05-04</t>
  </si>
  <si>
    <t>2024-07-27</t>
  </si>
  <si>
    <t>1403-05-06</t>
  </si>
  <si>
    <t>2024-07-28</t>
  </si>
  <si>
    <t>1403-05-07</t>
  </si>
  <si>
    <t>2024-07-29</t>
  </si>
  <si>
    <t>1403-05-08</t>
  </si>
  <si>
    <t>2024-07-30</t>
  </si>
  <si>
    <t>1403-05-09</t>
  </si>
  <si>
    <t>2024-07-31</t>
  </si>
  <si>
    <t>1403-05-10</t>
  </si>
  <si>
    <t>2024-08-01</t>
  </si>
  <si>
    <t>1403-05-11</t>
  </si>
  <si>
    <t>2024-08-03</t>
  </si>
  <si>
    <t>1403-05-13</t>
  </si>
  <si>
    <t>2024-08-04</t>
  </si>
  <si>
    <t>1403-05-14</t>
  </si>
  <si>
    <t>2024-08-05</t>
  </si>
  <si>
    <t>1403-05-15</t>
  </si>
  <si>
    <t>2024-08-06</t>
  </si>
  <si>
    <t>1403-05-16</t>
  </si>
  <si>
    <t>2024-08-07</t>
  </si>
  <si>
    <t>1403-05-17</t>
  </si>
  <si>
    <t>2024-08-08</t>
  </si>
  <si>
    <t>1403-05-18</t>
  </si>
  <si>
    <t>2024-08-10</t>
  </si>
  <si>
    <t>1403-05-20</t>
  </si>
  <si>
    <t>2024-08-11</t>
  </si>
  <si>
    <t>1403-05-21</t>
  </si>
  <si>
    <t>2024-08-12</t>
  </si>
  <si>
    <t>1403-05-22</t>
  </si>
  <si>
    <t>2024-08-13</t>
  </si>
  <si>
    <t>1403-05-23</t>
  </si>
  <si>
    <t>2024-08-14</t>
  </si>
  <si>
    <t>1403-05-24</t>
  </si>
  <si>
    <t>2024-08-15</t>
  </si>
  <si>
    <t>1403-05-25</t>
  </si>
  <si>
    <t>2024-08-17</t>
  </si>
  <si>
    <t>1403-05-27</t>
  </si>
  <si>
    <t>2024-08-18</t>
  </si>
  <si>
    <t>1403-05-28</t>
  </si>
  <si>
    <t>2024-08-19</t>
  </si>
  <si>
    <t>1403-05-29</t>
  </si>
  <si>
    <t>2024-08-20</t>
  </si>
  <si>
    <t>1403-05-30</t>
  </si>
  <si>
    <t>2024-08-21</t>
  </si>
  <si>
    <t>1403-05-31</t>
  </si>
  <si>
    <t>مرداد 1403</t>
  </si>
  <si>
    <t>2024-08-22</t>
  </si>
  <si>
    <t>1403-06-01</t>
  </si>
  <si>
    <t>2024-08-24</t>
  </si>
  <si>
    <t>1403-06-03</t>
  </si>
  <si>
    <t>2024-08-25</t>
  </si>
  <si>
    <t>1403-06-04</t>
  </si>
  <si>
    <t>2024-08-26</t>
  </si>
  <si>
    <t>1403-06-05</t>
  </si>
  <si>
    <t>2024-08-27</t>
  </si>
  <si>
    <t>1403-06-06</t>
  </si>
  <si>
    <t>2024-08-28</t>
  </si>
  <si>
    <t>1403-06-07</t>
  </si>
  <si>
    <t>2024-08-29</t>
  </si>
  <si>
    <t>1403-06-08</t>
  </si>
  <si>
    <t>2024-08-31</t>
  </si>
  <si>
    <t>1403-06-10</t>
  </si>
  <si>
    <t>2024-09-01</t>
  </si>
  <si>
    <t>1403-06-11</t>
  </si>
  <si>
    <t>2024-09-02</t>
  </si>
  <si>
    <t>1403-06-12</t>
  </si>
  <si>
    <t>2024-09-03</t>
  </si>
  <si>
    <t>1403-06-13</t>
  </si>
  <si>
    <t>2024-09-04</t>
  </si>
  <si>
    <t>1403-06-14</t>
  </si>
  <si>
    <t>2024-09-05</t>
  </si>
  <si>
    <t>1403-06-15</t>
  </si>
  <si>
    <t>2024-09-07</t>
  </si>
  <si>
    <t>1403-06-17</t>
  </si>
  <si>
    <t>2024-09-08</t>
  </si>
  <si>
    <t>1403-06-18</t>
  </si>
  <si>
    <t>2024-09-09</t>
  </si>
  <si>
    <t>1403-06-19</t>
  </si>
  <si>
    <t>2024-09-10</t>
  </si>
  <si>
    <t>1403-06-20</t>
  </si>
  <si>
    <t>2024-09-11</t>
  </si>
  <si>
    <t>1403-06-21</t>
  </si>
  <si>
    <t>2024-09-12</t>
  </si>
  <si>
    <t>1403-06-22</t>
  </si>
  <si>
    <t>2024-09-14</t>
  </si>
  <si>
    <t>1403-06-24</t>
  </si>
  <si>
    <t>2024-09-15</t>
  </si>
  <si>
    <t>1403-06-25</t>
  </si>
  <si>
    <t>2024-09-16</t>
  </si>
  <si>
    <t>1403-06-26</t>
  </si>
  <si>
    <t>2024-09-17</t>
  </si>
  <si>
    <t>1403-06-27</t>
  </si>
  <si>
    <t>2024-09-18</t>
  </si>
  <si>
    <t>1403-06-28</t>
  </si>
  <si>
    <t>2024-09-19</t>
  </si>
  <si>
    <t>1403-06-29</t>
  </si>
  <si>
    <t>2024-09-21</t>
  </si>
  <si>
    <t>1403-06-31</t>
  </si>
  <si>
    <t>شهریور 1403</t>
  </si>
  <si>
    <t>2024-09-22</t>
  </si>
  <si>
    <t>1403-07-01</t>
  </si>
  <si>
    <t>2024-09-23</t>
  </si>
  <si>
    <t>1403-07-02</t>
  </si>
  <si>
    <t>2024-09-24</t>
  </si>
  <si>
    <t>1403-07-03</t>
  </si>
  <si>
    <t>2024-09-25</t>
  </si>
  <si>
    <t>1403-07-04</t>
  </si>
  <si>
    <t>2024-09-26</t>
  </si>
  <si>
    <t>1403-07-05</t>
  </si>
  <si>
    <t>2024-09-28</t>
  </si>
  <si>
    <t>1403-07-07</t>
  </si>
  <si>
    <t>2024-09-29</t>
  </si>
  <si>
    <t>1403-07-08</t>
  </si>
  <si>
    <t>2024-09-30</t>
  </si>
  <si>
    <t>1403-07-09</t>
  </si>
  <si>
    <t>2024-10-01</t>
  </si>
  <si>
    <t>1403-07-10</t>
  </si>
  <si>
    <t>2024-10-02</t>
  </si>
  <si>
    <t>1403-07-11</t>
  </si>
  <si>
    <t>2024-10-03</t>
  </si>
  <si>
    <t>1403-07-12</t>
  </si>
  <si>
    <t>2024-10-05</t>
  </si>
  <si>
    <t>1403-07-14</t>
  </si>
  <si>
    <t>2024-10-06</t>
  </si>
  <si>
    <t>1403-07-15</t>
  </si>
  <si>
    <t>2024-10-07</t>
  </si>
  <si>
    <t>1403-07-16</t>
  </si>
  <si>
    <t>2024-10-08</t>
  </si>
  <si>
    <t>1403-07-17</t>
  </si>
  <si>
    <t>2024-10-09</t>
  </si>
  <si>
    <t>1403-07-18</t>
  </si>
  <si>
    <t>2024-10-10</t>
  </si>
  <si>
    <t>1403-07-19</t>
  </si>
  <si>
    <t>2024-10-12</t>
  </si>
  <si>
    <t>1403-07-21</t>
  </si>
  <si>
    <t>2024-10-13</t>
  </si>
  <si>
    <t>1403-07-22</t>
  </si>
  <si>
    <t>2024-10-14</t>
  </si>
  <si>
    <t>1403-07-23</t>
  </si>
  <si>
    <t>2024-10-15</t>
  </si>
  <si>
    <t>1403-07-24</t>
  </si>
  <si>
    <t>2024-10-16</t>
  </si>
  <si>
    <t>1403-07-25</t>
  </si>
  <si>
    <t>2024-10-17</t>
  </si>
  <si>
    <t>1403-07-26</t>
  </si>
  <si>
    <t>2024-10-19</t>
  </si>
  <si>
    <t>1403-07-28</t>
  </si>
  <si>
    <t>2024-10-20</t>
  </si>
  <si>
    <t>1403-07-29</t>
  </si>
  <si>
    <t>2024-10-21</t>
  </si>
  <si>
    <t>1403-07-30</t>
  </si>
  <si>
    <t>مهر 1403</t>
  </si>
  <si>
    <t>2024-10-22</t>
  </si>
  <si>
    <t>1403-08-01</t>
  </si>
  <si>
    <t>2024-10-23</t>
  </si>
  <si>
    <t>1403-08-02</t>
  </si>
  <si>
    <t>2024-10-24</t>
  </si>
  <si>
    <t>1403-08-03</t>
  </si>
  <si>
    <t>2024-10-26</t>
  </si>
  <si>
    <t>1403-08-05</t>
  </si>
  <si>
    <t>2024-10-27</t>
  </si>
  <si>
    <t>1403-08-06</t>
  </si>
  <si>
    <t>2024-10-28</t>
  </si>
  <si>
    <t>1403-08-07</t>
  </si>
  <si>
    <t>2024-10-29</t>
  </si>
  <si>
    <t>1403-08-08</t>
  </si>
  <si>
    <t>2024-10-30</t>
  </si>
  <si>
    <t>1403-08-09</t>
  </si>
  <si>
    <t>2024-10-31</t>
  </si>
  <si>
    <t>1403-08-10</t>
  </si>
  <si>
    <t>2024-11-02</t>
  </si>
  <si>
    <t>1403-08-12</t>
  </si>
  <si>
    <t>2024-11-03</t>
  </si>
  <si>
    <t>1403-08-13</t>
  </si>
  <si>
    <t>2024-11-04</t>
  </si>
  <si>
    <t>1403-08-14</t>
  </si>
  <si>
    <t>2024-11-05</t>
  </si>
  <si>
    <t>1403-08-15</t>
  </si>
  <si>
    <t>2024-11-06</t>
  </si>
  <si>
    <t>1403-08-16</t>
  </si>
  <si>
    <t>2024-11-07</t>
  </si>
  <si>
    <t>1403-08-17</t>
  </si>
  <si>
    <t>2024-11-09</t>
  </si>
  <si>
    <t>1403-08-19</t>
  </si>
  <si>
    <t>2024-11-10</t>
  </si>
  <si>
    <t>1403-08-20</t>
  </si>
  <si>
    <t>2024-11-11</t>
  </si>
  <si>
    <t>1403-08-21</t>
  </si>
  <si>
    <t>2024-11-12</t>
  </si>
  <si>
    <t>1403-08-22</t>
  </si>
  <si>
    <t>2024-11-13</t>
  </si>
  <si>
    <t>1403-08-23</t>
  </si>
  <si>
    <t>2024-11-14</t>
  </si>
  <si>
    <t>1403-08-24</t>
  </si>
  <si>
    <t>2024-11-16</t>
  </si>
  <si>
    <t>1403-08-26</t>
  </si>
  <si>
    <t>2024-11-17</t>
  </si>
  <si>
    <t>1403-08-27</t>
  </si>
  <si>
    <t>2024-11-18</t>
  </si>
  <si>
    <t>1403-08-28</t>
  </si>
  <si>
    <t>2024-11-19</t>
  </si>
  <si>
    <t>1403-08-29</t>
  </si>
  <si>
    <t>آبان 1403</t>
  </si>
  <si>
    <t>بورس ویو</t>
  </si>
  <si>
    <t>چند برابر شدن ماهانه</t>
  </si>
  <si>
    <t>رشد متوسط ماهانه از سال 90-1403</t>
  </si>
  <si>
    <t>نرخ متوسط ماهانه دلار</t>
  </si>
  <si>
    <t>2026 پیش بینی</t>
  </si>
  <si>
    <t>پیش بینی 1405</t>
  </si>
  <si>
    <t>1404 پیش بینی</t>
  </si>
  <si>
    <t>رشد نقدینگی</t>
  </si>
  <si>
    <t>رشد اقتصادی</t>
  </si>
  <si>
    <t>صادرات نفتی (میليارد دلار)</t>
  </si>
  <si>
    <t>صادرات غیر نفتی (میليارد دلار)</t>
  </si>
  <si>
    <t>شاخص قیمت مصرف کننده</t>
  </si>
  <si>
    <t>نقدینگی (همت)</t>
  </si>
  <si>
    <r>
      <t>(M</t>
    </r>
    <r>
      <rPr>
        <b/>
        <vertAlign val="subscript"/>
        <sz val="14"/>
        <color rgb="FF0070C0"/>
        <rFont val="Trade Gothic Next Heavy"/>
        <family val="2"/>
      </rPr>
      <t>0</t>
    </r>
    <r>
      <rPr>
        <b/>
        <sz val="14"/>
        <color rgb="FF0070C0"/>
        <rFont val="Trade Gothic Next Heavy"/>
        <family val="2"/>
      </rPr>
      <t>/Y</t>
    </r>
    <r>
      <rPr>
        <b/>
        <vertAlign val="subscript"/>
        <sz val="14"/>
        <color rgb="FF0070C0"/>
        <rFont val="Trade Gothic Next Heavy"/>
        <family val="2"/>
      </rPr>
      <t>0</t>
    </r>
    <r>
      <rPr>
        <b/>
        <sz val="14"/>
        <color rgb="FF0070C0"/>
        <rFont val="Trade Gothic Next Heavy"/>
        <family val="2"/>
      </rPr>
      <t>)/(M</t>
    </r>
    <r>
      <rPr>
        <b/>
        <vertAlign val="subscript"/>
        <sz val="14"/>
        <color rgb="FF0070C0"/>
        <rFont val="Trade Gothic Next Heavy"/>
        <family val="2"/>
      </rPr>
      <t>0</t>
    </r>
    <r>
      <rPr>
        <b/>
        <vertAlign val="superscript"/>
        <sz val="14"/>
        <color rgb="FF0070C0"/>
        <rFont val="Trade Gothic Next Heavy"/>
        <family val="2"/>
      </rPr>
      <t>*</t>
    </r>
    <r>
      <rPr>
        <b/>
        <sz val="14"/>
        <color rgb="FF0070C0"/>
        <rFont val="Trade Gothic Next Heavy"/>
        <family val="2"/>
      </rPr>
      <t>/Y</t>
    </r>
    <r>
      <rPr>
        <b/>
        <vertAlign val="subscript"/>
        <sz val="14"/>
        <color rgb="FF0070C0"/>
        <rFont val="Trade Gothic Next Heavy"/>
        <family val="2"/>
      </rPr>
      <t>0</t>
    </r>
    <r>
      <rPr>
        <b/>
        <vertAlign val="superscript"/>
        <sz val="14"/>
        <color rgb="FF0070C0"/>
        <rFont val="Trade Gothic Next Heavy"/>
        <family val="2"/>
      </rPr>
      <t>*</t>
    </r>
    <r>
      <rPr>
        <b/>
        <sz val="14"/>
        <color rgb="FF0070C0"/>
        <rFont val="Trade Gothic Next Heavy"/>
        <family val="2"/>
      </rPr>
      <t>)-1350رشد</t>
    </r>
  </si>
  <si>
    <r>
      <t>(M</t>
    </r>
    <r>
      <rPr>
        <b/>
        <vertAlign val="subscript"/>
        <sz val="14"/>
        <color rgb="FF0070C0"/>
        <rFont val="Trade Gothic Next Heavy"/>
        <family val="2"/>
      </rPr>
      <t>0</t>
    </r>
    <r>
      <rPr>
        <b/>
        <sz val="14"/>
        <color rgb="FF0070C0"/>
        <rFont val="Trade Gothic Next Heavy"/>
        <family val="2"/>
      </rPr>
      <t>/Y</t>
    </r>
    <r>
      <rPr>
        <b/>
        <vertAlign val="subscript"/>
        <sz val="14"/>
        <color rgb="FF0070C0"/>
        <rFont val="Trade Gothic Next Heavy"/>
        <family val="2"/>
      </rPr>
      <t>0</t>
    </r>
    <r>
      <rPr>
        <b/>
        <sz val="14"/>
        <color rgb="FF0070C0"/>
        <rFont val="Trade Gothic Next Heavy"/>
        <family val="2"/>
      </rPr>
      <t>)/(M</t>
    </r>
    <r>
      <rPr>
        <b/>
        <vertAlign val="subscript"/>
        <sz val="14"/>
        <color rgb="FF0070C0"/>
        <rFont val="Trade Gothic Next Heavy"/>
        <family val="2"/>
      </rPr>
      <t>0</t>
    </r>
    <r>
      <rPr>
        <b/>
        <vertAlign val="superscript"/>
        <sz val="14"/>
        <color rgb="FF0070C0"/>
        <rFont val="Trade Gothic Next Heavy"/>
        <family val="2"/>
      </rPr>
      <t>*</t>
    </r>
    <r>
      <rPr>
        <b/>
        <sz val="14"/>
        <color rgb="FF0070C0"/>
        <rFont val="Trade Gothic Next Heavy"/>
        <family val="2"/>
      </rPr>
      <t>/Y</t>
    </r>
    <r>
      <rPr>
        <b/>
        <vertAlign val="subscript"/>
        <sz val="14"/>
        <color rgb="FF0070C0"/>
        <rFont val="Trade Gothic Next Heavy"/>
        <family val="2"/>
      </rPr>
      <t>0</t>
    </r>
    <r>
      <rPr>
        <b/>
        <vertAlign val="superscript"/>
        <sz val="14"/>
        <color rgb="FF0070C0"/>
        <rFont val="Trade Gothic Next Heavy"/>
        <family val="2"/>
      </rPr>
      <t>*</t>
    </r>
    <r>
      <rPr>
        <b/>
        <sz val="14"/>
        <color rgb="FF0070C0"/>
        <rFont val="Trade Gothic Next Heavy"/>
        <family val="2"/>
      </rPr>
      <t>)-1350سطح</t>
    </r>
  </si>
  <si>
    <r>
      <t>(M</t>
    </r>
    <r>
      <rPr>
        <b/>
        <vertAlign val="subscript"/>
        <sz val="14"/>
        <color rgb="FF0070C0"/>
        <rFont val="Trade Gothic Next Heavy"/>
        <family val="2"/>
      </rPr>
      <t>0</t>
    </r>
    <r>
      <rPr>
        <b/>
        <sz val="14"/>
        <color rgb="FF0070C0"/>
        <rFont val="Trade Gothic Next Heavy"/>
        <family val="2"/>
      </rPr>
      <t>/Y</t>
    </r>
    <r>
      <rPr>
        <b/>
        <vertAlign val="subscript"/>
        <sz val="14"/>
        <color rgb="FF0070C0"/>
        <rFont val="Trade Gothic Next Heavy"/>
        <family val="2"/>
      </rPr>
      <t>0</t>
    </r>
    <r>
      <rPr>
        <b/>
        <sz val="14"/>
        <color rgb="FF0070C0"/>
        <rFont val="Trade Gothic Next Heavy"/>
        <family val="2"/>
      </rPr>
      <t>)/(M</t>
    </r>
    <r>
      <rPr>
        <b/>
        <vertAlign val="subscript"/>
        <sz val="14"/>
        <color rgb="FF0070C0"/>
        <rFont val="Trade Gothic Next Heavy"/>
        <family val="2"/>
      </rPr>
      <t>0</t>
    </r>
    <r>
      <rPr>
        <b/>
        <vertAlign val="superscript"/>
        <sz val="14"/>
        <color rgb="FF0070C0"/>
        <rFont val="Trade Gothic Next Heavy"/>
        <family val="2"/>
      </rPr>
      <t>*</t>
    </r>
    <r>
      <rPr>
        <b/>
        <sz val="14"/>
        <color rgb="FF0070C0"/>
        <rFont val="Trade Gothic Next Heavy"/>
        <family val="2"/>
      </rPr>
      <t>/Y</t>
    </r>
    <r>
      <rPr>
        <b/>
        <vertAlign val="subscript"/>
        <sz val="14"/>
        <color rgb="FF0070C0"/>
        <rFont val="Trade Gothic Next Heavy"/>
        <family val="2"/>
      </rPr>
      <t>0</t>
    </r>
    <r>
      <rPr>
        <b/>
        <vertAlign val="superscript"/>
        <sz val="14"/>
        <color rgb="FF0070C0"/>
        <rFont val="Trade Gothic Next Heavy"/>
        <family val="2"/>
      </rPr>
      <t>*</t>
    </r>
    <r>
      <rPr>
        <b/>
        <sz val="14"/>
        <color rgb="FF0070C0"/>
        <rFont val="Trade Gothic Next Heavy"/>
        <family val="2"/>
      </rPr>
      <t>)-1360سطح</t>
    </r>
  </si>
  <si>
    <r>
      <t>(M</t>
    </r>
    <r>
      <rPr>
        <b/>
        <vertAlign val="subscript"/>
        <sz val="14"/>
        <color rgb="FF0070C0"/>
        <rFont val="Trade Gothic Next Heavy"/>
        <family val="2"/>
      </rPr>
      <t>t</t>
    </r>
    <r>
      <rPr>
        <b/>
        <sz val="14"/>
        <color rgb="FF0070C0"/>
        <rFont val="Trade Gothic Next Heavy"/>
        <family val="2"/>
      </rPr>
      <t>/Y</t>
    </r>
    <r>
      <rPr>
        <b/>
        <vertAlign val="subscript"/>
        <sz val="14"/>
        <color rgb="FF0070C0"/>
        <rFont val="Trade Gothic Next Heavy"/>
        <family val="2"/>
      </rPr>
      <t>t</t>
    </r>
    <r>
      <rPr>
        <b/>
        <sz val="14"/>
        <color rgb="FF0070C0"/>
        <rFont val="Trade Gothic Next Heavy"/>
        <family val="2"/>
      </rPr>
      <t>)/(M</t>
    </r>
    <r>
      <rPr>
        <b/>
        <vertAlign val="subscript"/>
        <sz val="14"/>
        <color rgb="FF0070C0"/>
        <rFont val="Trade Gothic Next Heavy"/>
        <family val="2"/>
      </rPr>
      <t>t</t>
    </r>
    <r>
      <rPr>
        <b/>
        <vertAlign val="superscript"/>
        <sz val="14"/>
        <color rgb="FF0070C0"/>
        <rFont val="Trade Gothic Next Heavy"/>
        <family val="2"/>
      </rPr>
      <t>*</t>
    </r>
    <r>
      <rPr>
        <b/>
        <sz val="14"/>
        <color rgb="FF0070C0"/>
        <rFont val="Trade Gothic Next Heavy"/>
        <family val="2"/>
      </rPr>
      <t>/Y</t>
    </r>
    <r>
      <rPr>
        <b/>
        <vertAlign val="subscript"/>
        <sz val="14"/>
        <color rgb="FF0070C0"/>
        <rFont val="Trade Gothic Next Heavy"/>
        <family val="2"/>
      </rPr>
      <t>t</t>
    </r>
    <r>
      <rPr>
        <b/>
        <vertAlign val="superscript"/>
        <sz val="14"/>
        <color rgb="FF0070C0"/>
        <rFont val="Trade Gothic Next Heavy"/>
        <family val="2"/>
      </rPr>
      <t>*</t>
    </r>
    <r>
      <rPr>
        <b/>
        <sz val="14"/>
        <color rgb="FF0070C0"/>
        <rFont val="Trade Gothic Next Heavy"/>
        <family val="2"/>
      </rPr>
      <t>)-رشد</t>
    </r>
  </si>
  <si>
    <t>نرخ ارز رویکرد پولی - سال پایه 1350</t>
  </si>
  <si>
    <t>نرخ ارز رویکرد پولی - سال پایه 1360</t>
  </si>
  <si>
    <t>نرخ ارز رویکرد پولی - سال پایه 1366</t>
  </si>
  <si>
    <r>
      <t>(M</t>
    </r>
    <r>
      <rPr>
        <b/>
        <vertAlign val="subscript"/>
        <sz val="14"/>
        <color rgb="FF0070C0"/>
        <rFont val="Trade Gothic Next Heavy"/>
        <family val="2"/>
      </rPr>
      <t>0</t>
    </r>
    <r>
      <rPr>
        <b/>
        <sz val="14"/>
        <color rgb="FF0070C0"/>
        <rFont val="Trade Gothic Next Heavy"/>
        <family val="2"/>
      </rPr>
      <t>/Y</t>
    </r>
    <r>
      <rPr>
        <b/>
        <vertAlign val="subscript"/>
        <sz val="14"/>
        <color rgb="FF0070C0"/>
        <rFont val="Trade Gothic Next Heavy"/>
        <family val="2"/>
      </rPr>
      <t>0</t>
    </r>
    <r>
      <rPr>
        <b/>
        <sz val="14"/>
        <color rgb="FF0070C0"/>
        <rFont val="Trade Gothic Next Heavy"/>
        <family val="2"/>
      </rPr>
      <t>)/(M</t>
    </r>
    <r>
      <rPr>
        <b/>
        <vertAlign val="subscript"/>
        <sz val="14"/>
        <color rgb="FF0070C0"/>
        <rFont val="Trade Gothic Next Heavy"/>
        <family val="2"/>
      </rPr>
      <t>0</t>
    </r>
    <r>
      <rPr>
        <b/>
        <vertAlign val="superscript"/>
        <sz val="14"/>
        <color rgb="FF0070C0"/>
        <rFont val="Trade Gothic Next Heavy"/>
        <family val="2"/>
      </rPr>
      <t>*</t>
    </r>
    <r>
      <rPr>
        <b/>
        <sz val="14"/>
        <color rgb="FF0070C0"/>
        <rFont val="Trade Gothic Next Heavy"/>
        <family val="2"/>
      </rPr>
      <t>/Y</t>
    </r>
    <r>
      <rPr>
        <b/>
        <vertAlign val="subscript"/>
        <sz val="14"/>
        <color rgb="FF0070C0"/>
        <rFont val="Trade Gothic Next Heavy"/>
        <family val="2"/>
      </rPr>
      <t>0</t>
    </r>
    <r>
      <rPr>
        <b/>
        <vertAlign val="superscript"/>
        <sz val="14"/>
        <color rgb="FF0070C0"/>
        <rFont val="Trade Gothic Next Heavy"/>
        <family val="2"/>
      </rPr>
      <t>*</t>
    </r>
    <r>
      <rPr>
        <b/>
        <sz val="14"/>
        <color rgb="FF0070C0"/>
        <rFont val="Trade Gothic Next Heavy"/>
        <family val="2"/>
      </rPr>
      <t>)-1366سطح</t>
    </r>
  </si>
  <si>
    <t>نرخ ارز رویکرد پولی - سال پایه 1371</t>
  </si>
  <si>
    <t>نرخ ارز رویکرد پولی - سال پایه 1381</t>
  </si>
  <si>
    <t>نرخ ارز رویکرد پولی با نفت - سال پایه 1350</t>
  </si>
  <si>
    <t>نرخ ارز رویکرد پولی با نفت - سال پایه 1360</t>
  </si>
  <si>
    <t>نرخ ارز رویکرد پولی با نفت - سال پایه 1366</t>
  </si>
  <si>
    <t>نرخ ارز رویکرد پولی با نفت - سال پایه 1371</t>
  </si>
  <si>
    <t>نرخ ارز رویکرد پولی با نفت - سال پایه 1381</t>
  </si>
  <si>
    <t>بخش خارجي/ موازنه پرداخت ها/ استاندارد شماره 4/ تراز حساب جاري (حساب جاري)/ تراز بازرگاني (حساب کالا)/ صادرات</t>
  </si>
  <si>
    <t>بخش خارجي/ موازنه پرداخت ها/ استاندارد شماره 5/ حساب جاري/ حساب کالا/ صادرات کالا (فوب)</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</si>
  <si>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</si>
  <si>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</si>
  <si>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</si>
  <si>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</si>
  <si>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</si>
  <si>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</si>
  <si>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</si>
  <si>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</si>
  <si>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</si>
  <si>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</si>
  <si>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</si>
  <si>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</si>
  <si>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</si>
  <si>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</si>
  <si>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</si>
  <si>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</si>
  <si>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</si>
  <si>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</si>
  <si>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</si>
  <si>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</si>
  <si>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</si>
  <si>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</si>
  <si>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</si>
  <si>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</si>
  <si>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</si>
  <si>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</si>
  <si>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</si>
  <si>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</si>
  <si>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</si>
  <si>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</si>
  <si>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</si>
  <si>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</si>
  <si>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</si>
  <si>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</si>
  <si>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</si>
  <si>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</si>
  <si>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</si>
  <si>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</si>
  <si>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</si>
  <si>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</si>
  <si>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</si>
  <si>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</si>
  <si>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</si>
  <si>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</si>
  <si>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</si>
  <si>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</si>
  <si>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</si>
  <si>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</si>
  <si>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</si>
  <si>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</si>
  <si>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r>
      <rPr>
        <b/>
        <sz val="10"/>
        <color theme="1"/>
        <rFont val="Tahoma"/>
        <family val="2"/>
      </rPr>
      <t> موازنه کل</t>
    </r>
    <r>
      <rPr>
        <b/>
        <sz val="9"/>
        <color theme="1"/>
        <rFont val="Tahoma"/>
        <family val="2"/>
      </rPr>
      <t>(تغییر در ذخایر بین المللی) (ميليون دلار) </t>
    </r>
  </si>
  <si>
    <r>
      <t> </t>
    </r>
    <r>
      <rPr>
        <b/>
        <sz val="10"/>
        <color theme="1"/>
        <rFont val="Tahoma"/>
        <family val="2"/>
      </rPr>
      <t>تراز حساب جاری</t>
    </r>
    <r>
      <rPr>
        <b/>
        <sz val="9"/>
        <color theme="1"/>
        <rFont val="Tahoma"/>
        <family val="2"/>
      </rPr>
      <t xml:space="preserve"> (حساب جاری) (ميليون دلار) </t>
    </r>
  </si>
  <si>
    <r>
      <rPr>
        <b/>
        <sz val="12"/>
        <color theme="1"/>
        <rFont val="Tahoma"/>
        <family val="2"/>
      </rPr>
      <t> تراز حساب سرمایه</t>
    </r>
    <r>
      <rPr>
        <b/>
        <sz val="10"/>
        <color theme="1"/>
        <rFont val="Tahoma"/>
        <family val="2"/>
      </rPr>
      <t xml:space="preserve"> </t>
    </r>
    <r>
      <rPr>
        <b/>
        <sz val="9"/>
        <color theme="1"/>
        <rFont val="Tahoma"/>
        <family val="2"/>
      </rPr>
      <t>(حساب مالی و سرمایه) (ميليون دلار)</t>
    </r>
    <r>
      <rPr>
        <b/>
        <sz val="10"/>
        <color theme="1"/>
        <rFont val="Tahoma"/>
        <family val="2"/>
      </rPr>
      <t> </t>
    </r>
  </si>
  <si>
    <t>بخش خارجي/ موازنه پرداخت ها/ استاندارد شماره 5</t>
  </si>
  <si>
    <t>اشتباهات و از قلم افتادگي (ميليون دلار)</t>
  </si>
  <si>
    <t>حساب جاري (ميليون دلار)</t>
  </si>
  <si>
    <t>حساب مالي و سرمايه (ميليون دلار)</t>
  </si>
  <si>
    <t>ساير کالاها</t>
  </si>
  <si>
    <t xml:space="preserve">ارزش حقیقی صادرات نفتی به قیمت های ثابت 1402 (میلیارد دلار) </t>
  </si>
  <si>
    <t>نرخ ارز (ppp)- سال پایه 1370</t>
  </si>
  <si>
    <t>نرخ ارز (ppp)- سال پایه 1339</t>
  </si>
  <si>
    <t>گزارش سری‌های زمانی</t>
  </si>
  <si>
    <t>شاخص کل</t>
  </si>
  <si>
    <t>شاخص هاي قيمت/ شاخص بهاي کالاها و خدمات مصرفي/ شاخص بهاي کالاها و خدمات مصرفي(100=1395)</t>
  </si>
  <si>
    <t>شاخص هاي قيمت/ شاخص بهاي کالاها و خدمات مصرفي/ شاخص بهاي کالاها و خدمات مصرفي (100=1390)</t>
  </si>
  <si>
    <t>شاخص هاي قيمت/ شاخص بهاي کالاها و خدمات مصرفي/ شاخص بهاي کالاها و خدمات مصرفي(100=1400)</t>
  </si>
  <si>
    <t>1338</t>
  </si>
  <si>
    <t>1339</t>
  </si>
  <si>
    <t>1340</t>
  </si>
  <si>
    <t>1341</t>
  </si>
  <si>
    <t>1342</t>
  </si>
  <si>
    <t>1343</t>
  </si>
  <si>
    <t>1344</t>
  </si>
  <si>
    <t>1345</t>
  </si>
  <si>
    <t>1346</t>
  </si>
  <si>
    <t>1347</t>
  </si>
  <si>
    <t>1348</t>
  </si>
  <si>
    <t>1349</t>
  </si>
  <si>
    <t>1350</t>
  </si>
  <si>
    <t>1351</t>
  </si>
  <si>
    <t>1402</t>
  </si>
  <si>
    <t>1403</t>
  </si>
  <si>
    <t>1404</t>
  </si>
  <si>
    <t>1405</t>
  </si>
  <si>
    <t>شاخص قیمت مصرف کننده (مرکز امار)</t>
  </si>
  <si>
    <t>شاخص قیمت مصرف کننده (بانک مرکزی)</t>
  </si>
  <si>
    <t>نرخ تورم</t>
  </si>
  <si>
    <t>-.-</t>
  </si>
  <si>
    <t>تورم (مرکز امار)</t>
  </si>
  <si>
    <t>تورم  (بانک مرکزی)</t>
  </si>
  <si>
    <t>نرخ ارز (ppp)- سال پایه 1378</t>
  </si>
  <si>
    <t>نرخ ارز (ppp)- سال پایه 1369</t>
  </si>
  <si>
    <t>حباب نرخ ارز PPP با بازار آزاد</t>
  </si>
  <si>
    <t>نرخ ارز رویکرد پولی - سال پایه 1369</t>
  </si>
  <si>
    <t>نرخ ارز رویکرد پولی - سال پایه 1378</t>
  </si>
  <si>
    <t>حباب نرخ ارزر رویکرد پولی با بازار آزاد</t>
  </si>
  <si>
    <t>نرخ ارز رویکرد پولی با نفت - سال پایه 1369</t>
  </si>
  <si>
    <t>نرخ ارز رویکرد پولی با نفت - سال پایه 1378</t>
  </si>
  <si>
    <t>حباب نرخ ارز رویکرد پولی با نفت با بازار آزاد</t>
  </si>
  <si>
    <r>
      <rPr>
        <b/>
        <sz val="12"/>
        <color theme="4" tint="0.59999389629810485"/>
        <rFont val="Tahoma"/>
        <family val="2"/>
      </rPr>
      <t> صادرات</t>
    </r>
    <r>
      <rPr>
        <b/>
        <sz val="9"/>
        <color rgb="FFFFFFFF"/>
        <rFont val="Tahoma"/>
        <family val="2"/>
      </rPr>
      <t xml:space="preserve"> (ميليارد مترمکعب) </t>
    </r>
  </si>
  <si>
    <t>صادرات نفتي (شامل گازو میعانات است)</t>
  </si>
  <si>
    <t>صادرات نفت و گاز (میلیون دلار)</t>
  </si>
  <si>
    <t xml:space="preserve">میانگین نرخ ارز رویکرد پولی با نفت </t>
  </si>
  <si>
    <t xml:space="preserve">میانگین نرخ ارز رویکرد پولی  </t>
  </si>
  <si>
    <t xml:space="preserve">میانگین نرخ ارز  برابری قدرت خرید </t>
  </si>
  <si>
    <r>
      <t xml:space="preserve">انحراف معیار سالانه نرخ دلار در بازار غیررسمی </t>
    </r>
    <r>
      <rPr>
        <b/>
        <sz val="11"/>
        <color theme="1"/>
        <rFont val="B Nazanin"/>
        <charset val="178"/>
      </rPr>
      <t>(درصد- نسبت به متوسط نرخ سال)</t>
    </r>
  </si>
  <si>
    <t>رشد تجمعی نرخ ارز  (درصد)</t>
  </si>
  <si>
    <t>تورم تجمعی (درصد)</t>
  </si>
  <si>
    <t>رشد تجمعی نقدینگی (درصد)</t>
  </si>
  <si>
    <t>خروج سرمایه روش گسترده (ميليارد دلار)</t>
  </si>
  <si>
    <t>خروج سرمایه روش کادینگتون (ميليارد دلار)</t>
  </si>
  <si>
    <t>خروج سرمایه روش  پول داغ (ميليارد دلار)</t>
  </si>
  <si>
    <t>تزریق بانک مرکزی در بازار غیررسمی</t>
  </si>
  <si>
    <t xml:space="preserve">روش گسترده </t>
  </si>
  <si>
    <t xml:space="preserve"> کادینگتون </t>
  </si>
  <si>
    <t xml:space="preserve"> پول سوزان </t>
  </si>
  <si>
    <t>خالص پولی هایی که معلوم نیست کجاست</t>
  </si>
  <si>
    <t>مجموع درآمدهای نفتی دهه 40</t>
  </si>
  <si>
    <t xml:space="preserve">صادرات غیرنفتی </t>
  </si>
  <si>
    <t>1397 الی 1403</t>
  </si>
  <si>
    <t>98-403</t>
  </si>
  <si>
    <t>محصول ناخالص داخلي ( به قيمت بازار )</t>
  </si>
  <si>
    <t xml:space="preserve"> ارزش افزوده رشته فعاليت‌هاي اقتصادي كشور به قيمت‌هاي ثابت در دوره 98-1340 (سال پايه:1390)-(ميليارد ريال)- مرکز آمار</t>
  </si>
  <si>
    <r>
      <t xml:space="preserve">محصول ناخالص داخلي </t>
    </r>
    <r>
      <rPr>
        <sz val="12"/>
        <color rgb="FFFF0000"/>
        <rFont val="B Nazanin"/>
        <charset val="178"/>
      </rPr>
      <t xml:space="preserve">بدون نفت </t>
    </r>
    <r>
      <rPr>
        <sz val="12"/>
        <rFont val="B Nazanin"/>
        <charset val="178"/>
      </rPr>
      <t>( به قيمت بازار )</t>
    </r>
  </si>
  <si>
    <t>شاخص بهای کالاها و خدمات مصرفی - خانوارهای شهری-(1395=100)-</t>
  </si>
  <si>
    <t>رشد تولید</t>
  </si>
  <si>
    <t>97-1403</t>
  </si>
  <si>
    <t>رشد صادرات غیرنفتی</t>
  </si>
  <si>
    <t>رشد  تولید ناخالص داخلی</t>
  </si>
  <si>
    <t>رشد صادرات نفت و گاز ومیعانات (درصد)</t>
  </si>
  <si>
    <t>رشد تولید در هر دهه</t>
  </si>
  <si>
    <t>2027 پیش بینی</t>
  </si>
  <si>
    <t>پیش بینی 1406</t>
  </si>
  <si>
    <t xml:space="preserve">ارزش حقیقی صادرات نفتی به قیمت های ثابت 1381 (میلیارد دلار) </t>
  </si>
  <si>
    <t>تاریخ شمسی (ریال-تن)</t>
  </si>
  <si>
    <t>گندم ایران</t>
  </si>
  <si>
    <t>گندم امریکا</t>
  </si>
  <si>
    <t xml:space="preserve">https://fred.stlouisfed.org/series/PWHEAMTUSDM </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</si>
  <si>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</si>
  <si>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</si>
  <si>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</si>
  <si>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</si>
  <si>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</si>
  <si>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2025-03-04 6:08 am CST</t>
  </si>
  <si>
    <t>Global price of Wheat, U.S. Dollars per Metric Ton, Annual, Not Seasonally Adjusted</t>
  </si>
  <si>
    <t>PWHEAMTUSDM</t>
  </si>
  <si>
    <t xml:space="preserve">mehrnews.com/Xjsg9   </t>
  </si>
  <si>
    <t>نرخ دلار بازار- ریال</t>
  </si>
  <si>
    <t>نرخ دلار با قانون قیمت واحد گندم-ریال</t>
  </si>
  <si>
    <t xml:space="preserve">میانگین نرخ ارز رویکرد پولی با نفت- با افت 20 درصد فروش نفت </t>
  </si>
  <si>
    <t xml:space="preserve">میانگین نرخ ارز رویکرد پولی با نفت- افت 40 درصدی فروشش نفت </t>
  </si>
  <si>
    <t>میانگین نرخ ارز رویکرد پولی با نفت - عدم کاهش فروش نفت</t>
  </si>
  <si>
    <t>رشد نرخ ارز</t>
  </si>
  <si>
    <t>ارقام به میلیارد دلار</t>
  </si>
  <si>
    <t>رقم اعلامی در دولت رییسی</t>
  </si>
  <si>
    <t>رشد اقتصادی با نفت</t>
  </si>
  <si>
    <t>رشد اقتصادی بدون نفت</t>
  </si>
  <si>
    <t>عنوان متغیر: تولید ناخالص داخلی به قیمت پایه</t>
  </si>
  <si>
    <t>در نظام حساب‌های ملی، تولید ناخالص داخلی به قیمت بازار عبارت است از ارزش بازار کلیه کالاها و خدماتی که در قلمرو داخلی اقتصاد توسط تولیدکنندگان مقیم تولید می‌شوند. با کسر کردن خالص مالیات‌های غیر مستقیم (یا خالص مالیات بر محصول) از تولید ناخالص داخلی به قیمت بازار، تولید ناخالص داخلی به قیمت پایه به دست می‌آید. خالص مالیات‌های غیر مستقیم برابر است با مالیات‌های غیر مستقیم منهای کمک‌های دولت به تولید کنندگان (یارانه‌ها). تولید ناخالص داخلی را می‌توان به سه روش تولید، هزینه و درآمد برآورد نمود. براساس روش تولید، تولید ناخالص داخلی به قیمت پایه برابر است با مجموع ارزش افزوده ناخالص ایجاد شده توسط کلیه تولیدکنندگان مقیم در قلمرو داخلی اقتصاد به قیمت پایه. ارزش افزوده ناخالص به قیمت پایه برابر است با ارزش ستانده به قیمت پایه منهای مصرف واسطه به قیمت خریداران. آمار تواتر سالانه آن از سال 1390 قابل گزارش‌گیری است.</t>
  </si>
  <si>
    <r>
      <t>مسیر در درختواره: </t>
    </r>
    <r>
      <rPr>
        <sz val="8"/>
        <color rgb="FF000000"/>
        <rFont val="Tahoma"/>
        <family val="2"/>
      </rPr>
      <t>حساب های ملی/ حساب های ملی بر اساس سال پایه (100=1400)/ تولید(درآمد) ناخالص ملی بر حسب فعالیت های اقتصادی(به قیمت های جاری)</t>
    </r>
  </si>
  <si>
    <t>تورم_ شهری_ بانک مرکزی</t>
  </si>
  <si>
    <t xml:space="preserve">گندم آمریکا (دلار-تن)_ نرخ متوسط سالانه </t>
  </si>
  <si>
    <t>نرخ حقیقی ارز</t>
  </si>
  <si>
    <r>
      <t xml:space="preserve">تولید ناخالص داخلی (GDP)- </t>
    </r>
    <r>
      <rPr>
        <b/>
        <sz val="9"/>
        <color theme="1"/>
        <rFont val="2  Nazanin"/>
        <charset val="178"/>
      </rPr>
      <t>دلار جاری امریکا</t>
    </r>
  </si>
  <si>
    <r>
      <t>نقدینگی-</t>
    </r>
    <r>
      <rPr>
        <b/>
        <sz val="11"/>
        <color theme="1"/>
        <rFont val="2  Nazanin"/>
        <charset val="178"/>
      </rPr>
      <t xml:space="preserve"> میلیارد دلار</t>
    </r>
  </si>
  <si>
    <r>
      <t>تولید ناخالص داخلی (GDP)_</t>
    </r>
    <r>
      <rPr>
        <b/>
        <sz val="11"/>
        <color theme="1"/>
        <rFont val="2  Nazanin"/>
        <charset val="178"/>
      </rPr>
      <t>دلار ثابت</t>
    </r>
    <r>
      <rPr>
        <b/>
        <sz val="14"/>
        <color theme="1"/>
        <rFont val="2  Nazanin"/>
        <charset val="178"/>
      </rPr>
      <t xml:space="preserve"> </t>
    </r>
    <r>
      <rPr>
        <b/>
        <sz val="10"/>
        <color theme="1"/>
        <rFont val="2  Nazanin"/>
        <charset val="178"/>
      </rPr>
      <t>2015_میلیارد دلار</t>
    </r>
  </si>
  <si>
    <r>
      <t>(M</t>
    </r>
    <r>
      <rPr>
        <b/>
        <vertAlign val="subscript"/>
        <sz val="14"/>
        <color rgb="FF0070C0"/>
        <rFont val="2  Nazanin"/>
        <charset val="178"/>
      </rPr>
      <t>t</t>
    </r>
    <r>
      <rPr>
        <b/>
        <sz val="14"/>
        <color rgb="FF0070C0"/>
        <rFont val="2  Nazanin"/>
        <charset val="178"/>
      </rPr>
      <t>/Y</t>
    </r>
    <r>
      <rPr>
        <b/>
        <vertAlign val="subscript"/>
        <sz val="14"/>
        <color rgb="FF0070C0"/>
        <rFont val="2  Nazanin"/>
        <charset val="178"/>
      </rPr>
      <t>t</t>
    </r>
    <r>
      <rPr>
        <b/>
        <sz val="14"/>
        <color rgb="FF0070C0"/>
        <rFont val="2  Nazanin"/>
        <charset val="178"/>
      </rPr>
      <t>)/(M</t>
    </r>
    <r>
      <rPr>
        <b/>
        <vertAlign val="subscript"/>
        <sz val="14"/>
        <color rgb="FF0070C0"/>
        <rFont val="2  Nazanin"/>
        <charset val="178"/>
      </rPr>
      <t>t</t>
    </r>
    <r>
      <rPr>
        <b/>
        <vertAlign val="superscript"/>
        <sz val="14"/>
        <color rgb="FF0070C0"/>
        <rFont val="2  Nazanin"/>
        <charset val="178"/>
      </rPr>
      <t>*</t>
    </r>
    <r>
      <rPr>
        <b/>
        <sz val="14"/>
        <color rgb="FF0070C0"/>
        <rFont val="2  Nazanin"/>
        <charset val="178"/>
      </rPr>
      <t>/Y</t>
    </r>
    <r>
      <rPr>
        <b/>
        <vertAlign val="subscript"/>
        <sz val="14"/>
        <color rgb="FF0070C0"/>
        <rFont val="2  Nazanin"/>
        <charset val="178"/>
      </rPr>
      <t>t</t>
    </r>
    <r>
      <rPr>
        <b/>
        <vertAlign val="superscript"/>
        <sz val="14"/>
        <color rgb="FF0070C0"/>
        <rFont val="2  Nazanin"/>
        <charset val="178"/>
      </rPr>
      <t>*</t>
    </r>
    <r>
      <rPr>
        <b/>
        <sz val="14"/>
        <color rgb="FF0070C0"/>
        <rFont val="2  Nazanin"/>
        <charset val="178"/>
      </rPr>
      <t>)-سطح</t>
    </r>
  </si>
  <si>
    <r>
      <t>(M</t>
    </r>
    <r>
      <rPr>
        <b/>
        <vertAlign val="subscript"/>
        <sz val="14"/>
        <color rgb="FF0070C0"/>
        <rFont val="2  Nazanin"/>
        <charset val="178"/>
      </rPr>
      <t>0</t>
    </r>
    <r>
      <rPr>
        <b/>
        <sz val="14"/>
        <color rgb="FF0070C0"/>
        <rFont val="2  Nazanin"/>
        <charset val="178"/>
      </rPr>
      <t>/Y</t>
    </r>
    <r>
      <rPr>
        <b/>
        <vertAlign val="subscript"/>
        <sz val="14"/>
        <color rgb="FF0070C0"/>
        <rFont val="2  Nazanin"/>
        <charset val="178"/>
      </rPr>
      <t>0</t>
    </r>
    <r>
      <rPr>
        <b/>
        <sz val="14"/>
        <color rgb="FF0070C0"/>
        <rFont val="2  Nazanin"/>
        <charset val="178"/>
      </rPr>
      <t>)/(M</t>
    </r>
    <r>
      <rPr>
        <b/>
        <vertAlign val="subscript"/>
        <sz val="14"/>
        <color rgb="FF0070C0"/>
        <rFont val="2  Nazanin"/>
        <charset val="178"/>
      </rPr>
      <t>0</t>
    </r>
    <r>
      <rPr>
        <b/>
        <vertAlign val="superscript"/>
        <sz val="14"/>
        <color rgb="FF0070C0"/>
        <rFont val="2  Nazanin"/>
        <charset val="178"/>
      </rPr>
      <t>*</t>
    </r>
    <r>
      <rPr>
        <b/>
        <sz val="14"/>
        <color rgb="FF0070C0"/>
        <rFont val="2  Nazanin"/>
        <charset val="178"/>
      </rPr>
      <t>/Y</t>
    </r>
    <r>
      <rPr>
        <b/>
        <vertAlign val="subscript"/>
        <sz val="14"/>
        <color rgb="FF0070C0"/>
        <rFont val="2  Nazanin"/>
        <charset val="178"/>
      </rPr>
      <t>0</t>
    </r>
    <r>
      <rPr>
        <b/>
        <vertAlign val="superscript"/>
        <sz val="14"/>
        <color rgb="FF0070C0"/>
        <rFont val="2  Nazanin"/>
        <charset val="178"/>
      </rPr>
      <t>*</t>
    </r>
    <r>
      <rPr>
        <b/>
        <sz val="14"/>
        <color rgb="FF0070C0"/>
        <rFont val="2  Nazanin"/>
        <charset val="178"/>
      </rPr>
      <t>)-1369سطح</t>
    </r>
  </si>
  <si>
    <r>
      <t>(M</t>
    </r>
    <r>
      <rPr>
        <b/>
        <vertAlign val="subscript"/>
        <sz val="14"/>
        <color rgb="FF0070C0"/>
        <rFont val="2  Nazanin"/>
        <charset val="178"/>
      </rPr>
      <t>0</t>
    </r>
    <r>
      <rPr>
        <b/>
        <sz val="14"/>
        <color rgb="FF0070C0"/>
        <rFont val="2  Nazanin"/>
        <charset val="178"/>
      </rPr>
      <t>/Y</t>
    </r>
    <r>
      <rPr>
        <b/>
        <vertAlign val="subscript"/>
        <sz val="14"/>
        <color rgb="FF0070C0"/>
        <rFont val="2  Nazanin"/>
        <charset val="178"/>
      </rPr>
      <t>0</t>
    </r>
    <r>
      <rPr>
        <b/>
        <sz val="14"/>
        <color rgb="FF0070C0"/>
        <rFont val="2  Nazanin"/>
        <charset val="178"/>
      </rPr>
      <t>)/(M</t>
    </r>
    <r>
      <rPr>
        <b/>
        <vertAlign val="subscript"/>
        <sz val="14"/>
        <color rgb="FF0070C0"/>
        <rFont val="2  Nazanin"/>
        <charset val="178"/>
      </rPr>
      <t>0</t>
    </r>
    <r>
      <rPr>
        <b/>
        <vertAlign val="superscript"/>
        <sz val="14"/>
        <color rgb="FF0070C0"/>
        <rFont val="2  Nazanin"/>
        <charset val="178"/>
      </rPr>
      <t>*</t>
    </r>
    <r>
      <rPr>
        <b/>
        <sz val="14"/>
        <color rgb="FF0070C0"/>
        <rFont val="2  Nazanin"/>
        <charset val="178"/>
      </rPr>
      <t>/Y</t>
    </r>
    <r>
      <rPr>
        <b/>
        <vertAlign val="subscript"/>
        <sz val="14"/>
        <color rgb="FF0070C0"/>
        <rFont val="2  Nazanin"/>
        <charset val="178"/>
      </rPr>
      <t>0</t>
    </r>
    <r>
      <rPr>
        <b/>
        <vertAlign val="superscript"/>
        <sz val="14"/>
        <color rgb="FF0070C0"/>
        <rFont val="2  Nazanin"/>
        <charset val="178"/>
      </rPr>
      <t>*</t>
    </r>
    <r>
      <rPr>
        <b/>
        <sz val="14"/>
        <color rgb="FF0070C0"/>
        <rFont val="2  Nazanin"/>
        <charset val="178"/>
      </rPr>
      <t>)-1371سطح</t>
    </r>
  </si>
  <si>
    <r>
      <t>(M</t>
    </r>
    <r>
      <rPr>
        <b/>
        <vertAlign val="subscript"/>
        <sz val="14"/>
        <color rgb="FF0070C0"/>
        <rFont val="2  Nazanin"/>
        <charset val="178"/>
      </rPr>
      <t>0</t>
    </r>
    <r>
      <rPr>
        <b/>
        <sz val="14"/>
        <color rgb="FF0070C0"/>
        <rFont val="2  Nazanin"/>
        <charset val="178"/>
      </rPr>
      <t>/Y</t>
    </r>
    <r>
      <rPr>
        <b/>
        <vertAlign val="subscript"/>
        <sz val="14"/>
        <color rgb="FF0070C0"/>
        <rFont val="2  Nazanin"/>
        <charset val="178"/>
      </rPr>
      <t>0</t>
    </r>
    <r>
      <rPr>
        <b/>
        <sz val="14"/>
        <color rgb="FF0070C0"/>
        <rFont val="2  Nazanin"/>
        <charset val="178"/>
      </rPr>
      <t>)/(M</t>
    </r>
    <r>
      <rPr>
        <b/>
        <vertAlign val="subscript"/>
        <sz val="14"/>
        <color rgb="FF0070C0"/>
        <rFont val="2  Nazanin"/>
        <charset val="178"/>
      </rPr>
      <t>0</t>
    </r>
    <r>
      <rPr>
        <b/>
        <vertAlign val="superscript"/>
        <sz val="14"/>
        <color rgb="FF0070C0"/>
        <rFont val="2  Nazanin"/>
        <charset val="178"/>
      </rPr>
      <t>*</t>
    </r>
    <r>
      <rPr>
        <b/>
        <sz val="14"/>
        <color rgb="FF0070C0"/>
        <rFont val="2  Nazanin"/>
        <charset val="178"/>
      </rPr>
      <t>/Y</t>
    </r>
    <r>
      <rPr>
        <b/>
        <vertAlign val="subscript"/>
        <sz val="14"/>
        <color rgb="FF0070C0"/>
        <rFont val="2  Nazanin"/>
        <charset val="178"/>
      </rPr>
      <t>0</t>
    </r>
    <r>
      <rPr>
        <b/>
        <vertAlign val="superscript"/>
        <sz val="14"/>
        <color rgb="FF0070C0"/>
        <rFont val="2  Nazanin"/>
        <charset val="178"/>
      </rPr>
      <t>*</t>
    </r>
    <r>
      <rPr>
        <b/>
        <sz val="14"/>
        <color rgb="FF0070C0"/>
        <rFont val="2  Nazanin"/>
        <charset val="178"/>
      </rPr>
      <t>)-1378سطح</t>
    </r>
  </si>
  <si>
    <r>
      <t>(M</t>
    </r>
    <r>
      <rPr>
        <b/>
        <vertAlign val="subscript"/>
        <sz val="14"/>
        <color rgb="FF0070C0"/>
        <rFont val="2  Nazanin"/>
        <charset val="178"/>
      </rPr>
      <t>0</t>
    </r>
    <r>
      <rPr>
        <b/>
        <sz val="14"/>
        <color rgb="FF0070C0"/>
        <rFont val="2  Nazanin"/>
        <charset val="178"/>
      </rPr>
      <t>/Y</t>
    </r>
    <r>
      <rPr>
        <b/>
        <vertAlign val="subscript"/>
        <sz val="14"/>
        <color rgb="FF0070C0"/>
        <rFont val="2  Nazanin"/>
        <charset val="178"/>
      </rPr>
      <t>0</t>
    </r>
    <r>
      <rPr>
        <b/>
        <sz val="14"/>
        <color rgb="FF0070C0"/>
        <rFont val="2  Nazanin"/>
        <charset val="178"/>
      </rPr>
      <t>)/(M</t>
    </r>
    <r>
      <rPr>
        <b/>
        <vertAlign val="subscript"/>
        <sz val="14"/>
        <color rgb="FF0070C0"/>
        <rFont val="2  Nazanin"/>
        <charset val="178"/>
      </rPr>
      <t>0</t>
    </r>
    <r>
      <rPr>
        <b/>
        <vertAlign val="superscript"/>
        <sz val="14"/>
        <color rgb="FF0070C0"/>
        <rFont val="2  Nazanin"/>
        <charset val="178"/>
      </rPr>
      <t>*</t>
    </r>
    <r>
      <rPr>
        <b/>
        <sz val="14"/>
        <color rgb="FF0070C0"/>
        <rFont val="2  Nazanin"/>
        <charset val="178"/>
      </rPr>
      <t>/Y</t>
    </r>
    <r>
      <rPr>
        <b/>
        <vertAlign val="subscript"/>
        <sz val="14"/>
        <color rgb="FF0070C0"/>
        <rFont val="2  Nazanin"/>
        <charset val="178"/>
      </rPr>
      <t>0</t>
    </r>
    <r>
      <rPr>
        <b/>
        <vertAlign val="superscript"/>
        <sz val="14"/>
        <color rgb="FF0070C0"/>
        <rFont val="2  Nazanin"/>
        <charset val="178"/>
      </rPr>
      <t>*</t>
    </r>
    <r>
      <rPr>
        <b/>
        <sz val="14"/>
        <color rgb="FF0070C0"/>
        <rFont val="2  Nazanin"/>
        <charset val="178"/>
      </rPr>
      <t>)-1381سطح</t>
    </r>
  </si>
  <si>
    <r>
      <t xml:space="preserve">ارزش حقیقی صادرات نفتی </t>
    </r>
    <r>
      <rPr>
        <b/>
        <sz val="11"/>
        <color theme="1"/>
        <rFont val="2  Nazanin"/>
        <charset val="178"/>
      </rPr>
      <t>(میليارد دلار)</t>
    </r>
  </si>
  <si>
    <r>
      <t>ارزش حقیقی صادرات غیر نفتی</t>
    </r>
    <r>
      <rPr>
        <b/>
        <sz val="10"/>
        <color theme="1"/>
        <rFont val="2  Nazanin"/>
        <charset val="178"/>
      </rPr>
      <t xml:space="preserve"> (میليارد دلار)</t>
    </r>
    <r>
      <rPr>
        <b/>
        <sz val="14"/>
        <color theme="1"/>
        <rFont val="2  Nazanin"/>
        <charset val="178"/>
      </rPr>
      <t xml:space="preserve"> </t>
    </r>
  </si>
  <si>
    <r>
      <t xml:space="preserve">ارزش حقیقی صادرات غیر نفتی به قیمت های ثابت 1381 </t>
    </r>
    <r>
      <rPr>
        <b/>
        <sz val="11"/>
        <color theme="1"/>
        <rFont val="2  Nazanin"/>
        <charset val="178"/>
      </rPr>
      <t xml:space="preserve">(میلیارد دلار) </t>
    </r>
  </si>
  <si>
    <r>
      <t>ارزش حقیقی صادرات غیر نفتی به قیمت های ثابت 1402</t>
    </r>
    <r>
      <rPr>
        <b/>
        <sz val="11"/>
        <color theme="1"/>
        <rFont val="2  Nazanin"/>
        <charset val="178"/>
      </rPr>
      <t xml:space="preserve"> (میلیارد دلار) </t>
    </r>
  </si>
  <si>
    <r>
      <t xml:space="preserve">صادرات غیر نفتی </t>
    </r>
    <r>
      <rPr>
        <b/>
        <sz val="11"/>
        <color theme="1"/>
        <rFont val="2  Nazanin"/>
        <charset val="178"/>
      </rPr>
      <t>(میلیون دلار)</t>
    </r>
  </si>
  <si>
    <t xml:space="preserve">پیش بینی 1405 </t>
  </si>
  <si>
    <t>پیش بینی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</si>
</sst>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3" formatCode="_(* #,##0.00_);_(* \(#,##0.00\);_(* &quot;-&quot;??_);_(@_)"/>
    <numFmt numFmtId="164" formatCode="0.0"/>
    <numFmt numFmtId="165" formatCode="_ * #,##0_-_ر_ي_ا_ل_ ;_ * #,##0\-_ر_ي_ا_ل_ ;_ * &quot;-&quot;??_-_ر_ي_ا_ل_ ;_ @_ "/>
    <numFmt numFmtId="166" formatCode="[$-10B0000]d\ mmmm\ yyyy;@"/>
    <numFmt numFmtId="167" formatCode="yyyy\-mm\-dd"/>
    <numFmt numFmtId="168" formatCode="#,##0.0_);\(#,##0.0\)"/>
    <numFmt numFmtId="169" formatCode="#,##0.0"/>
    <numFmt numFmtId="170" formatCode="#,##0.0_);[Red]\(#,##0.0\)"/>
    <numFmt numFmtId="171" formatCode="0.000"/>
    <numFmt numFmtId="172" formatCode="_(* #,##0_);_(* \(#,##0\);_(* &quot;-&quot;??_);_(@_)"/>
    <numFmt numFmtId="173" formatCode="0.0%"/>
    <numFmt numFmtId="174" formatCode="[h]:mm"/>
    <numFmt numFmtId="175" formatCode="&quot;ريال&quot;\ #,##0.00_-;[Red]&quot;ريال&quot;\ #,##0.00\-"/>
    <numFmt numFmtId="176" formatCode="m/d/yy\ h:mm"/>
    <numFmt numFmtId="177" formatCode="#.00"/>
    <numFmt numFmtId="178" formatCode="#."/>
    <numFmt numFmtId="179" formatCode="mmm\ dd\,\ yyyy"/>
    <numFmt numFmtId="180" formatCode="mmm\-yyyy"/>
    <numFmt numFmtId="181" formatCode="yyyy"/>
    <numFmt numFmtId="182" formatCode="&quot;£&quot;#,##0.00;[Red]\-&quot;£&quot;#,##0.00"/>
    <numFmt numFmtId="183" formatCode="#,##0.000_);\(#,##0.000\)"/>
    <numFmt numFmtId="184" formatCode="[$-3000401]0"/>
    <numFmt numFmtId="185" formatCode="[$-3000401]0.###"/>
    <numFmt numFmtId="186" formatCode="[$-3000401]0.#"/>
    <numFmt numFmtId="187" formatCode="[$-3000401]0.##"/>
    <numFmt numFmtId="188" formatCode="#,##0;[Red]#,##0"/>
    <numFmt numFmtId="189" formatCode="0;[Red]0"/>
    <numFmt numFmtId="190" formatCode="#,##0.0;[Red]#,##0.0"/>
    <numFmt numFmtId="191" formatCode="_ * #,##0.00_-_ ;_ * #,##0.00\-_ ;_ * &quot;-&quot;??_-_ ;_ @_ "/>
    <numFmt numFmtId="192" formatCode="0_ ;[Red]\-0\ "/>
    <numFmt numFmtId="193" formatCode="0.0000000000000"/>
  </numFmts>
  <fonts count="143" x14ac:knownFonts="1">
    <font>
      <sz val="11"/>
      <color theme="1"/>
      <name val="Calibri"/>
      <family val="2"/>
      <scheme val="minor"/>
    </font>
    <font>
      <sz val="11"/>
      <color rgb="FF006100"/>
      <name val="Calibri"/>
      <family val="2"/>
      <scheme val="minor"/>
    </font>
    <font>
      <b/>
      <sz val="11"/>
      <color indexed="8"/>
      <name val="Arial"/>
      <family val="2"/>
    </font>
    <font>
      <sz val="11"/>
      <color theme="1"/>
      <name val="Calibri"/>
      <family val="2"/>
      <scheme val="minor"/>
    </font>
    <font>
      <b/>
      <sz val="8.5500000000000007"/>
      <color theme="1"/>
      <name val="Arial"/>
      <family val="2"/>
    </font>
    <font>
      <sz val="8.5500000000000007"/>
      <color theme="1"/>
      <name val="Arial"/>
      <family val="2"/>
    </font>
    <font>
      <sz val="11"/>
      <color theme="1"/>
      <name val="Arial"/>
      <family val="2"/>
    </font>
    <font>
      <sz val="12"/>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Tahoma"/>
      <family val="2"/>
    </font>
    <font>
      <sz val="10"/>
      <color rgb="FFFFFFFF"/>
      <name val="Tahoma"/>
      <family val="2"/>
    </font>
    <font>
      <b/>
      <sz val="14"/>
      <color theme="1"/>
      <name val="B Nazanin"/>
      <charset val="178"/>
    </font>
    <font>
      <b/>
      <sz val="14"/>
      <color rgb="FFC00000"/>
      <name val="B Nazanin"/>
      <charset val="178"/>
    </font>
    <font>
      <b/>
      <sz val="10"/>
      <color theme="1"/>
      <name val="Tahoma"/>
      <family val="2"/>
    </font>
    <font>
      <b/>
      <sz val="14"/>
      <color rgb="FF0070C0"/>
      <name val="B Nazanin"/>
      <charset val="178"/>
    </font>
    <font>
      <sz val="12"/>
      <color theme="1"/>
      <name val="B Nazanin"/>
      <charset val="178"/>
    </font>
    <font>
      <b/>
      <sz val="10"/>
      <color theme="1"/>
      <name val="B Nazanin"/>
      <charset val="178"/>
    </font>
    <font>
      <sz val="14"/>
      <color theme="1"/>
      <name val="Calibri"/>
      <family val="2"/>
      <scheme val="minor"/>
    </font>
    <font>
      <b/>
      <sz val="9"/>
      <color theme="1"/>
      <name val="Tahoma"/>
      <family val="2"/>
    </font>
    <font>
      <sz val="9"/>
      <color theme="1"/>
      <name val="Tahoma"/>
      <family val="2"/>
    </font>
    <font>
      <b/>
      <sz val="9"/>
      <color rgb="FFFFFFFF"/>
      <name val="Tahoma"/>
      <family val="2"/>
    </font>
    <font>
      <b/>
      <sz val="10"/>
      <color rgb="FFFF0000"/>
      <name val="Tahoma"/>
      <family val="2"/>
    </font>
    <font>
      <sz val="9"/>
      <color indexed="81"/>
      <name val="Tahoma"/>
      <family val="2"/>
    </font>
    <font>
      <b/>
      <sz val="9"/>
      <color indexed="81"/>
      <name val="Tahoma"/>
      <family val="2"/>
    </font>
    <font>
      <b/>
      <sz val="9"/>
      <color rgb="FFFF0000"/>
      <name val="Tahoma"/>
      <family val="2"/>
    </font>
    <font>
      <sz val="10"/>
      <color rgb="FFFF0000"/>
      <name val="Tahoma"/>
      <family val="2"/>
    </font>
    <font>
      <b/>
      <sz val="11"/>
      <color theme="1"/>
      <name val="B Nazanin"/>
      <charset val="178"/>
    </font>
    <font>
      <sz val="11"/>
      <color rgb="FF000000"/>
      <name val="Calibri"/>
      <family val="2"/>
      <charset val="178"/>
      <scheme val="minor"/>
    </font>
    <font>
      <b/>
      <sz val="9"/>
      <color rgb="FF000000"/>
      <name val="Tahoma"/>
      <family val="2"/>
    </font>
    <font>
      <sz val="11"/>
      <color rgb="FF000000"/>
      <name val="B Nazanin"/>
      <charset val="178"/>
    </font>
    <font>
      <b/>
      <sz val="8"/>
      <color rgb="FFFFFFFF"/>
      <name val="Tahoma"/>
      <family val="2"/>
    </font>
    <font>
      <sz val="10"/>
      <color rgb="FF000000"/>
      <name val="Tahoma"/>
      <family val="2"/>
    </font>
    <font>
      <b/>
      <sz val="14"/>
      <color rgb="FF000000"/>
      <name val="B Nazanin"/>
      <charset val="178"/>
    </font>
    <font>
      <b/>
      <sz val="11"/>
      <color rgb="FF000000"/>
      <name val="B Nazanin"/>
      <charset val="178"/>
    </font>
    <font>
      <b/>
      <sz val="12"/>
      <color rgb="FF000000"/>
      <name val="B Nazanin"/>
      <charset val="178"/>
    </font>
    <font>
      <sz val="16"/>
      <color rgb="FF000000"/>
      <name val="B Nazanin"/>
      <charset val="178"/>
    </font>
    <font>
      <sz val="14"/>
      <color rgb="FF000000"/>
      <name val="B Nazanin"/>
      <charset val="178"/>
    </font>
    <font>
      <sz val="12"/>
      <color rgb="FF000000"/>
      <name val="B Nazanin"/>
      <charset val="178"/>
    </font>
    <font>
      <b/>
      <sz val="8"/>
      <color rgb="FF000000"/>
      <name val="Tahoma"/>
      <family val="2"/>
    </font>
    <font>
      <b/>
      <sz val="8"/>
      <color theme="1"/>
      <name val="Tahoma"/>
      <family val="2"/>
    </font>
    <font>
      <sz val="8"/>
      <color theme="1"/>
      <name val="Calibri"/>
      <family val="2"/>
      <scheme val="minor"/>
    </font>
    <font>
      <b/>
      <sz val="10"/>
      <color rgb="FF000000"/>
      <name val="B Nazanin"/>
      <charset val="178"/>
    </font>
    <font>
      <b/>
      <sz val="10"/>
      <color rgb="FFFFFFFF"/>
      <name val="Tahoma"/>
      <family val="2"/>
    </font>
    <font>
      <u/>
      <sz val="11"/>
      <color theme="10"/>
      <name val="Calibri"/>
      <family val="2"/>
      <scheme val="minor"/>
    </font>
    <font>
      <b/>
      <sz val="14"/>
      <color rgb="FF000000"/>
      <name val="B Koodak"/>
      <charset val="178"/>
    </font>
    <font>
      <sz val="16"/>
      <color theme="1"/>
      <name val="Calibri"/>
      <family val="2"/>
      <scheme val="minor"/>
    </font>
    <font>
      <sz val="16"/>
      <color rgb="FF000000"/>
      <name val="Calibri"/>
      <family val="2"/>
    </font>
    <font>
      <sz val="11"/>
      <color rgb="FF333333"/>
      <name val="Calibri"/>
      <family val="2"/>
    </font>
    <font>
      <sz val="11"/>
      <color rgb="FF333333"/>
      <name val="Calibri"/>
      <family val="2"/>
    </font>
    <font>
      <sz val="8"/>
      <name val="Calibri"/>
      <family val="2"/>
      <scheme val="minor"/>
    </font>
    <font>
      <sz val="11"/>
      <color theme="1"/>
      <name val="B Titr"/>
      <charset val="178"/>
    </font>
    <font>
      <sz val="11"/>
      <color theme="1"/>
      <name val="B Nazanin"/>
      <charset val="178"/>
    </font>
    <font>
      <sz val="14"/>
      <color theme="1"/>
      <name val="B Nazanin"/>
      <charset val="178"/>
    </font>
    <font>
      <b/>
      <sz val="16"/>
      <color theme="1"/>
      <name val="B Nazanin"/>
      <charset val="178"/>
    </font>
    <font>
      <sz val="12"/>
      <color theme="1"/>
      <name val="B Titr"/>
      <charset val="178"/>
    </font>
    <font>
      <b/>
      <sz val="9"/>
      <color theme="1"/>
      <name val="B Nazanin"/>
      <charset val="178"/>
    </font>
    <font>
      <sz val="10"/>
      <name val="Arial"/>
      <family val="2"/>
    </font>
    <font>
      <sz val="10"/>
      <color rgb="FFFF0000"/>
      <name val="Arial"/>
      <family val="2"/>
    </font>
    <font>
      <sz val="11"/>
      <name val="B Nazanin"/>
      <charset val="178"/>
    </font>
    <font>
      <sz val="12"/>
      <name val="B Nazanin"/>
      <charset val="178"/>
    </font>
    <font>
      <sz val="10"/>
      <name val="Arial"/>
      <family val="2"/>
    </font>
    <font>
      <sz val="9"/>
      <name val="Arial"/>
      <family val="2"/>
    </font>
    <font>
      <sz val="10"/>
      <color theme="1"/>
      <name val="Calibri"/>
      <family val="2"/>
      <scheme val="minor"/>
    </font>
    <font>
      <sz val="10"/>
      <color rgb="FFFF0000"/>
      <name val="Calibri"/>
      <family val="2"/>
      <scheme val="minor"/>
    </font>
    <font>
      <sz val="11"/>
      <name val="Calibri"/>
      <family val="2"/>
    </font>
    <font>
      <b/>
      <sz val="14"/>
      <name val="B Nazanin"/>
      <charset val="178"/>
    </font>
    <font>
      <b/>
      <sz val="11"/>
      <name val="B Nazanin"/>
      <charset val="178"/>
    </font>
    <font>
      <sz val="10"/>
      <name val="Calibri"/>
      <family val="2"/>
    </font>
    <font>
      <b/>
      <sz val="12"/>
      <color theme="1"/>
      <name val="B Nazanin"/>
      <charset val="178"/>
    </font>
    <font>
      <b/>
      <sz val="12"/>
      <color rgb="FF000000"/>
      <name val="B Koodak"/>
      <charset val="178"/>
    </font>
    <font>
      <sz val="10"/>
      <color rgb="FF333333"/>
      <name val="Calibri"/>
      <family val="2"/>
    </font>
    <font>
      <sz val="11"/>
      <name val="Calibri"/>
      <family val="2"/>
    </font>
    <font>
      <sz val="11"/>
      <color theme="1"/>
      <name val="Calibri"/>
      <family val="2"/>
      <charset val="178"/>
      <scheme val="minor"/>
    </font>
    <font>
      <sz val="10"/>
      <name val="Helv"/>
    </font>
    <font>
      <sz val="1"/>
      <color indexed="8"/>
      <name val="Courier"/>
      <family val="3"/>
    </font>
    <font>
      <b/>
      <sz val="1"/>
      <color indexed="8"/>
      <name val="Courier"/>
      <family val="3"/>
    </font>
    <font>
      <b/>
      <sz val="10"/>
      <name val="Arial"/>
      <family val="2"/>
    </font>
    <font>
      <b/>
      <sz val="12"/>
      <name val="Arial"/>
      <family val="2"/>
    </font>
    <font>
      <sz val="16"/>
      <color theme="1"/>
      <name val="B Nazanin"/>
      <charset val="178"/>
    </font>
    <font>
      <b/>
      <sz val="14"/>
      <color rgb="FF0070C0"/>
      <name val="Trade Gothic Next Heavy"/>
      <family val="2"/>
    </font>
    <font>
      <b/>
      <vertAlign val="subscript"/>
      <sz val="14"/>
      <color rgb="FF0070C0"/>
      <name val="Trade Gothic Next Heavy"/>
      <family val="2"/>
    </font>
    <font>
      <b/>
      <vertAlign val="superscript"/>
      <sz val="14"/>
      <color rgb="FF0070C0"/>
      <name val="Trade Gothic Next Heavy"/>
      <family val="2"/>
    </font>
    <font>
      <sz val="11"/>
      <color indexed="8"/>
      <name val="Calibri"/>
      <family val="2"/>
      <scheme val="minor"/>
    </font>
    <font>
      <sz val="16"/>
      <name val="B Nazanin"/>
      <charset val="178"/>
    </font>
    <font>
      <b/>
      <sz val="12"/>
      <color theme="1"/>
      <name val="Tahoma"/>
      <family val="2"/>
    </font>
    <font>
      <b/>
      <sz val="16"/>
      <name val="B Nazanin"/>
      <charset val="178"/>
    </font>
    <font>
      <sz val="14"/>
      <color rgb="FF333333"/>
      <name val="B Nazanin"/>
      <charset val="178"/>
    </font>
    <font>
      <b/>
      <sz val="12"/>
      <color theme="4" tint="0.59999389629810485"/>
      <name val="Tahoma"/>
      <family val="2"/>
    </font>
    <font>
      <sz val="16"/>
      <name val="B Nazanin"/>
      <charset val="1"/>
    </font>
    <font>
      <u/>
      <sz val="10"/>
      <color indexed="12"/>
      <name val="Arial"/>
      <family val="2"/>
    </font>
    <font>
      <sz val="12"/>
      <color rgb="FFFF0000"/>
      <name val="B Nazanin"/>
      <charset val="178"/>
    </font>
    <font>
      <b/>
      <sz val="12"/>
      <name val="B Nazanin"/>
      <charset val="178"/>
    </font>
    <font>
      <sz val="10"/>
      <name val="Arial"/>
      <charset val="178"/>
    </font>
    <font>
      <sz val="11"/>
      <color theme="1"/>
      <name val="Nazanin"/>
      <family val="2"/>
      <charset val="178"/>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4"/>
      <color theme="0"/>
      <name val="B Nazanin"/>
      <charset val="178"/>
    </font>
    <font>
      <sz val="20"/>
      <color rgb="FF000000"/>
      <name val="B Nazanin"/>
      <charset val="178"/>
    </font>
    <font>
      <sz val="10"/>
      <color rgb="FF333333"/>
      <name val="IRANSans"/>
    </font>
    <font>
      <b/>
      <sz val="14"/>
      <color rgb="FF000000"/>
      <name val="Tahoma"/>
      <family val="2"/>
    </font>
    <font>
      <sz val="8"/>
      <color rgb="FF000000"/>
      <name val="Tahoma"/>
      <family val="2"/>
    </font>
    <font>
      <sz val="11"/>
      <color theme="1"/>
      <name val="2  Nazanin"/>
      <charset val="178"/>
    </font>
    <font>
      <b/>
      <sz val="14"/>
      <color theme="1"/>
      <name val="2  Nazanin"/>
      <charset val="178"/>
    </font>
    <font>
      <sz val="16"/>
      <color theme="1"/>
      <name val="2  Nazanin"/>
      <charset val="178"/>
    </font>
    <font>
      <b/>
      <sz val="16"/>
      <color theme="1"/>
      <name val="2  Nazanin"/>
      <charset val="178"/>
    </font>
    <font>
      <b/>
      <sz val="11"/>
      <color theme="1"/>
      <name val="2  Nazanin"/>
      <charset val="178"/>
    </font>
    <font>
      <sz val="14"/>
      <color theme="1"/>
      <name val="2  Nazanin"/>
      <charset val="178"/>
    </font>
    <font>
      <b/>
      <sz val="9"/>
      <color theme="1"/>
      <name val="2  Nazanin"/>
      <charset val="178"/>
    </font>
    <font>
      <sz val="12"/>
      <color theme="1"/>
      <name val="2  Nazanin"/>
      <charset val="178"/>
    </font>
    <font>
      <b/>
      <sz val="10"/>
      <color theme="1"/>
      <name val="2  Nazanin"/>
      <charset val="178"/>
    </font>
    <font>
      <b/>
      <sz val="12"/>
      <color theme="1"/>
      <name val="2  Nazanin"/>
      <charset val="178"/>
    </font>
    <font>
      <b/>
      <sz val="14"/>
      <color rgb="FF0070C0"/>
      <name val="2  Nazanin"/>
      <charset val="178"/>
    </font>
    <font>
      <b/>
      <vertAlign val="subscript"/>
      <sz val="14"/>
      <color rgb="FF0070C0"/>
      <name val="2  Nazanin"/>
      <charset val="178"/>
    </font>
    <font>
      <b/>
      <vertAlign val="superscript"/>
      <sz val="14"/>
      <color rgb="FF0070C0"/>
      <name val="2  Nazanin"/>
      <charset val="178"/>
    </font>
    <font>
      <sz val="16"/>
      <name val="2  Nazanin"/>
      <charset val="178"/>
    </font>
    <font>
      <sz val="12"/>
      <name val="2  Nazanin"/>
      <charset val="178"/>
    </font>
  </fonts>
  <fills count="92">
    <fill>
      <patternFill patternType="none"/>
    </fill>
    <fill>
      <patternFill patternType="gray125"/>
    </fill>
    <fill>
      <patternFill patternType="solid">
        <fgColor rgb="FFC6EFCE"/>
      </patternFill>
    </fill>
    <fill>
      <patternFill patternType="solid">
        <fgColor rgb="FFFDE2CB"/>
        <bgColor indexed="64"/>
      </patternFill>
    </fill>
    <fill>
      <patternFill patternType="solid">
        <fgColor rgb="FFF8E4E4"/>
        <bgColor indexed="64"/>
      </patternFill>
    </fill>
    <fill>
      <patternFill patternType="solid">
        <fgColor rgb="FFFAF9DF"/>
        <bgColor indexed="64"/>
      </patternFill>
    </fill>
    <fill>
      <patternFill patternType="solid">
        <fgColor rgb="FFEEEEEE"/>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93366"/>
        <bgColor indexed="64"/>
      </patternFill>
    </fill>
    <fill>
      <patternFill patternType="solid">
        <fgColor rgb="FF99CCFF"/>
        <bgColor indexed="64"/>
      </patternFill>
    </fill>
    <fill>
      <patternFill patternType="solid">
        <fgColor theme="0"/>
        <bgColor indexed="64"/>
      </patternFill>
    </fill>
    <fill>
      <patternFill patternType="solid">
        <fgColor theme="2"/>
        <bgColor indexed="64"/>
      </patternFill>
    </fill>
    <fill>
      <patternFill patternType="solid">
        <fgColor theme="9" tint="0.79998168889431442"/>
        <bgColor indexed="64"/>
      </patternFill>
    </fill>
    <fill>
      <patternFill patternType="solid">
        <fgColor rgb="FF00B0F0"/>
        <bgColor indexed="64"/>
      </patternFill>
    </fill>
    <fill>
      <patternFill patternType="solid">
        <fgColor theme="4" tint="0.79998168889431442"/>
        <bgColor indexed="64"/>
      </patternFill>
    </fill>
    <fill>
      <patternFill patternType="solid">
        <fgColor theme="7"/>
        <bgColor indexed="64"/>
      </patternFill>
    </fill>
    <fill>
      <patternFill patternType="solid">
        <fgColor rgb="FFFFD700"/>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D700"/>
        <bgColor rgb="FF000000"/>
      </patternFill>
    </fill>
    <fill>
      <patternFill patternType="solid">
        <fgColor rgb="FF993366"/>
        <bgColor rgb="FF000000"/>
      </patternFill>
    </fill>
    <fill>
      <patternFill patternType="solid">
        <fgColor rgb="FF99CCFF"/>
        <bgColor rgb="FF000000"/>
      </patternFill>
    </fill>
    <fill>
      <patternFill patternType="solid">
        <fgColor rgb="FF00CCFF"/>
        <bgColor indexed="64"/>
      </patternFill>
    </fill>
    <fill>
      <patternFill patternType="solid">
        <fgColor rgb="FFFEE9D3"/>
        <bgColor indexed="64"/>
      </patternFill>
    </fill>
    <fill>
      <patternFill patternType="solid">
        <fgColor theme="5" tint="0.39997558519241921"/>
        <bgColor indexed="64"/>
      </patternFill>
    </fill>
    <fill>
      <patternFill patternType="solid">
        <fgColor rgb="FFECECEC"/>
        <bgColor indexed="64"/>
      </patternFill>
    </fill>
    <fill>
      <patternFill patternType="solid">
        <fgColor rgb="FFF5F5F5"/>
        <bgColor indexed="64"/>
      </patternFill>
    </fill>
    <fill>
      <patternFill patternType="solid">
        <fgColor theme="4" tint="0.59999389629810485"/>
        <bgColor indexed="64"/>
      </patternFill>
    </fill>
    <fill>
      <patternFill patternType="solid">
        <fgColor indexed="31"/>
        <bgColor indexed="8"/>
      </patternFill>
    </fill>
    <fill>
      <patternFill patternType="solid">
        <fgColor indexed="43"/>
        <bgColor indexed="8"/>
      </patternFill>
    </fill>
    <fill>
      <patternFill patternType="solid">
        <fgColor indexed="63"/>
        <bgColor indexed="8"/>
      </patternFill>
    </fill>
    <fill>
      <patternFill patternType="solid">
        <fgColor theme="8" tint="0.59999389629810485"/>
        <bgColor indexed="64"/>
      </patternFill>
    </fill>
    <fill>
      <patternFill patternType="solid">
        <fgColor rgb="FFFF0000"/>
        <bgColor indexed="64"/>
      </patternFill>
    </fill>
    <fill>
      <patternFill patternType="solid">
        <fgColor rgb="FFB1403D"/>
        <bgColor indexed="64"/>
      </patternFill>
    </fill>
    <fill>
      <patternFill patternType="solid">
        <fgColor rgb="FFFE8282"/>
        <bgColor indexed="64"/>
      </patternFill>
    </fill>
    <fill>
      <patternFill patternType="solid">
        <fgColor rgb="FFBFBFBF"/>
      </patternFill>
    </fill>
    <fill>
      <patternFill patternType="solid">
        <fgColor rgb="FFD9D9D9"/>
      </patternFill>
    </fill>
    <fill>
      <patternFill patternType="solid">
        <fgColor rgb="FFFFFFFF"/>
        <bgColor indexed="64"/>
      </patternFill>
    </fill>
    <fill>
      <patternFill patternType="solid">
        <fgColor rgb="FF00B050"/>
        <bgColor indexed="64"/>
      </patternFill>
    </fill>
    <fill>
      <patternFill patternType="solid">
        <fgColor rgb="FFF9F9F9"/>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rgb="FF00206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style="medium">
        <color rgb="FFEEEEEE"/>
      </right>
      <top style="medium">
        <color rgb="FFEEEEEE"/>
      </top>
      <bottom style="medium">
        <color rgb="FFEEEEEE"/>
      </bottom>
      <diagonal/>
    </border>
    <border>
      <left style="medium">
        <color rgb="FFCCCCCC"/>
      </left>
      <right style="medium">
        <color rgb="FFEEEEEE"/>
      </right>
      <top style="medium">
        <color rgb="FFEEEEEE"/>
      </top>
      <bottom style="medium">
        <color rgb="FFEEEEEE"/>
      </bottom>
      <diagonal/>
    </border>
    <border>
      <left style="thin">
        <color auto="1"/>
      </left>
      <right style="thin">
        <color auto="1"/>
      </right>
      <top style="thin">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auto="1"/>
      </right>
      <top style="thin">
        <color auto="1"/>
      </top>
      <bottom style="thin">
        <color auto="1"/>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diagonal/>
    </border>
    <border>
      <left/>
      <right style="thin">
        <color rgb="FF000000"/>
      </right>
      <top/>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style="medium">
        <color rgb="FF000000"/>
      </right>
      <top style="medium">
        <color indexed="64"/>
      </top>
      <bottom/>
      <diagonal/>
    </border>
    <border>
      <left style="medium">
        <color rgb="FF000000"/>
      </left>
      <right style="medium">
        <color indexed="64"/>
      </right>
      <top style="medium">
        <color indexed="64"/>
      </top>
      <bottom/>
      <diagonal/>
    </border>
    <border>
      <left/>
      <right/>
      <top style="medium">
        <color indexed="39"/>
      </top>
      <bottom/>
      <diagonal/>
    </border>
    <border>
      <left style="medium">
        <color indexed="39"/>
      </left>
      <right/>
      <top style="medium">
        <color indexed="39"/>
      </top>
      <bottom/>
      <diagonal/>
    </border>
    <border>
      <left/>
      <right/>
      <top/>
      <bottom style="medium">
        <color indexed="39"/>
      </bottom>
      <diagonal/>
    </border>
    <border>
      <left/>
      <right/>
      <top style="thin">
        <color indexed="64"/>
      </top>
      <bottom style="double">
        <color indexed="64"/>
      </bottom>
      <diagonal/>
    </border>
    <border>
      <left/>
      <right style="thin">
        <color auto="1"/>
      </right>
      <top/>
      <bottom style="thin">
        <color auto="1"/>
      </bottom>
      <diagonal/>
    </border>
    <border>
      <left style="medium">
        <color rgb="FFDDDDDD"/>
      </left>
      <right style="medium">
        <color rgb="FFDDDDDD"/>
      </right>
      <top style="medium">
        <color rgb="FFDDDDDD"/>
      </top>
      <bottom style="medium">
        <color rgb="FFDDDDDD"/>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style="thin">
        <color auto="1"/>
      </left>
      <right/>
      <top/>
      <bottom/>
      <diagonal/>
    </border>
  </borders>
  <cellStyleXfs count="206">
    <xf numFmtId="0" fontId="0" fillId="0" borderId="0"/>
    <xf numFmtId="0" fontId="1" fillId="2"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0" borderId="8" applyNumberFormat="0" applyFill="0" applyAlignment="0" applyProtection="0"/>
    <xf numFmtId="0" fontId="10" fillId="0" borderId="9" applyNumberFormat="0" applyFill="0" applyAlignment="0" applyProtection="0"/>
    <xf numFmtId="0" fontId="11" fillId="0" borderId="10" applyNumberFormat="0" applyFill="0" applyAlignment="0" applyProtection="0"/>
    <xf numFmtId="0" fontId="11" fillId="0" borderId="0" applyNumberFormat="0" applyFill="0" applyBorder="0" applyAlignment="0" applyProtection="0"/>
    <xf numFmtId="0" fontId="12" fillId="10" borderId="0" applyNumberFormat="0" applyBorder="0" applyAlignment="0" applyProtection="0"/>
    <xf numFmtId="0" fontId="13" fillId="11" borderId="0" applyNumberFormat="0" applyBorder="0" applyAlignment="0" applyProtection="0"/>
    <xf numFmtId="0" fontId="14" fillId="12" borderId="11" applyNumberFormat="0" applyAlignment="0" applyProtection="0"/>
    <xf numFmtId="0" fontId="15" fillId="13" borderId="12" applyNumberFormat="0" applyAlignment="0" applyProtection="0"/>
    <xf numFmtId="0" fontId="16" fillId="13" borderId="11" applyNumberFormat="0" applyAlignment="0" applyProtection="0"/>
    <xf numFmtId="0" fontId="17" fillId="0" borderId="13" applyNumberFormat="0" applyFill="0" applyAlignment="0" applyProtection="0"/>
    <xf numFmtId="0" fontId="18" fillId="14" borderId="14" applyNumberFormat="0" applyAlignment="0" applyProtection="0"/>
    <xf numFmtId="0" fontId="19" fillId="0" borderId="0" applyNumberFormat="0" applyFill="0" applyBorder="0" applyAlignment="0" applyProtection="0"/>
    <xf numFmtId="0" fontId="3" fillId="15" borderId="15" applyNumberFormat="0" applyFont="0" applyAlignment="0" applyProtection="0"/>
    <xf numFmtId="0" fontId="20" fillId="0" borderId="0" applyNumberFormat="0" applyFill="0" applyBorder="0" applyAlignment="0" applyProtection="0"/>
    <xf numFmtId="0" fontId="21" fillId="0" borderId="16" applyNumberFormat="0" applyFill="0" applyAlignment="0" applyProtection="0"/>
    <xf numFmtId="0" fontId="22"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2"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2"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2"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2"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22"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41" fillId="0" borderId="0"/>
    <xf numFmtId="0" fontId="3" fillId="0" borderId="0"/>
    <xf numFmtId="0" fontId="3" fillId="0" borderId="0"/>
    <xf numFmtId="0" fontId="3" fillId="0" borderId="0"/>
    <xf numFmtId="0" fontId="57" fillId="0" borderId="0" applyNumberFormat="0" applyFill="0" applyBorder="0" applyAlignment="0" applyProtection="0"/>
    <xf numFmtId="0" fontId="61" fillId="0" borderId="0"/>
    <xf numFmtId="0" fontId="62" fillId="0" borderId="0"/>
    <xf numFmtId="0" fontId="70" fillId="0" borderId="0"/>
    <xf numFmtId="0" fontId="74" fillId="0" borderId="0"/>
    <xf numFmtId="0" fontId="78" fillId="0" borderId="0"/>
    <xf numFmtId="43" fontId="78" fillId="0" borderId="0" applyFont="0" applyFill="0" applyBorder="0" applyAlignment="0" applyProtection="0"/>
    <xf numFmtId="0" fontId="61" fillId="0" borderId="0"/>
    <xf numFmtId="0" fontId="87" fillId="0" borderId="0"/>
    <xf numFmtId="0" fontId="88" fillId="0" borderId="0">
      <protection locked="0"/>
    </xf>
    <xf numFmtId="176" fontId="70" fillId="0" borderId="0" applyFont="0" applyFill="0" applyBorder="0" applyAlignment="0" applyProtection="0">
      <alignment wrapText="1"/>
    </xf>
    <xf numFmtId="177" fontId="88" fillId="0" borderId="0">
      <protection locked="0"/>
    </xf>
    <xf numFmtId="178" fontId="89" fillId="0" borderId="0">
      <protection locked="0"/>
    </xf>
    <xf numFmtId="178" fontId="89" fillId="0" borderId="0">
      <protection locked="0"/>
    </xf>
    <xf numFmtId="0" fontId="90" fillId="60" borderId="36" applyNumberFormat="0" applyProtection="0">
      <alignment horizontal="center" wrapText="1"/>
    </xf>
    <xf numFmtId="0" fontId="90" fillId="60" borderId="37" applyNumberFormat="0" applyAlignment="0" applyProtection="0">
      <alignment wrapText="1"/>
    </xf>
    <xf numFmtId="0" fontId="70" fillId="61" borderId="0" applyNumberFormat="0" applyBorder="0">
      <alignment horizontal="center" wrapText="1"/>
    </xf>
    <xf numFmtId="0" fontId="70" fillId="62" borderId="38" applyNumberFormat="0">
      <alignment wrapText="1"/>
    </xf>
    <xf numFmtId="0" fontId="70" fillId="62" borderId="0" applyNumberFormat="0" applyBorder="0">
      <alignment wrapText="1"/>
    </xf>
    <xf numFmtId="0" fontId="70" fillId="0" borderId="0" applyNumberFormat="0" applyFill="0" applyBorder="0" applyProtection="0">
      <alignment horizontal="right" wrapText="1"/>
    </xf>
    <xf numFmtId="179" fontId="70" fillId="0" borderId="0" applyFill="0" applyBorder="0" applyAlignment="0" applyProtection="0">
      <alignment wrapText="1"/>
    </xf>
    <xf numFmtId="180" fontId="70" fillId="0" borderId="0" applyFill="0" applyBorder="0" applyAlignment="0" applyProtection="0">
      <alignment wrapText="1"/>
    </xf>
    <xf numFmtId="181" fontId="70" fillId="0" borderId="0" applyFill="0" applyBorder="0" applyAlignment="0" applyProtection="0">
      <alignment wrapText="1"/>
    </xf>
    <xf numFmtId="0" fontId="70" fillId="0" borderId="0" applyNumberFormat="0" applyFill="0" applyBorder="0" applyProtection="0">
      <alignment horizontal="right" wrapText="1"/>
    </xf>
    <xf numFmtId="0" fontId="70" fillId="0" borderId="0" applyNumberFormat="0" applyFill="0" applyBorder="0">
      <alignment horizontal="right" wrapText="1"/>
    </xf>
    <xf numFmtId="17" fontId="70" fillId="0" borderId="0" applyFill="0" applyBorder="0">
      <alignment horizontal="right" wrapText="1"/>
    </xf>
    <xf numFmtId="175" fontId="70" fillId="0" borderId="0" applyFill="0" applyBorder="0" applyAlignment="0" applyProtection="0">
      <alignment wrapText="1"/>
    </xf>
    <xf numFmtId="0" fontId="91" fillId="0" borderId="0" applyNumberFormat="0" applyFill="0" applyBorder="0">
      <alignment horizontal="left" wrapText="1"/>
    </xf>
    <xf numFmtId="0" fontId="90" fillId="0" borderId="0" applyNumberFormat="0" applyFill="0" applyBorder="0">
      <alignment horizontal="center" wrapText="1"/>
    </xf>
    <xf numFmtId="0" fontId="90" fillId="0" borderId="0" applyNumberFormat="0" applyFill="0" applyBorder="0">
      <alignment horizontal="center" wrapText="1"/>
    </xf>
    <xf numFmtId="0" fontId="70" fillId="0" borderId="0"/>
    <xf numFmtId="0" fontId="70" fillId="0" borderId="0"/>
    <xf numFmtId="178" fontId="88" fillId="0" borderId="39">
      <protection locked="0"/>
    </xf>
    <xf numFmtId="0" fontId="70" fillId="0" borderId="0"/>
    <xf numFmtId="0" fontId="86" fillId="0" borderId="0"/>
    <xf numFmtId="0" fontId="70" fillId="0" borderId="0"/>
    <xf numFmtId="176" fontId="70" fillId="0" borderId="0" applyFont="0" applyFill="0" applyBorder="0" applyAlignment="0" applyProtection="0">
      <alignment wrapText="1"/>
    </xf>
    <xf numFmtId="0" fontId="70" fillId="61" borderId="0" applyNumberFormat="0" applyBorder="0">
      <alignment horizontal="center" wrapText="1"/>
    </xf>
    <xf numFmtId="0" fontId="70" fillId="62" borderId="38" applyNumberFormat="0">
      <alignment wrapText="1"/>
    </xf>
    <xf numFmtId="0" fontId="70" fillId="62" borderId="0" applyNumberFormat="0" applyBorder="0">
      <alignment wrapText="1"/>
    </xf>
    <xf numFmtId="0" fontId="70" fillId="0" borderId="0" applyNumberFormat="0" applyFill="0" applyBorder="0" applyProtection="0">
      <alignment horizontal="right" wrapText="1"/>
    </xf>
    <xf numFmtId="179" fontId="70" fillId="0" borderId="0" applyFill="0" applyBorder="0" applyAlignment="0" applyProtection="0">
      <alignment wrapText="1"/>
    </xf>
    <xf numFmtId="180" fontId="70" fillId="0" borderId="0" applyFill="0" applyBorder="0" applyAlignment="0" applyProtection="0">
      <alignment wrapText="1"/>
    </xf>
    <xf numFmtId="181" fontId="70" fillId="0" borderId="0" applyFill="0" applyBorder="0" applyAlignment="0" applyProtection="0">
      <alignment wrapText="1"/>
    </xf>
    <xf numFmtId="0" fontId="70" fillId="0" borderId="0" applyNumberFormat="0" applyFill="0" applyBorder="0" applyProtection="0">
      <alignment horizontal="right" wrapText="1"/>
    </xf>
    <xf numFmtId="0" fontId="70" fillId="0" borderId="0" applyNumberFormat="0" applyFill="0" applyBorder="0">
      <alignment horizontal="right" wrapText="1"/>
    </xf>
    <xf numFmtId="17" fontId="70" fillId="0" borderId="0" applyFill="0" applyBorder="0">
      <alignment horizontal="right" wrapText="1"/>
    </xf>
    <xf numFmtId="182" fontId="70" fillId="0" borderId="0" applyFill="0" applyBorder="0" applyAlignment="0" applyProtection="0">
      <alignment wrapText="1"/>
    </xf>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70" fillId="61" borderId="0" applyNumberFormat="0" applyBorder="0">
      <alignment horizontal="center" wrapText="1"/>
    </xf>
    <xf numFmtId="0" fontId="70" fillId="62" borderId="38" applyNumberFormat="0">
      <alignment wrapText="1"/>
    </xf>
    <xf numFmtId="0" fontId="70" fillId="62" borderId="0" applyNumberFormat="0" applyBorder="0">
      <alignment wrapText="1"/>
    </xf>
    <xf numFmtId="0" fontId="70" fillId="0" borderId="0" applyNumberFormat="0" applyFill="0" applyBorder="0" applyProtection="0">
      <alignment horizontal="right" wrapText="1"/>
    </xf>
    <xf numFmtId="179" fontId="70" fillId="0" borderId="0" applyFill="0" applyBorder="0" applyAlignment="0" applyProtection="0">
      <alignment wrapText="1"/>
    </xf>
    <xf numFmtId="180" fontId="70" fillId="0" borderId="0" applyFill="0" applyBorder="0" applyAlignment="0" applyProtection="0">
      <alignment wrapText="1"/>
    </xf>
    <xf numFmtId="181" fontId="70" fillId="0" borderId="0" applyFill="0" applyBorder="0" applyAlignment="0" applyProtection="0">
      <alignment wrapText="1"/>
    </xf>
    <xf numFmtId="0" fontId="70" fillId="0" borderId="0" applyNumberFormat="0" applyFill="0" applyBorder="0" applyProtection="0">
      <alignment horizontal="right" wrapText="1"/>
    </xf>
    <xf numFmtId="0" fontId="70" fillId="0" borderId="0" applyNumberFormat="0" applyFill="0" applyBorder="0">
      <alignment horizontal="right" wrapText="1"/>
    </xf>
    <xf numFmtId="17" fontId="70" fillId="0" borderId="0" applyFill="0" applyBorder="0">
      <alignment horizontal="right" wrapText="1"/>
    </xf>
    <xf numFmtId="175" fontId="70" fillId="0" borderId="0" applyFill="0" applyBorder="0" applyAlignment="0" applyProtection="0">
      <alignment wrapText="1"/>
    </xf>
    <xf numFmtId="0" fontId="96" fillId="0" borderId="0"/>
    <xf numFmtId="43" fontId="41" fillId="0" borderId="0" applyFont="0" applyFill="0" applyBorder="0" applyAlignment="0" applyProtection="0"/>
    <xf numFmtId="0" fontId="103" fillId="0" borderId="0" applyNumberFormat="0" applyFill="0" applyBorder="0" applyAlignment="0" applyProtection="0">
      <alignment vertical="top"/>
      <protection locked="0"/>
    </xf>
    <xf numFmtId="0" fontId="106" fillId="0" borderId="0"/>
    <xf numFmtId="0" fontId="86" fillId="0" borderId="0"/>
    <xf numFmtId="0" fontId="107" fillId="0" borderId="0"/>
    <xf numFmtId="0" fontId="108" fillId="72" borderId="0" applyNumberFormat="0" applyBorder="0" applyAlignment="0" applyProtection="0"/>
    <xf numFmtId="0" fontId="108" fillId="73" borderId="0" applyNumberFormat="0" applyBorder="0" applyAlignment="0" applyProtection="0"/>
    <xf numFmtId="0" fontId="108" fillId="74" borderId="0" applyNumberFormat="0" applyBorder="0" applyAlignment="0" applyProtection="0"/>
    <xf numFmtId="0" fontId="108" fillId="75" borderId="0" applyNumberFormat="0" applyBorder="0" applyAlignment="0" applyProtection="0"/>
    <xf numFmtId="0" fontId="108" fillId="76" borderId="0" applyNumberFormat="0" applyBorder="0" applyAlignment="0" applyProtection="0"/>
    <xf numFmtId="0" fontId="108" fillId="74" borderId="0" applyNumberFormat="0" applyBorder="0" applyAlignment="0" applyProtection="0"/>
    <xf numFmtId="0" fontId="108" fillId="76" borderId="0" applyNumberFormat="0" applyBorder="0" applyAlignment="0" applyProtection="0"/>
    <xf numFmtId="0" fontId="108" fillId="73" borderId="0" applyNumberFormat="0" applyBorder="0" applyAlignment="0" applyProtection="0"/>
    <xf numFmtId="0" fontId="108" fillId="77" borderId="0" applyNumberFormat="0" applyBorder="0" applyAlignment="0" applyProtection="0"/>
    <xf numFmtId="0" fontId="108" fillId="78" borderId="0" applyNumberFormat="0" applyBorder="0" applyAlignment="0" applyProtection="0"/>
    <xf numFmtId="0" fontId="108" fillId="76" borderId="0" applyNumberFormat="0" applyBorder="0" applyAlignment="0" applyProtection="0"/>
    <xf numFmtId="0" fontId="108" fillId="74" borderId="0" applyNumberFormat="0" applyBorder="0" applyAlignment="0" applyProtection="0"/>
    <xf numFmtId="0" fontId="109" fillId="76" borderId="0" applyNumberFormat="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78" borderId="0" applyNumberFormat="0" applyBorder="0" applyAlignment="0" applyProtection="0"/>
    <xf numFmtId="0" fontId="109" fillId="76" borderId="0" applyNumberFormat="0" applyBorder="0" applyAlignment="0" applyProtection="0"/>
    <xf numFmtId="0" fontId="109" fillId="73" borderId="0" applyNumberFormat="0" applyBorder="0" applyAlignment="0" applyProtection="0"/>
    <xf numFmtId="0" fontId="109" fillId="81" borderId="0" applyNumberFormat="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2" borderId="0" applyNumberFormat="0" applyBorder="0" applyAlignment="0" applyProtection="0"/>
    <xf numFmtId="0" fontId="109" fillId="83" borderId="0" applyNumberFormat="0" applyBorder="0" applyAlignment="0" applyProtection="0"/>
    <xf numFmtId="0" fontId="109" fillId="84" borderId="0" applyNumberFormat="0" applyBorder="0" applyAlignment="0" applyProtection="0"/>
    <xf numFmtId="0" fontId="110" fillId="85" borderId="0" applyNumberFormat="0" applyBorder="0" applyAlignment="0" applyProtection="0"/>
    <xf numFmtId="0" fontId="111" fillId="86" borderId="44" applyNumberFormat="0" applyAlignment="0" applyProtection="0"/>
    <xf numFmtId="0" fontId="112" fillId="87" borderId="45" applyNumberFormat="0" applyAlignment="0" applyProtection="0"/>
    <xf numFmtId="0" fontId="113" fillId="0" borderId="0" applyNumberFormat="0" applyFill="0" applyBorder="0" applyAlignment="0" applyProtection="0"/>
    <xf numFmtId="0" fontId="114" fillId="76" borderId="0" applyNumberFormat="0" applyBorder="0" applyAlignment="0" applyProtection="0"/>
    <xf numFmtId="0" fontId="115" fillId="0" borderId="46" applyNumberFormat="0" applyFill="0" applyAlignment="0" applyProtection="0"/>
    <xf numFmtId="0" fontId="116" fillId="0" borderId="47" applyNumberFormat="0" applyFill="0" applyAlignment="0" applyProtection="0"/>
    <xf numFmtId="0" fontId="117" fillId="0" borderId="48" applyNumberFormat="0" applyFill="0" applyAlignment="0" applyProtection="0"/>
    <xf numFmtId="0" fontId="117" fillId="0" borderId="0" applyNumberFormat="0" applyFill="0" applyBorder="0" applyAlignment="0" applyProtection="0"/>
    <xf numFmtId="0" fontId="118" fillId="77" borderId="44" applyNumberFormat="0" applyAlignment="0" applyProtection="0"/>
    <xf numFmtId="0" fontId="119" fillId="0" borderId="49" applyNumberFormat="0" applyFill="0" applyAlignment="0" applyProtection="0"/>
    <xf numFmtId="0" fontId="120" fillId="77" borderId="0" applyNumberFormat="0" applyBorder="0" applyAlignment="0" applyProtection="0"/>
    <xf numFmtId="0" fontId="70" fillId="74" borderId="43" applyNumberFormat="0" applyFont="0" applyAlignment="0" applyProtection="0"/>
    <xf numFmtId="0" fontId="121" fillId="86" borderId="50" applyNumberFormat="0" applyAlignment="0" applyProtection="0"/>
    <xf numFmtId="175" fontId="70" fillId="0" borderId="0" applyFill="0" applyBorder="0" applyAlignment="0" applyProtection="0">
      <alignment wrapText="1"/>
    </xf>
    <xf numFmtId="0" fontId="122" fillId="0" borderId="0" applyNumberFormat="0" applyFill="0" applyBorder="0" applyAlignment="0" applyProtection="0"/>
    <xf numFmtId="178" fontId="88" fillId="0" borderId="39">
      <protection locked="0"/>
    </xf>
    <xf numFmtId="0" fontId="119" fillId="0" borderId="0" applyNumberFormat="0" applyFill="0" applyBorder="0" applyAlignment="0" applyProtection="0"/>
    <xf numFmtId="0" fontId="70" fillId="0" borderId="0"/>
    <xf numFmtId="0" fontId="108" fillId="72" borderId="0" applyNumberFormat="0" applyBorder="0" applyAlignment="0" applyProtection="0"/>
    <xf numFmtId="0" fontId="108" fillId="73" borderId="0" applyNumberFormat="0" applyBorder="0" applyAlignment="0" applyProtection="0"/>
    <xf numFmtId="0" fontId="108" fillId="74" borderId="0" applyNumberFormat="0" applyBorder="0" applyAlignment="0" applyProtection="0"/>
    <xf numFmtId="0" fontId="108" fillId="75" borderId="0" applyNumberFormat="0" applyBorder="0" applyAlignment="0" applyProtection="0"/>
    <xf numFmtId="0" fontId="108" fillId="76" borderId="0" applyNumberFormat="0" applyBorder="0" applyAlignment="0" applyProtection="0"/>
    <xf numFmtId="0" fontId="108" fillId="74" borderId="0" applyNumberFormat="0" applyBorder="0" applyAlignment="0" applyProtection="0"/>
    <xf numFmtId="0" fontId="108" fillId="76" borderId="0" applyNumberFormat="0" applyBorder="0" applyAlignment="0" applyProtection="0"/>
    <xf numFmtId="0" fontId="108" fillId="73" borderId="0" applyNumberFormat="0" applyBorder="0" applyAlignment="0" applyProtection="0"/>
    <xf numFmtId="0" fontId="108" fillId="77" borderId="0" applyNumberFormat="0" applyBorder="0" applyAlignment="0" applyProtection="0"/>
    <xf numFmtId="0" fontId="108" fillId="78" borderId="0" applyNumberFormat="0" applyBorder="0" applyAlignment="0" applyProtection="0"/>
    <xf numFmtId="0" fontId="108" fillId="76" borderId="0" applyNumberFormat="0" applyBorder="0" applyAlignment="0" applyProtection="0"/>
    <xf numFmtId="0" fontId="108" fillId="74" borderId="0" applyNumberFormat="0" applyBorder="0" applyAlignment="0" applyProtection="0"/>
    <xf numFmtId="0" fontId="109" fillId="76" borderId="0" applyNumberFormat="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78" borderId="0" applyNumberFormat="0" applyBorder="0" applyAlignment="0" applyProtection="0"/>
    <xf numFmtId="0" fontId="109" fillId="76" borderId="0" applyNumberFormat="0" applyBorder="0" applyAlignment="0" applyProtection="0"/>
    <xf numFmtId="0" fontId="109" fillId="73" borderId="0" applyNumberFormat="0" applyBorder="0" applyAlignment="0" applyProtection="0"/>
    <xf numFmtId="0" fontId="109" fillId="81" borderId="0" applyNumberFormat="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2" borderId="0" applyNumberFormat="0" applyBorder="0" applyAlignment="0" applyProtection="0"/>
    <xf numFmtId="0" fontId="109" fillId="83" borderId="0" applyNumberFormat="0" applyBorder="0" applyAlignment="0" applyProtection="0"/>
    <xf numFmtId="0" fontId="109" fillId="84" borderId="0" applyNumberFormat="0" applyBorder="0" applyAlignment="0" applyProtection="0"/>
    <xf numFmtId="0" fontId="110" fillId="85" borderId="0" applyNumberFormat="0" applyBorder="0" applyAlignment="0" applyProtection="0"/>
    <xf numFmtId="0" fontId="111" fillId="86" borderId="44" applyNumberFormat="0" applyAlignment="0" applyProtection="0"/>
    <xf numFmtId="0" fontId="112" fillId="87" borderId="45" applyNumberFormat="0" applyAlignment="0" applyProtection="0"/>
    <xf numFmtId="0" fontId="113" fillId="0" borderId="0" applyNumberFormat="0" applyFill="0" applyBorder="0" applyAlignment="0" applyProtection="0"/>
    <xf numFmtId="0" fontId="114" fillId="76" borderId="0" applyNumberFormat="0" applyBorder="0" applyAlignment="0" applyProtection="0"/>
    <xf numFmtId="0" fontId="115" fillId="0" borderId="46" applyNumberFormat="0" applyFill="0" applyAlignment="0" applyProtection="0"/>
    <xf numFmtId="0" fontId="116" fillId="0" borderId="47" applyNumberFormat="0" applyFill="0" applyAlignment="0" applyProtection="0"/>
    <xf numFmtId="0" fontId="117" fillId="0" borderId="48" applyNumberFormat="0" applyFill="0" applyAlignment="0" applyProtection="0"/>
    <xf numFmtId="0" fontId="117" fillId="0" borderId="0" applyNumberFormat="0" applyFill="0" applyBorder="0" applyAlignment="0" applyProtection="0"/>
    <xf numFmtId="0" fontId="118" fillId="77" borderId="44" applyNumberFormat="0" applyAlignment="0" applyProtection="0"/>
    <xf numFmtId="0" fontId="119" fillId="0" borderId="49" applyNumberFormat="0" applyFill="0" applyAlignment="0" applyProtection="0"/>
    <xf numFmtId="0" fontId="120" fillId="77" borderId="0" applyNumberFormat="0" applyBorder="0" applyAlignment="0" applyProtection="0"/>
    <xf numFmtId="0" fontId="70" fillId="74" borderId="43" applyNumberFormat="0" applyFont="0" applyAlignment="0" applyProtection="0"/>
    <xf numFmtId="0" fontId="121" fillId="86" borderId="50" applyNumberFormat="0" applyAlignment="0" applyProtection="0"/>
    <xf numFmtId="175" fontId="70" fillId="0" borderId="0" applyFill="0" applyBorder="0" applyAlignment="0" applyProtection="0">
      <alignment wrapText="1"/>
    </xf>
    <xf numFmtId="0" fontId="122" fillId="0" borderId="0" applyNumberFormat="0" applyFill="0" applyBorder="0" applyAlignment="0" applyProtection="0"/>
    <xf numFmtId="0" fontId="119" fillId="0" borderId="0" applyNumberFormat="0" applyFill="0" applyBorder="0" applyAlignment="0" applyProtection="0"/>
    <xf numFmtId="191" fontId="70" fillId="0" borderId="0" applyFont="0" applyFill="0" applyBorder="0" applyAlignment="0" applyProtection="0"/>
  </cellStyleXfs>
  <cellXfs count="483">
    <xf numFmtId="0" fontId="0" fillId="0" borderId="0" xfId="0"/>
    <xf numFmtId="0" fontId="0" fillId="0" borderId="0" xfId="0" applyAlignment="1">
      <alignment horizontal="center" vertical="center"/>
    </xf>
    <xf numFmtId="0" fontId="0" fillId="0" borderId="0" xfId="0"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2" fillId="3" borderId="2" xfId="0" applyFont="1" applyFill="1" applyBorder="1" applyAlignment="1">
      <alignment horizont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10" fontId="0" fillId="0" borderId="0" xfId="0" applyNumberFormat="1"/>
    <xf numFmtId="10" fontId="5" fillId="0" borderId="4" xfId="0" applyNumberFormat="1" applyFont="1" applyBorder="1" applyAlignment="1">
      <alignment horizontal="center" vertical="center" wrapText="1"/>
    </xf>
    <xf numFmtId="10" fontId="5" fillId="0" borderId="5" xfId="0" applyNumberFormat="1" applyFont="1" applyBorder="1" applyAlignment="1">
      <alignment horizontal="center" vertical="center" wrapText="1"/>
    </xf>
    <xf numFmtId="10" fontId="6" fillId="0" borderId="0" xfId="0" applyNumberFormat="1" applyFont="1"/>
    <xf numFmtId="0" fontId="4" fillId="6" borderId="3" xfId="0" applyFont="1" applyFill="1" applyBorder="1" applyAlignment="1">
      <alignment horizontal="center" vertical="center" wrapText="1"/>
    </xf>
    <xf numFmtId="10" fontId="5" fillId="6" borderId="4" xfId="0" applyNumberFormat="1" applyFont="1" applyFill="1" applyBorder="1" applyAlignment="1">
      <alignment horizontal="center" vertical="center" wrapText="1"/>
    </xf>
    <xf numFmtId="10" fontId="5" fillId="6" borderId="6" xfId="0" applyNumberFormat="1" applyFont="1" applyFill="1" applyBorder="1" applyAlignment="1">
      <alignment horizontal="center" vertical="center" wrapText="1"/>
    </xf>
    <xf numFmtId="10" fontId="5" fillId="0" borderId="6" xfId="0" applyNumberFormat="1" applyFont="1" applyBorder="1" applyAlignment="1">
      <alignment horizontal="center" vertical="center" wrapText="1"/>
    </xf>
    <xf numFmtId="9" fontId="5" fillId="0" borderId="5" xfId="2" applyFont="1" applyBorder="1" applyAlignment="1">
      <alignment horizontal="center" vertical="center" wrapText="1"/>
    </xf>
    <xf numFmtId="164" fontId="0" fillId="0" borderId="0" xfId="0" applyNumberFormat="1" applyAlignment="1">
      <alignment horizontal="center"/>
    </xf>
    <xf numFmtId="0" fontId="24" fillId="40" borderId="18" xfId="0" applyFont="1" applyFill="1" applyBorder="1" applyAlignment="1">
      <alignment horizontal="center" wrapText="1"/>
    </xf>
    <xf numFmtId="0" fontId="25" fillId="8" borderId="1" xfId="0" applyFont="1" applyFill="1" applyBorder="1" applyAlignment="1">
      <alignment horizontal="center" wrapText="1"/>
    </xf>
    <xf numFmtId="0" fontId="24" fillId="40" borderId="17" xfId="0" applyFont="1" applyFill="1" applyBorder="1" applyAlignment="1">
      <alignment horizontal="center" wrapText="1"/>
    </xf>
    <xf numFmtId="0" fontId="0" fillId="7" borderId="1" xfId="0" applyFill="1" applyBorder="1" applyAlignment="1">
      <alignment horizontal="center" vertical="center"/>
    </xf>
    <xf numFmtId="0" fontId="26" fillId="8" borderId="1" xfId="1" applyFont="1" applyFill="1" applyBorder="1" applyAlignment="1">
      <alignment horizontal="center" wrapText="1"/>
    </xf>
    <xf numFmtId="37" fontId="23" fillId="41" borderId="17" xfId="3" applyNumberFormat="1" applyFont="1" applyFill="1" applyBorder="1" applyAlignment="1">
      <alignment horizontal="center" vertical="center" wrapText="1"/>
    </xf>
    <xf numFmtId="9" fontId="0" fillId="0" borderId="0" xfId="2" applyFont="1" applyAlignment="1">
      <alignment horizontal="center"/>
    </xf>
    <xf numFmtId="2" fontId="0" fillId="0" borderId="0" xfId="2" applyNumberFormat="1" applyFont="1" applyAlignment="1">
      <alignment horizontal="center"/>
    </xf>
    <xf numFmtId="2" fontId="0" fillId="0" borderId="0" xfId="0" applyNumberFormat="1" applyAlignment="1">
      <alignment horizontal="center"/>
    </xf>
    <xf numFmtId="0" fontId="0" fillId="0" borderId="1" xfId="0" applyBorder="1" applyAlignment="1">
      <alignment horizontal="center" vertical="center"/>
    </xf>
    <xf numFmtId="165" fontId="0" fillId="0" borderId="1" xfId="3" applyNumberFormat="1" applyFont="1" applyBorder="1" applyAlignment="1">
      <alignment horizontal="center" vertical="center"/>
    </xf>
    <xf numFmtId="165" fontId="0" fillId="0" borderId="0" xfId="3" applyNumberFormat="1" applyFont="1" applyAlignment="1">
      <alignment horizontal="center"/>
    </xf>
    <xf numFmtId="0" fontId="0" fillId="0" borderId="1" xfId="0" applyBorder="1" applyAlignment="1">
      <alignment horizontal="center"/>
    </xf>
    <xf numFmtId="0" fontId="0" fillId="9" borderId="1" xfId="0" applyFill="1" applyBorder="1" applyAlignment="1">
      <alignment horizontal="center" vertical="center"/>
    </xf>
    <xf numFmtId="165" fontId="0" fillId="9" borderId="1" xfId="3" applyNumberFormat="1" applyFont="1" applyFill="1" applyBorder="1" applyAlignment="1">
      <alignment horizontal="center" vertical="center" wrapText="1"/>
    </xf>
    <xf numFmtId="0" fontId="0" fillId="0" borderId="0" xfId="0" applyAlignment="1">
      <alignment vertical="center"/>
    </xf>
    <xf numFmtId="37" fontId="0" fillId="0" borderId="0" xfId="0" applyNumberFormat="1" applyAlignment="1">
      <alignment horizontal="center"/>
    </xf>
    <xf numFmtId="166" fontId="0" fillId="0" borderId="1" xfId="0" applyNumberFormat="1" applyBorder="1" applyAlignment="1">
      <alignment horizontal="center" vertical="center"/>
    </xf>
    <xf numFmtId="164" fontId="0" fillId="0" borderId="0" xfId="0" applyNumberFormat="1" applyAlignment="1">
      <alignment horizontal="center" vertical="center"/>
    </xf>
    <xf numFmtId="0" fontId="28" fillId="8" borderId="1" xfId="1" applyFont="1" applyFill="1" applyBorder="1" applyAlignment="1">
      <alignment horizontal="center" wrapText="1"/>
    </xf>
    <xf numFmtId="0" fontId="28" fillId="8" borderId="1" xfId="1" applyFont="1" applyFill="1" applyBorder="1" applyAlignment="1">
      <alignment horizontal="center" vertical="center" wrapText="1"/>
    </xf>
    <xf numFmtId="0" fontId="25" fillId="8" borderId="1" xfId="0" applyFont="1" applyFill="1" applyBorder="1" applyAlignment="1">
      <alignment horizontal="center" vertical="center" wrapText="1"/>
    </xf>
    <xf numFmtId="0" fontId="31" fillId="8" borderId="1" xfId="0" applyFont="1" applyFill="1" applyBorder="1"/>
    <xf numFmtId="0" fontId="33" fillId="0" borderId="0" xfId="0" applyFont="1"/>
    <xf numFmtId="169" fontId="23" fillId="41" borderId="17" xfId="0" applyNumberFormat="1" applyFont="1" applyFill="1" applyBorder="1" applyAlignment="1">
      <alignment horizontal="center" wrapText="1"/>
    </xf>
    <xf numFmtId="0" fontId="32" fillId="48" borderId="17" xfId="0" applyFont="1" applyFill="1" applyBorder="1" applyAlignment="1">
      <alignment horizontal="center" vertical="center" wrapText="1"/>
    </xf>
    <xf numFmtId="0" fontId="32" fillId="0" borderId="0" xfId="0" applyFont="1" applyAlignment="1">
      <alignment horizontal="center" vertical="center"/>
    </xf>
    <xf numFmtId="0" fontId="34" fillId="40" borderId="17" xfId="0" applyFont="1" applyFill="1" applyBorder="1" applyAlignment="1">
      <alignment horizontal="center" vertical="center" wrapText="1" readingOrder="2"/>
    </xf>
    <xf numFmtId="0" fontId="32" fillId="0" borderId="17" xfId="0" applyFont="1" applyBorder="1" applyAlignment="1">
      <alignment horizontal="center" vertical="center" wrapText="1"/>
    </xf>
    <xf numFmtId="0" fontId="32" fillId="48" borderId="17" xfId="0" applyFont="1" applyFill="1" applyBorder="1" applyAlignment="1">
      <alignment horizontal="center" vertical="center" wrapText="1" readingOrder="2"/>
    </xf>
    <xf numFmtId="0" fontId="32" fillId="46" borderId="17" xfId="0" applyFont="1" applyFill="1" applyBorder="1" applyAlignment="1">
      <alignment horizontal="center" vertical="center" wrapText="1" readingOrder="2"/>
    </xf>
    <xf numFmtId="0" fontId="32" fillId="46" borderId="19" xfId="0" applyFont="1" applyFill="1" applyBorder="1" applyAlignment="1">
      <alignment horizontal="center" vertical="center" wrapText="1"/>
    </xf>
    <xf numFmtId="0" fontId="32" fillId="50" borderId="1" xfId="0" applyFont="1" applyFill="1" applyBorder="1" applyAlignment="1">
      <alignment horizontal="center" vertical="center" wrapText="1" readingOrder="2"/>
    </xf>
    <xf numFmtId="0" fontId="27" fillId="46" borderId="18" xfId="0" applyFont="1" applyFill="1" applyBorder="1" applyAlignment="1">
      <alignment horizontal="center" vertical="center" wrapText="1" readingOrder="2"/>
    </xf>
    <xf numFmtId="0" fontId="27" fillId="49" borderId="17" xfId="0" applyFont="1" applyFill="1" applyBorder="1" applyAlignment="1">
      <alignment horizontal="center" vertical="center" wrapText="1" readingOrder="2"/>
    </xf>
    <xf numFmtId="0" fontId="32" fillId="50" borderId="18" xfId="0" applyFont="1" applyFill="1" applyBorder="1" applyAlignment="1">
      <alignment horizontal="center" vertical="center" wrapText="1" readingOrder="2"/>
    </xf>
    <xf numFmtId="0" fontId="27" fillId="49" borderId="0" xfId="0" applyFont="1" applyFill="1" applyAlignment="1">
      <alignment horizontal="center" vertical="center" wrapText="1" readingOrder="2"/>
    </xf>
    <xf numFmtId="0" fontId="27" fillId="49" borderId="21" xfId="0" applyFont="1" applyFill="1" applyBorder="1" applyAlignment="1">
      <alignment horizontal="center" vertical="center" wrapText="1" readingOrder="2"/>
    </xf>
    <xf numFmtId="0" fontId="32" fillId="50" borderId="22" xfId="0" applyFont="1" applyFill="1" applyBorder="1" applyAlignment="1">
      <alignment horizontal="center" vertical="center" wrapText="1" readingOrder="2"/>
    </xf>
    <xf numFmtId="0" fontId="32" fillId="50" borderId="23" xfId="0" applyFont="1" applyFill="1" applyBorder="1" applyAlignment="1">
      <alignment horizontal="center" vertical="center" wrapText="1" readingOrder="2"/>
    </xf>
    <xf numFmtId="169" fontId="23" fillId="41" borderId="18" xfId="0" applyNumberFormat="1" applyFont="1" applyFill="1" applyBorder="1" applyAlignment="1">
      <alignment horizontal="center" wrapText="1"/>
    </xf>
    <xf numFmtId="0" fontId="27" fillId="49" borderId="1" xfId="0" applyFont="1" applyFill="1" applyBorder="1" applyAlignment="1">
      <alignment horizontal="center" vertical="center" wrapText="1" readingOrder="2"/>
    </xf>
    <xf numFmtId="169" fontId="0" fillId="0" borderId="0" xfId="0" applyNumberFormat="1"/>
    <xf numFmtId="0" fontId="32" fillId="49" borderId="1" xfId="0" applyFont="1" applyFill="1" applyBorder="1" applyAlignment="1">
      <alignment horizontal="center" vertical="center" wrapText="1" readingOrder="2"/>
    </xf>
    <xf numFmtId="169" fontId="39" fillId="41" borderId="17" xfId="0" applyNumberFormat="1" applyFont="1" applyFill="1" applyBorder="1" applyAlignment="1">
      <alignment horizontal="center" wrapText="1"/>
    </xf>
    <xf numFmtId="0" fontId="42" fillId="0" borderId="20" xfId="44" applyFont="1" applyBorder="1" applyAlignment="1">
      <alignment horizontal="center" vertical="center" wrapText="1" readingOrder="1"/>
    </xf>
    <xf numFmtId="0" fontId="32" fillId="48" borderId="17" xfId="45" applyFont="1" applyFill="1" applyBorder="1" applyAlignment="1">
      <alignment horizontal="center" vertical="center" wrapText="1" readingOrder="2"/>
    </xf>
    <xf numFmtId="0" fontId="42" fillId="51" borderId="20" xfId="44" applyFont="1" applyFill="1" applyBorder="1" applyAlignment="1">
      <alignment horizontal="center" vertical="center" wrapText="1" readingOrder="2"/>
    </xf>
    <xf numFmtId="0" fontId="32" fillId="48" borderId="17" xfId="46" applyFont="1" applyFill="1" applyBorder="1" applyAlignment="1">
      <alignment horizontal="center" vertical="center" wrapText="1" readingOrder="2"/>
    </xf>
    <xf numFmtId="0" fontId="27" fillId="48" borderId="17" xfId="47" applyFont="1" applyFill="1" applyBorder="1" applyAlignment="1">
      <alignment horizontal="center" vertical="center" wrapText="1" readingOrder="2"/>
    </xf>
    <xf numFmtId="0" fontId="27" fillId="48" borderId="17" xfId="44" applyFont="1" applyFill="1" applyBorder="1" applyAlignment="1">
      <alignment horizontal="center" vertical="center" wrapText="1" readingOrder="2"/>
    </xf>
    <xf numFmtId="0" fontId="42" fillId="51" borderId="23" xfId="44" applyFont="1" applyFill="1" applyBorder="1" applyAlignment="1">
      <alignment horizontal="center" vertical="center" wrapText="1" readingOrder="2"/>
    </xf>
    <xf numFmtId="0" fontId="34" fillId="40" borderId="17" xfId="45" applyFont="1" applyFill="1" applyBorder="1" applyAlignment="1">
      <alignment horizontal="center" vertical="center" wrapText="1" readingOrder="2"/>
    </xf>
    <xf numFmtId="0" fontId="44" fillId="52" borderId="23" xfId="44" applyFont="1" applyFill="1" applyBorder="1" applyAlignment="1">
      <alignment horizontal="center" vertical="center" wrapText="1" readingOrder="2"/>
    </xf>
    <xf numFmtId="0" fontId="44" fillId="40" borderId="17" xfId="45" applyFont="1" applyFill="1" applyBorder="1" applyAlignment="1">
      <alignment horizontal="center" vertical="center" wrapText="1" readingOrder="2"/>
    </xf>
    <xf numFmtId="0" fontId="34" fillId="40" borderId="17" xfId="46" applyFont="1" applyFill="1" applyBorder="1" applyAlignment="1">
      <alignment horizontal="center" vertical="center" wrapText="1" readingOrder="2"/>
    </xf>
    <xf numFmtId="0" fontId="34" fillId="40" borderId="17" xfId="47" applyFont="1" applyFill="1" applyBorder="1" applyAlignment="1">
      <alignment horizontal="center" vertical="center" wrapText="1" readingOrder="2"/>
    </xf>
    <xf numFmtId="0" fontId="34" fillId="40" borderId="17" xfId="44" applyFont="1" applyFill="1" applyBorder="1" applyAlignment="1">
      <alignment horizontal="center" vertical="center" wrapText="1" readingOrder="2"/>
    </xf>
    <xf numFmtId="0" fontId="24" fillId="52" borderId="23" xfId="44" applyFont="1" applyFill="1" applyBorder="1" applyAlignment="1">
      <alignment horizontal="center" vertical="center" wrapText="1" readingOrder="1"/>
    </xf>
    <xf numFmtId="0" fontId="23" fillId="41" borderId="17" xfId="45" applyFont="1" applyFill="1" applyBorder="1" applyAlignment="1">
      <alignment horizontal="center" vertical="center" wrapText="1"/>
    </xf>
    <xf numFmtId="0" fontId="23" fillId="41" borderId="17" xfId="46" applyFont="1" applyFill="1" applyBorder="1" applyAlignment="1">
      <alignment horizontal="center" vertical="center" wrapText="1"/>
    </xf>
    <xf numFmtId="0" fontId="23" fillId="41" borderId="17" xfId="46" applyFont="1" applyFill="1" applyBorder="1" applyAlignment="1">
      <alignment horizontal="center" wrapText="1"/>
    </xf>
    <xf numFmtId="0" fontId="23" fillId="41" borderId="17" xfId="47" applyFont="1" applyFill="1" applyBorder="1" applyAlignment="1">
      <alignment horizontal="center" wrapText="1"/>
    </xf>
    <xf numFmtId="0" fontId="23" fillId="41" borderId="17" xfId="44" applyFont="1" applyFill="1" applyBorder="1" applyAlignment="1">
      <alignment horizontal="center" wrapText="1"/>
    </xf>
    <xf numFmtId="0" fontId="45" fillId="53" borderId="23" xfId="44" applyFont="1" applyFill="1" applyBorder="1" applyAlignment="1">
      <alignment horizontal="center" vertical="center" wrapText="1" readingOrder="1"/>
    </xf>
    <xf numFmtId="0" fontId="23" fillId="41" borderId="17" xfId="47" applyFont="1" applyFill="1" applyBorder="1" applyAlignment="1">
      <alignment horizontal="center" vertical="center" wrapText="1"/>
    </xf>
    <xf numFmtId="0" fontId="41" fillId="0" borderId="0" xfId="44"/>
    <xf numFmtId="164" fontId="23" fillId="41" borderId="17" xfId="45" applyNumberFormat="1" applyFont="1" applyFill="1" applyBorder="1" applyAlignment="1">
      <alignment horizontal="center" vertical="center" wrapText="1"/>
    </xf>
    <xf numFmtId="0" fontId="3" fillId="0" borderId="0" xfId="45"/>
    <xf numFmtId="0" fontId="41" fillId="0" borderId="0" xfId="44" applyAlignment="1">
      <alignment vertical="center"/>
    </xf>
    <xf numFmtId="0" fontId="34" fillId="40" borderId="26" xfId="45" applyFont="1" applyFill="1" applyBorder="1" applyAlignment="1">
      <alignment horizontal="center" vertical="center" wrapText="1" readingOrder="2"/>
    </xf>
    <xf numFmtId="0" fontId="43" fillId="0" borderId="0" xfId="0" applyFont="1" applyAlignment="1">
      <alignment horizontal="center" readingOrder="1"/>
    </xf>
    <xf numFmtId="0" fontId="43" fillId="0" borderId="0" xfId="0" applyFont="1" applyAlignment="1">
      <alignment horizontal="center" vertical="center"/>
    </xf>
    <xf numFmtId="0" fontId="43" fillId="0" borderId="0" xfId="0" applyFont="1" applyAlignment="1">
      <alignment horizontal="center" wrapText="1" readingOrder="2"/>
    </xf>
    <xf numFmtId="0" fontId="46" fillId="45" borderId="1" xfId="0" applyFont="1" applyFill="1" applyBorder="1" applyAlignment="1">
      <alignment horizontal="center" vertical="center" wrapText="1"/>
    </xf>
    <xf numFmtId="0" fontId="48" fillId="45" borderId="1" xfId="0" applyFont="1" applyFill="1" applyBorder="1" applyAlignment="1">
      <alignment horizontal="center" vertical="center" wrapText="1"/>
    </xf>
    <xf numFmtId="0" fontId="48" fillId="46" borderId="1" xfId="0" applyFont="1" applyFill="1" applyBorder="1" applyAlignment="1">
      <alignment horizontal="center" vertical="center" wrapText="1" readingOrder="2"/>
    </xf>
    <xf numFmtId="0" fontId="49" fillId="0" borderId="1" xfId="0" applyFont="1" applyBorder="1" applyAlignment="1">
      <alignment horizontal="center" vertical="center"/>
    </xf>
    <xf numFmtId="0" fontId="43" fillId="0" borderId="0" xfId="0" applyFont="1" applyAlignment="1">
      <alignment horizontal="center"/>
    </xf>
    <xf numFmtId="170" fontId="50" fillId="0" borderId="0" xfId="0" applyNumberFormat="1" applyFont="1" applyAlignment="1">
      <alignment horizontal="center" readingOrder="1"/>
    </xf>
    <xf numFmtId="0" fontId="42" fillId="0" borderId="20" xfId="0" applyFont="1" applyBorder="1" applyAlignment="1">
      <alignment horizontal="center" vertical="center" wrapText="1" readingOrder="1"/>
    </xf>
    <xf numFmtId="0" fontId="44" fillId="52" borderId="27" xfId="0" applyFont="1" applyFill="1" applyBorder="1" applyAlignment="1">
      <alignment horizontal="center" vertical="center" wrapText="1" readingOrder="2"/>
    </xf>
    <xf numFmtId="0" fontId="42" fillId="51" borderId="28" xfId="0" applyFont="1" applyFill="1" applyBorder="1" applyAlignment="1">
      <alignment horizontal="center" vertical="center" wrapText="1" readingOrder="2"/>
    </xf>
    <xf numFmtId="0" fontId="51" fillId="0" borderId="1" xfId="0" applyFont="1" applyBorder="1" applyAlignment="1">
      <alignment horizontal="right" vertical="center" wrapText="1" readingOrder="2"/>
    </xf>
    <xf numFmtId="0" fontId="43" fillId="0" borderId="1" xfId="0" applyFont="1" applyBorder="1" applyAlignment="1">
      <alignment horizontal="right" vertical="center" wrapText="1" readingOrder="2"/>
    </xf>
    <xf numFmtId="0" fontId="51" fillId="0" borderId="1" xfId="0" applyFont="1" applyBorder="1" applyAlignment="1">
      <alignment vertical="center" wrapText="1" readingOrder="2"/>
    </xf>
    <xf numFmtId="0" fontId="52" fillId="0" borderId="20" xfId="0" applyFont="1" applyBorder="1" applyAlignment="1">
      <alignment horizontal="center" vertical="center" wrapText="1" readingOrder="1"/>
    </xf>
    <xf numFmtId="0" fontId="53" fillId="48" borderId="17" xfId="45" applyFont="1" applyFill="1" applyBorder="1" applyAlignment="1">
      <alignment horizontal="center" vertical="center" wrapText="1" readingOrder="2"/>
    </xf>
    <xf numFmtId="0" fontId="52" fillId="51" borderId="20" xfId="0" applyFont="1" applyFill="1" applyBorder="1" applyAlignment="1">
      <alignment horizontal="center" vertical="center" wrapText="1" readingOrder="2"/>
    </xf>
    <xf numFmtId="0" fontId="53" fillId="48" borderId="17" xfId="46" applyFont="1" applyFill="1" applyBorder="1" applyAlignment="1">
      <alignment horizontal="center" vertical="center" wrapText="1" readingOrder="2"/>
    </xf>
    <xf numFmtId="0" fontId="53" fillId="48" borderId="17" xfId="47" applyFont="1" applyFill="1" applyBorder="1" applyAlignment="1">
      <alignment horizontal="center" vertical="center" wrapText="1" readingOrder="2"/>
    </xf>
    <xf numFmtId="0" fontId="53" fillId="48" borderId="17" xfId="0" applyFont="1" applyFill="1" applyBorder="1" applyAlignment="1">
      <alignment horizontal="center" vertical="center" wrapText="1" readingOrder="2"/>
    </xf>
    <xf numFmtId="0" fontId="54" fillId="0" borderId="0" xfId="0" applyFont="1"/>
    <xf numFmtId="0" fontId="46" fillId="45" borderId="1" xfId="0" applyFont="1" applyFill="1" applyBorder="1" applyAlignment="1">
      <alignment horizontal="center" vertical="center" wrapText="1" readingOrder="2"/>
    </xf>
    <xf numFmtId="39" fontId="50" fillId="0" borderId="1" xfId="3" applyNumberFormat="1" applyFont="1" applyBorder="1" applyAlignment="1">
      <alignment horizontal="center" vertical="center"/>
    </xf>
    <xf numFmtId="39" fontId="55" fillId="0" borderId="1" xfId="0" applyNumberFormat="1" applyFont="1" applyBorder="1" applyAlignment="1">
      <alignment horizontal="center"/>
    </xf>
    <xf numFmtId="164" fontId="55" fillId="0" borderId="1" xfId="0" applyNumberFormat="1" applyFont="1" applyBorder="1" applyAlignment="1">
      <alignment horizontal="center"/>
    </xf>
    <xf numFmtId="0" fontId="55" fillId="0" borderId="1" xfId="0" applyFont="1" applyBorder="1" applyAlignment="1">
      <alignment horizontal="center"/>
    </xf>
    <xf numFmtId="2" fontId="48" fillId="0" borderId="1" xfId="0" applyNumberFormat="1" applyFont="1" applyBorder="1" applyAlignment="1">
      <alignment horizontal="center"/>
    </xf>
    <xf numFmtId="164" fontId="48" fillId="0" borderId="1" xfId="0" applyNumberFormat="1" applyFont="1" applyBorder="1" applyAlignment="1">
      <alignment horizontal="center"/>
    </xf>
    <xf numFmtId="2" fontId="48" fillId="0" borderId="1" xfId="0" applyNumberFormat="1" applyFont="1" applyBorder="1" applyAlignment="1">
      <alignment horizontal="center" vertical="center"/>
    </xf>
    <xf numFmtId="164" fontId="48" fillId="0" borderId="1" xfId="0" applyNumberFormat="1" applyFont="1" applyBorder="1" applyAlignment="1">
      <alignment horizontal="center" vertical="center"/>
    </xf>
    <xf numFmtId="0" fontId="43" fillId="0" borderId="1" xfId="0" applyFont="1" applyBorder="1" applyAlignment="1">
      <alignment horizontal="center" vertical="center" wrapText="1" readingOrder="2"/>
    </xf>
    <xf numFmtId="0" fontId="43" fillId="0" borderId="1" xfId="0" applyFont="1" applyBorder="1" applyAlignment="1">
      <alignment horizontal="center" vertical="center" wrapText="1"/>
    </xf>
    <xf numFmtId="0" fontId="43" fillId="0" borderId="1" xfId="0" applyFont="1" applyBorder="1" applyAlignment="1">
      <alignment horizontal="center" vertical="center"/>
    </xf>
    <xf numFmtId="0" fontId="56" fillId="40" borderId="17" xfId="0" applyFont="1" applyFill="1" applyBorder="1" applyAlignment="1">
      <alignment horizontal="center" vertical="center" wrapText="1" readingOrder="2"/>
    </xf>
    <xf numFmtId="0" fontId="27" fillId="48" borderId="17" xfId="0" applyFont="1" applyFill="1" applyBorder="1" applyAlignment="1">
      <alignment horizontal="center" vertical="center" wrapText="1" readingOrder="2"/>
    </xf>
    <xf numFmtId="0" fontId="23" fillId="41" borderId="17" xfId="0" applyFont="1" applyFill="1" applyBorder="1" applyAlignment="1">
      <alignment horizontal="center" wrapText="1"/>
    </xf>
    <xf numFmtId="0" fontId="59" fillId="0" borderId="0" xfId="0" applyFont="1"/>
    <xf numFmtId="0" fontId="60" fillId="0" borderId="29" xfId="0" applyFont="1" applyBorder="1" applyAlignment="1">
      <alignment horizontal="center" vertical="center" readingOrder="1"/>
    </xf>
    <xf numFmtId="9" fontId="60" fillId="0" borderId="29" xfId="0" applyNumberFormat="1" applyFont="1" applyBorder="1" applyAlignment="1">
      <alignment horizontal="center" vertical="center" readingOrder="1"/>
    </xf>
    <xf numFmtId="0" fontId="60" fillId="0" borderId="30" xfId="0" applyFont="1" applyBorder="1" applyAlignment="1">
      <alignment horizontal="center" vertical="center" readingOrder="1"/>
    </xf>
    <xf numFmtId="9" fontId="60" fillId="0" borderId="30" xfId="0" applyNumberFormat="1" applyFont="1" applyBorder="1" applyAlignment="1">
      <alignment horizontal="center" vertical="center" readingOrder="1"/>
    </xf>
    <xf numFmtId="0" fontId="0" fillId="46" borderId="1" xfId="0" applyFill="1" applyBorder="1" applyAlignment="1">
      <alignment horizontal="center" vertical="center"/>
    </xf>
    <xf numFmtId="165" fontId="0" fillId="0" borderId="0" xfId="3" applyNumberFormat="1" applyFont="1" applyAlignment="1">
      <alignment horizontal="center" vertical="center"/>
    </xf>
    <xf numFmtId="165" fontId="0" fillId="0" borderId="0" xfId="0" applyNumberFormat="1"/>
    <xf numFmtId="0" fontId="0" fillId="42" borderId="1" xfId="0" applyFill="1" applyBorder="1" applyAlignment="1">
      <alignment horizontal="center" vertical="center"/>
    </xf>
    <xf numFmtId="10" fontId="0" fillId="0" borderId="0" xfId="2" applyNumberFormat="1" applyFont="1" applyAlignment="1">
      <alignment horizontal="center"/>
    </xf>
    <xf numFmtId="0" fontId="65" fillId="0" borderId="1" xfId="0" applyFont="1" applyBorder="1" applyAlignment="1">
      <alignment horizontal="center" vertical="center" wrapText="1"/>
    </xf>
    <xf numFmtId="9" fontId="66" fillId="0" borderId="1" xfId="2" applyFont="1" applyBorder="1" applyAlignment="1">
      <alignment horizontal="center" vertical="center"/>
    </xf>
    <xf numFmtId="0" fontId="66" fillId="0" borderId="1" xfId="0" applyFont="1" applyBorder="1" applyAlignment="1">
      <alignment horizontal="center"/>
    </xf>
    <xf numFmtId="1" fontId="66" fillId="0" borderId="1" xfId="0" applyNumberFormat="1" applyFont="1" applyBorder="1" applyAlignment="1">
      <alignment horizontal="center" vertical="center"/>
    </xf>
    <xf numFmtId="1" fontId="66" fillId="0" borderId="1" xfId="0" applyNumberFormat="1" applyFont="1" applyBorder="1" applyAlignment="1">
      <alignment horizontal="center"/>
    </xf>
    <xf numFmtId="0" fontId="25" fillId="0" borderId="1" xfId="0" applyFont="1" applyBorder="1"/>
    <xf numFmtId="0" fontId="68" fillId="45" borderId="1" xfId="0" applyFont="1" applyFill="1" applyBorder="1" applyAlignment="1">
      <alignment horizontal="center" readingOrder="2"/>
    </xf>
    <xf numFmtId="0" fontId="25" fillId="0" borderId="1" xfId="0" applyFont="1" applyBorder="1" applyAlignment="1">
      <alignment wrapText="1"/>
    </xf>
    <xf numFmtId="0" fontId="67" fillId="0" borderId="1" xfId="0" applyFont="1" applyBorder="1" applyAlignment="1">
      <alignment vertical="center" wrapText="1"/>
    </xf>
    <xf numFmtId="10" fontId="66" fillId="0" borderId="1" xfId="0" applyNumberFormat="1" applyFont="1" applyBorder="1" applyAlignment="1">
      <alignment horizontal="center" vertical="center"/>
    </xf>
    <xf numFmtId="9" fontId="66" fillId="0" borderId="1" xfId="2" applyFont="1" applyBorder="1" applyAlignment="1">
      <alignment horizontal="center"/>
    </xf>
    <xf numFmtId="0" fontId="66" fillId="45" borderId="0" xfId="0" applyFont="1" applyFill="1"/>
    <xf numFmtId="0" fontId="0" fillId="45" borderId="0" xfId="0" applyFill="1"/>
    <xf numFmtId="2" fontId="70" fillId="0" borderId="0" xfId="51" applyNumberFormat="1" applyAlignment="1">
      <alignment horizontal="center"/>
    </xf>
    <xf numFmtId="0" fontId="0" fillId="0" borderId="0" xfId="0" applyAlignment="1">
      <alignment horizontal="left"/>
    </xf>
    <xf numFmtId="0" fontId="70" fillId="0" borderId="0" xfId="51" applyAlignment="1">
      <alignment horizontal="center"/>
    </xf>
    <xf numFmtId="164" fontId="70" fillId="0" borderId="0" xfId="51" applyNumberFormat="1" applyAlignment="1">
      <alignment horizontal="center"/>
    </xf>
    <xf numFmtId="167" fontId="70" fillId="0" borderId="0" xfId="51" applyNumberFormat="1"/>
    <xf numFmtId="0" fontId="72" fillId="46" borderId="1" xfId="51" applyFont="1" applyFill="1" applyBorder="1" applyAlignment="1">
      <alignment horizontal="center" vertical="center" wrapText="1"/>
    </xf>
    <xf numFmtId="0" fontId="72" fillId="9" borderId="1" xfId="51" applyFont="1" applyFill="1" applyBorder="1" applyAlignment="1">
      <alignment horizontal="center" vertical="center" wrapText="1"/>
    </xf>
    <xf numFmtId="0" fontId="73" fillId="8" borderId="1" xfId="51" applyFont="1" applyFill="1" applyBorder="1" applyAlignment="1">
      <alignment horizontal="center" vertical="center" wrapText="1"/>
    </xf>
    <xf numFmtId="167" fontId="70" fillId="0" borderId="0" xfId="51" applyNumberFormat="1" applyAlignment="1">
      <alignment horizontal="center"/>
    </xf>
    <xf numFmtId="2" fontId="41" fillId="0" borderId="0" xfId="44" applyNumberFormat="1" applyAlignment="1">
      <alignment horizontal="center"/>
    </xf>
    <xf numFmtId="1" fontId="0" fillId="0" borderId="0" xfId="0" applyNumberFormat="1" applyAlignment="1">
      <alignment horizontal="center"/>
    </xf>
    <xf numFmtId="0" fontId="70" fillId="0" borderId="0" xfId="51" applyAlignment="1">
      <alignment vertical="center"/>
    </xf>
    <xf numFmtId="0" fontId="70" fillId="0" borderId="0" xfId="51" applyAlignment="1">
      <alignment vertical="center" wrapText="1"/>
    </xf>
    <xf numFmtId="2" fontId="74" fillId="0" borderId="0" xfId="52" applyNumberFormat="1" applyAlignment="1">
      <alignment horizontal="center"/>
    </xf>
    <xf numFmtId="164" fontId="0" fillId="0" borderId="0" xfId="0" applyNumberFormat="1" applyAlignment="1">
      <alignment horizontal="center" vertical="center" wrapText="1"/>
    </xf>
    <xf numFmtId="0" fontId="19" fillId="0" borderId="0" xfId="0" applyFont="1" applyAlignment="1">
      <alignment horizontal="center"/>
    </xf>
    <xf numFmtId="171" fontId="0" fillId="0" borderId="0" xfId="0" applyNumberFormat="1" applyAlignment="1">
      <alignment horizontal="center"/>
    </xf>
    <xf numFmtId="0" fontId="70" fillId="46" borderId="1" xfId="51" applyFill="1" applyBorder="1" applyAlignment="1">
      <alignment vertical="center" wrapText="1"/>
    </xf>
    <xf numFmtId="0" fontId="70" fillId="46" borderId="1" xfId="51" applyFill="1" applyBorder="1" applyAlignment="1">
      <alignment horizontal="center" vertical="center" wrapText="1"/>
    </xf>
    <xf numFmtId="0" fontId="75" fillId="46" borderId="1" xfId="51" applyFont="1" applyFill="1" applyBorder="1" applyAlignment="1">
      <alignment horizontal="left" vertical="center" wrapText="1"/>
    </xf>
    <xf numFmtId="0" fontId="59" fillId="46" borderId="0" xfId="0" applyFont="1" applyFill="1" applyAlignment="1">
      <alignment horizontal="center"/>
    </xf>
    <xf numFmtId="0" fontId="59" fillId="46" borderId="0" xfId="0" applyFont="1" applyFill="1"/>
    <xf numFmtId="0" fontId="0" fillId="8" borderId="0" xfId="0" applyFill="1" applyAlignment="1">
      <alignment horizontal="center"/>
    </xf>
    <xf numFmtId="164" fontId="0" fillId="8" borderId="1" xfId="0" applyNumberFormat="1" applyFill="1" applyBorder="1" applyAlignment="1">
      <alignment horizontal="center" vertical="center"/>
    </xf>
    <xf numFmtId="164" fontId="76" fillId="8" borderId="1" xfId="0" applyNumberFormat="1" applyFont="1" applyFill="1" applyBorder="1" applyAlignment="1">
      <alignment horizontal="center" vertical="center" wrapText="1"/>
    </xf>
    <xf numFmtId="0" fontId="0" fillId="9" borderId="0" xfId="0" applyFill="1" applyAlignment="1">
      <alignment horizontal="center"/>
    </xf>
    <xf numFmtId="164" fontId="0" fillId="9" borderId="1" xfId="0" applyNumberFormat="1" applyFill="1" applyBorder="1" applyAlignment="1">
      <alignment horizontal="center" vertical="center"/>
    </xf>
    <xf numFmtId="0" fontId="70" fillId="9" borderId="1" xfId="51" applyFill="1" applyBorder="1" applyAlignment="1">
      <alignment vertical="center" wrapText="1"/>
    </xf>
    <xf numFmtId="0" fontId="0" fillId="9" borderId="1" xfId="0" applyFill="1" applyBorder="1" applyAlignment="1">
      <alignment vertical="center" wrapText="1"/>
    </xf>
    <xf numFmtId="0" fontId="59" fillId="9" borderId="0" xfId="0" applyFont="1" applyFill="1" applyAlignment="1">
      <alignment horizontal="center"/>
    </xf>
    <xf numFmtId="0" fontId="59" fillId="8" borderId="0" xfId="0" applyFont="1" applyFill="1" applyAlignment="1">
      <alignment horizontal="center"/>
    </xf>
    <xf numFmtId="2" fontId="70" fillId="0" borderId="0" xfId="52" applyNumberFormat="1" applyFont="1" applyAlignment="1">
      <alignment horizontal="center" vertical="center"/>
    </xf>
    <xf numFmtId="0" fontId="65" fillId="45" borderId="1" xfId="0" applyFont="1" applyFill="1" applyBorder="1" applyAlignment="1">
      <alignment horizontal="center" vertical="center"/>
    </xf>
    <xf numFmtId="0" fontId="66" fillId="0" borderId="1" xfId="0" applyFont="1" applyBorder="1" applyAlignment="1">
      <alignment horizontal="center" vertical="center"/>
    </xf>
    <xf numFmtId="0" fontId="40" fillId="45" borderId="1" xfId="0" applyFont="1" applyFill="1" applyBorder="1" applyAlignment="1">
      <alignment horizontal="center" vertical="center"/>
    </xf>
    <xf numFmtId="0" fontId="41" fillId="0" borderId="0" xfId="44" applyAlignment="1">
      <alignment horizontal="center" wrapText="1"/>
    </xf>
    <xf numFmtId="0" fontId="41" fillId="0" borderId="0" xfId="44" applyAlignment="1">
      <alignment horizontal="center"/>
    </xf>
    <xf numFmtId="2" fontId="41" fillId="55" borderId="0" xfId="44" applyNumberFormat="1" applyFill="1" applyAlignment="1">
      <alignment horizontal="center"/>
    </xf>
    <xf numFmtId="0" fontId="78" fillId="0" borderId="0" xfId="53"/>
    <xf numFmtId="0" fontId="80" fillId="0" borderId="0" xfId="53" applyFont="1" applyAlignment="1">
      <alignment horizontal="center"/>
    </xf>
    <xf numFmtId="0" fontId="78" fillId="0" borderId="0" xfId="53" applyAlignment="1">
      <alignment vertical="center"/>
    </xf>
    <xf numFmtId="4" fontId="78" fillId="0" borderId="0" xfId="53" applyNumberFormat="1" applyAlignment="1">
      <alignment horizontal="center"/>
    </xf>
    <xf numFmtId="172" fontId="81" fillId="0" borderId="0" xfId="54" applyNumberFormat="1" applyFont="1" applyAlignment="1">
      <alignment horizontal="center"/>
    </xf>
    <xf numFmtId="2" fontId="81" fillId="0" borderId="0" xfId="54" applyNumberFormat="1" applyFont="1" applyAlignment="1">
      <alignment horizontal="center" vertical="center"/>
    </xf>
    <xf numFmtId="0" fontId="78" fillId="0" borderId="0" xfId="53" applyAlignment="1">
      <alignment horizontal="center"/>
    </xf>
    <xf numFmtId="169" fontId="80" fillId="0" borderId="0" xfId="53" applyNumberFormat="1" applyFont="1" applyAlignment="1">
      <alignment horizontal="center"/>
    </xf>
    <xf numFmtId="169" fontId="78" fillId="0" borderId="0" xfId="53" applyNumberFormat="1" applyAlignment="1">
      <alignment horizontal="center"/>
    </xf>
    <xf numFmtId="169" fontId="78" fillId="0" borderId="0" xfId="53" applyNumberFormat="1" applyAlignment="1">
      <alignment horizontal="center" vertical="center"/>
    </xf>
    <xf numFmtId="169" fontId="78" fillId="0" borderId="0" xfId="53" applyNumberFormat="1" applyAlignment="1">
      <alignment horizontal="center" vertical="center" wrapText="1"/>
    </xf>
    <xf numFmtId="0" fontId="0" fillId="7" borderId="0" xfId="0" applyFill="1" applyAlignment="1">
      <alignment horizontal="center" vertical="center"/>
    </xf>
    <xf numFmtId="0" fontId="25" fillId="0" borderId="1" xfId="0" applyFont="1" applyBorder="1" applyAlignment="1">
      <alignment wrapText="1" readingOrder="2"/>
    </xf>
    <xf numFmtId="37" fontId="66" fillId="0" borderId="1" xfId="3" applyNumberFormat="1" applyFont="1" applyBorder="1" applyAlignment="1">
      <alignment horizontal="center" vertical="center"/>
    </xf>
    <xf numFmtId="169" fontId="80" fillId="0" borderId="0" xfId="0" applyNumberFormat="1" applyFont="1" applyAlignment="1">
      <alignment horizontal="center"/>
    </xf>
    <xf numFmtId="0" fontId="60" fillId="56" borderId="29" xfId="0" applyFont="1" applyFill="1" applyBorder="1" applyAlignment="1">
      <alignment horizontal="center" vertical="center" readingOrder="1"/>
    </xf>
    <xf numFmtId="0" fontId="60" fillId="42" borderId="29" xfId="0" applyFont="1" applyFill="1" applyBorder="1" applyAlignment="1">
      <alignment horizontal="center" vertical="center" readingOrder="1"/>
    </xf>
    <xf numFmtId="2" fontId="60" fillId="0" borderId="29" xfId="0" applyNumberFormat="1" applyFont="1" applyBorder="1" applyAlignment="1">
      <alignment horizontal="center" vertical="center" readingOrder="1"/>
    </xf>
    <xf numFmtId="164" fontId="60" fillId="0" borderId="29" xfId="0" applyNumberFormat="1" applyFont="1" applyBorder="1" applyAlignment="1">
      <alignment horizontal="center" vertical="center" readingOrder="1"/>
    </xf>
    <xf numFmtId="0" fontId="83" fillId="54" borderId="29" xfId="0" applyFont="1" applyFill="1" applyBorder="1" applyAlignment="1">
      <alignment horizontal="center" vertical="center" wrapText="1" readingOrder="2"/>
    </xf>
    <xf numFmtId="0" fontId="7" fillId="0" borderId="0" xfId="0" applyFont="1"/>
    <xf numFmtId="0" fontId="73" fillId="45" borderId="1" xfId="53" applyFont="1" applyFill="1" applyBorder="1" applyAlignment="1">
      <alignment horizontal="center"/>
    </xf>
    <xf numFmtId="9" fontId="73" fillId="0" borderId="1" xfId="2" applyFont="1" applyBorder="1" applyAlignment="1">
      <alignment horizontal="center"/>
    </xf>
    <xf numFmtId="0" fontId="73" fillId="0" borderId="1" xfId="53" applyFont="1" applyBorder="1" applyAlignment="1">
      <alignment horizontal="center"/>
    </xf>
    <xf numFmtId="4" fontId="80" fillId="0" borderId="0" xfId="53" applyNumberFormat="1" applyFont="1" applyAlignment="1">
      <alignment horizontal="center"/>
    </xf>
    <xf numFmtId="4" fontId="80" fillId="0" borderId="0" xfId="0" applyNumberFormat="1" applyFont="1" applyAlignment="1">
      <alignment horizontal="center"/>
    </xf>
    <xf numFmtId="3" fontId="80" fillId="0" borderId="0" xfId="53" applyNumberFormat="1" applyFont="1" applyAlignment="1">
      <alignment horizontal="center"/>
    </xf>
    <xf numFmtId="0" fontId="78" fillId="0" borderId="0" xfId="53" applyAlignment="1">
      <alignment horizontal="center" vertical="center"/>
    </xf>
    <xf numFmtId="164" fontId="82" fillId="44" borderId="1" xfId="0" applyNumberFormat="1" applyFont="1" applyFill="1" applyBorder="1" applyAlignment="1">
      <alignment horizontal="center" vertical="center" wrapText="1"/>
    </xf>
    <xf numFmtId="0" fontId="60" fillId="0" borderId="31" xfId="0" applyFont="1" applyBorder="1" applyAlignment="1">
      <alignment horizontal="center" vertical="center" readingOrder="1"/>
    </xf>
    <xf numFmtId="0" fontId="60" fillId="0" borderId="32" xfId="0" applyFont="1" applyBorder="1" applyAlignment="1">
      <alignment horizontal="center" vertical="center" readingOrder="1"/>
    </xf>
    <xf numFmtId="0" fontId="60" fillId="0" borderId="33" xfId="0" applyFont="1" applyBorder="1" applyAlignment="1">
      <alignment horizontal="center" vertical="center" readingOrder="1"/>
    </xf>
    <xf numFmtId="0" fontId="60" fillId="0" borderId="34" xfId="0" applyFont="1" applyBorder="1" applyAlignment="1">
      <alignment horizontal="center" vertical="center" readingOrder="1"/>
    </xf>
    <xf numFmtId="0" fontId="60" fillId="0" borderId="35" xfId="0" applyFont="1" applyBorder="1" applyAlignment="1">
      <alignment horizontal="center" vertical="center" readingOrder="1"/>
    </xf>
    <xf numFmtId="174" fontId="82" fillId="44" borderId="1" xfId="0" applyNumberFormat="1" applyFont="1" applyFill="1" applyBorder="1" applyAlignment="1">
      <alignment horizontal="center"/>
    </xf>
    <xf numFmtId="0" fontId="0" fillId="46" borderId="1" xfId="0" applyFill="1" applyBorder="1" applyAlignment="1">
      <alignment horizontal="center" vertical="center" wrapText="1"/>
    </xf>
    <xf numFmtId="165" fontId="0" fillId="0" borderId="0" xfId="3" applyNumberFormat="1" applyFont="1" applyBorder="1" applyAlignment="1">
      <alignment horizontal="center" vertical="center"/>
    </xf>
    <xf numFmtId="0" fontId="78" fillId="57" borderId="0" xfId="0" applyFont="1" applyFill="1" applyAlignment="1">
      <alignment horizontal="center" vertical="center"/>
    </xf>
    <xf numFmtId="0" fontId="78" fillId="58" borderId="0" xfId="0" applyFont="1" applyFill="1" applyAlignment="1">
      <alignment horizontal="center" vertical="center"/>
    </xf>
    <xf numFmtId="0" fontId="61" fillId="7" borderId="0" xfId="0" applyFont="1" applyFill="1"/>
    <xf numFmtId="14" fontId="78" fillId="57" borderId="0" xfId="0" applyNumberFormat="1" applyFont="1" applyFill="1" applyAlignment="1">
      <alignment horizontal="center" vertical="center"/>
    </xf>
    <xf numFmtId="0" fontId="61" fillId="0" borderId="0" xfId="0" applyFont="1"/>
    <xf numFmtId="0" fontId="78" fillId="57" borderId="0" xfId="44" applyFont="1" applyFill="1" applyAlignment="1">
      <alignment horizontal="center" vertical="center"/>
    </xf>
    <xf numFmtId="0" fontId="78" fillId="58" borderId="0" xfId="44" applyFont="1" applyFill="1" applyAlignment="1">
      <alignment horizontal="center" vertical="center"/>
    </xf>
    <xf numFmtId="0" fontId="78" fillId="58" borderId="0" xfId="55" applyFont="1" applyFill="1" applyAlignment="1">
      <alignment horizontal="center" vertical="center"/>
    </xf>
    <xf numFmtId="0" fontId="78" fillId="57" borderId="0" xfId="55" applyFont="1" applyFill="1" applyAlignment="1">
      <alignment horizontal="center" vertical="center"/>
    </xf>
    <xf numFmtId="0" fontId="0" fillId="7" borderId="0" xfId="0" applyFill="1"/>
    <xf numFmtId="0" fontId="0" fillId="59" borderId="0" xfId="0" applyFill="1"/>
    <xf numFmtId="9" fontId="0" fillId="0" borderId="0" xfId="2" applyFont="1"/>
    <xf numFmtId="173" fontId="0" fillId="0" borderId="0" xfId="2" applyNumberFormat="1" applyFont="1"/>
    <xf numFmtId="0" fontId="84" fillId="0" borderId="0" xfId="0" applyFont="1"/>
    <xf numFmtId="10" fontId="0" fillId="0" borderId="0" xfId="2" applyNumberFormat="1" applyFont="1"/>
    <xf numFmtId="0" fontId="85" fillId="58" borderId="0" xfId="0" applyFont="1" applyFill="1" applyAlignment="1">
      <alignment horizontal="center" vertical="center"/>
    </xf>
    <xf numFmtId="0" fontId="85" fillId="57" borderId="0" xfId="0" applyFont="1" applyFill="1" applyAlignment="1">
      <alignment horizontal="center" vertical="center"/>
    </xf>
    <xf numFmtId="0" fontId="40" fillId="45" borderId="0" xfId="0" applyFont="1" applyFill="1" applyAlignment="1">
      <alignment horizontal="center" vertical="center"/>
    </xf>
    <xf numFmtId="0" fontId="66" fillId="0" borderId="0" xfId="0" applyFont="1" applyAlignment="1">
      <alignment horizontal="center" vertical="center"/>
    </xf>
    <xf numFmtId="0" fontId="40" fillId="47" borderId="1" xfId="0" applyFont="1" applyFill="1" applyBorder="1" applyAlignment="1">
      <alignment horizontal="center" vertical="center"/>
    </xf>
    <xf numFmtId="0" fontId="40" fillId="47" borderId="1" xfId="0" applyFont="1" applyFill="1" applyBorder="1" applyAlignment="1">
      <alignment horizontal="center" vertical="center" wrapText="1"/>
    </xf>
    <xf numFmtId="166" fontId="0" fillId="0" borderId="0" xfId="0" applyNumberFormat="1" applyAlignment="1">
      <alignment horizontal="center" vertical="center"/>
    </xf>
    <xf numFmtId="0" fontId="64" fillId="63" borderId="1" xfId="0" applyFont="1" applyFill="1" applyBorder="1" applyAlignment="1">
      <alignment wrapText="1"/>
    </xf>
    <xf numFmtId="10" fontId="82" fillId="65" borderId="1" xfId="0" applyNumberFormat="1" applyFont="1" applyFill="1" applyBorder="1" applyAlignment="1">
      <alignment horizontal="center"/>
    </xf>
    <xf numFmtId="0" fontId="40" fillId="64" borderId="1" xfId="0" applyFont="1" applyFill="1" applyBorder="1"/>
    <xf numFmtId="10" fontId="82" fillId="0" borderId="1" xfId="0" applyNumberFormat="1" applyFont="1" applyBorder="1" applyAlignment="1">
      <alignment horizontal="center"/>
    </xf>
    <xf numFmtId="0" fontId="2" fillId="3" borderId="40" xfId="0" applyFont="1" applyFill="1" applyBorder="1" applyAlignment="1">
      <alignment horizontal="center"/>
    </xf>
    <xf numFmtId="10" fontId="82" fillId="64" borderId="1" xfId="0" applyNumberFormat="1" applyFont="1" applyFill="1" applyBorder="1" applyAlignment="1">
      <alignment horizontal="center"/>
    </xf>
    <xf numFmtId="10" fontId="82" fillId="66" borderId="1" xfId="0" applyNumberFormat="1" applyFont="1" applyFill="1" applyBorder="1" applyAlignment="1">
      <alignment horizontal="center"/>
    </xf>
    <xf numFmtId="0" fontId="40" fillId="66" borderId="1" xfId="0" applyFont="1" applyFill="1" applyBorder="1"/>
    <xf numFmtId="0" fontId="65" fillId="63" borderId="1" xfId="0" applyFont="1" applyFill="1" applyBorder="1"/>
    <xf numFmtId="0" fontId="40" fillId="0" borderId="1" xfId="0" applyFont="1" applyBorder="1"/>
    <xf numFmtId="0" fontId="40" fillId="65" borderId="1" xfId="0" applyFont="1" applyFill="1" applyBorder="1"/>
    <xf numFmtId="0" fontId="0" fillId="4" borderId="22" xfId="0" applyFill="1" applyBorder="1" applyAlignment="1">
      <alignment horizontal="center"/>
    </xf>
    <xf numFmtId="0" fontId="0" fillId="46" borderId="24" xfId="0" applyFill="1" applyBorder="1" applyAlignment="1">
      <alignment horizontal="center" vertical="center" wrapText="1"/>
    </xf>
    <xf numFmtId="37" fontId="92" fillId="42" borderId="1" xfId="3" applyNumberFormat="1" applyFont="1" applyFill="1" applyBorder="1" applyAlignment="1">
      <alignment horizontal="center" vertical="center" wrapText="1"/>
    </xf>
    <xf numFmtId="37" fontId="67" fillId="44" borderId="1" xfId="3" applyNumberFormat="1" applyFont="1" applyFill="1" applyBorder="1" applyAlignment="1">
      <alignment horizontal="center" vertical="center" wrapText="1"/>
    </xf>
    <xf numFmtId="0" fontId="66" fillId="0" borderId="0" xfId="0" applyFont="1"/>
    <xf numFmtId="0" fontId="25" fillId="44" borderId="1" xfId="0" applyFont="1" applyFill="1" applyBorder="1" applyAlignment="1">
      <alignment horizontal="center" vertical="center"/>
    </xf>
    <xf numFmtId="0" fontId="93" fillId="8" borderId="1" xfId="1" applyFont="1" applyFill="1" applyBorder="1" applyAlignment="1">
      <alignment horizontal="center" vertical="center" wrapText="1"/>
    </xf>
    <xf numFmtId="168" fontId="92" fillId="42" borderId="1" xfId="3" applyNumberFormat="1" applyFont="1" applyFill="1" applyBorder="1" applyAlignment="1">
      <alignment horizontal="center" vertical="center" wrapText="1"/>
    </xf>
    <xf numFmtId="183" fontId="92" fillId="42" borderId="1" xfId="3" applyNumberFormat="1" applyFont="1" applyFill="1" applyBorder="1" applyAlignment="1">
      <alignment horizontal="center" vertical="center" wrapText="1"/>
    </xf>
    <xf numFmtId="0" fontId="27" fillId="49" borderId="25" xfId="0" applyFont="1" applyFill="1" applyBorder="1" applyAlignment="1">
      <alignment horizontal="center" vertical="center" wrapText="1" readingOrder="2"/>
    </xf>
    <xf numFmtId="168" fontId="92" fillId="44" borderId="1" xfId="3" applyNumberFormat="1" applyFont="1" applyFill="1" applyBorder="1" applyAlignment="1">
      <alignment horizontal="center" vertical="center" wrapText="1"/>
    </xf>
    <xf numFmtId="37" fontId="92" fillId="44" borderId="1" xfId="3" applyNumberFormat="1" applyFont="1" applyFill="1" applyBorder="1" applyAlignment="1">
      <alignment horizontal="center" vertical="center" wrapText="1"/>
    </xf>
    <xf numFmtId="183" fontId="92" fillId="44" borderId="1" xfId="3" applyNumberFormat="1" applyFont="1" applyFill="1" applyBorder="1" applyAlignment="1">
      <alignment horizontal="center" vertical="center" wrapText="1"/>
    </xf>
    <xf numFmtId="0" fontId="27" fillId="7" borderId="1" xfId="0" applyFont="1" applyFill="1" applyBorder="1" applyAlignment="1">
      <alignment horizontal="center" vertical="center" wrapText="1" readingOrder="2"/>
    </xf>
    <xf numFmtId="0" fontId="32" fillId="7" borderId="1" xfId="0" applyFont="1" applyFill="1" applyBorder="1" applyAlignment="1">
      <alignment horizontal="center" vertical="center" wrapText="1" readingOrder="2"/>
    </xf>
    <xf numFmtId="0" fontId="25" fillId="70" borderId="1" xfId="1" applyFont="1" applyFill="1" applyBorder="1" applyAlignment="1">
      <alignment horizontal="center" wrapText="1"/>
    </xf>
    <xf numFmtId="0" fontId="97" fillId="0" borderId="25" xfId="0" applyFont="1" applyBorder="1" applyAlignment="1">
      <alignment horizontal="center" vertical="center"/>
    </xf>
    <xf numFmtId="170" fontId="97" fillId="0" borderId="25" xfId="0" applyNumberFormat="1" applyFont="1" applyBorder="1" applyAlignment="1">
      <alignment horizontal="center" vertical="center"/>
    </xf>
    <xf numFmtId="164" fontId="97" fillId="0" borderId="25" xfId="0" applyNumberFormat="1" applyFont="1" applyBorder="1" applyAlignment="1">
      <alignment horizontal="center" vertical="center"/>
    </xf>
    <xf numFmtId="40" fontId="97" fillId="0" borderId="25" xfId="0" applyNumberFormat="1" applyFont="1" applyBorder="1" applyAlignment="1">
      <alignment horizontal="center" vertical="center"/>
    </xf>
    <xf numFmtId="0" fontId="97" fillId="67" borderId="1" xfId="0" applyFont="1" applyFill="1" applyBorder="1" applyAlignment="1">
      <alignment horizontal="center" vertical="center"/>
    </xf>
    <xf numFmtId="0" fontId="73" fillId="67" borderId="1" xfId="0" applyFont="1" applyFill="1" applyBorder="1" applyAlignment="1">
      <alignment horizontal="center" vertical="center" wrapText="1"/>
    </xf>
    <xf numFmtId="0" fontId="97" fillId="67" borderId="1" xfId="0" applyFont="1" applyFill="1" applyBorder="1" applyAlignment="1">
      <alignment horizontal="center" vertical="center" wrapText="1"/>
    </xf>
    <xf numFmtId="0" fontId="79" fillId="67" borderId="1" xfId="0" applyFont="1" applyFill="1" applyBorder="1" applyAlignment="1">
      <alignment horizontal="center" vertical="center" wrapText="1"/>
    </xf>
    <xf numFmtId="184" fontId="100" fillId="69" borderId="41" xfId="0" applyNumberFormat="1" applyFont="1" applyFill="1" applyBorder="1" applyAlignment="1">
      <alignment horizontal="center" vertical="top"/>
    </xf>
    <xf numFmtId="185" fontId="100" fillId="69" borderId="41" xfId="0" applyNumberFormat="1" applyFont="1" applyFill="1" applyBorder="1" applyAlignment="1">
      <alignment horizontal="center" vertical="top" wrapText="1" readingOrder="1"/>
    </xf>
    <xf numFmtId="0" fontId="100" fillId="69" borderId="41" xfId="0" applyFont="1" applyFill="1" applyBorder="1" applyAlignment="1">
      <alignment horizontal="center" vertical="top" wrapText="1" readingOrder="1"/>
    </xf>
    <xf numFmtId="184" fontId="100" fillId="71" borderId="41" xfId="0" applyNumberFormat="1" applyFont="1" applyFill="1" applyBorder="1" applyAlignment="1">
      <alignment horizontal="center" vertical="top"/>
    </xf>
    <xf numFmtId="185" fontId="100" fillId="71" borderId="41" xfId="0" applyNumberFormat="1" applyFont="1" applyFill="1" applyBorder="1" applyAlignment="1">
      <alignment horizontal="center" vertical="top" wrapText="1" readingOrder="1"/>
    </xf>
    <xf numFmtId="186" fontId="100" fillId="71" borderId="41" xfId="0" applyNumberFormat="1" applyFont="1" applyFill="1" applyBorder="1" applyAlignment="1">
      <alignment horizontal="center" vertical="top" wrapText="1" readingOrder="1"/>
    </xf>
    <xf numFmtId="186" fontId="100" fillId="69" borderId="41" xfId="0" applyNumberFormat="1" applyFont="1" applyFill="1" applyBorder="1" applyAlignment="1">
      <alignment horizontal="center" vertical="top" wrapText="1" readingOrder="1"/>
    </xf>
    <xf numFmtId="187" fontId="100" fillId="69" borderId="41" xfId="0" applyNumberFormat="1" applyFont="1" applyFill="1" applyBorder="1" applyAlignment="1">
      <alignment horizontal="center" vertical="top" wrapText="1" readingOrder="1"/>
    </xf>
    <xf numFmtId="184" fontId="100" fillId="58" borderId="41" xfId="0" applyNumberFormat="1" applyFont="1" applyFill="1" applyBorder="1" applyAlignment="1">
      <alignment horizontal="center" vertical="top"/>
    </xf>
    <xf numFmtId="186" fontId="100" fillId="58" borderId="41" xfId="0" applyNumberFormat="1" applyFont="1" applyFill="1" applyBorder="1" applyAlignment="1">
      <alignment horizontal="center" vertical="top" wrapText="1" readingOrder="1"/>
    </xf>
    <xf numFmtId="187" fontId="100" fillId="71" borderId="41" xfId="0" applyNumberFormat="1" applyFont="1" applyFill="1" applyBorder="1" applyAlignment="1">
      <alignment horizontal="center" vertical="top" wrapText="1" readingOrder="1"/>
    </xf>
    <xf numFmtId="0" fontId="66" fillId="0" borderId="0" xfId="0" applyFont="1" applyAlignment="1">
      <alignment horizontal="center"/>
    </xf>
    <xf numFmtId="0" fontId="26" fillId="7" borderId="1" xfId="1" applyFont="1" applyFill="1" applyBorder="1" applyAlignment="1">
      <alignment horizontal="center" wrapText="1"/>
    </xf>
    <xf numFmtId="164" fontId="67" fillId="44" borderId="1" xfId="0" applyNumberFormat="1" applyFont="1" applyFill="1" applyBorder="1" applyAlignment="1">
      <alignment horizontal="center" vertical="center"/>
    </xf>
    <xf numFmtId="0" fontId="67" fillId="44" borderId="1" xfId="0" applyFont="1" applyFill="1" applyBorder="1" applyAlignment="1">
      <alignment horizontal="center" vertical="center"/>
    </xf>
    <xf numFmtId="0" fontId="25" fillId="44" borderId="1" xfId="0" applyFont="1" applyFill="1" applyBorder="1" applyAlignment="1">
      <alignment horizontal="center" vertical="center" readingOrder="2"/>
    </xf>
    <xf numFmtId="0" fontId="92" fillId="7" borderId="7" xfId="0" applyFont="1" applyFill="1" applyBorder="1" applyAlignment="1">
      <alignment horizontal="center"/>
    </xf>
    <xf numFmtId="188" fontId="43" fillId="0" borderId="0" xfId="44" applyNumberFormat="1" applyFont="1" applyAlignment="1">
      <alignment horizontal="center" vertical="center"/>
    </xf>
    <xf numFmtId="188" fontId="43" fillId="0" borderId="0" xfId="44" applyNumberFormat="1" applyFont="1" applyAlignment="1">
      <alignment horizontal="center" wrapText="1" readingOrder="2"/>
    </xf>
    <xf numFmtId="188" fontId="43" fillId="0" borderId="0" xfId="44" applyNumberFormat="1" applyFont="1" applyAlignment="1">
      <alignment horizontal="center" readingOrder="1"/>
    </xf>
    <xf numFmtId="188" fontId="46" fillId="45" borderId="1" xfId="44" applyNumberFormat="1" applyFont="1" applyFill="1" applyBorder="1" applyAlignment="1">
      <alignment horizontal="center" vertical="center" wrapText="1"/>
    </xf>
    <xf numFmtId="188" fontId="48" fillId="45" borderId="1" xfId="44" applyNumberFormat="1" applyFont="1" applyFill="1" applyBorder="1" applyAlignment="1">
      <alignment horizontal="center" vertical="center" wrapText="1"/>
    </xf>
    <xf numFmtId="188" fontId="48" fillId="46" borderId="1" xfId="44" applyNumberFormat="1" applyFont="1" applyFill="1" applyBorder="1" applyAlignment="1">
      <alignment horizontal="center" vertical="center" wrapText="1" readingOrder="2"/>
    </xf>
    <xf numFmtId="188" fontId="43" fillId="0" borderId="0" xfId="44" applyNumberFormat="1" applyFont="1" applyAlignment="1">
      <alignment horizontal="center" vertical="center" wrapText="1" readingOrder="2"/>
    </xf>
    <xf numFmtId="188" fontId="43" fillId="0" borderId="0" xfId="44" applyNumberFormat="1" applyFont="1" applyAlignment="1">
      <alignment horizontal="center" vertical="center" wrapText="1"/>
    </xf>
    <xf numFmtId="188" fontId="43" fillId="0" borderId="0" xfId="44" applyNumberFormat="1" applyFont="1" applyAlignment="1">
      <alignment horizontal="center" vertical="center" wrapText="1" readingOrder="1"/>
    </xf>
    <xf numFmtId="189" fontId="49" fillId="0" borderId="1" xfId="44" applyNumberFormat="1" applyFont="1" applyBorder="1" applyAlignment="1">
      <alignment horizontal="center" vertical="center"/>
    </xf>
    <xf numFmtId="188" fontId="43" fillId="0" borderId="0" xfId="44" applyNumberFormat="1" applyFont="1" applyAlignment="1">
      <alignment horizontal="center" readingOrder="2"/>
    </xf>
    <xf numFmtId="188" fontId="50" fillId="0" borderId="0" xfId="44" applyNumberFormat="1" applyFont="1" applyAlignment="1">
      <alignment horizontal="center" readingOrder="1"/>
    </xf>
    <xf numFmtId="188" fontId="43" fillId="0" borderId="0" xfId="44" applyNumberFormat="1" applyFont="1" applyAlignment="1">
      <alignment horizontal="center"/>
    </xf>
    <xf numFmtId="0" fontId="58" fillId="54" borderId="29" xfId="44" applyFont="1" applyFill="1" applyBorder="1" applyAlignment="1">
      <alignment horizontal="center" vertical="center" wrapText="1" readingOrder="1"/>
    </xf>
    <xf numFmtId="37" fontId="58" fillId="0" borderId="29" xfId="116" applyNumberFormat="1" applyFont="1" applyBorder="1" applyAlignment="1">
      <alignment horizontal="center" vertical="center" wrapText="1" readingOrder="1"/>
    </xf>
    <xf numFmtId="190" fontId="43" fillId="0" borderId="0" xfId="44" applyNumberFormat="1" applyFont="1" applyAlignment="1">
      <alignment horizontal="center" readingOrder="1"/>
    </xf>
    <xf numFmtId="170" fontId="102" fillId="0" borderId="25" xfId="0" applyNumberFormat="1" applyFont="1" applyBorder="1" applyAlignment="1">
      <alignment horizontal="center" vertical="center"/>
    </xf>
    <xf numFmtId="0" fontId="0" fillId="9" borderId="1" xfId="0" applyFill="1" applyBorder="1" applyAlignment="1">
      <alignment horizontal="center"/>
    </xf>
    <xf numFmtId="9" fontId="66" fillId="0" borderId="1" xfId="0" applyNumberFormat="1" applyFont="1" applyBorder="1" applyAlignment="1">
      <alignment horizontal="center" vertical="center"/>
    </xf>
    <xf numFmtId="9" fontId="0" fillId="0" borderId="0" xfId="2" applyFont="1" applyAlignment="1">
      <alignment horizontal="center" vertical="center"/>
    </xf>
    <xf numFmtId="173" fontId="66" fillId="0" borderId="1" xfId="0" applyNumberFormat="1" applyFont="1" applyBorder="1" applyAlignment="1">
      <alignment horizontal="center" vertical="center"/>
    </xf>
    <xf numFmtId="43" fontId="65" fillId="0" borderId="0" xfId="3" applyFont="1"/>
    <xf numFmtId="0" fontId="105" fillId="67" borderId="1" xfId="0" applyFont="1" applyFill="1" applyBorder="1" applyAlignment="1">
      <alignment horizontal="center" vertical="center" wrapText="1"/>
    </xf>
    <xf numFmtId="0" fontId="92" fillId="0" borderId="0" xfId="0" applyFont="1" applyAlignment="1">
      <alignment horizontal="center" vertical="center"/>
    </xf>
    <xf numFmtId="0" fontId="92" fillId="0" borderId="0" xfId="0" applyFont="1" applyAlignment="1">
      <alignment vertical="center"/>
    </xf>
    <xf numFmtId="0" fontId="57" fillId="0" borderId="0" xfId="48" applyAlignment="1">
      <alignment vertical="center"/>
    </xf>
    <xf numFmtId="0" fontId="0" fillId="0" borderId="0" xfId="0" applyAlignment="1">
      <alignment wrapText="1"/>
    </xf>
    <xf numFmtId="0" fontId="29" fillId="0" borderId="0" xfId="0" applyFont="1" applyAlignment="1">
      <alignment horizontal="center" vertical="center"/>
    </xf>
    <xf numFmtId="193" fontId="92" fillId="0" borderId="0" xfId="0" applyNumberFormat="1" applyFont="1" applyAlignment="1">
      <alignment horizontal="center" vertical="center"/>
    </xf>
    <xf numFmtId="0" fontId="65" fillId="0" borderId="0" xfId="0" applyFont="1" applyAlignment="1">
      <alignment horizontal="left" vertical="center"/>
    </xf>
    <xf numFmtId="37" fontId="92" fillId="0" borderId="0" xfId="0" applyNumberFormat="1" applyFont="1" applyAlignment="1">
      <alignment horizontal="center" vertical="center"/>
    </xf>
    <xf numFmtId="190" fontId="50" fillId="0" borderId="0" xfId="44" applyNumberFormat="1" applyFont="1" applyAlignment="1">
      <alignment horizontal="center" readingOrder="1"/>
    </xf>
    <xf numFmtId="0" fontId="25" fillId="7" borderId="7" xfId="0" applyFont="1" applyFill="1" applyBorder="1" applyAlignment="1">
      <alignment horizontal="center" wrapText="1"/>
    </xf>
    <xf numFmtId="0" fontId="25" fillId="70" borderId="1" xfId="1" applyFont="1" applyFill="1" applyBorder="1" applyAlignment="1">
      <alignment horizontal="center" vertical="center" wrapText="1"/>
    </xf>
    <xf numFmtId="188" fontId="43" fillId="0" borderId="0" xfId="44" applyNumberFormat="1" applyFont="1" applyAlignment="1">
      <alignment horizontal="center" vertical="center" readingOrder="1"/>
    </xf>
    <xf numFmtId="190" fontId="124" fillId="0" borderId="51" xfId="44" applyNumberFormat="1" applyFont="1" applyBorder="1" applyAlignment="1">
      <alignment horizontal="center" vertical="center" readingOrder="1"/>
    </xf>
    <xf numFmtId="188" fontId="43" fillId="0" borderId="51" xfId="44" applyNumberFormat="1" applyFont="1" applyBorder="1" applyAlignment="1">
      <alignment horizontal="center" vertical="center" readingOrder="1"/>
    </xf>
    <xf numFmtId="186" fontId="125" fillId="69" borderId="41" xfId="0" applyNumberFormat="1" applyFont="1" applyFill="1" applyBorder="1" applyAlignment="1">
      <alignment vertical="top" wrapText="1" readingOrder="1"/>
    </xf>
    <xf numFmtId="186" fontId="125" fillId="71" borderId="41" xfId="0" applyNumberFormat="1" applyFont="1" applyFill="1" applyBorder="1" applyAlignment="1">
      <alignment vertical="top" wrapText="1" readingOrder="1"/>
    </xf>
    <xf numFmtId="184" fontId="100" fillId="71" borderId="41" xfId="0" applyNumberFormat="1" applyFont="1" applyFill="1" applyBorder="1" applyAlignment="1">
      <alignment horizontal="center" vertical="center"/>
    </xf>
    <xf numFmtId="185" fontId="100" fillId="71" borderId="41" xfId="0" applyNumberFormat="1" applyFont="1" applyFill="1" applyBorder="1" applyAlignment="1">
      <alignment horizontal="center" vertical="center" wrapText="1" readingOrder="1"/>
    </xf>
    <xf numFmtId="186" fontId="100" fillId="71" borderId="41" xfId="0" applyNumberFormat="1" applyFont="1" applyFill="1" applyBorder="1" applyAlignment="1">
      <alignment horizontal="center" vertical="center" wrapText="1" readingOrder="1"/>
    </xf>
    <xf numFmtId="0" fontId="0" fillId="0" borderId="0" xfId="0" applyAlignment="1">
      <alignment vertical="center" wrapText="1"/>
    </xf>
    <xf numFmtId="2" fontId="0" fillId="0" borderId="0" xfId="0" applyNumberFormat="1"/>
    <xf numFmtId="0" fontId="73" fillId="67" borderId="52" xfId="0" applyFont="1" applyFill="1" applyBorder="1" applyAlignment="1">
      <alignment horizontal="center" vertical="center" wrapText="1"/>
    </xf>
    <xf numFmtId="0" fontId="126" fillId="0" borderId="0" xfId="0" applyFont="1" applyAlignment="1">
      <alignment vertical="center" wrapText="1" readingOrder="2"/>
    </xf>
    <xf numFmtId="0" fontId="52" fillId="0" borderId="0" xfId="0" applyFont="1" applyAlignment="1">
      <alignment vertical="center" wrapText="1" readingOrder="2"/>
    </xf>
    <xf numFmtId="0" fontId="127" fillId="0" borderId="0" xfId="0" applyFont="1" applyAlignment="1">
      <alignment vertical="center" wrapText="1"/>
    </xf>
    <xf numFmtId="0" fontId="123" fillId="88" borderId="51" xfId="0" applyFont="1" applyFill="1" applyBorder="1" applyAlignment="1">
      <alignment horizontal="center" vertical="center"/>
    </xf>
    <xf numFmtId="0" fontId="123" fillId="88" borderId="51" xfId="0" applyFont="1" applyFill="1" applyBorder="1" applyAlignment="1">
      <alignment horizontal="center" vertical="center" wrapText="1"/>
    </xf>
    <xf numFmtId="192" fontId="92" fillId="89" borderId="51" xfId="0" applyNumberFormat="1" applyFont="1" applyFill="1" applyBorder="1" applyAlignment="1">
      <alignment horizontal="center" vertical="center"/>
    </xf>
    <xf numFmtId="192" fontId="92" fillId="90" borderId="51" xfId="0" applyNumberFormat="1" applyFont="1" applyFill="1" applyBorder="1" applyAlignment="1">
      <alignment horizontal="center" vertical="center"/>
    </xf>
    <xf numFmtId="3" fontId="92" fillId="90" borderId="51" xfId="0" applyNumberFormat="1" applyFont="1" applyFill="1" applyBorder="1" applyAlignment="1">
      <alignment horizontal="center" vertical="center"/>
    </xf>
    <xf numFmtId="0" fontId="92" fillId="0" borderId="51" xfId="0" applyFont="1" applyBorder="1" applyAlignment="1">
      <alignment horizontal="center" vertical="center"/>
    </xf>
    <xf numFmtId="1" fontId="92" fillId="89" borderId="51" xfId="0" applyNumberFormat="1" applyFont="1" applyFill="1" applyBorder="1" applyAlignment="1">
      <alignment horizontal="center" vertical="center"/>
    </xf>
    <xf numFmtId="168" fontId="67" fillId="44" borderId="1" xfId="3" applyNumberFormat="1" applyFont="1" applyFill="1" applyBorder="1" applyAlignment="1">
      <alignment horizontal="center" vertical="center"/>
    </xf>
    <xf numFmtId="49" fontId="31" fillId="42" borderId="1" xfId="0" applyNumberFormat="1" applyFont="1" applyFill="1" applyBorder="1" applyAlignment="1">
      <alignment horizontal="center"/>
    </xf>
    <xf numFmtId="0" fontId="66" fillId="42" borderId="1" xfId="0" applyFont="1" applyFill="1" applyBorder="1"/>
    <xf numFmtId="0" fontId="66" fillId="42" borderId="1" xfId="0" applyFont="1" applyFill="1" applyBorder="1" applyAlignment="1">
      <alignment horizontal="center"/>
    </xf>
    <xf numFmtId="164" fontId="66" fillId="42" borderId="1" xfId="0" applyNumberFormat="1" applyFont="1" applyFill="1" applyBorder="1" applyAlignment="1">
      <alignment horizontal="center"/>
    </xf>
    <xf numFmtId="168" fontId="92" fillId="42" borderId="1" xfId="3" applyNumberFormat="1" applyFont="1" applyFill="1" applyBorder="1" applyAlignment="1">
      <alignment horizontal="center"/>
    </xf>
    <xf numFmtId="164" fontId="92" fillId="42" borderId="1" xfId="0" applyNumberFormat="1" applyFont="1" applyFill="1" applyBorder="1" applyAlignment="1">
      <alignment horizontal="center"/>
    </xf>
    <xf numFmtId="37" fontId="92" fillId="42" borderId="51" xfId="3" applyNumberFormat="1" applyFont="1" applyFill="1" applyBorder="1" applyAlignment="1">
      <alignment horizontal="center" vertical="center" wrapText="1"/>
    </xf>
    <xf numFmtId="168" fontId="67" fillId="44" borderId="1" xfId="3" applyNumberFormat="1" applyFont="1" applyFill="1" applyBorder="1" applyAlignment="1">
      <alignment horizontal="center"/>
    </xf>
    <xf numFmtId="168" fontId="66" fillId="42" borderId="1" xfId="3" applyNumberFormat="1" applyFont="1" applyFill="1" applyBorder="1" applyAlignment="1">
      <alignment horizontal="center"/>
    </xf>
    <xf numFmtId="2" fontId="66" fillId="42" borderId="1" xfId="0" applyNumberFormat="1" applyFont="1" applyFill="1" applyBorder="1" applyAlignment="1">
      <alignment horizontal="center"/>
    </xf>
    <xf numFmtId="0" fontId="25" fillId="42" borderId="1" xfId="1" applyFont="1" applyFill="1" applyBorder="1" applyAlignment="1">
      <alignment horizontal="center" wrapText="1"/>
    </xf>
    <xf numFmtId="0" fontId="31" fillId="42" borderId="1" xfId="0" applyFont="1" applyFill="1" applyBorder="1"/>
    <xf numFmtId="0" fontId="99" fillId="68" borderId="0" xfId="0" applyFont="1" applyFill="1" applyAlignment="1">
      <alignment horizontal="center" vertical="center"/>
    </xf>
    <xf numFmtId="0" fontId="0" fillId="0" borderId="0" xfId="0"/>
    <xf numFmtId="0" fontId="80" fillId="67" borderId="53" xfId="0" applyFont="1" applyFill="1" applyBorder="1" applyAlignment="1">
      <alignment horizontal="center" vertical="center" wrapText="1"/>
    </xf>
    <xf numFmtId="0" fontId="80" fillId="67" borderId="0" xfId="0" applyFont="1" applyFill="1" applyAlignment="1">
      <alignment horizontal="center" vertical="center" wrapText="1"/>
    </xf>
    <xf numFmtId="0" fontId="0" fillId="7" borderId="1" xfId="0" applyFill="1" applyBorder="1" applyAlignment="1">
      <alignment horizontal="center"/>
    </xf>
    <xf numFmtId="0" fontId="0" fillId="9" borderId="1" xfId="0" applyFill="1" applyBorder="1" applyAlignment="1">
      <alignment horizontal="center"/>
    </xf>
    <xf numFmtId="0" fontId="64" fillId="45" borderId="1" xfId="0" applyFont="1" applyFill="1" applyBorder="1" applyAlignment="1">
      <alignment horizontal="center" readingOrder="2"/>
    </xf>
    <xf numFmtId="0" fontId="0" fillId="0" borderId="0" xfId="0" applyAlignment="1">
      <alignment horizontal="center"/>
    </xf>
    <xf numFmtId="0" fontId="79" fillId="0" borderId="0" xfId="53" applyFont="1" applyAlignment="1">
      <alignment horizontal="center"/>
    </xf>
    <xf numFmtId="0" fontId="27" fillId="49" borderId="24" xfId="0" applyFont="1" applyFill="1" applyBorder="1" applyAlignment="1">
      <alignment horizontal="center" vertical="center" wrapText="1" readingOrder="2"/>
    </xf>
    <xf numFmtId="0" fontId="27" fillId="49" borderId="25" xfId="0" applyFont="1" applyFill="1" applyBorder="1" applyAlignment="1">
      <alignment horizontal="center" vertical="center" wrapText="1" readingOrder="2"/>
    </xf>
    <xf numFmtId="0" fontId="27" fillId="49" borderId="22" xfId="0" applyFont="1" applyFill="1" applyBorder="1" applyAlignment="1">
      <alignment horizontal="center" vertical="center" wrapText="1" readingOrder="2"/>
    </xf>
    <xf numFmtId="0" fontId="128" fillId="0" borderId="0" xfId="0" applyFont="1"/>
    <xf numFmtId="0" fontId="128" fillId="7" borderId="7" xfId="0" applyFont="1" applyFill="1" applyBorder="1"/>
    <xf numFmtId="0" fontId="128" fillId="0" borderId="0" xfId="0" applyFont="1" applyAlignment="1">
      <alignment horizontal="center"/>
    </xf>
    <xf numFmtId="0" fontId="129" fillId="45" borderId="7" xfId="0" applyFont="1" applyFill="1" applyBorder="1" applyAlignment="1">
      <alignment horizontal="center"/>
    </xf>
    <xf numFmtId="0" fontId="130" fillId="45" borderId="7" xfId="0" applyFont="1" applyFill="1" applyBorder="1" applyAlignment="1">
      <alignment horizontal="center"/>
    </xf>
    <xf numFmtId="0" fontId="131" fillId="44" borderId="1" xfId="0" applyFont="1" applyFill="1" applyBorder="1" applyAlignment="1">
      <alignment horizontal="center" vertical="center"/>
    </xf>
    <xf numFmtId="0" fontId="131" fillId="44" borderId="1" xfId="0" applyFont="1" applyFill="1" applyBorder="1" applyAlignment="1">
      <alignment horizontal="center" vertical="center" readingOrder="2"/>
    </xf>
    <xf numFmtId="169" fontId="132" fillId="0" borderId="0" xfId="0" applyNumberFormat="1" applyFont="1" applyAlignment="1">
      <alignment horizontal="center"/>
    </xf>
    <xf numFmtId="169" fontId="128" fillId="0" borderId="0" xfId="0" applyNumberFormat="1" applyFont="1" applyAlignment="1">
      <alignment horizontal="center"/>
    </xf>
    <xf numFmtId="169" fontId="133" fillId="42" borderId="1" xfId="0" applyNumberFormat="1" applyFont="1" applyFill="1" applyBorder="1" applyAlignment="1">
      <alignment horizontal="center"/>
    </xf>
    <xf numFmtId="169" fontId="133" fillId="42" borderId="1" xfId="3" applyNumberFormat="1" applyFont="1" applyFill="1" applyBorder="1" applyAlignment="1">
      <alignment horizontal="center"/>
    </xf>
    <xf numFmtId="169" fontId="130" fillId="42" borderId="1" xfId="3" applyNumberFormat="1" applyFont="1" applyFill="1" applyBorder="1" applyAlignment="1">
      <alignment horizontal="center"/>
    </xf>
    <xf numFmtId="169" fontId="131" fillId="44" borderId="1" xfId="3" applyNumberFormat="1" applyFont="1" applyFill="1" applyBorder="1" applyAlignment="1">
      <alignment horizontal="center"/>
    </xf>
    <xf numFmtId="169" fontId="133" fillId="0" borderId="0" xfId="0" applyNumberFormat="1" applyFont="1" applyAlignment="1">
      <alignment horizontal="center"/>
    </xf>
    <xf numFmtId="169" fontId="133" fillId="8" borderId="1" xfId="0" applyNumberFormat="1" applyFont="1" applyFill="1" applyBorder="1" applyAlignment="1">
      <alignment horizontal="center"/>
    </xf>
    <xf numFmtId="0" fontId="133" fillId="42" borderId="1" xfId="0" applyFont="1" applyFill="1" applyBorder="1"/>
    <xf numFmtId="164" fontId="133" fillId="42" borderId="1" xfId="0" applyNumberFormat="1" applyFont="1" applyFill="1" applyBorder="1" applyAlignment="1">
      <alignment horizontal="center"/>
    </xf>
    <xf numFmtId="164" fontId="130" fillId="42" borderId="1" xfId="0" applyNumberFormat="1" applyFont="1" applyFill="1" applyBorder="1" applyAlignment="1">
      <alignment horizontal="center"/>
    </xf>
    <xf numFmtId="0" fontId="133" fillId="0" borderId="0" xfId="0" applyFont="1"/>
    <xf numFmtId="0" fontId="133" fillId="8" borderId="1" xfId="0" applyFont="1" applyFill="1" applyBorder="1"/>
    <xf numFmtId="2" fontId="133" fillId="42" borderId="1" xfId="0" applyNumberFormat="1" applyFont="1" applyFill="1" applyBorder="1" applyAlignment="1">
      <alignment horizontal="center"/>
    </xf>
    <xf numFmtId="2" fontId="130" fillId="42" borderId="1" xfId="0" applyNumberFormat="1" applyFont="1" applyFill="1" applyBorder="1" applyAlignment="1">
      <alignment horizontal="center"/>
    </xf>
    <xf numFmtId="0" fontId="129" fillId="42" borderId="1" xfId="0" applyFont="1" applyFill="1" applyBorder="1" applyAlignment="1">
      <alignment horizontal="center"/>
    </xf>
    <xf numFmtId="164" fontId="131" fillId="44" borderId="1" xfId="0" applyNumberFormat="1" applyFont="1" applyFill="1" applyBorder="1" applyAlignment="1">
      <alignment horizontal="center" vertical="center"/>
    </xf>
    <xf numFmtId="49" fontId="133" fillId="91" borderId="1" xfId="0" applyNumberFormat="1" applyFont="1" applyFill="1" applyBorder="1" applyAlignment="1">
      <alignment horizontal="center"/>
    </xf>
    <xf numFmtId="0" fontId="131" fillId="91" borderId="1" xfId="0" applyFont="1" applyFill="1" applyBorder="1" applyAlignment="1">
      <alignment horizontal="center"/>
    </xf>
    <xf numFmtId="0" fontId="130" fillId="91" borderId="1" xfId="0" applyFont="1" applyFill="1" applyBorder="1" applyAlignment="1">
      <alignment horizontal="center"/>
    </xf>
    <xf numFmtId="169" fontId="130" fillId="91" borderId="1" xfId="0" applyNumberFormat="1" applyFont="1" applyFill="1" applyBorder="1" applyAlignment="1">
      <alignment horizontal="center"/>
    </xf>
    <xf numFmtId="169" fontId="131" fillId="44" borderId="1" xfId="0" applyNumberFormat="1" applyFont="1" applyFill="1" applyBorder="1" applyAlignment="1">
      <alignment horizontal="center"/>
    </xf>
    <xf numFmtId="0" fontId="133" fillId="9" borderId="1" xfId="0" applyFont="1" applyFill="1" applyBorder="1"/>
    <xf numFmtId="0" fontId="128" fillId="91" borderId="1" xfId="0" applyFont="1" applyFill="1" applyBorder="1"/>
    <xf numFmtId="2" fontId="135" fillId="91" borderId="1" xfId="0" applyNumberFormat="1" applyFont="1" applyFill="1" applyBorder="1" applyAlignment="1">
      <alignment horizontal="center"/>
    </xf>
    <xf numFmtId="2" fontId="130" fillId="91" borderId="1" xfId="0" applyNumberFormat="1" applyFont="1" applyFill="1" applyBorder="1" applyAlignment="1">
      <alignment horizontal="center"/>
    </xf>
    <xf numFmtId="2" fontId="131" fillId="44" borderId="1" xfId="0" applyNumberFormat="1" applyFont="1" applyFill="1" applyBorder="1" applyAlignment="1">
      <alignment horizontal="center"/>
    </xf>
    <xf numFmtId="0" fontId="135" fillId="91" borderId="1" xfId="0" applyFont="1" applyFill="1" applyBorder="1" applyAlignment="1">
      <alignment horizontal="center"/>
    </xf>
    <xf numFmtId="0" fontId="129" fillId="91" borderId="1" xfId="0" applyFont="1" applyFill="1" applyBorder="1" applyAlignment="1">
      <alignment horizontal="center"/>
    </xf>
    <xf numFmtId="169" fontId="135" fillId="91" borderId="1" xfId="0" applyNumberFormat="1" applyFont="1" applyFill="1" applyBorder="1" applyAlignment="1">
      <alignment horizontal="center"/>
    </xf>
    <xf numFmtId="43" fontId="128" fillId="0" borderId="0" xfId="3" applyFont="1"/>
    <xf numFmtId="168" fontId="128" fillId="0" borderId="0" xfId="3" applyNumberFormat="1" applyFont="1"/>
    <xf numFmtId="0" fontId="129" fillId="8" borderId="1" xfId="0" applyFont="1" applyFill="1" applyBorder="1" applyAlignment="1">
      <alignment horizontal="center" wrapText="1"/>
    </xf>
    <xf numFmtId="0" fontId="130" fillId="43" borderId="1" xfId="0" applyFont="1" applyFill="1" applyBorder="1" applyAlignment="1">
      <alignment horizontal="center" vertical="center"/>
    </xf>
    <xf numFmtId="0" fontId="137" fillId="44" borderId="1" xfId="0" applyFont="1" applyFill="1" applyBorder="1" applyAlignment="1">
      <alignment horizontal="center" vertical="center"/>
    </xf>
    <xf numFmtId="0" fontId="137" fillId="44" borderId="1" xfId="0" applyFont="1" applyFill="1" applyBorder="1" applyAlignment="1">
      <alignment horizontal="center" vertical="center" readingOrder="2"/>
    </xf>
    <xf numFmtId="37" fontId="130" fillId="42" borderId="1" xfId="3" applyNumberFormat="1" applyFont="1" applyFill="1" applyBorder="1" applyAlignment="1">
      <alignment horizontal="center" vertical="center" wrapText="1"/>
    </xf>
    <xf numFmtId="37" fontId="131" fillId="44" borderId="1" xfId="3" applyNumberFormat="1" applyFont="1" applyFill="1" applyBorder="1" applyAlignment="1">
      <alignment horizontal="center" vertical="center" wrapText="1"/>
    </xf>
    <xf numFmtId="0" fontId="138" fillId="8" borderId="1" xfId="1" applyFont="1" applyFill="1" applyBorder="1" applyAlignment="1">
      <alignment horizontal="center" vertical="center" wrapText="1"/>
    </xf>
    <xf numFmtId="183" fontId="130" fillId="42" borderId="1" xfId="3" applyNumberFormat="1" applyFont="1" applyFill="1" applyBorder="1" applyAlignment="1">
      <alignment horizontal="center" vertical="center" wrapText="1"/>
    </xf>
    <xf numFmtId="39" fontId="130" fillId="42" borderId="1" xfId="3" applyNumberFormat="1" applyFont="1" applyFill="1" applyBorder="1" applyAlignment="1">
      <alignment horizontal="center" vertical="center" wrapText="1"/>
    </xf>
    <xf numFmtId="39" fontId="130" fillId="44" borderId="1" xfId="3" applyNumberFormat="1" applyFont="1" applyFill="1" applyBorder="1" applyAlignment="1">
      <alignment horizontal="center" vertical="center" wrapText="1"/>
    </xf>
    <xf numFmtId="168" fontId="130" fillId="42" borderId="1" xfId="3" applyNumberFormat="1" applyFont="1" applyFill="1" applyBorder="1" applyAlignment="1">
      <alignment horizontal="center" vertical="center" wrapText="1"/>
    </xf>
    <xf numFmtId="168" fontId="130" fillId="44" borderId="1" xfId="3" applyNumberFormat="1" applyFont="1" applyFill="1" applyBorder="1" applyAlignment="1">
      <alignment horizontal="center" vertical="center" wrapText="1"/>
    </xf>
    <xf numFmtId="37" fontId="130" fillId="44" borderId="1" xfId="3" applyNumberFormat="1" applyFont="1" applyFill="1" applyBorder="1" applyAlignment="1">
      <alignment horizontal="center" vertical="center" wrapText="1"/>
    </xf>
    <xf numFmtId="0" fontId="129" fillId="70" borderId="1" xfId="1" applyFont="1" applyFill="1" applyBorder="1" applyAlignment="1">
      <alignment horizontal="center" wrapText="1"/>
    </xf>
    <xf numFmtId="9" fontId="130" fillId="42" borderId="1" xfId="2" applyFont="1" applyFill="1" applyBorder="1" applyAlignment="1">
      <alignment horizontal="center" vertical="center" wrapText="1"/>
    </xf>
    <xf numFmtId="1" fontId="130" fillId="42" borderId="1" xfId="2" applyNumberFormat="1" applyFont="1" applyFill="1" applyBorder="1" applyAlignment="1">
      <alignment horizontal="center" vertical="center" wrapText="1"/>
    </xf>
    <xf numFmtId="0" fontId="129" fillId="70" borderId="0" xfId="1" applyFont="1" applyFill="1" applyBorder="1" applyAlignment="1">
      <alignment horizontal="center" wrapText="1"/>
    </xf>
    <xf numFmtId="9" fontId="130" fillId="42" borderId="0" xfId="2" applyFont="1" applyFill="1" applyBorder="1" applyAlignment="1">
      <alignment horizontal="center" vertical="center" wrapText="1"/>
    </xf>
    <xf numFmtId="1" fontId="130" fillId="42" borderId="0" xfId="2" applyNumberFormat="1" applyFont="1" applyFill="1" applyBorder="1" applyAlignment="1">
      <alignment horizontal="center" vertical="center" wrapText="1"/>
    </xf>
    <xf numFmtId="0" fontId="129" fillId="8" borderId="0" xfId="1" applyFont="1" applyFill="1" applyBorder="1" applyAlignment="1">
      <alignment horizontal="center" wrapText="1"/>
    </xf>
    <xf numFmtId="2" fontId="133" fillId="42" borderId="0" xfId="2" applyNumberFormat="1" applyFont="1" applyFill="1" applyBorder="1" applyAlignment="1">
      <alignment horizontal="center" vertical="center" wrapText="1"/>
    </xf>
    <xf numFmtId="2" fontId="130" fillId="42" borderId="0" xfId="2" applyNumberFormat="1" applyFont="1" applyFill="1" applyBorder="1" applyAlignment="1">
      <alignment horizontal="center" vertical="center" wrapText="1"/>
    </xf>
    <xf numFmtId="2" fontId="131" fillId="44" borderId="0" xfId="2" applyNumberFormat="1" applyFont="1" applyFill="1" applyBorder="1" applyAlignment="1">
      <alignment horizontal="center" vertical="center" wrapText="1"/>
    </xf>
    <xf numFmtId="0" fontId="128" fillId="0" borderId="0" xfId="0" applyFont="1" applyAlignment="1">
      <alignment horizontal="center" vertical="center"/>
    </xf>
    <xf numFmtId="0" fontId="129" fillId="8" borderId="1" xfId="1" applyFont="1" applyFill="1" applyBorder="1" applyAlignment="1">
      <alignment horizontal="center" vertical="center" wrapText="1"/>
    </xf>
    <xf numFmtId="0" fontId="133" fillId="0" borderId="1" xfId="0" applyFont="1" applyBorder="1" applyAlignment="1">
      <alignment vertical="center"/>
    </xf>
    <xf numFmtId="164" fontId="133" fillId="0" borderId="1" xfId="0" applyNumberFormat="1" applyFont="1" applyBorder="1" applyAlignment="1">
      <alignment horizontal="center" vertical="center"/>
    </xf>
    <xf numFmtId="0" fontId="128" fillId="0" borderId="0" xfId="0" applyFont="1" applyAlignment="1">
      <alignment vertical="center"/>
    </xf>
    <xf numFmtId="0" fontId="129" fillId="8" borderId="1" xfId="1" applyFont="1" applyFill="1" applyBorder="1" applyAlignment="1">
      <alignment horizontal="center" wrapText="1"/>
    </xf>
    <xf numFmtId="164" fontId="128" fillId="0" borderId="0" xfId="0" applyNumberFormat="1" applyFont="1" applyAlignment="1">
      <alignment horizontal="center"/>
    </xf>
    <xf numFmtId="168" fontId="133" fillId="0" borderId="1" xfId="3" applyNumberFormat="1" applyFont="1" applyBorder="1" applyAlignment="1">
      <alignment horizontal="center" vertical="center"/>
    </xf>
    <xf numFmtId="0" fontId="133" fillId="0" borderId="1" xfId="0" applyFont="1" applyBorder="1"/>
    <xf numFmtId="164" fontId="133" fillId="0" borderId="1" xfId="0" applyNumberFormat="1" applyFont="1" applyBorder="1" applyAlignment="1">
      <alignment horizontal="center"/>
    </xf>
    <xf numFmtId="168" fontId="133" fillId="0" borderId="1" xfId="3" applyNumberFormat="1" applyFont="1" applyBorder="1" applyAlignment="1">
      <alignment horizontal="center"/>
    </xf>
    <xf numFmtId="164" fontId="128" fillId="0" borderId="0" xfId="0" applyNumberFormat="1" applyFont="1"/>
    <xf numFmtId="0" fontId="141" fillId="67" borderId="0" xfId="115" applyFont="1" applyFill="1" applyAlignment="1">
      <alignment horizontal="center" vertical="center" wrapText="1"/>
    </xf>
    <xf numFmtId="0" fontId="141" fillId="67" borderId="42" xfId="115" applyFont="1" applyFill="1" applyBorder="1" applyAlignment="1">
      <alignment horizontal="center" vertical="center" wrapText="1"/>
    </xf>
    <xf numFmtId="0" fontId="141" fillId="67" borderId="1" xfId="115" applyFont="1" applyFill="1" applyBorder="1" applyAlignment="1">
      <alignment horizontal="center" vertical="center" wrapText="1"/>
    </xf>
    <xf numFmtId="168" fontId="133" fillId="0" borderId="0" xfId="3" applyNumberFormat="1" applyFont="1" applyAlignment="1">
      <alignment horizontal="center" vertical="center"/>
    </xf>
    <xf numFmtId="0" fontId="142" fillId="67" borderId="0" xfId="115" applyFont="1" applyFill="1" applyAlignment="1">
      <alignment horizontal="center" vertical="center" wrapText="1"/>
    </xf>
    <xf numFmtId="0" fontId="142" fillId="67" borderId="42" xfId="115" applyFont="1" applyFill="1" applyBorder="1" applyAlignment="1">
      <alignment horizontal="center" vertical="center" wrapText="1"/>
    </xf>
    <xf numFmtId="170" fontId="141" fillId="0" borderId="25" xfId="0" applyNumberFormat="1" applyFont="1" applyBorder="1" applyAlignment="1">
      <alignment horizontal="center" vertical="center"/>
    </xf>
    <xf numFmtId="164" fontId="141" fillId="0" borderId="25" xfId="0" applyNumberFormat="1" applyFont="1" applyBorder="1" applyAlignment="1">
      <alignment horizontal="center" vertical="center"/>
    </xf>
    <xf numFmtId="49" fontId="128" fillId="7" borderId="1" xfId="0" applyNumberFormat="1" applyFont="1" applyFill="1" applyBorder="1" applyAlignment="1">
      <alignment horizontal="center" vertical="center"/>
    </xf>
    <xf numFmtId="49" fontId="128" fillId="45" borderId="1" xfId="0" applyNumberFormat="1" applyFont="1" applyFill="1" applyBorder="1" applyAlignment="1">
      <alignment horizontal="center" vertical="center"/>
    </xf>
    <xf numFmtId="169" fontId="133" fillId="42" borderId="1" xfId="0" applyNumberFormat="1" applyFont="1" applyFill="1" applyBorder="1" applyAlignment="1">
      <alignment horizontal="center" vertical="center"/>
    </xf>
    <xf numFmtId="49" fontId="133" fillId="42" borderId="1" xfId="0" applyNumberFormat="1" applyFont="1" applyFill="1" applyBorder="1" applyAlignment="1">
      <alignment horizontal="center" vertical="center"/>
    </xf>
    <xf numFmtId="49" fontId="133" fillId="91" borderId="1" xfId="0" applyNumberFormat="1" applyFont="1" applyFill="1" applyBorder="1" applyAlignment="1">
      <alignment horizontal="center" vertical="center"/>
    </xf>
    <xf numFmtId="49" fontId="128" fillId="0" borderId="0" xfId="0" applyNumberFormat="1" applyFont="1" applyAlignment="1">
      <alignment horizontal="center" vertical="center"/>
    </xf>
    <xf numFmtId="1" fontId="131" fillId="44" borderId="1" xfId="0" applyNumberFormat="1" applyFont="1" applyFill="1" applyBorder="1" applyAlignment="1">
      <alignment horizontal="center" vertical="center"/>
    </xf>
    <xf numFmtId="0" fontId="67" fillId="42" borderId="1" xfId="0" applyFont="1" applyFill="1" applyBorder="1" applyAlignment="1">
      <alignment horizontal="center" vertical="center"/>
    </xf>
    <xf numFmtId="169" fontId="131" fillId="42" borderId="1" xfId="0" applyNumberFormat="1" applyFont="1" applyFill="1" applyBorder="1" applyAlignment="1">
      <alignment horizontal="center" vertical="center"/>
    </xf>
    <xf numFmtId="0" fontId="131" fillId="42" borderId="1" xfId="0" applyFont="1" applyFill="1" applyBorder="1" applyAlignment="1">
      <alignment horizontal="center" vertical="center"/>
    </xf>
    <xf numFmtId="168" fontId="92" fillId="42" borderId="1" xfId="3" applyNumberFormat="1" applyFont="1" applyFill="1" applyBorder="1" applyAlignment="1">
      <alignment horizontal="center" vertical="center"/>
    </xf>
    <xf numFmtId="164" fontId="92" fillId="42" borderId="1" xfId="0" applyNumberFormat="1" applyFont="1" applyFill="1" applyBorder="1" applyAlignment="1">
      <alignment horizontal="center" vertical="center"/>
    </xf>
    <xf numFmtId="168" fontId="66" fillId="42" borderId="1" xfId="3" applyNumberFormat="1" applyFont="1" applyFill="1" applyBorder="1" applyAlignment="1">
      <alignment horizontal="center" vertical="center"/>
    </xf>
    <xf numFmtId="2" fontId="66" fillId="42" borderId="1" xfId="0" applyNumberFormat="1" applyFont="1" applyFill="1" applyBorder="1" applyAlignment="1">
      <alignment horizontal="center" vertical="center"/>
    </xf>
    <xf numFmtId="0" fontId="66" fillId="42" borderId="1" xfId="0" applyFont="1" applyFill="1" applyBorder="1" applyAlignment="1">
      <alignment horizontal="center" vertical="center"/>
    </xf>
    <xf numFmtId="169" fontId="130" fillId="42" borderId="1" xfId="3" applyNumberFormat="1" applyFont="1" applyFill="1" applyBorder="1" applyAlignment="1">
      <alignment horizontal="center" vertical="center"/>
    </xf>
    <xf numFmtId="169" fontId="131" fillId="44" borderId="1" xfId="3" applyNumberFormat="1" applyFont="1" applyFill="1" applyBorder="1" applyAlignment="1">
      <alignment horizontal="center" vertical="center"/>
    </xf>
    <xf numFmtId="164" fontId="130" fillId="42" borderId="1" xfId="0" applyNumberFormat="1" applyFont="1" applyFill="1" applyBorder="1" applyAlignment="1">
      <alignment horizontal="center" vertical="center"/>
    </xf>
    <xf numFmtId="0" fontId="28" fillId="8" borderId="51" xfId="1" applyFont="1" applyFill="1" applyBorder="1" applyAlignment="1">
      <alignment horizontal="center" vertical="center" wrapText="1"/>
    </xf>
    <xf numFmtId="39" fontId="130" fillId="91" borderId="1" xfId="3" applyNumberFormat="1" applyFont="1" applyFill="1" applyBorder="1" applyAlignment="1">
      <alignment horizontal="center"/>
    </xf>
    <xf numFmtId="39" fontId="131" fillId="44" borderId="1" xfId="3" applyNumberFormat="1" applyFont="1" applyFill="1" applyBorder="1" applyAlignment="1">
      <alignment horizontal="center"/>
    </xf>
    <xf numFmtId="39" fontId="135" fillId="91" borderId="1" xfId="3" applyNumberFormat="1" applyFont="1" applyFill="1" applyBorder="1" applyAlignment="1">
      <alignment horizontal="center"/>
    </xf>
  </cellXfs>
  <cellStyles count="206">
    <cellStyle name="=C:\WINNT35\SYSTEM32\COMMAND.COM" xfId="56" xr:uid="{F0313396-63D6-4A3D-BD2D-EA8E7BAD1734}"/>
    <cellStyle name="20% - Accent1" xfId="21" builtinId="30" customBuiltin="1"/>
    <cellStyle name="20% - Accent1 2" xfId="164" xr:uid="{7B110335-53E5-479E-A42C-201E888253F4}"/>
    <cellStyle name="20% - Accent1 3" xfId="121" xr:uid="{B2B24931-3DDE-4709-B88A-A430F6ED0313}"/>
    <cellStyle name="20% - Accent2" xfId="25" builtinId="34" customBuiltin="1"/>
    <cellStyle name="20% - Accent2 2" xfId="165" xr:uid="{9A804485-80ED-4A1B-A548-5E778D9E037B}"/>
    <cellStyle name="20% - Accent2 3" xfId="122" xr:uid="{ED2078DA-3F2B-4B08-B4CE-B5A2B90EE243}"/>
    <cellStyle name="20% - Accent3" xfId="29" builtinId="38" customBuiltin="1"/>
    <cellStyle name="20% - Accent3 2" xfId="166" xr:uid="{61F14231-28E7-4397-A633-7064B6D7B13F}"/>
    <cellStyle name="20% - Accent3 3" xfId="123" xr:uid="{E9027D7D-67F0-41EA-A35A-017348DB9CBA}"/>
    <cellStyle name="20% - Accent4" xfId="33" builtinId="42" customBuiltin="1"/>
    <cellStyle name="20% - Accent4 2" xfId="167" xr:uid="{66690243-3015-4D30-84F5-5F1E837CA2F9}"/>
    <cellStyle name="20% - Accent4 3" xfId="124" xr:uid="{770479CD-2971-429B-885D-C08E1B771161}"/>
    <cellStyle name="20% - Accent5" xfId="37" builtinId="46" customBuiltin="1"/>
    <cellStyle name="20% - Accent5 2" xfId="168" xr:uid="{18708623-5B68-4951-9165-AF0EE204C4E2}"/>
    <cellStyle name="20% - Accent5 3" xfId="125" xr:uid="{692A2291-88D6-4F64-9F6E-EAEB011AEA89}"/>
    <cellStyle name="20% - Accent6" xfId="41" builtinId="50" customBuiltin="1"/>
    <cellStyle name="20% - Accent6 2" xfId="169" xr:uid="{BFAD0116-A88C-4C1E-AEA1-C669F0AFBEB0}"/>
    <cellStyle name="20% - Accent6 3" xfId="126" xr:uid="{880C06D5-8752-487D-A554-80DEFA2186D3}"/>
    <cellStyle name="40% - Accent1" xfId="22" builtinId="31" customBuiltin="1"/>
    <cellStyle name="40% - Accent1 2" xfId="170" xr:uid="{9E7A8D74-97B0-427D-BB96-2939D1CB2B54}"/>
    <cellStyle name="40% - Accent1 3" xfId="127" xr:uid="{2A606B72-C75E-4657-8BD0-DAF0E9B9F7B9}"/>
    <cellStyle name="40% - Accent2" xfId="26" builtinId="35" customBuiltin="1"/>
    <cellStyle name="40% - Accent2 2" xfId="171" xr:uid="{1094741F-B2C8-488B-9F6B-883E2003491E}"/>
    <cellStyle name="40% - Accent2 3" xfId="128" xr:uid="{46D5E42F-0895-4EAB-884D-19CC1DF3BC6D}"/>
    <cellStyle name="40% - Accent3" xfId="30" builtinId="39" customBuiltin="1"/>
    <cellStyle name="40% - Accent3 2" xfId="172" xr:uid="{DCA53678-A406-4D37-8584-16F9794E7809}"/>
    <cellStyle name="40% - Accent3 3" xfId="129" xr:uid="{8419153B-1911-418C-AF9F-9BE8FCAF2411}"/>
    <cellStyle name="40% - Accent4" xfId="34" builtinId="43" customBuiltin="1"/>
    <cellStyle name="40% - Accent4 2" xfId="173" xr:uid="{AB43E98E-99E7-4485-928F-C114B595B5BA}"/>
    <cellStyle name="40% - Accent4 3" xfId="130" xr:uid="{50A6854F-ACA6-4E0C-8719-07A6CC766812}"/>
    <cellStyle name="40% - Accent5" xfId="38" builtinId="47" customBuiltin="1"/>
    <cellStyle name="40% - Accent5 2" xfId="174" xr:uid="{C8883CB9-D2B5-4089-8160-798DDC576F40}"/>
    <cellStyle name="40% - Accent5 3" xfId="131" xr:uid="{4B8A7A40-B408-4ACD-9630-708D1C94596C}"/>
    <cellStyle name="40% - Accent6" xfId="42" builtinId="51" customBuiltin="1"/>
    <cellStyle name="40% - Accent6 2" xfId="175" xr:uid="{3E9C4419-3FBD-4B5C-A3E3-6A7AB819E804}"/>
    <cellStyle name="40% - Accent6 3" xfId="132" xr:uid="{D1899938-82E7-4E2F-A1A9-906C438A327B}"/>
    <cellStyle name="60% - Accent1" xfId="23" builtinId="32" customBuiltin="1"/>
    <cellStyle name="60% - Accent1 2" xfId="176" xr:uid="{0176F112-9C4D-4767-A51D-D9E3B515E5F2}"/>
    <cellStyle name="60% - Accent1 3" xfId="133" xr:uid="{2D0FAC3F-8642-4F41-BE3C-E3CE12B0201D}"/>
    <cellStyle name="60% - Accent2" xfId="27" builtinId="36" customBuiltin="1"/>
    <cellStyle name="60% - Accent2 2" xfId="177" xr:uid="{C151EA85-E4F3-4AB1-B597-2E5EF7A8E426}"/>
    <cellStyle name="60% - Accent2 3" xfId="134" xr:uid="{98964AEA-CF9E-477A-A35E-1C1E457A9F08}"/>
    <cellStyle name="60% - Accent3" xfId="31" builtinId="40" customBuiltin="1"/>
    <cellStyle name="60% - Accent3 2" xfId="178" xr:uid="{82CEC6A7-AAB0-4C08-94FF-FC2CF2C6691A}"/>
    <cellStyle name="60% - Accent3 3" xfId="135" xr:uid="{2ACFF73B-6968-4F4F-843F-DC89B6BCB1C6}"/>
    <cellStyle name="60% - Accent4" xfId="35" builtinId="44" customBuiltin="1"/>
    <cellStyle name="60% - Accent4 2" xfId="179" xr:uid="{EEA45050-FD36-4E07-BCDB-59B6E9EA45A9}"/>
    <cellStyle name="60% - Accent4 3" xfId="136" xr:uid="{1BB4BA58-4A8C-4BCB-83A7-18537A693987}"/>
    <cellStyle name="60% - Accent5" xfId="39" builtinId="48" customBuiltin="1"/>
    <cellStyle name="60% - Accent5 2" xfId="180" xr:uid="{E4426F3E-A179-48DF-9291-7DA78B4508AA}"/>
    <cellStyle name="60% - Accent5 3" xfId="137" xr:uid="{8462043C-E54B-42A8-B3E5-8EA45E7976D5}"/>
    <cellStyle name="60% - Accent6" xfId="43" builtinId="52" customBuiltin="1"/>
    <cellStyle name="60% - Accent6 2" xfId="181" xr:uid="{A9D4FE28-618D-4A77-86A6-09D7BF7D76F0}"/>
    <cellStyle name="60% - Accent6 3" xfId="138" xr:uid="{CEC1CB7F-8DE5-41B8-9B8D-039F21ABFA6C}"/>
    <cellStyle name="Accent1" xfId="20" builtinId="29" customBuiltin="1"/>
    <cellStyle name="Accent1 2" xfId="182" xr:uid="{6E0EF7EE-B259-4A34-B10C-2BF2008FBEEA}"/>
    <cellStyle name="Accent1 3" xfId="139" xr:uid="{66AF8E50-C8FE-4748-A386-4F74097BD7FA}"/>
    <cellStyle name="Accent2" xfId="24" builtinId="33" customBuiltin="1"/>
    <cellStyle name="Accent2 2" xfId="183" xr:uid="{3CBC50DC-254A-4194-A6BA-01B91BBAE3B4}"/>
    <cellStyle name="Accent2 3" xfId="140" xr:uid="{725BF71B-F1A6-4817-9A87-5E66EF56A8C4}"/>
    <cellStyle name="Accent3" xfId="28" builtinId="37" customBuiltin="1"/>
    <cellStyle name="Accent3 2" xfId="184" xr:uid="{8E73AD34-EDF5-49F4-9F89-E31D2E1A32F0}"/>
    <cellStyle name="Accent3 3" xfId="141" xr:uid="{AB85F677-DCF6-4BD3-83B2-BE81E9A75697}"/>
    <cellStyle name="Accent4" xfId="32" builtinId="41" customBuiltin="1"/>
    <cellStyle name="Accent4 2" xfId="185" xr:uid="{EEC108E9-0A1D-4647-917A-3AC58D0A1D91}"/>
    <cellStyle name="Accent4 3" xfId="142" xr:uid="{0D572287-8012-479D-A439-1B0598D0F872}"/>
    <cellStyle name="Accent5" xfId="36" builtinId="45" customBuiltin="1"/>
    <cellStyle name="Accent5 2" xfId="186" xr:uid="{CF3C7A02-4E6A-4D2B-BF2E-21A24C5E2D7E}"/>
    <cellStyle name="Accent5 3" xfId="143" xr:uid="{3C63B240-443F-4BE2-B128-6ECF82BA69A5}"/>
    <cellStyle name="Accent6" xfId="40" builtinId="49" customBuiltin="1"/>
    <cellStyle name="Accent6 2" xfId="187" xr:uid="{CF68390D-8482-445E-AF57-7C0A9135D99E}"/>
    <cellStyle name="Accent6 3" xfId="144" xr:uid="{8EAFA150-31B6-42A1-A60E-9DFF1B38B652}"/>
    <cellStyle name="Bad" xfId="9" builtinId="27" customBuiltin="1"/>
    <cellStyle name="Bad 2" xfId="188" xr:uid="{CA576736-075A-4B42-8086-630C1BCEAD3B}"/>
    <cellStyle name="Bad 3" xfId="145" xr:uid="{7D4FDD9C-96C4-4CBE-B10A-B931AB1F2F77}"/>
    <cellStyle name="Calculation" xfId="13" builtinId="22" customBuiltin="1"/>
    <cellStyle name="Calculation 2" xfId="189" xr:uid="{EC8DA6B1-DEEC-4391-B8E1-4702B2399C4E}"/>
    <cellStyle name="Calculation 3" xfId="146" xr:uid="{DE5A45A5-2755-40F5-9AA1-8088B577AE4C}"/>
    <cellStyle name="Check Cell" xfId="15" builtinId="23" customBuiltin="1"/>
    <cellStyle name="Check Cell 2" xfId="190" xr:uid="{1C9A19FC-C29E-41C3-9717-3E92D8DA27E0}"/>
    <cellStyle name="Check Cell 3" xfId="147" xr:uid="{D707842B-2694-4C54-A53C-22B274F8071E}"/>
    <cellStyle name="Comma" xfId="3" builtinId="3"/>
    <cellStyle name="Comma 2" xfId="54" xr:uid="{5B8FF0B4-C1F3-4A17-9BB9-894DE53B086B}"/>
    <cellStyle name="Comma 2 2" xfId="205" xr:uid="{7996C04A-3A64-4203-9FFD-0341FE32A738}"/>
    <cellStyle name="Comma 3" xfId="116" xr:uid="{DFA631A0-6A9D-4D77-8A37-EEC70FC1381E}"/>
    <cellStyle name="Date" xfId="57" xr:uid="{22001F29-C8B0-4041-93EA-45BDC043DC49}"/>
    <cellStyle name="DateTime" xfId="58" xr:uid="{36F89058-B0B4-4FA1-911F-797AB3B117B2}"/>
    <cellStyle name="DateTime 2" xfId="84" xr:uid="{8F78B7F0-8A5F-45CF-B95A-AB69644E82AF}"/>
    <cellStyle name="Explanatory Text" xfId="18" builtinId="53" customBuiltin="1"/>
    <cellStyle name="Explanatory Text 2" xfId="191" xr:uid="{848138C8-D413-444F-B41D-9316E5017760}"/>
    <cellStyle name="Explanatory Text 3" xfId="148" xr:uid="{BF3701AF-752D-4265-81F3-75A2607F56C9}"/>
    <cellStyle name="Fixed" xfId="59" xr:uid="{878C1B0B-0A50-46BA-8D93-7E087ECD97DD}"/>
    <cellStyle name="Good" xfId="1" builtinId="26" customBuiltin="1"/>
    <cellStyle name="Good 2" xfId="192" xr:uid="{F644345F-5CF9-49C0-BD4E-0D4A94B8BF14}"/>
    <cellStyle name="Good 3" xfId="149" xr:uid="{A4B3BF20-13A9-46B9-9041-3A21214260AC}"/>
    <cellStyle name="Heading 1" xfId="5" builtinId="16" customBuiltin="1"/>
    <cellStyle name="Heading 1 2" xfId="193" xr:uid="{B5968C3E-C559-42ED-A3FE-75F82570BDE2}"/>
    <cellStyle name="Heading 1 3" xfId="150" xr:uid="{71464977-1214-4079-8D99-F742619FD75A}"/>
    <cellStyle name="Heading 2" xfId="6" builtinId="17" customBuiltin="1"/>
    <cellStyle name="Heading 2 2" xfId="194" xr:uid="{83BEB28F-88C8-46FA-895D-4EAFD6730610}"/>
    <cellStyle name="Heading 2 3" xfId="151" xr:uid="{D3EDF6D7-9066-4C60-8F60-326086568D3E}"/>
    <cellStyle name="Heading 3" xfId="7" builtinId="18" customBuiltin="1"/>
    <cellStyle name="Heading 3 2" xfId="195" xr:uid="{5392F876-A8B4-40E8-9B12-8DDD60D5AB8B}"/>
    <cellStyle name="Heading 3 3" xfId="152" xr:uid="{70645DFA-C681-4066-A8E5-5317F0C58DDC}"/>
    <cellStyle name="Heading 4" xfId="8" builtinId="19" customBuiltin="1"/>
    <cellStyle name="Heading 4 2" xfId="196" xr:uid="{55548936-9A27-4E2F-836C-93903785B11E}"/>
    <cellStyle name="Heading 4 3" xfId="153" xr:uid="{23F320F9-4A3B-4A25-BCA3-3A6275915ADC}"/>
    <cellStyle name="Heading1" xfId="60" xr:uid="{9771A37C-BBFD-4B0F-8E55-91437DB0BA32}"/>
    <cellStyle name="Heading2" xfId="61" xr:uid="{4A1E670A-93B4-4EE3-A703-1BD6C44CCAA0}"/>
    <cellStyle name="Hyperlink" xfId="48" builtinId="8"/>
    <cellStyle name="Hyperlink 2" xfId="117" xr:uid="{ADE79214-2B44-4B63-970A-F6C20CBF6E21}"/>
    <cellStyle name="Input" xfId="11" builtinId="20" customBuiltin="1"/>
    <cellStyle name="Input 2" xfId="197" xr:uid="{8C2EBBA9-39E8-4477-8371-89B4F2B4668D}"/>
    <cellStyle name="Input 3" xfId="154" xr:uid="{1844B0A3-C276-4355-84ED-155807046B10}"/>
    <cellStyle name="Linked Cell" xfId="14" builtinId="24" customBuiltin="1"/>
    <cellStyle name="Linked Cell 2" xfId="198" xr:uid="{73C3D903-D70D-44F8-A62E-47B64F226050}"/>
    <cellStyle name="Linked Cell 3" xfId="155" xr:uid="{532D9B98-CADD-41AB-B084-A372E17EEAD9}"/>
    <cellStyle name="Neutral" xfId="10" builtinId="28" customBuiltin="1"/>
    <cellStyle name="Neutral 2" xfId="199" xr:uid="{982FF835-7184-4CAD-92FD-DEFE2E78FD86}"/>
    <cellStyle name="Neutral 3" xfId="156" xr:uid="{8DA604A2-8959-4976-AB35-2B9E2AC32404}"/>
    <cellStyle name="Normal" xfId="0" builtinId="0"/>
    <cellStyle name="Normal 10" xfId="102" xr:uid="{C093179F-2E57-46EE-8DA0-D555B1768BB0}"/>
    <cellStyle name="Normal 11" xfId="55" xr:uid="{3F5ECFB4-8B57-4CA5-8B76-8909AA3BBF09}"/>
    <cellStyle name="Normal 12" xfId="115" xr:uid="{65129900-38A9-4415-ACC4-4E5F228EEC85}"/>
    <cellStyle name="Normal 13" xfId="118" xr:uid="{F8FD78C2-8024-48EF-B757-18FAF59674E3}"/>
    <cellStyle name="Normal 2" xfId="44" xr:uid="{61CB9F8F-7F01-435A-9C18-66368DD0CB6E}"/>
    <cellStyle name="Normal 2 2" xfId="45" xr:uid="{ED295356-29DD-4C7F-BFFC-06648DC1E946}"/>
    <cellStyle name="Normal 2 2 2" xfId="83" xr:uid="{121BD5D6-3E26-4606-A310-F8023E49E7EC}"/>
    <cellStyle name="Normal 2 3" xfId="50" xr:uid="{A821B059-115E-438C-BB49-23FF2DFD8199}"/>
    <cellStyle name="Normal 2 3 2" xfId="120" xr:uid="{C0098104-F451-4B82-AF6E-B90AAFE56E48}"/>
    <cellStyle name="Normal 2 4" xfId="78" xr:uid="{1CDAD480-EE07-4F19-B5CA-D3FB093AABCE}"/>
    <cellStyle name="Normal 2_ترازپرداختها " xfId="79" xr:uid="{6CF16A69-1550-4B63-B4F7-66F7156304FB}"/>
    <cellStyle name="Normal 3" xfId="47" xr:uid="{7F1A55D9-3594-4F50-84E2-3A1F50E4814D}"/>
    <cellStyle name="Normal 3 2" xfId="81" xr:uid="{8C690C29-6D7F-426E-99A8-C73D7E80F7B9}"/>
    <cellStyle name="Normal 3 2 2" xfId="163" xr:uid="{7FEAC500-6AC4-4686-97A7-6119B7048CEA}"/>
    <cellStyle name="Normal 3 2 3" xfId="119" xr:uid="{51594F7E-3E55-4701-95B8-F58B7231D871}"/>
    <cellStyle name="Normal 3 3" xfId="82" xr:uid="{C635FC7C-062F-41F3-8FCD-7437DBC4E8C1}"/>
    <cellStyle name="Normal 3_ترازپرداختها " xfId="103" xr:uid="{DE5062D1-57E1-42CF-9BEF-394E887857E9}"/>
    <cellStyle name="Normal 4" xfId="46" xr:uid="{D0BBB294-1B2B-494A-A6A8-3146FA145B33}"/>
    <cellStyle name="Normal 4 2" xfId="96" xr:uid="{16FDA0D3-8FDF-483B-B741-EF43DD094468}"/>
    <cellStyle name="Normal 5" xfId="49" xr:uid="{70C9447A-ED56-4135-B6E9-1BC4733ACFBB}"/>
    <cellStyle name="Normal 5 2" xfId="97" xr:uid="{8727511B-2EE4-43E5-8E82-CF6AF6E445EB}"/>
    <cellStyle name="Normal 6" xfId="51" xr:uid="{84C4031C-1475-435F-A7E8-671603E733A7}"/>
    <cellStyle name="Normal 6 2" xfId="98" xr:uid="{AE4315CE-5E74-4C90-829D-D40EBDE3214F}"/>
    <cellStyle name="Normal 7" xfId="52" xr:uid="{94E6D17B-97DA-4E6E-80D6-37E77BF74F66}"/>
    <cellStyle name="Normal 7 2" xfId="99" xr:uid="{3CD010E2-2426-410C-B9FF-17DF26129EAC}"/>
    <cellStyle name="Normal 8" xfId="53" xr:uid="{DD544832-8D08-4E76-BDA8-A346ABFBBF9E}"/>
    <cellStyle name="Normal 8 2" xfId="100" xr:uid="{3BBB9C68-0DAA-478A-8C15-0E85609997E2}"/>
    <cellStyle name="Normal 9" xfId="101" xr:uid="{46D2E084-1B2F-4228-A038-0636221F154B}"/>
    <cellStyle name="Note" xfId="17" builtinId="10" customBuiltin="1"/>
    <cellStyle name="Note 2" xfId="200" xr:uid="{6AEA5DB9-D82B-454D-8361-AE6A86800BA3}"/>
    <cellStyle name="Note 3" xfId="157" xr:uid="{2D56E059-CA91-4838-AB9A-D1EEB8FC041F}"/>
    <cellStyle name="Output" xfId="12" builtinId="21" customBuiltin="1"/>
    <cellStyle name="Output 2" xfId="201" xr:uid="{AA9A6131-1F1F-4FE8-AA16-3E57953D2AC2}"/>
    <cellStyle name="Output 3" xfId="158" xr:uid="{610424D4-EF02-43EB-AA8B-2783B79C508C}"/>
    <cellStyle name="Percent" xfId="2" builtinId="5"/>
    <cellStyle name="Style 21" xfId="62" xr:uid="{38AA3121-8F59-4AE5-90B2-6B5F4BB87992}"/>
    <cellStyle name="Style 22" xfId="63" xr:uid="{1485923D-938C-4476-8CA2-120301CC272D}"/>
    <cellStyle name="Style 23" xfId="64" xr:uid="{293FE2A6-4476-44CA-B4F6-380A10D14C16}"/>
    <cellStyle name="Style 23 2" xfId="85" xr:uid="{61110856-01D4-46D8-8762-0E80935F64D4}"/>
    <cellStyle name="Style 23_ترازپرداختها " xfId="104" xr:uid="{336277BF-7D3F-497E-865F-36D1E808C7AA}"/>
    <cellStyle name="Style 24" xfId="65" xr:uid="{B9D2D9B8-DB83-4944-A03C-A189129F8557}"/>
    <cellStyle name="Style 24 2" xfId="86" xr:uid="{5FEB1650-2B23-4E28-B50F-47DBA9AE11C4}"/>
    <cellStyle name="Style 24_ترازپرداختها " xfId="105" xr:uid="{37A3B92C-2104-4F34-A6DB-8F328646EBCF}"/>
    <cellStyle name="Style 25" xfId="66" xr:uid="{E4F4D695-CE2C-4841-8806-0126D1D3690C}"/>
    <cellStyle name="Style 25 2" xfId="87" xr:uid="{7A2386F5-D8A1-41A7-B4AD-583754C691D6}"/>
    <cellStyle name="Style 25_ترازپرداختها " xfId="106" xr:uid="{CA1A6BE3-6C7D-4BE6-B7B6-BC93F80B9A7A}"/>
    <cellStyle name="Style 26" xfId="67" xr:uid="{84972A89-25BE-4200-A580-94C6FF868F7D}"/>
    <cellStyle name="Style 26 2" xfId="88" xr:uid="{0D17E32C-599E-444A-8F4F-78C7CA53F74C}"/>
    <cellStyle name="Style 26_ترازپرداختها " xfId="107" xr:uid="{F60C699A-154F-497F-A389-D9AE0EB5AE31}"/>
    <cellStyle name="Style 27" xfId="68" xr:uid="{4B4E6873-D556-402A-9BF2-9A2309F6AAB0}"/>
    <cellStyle name="Style 27 2" xfId="89" xr:uid="{1780D1CE-3092-4B7D-B6E9-C583028DCD27}"/>
    <cellStyle name="Style 27_ترازپرداختها " xfId="108" xr:uid="{BB284AD8-EB9A-450C-BD4C-F19462B8CC70}"/>
    <cellStyle name="Style 28" xfId="69" xr:uid="{F96AE986-ABFF-439F-A60B-E6A8BC005707}"/>
    <cellStyle name="Style 28 2" xfId="90" xr:uid="{9F35A8B2-87FF-473B-B923-D479D8853E50}"/>
    <cellStyle name="Style 28_ترازپرداختها " xfId="109" xr:uid="{0EBB4A3E-9D6F-4DB1-9180-DCB1005583D5}"/>
    <cellStyle name="Style 29" xfId="70" xr:uid="{68ECEC6A-3000-4DC0-9FC6-6560EE5D0C6B}"/>
    <cellStyle name="Style 29 2" xfId="91" xr:uid="{B6731B5A-CBAC-422A-B60A-FDF66AE20BE7}"/>
    <cellStyle name="Style 29_ترازپرداختها " xfId="110" xr:uid="{94E59F69-DF9C-4576-A466-BDBFEC01AB81}"/>
    <cellStyle name="Style 30" xfId="71" xr:uid="{B9B954C0-E5B9-4CA9-9A89-9CA841585C02}"/>
    <cellStyle name="Style 30 2" xfId="92" xr:uid="{EA16A08D-1CDC-4C57-9226-549DB0EF1DB8}"/>
    <cellStyle name="Style 30_ترازپرداختها " xfId="111" xr:uid="{620C8E97-00BE-4987-B64B-DC1326B833E7}"/>
    <cellStyle name="Style 31" xfId="72" xr:uid="{249316D9-9D03-4279-A967-2C89460A4594}"/>
    <cellStyle name="Style 31 2" xfId="93" xr:uid="{3C3418B0-BDE1-4301-B3BE-2E13558E6416}"/>
    <cellStyle name="Style 31_ترازپرداختها " xfId="112" xr:uid="{BB877329-4CC0-4716-92ED-1D2307682D9F}"/>
    <cellStyle name="Style 32" xfId="73" xr:uid="{723FC127-E50D-4923-AC58-BF82395BA0E7}"/>
    <cellStyle name="Style 32 2" xfId="94" xr:uid="{94B370DE-2AC3-4F28-9393-3E53A3F674AE}"/>
    <cellStyle name="Style 32_ترازپرداختها " xfId="113" xr:uid="{4BCA6DBE-F425-43B8-8947-C7AC9BF2D9DC}"/>
    <cellStyle name="Style 33" xfId="74" xr:uid="{8074A3ED-9809-4E1B-8703-5763371A6C28}"/>
    <cellStyle name="Style 33 2" xfId="95" xr:uid="{AD55B2AE-F95C-413A-8ED7-6781608B4A62}"/>
    <cellStyle name="Style 33 2 2" xfId="202" xr:uid="{6D639E41-BF1B-478F-8B7F-A7D5CDC4A9A5}"/>
    <cellStyle name="Style 33 3" xfId="159" xr:uid="{B1CA455B-5D6D-47F7-BA29-4FB9FB486BDB}"/>
    <cellStyle name="Style 33_ترازپرداختها " xfId="114" xr:uid="{E4EB8C58-B290-4388-BC91-A2C4B4A7B2B7}"/>
    <cellStyle name="Style 34" xfId="75" xr:uid="{B3B0CA86-9850-4DDD-BCA3-A38A4B614095}"/>
    <cellStyle name="Style 35" xfId="76" xr:uid="{9C6DC6EE-0ADC-45C5-91D6-C0BFE1C75978}"/>
    <cellStyle name="Style 36" xfId="77" xr:uid="{9997E057-8846-480E-963D-1F758575C48C}"/>
    <cellStyle name="Title" xfId="4" builtinId="15" customBuiltin="1"/>
    <cellStyle name="Title 2" xfId="203" xr:uid="{8DC9561A-6C24-42E7-90F3-57A9E8521190}"/>
    <cellStyle name="Title 3" xfId="160" xr:uid="{3B3C559F-AAB7-4512-96A1-193040D515E4}"/>
    <cellStyle name="Total" xfId="19" builtinId="25" customBuiltin="1"/>
    <cellStyle name="Total 2" xfId="80" xr:uid="{775C8223-EC03-42B8-A164-F63184563AB7}"/>
    <cellStyle name="Total 3" xfId="161" xr:uid="{3BF8C9E9-E3DA-4FB5-8E35-569E758D45A9}"/>
    <cellStyle name="Warning Text" xfId="16" builtinId="11" customBuiltin="1"/>
    <cellStyle name="Warning Text 2" xfId="204" xr:uid="{C5BDEACD-664D-42DA-BAAF-1709E3BABA09}"/>
    <cellStyle name="Warning Text 3" xfId="162" xr:uid="{E796B145-E626-45EA-8D8F-719FF2237A8B}"/>
  </cellStyles>
  <dxfs count="0"/>
  <tableStyles count="0" defaultTableStyle="TableStyleMedium2" defaultPivotStyle="PivotStyleLight16"/>
  <colors>
    <mruColors>
      <color rgb="FFFD0303"/>
      <color rgb="FFFE8282"/>
      <color rgb="FFB1403D"/>
      <color rgb="FFFD35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1.xml"/><Relationship Id="rId1" Type="http://schemas.microsoft.com/office/2011/relationships/chartStyle" Target="style11.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2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3.xml"/><Relationship Id="rId1" Type="http://schemas.microsoft.com/office/2011/relationships/chartStyle" Target="style13.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2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B Titr" panose="00000700000000000000" pitchFamily="2" charset="-78"/>
              </a:defRPr>
            </a:pPr>
            <a:r>
              <a:rPr lang="fa-IR" sz="1400">
                <a:solidFill>
                  <a:schemeClr val="tx1"/>
                </a:solidFill>
                <a:cs typeface="B Titr" panose="00000700000000000000" pitchFamily="2" charset="-78"/>
              </a:rPr>
              <a:t>متوسط سالیانه نرخ دولتی و غیررسمی ارز</a:t>
            </a:r>
          </a:p>
        </c:rich>
      </c:tx>
      <c:overlay val="0"/>
      <c:spPr>
        <a:noFill/>
        <a:ln>
          <a:noFill/>
        </a:ln>
        <a:effectLst/>
      </c:spPr>
    </c:title>
    <c:autoTitleDeleted val="0"/>
    <c:plotArea>
      <c:layout>
        <c:manualLayout>
          <c:layoutTarget val="inner"/>
          <c:xMode val="edge"/>
          <c:yMode val="edge"/>
          <c:x val="0.12565460875306994"/>
          <c:y val="0.13722253356082734"/>
          <c:w val="0.85231947697834742"/>
          <c:h val="0.73577577168178521"/>
        </c:manualLayout>
      </c:layout>
      <c:lineChart>
        <c:grouping val="standard"/>
        <c:varyColors val="0"/>
        <c:ser>
          <c:idx val="0"/>
          <c:order val="0"/>
          <c:tx>
            <c:strRef>
              <c:f>Data!$E$26</c:f>
              <c:strCache>
                <c:ptCount val="1"/>
                <c:pt idx="0">
                  <c:v>نرخ ارز رسمی (ریال)</c:v>
                </c:pt>
              </c:strCache>
            </c:strRef>
          </c:tx>
          <c:spPr>
            <a:ln w="28575" cap="rnd">
              <a:solidFill>
                <a:schemeClr val="accent1"/>
              </a:solidFill>
              <a:round/>
            </a:ln>
            <a:effectLst/>
          </c:spPr>
          <c:marker>
            <c:symbol val="none"/>
          </c:marker>
          <c:dLbls>
            <c:dLbl>
              <c:idx val="64"/>
              <c:layout>
                <c:manualLayout>
                  <c:x val="-5.6451611708330969E-3"/>
                  <c:y val="0.141086540068379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FE-4D35-AF6E-E08A29F8DC10}"/>
                </c:ext>
              </c:extLst>
            </c:dLbl>
            <c:dLbl>
              <c:idx val="6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BF-4FF2-B65F-C143B7F869B8}"/>
                </c:ext>
              </c:extLst>
            </c:dLbl>
            <c:spPr>
              <a:noFill/>
              <a:ln>
                <a:noFill/>
              </a:ln>
              <a:effectLst/>
            </c:spPr>
            <c:txPr>
              <a:bodyPr wrap="square" lIns="38100" tIns="19050" rIns="38100" bIns="19050" anchor="ctr">
                <a:spAutoFit/>
              </a:bodyPr>
              <a:lstStyle/>
              <a:p>
                <a:pPr>
                  <a:defRPr sz="1600">
                    <a:latin typeface="IPT Nazanin" panose="00000400000000000000" pitchFamily="2" charset="2"/>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Data!$F$24:$BS$24</c:f>
              <c:numCache>
                <c:formatCode>General</c:formatCode>
                <c:ptCount val="66"/>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numCache>
            </c:numRef>
          </c:cat>
          <c:val>
            <c:numRef>
              <c:f>Data!$F$26:$BS$26</c:f>
              <c:numCache>
                <c:formatCode>#,##0_);\(#,##0\)</c:formatCode>
                <c:ptCount val="66"/>
                <c:pt idx="0">
                  <c:v>76</c:v>
                </c:pt>
                <c:pt idx="1">
                  <c:v>76</c:v>
                </c:pt>
                <c:pt idx="2">
                  <c:v>76</c:v>
                </c:pt>
                <c:pt idx="3">
                  <c:v>76</c:v>
                </c:pt>
                <c:pt idx="4">
                  <c:v>76</c:v>
                </c:pt>
                <c:pt idx="5">
                  <c:v>76</c:v>
                </c:pt>
                <c:pt idx="6">
                  <c:v>76</c:v>
                </c:pt>
                <c:pt idx="7">
                  <c:v>76</c:v>
                </c:pt>
                <c:pt idx="8">
                  <c:v>76</c:v>
                </c:pt>
                <c:pt idx="9">
                  <c:v>76</c:v>
                </c:pt>
                <c:pt idx="10">
                  <c:v>76</c:v>
                </c:pt>
                <c:pt idx="11">
                  <c:v>76</c:v>
                </c:pt>
                <c:pt idx="12">
                  <c:v>76</c:v>
                </c:pt>
                <c:pt idx="13">
                  <c:v>69</c:v>
                </c:pt>
                <c:pt idx="14">
                  <c:v>68</c:v>
                </c:pt>
                <c:pt idx="15">
                  <c:v>68</c:v>
                </c:pt>
                <c:pt idx="16">
                  <c:v>68</c:v>
                </c:pt>
                <c:pt idx="17">
                  <c:v>71</c:v>
                </c:pt>
                <c:pt idx="18">
                  <c:v>71</c:v>
                </c:pt>
                <c:pt idx="19">
                  <c:v>70</c:v>
                </c:pt>
                <c:pt idx="20">
                  <c:v>70</c:v>
                </c:pt>
                <c:pt idx="21">
                  <c:v>71</c:v>
                </c:pt>
                <c:pt idx="22">
                  <c:v>80</c:v>
                </c:pt>
                <c:pt idx="23">
                  <c:v>84</c:v>
                </c:pt>
                <c:pt idx="24">
                  <c:v>87</c:v>
                </c:pt>
                <c:pt idx="25">
                  <c:v>92</c:v>
                </c:pt>
                <c:pt idx="26">
                  <c:v>88</c:v>
                </c:pt>
                <c:pt idx="27">
                  <c:v>77</c:v>
                </c:pt>
                <c:pt idx="28">
                  <c:v>70</c:v>
                </c:pt>
                <c:pt idx="29">
                  <c:v>69</c:v>
                </c:pt>
                <c:pt idx="30">
                  <c:v>72</c:v>
                </c:pt>
                <c:pt idx="31">
                  <c:v>66.900000000000006</c:v>
                </c:pt>
                <c:pt idx="32">
                  <c:v>67.8</c:v>
                </c:pt>
                <c:pt idx="33">
                  <c:v>1458.5</c:v>
                </c:pt>
                <c:pt idx="34">
                  <c:v>1653</c:v>
                </c:pt>
                <c:pt idx="35">
                  <c:v>1750</c:v>
                </c:pt>
                <c:pt idx="36">
                  <c:v>1750</c:v>
                </c:pt>
                <c:pt idx="37">
                  <c:v>1754</c:v>
                </c:pt>
                <c:pt idx="38">
                  <c:v>1755</c:v>
                </c:pt>
                <c:pt idx="39">
                  <c:v>1755</c:v>
                </c:pt>
                <c:pt idx="40">
                  <c:v>1755</c:v>
                </c:pt>
                <c:pt idx="41">
                  <c:v>1755</c:v>
                </c:pt>
                <c:pt idx="42">
                  <c:v>1755</c:v>
                </c:pt>
                <c:pt idx="43">
                  <c:v>7958</c:v>
                </c:pt>
                <c:pt idx="44">
                  <c:v>8282</c:v>
                </c:pt>
                <c:pt idx="45">
                  <c:v>8719</c:v>
                </c:pt>
                <c:pt idx="46">
                  <c:v>9023</c:v>
                </c:pt>
                <c:pt idx="47">
                  <c:v>9195</c:v>
                </c:pt>
                <c:pt idx="48">
                  <c:v>9285</c:v>
                </c:pt>
                <c:pt idx="49">
                  <c:v>9574</c:v>
                </c:pt>
                <c:pt idx="50">
                  <c:v>9920</c:v>
                </c:pt>
                <c:pt idx="51">
                  <c:v>10339</c:v>
                </c:pt>
                <c:pt idx="52">
                  <c:v>10962</c:v>
                </c:pt>
                <c:pt idx="53">
                  <c:v>12260</c:v>
                </c:pt>
                <c:pt idx="54">
                  <c:v>21253</c:v>
                </c:pt>
                <c:pt idx="55">
                  <c:v>26509</c:v>
                </c:pt>
                <c:pt idx="56">
                  <c:v>29580</c:v>
                </c:pt>
                <c:pt idx="57">
                  <c:v>31389</c:v>
                </c:pt>
                <c:pt idx="58">
                  <c:v>34214</c:v>
                </c:pt>
                <c:pt idx="59">
                  <c:v>41950</c:v>
                </c:pt>
                <c:pt idx="60">
                  <c:v>42000</c:v>
                </c:pt>
                <c:pt idx="61">
                  <c:v>42000</c:v>
                </c:pt>
                <c:pt idx="62">
                  <c:v>42000</c:v>
                </c:pt>
                <c:pt idx="63">
                  <c:v>42000</c:v>
                </c:pt>
                <c:pt idx="64">
                  <c:v>42000</c:v>
                </c:pt>
                <c:pt idx="65">
                  <c:v>285000</c:v>
                </c:pt>
              </c:numCache>
            </c:numRef>
          </c:val>
          <c:smooth val="0"/>
          <c:extLst>
            <c:ext xmlns:c16="http://schemas.microsoft.com/office/drawing/2014/chart" uri="{C3380CC4-5D6E-409C-BE32-E72D297353CC}">
              <c16:uniqueId val="{00000003-32FE-4D35-AF6E-E08A29F8DC10}"/>
            </c:ext>
          </c:extLst>
        </c:ser>
        <c:ser>
          <c:idx val="1"/>
          <c:order val="1"/>
          <c:tx>
            <c:strRef>
              <c:f>Data!$E$25</c:f>
              <c:strCache>
                <c:ptCount val="1"/>
                <c:pt idx="0">
                  <c:v>نرخ ارز  بازار آزاد (ریال)</c:v>
                </c:pt>
              </c:strCache>
            </c:strRef>
          </c:tx>
          <c:marker>
            <c:symbol val="none"/>
          </c:marker>
          <c:dLbls>
            <c:dLbl>
              <c:idx val="64"/>
              <c:layout>
                <c:manualLayout>
                  <c:x val="-8.0913976781941052E-2"/>
                  <c:y val="-3.9999885245349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FE-4D35-AF6E-E08A29F8DC10}"/>
                </c:ext>
              </c:extLst>
            </c:dLbl>
            <c:dLbl>
              <c:idx val="65"/>
              <c:layout>
                <c:manualLayout>
                  <c:x val="0"/>
                  <c:y val="-5.4651902524530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E1-472B-B764-35F95D97F11D}"/>
                </c:ext>
              </c:extLst>
            </c:dLbl>
            <c:spPr>
              <a:noFill/>
              <a:ln>
                <a:noFill/>
              </a:ln>
              <a:effectLst/>
            </c:spPr>
            <c:txPr>
              <a:bodyPr wrap="square" lIns="38100" tIns="19050" rIns="38100" bIns="19050" anchor="ctr">
                <a:spAutoFit/>
              </a:bodyPr>
              <a:lstStyle/>
              <a:p>
                <a:pPr>
                  <a:defRPr sz="1600">
                    <a:solidFill>
                      <a:schemeClr val="tx1"/>
                    </a:solidFill>
                    <a:latin typeface="IPT Nazanin" panose="00000400000000000000" pitchFamily="2" charset="2"/>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Data!$F$24:$BS$24</c:f>
              <c:numCache>
                <c:formatCode>General</c:formatCode>
                <c:ptCount val="66"/>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numCache>
            </c:numRef>
          </c:cat>
          <c:val>
            <c:numRef>
              <c:f>Data!$F$25:$BS$25</c:f>
              <c:numCache>
                <c:formatCode>#,##0_);\(#,##0\)</c:formatCode>
                <c:ptCount val="66"/>
                <c:pt idx="0">
                  <c:v>76</c:v>
                </c:pt>
                <c:pt idx="1">
                  <c:v>76</c:v>
                </c:pt>
                <c:pt idx="2">
                  <c:v>76</c:v>
                </c:pt>
                <c:pt idx="3">
                  <c:v>76</c:v>
                </c:pt>
                <c:pt idx="4">
                  <c:v>76</c:v>
                </c:pt>
                <c:pt idx="5">
                  <c:v>76</c:v>
                </c:pt>
                <c:pt idx="6">
                  <c:v>76</c:v>
                </c:pt>
                <c:pt idx="7">
                  <c:v>76</c:v>
                </c:pt>
                <c:pt idx="8">
                  <c:v>76</c:v>
                </c:pt>
                <c:pt idx="9">
                  <c:v>76</c:v>
                </c:pt>
                <c:pt idx="10">
                  <c:v>76</c:v>
                </c:pt>
                <c:pt idx="11">
                  <c:v>76</c:v>
                </c:pt>
                <c:pt idx="12">
                  <c:v>76</c:v>
                </c:pt>
                <c:pt idx="13">
                  <c:v>69</c:v>
                </c:pt>
                <c:pt idx="14">
                  <c:v>68</c:v>
                </c:pt>
                <c:pt idx="15">
                  <c:v>68</c:v>
                </c:pt>
                <c:pt idx="16">
                  <c:v>68</c:v>
                </c:pt>
                <c:pt idx="17">
                  <c:v>71</c:v>
                </c:pt>
                <c:pt idx="18">
                  <c:v>71</c:v>
                </c:pt>
                <c:pt idx="19">
                  <c:v>100</c:v>
                </c:pt>
                <c:pt idx="20">
                  <c:v>141</c:v>
                </c:pt>
                <c:pt idx="21">
                  <c:v>200</c:v>
                </c:pt>
                <c:pt idx="22">
                  <c:v>270</c:v>
                </c:pt>
                <c:pt idx="23">
                  <c:v>350</c:v>
                </c:pt>
                <c:pt idx="24">
                  <c:v>450</c:v>
                </c:pt>
                <c:pt idx="25">
                  <c:v>580</c:v>
                </c:pt>
                <c:pt idx="26">
                  <c:v>614</c:v>
                </c:pt>
                <c:pt idx="27">
                  <c:v>742</c:v>
                </c:pt>
                <c:pt idx="28">
                  <c:v>991</c:v>
                </c:pt>
                <c:pt idx="29">
                  <c:v>966</c:v>
                </c:pt>
                <c:pt idx="30">
                  <c:v>1207.0999999999999</c:v>
                </c:pt>
                <c:pt idx="31">
                  <c:v>1412.3</c:v>
                </c:pt>
                <c:pt idx="32">
                  <c:v>1420.2</c:v>
                </c:pt>
                <c:pt idx="33">
                  <c:v>1498</c:v>
                </c:pt>
                <c:pt idx="34">
                  <c:v>1806</c:v>
                </c:pt>
                <c:pt idx="35">
                  <c:v>2635</c:v>
                </c:pt>
                <c:pt idx="36">
                  <c:v>4036</c:v>
                </c:pt>
                <c:pt idx="37">
                  <c:v>4446</c:v>
                </c:pt>
                <c:pt idx="38">
                  <c:v>4782</c:v>
                </c:pt>
                <c:pt idx="39">
                  <c:v>6468</c:v>
                </c:pt>
                <c:pt idx="40">
                  <c:v>8634</c:v>
                </c:pt>
                <c:pt idx="41">
                  <c:v>8131</c:v>
                </c:pt>
                <c:pt idx="42">
                  <c:v>7925</c:v>
                </c:pt>
                <c:pt idx="43">
                  <c:v>7991</c:v>
                </c:pt>
                <c:pt idx="44">
                  <c:v>8323</c:v>
                </c:pt>
                <c:pt idx="45">
                  <c:v>8747</c:v>
                </c:pt>
                <c:pt idx="46">
                  <c:v>9042</c:v>
                </c:pt>
                <c:pt idx="47">
                  <c:v>9226</c:v>
                </c:pt>
                <c:pt idx="48">
                  <c:v>9357</c:v>
                </c:pt>
                <c:pt idx="49">
                  <c:v>9667</c:v>
                </c:pt>
                <c:pt idx="50">
                  <c:v>9979</c:v>
                </c:pt>
                <c:pt idx="51">
                  <c:v>10601</c:v>
                </c:pt>
                <c:pt idx="52">
                  <c:v>13568</c:v>
                </c:pt>
                <c:pt idx="53">
                  <c:v>26059</c:v>
                </c:pt>
                <c:pt idx="54">
                  <c:v>31839</c:v>
                </c:pt>
                <c:pt idx="55">
                  <c:v>32801</c:v>
                </c:pt>
                <c:pt idx="56">
                  <c:v>34501</c:v>
                </c:pt>
                <c:pt idx="57">
                  <c:v>36440</c:v>
                </c:pt>
                <c:pt idx="58">
                  <c:v>40453</c:v>
                </c:pt>
                <c:pt idx="59">
                  <c:v>103378</c:v>
                </c:pt>
                <c:pt idx="60">
                  <c:v>129185</c:v>
                </c:pt>
                <c:pt idx="61">
                  <c:v>228809</c:v>
                </c:pt>
                <c:pt idx="62">
                  <c:v>259476</c:v>
                </c:pt>
                <c:pt idx="63">
                  <c:v>349266</c:v>
                </c:pt>
                <c:pt idx="64">
                  <c:v>517807.60271518602</c:v>
                </c:pt>
                <c:pt idx="65">
                  <c:v>690000</c:v>
                </c:pt>
              </c:numCache>
            </c:numRef>
          </c:val>
          <c:smooth val="0"/>
          <c:extLst>
            <c:ext xmlns:c16="http://schemas.microsoft.com/office/drawing/2014/chart" uri="{C3380CC4-5D6E-409C-BE32-E72D297353CC}">
              <c16:uniqueId val="{00000004-32FE-4D35-AF6E-E08A29F8DC10}"/>
            </c:ext>
          </c:extLst>
        </c:ser>
        <c:dLbls>
          <c:showLegendKey val="0"/>
          <c:showVal val="0"/>
          <c:showCatName val="0"/>
          <c:showSerName val="0"/>
          <c:showPercent val="0"/>
          <c:showBubbleSize val="0"/>
        </c:dLbls>
        <c:smooth val="0"/>
        <c:axId val="771141535"/>
        <c:axId val="1107058831"/>
      </c:lineChart>
      <c:catAx>
        <c:axId val="77114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mn-cs"/>
              </a:defRPr>
            </a:pPr>
            <a:endParaRPr lang="en-US"/>
          </a:p>
        </c:txPr>
        <c:crossAx val="1107058831"/>
        <c:crosses val="autoZero"/>
        <c:auto val="1"/>
        <c:lblAlgn val="ctr"/>
        <c:lblOffset val="100"/>
        <c:noMultiLvlLbl val="0"/>
      </c:catAx>
      <c:valAx>
        <c:axId val="1107058831"/>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t" anchorCtr="0"/>
              <a:lstStyle/>
              <a:p>
                <a:pPr>
                  <a:defRPr sz="1200" b="0" i="0" u="none" strike="noStrike" kern="1200" baseline="0">
                    <a:solidFill>
                      <a:schemeClr val="tx1">
                        <a:lumMod val="65000"/>
                        <a:lumOff val="35000"/>
                      </a:schemeClr>
                    </a:solidFill>
                    <a:latin typeface="+mn-lt"/>
                    <a:ea typeface="+mn-ea"/>
                    <a:cs typeface="B Titr" panose="00000700000000000000" pitchFamily="2" charset="-78"/>
                  </a:defRPr>
                </a:pPr>
                <a:r>
                  <a:rPr lang="fa-IR" sz="1200">
                    <a:cs typeface="B Titr" panose="00000700000000000000" pitchFamily="2" charset="-78"/>
                  </a:rPr>
                  <a:t>ریال</a:t>
                </a:r>
              </a:p>
            </c:rich>
          </c:tx>
          <c:layout>
            <c:manualLayout>
              <c:xMode val="edge"/>
              <c:yMode val="edge"/>
              <c:x val="4.2049472694567103E-2"/>
              <c:y val="1.841312013836963E-2"/>
            </c:manualLayout>
          </c:layout>
          <c:overlay val="0"/>
          <c:spPr>
            <a:noFill/>
            <a:ln>
              <a:noFill/>
            </a:ln>
            <a:effectLst/>
          </c:sp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mn-cs"/>
              </a:defRPr>
            </a:pPr>
            <a:endParaRPr lang="en-US"/>
          </a:p>
        </c:txPr>
        <c:crossAx val="771141535"/>
        <c:crosses val="autoZero"/>
        <c:crossBetween val="between"/>
      </c:valAx>
    </c:plotArea>
    <c:legend>
      <c:legendPos val="t"/>
      <c:overlay val="0"/>
      <c:txPr>
        <a:bodyPr/>
        <a:lstStyle/>
        <a:p>
          <a:pPr>
            <a:defRPr sz="1400" b="1">
              <a:solidFill>
                <a:schemeClr val="tx1"/>
              </a:solidFill>
              <a:cs typeface="B Nazanin" panose="00000400000000000000" pitchFamily="2" charset="-78"/>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Titr" panose="00000700000000000000" pitchFamily="2" charset="-78"/>
              </a:defRPr>
            </a:pPr>
            <a:r>
              <a:rPr lang="fa-IR" sz="1400">
                <a:cs typeface="B Titr" panose="00000700000000000000" pitchFamily="2" charset="-78"/>
              </a:rPr>
              <a:t>متوسط سالیانه نرخ ارز</a:t>
            </a:r>
            <a:r>
              <a:rPr lang="fa-IR" sz="1400" baseline="0">
                <a:cs typeface="B Titr" panose="00000700000000000000" pitchFamily="2" charset="-78"/>
              </a:rPr>
              <a:t> </a:t>
            </a:r>
            <a:r>
              <a:rPr lang="fa-IR" sz="1400">
                <a:cs typeface="B Titr" panose="00000700000000000000" pitchFamily="2" charset="-78"/>
              </a:rPr>
              <a:t>دولتی،</a:t>
            </a:r>
            <a:r>
              <a:rPr lang="fa-IR" sz="1400" baseline="0">
                <a:cs typeface="B Titr" panose="00000700000000000000" pitchFamily="2" charset="-78"/>
              </a:rPr>
              <a:t> </a:t>
            </a:r>
            <a:r>
              <a:rPr lang="fa-IR" sz="1400">
                <a:cs typeface="B Titr" panose="00000700000000000000" pitchFamily="2" charset="-78"/>
              </a:rPr>
              <a:t> غیررسمی و نرخ اقتصادی </a:t>
            </a:r>
          </a:p>
        </c:rich>
      </c:tx>
      <c:overlay val="0"/>
      <c:spPr>
        <a:noFill/>
        <a:ln>
          <a:noFill/>
        </a:ln>
        <a:effectLst/>
      </c:spPr>
    </c:title>
    <c:autoTitleDeleted val="0"/>
    <c:plotArea>
      <c:layout>
        <c:manualLayout>
          <c:layoutTarget val="inner"/>
          <c:xMode val="edge"/>
          <c:yMode val="edge"/>
          <c:x val="0.10249583994263503"/>
          <c:y val="0.1180992350648345"/>
          <c:w val="0.85755813594234875"/>
          <c:h val="0.82705003810007616"/>
        </c:manualLayout>
      </c:layout>
      <c:lineChart>
        <c:grouping val="standard"/>
        <c:varyColors val="0"/>
        <c:ser>
          <c:idx val="2"/>
          <c:order val="1"/>
          <c:tx>
            <c:strRef>
              <c:f>Data!$E$25</c:f>
              <c:strCache>
                <c:ptCount val="1"/>
                <c:pt idx="0">
                  <c:v>نرخ ارز  بازار آزاد (ریال)</c:v>
                </c:pt>
              </c:strCache>
            </c:strRef>
          </c:tx>
          <c:spPr>
            <a:ln>
              <a:solidFill>
                <a:srgbClr val="00B050"/>
              </a:solidFill>
            </a:ln>
          </c:spPr>
          <c:marker>
            <c:symbol val="none"/>
          </c:marker>
          <c:dLbls>
            <c:dLbl>
              <c:idx val="64"/>
              <c:layout>
                <c:manualLayout>
                  <c:x val="-1.3951170628172055E-2"/>
                  <c:y val="0.1557922955310503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3A-4442-B2C9-D36A60BBB657}"/>
                </c:ext>
              </c:extLst>
            </c:dLbl>
            <c:dLbl>
              <c:idx val="6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679-403E-93F6-00DE25661E4A}"/>
                </c:ext>
              </c:extLst>
            </c:dLbl>
            <c:spPr>
              <a:noFill/>
              <a:ln>
                <a:noFill/>
              </a:ln>
              <a:effectLst/>
            </c:spPr>
            <c:txPr>
              <a:bodyPr wrap="square" lIns="38100" tIns="19050" rIns="38100" bIns="19050" anchor="ctr">
                <a:spAutoFit/>
              </a:bodyPr>
              <a:lstStyle/>
              <a:p>
                <a:pPr>
                  <a:defRPr sz="1600">
                    <a:latin typeface="IPT Nazanin" panose="00000400000000000000" pitchFamily="2" charset="2"/>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val>
            <c:numRef>
              <c:f>Data!$F$25:$BT$25</c:f>
              <c:numCache>
                <c:formatCode>#,##0_);\(#,##0\)</c:formatCode>
                <c:ptCount val="67"/>
                <c:pt idx="0">
                  <c:v>76</c:v>
                </c:pt>
                <c:pt idx="1">
                  <c:v>76</c:v>
                </c:pt>
                <c:pt idx="2">
                  <c:v>76</c:v>
                </c:pt>
                <c:pt idx="3">
                  <c:v>76</c:v>
                </c:pt>
                <c:pt idx="4">
                  <c:v>76</c:v>
                </c:pt>
                <c:pt idx="5">
                  <c:v>76</c:v>
                </c:pt>
                <c:pt idx="6">
                  <c:v>76</c:v>
                </c:pt>
                <c:pt idx="7">
                  <c:v>76</c:v>
                </c:pt>
                <c:pt idx="8">
                  <c:v>76</c:v>
                </c:pt>
                <c:pt idx="9">
                  <c:v>76</c:v>
                </c:pt>
                <c:pt idx="10">
                  <c:v>76</c:v>
                </c:pt>
                <c:pt idx="11">
                  <c:v>76</c:v>
                </c:pt>
                <c:pt idx="12">
                  <c:v>76</c:v>
                </c:pt>
                <c:pt idx="13">
                  <c:v>69</c:v>
                </c:pt>
                <c:pt idx="14">
                  <c:v>68</c:v>
                </c:pt>
                <c:pt idx="15">
                  <c:v>68</c:v>
                </c:pt>
                <c:pt idx="16">
                  <c:v>68</c:v>
                </c:pt>
                <c:pt idx="17">
                  <c:v>71</c:v>
                </c:pt>
                <c:pt idx="18">
                  <c:v>71</c:v>
                </c:pt>
                <c:pt idx="19">
                  <c:v>100</c:v>
                </c:pt>
                <c:pt idx="20">
                  <c:v>141</c:v>
                </c:pt>
                <c:pt idx="21">
                  <c:v>200</c:v>
                </c:pt>
                <c:pt idx="22">
                  <c:v>270</c:v>
                </c:pt>
                <c:pt idx="23">
                  <c:v>350</c:v>
                </c:pt>
                <c:pt idx="24">
                  <c:v>450</c:v>
                </c:pt>
                <c:pt idx="25">
                  <c:v>580</c:v>
                </c:pt>
                <c:pt idx="26">
                  <c:v>614</c:v>
                </c:pt>
                <c:pt idx="27">
                  <c:v>742</c:v>
                </c:pt>
                <c:pt idx="28">
                  <c:v>991</c:v>
                </c:pt>
                <c:pt idx="29">
                  <c:v>966</c:v>
                </c:pt>
                <c:pt idx="30">
                  <c:v>1207.0999999999999</c:v>
                </c:pt>
                <c:pt idx="31">
                  <c:v>1412.3</c:v>
                </c:pt>
                <c:pt idx="32">
                  <c:v>1420.2</c:v>
                </c:pt>
                <c:pt idx="33">
                  <c:v>1498</c:v>
                </c:pt>
                <c:pt idx="34">
                  <c:v>1806</c:v>
                </c:pt>
                <c:pt idx="35">
                  <c:v>2635</c:v>
                </c:pt>
                <c:pt idx="36">
                  <c:v>4036</c:v>
                </c:pt>
                <c:pt idx="37">
                  <c:v>4446</c:v>
                </c:pt>
                <c:pt idx="38">
                  <c:v>4782</c:v>
                </c:pt>
                <c:pt idx="39">
                  <c:v>6468</c:v>
                </c:pt>
                <c:pt idx="40">
                  <c:v>8634</c:v>
                </c:pt>
                <c:pt idx="41">
                  <c:v>8131</c:v>
                </c:pt>
                <c:pt idx="42">
                  <c:v>7925</c:v>
                </c:pt>
                <c:pt idx="43">
                  <c:v>7991</c:v>
                </c:pt>
                <c:pt idx="44">
                  <c:v>8323</c:v>
                </c:pt>
                <c:pt idx="45">
                  <c:v>8747</c:v>
                </c:pt>
                <c:pt idx="46">
                  <c:v>9042</c:v>
                </c:pt>
                <c:pt idx="47">
                  <c:v>9226</c:v>
                </c:pt>
                <c:pt idx="48">
                  <c:v>9357</c:v>
                </c:pt>
                <c:pt idx="49">
                  <c:v>9667</c:v>
                </c:pt>
                <c:pt idx="50">
                  <c:v>9979</c:v>
                </c:pt>
                <c:pt idx="51">
                  <c:v>10601</c:v>
                </c:pt>
                <c:pt idx="52">
                  <c:v>13568</c:v>
                </c:pt>
                <c:pt idx="53">
                  <c:v>26059</c:v>
                </c:pt>
                <c:pt idx="54">
                  <c:v>31839</c:v>
                </c:pt>
                <c:pt idx="55">
                  <c:v>32801</c:v>
                </c:pt>
                <c:pt idx="56">
                  <c:v>34501</c:v>
                </c:pt>
                <c:pt idx="57">
                  <c:v>36440</c:v>
                </c:pt>
                <c:pt idx="58">
                  <c:v>40453</c:v>
                </c:pt>
                <c:pt idx="59">
                  <c:v>103378</c:v>
                </c:pt>
                <c:pt idx="60">
                  <c:v>129185</c:v>
                </c:pt>
                <c:pt idx="61">
                  <c:v>228809</c:v>
                </c:pt>
                <c:pt idx="62">
                  <c:v>259476</c:v>
                </c:pt>
                <c:pt idx="63">
                  <c:v>349266</c:v>
                </c:pt>
                <c:pt idx="64">
                  <c:v>517807.60271518602</c:v>
                </c:pt>
                <c:pt idx="65">
                  <c:v>690000</c:v>
                </c:pt>
                <c:pt idx="66">
                  <c:v>1000643.5884711663</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663A-4442-B2C9-D36A60BBB657}"/>
            </c:ext>
          </c:extLst>
        </c:ser>
        <c:ser>
          <c:idx val="0"/>
          <c:order val="2"/>
          <c:tx>
            <c:strRef>
              <c:f>Data!#REF!</c:f>
              <c:strCache>
                <c:ptCount val="1"/>
                <c:pt idx="0">
                  <c:v> نرخ ارز اقتصادی (میانگین ppp و پولی)</c:v>
                </c:pt>
              </c:strCache>
            </c:strRef>
          </c:tx>
          <c:marker>
            <c:symbol val="none"/>
          </c:marker>
          <c:dLbls>
            <c:dLbl>
              <c:idx val="65"/>
              <c:layout>
                <c:manualLayout>
                  <c:x val="-3.4877926570430137E-3"/>
                  <c:y val="-5.90288329399922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4B-4BEA-99F5-EC0AE19EF4B6}"/>
                </c:ext>
              </c:extLst>
            </c:dLbl>
            <c:spPr>
              <a:noFill/>
              <a:ln>
                <a:noFill/>
              </a:ln>
              <a:effectLst/>
            </c:spPr>
            <c:txPr>
              <a:bodyPr wrap="square" lIns="38100" tIns="19050" rIns="38100" bIns="19050" anchor="ctr">
                <a:spAutoFit/>
              </a:bodyPr>
              <a:lstStyle/>
              <a:p>
                <a:pPr>
                  <a:defRPr sz="11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val>
            <c:numRef>
              <c:f>Data!#REF!</c:f>
            </c:numRef>
          </c:val>
          <c:smooth val="0"/>
          <c:extLst>
            <c:ext xmlns:c16="http://schemas.microsoft.com/office/drawing/2014/chart" uri="{C3380CC4-5D6E-409C-BE32-E72D297353CC}">
              <c16:uniqueId val="{00000001-A195-4232-96F3-C0286B45A78D}"/>
            </c:ext>
          </c:extLst>
        </c:ser>
        <c:dLbls>
          <c:showLegendKey val="0"/>
          <c:showVal val="0"/>
          <c:showCatName val="0"/>
          <c:showSerName val="0"/>
          <c:showPercent val="0"/>
          <c:showBubbleSize val="0"/>
        </c:dLbls>
        <c:smooth val="0"/>
        <c:axId val="771141535"/>
        <c:axId val="1107058831"/>
        <c:extLst>
          <c:ext xmlns:c15="http://schemas.microsoft.com/office/drawing/2012/chart" uri="{02D57815-91ED-43cb-92C2-25804820EDAC}">
            <c15:filteredLineSeries>
              <c15:ser>
                <c:idx val="1"/>
                <c:order val="0"/>
                <c:tx>
                  <c:strRef>
                    <c:extLst>
                      <c:ext uri="{02D57815-91ED-43cb-92C2-25804820EDAC}">
                        <c15:formulaRef>
                          <c15:sqref>Data!$E$26</c15:sqref>
                        </c15:formulaRef>
                      </c:ext>
                    </c:extLst>
                    <c:strCache>
                      <c:ptCount val="1"/>
                      <c:pt idx="0">
                        <c:v>نرخ ارز رسمی (ریال)</c:v>
                      </c:pt>
                    </c:strCache>
                  </c:strRef>
                </c:tx>
                <c:marker>
                  <c:symbol val="none"/>
                </c:marker>
                <c:dLbls>
                  <c:dLbl>
                    <c:idx val="64"/>
                    <c:layout>
                      <c:manualLayout>
                        <c:x val="-1.0463377971129041E-2"/>
                        <c:y val="-0.11870505746734657"/>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2-663A-4442-B2C9-D36A60BBB657}"/>
                      </c:ext>
                    </c:extLst>
                  </c:dLbl>
                  <c:spPr>
                    <a:noFill/>
                    <a:ln>
                      <a:noFill/>
                    </a:ln>
                    <a:effectLst/>
                  </c:spPr>
                  <c:showLegendKey val="0"/>
                  <c:showVal val="0"/>
                  <c:showCatName val="0"/>
                  <c:showSerName val="0"/>
                  <c:showPercent val="0"/>
                  <c:showBubbleSize val="0"/>
                  <c:extLst>
                    <c:ext uri="{CE6537A1-D6FC-4f65-9D91-7224C49458BB}">
                      <c15:showLeaderLines val="1"/>
                    </c:ext>
                  </c:extLst>
                </c:dLbls>
                <c:val>
                  <c:numRef>
                    <c:extLst>
                      <c:ext uri="{02D57815-91ED-43cb-92C2-25804820EDAC}">
                        <c15:formulaRef>
                          <c15:sqref>Data!$F$26:$BT$26</c15:sqref>
                        </c15:formulaRef>
                      </c:ext>
                    </c:extLst>
                    <c:numCache>
                      <c:formatCode>#,##0_);\(#,##0\)</c:formatCode>
                      <c:ptCount val="67"/>
                      <c:pt idx="0">
                        <c:v>76</c:v>
                      </c:pt>
                      <c:pt idx="1">
                        <c:v>76</c:v>
                      </c:pt>
                      <c:pt idx="2">
                        <c:v>76</c:v>
                      </c:pt>
                      <c:pt idx="3">
                        <c:v>76</c:v>
                      </c:pt>
                      <c:pt idx="4">
                        <c:v>76</c:v>
                      </c:pt>
                      <c:pt idx="5">
                        <c:v>76</c:v>
                      </c:pt>
                      <c:pt idx="6">
                        <c:v>76</c:v>
                      </c:pt>
                      <c:pt idx="7">
                        <c:v>76</c:v>
                      </c:pt>
                      <c:pt idx="8">
                        <c:v>76</c:v>
                      </c:pt>
                      <c:pt idx="9">
                        <c:v>76</c:v>
                      </c:pt>
                      <c:pt idx="10">
                        <c:v>76</c:v>
                      </c:pt>
                      <c:pt idx="11">
                        <c:v>76</c:v>
                      </c:pt>
                      <c:pt idx="12">
                        <c:v>76</c:v>
                      </c:pt>
                      <c:pt idx="13">
                        <c:v>69</c:v>
                      </c:pt>
                      <c:pt idx="14">
                        <c:v>68</c:v>
                      </c:pt>
                      <c:pt idx="15">
                        <c:v>68</c:v>
                      </c:pt>
                      <c:pt idx="16">
                        <c:v>68</c:v>
                      </c:pt>
                      <c:pt idx="17">
                        <c:v>71</c:v>
                      </c:pt>
                      <c:pt idx="18">
                        <c:v>71</c:v>
                      </c:pt>
                      <c:pt idx="19">
                        <c:v>70</c:v>
                      </c:pt>
                      <c:pt idx="20">
                        <c:v>70</c:v>
                      </c:pt>
                      <c:pt idx="21">
                        <c:v>71</c:v>
                      </c:pt>
                      <c:pt idx="22">
                        <c:v>80</c:v>
                      </c:pt>
                      <c:pt idx="23">
                        <c:v>84</c:v>
                      </c:pt>
                      <c:pt idx="24">
                        <c:v>87</c:v>
                      </c:pt>
                      <c:pt idx="25">
                        <c:v>92</c:v>
                      </c:pt>
                      <c:pt idx="26">
                        <c:v>88</c:v>
                      </c:pt>
                      <c:pt idx="27">
                        <c:v>77</c:v>
                      </c:pt>
                      <c:pt idx="28">
                        <c:v>70</c:v>
                      </c:pt>
                      <c:pt idx="29">
                        <c:v>69</c:v>
                      </c:pt>
                      <c:pt idx="30">
                        <c:v>72</c:v>
                      </c:pt>
                      <c:pt idx="31">
                        <c:v>66.900000000000006</c:v>
                      </c:pt>
                      <c:pt idx="32">
                        <c:v>67.8</c:v>
                      </c:pt>
                      <c:pt idx="33">
                        <c:v>1458.5</c:v>
                      </c:pt>
                      <c:pt idx="34">
                        <c:v>1653</c:v>
                      </c:pt>
                      <c:pt idx="35">
                        <c:v>1750</c:v>
                      </c:pt>
                      <c:pt idx="36">
                        <c:v>1750</c:v>
                      </c:pt>
                      <c:pt idx="37">
                        <c:v>1754</c:v>
                      </c:pt>
                      <c:pt idx="38">
                        <c:v>1755</c:v>
                      </c:pt>
                      <c:pt idx="39">
                        <c:v>1755</c:v>
                      </c:pt>
                      <c:pt idx="40">
                        <c:v>1755</c:v>
                      </c:pt>
                      <c:pt idx="41">
                        <c:v>1755</c:v>
                      </c:pt>
                      <c:pt idx="42">
                        <c:v>1755</c:v>
                      </c:pt>
                      <c:pt idx="43">
                        <c:v>7958</c:v>
                      </c:pt>
                      <c:pt idx="44">
                        <c:v>8282</c:v>
                      </c:pt>
                      <c:pt idx="45">
                        <c:v>8719</c:v>
                      </c:pt>
                      <c:pt idx="46">
                        <c:v>9023</c:v>
                      </c:pt>
                      <c:pt idx="47">
                        <c:v>9195</c:v>
                      </c:pt>
                      <c:pt idx="48">
                        <c:v>9285</c:v>
                      </c:pt>
                      <c:pt idx="49">
                        <c:v>9574</c:v>
                      </c:pt>
                      <c:pt idx="50">
                        <c:v>9920</c:v>
                      </c:pt>
                      <c:pt idx="51">
                        <c:v>10339</c:v>
                      </c:pt>
                      <c:pt idx="52">
                        <c:v>10962</c:v>
                      </c:pt>
                      <c:pt idx="53">
                        <c:v>12260</c:v>
                      </c:pt>
                      <c:pt idx="54">
                        <c:v>21253</c:v>
                      </c:pt>
                      <c:pt idx="55">
                        <c:v>26509</c:v>
                      </c:pt>
                      <c:pt idx="56">
                        <c:v>29580</c:v>
                      </c:pt>
                      <c:pt idx="57">
                        <c:v>31389</c:v>
                      </c:pt>
                      <c:pt idx="58">
                        <c:v>34214</c:v>
                      </c:pt>
                      <c:pt idx="59">
                        <c:v>41950</c:v>
                      </c:pt>
                      <c:pt idx="60">
                        <c:v>42000</c:v>
                      </c:pt>
                      <c:pt idx="61">
                        <c:v>42000</c:v>
                      </c:pt>
                      <c:pt idx="62">
                        <c:v>42000</c:v>
                      </c:pt>
                      <c:pt idx="63">
                        <c:v>42000</c:v>
                      </c:pt>
                      <c:pt idx="64">
                        <c:v>42000</c:v>
                      </c:pt>
                      <c:pt idx="65">
                        <c:v>285000</c:v>
                      </c:pt>
                      <c:pt idx="66">
                        <c:v>1374731</c:v>
                      </c:pt>
                    </c:numCache>
                  </c:numRef>
                </c:val>
                <c:smooth val="0"/>
                <c:extLst>
                  <c:ex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663A-4442-B2C9-D36A60BBB657}"/>
                  </c:ext>
                </c:extLst>
              </c15:ser>
            </c15:filteredLineSeries>
          </c:ext>
        </c:extLst>
      </c:lineChart>
      <c:catAx>
        <c:axId val="77114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07058831"/>
        <c:crosses val="autoZero"/>
        <c:auto val="1"/>
        <c:lblAlgn val="ctr"/>
        <c:lblOffset val="100"/>
        <c:noMultiLvlLbl val="0"/>
      </c:catAx>
      <c:valAx>
        <c:axId val="1107058831"/>
        <c:scaling>
          <c:logBase val="10"/>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t" anchorCtr="0"/>
              <a:lstStyle/>
              <a:p>
                <a:pPr>
                  <a:defRPr sz="1200" b="0" i="0" u="none" strike="noStrike" kern="1200" baseline="0">
                    <a:solidFill>
                      <a:schemeClr val="tx1">
                        <a:lumMod val="65000"/>
                        <a:lumOff val="35000"/>
                      </a:schemeClr>
                    </a:solidFill>
                    <a:latin typeface="+mn-lt"/>
                    <a:ea typeface="+mn-ea"/>
                    <a:cs typeface="B Titr" panose="00000700000000000000" pitchFamily="2" charset="-78"/>
                  </a:defRPr>
                </a:pPr>
                <a:r>
                  <a:rPr lang="fa-IR" sz="1200">
                    <a:cs typeface="B Titr" panose="00000700000000000000" pitchFamily="2" charset="-78"/>
                  </a:rPr>
                  <a:t>ریال</a:t>
                </a:r>
              </a:p>
            </c:rich>
          </c:tx>
          <c:layout>
            <c:manualLayout>
              <c:xMode val="edge"/>
              <c:yMode val="edge"/>
              <c:x val="4.2049472694567103E-2"/>
              <c:y val="1.841312013836963E-2"/>
            </c:manualLayout>
          </c:layout>
          <c:overlay val="0"/>
          <c:spPr>
            <a:noFill/>
            <a:ln>
              <a:noFill/>
            </a:ln>
            <a:effectLst/>
          </c:sp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mn-cs"/>
              </a:defRPr>
            </a:pPr>
            <a:endParaRPr lang="en-US"/>
          </a:p>
        </c:txPr>
        <c:crossAx val="771141535"/>
        <c:crosses val="autoZero"/>
        <c:crossBetween val="between"/>
      </c:valAx>
    </c:plotArea>
    <c:legend>
      <c:legendPos val="t"/>
      <c:layout>
        <c:manualLayout>
          <c:xMode val="edge"/>
          <c:yMode val="edge"/>
          <c:x val="0.12673797505185294"/>
          <c:y val="0.13442909152484975"/>
          <c:w val="0.7791039206036745"/>
          <c:h val="5.1064154742339898E-2"/>
        </c:manualLayout>
      </c:layout>
      <c:overlay val="0"/>
      <c:txPr>
        <a:bodyPr/>
        <a:lstStyle/>
        <a:p>
          <a:pPr>
            <a:defRPr sz="1400" b="1">
              <a:cs typeface="B Nazanin" panose="00000400000000000000" pitchFamily="2" charset="-78"/>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B Titr" panose="00000700000000000000" pitchFamily="2" charset="-78"/>
              </a:defRPr>
            </a:pPr>
            <a:r>
              <a:rPr lang="fa-IR" sz="1600">
                <a:cs typeface="B Titr" panose="00000700000000000000" pitchFamily="2" charset="-78"/>
              </a:rPr>
              <a:t>متوسط سالیانه نرخ ارز</a:t>
            </a:r>
            <a:r>
              <a:rPr lang="fa-IR" sz="1600" baseline="0">
                <a:cs typeface="B Titr" panose="00000700000000000000" pitchFamily="2" charset="-78"/>
              </a:rPr>
              <a:t> </a:t>
            </a:r>
            <a:r>
              <a:rPr lang="fa-IR" sz="1600">
                <a:cs typeface="B Titr" panose="00000700000000000000" pitchFamily="2" charset="-78"/>
              </a:rPr>
              <a:t>دولتی،</a:t>
            </a:r>
            <a:r>
              <a:rPr lang="fa-IR" sz="1600" baseline="0">
                <a:cs typeface="B Titr" panose="00000700000000000000" pitchFamily="2" charset="-78"/>
              </a:rPr>
              <a:t> </a:t>
            </a:r>
            <a:r>
              <a:rPr lang="fa-IR" sz="1600">
                <a:cs typeface="B Titr" panose="00000700000000000000" pitchFamily="2" charset="-78"/>
              </a:rPr>
              <a:t> غیررسمی و نرخ اقتصادی </a:t>
            </a:r>
          </a:p>
        </c:rich>
      </c:tx>
      <c:overlay val="0"/>
      <c:spPr>
        <a:noFill/>
        <a:ln>
          <a:noFill/>
        </a:ln>
        <a:effectLst/>
      </c:spPr>
    </c:title>
    <c:autoTitleDeleted val="0"/>
    <c:plotArea>
      <c:layout>
        <c:manualLayout>
          <c:layoutTarget val="inner"/>
          <c:xMode val="edge"/>
          <c:yMode val="edge"/>
          <c:x val="0.10053467106934214"/>
          <c:y val="0.13722253356082734"/>
          <c:w val="0.84873521858154832"/>
          <c:h val="0.69237090401580714"/>
        </c:manualLayout>
      </c:layout>
      <c:lineChart>
        <c:grouping val="standard"/>
        <c:varyColors val="0"/>
        <c:ser>
          <c:idx val="0"/>
          <c:order val="0"/>
          <c:tx>
            <c:strRef>
              <c:f>Data!$E$26</c:f>
              <c:strCache>
                <c:ptCount val="1"/>
                <c:pt idx="0">
                  <c:v>نرخ ارز رسمی (ریال)</c:v>
                </c:pt>
              </c:strCache>
            </c:strRef>
          </c:tx>
          <c:spPr>
            <a:ln w="28575" cap="rnd">
              <a:solidFill>
                <a:schemeClr val="accent1"/>
              </a:solidFill>
              <a:round/>
            </a:ln>
            <a:effectLst/>
          </c:spPr>
          <c:marker>
            <c:symbol val="none"/>
          </c:marker>
          <c:dLbls>
            <c:dLbl>
              <c:idx val="64"/>
              <c:layout>
                <c:manualLayout>
                  <c:x val="-1.4336917562724146E-2"/>
                  <c:y val="0.130849151344300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1C-4771-A35D-6FB80F318D98}"/>
                </c:ext>
              </c:extLst>
            </c:dLbl>
            <c:spPr>
              <a:noFill/>
              <a:ln>
                <a:noFill/>
              </a:ln>
              <a:effectLst/>
            </c:spPr>
            <c:txPr>
              <a:bodyPr wrap="square" lIns="38100" tIns="19050" rIns="38100" bIns="19050" anchor="ctr">
                <a:spAutoFit/>
              </a:bodyPr>
              <a:lstStyle/>
              <a:p>
                <a:pPr>
                  <a:defRPr sz="110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Data!$F$24:$BV$24</c:f>
              <c:strCache>
                <c:ptCount val="69"/>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pt idx="68">
                  <c:v>پیش بینی 1406</c:v>
                </c:pt>
              </c:strCache>
            </c:strRef>
          </c:cat>
          <c:val>
            <c:numRef>
              <c:f>Data!$F$26:$BR$26</c:f>
              <c:numCache>
                <c:formatCode>#,##0_);\(#,##0\)</c:formatCode>
                <c:ptCount val="65"/>
                <c:pt idx="0">
                  <c:v>76</c:v>
                </c:pt>
                <c:pt idx="1">
                  <c:v>76</c:v>
                </c:pt>
                <c:pt idx="2">
                  <c:v>76</c:v>
                </c:pt>
                <c:pt idx="3">
                  <c:v>76</c:v>
                </c:pt>
                <c:pt idx="4">
                  <c:v>76</c:v>
                </c:pt>
                <c:pt idx="5">
                  <c:v>76</c:v>
                </c:pt>
                <c:pt idx="6">
                  <c:v>76</c:v>
                </c:pt>
                <c:pt idx="7">
                  <c:v>76</c:v>
                </c:pt>
                <c:pt idx="8">
                  <c:v>76</c:v>
                </c:pt>
                <c:pt idx="9">
                  <c:v>76</c:v>
                </c:pt>
                <c:pt idx="10">
                  <c:v>76</c:v>
                </c:pt>
                <c:pt idx="11">
                  <c:v>76</c:v>
                </c:pt>
                <c:pt idx="12">
                  <c:v>76</c:v>
                </c:pt>
                <c:pt idx="13">
                  <c:v>69</c:v>
                </c:pt>
                <c:pt idx="14">
                  <c:v>68</c:v>
                </c:pt>
                <c:pt idx="15">
                  <c:v>68</c:v>
                </c:pt>
                <c:pt idx="16">
                  <c:v>68</c:v>
                </c:pt>
                <c:pt idx="17">
                  <c:v>71</c:v>
                </c:pt>
                <c:pt idx="18">
                  <c:v>71</c:v>
                </c:pt>
                <c:pt idx="19">
                  <c:v>70</c:v>
                </c:pt>
                <c:pt idx="20">
                  <c:v>70</c:v>
                </c:pt>
                <c:pt idx="21">
                  <c:v>71</c:v>
                </c:pt>
                <c:pt idx="22">
                  <c:v>80</c:v>
                </c:pt>
                <c:pt idx="23">
                  <c:v>84</c:v>
                </c:pt>
                <c:pt idx="24">
                  <c:v>87</c:v>
                </c:pt>
                <c:pt idx="25">
                  <c:v>92</c:v>
                </c:pt>
                <c:pt idx="26">
                  <c:v>88</c:v>
                </c:pt>
                <c:pt idx="27">
                  <c:v>77</c:v>
                </c:pt>
                <c:pt idx="28">
                  <c:v>70</c:v>
                </c:pt>
                <c:pt idx="29">
                  <c:v>69</c:v>
                </c:pt>
                <c:pt idx="30">
                  <c:v>72</c:v>
                </c:pt>
                <c:pt idx="31">
                  <c:v>66.900000000000006</c:v>
                </c:pt>
                <c:pt idx="32">
                  <c:v>67.8</c:v>
                </c:pt>
                <c:pt idx="33">
                  <c:v>1458.5</c:v>
                </c:pt>
                <c:pt idx="34">
                  <c:v>1653</c:v>
                </c:pt>
                <c:pt idx="35">
                  <c:v>1750</c:v>
                </c:pt>
                <c:pt idx="36">
                  <c:v>1750</c:v>
                </c:pt>
                <c:pt idx="37">
                  <c:v>1754</c:v>
                </c:pt>
                <c:pt idx="38">
                  <c:v>1755</c:v>
                </c:pt>
                <c:pt idx="39">
                  <c:v>1755</c:v>
                </c:pt>
                <c:pt idx="40">
                  <c:v>1755</c:v>
                </c:pt>
                <c:pt idx="41">
                  <c:v>1755</c:v>
                </c:pt>
                <c:pt idx="42">
                  <c:v>1755</c:v>
                </c:pt>
                <c:pt idx="43">
                  <c:v>7958</c:v>
                </c:pt>
                <c:pt idx="44">
                  <c:v>8282</c:v>
                </c:pt>
                <c:pt idx="45">
                  <c:v>8719</c:v>
                </c:pt>
                <c:pt idx="46">
                  <c:v>9023</c:v>
                </c:pt>
                <c:pt idx="47">
                  <c:v>9195</c:v>
                </c:pt>
                <c:pt idx="48">
                  <c:v>9285</c:v>
                </c:pt>
                <c:pt idx="49">
                  <c:v>9574</c:v>
                </c:pt>
                <c:pt idx="50">
                  <c:v>9920</c:v>
                </c:pt>
                <c:pt idx="51">
                  <c:v>10339</c:v>
                </c:pt>
                <c:pt idx="52">
                  <c:v>10962</c:v>
                </c:pt>
                <c:pt idx="53">
                  <c:v>12260</c:v>
                </c:pt>
                <c:pt idx="54">
                  <c:v>21253</c:v>
                </c:pt>
                <c:pt idx="55">
                  <c:v>26509</c:v>
                </c:pt>
                <c:pt idx="56">
                  <c:v>29580</c:v>
                </c:pt>
                <c:pt idx="57">
                  <c:v>31389</c:v>
                </c:pt>
                <c:pt idx="58">
                  <c:v>34214</c:v>
                </c:pt>
                <c:pt idx="59">
                  <c:v>41950</c:v>
                </c:pt>
                <c:pt idx="60">
                  <c:v>42000</c:v>
                </c:pt>
                <c:pt idx="61">
                  <c:v>42000</c:v>
                </c:pt>
                <c:pt idx="62">
                  <c:v>42000</c:v>
                </c:pt>
                <c:pt idx="63">
                  <c:v>42000</c:v>
                </c:pt>
                <c:pt idx="64">
                  <c:v>42000</c:v>
                </c:pt>
              </c:numCache>
            </c:numRef>
          </c:val>
          <c:smooth val="0"/>
          <c:extLst>
            <c:ext xmlns:c16="http://schemas.microsoft.com/office/drawing/2014/chart" uri="{C3380CC4-5D6E-409C-BE32-E72D297353CC}">
              <c16:uniqueId val="{00000001-AE1C-4771-A35D-6FB80F318D98}"/>
            </c:ext>
          </c:extLst>
        </c:ser>
        <c:ser>
          <c:idx val="1"/>
          <c:order val="1"/>
          <c:tx>
            <c:strRef>
              <c:f>Data!$E$25</c:f>
              <c:strCache>
                <c:ptCount val="1"/>
                <c:pt idx="0">
                  <c:v>نرخ ارز  بازار آزاد (ریال)</c:v>
                </c:pt>
              </c:strCache>
            </c:strRef>
          </c:tx>
          <c:marker>
            <c:symbol val="none"/>
          </c:marker>
          <c:dLbls>
            <c:dLbl>
              <c:idx val="64"/>
              <c:layout>
                <c:manualLayout>
                  <c:x val="-7.1684587813618753E-3"/>
                  <c:y val="-4.45512127501728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1C-4771-A35D-6FB80F318D98}"/>
                </c:ext>
              </c:extLst>
            </c:dLbl>
            <c:spPr>
              <a:noFill/>
              <a:ln>
                <a:noFill/>
              </a:ln>
              <a:effectLst/>
            </c:spPr>
            <c:txPr>
              <a:bodyPr wrap="square" lIns="38100" tIns="19050" rIns="38100" bIns="19050" anchor="ctr">
                <a:spAutoFit/>
              </a:bodyPr>
              <a:lstStyle/>
              <a:p>
                <a:pPr>
                  <a:defRPr sz="1050"/>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Data!$F$24:$BV$24</c:f>
              <c:strCache>
                <c:ptCount val="69"/>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pt idx="68">
                  <c:v>پیش بینی 1406</c:v>
                </c:pt>
              </c:strCache>
            </c:strRef>
          </c:cat>
          <c:val>
            <c:numRef>
              <c:f>Data!$F$25:$BR$25</c:f>
              <c:numCache>
                <c:formatCode>#,##0_);\(#,##0\)</c:formatCode>
                <c:ptCount val="65"/>
                <c:pt idx="0">
                  <c:v>76</c:v>
                </c:pt>
                <c:pt idx="1">
                  <c:v>76</c:v>
                </c:pt>
                <c:pt idx="2">
                  <c:v>76</c:v>
                </c:pt>
                <c:pt idx="3">
                  <c:v>76</c:v>
                </c:pt>
                <c:pt idx="4">
                  <c:v>76</c:v>
                </c:pt>
                <c:pt idx="5">
                  <c:v>76</c:v>
                </c:pt>
                <c:pt idx="6">
                  <c:v>76</c:v>
                </c:pt>
                <c:pt idx="7">
                  <c:v>76</c:v>
                </c:pt>
                <c:pt idx="8">
                  <c:v>76</c:v>
                </c:pt>
                <c:pt idx="9">
                  <c:v>76</c:v>
                </c:pt>
                <c:pt idx="10">
                  <c:v>76</c:v>
                </c:pt>
                <c:pt idx="11">
                  <c:v>76</c:v>
                </c:pt>
                <c:pt idx="12">
                  <c:v>76</c:v>
                </c:pt>
                <c:pt idx="13">
                  <c:v>69</c:v>
                </c:pt>
                <c:pt idx="14">
                  <c:v>68</c:v>
                </c:pt>
                <c:pt idx="15">
                  <c:v>68</c:v>
                </c:pt>
                <c:pt idx="16">
                  <c:v>68</c:v>
                </c:pt>
                <c:pt idx="17">
                  <c:v>71</c:v>
                </c:pt>
                <c:pt idx="18">
                  <c:v>71</c:v>
                </c:pt>
                <c:pt idx="19">
                  <c:v>100</c:v>
                </c:pt>
                <c:pt idx="20">
                  <c:v>141</c:v>
                </c:pt>
                <c:pt idx="21">
                  <c:v>200</c:v>
                </c:pt>
                <c:pt idx="22">
                  <c:v>270</c:v>
                </c:pt>
                <c:pt idx="23">
                  <c:v>350</c:v>
                </c:pt>
                <c:pt idx="24">
                  <c:v>450</c:v>
                </c:pt>
                <c:pt idx="25">
                  <c:v>580</c:v>
                </c:pt>
                <c:pt idx="26">
                  <c:v>614</c:v>
                </c:pt>
                <c:pt idx="27">
                  <c:v>742</c:v>
                </c:pt>
                <c:pt idx="28">
                  <c:v>991</c:v>
                </c:pt>
                <c:pt idx="29">
                  <c:v>966</c:v>
                </c:pt>
                <c:pt idx="30">
                  <c:v>1207.0999999999999</c:v>
                </c:pt>
                <c:pt idx="31">
                  <c:v>1412.3</c:v>
                </c:pt>
                <c:pt idx="32">
                  <c:v>1420.2</c:v>
                </c:pt>
                <c:pt idx="33">
                  <c:v>1498</c:v>
                </c:pt>
                <c:pt idx="34">
                  <c:v>1806</c:v>
                </c:pt>
                <c:pt idx="35">
                  <c:v>2635</c:v>
                </c:pt>
                <c:pt idx="36">
                  <c:v>4036</c:v>
                </c:pt>
                <c:pt idx="37">
                  <c:v>4446</c:v>
                </c:pt>
                <c:pt idx="38">
                  <c:v>4782</c:v>
                </c:pt>
                <c:pt idx="39">
                  <c:v>6468</c:v>
                </c:pt>
                <c:pt idx="40">
                  <c:v>8634</c:v>
                </c:pt>
                <c:pt idx="41">
                  <c:v>8131</c:v>
                </c:pt>
                <c:pt idx="42">
                  <c:v>7925</c:v>
                </c:pt>
                <c:pt idx="43">
                  <c:v>7991</c:v>
                </c:pt>
                <c:pt idx="44">
                  <c:v>8323</c:v>
                </c:pt>
                <c:pt idx="45">
                  <c:v>8747</c:v>
                </c:pt>
                <c:pt idx="46">
                  <c:v>9042</c:v>
                </c:pt>
                <c:pt idx="47">
                  <c:v>9226</c:v>
                </c:pt>
                <c:pt idx="48">
                  <c:v>9357</c:v>
                </c:pt>
                <c:pt idx="49">
                  <c:v>9667</c:v>
                </c:pt>
                <c:pt idx="50">
                  <c:v>9979</c:v>
                </c:pt>
                <c:pt idx="51">
                  <c:v>10601</c:v>
                </c:pt>
                <c:pt idx="52">
                  <c:v>13568</c:v>
                </c:pt>
                <c:pt idx="53">
                  <c:v>26059</c:v>
                </c:pt>
                <c:pt idx="54">
                  <c:v>31839</c:v>
                </c:pt>
                <c:pt idx="55">
                  <c:v>32801</c:v>
                </c:pt>
                <c:pt idx="56">
                  <c:v>34501</c:v>
                </c:pt>
                <c:pt idx="57">
                  <c:v>36440</c:v>
                </c:pt>
                <c:pt idx="58">
                  <c:v>40453</c:v>
                </c:pt>
                <c:pt idx="59">
                  <c:v>103378</c:v>
                </c:pt>
                <c:pt idx="60">
                  <c:v>129185</c:v>
                </c:pt>
                <c:pt idx="61">
                  <c:v>228809</c:v>
                </c:pt>
                <c:pt idx="62">
                  <c:v>259476</c:v>
                </c:pt>
                <c:pt idx="63">
                  <c:v>349266</c:v>
                </c:pt>
                <c:pt idx="64">
                  <c:v>517807.60271518602</c:v>
                </c:pt>
              </c:numCache>
            </c:numRef>
          </c:val>
          <c:smooth val="0"/>
          <c:extLst>
            <c:ext xmlns:c16="http://schemas.microsoft.com/office/drawing/2014/chart" uri="{C3380CC4-5D6E-409C-BE32-E72D297353CC}">
              <c16:uniqueId val="{00000003-AE1C-4771-A35D-6FB80F318D98}"/>
            </c:ext>
          </c:extLst>
        </c:ser>
        <c:dLbls>
          <c:showLegendKey val="0"/>
          <c:showVal val="0"/>
          <c:showCatName val="0"/>
          <c:showSerName val="0"/>
          <c:showPercent val="0"/>
          <c:showBubbleSize val="0"/>
        </c:dLbls>
        <c:smooth val="0"/>
        <c:axId val="771141535"/>
        <c:axId val="1107058831"/>
        <c:extLst>
          <c:ext xmlns:c15="http://schemas.microsoft.com/office/drawing/2012/chart" uri="{02D57815-91ED-43cb-92C2-25804820EDAC}">
            <c15:filteredLineSeries>
              <c15:ser>
                <c:idx val="2"/>
                <c:order val="2"/>
                <c:tx>
                  <c:strRef>
                    <c:extLst>
                      <c:ext uri="{02D57815-91ED-43cb-92C2-25804820EDAC}">
                        <c15:formulaRef>
                          <c15:sqref>Data!#REF!</c15:sqref>
                        </c15:formulaRef>
                      </c:ext>
                    </c:extLst>
                    <c:strCache>
                      <c:ptCount val="1"/>
                      <c:pt idx="0">
                        <c:v>#REF!</c:v>
                      </c:pt>
                    </c:strCache>
                  </c:strRef>
                </c:tx>
                <c:spPr>
                  <a:ln>
                    <a:solidFill>
                      <a:srgbClr val="00B050"/>
                    </a:solidFill>
                  </a:ln>
                </c:spPr>
                <c:marker>
                  <c:symbol val="none"/>
                </c:marker>
                <c:dLbls>
                  <c:dLbl>
                    <c:idx val="64"/>
                    <c:layout>
                      <c:manualLayout>
                        <c:x val="-7.1684587813618753E-3"/>
                        <c:y val="4.6257217847769004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4-AE1C-4771-A35D-6FB80F318D98}"/>
                      </c:ext>
                    </c:extLst>
                  </c:dLbl>
                  <c:spPr>
                    <a:noFill/>
                    <a:ln>
                      <a:noFill/>
                    </a:ln>
                    <a:effectLst/>
                  </c:spPr>
                  <c:showLegendKey val="0"/>
                  <c:showVal val="0"/>
                  <c:showCatName val="0"/>
                  <c:showSerName val="0"/>
                  <c:showPercent val="0"/>
                  <c:showBubbleSize val="0"/>
                  <c:extLst>
                    <c:ext uri="{CE6537A1-D6FC-4f65-9D91-7224C49458BB}">
                      <c15:showLeaderLines val="1"/>
                    </c:ext>
                  </c:extLst>
                </c:dLbls>
                <c:cat>
                  <c:strRef>
                    <c:extLst>
                      <c:ext uri="{02D57815-91ED-43cb-92C2-25804820EDAC}">
                        <c15:formulaRef>
                          <c15:sqref>Data!$F$24:$BV$24</c15:sqref>
                        </c15:formulaRef>
                      </c:ext>
                    </c:extLst>
                    <c:strCache>
                      <c:ptCount val="69"/>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pt idx="68">
                        <c:v>پیش بینی 1406</c:v>
                      </c:pt>
                    </c:strCache>
                  </c:strRef>
                </c:cat>
                <c:val>
                  <c:numRef>
                    <c:extLst>
                      <c:ext uri="{02D57815-91ED-43cb-92C2-25804820EDAC}">
                        <c15:formulaRef>
                          <c15:sqref>Data!#REF!</c15:sqref>
                        </c15:formulaRef>
                      </c:ext>
                    </c:extLst>
                    <c:numCache>
                      <c:formatCode>#,##0_);\(#,##0\)</c:formatCode>
                      <c:ptCount val="65"/>
                      <c:pt idx="1">
                        <c:v>76</c:v>
                      </c:pt>
                      <c:pt idx="2">
                        <c:v>77.572956562889644</c:v>
                      </c:pt>
                      <c:pt idx="3">
                        <c:v>77.206969681127617</c:v>
                      </c:pt>
                      <c:pt idx="4">
                        <c:v>76.545156594700842</c:v>
                      </c:pt>
                      <c:pt idx="5">
                        <c:v>78.461510282272968</c:v>
                      </c:pt>
                      <c:pt idx="6">
                        <c:v>78.901148559342275</c:v>
                      </c:pt>
                      <c:pt idx="7">
                        <c:v>76.294556521765855</c:v>
                      </c:pt>
                      <c:pt idx="8">
                        <c:v>75.422151474637118</c:v>
                      </c:pt>
                      <c:pt idx="9">
                        <c:v>72.831617978374112</c:v>
                      </c:pt>
                      <c:pt idx="10">
                        <c:v>71.540766712641357</c:v>
                      </c:pt>
                      <c:pt idx="11">
                        <c:v>68.721143154150013</c:v>
                      </c:pt>
                      <c:pt idx="12">
                        <c:v>68.656918814595684</c:v>
                      </c:pt>
                      <c:pt idx="13">
                        <c:v>70.735104739640434</c:v>
                      </c:pt>
                      <c:pt idx="14">
                        <c:v>73.161205245430324</c:v>
                      </c:pt>
                      <c:pt idx="15">
                        <c:v>75.265449673049147</c:v>
                      </c:pt>
                      <c:pt idx="16">
                        <c:v>77.841830875196806</c:v>
                      </c:pt>
                      <c:pt idx="17">
                        <c:v>81.898881022638761</c:v>
                      </c:pt>
                      <c:pt idx="18">
                        <c:v>97.88321406825834</c:v>
                      </c:pt>
                      <c:pt idx="19">
                        <c:v>101.60371177300975</c:v>
                      </c:pt>
                      <c:pt idx="20">
                        <c:v>100.90303105209247</c:v>
                      </c:pt>
                      <c:pt idx="21">
                        <c:v>107.20759312253462</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numCache>
                  </c:numRef>
                </c:val>
                <c:smooth val="0"/>
                <c:extLst>
                  <c:ext xmlns:c16="http://schemas.microsoft.com/office/drawing/2014/chart" uri="{C3380CC4-5D6E-409C-BE32-E72D297353CC}">
                    <c16:uniqueId val="{00000005-AE1C-4771-A35D-6FB80F318D98}"/>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Data!#REF!</c15:sqref>
                        </c15:formulaRef>
                      </c:ext>
                    </c:extLst>
                    <c:strCache>
                      <c:ptCount val="1"/>
                      <c:pt idx="0">
                        <c:v>نرخ ارز روش رابطه مقداری _ سال پایه 1371</c:v>
                      </c:pt>
                    </c:strCache>
                  </c:strRef>
                </c:tx>
                <c:marker>
                  <c:symbol val="none"/>
                </c:marker>
                <c:dLbls>
                  <c:dLbl>
                    <c:idx val="63"/>
                    <c:layout>
                      <c:manualLayout>
                        <c:x val="-3.046594982078853E-2"/>
                        <c:y val="-5.986394557823129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9-AE1C-4771-A35D-6FB80F318D98}"/>
                      </c:ext>
                    </c:extLst>
                  </c:dLbl>
                  <c:spPr>
                    <a:noFill/>
                    <a:ln>
                      <a:noFill/>
                    </a:ln>
                    <a:effectLst/>
                  </c:spPr>
                  <c:showLegendKey val="0"/>
                  <c:showVal val="0"/>
                  <c:showCatName val="0"/>
                  <c:showSerName val="0"/>
                  <c:showPercent val="0"/>
                  <c:showBubbleSize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Data!$F$24:$BV$24</c15:sqref>
                        </c15:formulaRef>
                      </c:ext>
                    </c:extLst>
                    <c:strCache>
                      <c:ptCount val="69"/>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pt idx="68">
                        <c:v>پیش بینی 1406</c:v>
                      </c:pt>
                    </c:strCache>
                  </c:strRef>
                </c:cat>
                <c:val>
                  <c:numRef>
                    <c:extLst xmlns:c15="http://schemas.microsoft.com/office/drawing/2012/chart">
                      <c:ext xmlns:c15="http://schemas.microsoft.com/office/drawing/2012/chart" uri="{02D57815-91ED-43cb-92C2-25804820EDAC}">
                        <c15:formulaRef>
                          <c15:sqref>Data!#REF!</c15:sqref>
                        </c15:formulaRef>
                      </c:ext>
                    </c:extLst>
                    <c:numCache>
                      <c:formatCode>General</c:formatCode>
                      <c:ptCount val="65"/>
                      <c:pt idx="33" formatCode="#,##0_);\(#,##0\)">
                        <c:v>1498</c:v>
                      </c:pt>
                      <c:pt idx="34" formatCode="#,##0_);\(#,##0\)">
                        <c:v>2064.7570471398444</c:v>
                      </c:pt>
                      <c:pt idx="35" formatCode="#,##0_);\(#,##0\)">
                        <c:v>2762.7012184547784</c:v>
                      </c:pt>
                      <c:pt idx="36" formatCode="#,##0_);\(#,##0\)">
                        <c:v>3618.4008547371868</c:v>
                      </c:pt>
                      <c:pt idx="37" formatCode="#,##0_);\(#,##0\)">
                        <c:v>4579.4800655769459</c:v>
                      </c:pt>
                      <c:pt idx="38" formatCode="#,##0_);\(#,##0\)">
                        <c:v>5051.5543279464137</c:v>
                      </c:pt>
                      <c:pt idx="39" formatCode="#,##0_);\(#,##0\)">
                        <c:v>5670.2125853389643</c:v>
                      </c:pt>
                      <c:pt idx="40" formatCode="#,##0_);\(#,##0\)">
                        <c:v>6430.7338608996724</c:v>
                      </c:pt>
                      <c:pt idx="41" formatCode="#,##0_);\(#,##0\)">
                        <c:v>7678.4414692422042</c:v>
                      </c:pt>
                      <c:pt idx="42" formatCode="#,##0_);\(#,##0\)">
                        <c:v>9173.4803925166816</c:v>
                      </c:pt>
                      <c:pt idx="43" formatCode="#,##0_);\(#,##0\)">
                        <c:v>10939.559451212761</c:v>
                      </c:pt>
                      <c:pt idx="44" formatCode="#,##0_);\(#,##0\)">
                        <c:v>12676.415919072278</c:v>
                      </c:pt>
                      <c:pt idx="45" formatCode="#,##0_);\(#,##0\)">
                        <c:v>15721.185465944345</c:v>
                      </c:pt>
                      <c:pt idx="46" formatCode="#,##0_);\(#,##0\)">
                        <c:v>19888.131837082234</c:v>
                      </c:pt>
                      <c:pt idx="47" formatCode="#,##0_);\(#,##0\)">
                        <c:v>25499.088052064642</c:v>
                      </c:pt>
                      <c:pt idx="48" formatCode="#,##0_);\(#,##0\)">
                        <c:v>28015.869688299998</c:v>
                      </c:pt>
                      <c:pt idx="49" formatCode="#,##0_);\(#,##0\)">
                        <c:v>30148.569134403719</c:v>
                      </c:pt>
                      <c:pt idx="50" formatCode="#,##0_);\(#,##0\)">
                        <c:v>34606.097477020645</c:v>
                      </c:pt>
                      <c:pt idx="51" formatCode="#,##0_);\(#,##0\)">
                        <c:v>43200.033828274085</c:v>
                      </c:pt>
                      <c:pt idx="52" formatCode="#,##0_);\(#,##0\)">
                        <c:v>48536.608598289778</c:v>
                      </c:pt>
                      <c:pt idx="53" formatCode="#,##0_);\(#,##0\)">
                        <c:v>63666.367933049842</c:v>
                      </c:pt>
                      <c:pt idx="54" formatCode="#,##0_);\(#,##0\)">
                        <c:v>87659.761691657885</c:v>
                      </c:pt>
                      <c:pt idx="55" formatCode="#,##0_);\(#,##0\)">
                        <c:v>100333.74045212282</c:v>
                      </c:pt>
                      <c:pt idx="56" formatCode="#,##0_);\(#,##0\)">
                        <c:v>131448.42967162305</c:v>
                      </c:pt>
                      <c:pt idx="57" formatCode="#,##0_);\(#,##0\)">
                        <c:v>147502.07659255387</c:v>
                      </c:pt>
                      <c:pt idx="58" formatCode="#,##0_);\(#,##0\)">
                        <c:v>172206.92702991294</c:v>
                      </c:pt>
                      <c:pt idx="59" formatCode="#,##0_);\(#,##0\)">
                        <c:v>213941.52206333983</c:v>
                      </c:pt>
                      <c:pt idx="60" formatCode="#,##0_);\(#,##0\)">
                        <c:v>273537.61847027077</c:v>
                      </c:pt>
                      <c:pt idx="61" formatCode="#,##0_);\(#,##0\)">
                        <c:v>320902.39155285957</c:v>
                      </c:pt>
                      <c:pt idx="62" formatCode="#,##0_);\(#,##0\)">
                        <c:v>395669.81053166284</c:v>
                      </c:pt>
                      <c:pt idx="63" formatCode="#,##0_);\(#,##0\)">
                        <c:v>618893.93679533317</c:v>
                      </c:pt>
                      <c:pt idx="64" formatCode="#,##0_);\(#,##0\)">
                        <c:v>824892.25845425134</c:v>
                      </c:pt>
                    </c:numCache>
                  </c:numRef>
                </c:val>
                <c:smooth val="0"/>
                <c:extLst xmlns:c15="http://schemas.microsoft.com/office/drawing/2012/chart">
                  <c:ext xmlns:c16="http://schemas.microsoft.com/office/drawing/2014/chart" uri="{C3380CC4-5D6E-409C-BE32-E72D297353CC}">
                    <c16:uniqueId val="{00000007-AE1C-4771-A35D-6FB80F318D98}"/>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Data!#REF!</c15:sqref>
                        </c15:formulaRef>
                      </c:ext>
                    </c:extLst>
                    <c:strCache>
                      <c:ptCount val="1"/>
                      <c:pt idx="0">
                        <c:v>#REF!</c:v>
                      </c:pt>
                    </c:strCache>
                  </c:strRef>
                </c:tx>
                <c:spPr>
                  <a:ln>
                    <a:solidFill>
                      <a:srgbClr val="00B050"/>
                    </a:solidFill>
                  </a:ln>
                </c:spPr>
                <c:marker>
                  <c:symbol val="none"/>
                </c:marker>
                <c:cat>
                  <c:strRef>
                    <c:extLst xmlns:c15="http://schemas.microsoft.com/office/drawing/2012/chart">
                      <c:ext xmlns:c15="http://schemas.microsoft.com/office/drawing/2012/chart" uri="{02D57815-91ED-43cb-92C2-25804820EDAC}">
                        <c15:formulaRef>
                          <c15:sqref>Data!$F$24:$BV$24</c15:sqref>
                        </c15:formulaRef>
                      </c:ext>
                    </c:extLst>
                    <c:strCache>
                      <c:ptCount val="69"/>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pt idx="68">
                        <c:v>پیش بینی 1406</c:v>
                      </c:pt>
                    </c:strCache>
                  </c:strRef>
                </c:cat>
                <c:val>
                  <c:numRef>
                    <c:extLst xmlns:c15="http://schemas.microsoft.com/office/drawing/2012/chart">
                      <c:ext xmlns:c15="http://schemas.microsoft.com/office/drawing/2012/chart" uri="{02D57815-91ED-43cb-92C2-25804820EDAC}">
                        <c15:formulaRef>
                          <c15:sqref>Data!#REF!</c15:sqref>
                        </c15:formulaRef>
                      </c:ext>
                    </c:extLst>
                    <c:numCache>
                      <c:formatCode>General</c:formatCode>
                      <c:ptCount val="1"/>
                      <c:pt idx="0">
                        <c:v>1</c:v>
                      </c:pt>
                    </c:numCache>
                  </c:numRef>
                </c:val>
                <c:smooth val="0"/>
                <c:extLst xmlns:c15="http://schemas.microsoft.com/office/drawing/2012/chart">
                  <c:ext xmlns:c16="http://schemas.microsoft.com/office/drawing/2014/chart" uri="{C3380CC4-5D6E-409C-BE32-E72D297353CC}">
                    <c16:uniqueId val="{00000002-FFA0-4F40-8777-BABEB56EAABF}"/>
                  </c:ext>
                </c:extLst>
              </c15:ser>
            </c15:filteredLineSeries>
          </c:ext>
        </c:extLst>
      </c:lineChart>
      <c:catAx>
        <c:axId val="77114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mn-cs"/>
              </a:defRPr>
            </a:pPr>
            <a:endParaRPr lang="en-US"/>
          </a:p>
        </c:txPr>
        <c:crossAx val="1107058831"/>
        <c:crosses val="autoZero"/>
        <c:auto val="1"/>
        <c:lblAlgn val="ctr"/>
        <c:lblOffset val="100"/>
        <c:noMultiLvlLbl val="0"/>
      </c:catAx>
      <c:valAx>
        <c:axId val="1107058831"/>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t" anchorCtr="0"/>
              <a:lstStyle/>
              <a:p>
                <a:pPr>
                  <a:defRPr sz="1200" b="0" i="0" u="none" strike="noStrike" kern="1200" baseline="0">
                    <a:solidFill>
                      <a:schemeClr val="tx1">
                        <a:lumMod val="65000"/>
                        <a:lumOff val="35000"/>
                      </a:schemeClr>
                    </a:solidFill>
                    <a:latin typeface="+mn-lt"/>
                    <a:ea typeface="+mn-ea"/>
                    <a:cs typeface="B Titr" panose="00000700000000000000" pitchFamily="2" charset="-78"/>
                  </a:defRPr>
                </a:pPr>
                <a:r>
                  <a:rPr lang="fa-IR" sz="1200">
                    <a:cs typeface="B Titr" panose="00000700000000000000" pitchFamily="2" charset="-78"/>
                  </a:rPr>
                  <a:t>ریال</a:t>
                </a:r>
              </a:p>
            </c:rich>
          </c:tx>
          <c:layout>
            <c:manualLayout>
              <c:xMode val="edge"/>
              <c:yMode val="edge"/>
              <c:x val="4.2049472694567103E-2"/>
              <c:y val="1.841312013836963E-2"/>
            </c:manualLayout>
          </c:layout>
          <c:overlay val="0"/>
          <c:spPr>
            <a:noFill/>
            <a:ln>
              <a:noFill/>
            </a:ln>
            <a:effectLst/>
          </c:sp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mn-cs"/>
              </a:defRPr>
            </a:pPr>
            <a:endParaRPr lang="en-US"/>
          </a:p>
        </c:txPr>
        <c:crossAx val="771141535"/>
        <c:crosses val="autoZero"/>
        <c:crossBetween val="between"/>
      </c:valAx>
    </c:plotArea>
    <c:legend>
      <c:legendPos val="t"/>
      <c:layout>
        <c:manualLayout>
          <c:xMode val="edge"/>
          <c:yMode val="edge"/>
          <c:x val="0.2057930460305365"/>
          <c:y val="0.93825830033131385"/>
          <c:w val="0.57629018146925182"/>
          <c:h val="5.397187873794225E-2"/>
        </c:manualLayout>
      </c:layout>
      <c:overlay val="0"/>
      <c:txPr>
        <a:bodyPr/>
        <a:lstStyle/>
        <a:p>
          <a:pPr>
            <a:defRPr sz="1200" b="1">
              <a:cs typeface="B Nazanin" panose="00000400000000000000" pitchFamily="2" charset="-78"/>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Titr" panose="00000700000000000000" pitchFamily="2" charset="-78"/>
              </a:defRPr>
            </a:pPr>
            <a:r>
              <a:rPr lang="fa-IR">
                <a:cs typeface="B Titr" panose="00000700000000000000" pitchFamily="2" charset="-78"/>
              </a:rPr>
              <a:t>اهمیت</a:t>
            </a:r>
            <a:r>
              <a:rPr lang="fa-IR" baseline="0">
                <a:cs typeface="B Titr" panose="00000700000000000000" pitchFamily="2" charset="-78"/>
              </a:rPr>
              <a:t> فروش نفت در نرخ ارز در کشورهای نفتی</a:t>
            </a:r>
            <a:endParaRPr lang="en-US">
              <a:cs typeface="B Titr" panose="00000700000000000000" pitchFamily="2" charset="-78"/>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Titr" panose="00000700000000000000" pitchFamily="2" charset="-78"/>
            </a:defRPr>
          </a:pPr>
          <a:endParaRPr lang="en-US"/>
        </a:p>
      </c:txPr>
    </c:title>
    <c:autoTitleDeleted val="0"/>
    <c:plotArea>
      <c:layout>
        <c:manualLayout>
          <c:layoutTarget val="inner"/>
          <c:xMode val="edge"/>
          <c:yMode val="edge"/>
          <c:x val="9.5579748352784599E-2"/>
          <c:y val="8.2488941349667833E-2"/>
          <c:w val="0.85398253296807947"/>
          <c:h val="0.72552994460178855"/>
        </c:manualLayout>
      </c:layout>
      <c:lineChart>
        <c:grouping val="standard"/>
        <c:varyColors val="0"/>
        <c:ser>
          <c:idx val="0"/>
          <c:order val="0"/>
          <c:tx>
            <c:strRef>
              <c:f>Data!$E$34</c:f>
              <c:strCache>
                <c:ptCount val="1"/>
                <c:pt idx="0">
                  <c:v>نرخ حقیقی ارز به قیمت های ثابت سال 1402</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Data!$F$3:$BV$3</c15:sqref>
                  </c15:fullRef>
                </c:ext>
              </c:extLst>
              <c:f>Data!$S$3:$BV$3</c:f>
              <c:strCache>
                <c:ptCount val="56"/>
                <c:pt idx="0">
                  <c:v>1351</c:v>
                </c:pt>
                <c:pt idx="1">
                  <c:v>1352</c:v>
                </c:pt>
                <c:pt idx="2">
                  <c:v>1353</c:v>
                </c:pt>
                <c:pt idx="3">
                  <c:v>1354</c:v>
                </c:pt>
                <c:pt idx="4">
                  <c:v>1355</c:v>
                </c:pt>
                <c:pt idx="5">
                  <c:v>1356</c:v>
                </c:pt>
                <c:pt idx="6">
                  <c:v>1357</c:v>
                </c:pt>
                <c:pt idx="7">
                  <c:v>1358</c:v>
                </c:pt>
                <c:pt idx="8">
                  <c:v>1359</c:v>
                </c:pt>
                <c:pt idx="9">
                  <c:v>1360</c:v>
                </c:pt>
                <c:pt idx="10">
                  <c:v>1361</c:v>
                </c:pt>
                <c:pt idx="11">
                  <c:v>1362</c:v>
                </c:pt>
                <c:pt idx="12">
                  <c:v>1363</c:v>
                </c:pt>
                <c:pt idx="13">
                  <c:v>1364</c:v>
                </c:pt>
                <c:pt idx="14">
                  <c:v>1365</c:v>
                </c:pt>
                <c:pt idx="15">
                  <c:v>1366</c:v>
                </c:pt>
                <c:pt idx="16">
                  <c:v>1367</c:v>
                </c:pt>
                <c:pt idx="17">
                  <c:v>1368</c:v>
                </c:pt>
                <c:pt idx="18">
                  <c:v>1369</c:v>
                </c:pt>
                <c:pt idx="19">
                  <c:v>1370</c:v>
                </c:pt>
                <c:pt idx="20">
                  <c:v>1371</c:v>
                </c:pt>
                <c:pt idx="21">
                  <c:v>1372</c:v>
                </c:pt>
                <c:pt idx="22">
                  <c:v>1373</c:v>
                </c:pt>
                <c:pt idx="23">
                  <c:v>1374</c:v>
                </c:pt>
                <c:pt idx="24">
                  <c:v>1375</c:v>
                </c:pt>
                <c:pt idx="25">
                  <c:v>1376</c:v>
                </c:pt>
                <c:pt idx="26">
                  <c:v>1377</c:v>
                </c:pt>
                <c:pt idx="27">
                  <c:v>1378</c:v>
                </c:pt>
                <c:pt idx="28">
                  <c:v>1379</c:v>
                </c:pt>
                <c:pt idx="29">
                  <c:v>1380</c:v>
                </c:pt>
                <c:pt idx="30">
                  <c:v>1381</c:v>
                </c:pt>
                <c:pt idx="31">
                  <c:v>1382</c:v>
                </c:pt>
                <c:pt idx="32">
                  <c:v>1383</c:v>
                </c:pt>
                <c:pt idx="33">
                  <c:v>1384</c:v>
                </c:pt>
                <c:pt idx="34">
                  <c:v>1385</c:v>
                </c:pt>
                <c:pt idx="35">
                  <c:v>1386</c:v>
                </c:pt>
                <c:pt idx="36">
                  <c:v>1387</c:v>
                </c:pt>
                <c:pt idx="37">
                  <c:v>1388</c:v>
                </c:pt>
                <c:pt idx="38">
                  <c:v>1389</c:v>
                </c:pt>
                <c:pt idx="39">
                  <c:v>1390</c:v>
                </c:pt>
                <c:pt idx="40">
                  <c:v>1391</c:v>
                </c:pt>
                <c:pt idx="41">
                  <c:v>1392</c:v>
                </c:pt>
                <c:pt idx="42">
                  <c:v>1393</c:v>
                </c:pt>
                <c:pt idx="43">
                  <c:v>1394</c:v>
                </c:pt>
                <c:pt idx="44">
                  <c:v>1395</c:v>
                </c:pt>
                <c:pt idx="45">
                  <c:v>1396</c:v>
                </c:pt>
                <c:pt idx="46">
                  <c:v>1397</c:v>
                </c:pt>
                <c:pt idx="47">
                  <c:v>1398</c:v>
                </c:pt>
                <c:pt idx="48">
                  <c:v>1399</c:v>
                </c:pt>
                <c:pt idx="49">
                  <c:v>1400</c:v>
                </c:pt>
                <c:pt idx="50">
                  <c:v>1401</c:v>
                </c:pt>
                <c:pt idx="51">
                  <c:v>1402</c:v>
                </c:pt>
                <c:pt idx="52">
                  <c:v>1403</c:v>
                </c:pt>
                <c:pt idx="53">
                  <c:v>1404</c:v>
                </c:pt>
                <c:pt idx="54">
                  <c:v>پیش بینی 1405 </c:v>
                </c:pt>
                <c:pt idx="55">
                  <c:v>پیش بینی 1406</c:v>
                </c:pt>
              </c:strCache>
            </c:strRef>
          </c:cat>
          <c:val>
            <c:numRef>
              <c:extLst>
                <c:ext xmlns:c15="http://schemas.microsoft.com/office/drawing/2012/chart" uri="{02D57815-91ED-43cb-92C2-25804820EDAC}">
                  <c15:fullRef>
                    <c15:sqref>Data!$F$34:$BR$34</c15:sqref>
                  </c15:fullRef>
                </c:ext>
              </c:extLst>
              <c:f>Data!$S$34:$BR$34</c:f>
              <c:numCache>
                <c:formatCode>#,##0_);\(#,##0\)</c:formatCode>
                <c:ptCount val="52"/>
                <c:pt idx="0">
                  <c:v>106402.23206672019</c:v>
                </c:pt>
                <c:pt idx="1">
                  <c:v>111338.18048272905</c:v>
                </c:pt>
                <c:pt idx="2">
                  <c:v>123646.39900831597</c:v>
                </c:pt>
                <c:pt idx="3">
                  <c:v>134951.57086288757</c:v>
                </c:pt>
                <c:pt idx="4">
                  <c:v>99333.375380298501</c:v>
                </c:pt>
                <c:pt idx="5">
                  <c:v>105791.71754882303</c:v>
                </c:pt>
                <c:pt idx="6">
                  <c:v>160372.73980208216</c:v>
                </c:pt>
                <c:pt idx="7">
                  <c:v>188681.09950372667</c:v>
                </c:pt>
                <c:pt idx="8">
                  <c:v>243115.89533512379</c:v>
                </c:pt>
                <c:pt idx="9">
                  <c:v>301771.38494809618</c:v>
                </c:pt>
                <c:pt idx="10">
                  <c:v>355860.30791545275</c:v>
                </c:pt>
                <c:pt idx="11">
                  <c:v>413203.60105623322</c:v>
                </c:pt>
                <c:pt idx="12">
                  <c:v>493757.37231144466</c:v>
                </c:pt>
                <c:pt idx="13">
                  <c:v>541234.91473951528</c:v>
                </c:pt>
                <c:pt idx="14">
                  <c:v>499860.09318780486</c:v>
                </c:pt>
                <c:pt idx="15">
                  <c:v>553654.10486371361</c:v>
                </c:pt>
                <c:pt idx="16">
                  <c:v>443442.70213806327</c:v>
                </c:pt>
                <c:pt idx="17">
                  <c:v>501657.98021967651</c:v>
                </c:pt>
                <c:pt idx="18">
                  <c:v>554716.218991898</c:v>
                </c:pt>
                <c:pt idx="19">
                  <c:v>482171.89695787907</c:v>
                </c:pt>
                <c:pt idx="20">
                  <c:v>421246.78992383077</c:v>
                </c:pt>
                <c:pt idx="21">
                  <c:v>426644.38719989581</c:v>
                </c:pt>
                <c:pt idx="22">
                  <c:v>472423.04834073974</c:v>
                </c:pt>
                <c:pt idx="23">
                  <c:v>498888.84093296813</c:v>
                </c:pt>
                <c:pt idx="24">
                  <c:v>459841.31797745422</c:v>
                </c:pt>
                <c:pt idx="25">
                  <c:v>432156.09358863742</c:v>
                </c:pt>
                <c:pt idx="26">
                  <c:v>501684.11798887799</c:v>
                </c:pt>
                <c:pt idx="27">
                  <c:v>570283.95726740989</c:v>
                </c:pt>
                <c:pt idx="28">
                  <c:v>491745.10553402081</c:v>
                </c:pt>
                <c:pt idx="29">
                  <c:v>442285.25156847393</c:v>
                </c:pt>
                <c:pt idx="30">
                  <c:v>391187.41925653222</c:v>
                </c:pt>
                <c:pt idx="31">
                  <c:v>360775.6815589036</c:v>
                </c:pt>
                <c:pt idx="32">
                  <c:v>337541.98148916772</c:v>
                </c:pt>
                <c:pt idx="33">
                  <c:v>327225.67704350647</c:v>
                </c:pt>
                <c:pt idx="34">
                  <c:v>307562.51212167786</c:v>
                </c:pt>
                <c:pt idx="35">
                  <c:v>271516.61015532486</c:v>
                </c:pt>
                <c:pt idx="36">
                  <c:v>232231.73367593274</c:v>
                </c:pt>
                <c:pt idx="37">
                  <c:v>215705.08211787153</c:v>
                </c:pt>
                <c:pt idx="38">
                  <c:v>207155.40879696995</c:v>
                </c:pt>
                <c:pt idx="39">
                  <c:v>225093.60117118017</c:v>
                </c:pt>
                <c:pt idx="40">
                  <c:v>338134.77970251156</c:v>
                </c:pt>
                <c:pt idx="41">
                  <c:v>310993.80089492287</c:v>
                </c:pt>
                <c:pt idx="42">
                  <c:v>281844.9282371304</c:v>
                </c:pt>
                <c:pt idx="43">
                  <c:v>265101.39403827413</c:v>
                </c:pt>
                <c:pt idx="44">
                  <c:v>260095.67466246057</c:v>
                </c:pt>
                <c:pt idx="45">
                  <c:v>268814.48590179119</c:v>
                </c:pt>
                <c:pt idx="46">
                  <c:v>536701.12088092614</c:v>
                </c:pt>
                <c:pt idx="47">
                  <c:v>483486.34263340244</c:v>
                </c:pt>
                <c:pt idx="48">
                  <c:v>589279.44848997099</c:v>
                </c:pt>
                <c:pt idx="49">
                  <c:v>478438.05151193822</c:v>
                </c:pt>
                <c:pt idx="50">
                  <c:v>474799.2869565218</c:v>
                </c:pt>
                <c:pt idx="51">
                  <c:v>517807.60271518608</c:v>
                </c:pt>
              </c:numCache>
            </c:numRef>
          </c:val>
          <c:smooth val="0"/>
          <c:extLst>
            <c:ext xmlns:c16="http://schemas.microsoft.com/office/drawing/2014/chart" uri="{C3380CC4-5D6E-409C-BE32-E72D297353CC}">
              <c16:uniqueId val="{00000000-CEB2-4495-A1B4-D3465147A44B}"/>
            </c:ext>
          </c:extLst>
        </c:ser>
        <c:dLbls>
          <c:showLegendKey val="0"/>
          <c:showVal val="0"/>
          <c:showCatName val="0"/>
          <c:showSerName val="0"/>
          <c:showPercent val="0"/>
          <c:showBubbleSize val="0"/>
        </c:dLbls>
        <c:marker val="1"/>
        <c:smooth val="0"/>
        <c:axId val="1684037008"/>
        <c:axId val="2001566016"/>
      </c:lineChart>
      <c:lineChart>
        <c:grouping val="standard"/>
        <c:varyColors val="0"/>
        <c:ser>
          <c:idx val="1"/>
          <c:order val="1"/>
          <c:tx>
            <c:strRef>
              <c:f>Data!$E$84</c:f>
              <c:strCache>
                <c:ptCount val="1"/>
                <c:pt idx="0">
                  <c:v>ارزش حقیقی صادرات نفتی به قیمت های ثابت 1402 (میلیارد دلار) </c:v>
                </c:pt>
              </c:strCache>
            </c:strRef>
          </c:tx>
          <c:spPr>
            <a:ln w="28575" cap="rnd">
              <a:solidFill>
                <a:schemeClr val="accent2"/>
              </a:solidFill>
              <a:round/>
            </a:ln>
            <a:effectLst/>
          </c:spPr>
          <c:marker>
            <c:symbol val="none"/>
          </c:marker>
          <c:cat>
            <c:strLit>
              <c:ptCount val="56"/>
              <c:pt idx="0">
                <c:v>14</c:v>
              </c:pt>
              <c:pt idx="1">
                <c:v>15</c:v>
              </c:pt>
              <c:pt idx="2">
                <c:v>16</c:v>
              </c:pt>
              <c:pt idx="3">
                <c:v>17</c:v>
              </c:pt>
              <c:pt idx="4">
                <c:v>18</c:v>
              </c:pt>
              <c:pt idx="5">
                <c:v>19</c:v>
              </c:pt>
              <c:pt idx="6">
                <c:v>20</c:v>
              </c:pt>
              <c:pt idx="7">
                <c:v>21</c:v>
              </c:pt>
              <c:pt idx="8">
                <c:v>22</c:v>
              </c:pt>
              <c:pt idx="9">
                <c:v>23</c:v>
              </c:pt>
              <c:pt idx="10">
                <c:v>24</c:v>
              </c:pt>
              <c:pt idx="11">
                <c:v>25</c:v>
              </c:pt>
              <c:pt idx="12">
                <c:v>26</c:v>
              </c:pt>
              <c:pt idx="13">
                <c:v>27</c:v>
              </c:pt>
              <c:pt idx="14">
                <c:v>28</c:v>
              </c:pt>
              <c:pt idx="15">
                <c:v>29</c:v>
              </c:pt>
              <c:pt idx="16">
                <c:v>30</c:v>
              </c:pt>
              <c:pt idx="17">
                <c:v>31</c:v>
              </c:pt>
              <c:pt idx="18">
                <c:v>32</c:v>
              </c:pt>
              <c:pt idx="19">
                <c:v>33</c:v>
              </c:pt>
              <c:pt idx="20">
                <c:v>34</c:v>
              </c:pt>
              <c:pt idx="21">
                <c:v>35</c:v>
              </c:pt>
              <c:pt idx="22">
                <c:v>36</c:v>
              </c:pt>
              <c:pt idx="23">
                <c:v>37</c:v>
              </c:pt>
              <c:pt idx="24">
                <c:v>38</c:v>
              </c:pt>
              <c:pt idx="25">
                <c:v>39</c:v>
              </c:pt>
              <c:pt idx="26">
                <c:v>40</c:v>
              </c:pt>
              <c:pt idx="27">
                <c:v>41</c:v>
              </c:pt>
              <c:pt idx="28">
                <c:v>42</c:v>
              </c:pt>
              <c:pt idx="29">
                <c:v>43</c:v>
              </c:pt>
              <c:pt idx="30">
                <c:v>44</c:v>
              </c:pt>
              <c:pt idx="31">
                <c:v>45</c:v>
              </c:pt>
              <c:pt idx="32">
                <c:v>46</c:v>
              </c:pt>
              <c:pt idx="33">
                <c:v>47</c:v>
              </c:pt>
              <c:pt idx="34">
                <c:v>48</c:v>
              </c:pt>
              <c:pt idx="35">
                <c:v>49</c:v>
              </c:pt>
              <c:pt idx="36">
                <c:v>50</c:v>
              </c:pt>
              <c:pt idx="37">
                <c:v>51</c:v>
              </c:pt>
              <c:pt idx="38">
                <c:v>52</c:v>
              </c:pt>
              <c:pt idx="39">
                <c:v>53</c:v>
              </c:pt>
              <c:pt idx="40">
                <c:v>54</c:v>
              </c:pt>
              <c:pt idx="41">
                <c:v>55</c:v>
              </c:pt>
              <c:pt idx="42">
                <c:v>56</c:v>
              </c:pt>
              <c:pt idx="43">
                <c:v>57</c:v>
              </c:pt>
              <c:pt idx="44">
                <c:v>58</c:v>
              </c:pt>
              <c:pt idx="45">
                <c:v>59</c:v>
              </c:pt>
              <c:pt idx="46">
                <c:v>60</c:v>
              </c:pt>
              <c:pt idx="47">
                <c:v>61</c:v>
              </c:pt>
              <c:pt idx="48">
                <c:v>62</c:v>
              </c:pt>
              <c:pt idx="49">
                <c:v>63</c:v>
              </c:pt>
              <c:pt idx="50">
                <c:v>64</c:v>
              </c:pt>
              <c:pt idx="51">
                <c:v>65</c:v>
              </c:pt>
              <c:pt idx="52">
                <c:v>66</c:v>
              </c:pt>
              <c:pt idx="53">
                <c:v>67</c:v>
              </c:pt>
              <c:pt idx="54">
                <c:v>68</c:v>
              </c:pt>
              <c:pt idx="55">
                <c:v>69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Data!$F$84:$BV$84</c15:sqref>
                  </c15:fullRef>
                </c:ext>
              </c:extLst>
              <c:f>Data!$S$84:$BV$84</c:f>
              <c:numCache>
                <c:formatCode>0.0</c:formatCode>
                <c:ptCount val="56"/>
                <c:pt idx="0">
                  <c:v>54.226077332409353</c:v>
                </c:pt>
                <c:pt idx="1">
                  <c:v>56.745590601858012</c:v>
                </c:pt>
                <c:pt idx="2">
                  <c:v>129.08761568685128</c:v>
                </c:pt>
                <c:pt idx="3">
                  <c:v>112.75791826913874</c:v>
                </c:pt>
                <c:pt idx="4">
                  <c:v>128.69410179767888</c:v>
                </c:pt>
                <c:pt idx="5">
                  <c:v>117.19934909709163</c:v>
                </c:pt>
                <c:pt idx="6">
                  <c:v>72.714054493995761</c:v>
                </c:pt>
                <c:pt idx="7">
                  <c:v>100.82543559796741</c:v>
                </c:pt>
                <c:pt idx="8">
                  <c:v>42.813073424127708</c:v>
                </c:pt>
                <c:pt idx="9">
                  <c:v>35.375003021020035</c:v>
                </c:pt>
                <c:pt idx="10">
                  <c:v>68.420384342720126</c:v>
                </c:pt>
                <c:pt idx="11">
                  <c:v>64.320173589984819</c:v>
                </c:pt>
                <c:pt idx="12">
                  <c:v>48.768836042988887</c:v>
                </c:pt>
                <c:pt idx="13">
                  <c:v>38.606098877556526</c:v>
                </c:pt>
                <c:pt idx="14">
                  <c:v>17.285419126111886</c:v>
                </c:pt>
                <c:pt idx="15">
                  <c:v>28.670330083663341</c:v>
                </c:pt>
                <c:pt idx="16">
                  <c:v>24.775681439465107</c:v>
                </c:pt>
                <c:pt idx="17">
                  <c:v>29.410981057007881</c:v>
                </c:pt>
                <c:pt idx="18">
                  <c:v>41.712156229061065</c:v>
                </c:pt>
                <c:pt idx="19">
                  <c:v>35.611578246821225</c:v>
                </c:pt>
                <c:pt idx="20">
                  <c:v>36.438404927663555</c:v>
                </c:pt>
                <c:pt idx="21">
                  <c:v>30.053196812024765</c:v>
                </c:pt>
                <c:pt idx="22">
                  <c:v>29.841235549106024</c:v>
                </c:pt>
                <c:pt idx="23">
                  <c:v>30.020776935193556</c:v>
                </c:pt>
                <c:pt idx="24">
                  <c:v>37.214818301251114</c:v>
                </c:pt>
                <c:pt idx="25">
                  <c:v>30.063766731217719</c:v>
                </c:pt>
                <c:pt idx="26">
                  <c:v>19.806597025303354</c:v>
                </c:pt>
                <c:pt idx="27">
                  <c:v>32.688993971920588</c:v>
                </c:pt>
                <c:pt idx="28">
                  <c:v>43.895849611177674</c:v>
                </c:pt>
                <c:pt idx="29">
                  <c:v>34.473894616554617</c:v>
                </c:pt>
                <c:pt idx="30">
                  <c:v>40.052310163020245</c:v>
                </c:pt>
                <c:pt idx="31">
                  <c:v>46.773730580586189</c:v>
                </c:pt>
                <c:pt idx="32">
                  <c:v>60.052766170789262</c:v>
                </c:pt>
                <c:pt idx="33">
                  <c:v>86.531520960832381</c:v>
                </c:pt>
                <c:pt idx="34">
                  <c:v>97.161633966263906</c:v>
                </c:pt>
                <c:pt idx="35">
                  <c:v>123.4500433037275</c:v>
                </c:pt>
                <c:pt idx="36">
                  <c:v>121.85955937397537</c:v>
                </c:pt>
                <c:pt idx="37">
                  <c:v>98.770197628394769</c:v>
                </c:pt>
                <c:pt idx="38">
                  <c:v>125.28337976794943</c:v>
                </c:pt>
                <c:pt idx="39">
                  <c:v>160.44160867017348</c:v>
                </c:pt>
                <c:pt idx="40">
                  <c:v>89.821230803362653</c:v>
                </c:pt>
                <c:pt idx="41">
                  <c:v>83.917521627901266</c:v>
                </c:pt>
                <c:pt idx="42">
                  <c:v>70.891349362996081</c:v>
                </c:pt>
                <c:pt idx="43">
                  <c:v>40.700973176452813</c:v>
                </c:pt>
                <c:pt idx="44">
                  <c:v>67.345139465302537</c:v>
                </c:pt>
                <c:pt idx="45">
                  <c:v>77.562828970666288</c:v>
                </c:pt>
                <c:pt idx="46">
                  <c:v>68.754748129542193</c:v>
                </c:pt>
                <c:pt idx="47">
                  <c:v>30.862718380116824</c:v>
                </c:pt>
                <c:pt idx="48">
                  <c:v>27.282492914588332</c:v>
                </c:pt>
                <c:pt idx="49">
                  <c:v>43.28513532627521</c:v>
                </c:pt>
                <c:pt idx="50">
                  <c:v>57.349360328435566</c:v>
                </c:pt>
                <c:pt idx="51">
                  <c:v>56.796409739625055</c:v>
                </c:pt>
                <c:pt idx="52">
                  <c:v>48.581863160609807</c:v>
                </c:pt>
                <c:pt idx="53">
                  <c:v>37.991681846029181</c:v>
                </c:pt>
                <c:pt idx="54">
                  <c:v>42.258992767058736</c:v>
                </c:pt>
              </c:numCache>
            </c:numRef>
          </c:val>
          <c:smooth val="0"/>
          <c:extLst>
            <c:ext xmlns:c16="http://schemas.microsoft.com/office/drawing/2014/chart" uri="{C3380CC4-5D6E-409C-BE32-E72D297353CC}">
              <c16:uniqueId val="{00000001-CEB2-4495-A1B4-D3465147A44B}"/>
            </c:ext>
          </c:extLst>
        </c:ser>
        <c:dLbls>
          <c:showLegendKey val="0"/>
          <c:showVal val="0"/>
          <c:showCatName val="0"/>
          <c:showSerName val="0"/>
          <c:showPercent val="0"/>
          <c:showBubbleSize val="0"/>
        </c:dLbls>
        <c:marker val="1"/>
        <c:smooth val="0"/>
        <c:axId val="94730560"/>
        <c:axId val="2011057984"/>
        <c:extLst>
          <c:ext xmlns:c15="http://schemas.microsoft.com/office/drawing/2012/chart" uri="{02D57815-91ED-43cb-92C2-25804820EDAC}">
            <c15:filteredLineSeries>
              <c15:ser>
                <c:idx val="2"/>
                <c:order val="2"/>
                <c:tx>
                  <c:strRef>
                    <c:extLst>
                      <c:ext uri="{02D57815-91ED-43cb-92C2-25804820EDAC}">
                        <c15:formulaRef>
                          <c15:sqref>Data!$E$33</c15:sqref>
                        </c15:formulaRef>
                      </c:ext>
                    </c:extLst>
                    <c:strCache>
                      <c:ptCount val="1"/>
                      <c:pt idx="0">
                        <c:v>نرخ حقیقی ارز به قیمت های ثابت سال 1381</c:v>
                      </c:pt>
                    </c:strCache>
                  </c:strRef>
                </c:tx>
                <c:spPr>
                  <a:ln w="28575" cap="rnd">
                    <a:solidFill>
                      <a:schemeClr val="accent3"/>
                    </a:solidFill>
                    <a:round/>
                  </a:ln>
                  <a:effectLst/>
                </c:spPr>
                <c:marker>
                  <c:symbol val="none"/>
                </c:marker>
                <c:val>
                  <c:numRef>
                    <c:extLst>
                      <c:ext uri="{02D57815-91ED-43cb-92C2-25804820EDAC}">
                        <c15:fullRef>
                          <c15:sqref>Data!$F$33:$BV$33</c15:sqref>
                        </c15:fullRef>
                        <c15:formulaRef>
                          <c15:sqref>Data!$S$33:$BV$33</c15:sqref>
                        </c15:formulaRef>
                      </c:ext>
                    </c:extLst>
                    <c:numCache>
                      <c:formatCode>#,##0_);\(#,##0\)</c:formatCode>
                      <c:ptCount val="56"/>
                      <c:pt idx="0">
                        <c:v>2173.5367616400231</c:v>
                      </c:pt>
                      <c:pt idx="1">
                        <c:v>2274.3660875608061</c:v>
                      </c:pt>
                      <c:pt idx="2">
                        <c:v>2525.7928190873276</c:v>
                      </c:pt>
                      <c:pt idx="3">
                        <c:v>2756.7297660412351</c:v>
                      </c:pt>
                      <c:pt idx="4">
                        <c:v>2029.1373484672988</c:v>
                      </c:pt>
                      <c:pt idx="5">
                        <c:v>2161.0654466836572</c:v>
                      </c:pt>
                      <c:pt idx="6">
                        <c:v>3276.0219288085877</c:v>
                      </c:pt>
                      <c:pt idx="7">
                        <c:v>3854.2923210562903</c:v>
                      </c:pt>
                      <c:pt idx="8">
                        <c:v>4966.2617558489737</c:v>
                      </c:pt>
                      <c:pt idx="9">
                        <c:v>6164.4496177901274</c:v>
                      </c:pt>
                      <c:pt idx="10">
                        <c:v>7269.3537178596216</c:v>
                      </c:pt>
                      <c:pt idx="11">
                        <c:v>8440.7366226546219</c:v>
                      </c:pt>
                      <c:pt idx="12">
                        <c:v>10086.252696059495</c:v>
                      </c:pt>
                      <c:pt idx="13">
                        <c:v>11056.102499163502</c:v>
                      </c:pt>
                      <c:pt idx="14">
                        <c:v>10210.916323063855</c:v>
                      </c:pt>
                      <c:pt idx="15">
                        <c:v>11309.796108408609</c:v>
                      </c:pt>
                      <c:pt idx="16">
                        <c:v>9058.4473281884366</c:v>
                      </c:pt>
                      <c:pt idx="17">
                        <c:v>10247.642747699369</c:v>
                      </c:pt>
                      <c:pt idx="18">
                        <c:v>11331.49249633042</c:v>
                      </c:pt>
                      <c:pt idx="19">
                        <c:v>9849.5898357704464</c:v>
                      </c:pt>
                      <c:pt idx="20">
                        <c:v>8605.0392537646039</c:v>
                      </c:pt>
                      <c:pt idx="21">
                        <c:v>8715.298934188404</c:v>
                      </c:pt>
                      <c:pt idx="22">
                        <c:v>9650.4447573126108</c:v>
                      </c:pt>
                      <c:pt idx="23">
                        <c:v>10191.076020471428</c:v>
                      </c:pt>
                      <c:pt idx="24">
                        <c:v>9393.4308494418092</c:v>
                      </c:pt>
                      <c:pt idx="25">
                        <c:v>8827.8895840516889</c:v>
                      </c:pt>
                      <c:pt idx="26">
                        <c:v>10248.176678248787</c:v>
                      </c:pt>
                      <c:pt idx="27">
                        <c:v>11649.503225806449</c:v>
                      </c:pt>
                      <c:pt idx="28">
                        <c:v>10045.147018763035</c:v>
                      </c:pt>
                      <c:pt idx="29">
                        <c:v>9034.8034504810003</c:v>
                      </c:pt>
                      <c:pt idx="30">
                        <c:v>7991</c:v>
                      </c:pt>
                      <c:pt idx="31">
                        <c:v>7369.7627516150187</c:v>
                      </c:pt>
                      <c:pt idx="32">
                        <c:v>6895.155215385671</c:v>
                      </c:pt>
                      <c:pt idx="33">
                        <c:v>6684.4184054392899</c:v>
                      </c:pt>
                      <c:pt idx="34">
                        <c:v>6282.7481493023179</c:v>
                      </c:pt>
                      <c:pt idx="35">
                        <c:v>5546.4187367650638</c:v>
                      </c:pt>
                      <c:pt idx="36">
                        <c:v>4743.9250151023107</c:v>
                      </c:pt>
                      <c:pt idx="37">
                        <c:v>4406.3260379893418</c:v>
                      </c:pt>
                      <c:pt idx="38">
                        <c:v>4231.6771711183928</c:v>
                      </c:pt>
                      <c:pt idx="39">
                        <c:v>4598.1104667871159</c:v>
                      </c:pt>
                      <c:pt idx="40">
                        <c:v>6907.2646296706034</c:v>
                      </c:pt>
                      <c:pt idx="41">
                        <c:v>6352.8409673155174</c:v>
                      </c:pt>
                      <c:pt idx="42">
                        <c:v>5757.4009558470743</c:v>
                      </c:pt>
                      <c:pt idx="43">
                        <c:v>5415.3715980590659</c:v>
                      </c:pt>
                      <c:pt idx="44">
                        <c:v>5313.117022469316</c:v>
                      </c:pt>
                      <c:pt idx="45">
                        <c:v>5491.2209623810486</c:v>
                      </c:pt>
                      <c:pt idx="46">
                        <c:v>10963.488204990032</c:v>
                      </c:pt>
                      <c:pt idx="47">
                        <c:v>9876.4407386268558</c:v>
                      </c:pt>
                      <c:pt idx="48">
                        <c:v>12037.53454503439</c:v>
                      </c:pt>
                      <c:pt idx="49">
                        <c:v>9773.3165266358628</c:v>
                      </c:pt>
                      <c:pt idx="50">
                        <c:v>9698.9854870088857</c:v>
                      </c:pt>
                      <c:pt idx="51">
                        <c:v>10577.539945331351</c:v>
                      </c:pt>
                      <c:pt idx="52">
                        <c:v>10911.921233968074</c:v>
                      </c:pt>
                      <c:pt idx="53">
                        <c:v>11320.644302369514</c:v>
                      </c:pt>
                      <c:pt idx="54">
                        <c:v>11320.644302369517</c:v>
                      </c:pt>
                      <c:pt idx="55">
                        <c:v>11320.644302369517</c:v>
                      </c:pt>
                    </c:numCache>
                  </c:numRef>
                </c:val>
                <c:smooth val="0"/>
                <c:extLst>
                  <c:ext xmlns:c16="http://schemas.microsoft.com/office/drawing/2014/chart" uri="{C3380CC4-5D6E-409C-BE32-E72D297353CC}">
                    <c16:uniqueId val="{00000001-E1C5-4047-B2FF-B318D1A92647}"/>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Data!$E$82</c15:sqref>
                        </c15:formulaRef>
                      </c:ext>
                    </c:extLst>
                    <c:strCache>
                      <c:ptCount val="1"/>
                      <c:pt idx="0">
                        <c:v>ارزش حقیقی صادرات نفتی به قیمت های ثابت 1381 (میلیارد دلار) </c:v>
                      </c:pt>
                    </c:strCache>
                  </c:strRef>
                </c:tx>
                <c:spPr>
                  <a:ln w="28575" cap="rnd">
                    <a:solidFill>
                      <a:schemeClr val="accent4"/>
                    </a:solidFill>
                    <a:round/>
                  </a:ln>
                  <a:effectLst/>
                </c:spPr>
                <c:marker>
                  <c:symbol val="none"/>
                </c:marker>
                <c:val>
                  <c:numRef>
                    <c:extLst>
                      <c:ext xmlns:c15="http://schemas.microsoft.com/office/drawing/2012/chart" uri="{02D57815-91ED-43cb-92C2-25804820EDAC}">
                        <c15:fullRef>
                          <c15:sqref>Data!$F$82:$BV$82</c15:sqref>
                        </c15:fullRef>
                        <c15:formulaRef>
                          <c15:sqref>Data!$S$82:$BV$82</c15:sqref>
                        </c15:formulaRef>
                      </c:ext>
                    </c:extLst>
                    <c:numCache>
                      <c:formatCode>0.0</c:formatCode>
                      <c:ptCount val="56"/>
                      <c:pt idx="0">
                        <c:v>32.201998206456828</c:v>
                      </c:pt>
                      <c:pt idx="1">
                        <c:v>33.698203828828831</c:v>
                      </c:pt>
                      <c:pt idx="2">
                        <c:v>76.658304884231924</c:v>
                      </c:pt>
                      <c:pt idx="3">
                        <c:v>66.960961598017903</c:v>
                      </c:pt>
                      <c:pt idx="4">
                        <c:v>76.424617806413877</c:v>
                      </c:pt>
                      <c:pt idx="5">
                        <c:v>69.59849236903608</c:v>
                      </c:pt>
                      <c:pt idx="6">
                        <c:v>43.181029637199778</c:v>
                      </c:pt>
                      <c:pt idx="7">
                        <c:v>59.87489149156044</c:v>
                      </c:pt>
                      <c:pt idx="8">
                        <c:v>25.424419051471308</c:v>
                      </c:pt>
                      <c:pt idx="9">
                        <c:v>21.007342590046761</c:v>
                      </c:pt>
                      <c:pt idx="10">
                        <c:v>40.631246113989654</c:v>
                      </c:pt>
                      <c:pt idx="11">
                        <c:v>38.196347891566255</c:v>
                      </c:pt>
                      <c:pt idx="12">
                        <c:v>28.961231349270044</c:v>
                      </c:pt>
                      <c:pt idx="13">
                        <c:v>22.926119460799526</c:v>
                      </c:pt>
                      <c:pt idx="14">
                        <c:v>10.264895841252949</c:v>
                      </c:pt>
                      <c:pt idx="15">
                        <c:v>17.025792079207939</c:v>
                      </c:pt>
                      <c:pt idx="16">
                        <c:v>14.712966316679585</c:v>
                      </c:pt>
                      <c:pt idx="17">
                        <c:v>17.465625504167789</c:v>
                      </c:pt>
                      <c:pt idx="18">
                        <c:v>24.770642579246115</c:v>
                      </c:pt>
                      <c:pt idx="19">
                        <c:v>21.147832099369776</c:v>
                      </c:pt>
                      <c:pt idx="20">
                        <c:v>21.638840717424873</c:v>
                      </c:pt>
                      <c:pt idx="21">
                        <c:v>17.847003461205663</c:v>
                      </c:pt>
                      <c:pt idx="22">
                        <c:v>17.721130882104902</c:v>
                      </c:pt>
                      <c:pt idx="23">
                        <c:v>17.827751011702954</c:v>
                      </c:pt>
                      <c:pt idx="24">
                        <c:v>22.099911539687593</c:v>
                      </c:pt>
                      <c:pt idx="25">
                        <c:v>17.853280376956128</c:v>
                      </c:pt>
                      <c:pt idx="26">
                        <c:v>11.76208999915305</c:v>
                      </c:pt>
                      <c:pt idx="27">
                        <c:v>19.412263933491758</c:v>
                      </c:pt>
                      <c:pt idx="28">
                        <c:v>26.067422538882667</c:v>
                      </c:pt>
                      <c:pt idx="29">
                        <c:v>20.472221986604627</c:v>
                      </c:pt>
                      <c:pt idx="30">
                        <c:v>23.784947823677001</c:v>
                      </c:pt>
                      <c:pt idx="31">
                        <c:v>27.776443776896897</c:v>
                      </c:pt>
                      <c:pt idx="32">
                        <c:v>35.662160415367893</c:v>
                      </c:pt>
                      <c:pt idx="33">
                        <c:v>51.386491884732045</c:v>
                      </c:pt>
                      <c:pt idx="34">
                        <c:v>57.699153555554219</c:v>
                      </c:pt>
                      <c:pt idx="35">
                        <c:v>73.310448931877772</c:v>
                      </c:pt>
                      <c:pt idx="36">
                        <c:v>72.365944679074943</c:v>
                      </c:pt>
                      <c:pt idx="37">
                        <c:v>58.654394404811654</c:v>
                      </c:pt>
                      <c:pt idx="38">
                        <c:v>74.399170455487265</c:v>
                      </c:pt>
                      <c:pt idx="39">
                        <c:v>95.277782365977686</c:v>
                      </c:pt>
                      <c:pt idx="40">
                        <c:v>53.340076500479455</c:v>
                      </c:pt>
                      <c:pt idx="41">
                        <c:v>49.834175988549433</c:v>
                      </c:pt>
                      <c:pt idx="42">
                        <c:v>42.098621499883329</c:v>
                      </c:pt>
                      <c:pt idx="43">
                        <c:v>24.170154466361183</c:v>
                      </c:pt>
                      <c:pt idx="44">
                        <c:v>39.992715072884664</c:v>
                      </c:pt>
                      <c:pt idx="45">
                        <c:v>46.060460248492362</c:v>
                      </c:pt>
                      <c:pt idx="46">
                        <c:v>40.829807075675028</c:v>
                      </c:pt>
                      <c:pt idx="47">
                        <c:v>18.327735488418117</c:v>
                      </c:pt>
                      <c:pt idx="48">
                        <c:v>16.20162901545822</c:v>
                      </c:pt>
                      <c:pt idx="49">
                        <c:v>25.704751638191631</c:v>
                      </c:pt>
                      <c:pt idx="50">
                        <c:v>34.056750723769788</c:v>
                      </c:pt>
                      <c:pt idx="51">
                        <c:v>33.728382625889822</c:v>
                      </c:pt>
                      <c:pt idx="52">
                        <c:v>28.850198047227579</c:v>
                      </c:pt>
                      <c:pt idx="53">
                        <c:v>22.561249694801631</c:v>
                      </c:pt>
                      <c:pt idx="54">
                        <c:v>25.095379865844965</c:v>
                      </c:pt>
                    </c:numCache>
                  </c:numRef>
                </c:val>
                <c:smooth val="0"/>
                <c:extLst xmlns:c15="http://schemas.microsoft.com/office/drawing/2012/chart">
                  <c:ext xmlns:c16="http://schemas.microsoft.com/office/drawing/2014/chart" uri="{C3380CC4-5D6E-409C-BE32-E72D297353CC}">
                    <c16:uniqueId val="{00000002-E1C5-4047-B2FF-B318D1A92647}"/>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Data!$E$83</c15:sqref>
                        </c15:formulaRef>
                      </c:ext>
                    </c:extLst>
                    <c:strCache>
                      <c:ptCount val="1"/>
                      <c:pt idx="0">
                        <c:v>ارزش حقیقی صادرات غیر نفتی به قیمت های ثابت 1381 (میلیارد دلار) </c:v>
                      </c:pt>
                    </c:strCache>
                  </c:strRef>
                </c:tx>
                <c:spPr>
                  <a:ln w="28575" cap="rnd">
                    <a:solidFill>
                      <a:schemeClr val="accent5"/>
                    </a:solidFill>
                    <a:round/>
                  </a:ln>
                  <a:effectLst/>
                </c:spPr>
                <c:marker>
                  <c:symbol val="none"/>
                </c:marker>
                <c:val>
                  <c:numRef>
                    <c:extLst>
                      <c:ext xmlns:c15="http://schemas.microsoft.com/office/drawing/2012/chart" uri="{02D57815-91ED-43cb-92C2-25804820EDAC}">
                        <c15:fullRef>
                          <c15:sqref>Data!$F$83:$BV$83</c15:sqref>
                        </c15:fullRef>
                        <c15:formulaRef>
                          <c15:sqref>Data!$S$83:$BV$83</c15:sqref>
                        </c15:formulaRef>
                      </c:ext>
                    </c:extLst>
                    <c:numCache>
                      <c:formatCode>0.0</c:formatCode>
                      <c:ptCount val="56"/>
                      <c:pt idx="0">
                        <c:v>2.4583155639697147</c:v>
                      </c:pt>
                      <c:pt idx="1">
                        <c:v>2.5725365990990996</c:v>
                      </c:pt>
                      <c:pt idx="2">
                        <c:v>2.1231147540983617</c:v>
                      </c:pt>
                      <c:pt idx="3">
                        <c:v>1.9786807061009581</c:v>
                      </c:pt>
                      <c:pt idx="4">
                        <c:v>1.706823839507982</c:v>
                      </c:pt>
                      <c:pt idx="5">
                        <c:v>1.5521731060085227</c:v>
                      </c:pt>
                      <c:pt idx="6">
                        <c:v>1.497273249872253</c:v>
                      </c:pt>
                      <c:pt idx="7">
                        <c:v>2.012518084739924</c:v>
                      </c:pt>
                      <c:pt idx="8">
                        <c:v>1.4078597431489521</c:v>
                      </c:pt>
                      <c:pt idx="9">
                        <c:v>0.67261479241132871</c:v>
                      </c:pt>
                      <c:pt idx="10">
                        <c:v>0.52937305699481896</c:v>
                      </c:pt>
                      <c:pt idx="11">
                        <c:v>0.64473268072289147</c:v>
                      </c:pt>
                      <c:pt idx="12">
                        <c:v>0.62507500401091032</c:v>
                      </c:pt>
                      <c:pt idx="13">
                        <c:v>0.77758173225906491</c:v>
                      </c:pt>
                      <c:pt idx="14">
                        <c:v>1.5032205580475941</c:v>
                      </c:pt>
                      <c:pt idx="15">
                        <c:v>1.8379306930693087</c:v>
                      </c:pt>
                      <c:pt idx="16">
                        <c:v>1.5757916989641321</c:v>
                      </c:pt>
                      <c:pt idx="17">
                        <c:v>1.5148386663081475</c:v>
                      </c:pt>
                      <c:pt idx="18">
                        <c:v>1.8062070285094707</c:v>
                      </c:pt>
                      <c:pt idx="19">
                        <c:v>3.4986639539864184</c:v>
                      </c:pt>
                      <c:pt idx="20">
                        <c:v>3.8303824682266305</c:v>
                      </c:pt>
                      <c:pt idx="21">
                        <c:v>4.66564724545717</c:v>
                      </c:pt>
                      <c:pt idx="22">
                        <c:v>5.8625476471580358</c:v>
                      </c:pt>
                      <c:pt idx="23">
                        <c:v>3.8445994203215603</c:v>
                      </c:pt>
                      <c:pt idx="24">
                        <c:v>3.5780044628626064</c:v>
                      </c:pt>
                      <c:pt idx="25">
                        <c:v>3.508610261135916</c:v>
                      </c:pt>
                      <c:pt idx="26">
                        <c:v>3.4993499156484842</c:v>
                      </c:pt>
                      <c:pt idx="27">
                        <c:v>4.096215113312323</c:v>
                      </c:pt>
                      <c:pt idx="28">
                        <c:v>4.3816484538327503</c:v>
                      </c:pt>
                      <c:pt idx="29">
                        <c:v>4.7235676157756048</c:v>
                      </c:pt>
                      <c:pt idx="30">
                        <c:v>5.1440000000000001</c:v>
                      </c:pt>
                      <c:pt idx="31">
                        <c:v>6.4893359116647815</c:v>
                      </c:pt>
                      <c:pt idx="32">
                        <c:v>7.1612184814259239</c:v>
                      </c:pt>
                      <c:pt idx="33">
                        <c:v>9.860011420951567</c:v>
                      </c:pt>
                      <c:pt idx="34">
                        <c:v>12.651338704476878</c:v>
                      </c:pt>
                      <c:pt idx="35">
                        <c:v>13.967667953855734</c:v>
                      </c:pt>
                      <c:pt idx="36">
                        <c:v>15.778605508528697</c:v>
                      </c:pt>
                      <c:pt idx="37">
                        <c:v>18.559932063000801</c:v>
                      </c:pt>
                      <c:pt idx="38">
                        <c:v>21.938191182978652</c:v>
                      </c:pt>
                      <c:pt idx="39">
                        <c:v>26.535179298477022</c:v>
                      </c:pt>
                      <c:pt idx="40">
                        <c:v>26.73325918369655</c:v>
                      </c:pt>
                      <c:pt idx="41">
                        <c:v>26.312761935764275</c:v>
                      </c:pt>
                      <c:pt idx="42">
                        <c:v>30.545859001265022</c:v>
                      </c:pt>
                      <c:pt idx="43">
                        <c:v>27.356235913457819</c:v>
                      </c:pt>
                      <c:pt idx="44">
                        <c:v>23.760245862449906</c:v>
                      </c:pt>
                      <c:pt idx="45">
                        <c:v>26.682364709741929</c:v>
                      </c:pt>
                      <c:pt idx="46">
                        <c:v>27.587167269774213</c:v>
                      </c:pt>
                      <c:pt idx="47">
                        <c:v>26.462000450472662</c:v>
                      </c:pt>
                      <c:pt idx="48">
                        <c:v>22.238658953084823</c:v>
                      </c:pt>
                      <c:pt idx="49">
                        <c:v>30.20180840296748</c:v>
                      </c:pt>
                      <c:pt idx="50">
                        <c:v>29.039046516550659</c:v>
                      </c:pt>
                      <c:pt idx="51">
                        <c:v>28.057049774445101</c:v>
                      </c:pt>
                      <c:pt idx="52">
                        <c:v>33.166361630094926</c:v>
                      </c:pt>
                      <c:pt idx="53">
                        <c:v>31.851516911769668</c:v>
                      </c:pt>
                      <c:pt idx="54">
                        <c:v>29.591409687931915</c:v>
                      </c:pt>
                    </c:numCache>
                  </c:numRef>
                </c:val>
                <c:smooth val="0"/>
                <c:extLst xmlns:c15="http://schemas.microsoft.com/office/drawing/2012/chart">
                  <c:ext xmlns:c16="http://schemas.microsoft.com/office/drawing/2014/chart" uri="{C3380CC4-5D6E-409C-BE32-E72D297353CC}">
                    <c16:uniqueId val="{00000003-E1C5-4047-B2FF-B318D1A92647}"/>
                  </c:ext>
                </c:extLst>
              </c15:ser>
            </c15:filteredLineSeries>
          </c:ext>
        </c:extLst>
      </c:lineChart>
      <c:catAx>
        <c:axId val="1684037008"/>
        <c:scaling>
          <c:orientation val="minMax"/>
        </c:scaling>
        <c:delete val="0"/>
        <c:axPos val="b"/>
        <c:numFmt formatCode="[$-3020429]#"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600" b="0" i="0" u="none" strike="noStrike" kern="1200" baseline="0">
                    <a:solidFill>
                      <a:schemeClr val="tx1"/>
                    </a:solidFill>
                    <a:latin typeface="+mn-lt"/>
                    <a:ea typeface="+mn-ea"/>
                    <a:cs typeface="B Nazanin" panose="00000400000000000000" pitchFamily="2" charset="-78"/>
                  </a:defRPr>
                </a:pPr>
                <a:r>
                  <a:rPr lang="fa-IR" sz="1600">
                    <a:solidFill>
                      <a:schemeClr val="tx1"/>
                    </a:solidFill>
                  </a:rPr>
                  <a:t>ریال</a:t>
                </a:r>
              </a:p>
            </c:rich>
          </c:tx>
          <c:layout>
            <c:manualLayout>
              <c:xMode val="edge"/>
              <c:yMode val="edge"/>
              <c:x val="8.9961373278072028E-3"/>
              <c:y val="1.0065770107739562E-2"/>
            </c:manualLayout>
          </c:layout>
          <c:overlay val="0"/>
          <c:spPr>
            <a:noFill/>
            <a:ln>
              <a:noFill/>
            </a:ln>
            <a:effectLst/>
          </c:spPr>
          <c:txPr>
            <a:bodyPr rot="0" spcFirstLastPara="1" vertOverflow="ellipsis" wrap="square" anchor="ctr" anchorCtr="1"/>
            <a:lstStyle/>
            <a:p>
              <a:pPr>
                <a:defRPr sz="1600" b="0" i="0" u="none" strike="noStrike" kern="1200" baseline="0">
                  <a:solidFill>
                    <a:schemeClr val="tx1"/>
                  </a:solidFill>
                  <a:latin typeface="+mn-lt"/>
                  <a:ea typeface="+mn-ea"/>
                  <a:cs typeface="B Nazanin" panose="00000400000000000000" pitchFamily="2" charset="-78"/>
                </a:defRPr>
              </a:pPr>
              <a:endParaRPr lang="en-US"/>
            </a:p>
          </c:txPr>
        </c:title>
        <c:numFmt formatCode="[$-3020429]#,###"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B Nazanin" panose="00000400000000000000" pitchFamily="2" charset="-78"/>
              </a:defRPr>
            </a:pPr>
            <a:endParaRPr lang="en-US"/>
          </a:p>
        </c:txPr>
        <c:crossAx val="1684037008"/>
        <c:crosses val="autoZero"/>
        <c:crossBetween val="between"/>
      </c:valAx>
      <c:valAx>
        <c:axId val="2011057984"/>
        <c:scaling>
          <c:orientation val="minMax"/>
        </c:scaling>
        <c:delete val="0"/>
        <c:axPos val="r"/>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میلیون دلار</a:t>
                </a:r>
              </a:p>
            </c:rich>
          </c:tx>
          <c:layout>
            <c:manualLayout>
              <c:xMode val="edge"/>
              <c:yMode val="edge"/>
              <c:x val="0.9482422135174966"/>
              <c:y val="5.4397851769314356E-3"/>
            </c:manualLayout>
          </c:layout>
          <c:overlay val="0"/>
          <c:spPr>
            <a:noFill/>
            <a:ln>
              <a:noFill/>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title>
        <c:numFmt formatCode="[$-3020429]#,###" sourceLinked="0"/>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B Nazanin" panose="00000400000000000000" pitchFamily="2" charset="-78"/>
              </a:defRPr>
            </a:pPr>
            <a:endParaRPr lang="en-US"/>
          </a:p>
        </c:txPr>
        <c:crossAx val="94730560"/>
        <c:crosses val="max"/>
        <c:crossBetween val="between"/>
      </c:valAx>
      <c:catAx>
        <c:axId val="94730560"/>
        <c:scaling>
          <c:orientation val="minMax"/>
        </c:scaling>
        <c:delete val="1"/>
        <c:axPos val="b"/>
        <c:majorTickMark val="out"/>
        <c:minorTickMark val="none"/>
        <c:tickLblPos val="nextTo"/>
        <c:crossAx val="2011057984"/>
        <c:crosses val="autoZero"/>
        <c:auto val="1"/>
        <c:lblAlgn val="ctr"/>
        <c:lblOffset val="100"/>
        <c:noMultiLvlLbl val="0"/>
      </c:catAx>
      <c:spPr>
        <a:noFill/>
        <a:ln>
          <a:noFill/>
        </a:ln>
        <a:effectLst/>
      </c:spPr>
    </c:plotArea>
    <c:legend>
      <c:legendPos val="r"/>
      <c:layout>
        <c:manualLayout>
          <c:xMode val="edge"/>
          <c:yMode val="edge"/>
          <c:x val="0.12866346441956852"/>
          <c:y val="8.2871598397463872E-2"/>
          <c:w val="0.57838350767340685"/>
          <c:h val="0.11537289641596861"/>
        </c:manualLayout>
      </c:layout>
      <c:overlay val="0"/>
      <c:spPr>
        <a:noFill/>
        <a:ln>
          <a:noFill/>
        </a:ln>
        <a:effectLst/>
      </c:spPr>
      <c:txPr>
        <a:bodyPr rot="0" spcFirstLastPara="1" vertOverflow="ellipsis" vert="horz" wrap="square" anchor="ctr" anchorCtr="1"/>
        <a:lstStyle/>
        <a:p>
          <a:pPr rtl="0">
            <a:defRPr sz="1400" b="0" i="0" u="none" strike="noStrike" kern="1200" baseline="0">
              <a:solidFill>
                <a:schemeClr val="tx1"/>
              </a:solidFill>
              <a:latin typeface="+mn-lt"/>
              <a:ea typeface="+mn-ea"/>
              <a:cs typeface="B Nazanin" panose="000004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B Titr" panose="00000700000000000000" pitchFamily="2" charset="-78"/>
              </a:defRPr>
            </a:pPr>
            <a:r>
              <a:rPr lang="fa-IR" sz="1600">
                <a:cs typeface="B Titr" panose="00000700000000000000" pitchFamily="2" charset="-78"/>
              </a:rPr>
              <a:t>معاملات بازار نیما</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B Titr" panose="00000700000000000000" pitchFamily="2" charset="-78"/>
            </a:defRPr>
          </a:pPr>
          <a:endParaRPr lang="en-US"/>
        </a:p>
      </c:txPr>
    </c:title>
    <c:autoTitleDeleted val="0"/>
    <c:plotArea>
      <c:layout>
        <c:manualLayout>
          <c:layoutTarget val="inner"/>
          <c:xMode val="edge"/>
          <c:yMode val="edge"/>
          <c:x val="7.4048117556336876E-2"/>
          <c:y val="7.1173779342866408E-2"/>
          <c:w val="0.85786278100974434"/>
          <c:h val="0.62207487724879185"/>
        </c:manualLayout>
      </c:layout>
      <c:areaChart>
        <c:grouping val="stacked"/>
        <c:varyColors val="0"/>
        <c:ser>
          <c:idx val="1"/>
          <c:order val="0"/>
          <c:tx>
            <c:strRef>
              <c:f>'معاملات نیما'!$W$1</c:f>
              <c:strCache>
                <c:ptCount val="1"/>
                <c:pt idx="0">
                  <c:v>معامله شده (میلیون دلار)</c:v>
                </c:pt>
              </c:strCache>
            </c:strRef>
          </c:tx>
          <c:spPr>
            <a:solidFill>
              <a:schemeClr val="accent2"/>
            </a:solidFill>
            <a:ln>
              <a:noFill/>
            </a:ln>
            <a:effectLst/>
          </c:spPr>
          <c:cat>
            <c:strRef>
              <c:f>'معاملات نیما'!$Y$2:$Y$325</c:f>
              <c:strCache>
                <c:ptCount val="324"/>
                <c:pt idx="0">
                  <c:v>1401/06/23</c:v>
                </c:pt>
                <c:pt idx="1">
                  <c:v>1401/06/24</c:v>
                </c:pt>
                <c:pt idx="2">
                  <c:v>1401/06/27</c:v>
                </c:pt>
                <c:pt idx="3">
                  <c:v>1401/06/28</c:v>
                </c:pt>
                <c:pt idx="4">
                  <c:v>1401/06/29</c:v>
                </c:pt>
                <c:pt idx="5">
                  <c:v>1401/06/30</c:v>
                </c:pt>
                <c:pt idx="6">
                  <c:v>1401/06/31</c:v>
                </c:pt>
                <c:pt idx="7">
                  <c:v>1401/07/02</c:v>
                </c:pt>
                <c:pt idx="8">
                  <c:v>1401/07/04</c:v>
                </c:pt>
                <c:pt idx="9">
                  <c:v>1401/07/06</c:v>
                </c:pt>
                <c:pt idx="10">
                  <c:v>1401/07/07</c:v>
                </c:pt>
                <c:pt idx="11">
                  <c:v>1401/07/10</c:v>
                </c:pt>
                <c:pt idx="12">
                  <c:v>1401/07/12</c:v>
                </c:pt>
                <c:pt idx="13">
                  <c:v>1401/07/14</c:v>
                </c:pt>
                <c:pt idx="14">
                  <c:v>1401/07/16</c:v>
                </c:pt>
                <c:pt idx="15">
                  <c:v>1401/07/17</c:v>
                </c:pt>
                <c:pt idx="16">
                  <c:v>1401/07/18</c:v>
                </c:pt>
                <c:pt idx="17">
                  <c:v>1401/07/20</c:v>
                </c:pt>
                <c:pt idx="18">
                  <c:v>1401/07/21</c:v>
                </c:pt>
                <c:pt idx="19">
                  <c:v>1401/07/23</c:v>
                </c:pt>
                <c:pt idx="20">
                  <c:v>1401/07/24</c:v>
                </c:pt>
                <c:pt idx="21">
                  <c:v>1401/07/25</c:v>
                </c:pt>
                <c:pt idx="22">
                  <c:v>1401/07/26</c:v>
                </c:pt>
                <c:pt idx="23">
                  <c:v>1401/07/27</c:v>
                </c:pt>
                <c:pt idx="24">
                  <c:v>1401/07/28</c:v>
                </c:pt>
                <c:pt idx="25">
                  <c:v>1401/07/30</c:v>
                </c:pt>
                <c:pt idx="26">
                  <c:v>1401/08/01</c:v>
                </c:pt>
                <c:pt idx="27">
                  <c:v>1401/08/02</c:v>
                </c:pt>
                <c:pt idx="28">
                  <c:v>1401/08/03</c:v>
                </c:pt>
                <c:pt idx="29">
                  <c:v>1401/08/04</c:v>
                </c:pt>
                <c:pt idx="30">
                  <c:v>1401/08/05</c:v>
                </c:pt>
                <c:pt idx="31">
                  <c:v>1401/08/07</c:v>
                </c:pt>
                <c:pt idx="32">
                  <c:v>1401/08/08</c:v>
                </c:pt>
                <c:pt idx="33">
                  <c:v>1401/08/09</c:v>
                </c:pt>
                <c:pt idx="34">
                  <c:v>1401/08/10</c:v>
                </c:pt>
                <c:pt idx="35">
                  <c:v>1401/08/11</c:v>
                </c:pt>
                <c:pt idx="36">
                  <c:v>1401/08/12</c:v>
                </c:pt>
                <c:pt idx="37">
                  <c:v>1401/08/14</c:v>
                </c:pt>
                <c:pt idx="38">
                  <c:v>1401/08/15</c:v>
                </c:pt>
                <c:pt idx="39">
                  <c:v>1401/08/17</c:v>
                </c:pt>
                <c:pt idx="40">
                  <c:v>1401/08/18</c:v>
                </c:pt>
                <c:pt idx="41">
                  <c:v>1401/08/19</c:v>
                </c:pt>
                <c:pt idx="42">
                  <c:v>1401/08/21</c:v>
                </c:pt>
                <c:pt idx="43">
                  <c:v>1401/08/22</c:v>
                </c:pt>
                <c:pt idx="44">
                  <c:v>1401/08/23</c:v>
                </c:pt>
                <c:pt idx="45">
                  <c:v>1401/08/24</c:v>
                </c:pt>
                <c:pt idx="46">
                  <c:v>1401/08/25</c:v>
                </c:pt>
                <c:pt idx="47">
                  <c:v>1401/08/26</c:v>
                </c:pt>
                <c:pt idx="48">
                  <c:v>1401/08/28</c:v>
                </c:pt>
                <c:pt idx="49">
                  <c:v>1401/08/29</c:v>
                </c:pt>
                <c:pt idx="50">
                  <c:v>1401/08/30</c:v>
                </c:pt>
                <c:pt idx="51">
                  <c:v>1401/09/01</c:v>
                </c:pt>
                <c:pt idx="52">
                  <c:v>1401/09/02</c:v>
                </c:pt>
                <c:pt idx="53">
                  <c:v>1401/09/03</c:v>
                </c:pt>
                <c:pt idx="54">
                  <c:v>1401/09/05</c:v>
                </c:pt>
                <c:pt idx="55">
                  <c:v>1401/09/06</c:v>
                </c:pt>
                <c:pt idx="56">
                  <c:v>1401/09/07</c:v>
                </c:pt>
                <c:pt idx="57">
                  <c:v>1401/09/08</c:v>
                </c:pt>
                <c:pt idx="58">
                  <c:v>1401/09/09</c:v>
                </c:pt>
                <c:pt idx="59">
                  <c:v>1401/09/10</c:v>
                </c:pt>
                <c:pt idx="60">
                  <c:v>1401/09/12</c:v>
                </c:pt>
                <c:pt idx="61">
                  <c:v>1401/09/13</c:v>
                </c:pt>
                <c:pt idx="62">
                  <c:v>1401/09/14</c:v>
                </c:pt>
                <c:pt idx="63">
                  <c:v>1401/09/15</c:v>
                </c:pt>
                <c:pt idx="64">
                  <c:v>1401/09/16</c:v>
                </c:pt>
                <c:pt idx="65">
                  <c:v>1401/09/17</c:v>
                </c:pt>
                <c:pt idx="66">
                  <c:v>1401/09/18</c:v>
                </c:pt>
                <c:pt idx="67">
                  <c:v>1401/09/19</c:v>
                </c:pt>
                <c:pt idx="68">
                  <c:v>1401/09/20</c:v>
                </c:pt>
                <c:pt idx="69">
                  <c:v>1401/09/21</c:v>
                </c:pt>
                <c:pt idx="70">
                  <c:v>1401/09/23</c:v>
                </c:pt>
                <c:pt idx="71">
                  <c:v>1401/09/24</c:v>
                </c:pt>
                <c:pt idx="72">
                  <c:v>1401/09/26</c:v>
                </c:pt>
                <c:pt idx="73">
                  <c:v>1401/09/27</c:v>
                </c:pt>
                <c:pt idx="74">
                  <c:v>1401/09/28</c:v>
                </c:pt>
                <c:pt idx="75">
                  <c:v>1401/09/29</c:v>
                </c:pt>
                <c:pt idx="76">
                  <c:v>1401/09/30</c:v>
                </c:pt>
                <c:pt idx="77">
                  <c:v>1401/10/01</c:v>
                </c:pt>
                <c:pt idx="78">
                  <c:v>1401/10/03</c:v>
                </c:pt>
                <c:pt idx="79">
                  <c:v>1401/10/04</c:v>
                </c:pt>
                <c:pt idx="80">
                  <c:v>1401/10/05</c:v>
                </c:pt>
                <c:pt idx="81">
                  <c:v>1401/10/07</c:v>
                </c:pt>
                <c:pt idx="82">
                  <c:v>1401/10/08</c:v>
                </c:pt>
                <c:pt idx="83">
                  <c:v>1401/10/10</c:v>
                </c:pt>
                <c:pt idx="84">
                  <c:v>1401/10/11</c:v>
                </c:pt>
                <c:pt idx="85">
                  <c:v>1401/10/12</c:v>
                </c:pt>
                <c:pt idx="86">
                  <c:v>1401/10/13</c:v>
                </c:pt>
                <c:pt idx="87">
                  <c:v>1401/10/14</c:v>
                </c:pt>
                <c:pt idx="88">
                  <c:v>1401/10/15</c:v>
                </c:pt>
                <c:pt idx="89">
                  <c:v>1401/10/17</c:v>
                </c:pt>
                <c:pt idx="90">
                  <c:v>1401/10/18</c:v>
                </c:pt>
                <c:pt idx="91">
                  <c:v>1401/10/19</c:v>
                </c:pt>
                <c:pt idx="92">
                  <c:v>1401/10/20</c:v>
                </c:pt>
                <c:pt idx="93">
                  <c:v>1401/10/21</c:v>
                </c:pt>
                <c:pt idx="94">
                  <c:v>1401/10/22</c:v>
                </c:pt>
                <c:pt idx="95">
                  <c:v>1401/10/26</c:v>
                </c:pt>
                <c:pt idx="96">
                  <c:v>1401/10/27</c:v>
                </c:pt>
                <c:pt idx="97">
                  <c:v>1401/10/28</c:v>
                </c:pt>
                <c:pt idx="98">
                  <c:v>1401/10/29</c:v>
                </c:pt>
                <c:pt idx="99">
                  <c:v>1401/11/01</c:v>
                </c:pt>
                <c:pt idx="100">
                  <c:v>1401/11/02</c:v>
                </c:pt>
                <c:pt idx="101">
                  <c:v>1401/11/03</c:v>
                </c:pt>
                <c:pt idx="102">
                  <c:v>1401/11/04</c:v>
                </c:pt>
                <c:pt idx="103">
                  <c:v>1401/11/05</c:v>
                </c:pt>
                <c:pt idx="104">
                  <c:v>1401/11/06</c:v>
                </c:pt>
                <c:pt idx="105">
                  <c:v>1401/11/08</c:v>
                </c:pt>
                <c:pt idx="106">
                  <c:v>1401/11/09</c:v>
                </c:pt>
                <c:pt idx="107">
                  <c:v>1401/11/10</c:v>
                </c:pt>
                <c:pt idx="108">
                  <c:v>1401/11/11</c:v>
                </c:pt>
                <c:pt idx="109">
                  <c:v>1401/11/12</c:v>
                </c:pt>
                <c:pt idx="110">
                  <c:v>1401/11/13</c:v>
                </c:pt>
                <c:pt idx="111">
                  <c:v>1401/11/16</c:v>
                </c:pt>
                <c:pt idx="112">
                  <c:v>1401/11/17</c:v>
                </c:pt>
                <c:pt idx="113">
                  <c:v>1401/11/18</c:v>
                </c:pt>
                <c:pt idx="114">
                  <c:v>1401/11/19</c:v>
                </c:pt>
                <c:pt idx="115">
                  <c:v>1401/11/20</c:v>
                </c:pt>
                <c:pt idx="116">
                  <c:v>1401/11/23</c:v>
                </c:pt>
                <c:pt idx="117">
                  <c:v>1401/11/24</c:v>
                </c:pt>
                <c:pt idx="118">
                  <c:v>1401/11/25</c:v>
                </c:pt>
                <c:pt idx="119">
                  <c:v>1401/11/26</c:v>
                </c:pt>
                <c:pt idx="120">
                  <c:v>1401/11/27</c:v>
                </c:pt>
                <c:pt idx="121">
                  <c:v>1401/11/30</c:v>
                </c:pt>
                <c:pt idx="122">
                  <c:v>1401/12/01</c:v>
                </c:pt>
                <c:pt idx="123">
                  <c:v>1401/12/03</c:v>
                </c:pt>
                <c:pt idx="124">
                  <c:v>1401/12/06</c:v>
                </c:pt>
                <c:pt idx="125">
                  <c:v>1401/12/07</c:v>
                </c:pt>
                <c:pt idx="126">
                  <c:v>1401/12/08</c:v>
                </c:pt>
                <c:pt idx="127">
                  <c:v>1401/12/09</c:v>
                </c:pt>
                <c:pt idx="128">
                  <c:v>1401/12/10</c:v>
                </c:pt>
                <c:pt idx="129">
                  <c:v>1401/12/11</c:v>
                </c:pt>
                <c:pt idx="130">
                  <c:v>1401/12/13</c:v>
                </c:pt>
                <c:pt idx="131">
                  <c:v>1401/12/15</c:v>
                </c:pt>
                <c:pt idx="132">
                  <c:v>1401/12/16</c:v>
                </c:pt>
                <c:pt idx="133">
                  <c:v>1401/12/18</c:v>
                </c:pt>
                <c:pt idx="134">
                  <c:v>1401/12/20</c:v>
                </c:pt>
                <c:pt idx="135">
                  <c:v>1401/12/21</c:v>
                </c:pt>
                <c:pt idx="136">
                  <c:v>1401/12/22</c:v>
                </c:pt>
                <c:pt idx="137">
                  <c:v>1401/12/23</c:v>
                </c:pt>
                <c:pt idx="138">
                  <c:v>1401/12/24</c:v>
                </c:pt>
                <c:pt idx="139">
                  <c:v>1401/12/25</c:v>
                </c:pt>
                <c:pt idx="140">
                  <c:v>1401/12/27</c:v>
                </c:pt>
                <c:pt idx="141">
                  <c:v>1401/12/28</c:v>
                </c:pt>
                <c:pt idx="142">
                  <c:v>1402/01/14</c:v>
                </c:pt>
                <c:pt idx="143">
                  <c:v>1402/01/19</c:v>
                </c:pt>
                <c:pt idx="144">
                  <c:v>1402/01/20</c:v>
                </c:pt>
                <c:pt idx="145">
                  <c:v>1402/01/21</c:v>
                </c:pt>
                <c:pt idx="146">
                  <c:v>1402/01/22</c:v>
                </c:pt>
                <c:pt idx="147">
                  <c:v>1402/01/24</c:v>
                </c:pt>
                <c:pt idx="148">
                  <c:v>1401/01/26</c:v>
                </c:pt>
                <c:pt idx="149">
                  <c:v>1402/01/27</c:v>
                </c:pt>
                <c:pt idx="150">
                  <c:v>1402/01/28</c:v>
                </c:pt>
                <c:pt idx="151">
                  <c:v>1402/01/29</c:v>
                </c:pt>
                <c:pt idx="152">
                  <c:v>1402/07/30</c:v>
                </c:pt>
                <c:pt idx="153">
                  <c:v>1402/01/31</c:v>
                </c:pt>
                <c:pt idx="154">
                  <c:v>1402/02/04</c:v>
                </c:pt>
                <c:pt idx="155">
                  <c:v>1402/02/05</c:v>
                </c:pt>
                <c:pt idx="156">
                  <c:v>1402/02/06</c:v>
                </c:pt>
                <c:pt idx="157">
                  <c:v>1402/02/07</c:v>
                </c:pt>
                <c:pt idx="158">
                  <c:v>1402/02/09</c:v>
                </c:pt>
                <c:pt idx="159">
                  <c:v>1402/02/10</c:v>
                </c:pt>
                <c:pt idx="160">
                  <c:v>1402/02/12</c:v>
                </c:pt>
                <c:pt idx="161">
                  <c:v>1402/02/13</c:v>
                </c:pt>
                <c:pt idx="162">
                  <c:v>1402/02/14</c:v>
                </c:pt>
                <c:pt idx="163">
                  <c:v>1402/02/16</c:v>
                </c:pt>
                <c:pt idx="164">
                  <c:v>1402/02/17</c:v>
                </c:pt>
                <c:pt idx="165">
                  <c:v>1402/02/18</c:v>
                </c:pt>
                <c:pt idx="166">
                  <c:v>1402/02/19</c:v>
                </c:pt>
                <c:pt idx="167">
                  <c:v>1402/02/21</c:v>
                </c:pt>
                <c:pt idx="168">
                  <c:v>1402/02/23</c:v>
                </c:pt>
                <c:pt idx="169">
                  <c:v>1402/02/24</c:v>
                </c:pt>
                <c:pt idx="170">
                  <c:v>1402/02/25</c:v>
                </c:pt>
                <c:pt idx="171">
                  <c:v>1402/02/27</c:v>
                </c:pt>
                <c:pt idx="172">
                  <c:v>1402/02/28</c:v>
                </c:pt>
                <c:pt idx="173">
                  <c:v>1402/02/30</c:v>
                </c:pt>
                <c:pt idx="174">
                  <c:v>1402/02/31</c:v>
                </c:pt>
                <c:pt idx="175">
                  <c:v>1402/03/01</c:v>
                </c:pt>
                <c:pt idx="176">
                  <c:v>1402/03/03</c:v>
                </c:pt>
                <c:pt idx="177">
                  <c:v>1402/03/02</c:v>
                </c:pt>
                <c:pt idx="178">
                  <c:v>1402/03/06</c:v>
                </c:pt>
                <c:pt idx="179">
                  <c:v>1402/03/07</c:v>
                </c:pt>
                <c:pt idx="180">
                  <c:v>1402/03/08</c:v>
                </c:pt>
                <c:pt idx="181">
                  <c:v>1402/03/09</c:v>
                </c:pt>
                <c:pt idx="182">
                  <c:v>1402/03/10</c:v>
                </c:pt>
                <c:pt idx="183">
                  <c:v>1402/03/11</c:v>
                </c:pt>
                <c:pt idx="184">
                  <c:v>1402/03/13</c:v>
                </c:pt>
                <c:pt idx="185">
                  <c:v>1402/03/16</c:v>
                </c:pt>
                <c:pt idx="186">
                  <c:v>1402/03/17</c:v>
                </c:pt>
                <c:pt idx="187">
                  <c:v>1402/03/18</c:v>
                </c:pt>
                <c:pt idx="188">
                  <c:v>1402/03/20</c:v>
                </c:pt>
                <c:pt idx="189">
                  <c:v>1402/03/21</c:v>
                </c:pt>
                <c:pt idx="190">
                  <c:v>1402/03/22</c:v>
                </c:pt>
                <c:pt idx="191">
                  <c:v>1402/03/23</c:v>
                </c:pt>
                <c:pt idx="192">
                  <c:v>1402/03/24</c:v>
                </c:pt>
                <c:pt idx="193">
                  <c:v>1402/03/25</c:v>
                </c:pt>
                <c:pt idx="194">
                  <c:v>1402/03/27</c:v>
                </c:pt>
                <c:pt idx="195">
                  <c:v>1402/03/28</c:v>
                </c:pt>
                <c:pt idx="196">
                  <c:v>1402/03/29</c:v>
                </c:pt>
                <c:pt idx="197">
                  <c:v>1402/03/30</c:v>
                </c:pt>
                <c:pt idx="198">
                  <c:v>1402/03/31</c:v>
                </c:pt>
                <c:pt idx="199">
                  <c:v>1402/04/03</c:v>
                </c:pt>
                <c:pt idx="200">
                  <c:v>1402/04/04</c:v>
                </c:pt>
                <c:pt idx="201">
                  <c:v>1402/04/05</c:v>
                </c:pt>
                <c:pt idx="202">
                  <c:v>1402/04/06</c:v>
                </c:pt>
                <c:pt idx="203">
                  <c:v>1402/04/07</c:v>
                </c:pt>
                <c:pt idx="204">
                  <c:v>1402/04/11</c:v>
                </c:pt>
                <c:pt idx="205">
                  <c:v>1402/04/12</c:v>
                </c:pt>
                <c:pt idx="206">
                  <c:v>1402/04/13</c:v>
                </c:pt>
                <c:pt idx="207">
                  <c:v>1402/04/14</c:v>
                </c:pt>
                <c:pt idx="208">
                  <c:v>1402/04/15</c:v>
                </c:pt>
                <c:pt idx="209">
                  <c:v>1402/04/17</c:v>
                </c:pt>
                <c:pt idx="210">
                  <c:v>1402/04/18</c:v>
                </c:pt>
                <c:pt idx="211">
                  <c:v>1402/05/04</c:v>
                </c:pt>
                <c:pt idx="212">
                  <c:v>1402/05/07</c:v>
                </c:pt>
                <c:pt idx="213">
                  <c:v>1402/05/08</c:v>
                </c:pt>
                <c:pt idx="214">
                  <c:v>1402/05/09</c:v>
                </c:pt>
                <c:pt idx="215">
                  <c:v>1402/05/10</c:v>
                </c:pt>
                <c:pt idx="216">
                  <c:v>1402/05/14</c:v>
                </c:pt>
                <c:pt idx="217">
                  <c:v>1402/05/15</c:v>
                </c:pt>
                <c:pt idx="218">
                  <c:v>1402/05/16</c:v>
                </c:pt>
                <c:pt idx="219">
                  <c:v>1402/05/17</c:v>
                </c:pt>
                <c:pt idx="220">
                  <c:v>1402/05/18</c:v>
                </c:pt>
                <c:pt idx="221">
                  <c:v>1402/05/21</c:v>
                </c:pt>
                <c:pt idx="222">
                  <c:v>1402/05/22</c:v>
                </c:pt>
                <c:pt idx="223">
                  <c:v>1402/05/23</c:v>
                </c:pt>
                <c:pt idx="224">
                  <c:v>1402/05/24</c:v>
                </c:pt>
                <c:pt idx="225">
                  <c:v>1402/05/25</c:v>
                </c:pt>
                <c:pt idx="226">
                  <c:v>1402/05/28</c:v>
                </c:pt>
                <c:pt idx="227">
                  <c:v>1402/05/29</c:v>
                </c:pt>
                <c:pt idx="228">
                  <c:v>1402/05/30</c:v>
                </c:pt>
                <c:pt idx="229">
                  <c:v>1402/05/31</c:v>
                </c:pt>
                <c:pt idx="230">
                  <c:v>1402/06/01</c:v>
                </c:pt>
                <c:pt idx="231">
                  <c:v>1402/06/04</c:v>
                </c:pt>
                <c:pt idx="232">
                  <c:v>1402/06/05</c:v>
                </c:pt>
                <c:pt idx="233">
                  <c:v>1402/06/06</c:v>
                </c:pt>
                <c:pt idx="234">
                  <c:v>1402/06/07</c:v>
                </c:pt>
                <c:pt idx="235">
                  <c:v>1402/06/08</c:v>
                </c:pt>
                <c:pt idx="236">
                  <c:v>1402/06/09</c:v>
                </c:pt>
                <c:pt idx="237">
                  <c:v>1402/06/11</c:v>
                </c:pt>
                <c:pt idx="238">
                  <c:v>1402/06/16</c:v>
                </c:pt>
                <c:pt idx="239">
                  <c:v>1402/06/18</c:v>
                </c:pt>
                <c:pt idx="240">
                  <c:v>1402/06/21</c:v>
                </c:pt>
                <c:pt idx="241">
                  <c:v>1402/06/22</c:v>
                </c:pt>
                <c:pt idx="242">
                  <c:v>1402/06/27</c:v>
                </c:pt>
                <c:pt idx="243">
                  <c:v>1402/06/29</c:v>
                </c:pt>
                <c:pt idx="244">
                  <c:v>1402/06/30</c:v>
                </c:pt>
                <c:pt idx="245">
                  <c:v>1402/07/01</c:v>
                </c:pt>
                <c:pt idx="246">
                  <c:v>1402/07/04</c:v>
                </c:pt>
                <c:pt idx="247">
                  <c:v>1402/07/05</c:v>
                </c:pt>
                <c:pt idx="248">
                  <c:v>1402/07/08</c:v>
                </c:pt>
                <c:pt idx="249">
                  <c:v>1402/07/09</c:v>
                </c:pt>
                <c:pt idx="250">
                  <c:v>1402/07/10</c:v>
                </c:pt>
                <c:pt idx="251">
                  <c:v>1402/07/12</c:v>
                </c:pt>
                <c:pt idx="252">
                  <c:v>1402/07/13</c:v>
                </c:pt>
                <c:pt idx="253">
                  <c:v>1402/07/15</c:v>
                </c:pt>
                <c:pt idx="254">
                  <c:v>1402/07/16</c:v>
                </c:pt>
                <c:pt idx="255">
                  <c:v>1402/07/17</c:v>
                </c:pt>
                <c:pt idx="256">
                  <c:v>1402/07/18</c:v>
                </c:pt>
                <c:pt idx="257">
                  <c:v>1402/07/19</c:v>
                </c:pt>
                <c:pt idx="258">
                  <c:v>1402/07/20</c:v>
                </c:pt>
                <c:pt idx="259">
                  <c:v>1402/07/22</c:v>
                </c:pt>
                <c:pt idx="260">
                  <c:v>1402/07/23</c:v>
                </c:pt>
                <c:pt idx="261">
                  <c:v>1402/07/24</c:v>
                </c:pt>
                <c:pt idx="262">
                  <c:v>1402/07/25</c:v>
                </c:pt>
                <c:pt idx="263">
                  <c:v>1402/07/26</c:v>
                </c:pt>
                <c:pt idx="264">
                  <c:v>1402/07/27</c:v>
                </c:pt>
                <c:pt idx="265">
                  <c:v>1402/07/29</c:v>
                </c:pt>
                <c:pt idx="266">
                  <c:v>1402/07/30</c:v>
                </c:pt>
                <c:pt idx="267">
                  <c:v>1402/08/01</c:v>
                </c:pt>
                <c:pt idx="268">
                  <c:v>1402/08/02</c:v>
                </c:pt>
                <c:pt idx="269">
                  <c:v>1402/08/06</c:v>
                </c:pt>
                <c:pt idx="270">
                  <c:v>1402/08/07</c:v>
                </c:pt>
                <c:pt idx="271">
                  <c:v>1402/08/08</c:v>
                </c:pt>
                <c:pt idx="272">
                  <c:v>1402/08/09</c:v>
                </c:pt>
                <c:pt idx="273">
                  <c:v>1402/08/10</c:v>
                </c:pt>
                <c:pt idx="274">
                  <c:v>1402/08/13</c:v>
                </c:pt>
                <c:pt idx="275">
                  <c:v>1402/08/14</c:v>
                </c:pt>
                <c:pt idx="276">
                  <c:v>1402/08/15</c:v>
                </c:pt>
                <c:pt idx="277">
                  <c:v>1402/08/16</c:v>
                </c:pt>
                <c:pt idx="278">
                  <c:v>1402/08/17</c:v>
                </c:pt>
                <c:pt idx="279">
                  <c:v>1402/08/20</c:v>
                </c:pt>
                <c:pt idx="280">
                  <c:v>1402/08/21</c:v>
                </c:pt>
                <c:pt idx="281">
                  <c:v>1402/08/22</c:v>
                </c:pt>
                <c:pt idx="282">
                  <c:v>1402/08/23</c:v>
                </c:pt>
                <c:pt idx="283">
                  <c:v>1402/08/24</c:v>
                </c:pt>
                <c:pt idx="284">
                  <c:v>1402/08/27</c:v>
                </c:pt>
                <c:pt idx="285">
                  <c:v>1402/08/28</c:v>
                </c:pt>
                <c:pt idx="286">
                  <c:v>1402/08/29</c:v>
                </c:pt>
                <c:pt idx="287">
                  <c:v>1402/08/30</c:v>
                </c:pt>
                <c:pt idx="288">
                  <c:v>1402/09/01</c:v>
                </c:pt>
                <c:pt idx="289">
                  <c:v>1402/09/04</c:v>
                </c:pt>
                <c:pt idx="290">
                  <c:v>1402/09/05</c:v>
                </c:pt>
                <c:pt idx="291">
                  <c:v>1402/09/06</c:v>
                </c:pt>
                <c:pt idx="292">
                  <c:v>1402/09/07</c:v>
                </c:pt>
                <c:pt idx="293">
                  <c:v>1402/09/08</c:v>
                </c:pt>
                <c:pt idx="294">
                  <c:v>1402/09/11</c:v>
                </c:pt>
                <c:pt idx="295">
                  <c:v>1402/09/12</c:v>
                </c:pt>
                <c:pt idx="296">
                  <c:v>1402/09/13</c:v>
                </c:pt>
                <c:pt idx="297">
                  <c:v>1402/09/14</c:v>
                </c:pt>
                <c:pt idx="298">
                  <c:v>1402/09/15</c:v>
                </c:pt>
                <c:pt idx="299">
                  <c:v>1402/09/18</c:v>
                </c:pt>
                <c:pt idx="300">
                  <c:v>1402/09/19</c:v>
                </c:pt>
                <c:pt idx="301">
                  <c:v>1402/09/20</c:v>
                </c:pt>
                <c:pt idx="302">
                  <c:v>1402/09/21</c:v>
                </c:pt>
                <c:pt idx="303">
                  <c:v>1402/09/22</c:v>
                </c:pt>
                <c:pt idx="304">
                  <c:v>1402/09/27</c:v>
                </c:pt>
                <c:pt idx="305">
                  <c:v>1402/09/28</c:v>
                </c:pt>
                <c:pt idx="306">
                  <c:v>1402/09/29</c:v>
                </c:pt>
                <c:pt idx="307">
                  <c:v>1402/10/02</c:v>
                </c:pt>
                <c:pt idx="308">
                  <c:v>1402/10/03</c:v>
                </c:pt>
                <c:pt idx="309">
                  <c:v>1402/10/04</c:v>
                </c:pt>
                <c:pt idx="310">
                  <c:v>1402/10/05</c:v>
                </c:pt>
                <c:pt idx="311">
                  <c:v>1402/10/06</c:v>
                </c:pt>
                <c:pt idx="312">
                  <c:v>1402/10/09</c:v>
                </c:pt>
                <c:pt idx="313">
                  <c:v>1402/10/10</c:v>
                </c:pt>
                <c:pt idx="314">
                  <c:v>1402/10/11</c:v>
                </c:pt>
                <c:pt idx="315">
                  <c:v>1402/10/12</c:v>
                </c:pt>
                <c:pt idx="316">
                  <c:v>1402/10/13</c:v>
                </c:pt>
                <c:pt idx="317">
                  <c:v>1402/10/16</c:v>
                </c:pt>
                <c:pt idx="318">
                  <c:v>1402/10/18</c:v>
                </c:pt>
                <c:pt idx="319">
                  <c:v>1402/10/19</c:v>
                </c:pt>
                <c:pt idx="320">
                  <c:v>1402/10/20</c:v>
                </c:pt>
                <c:pt idx="321">
                  <c:v>1402/10/24</c:v>
                </c:pt>
                <c:pt idx="322">
                  <c:v>1402/10/25</c:v>
                </c:pt>
                <c:pt idx="323">
                  <c:v>1402/10/26</c:v>
                </c:pt>
              </c:strCache>
            </c:strRef>
          </c:cat>
          <c:val>
            <c:numRef>
              <c:f>'معاملات نیما'!$W$2:$W$325</c:f>
              <c:numCache>
                <c:formatCode>General</c:formatCode>
                <c:ptCount val="324"/>
                <c:pt idx="0">
                  <c:v>218</c:v>
                </c:pt>
                <c:pt idx="1">
                  <c:v>49</c:v>
                </c:pt>
                <c:pt idx="2">
                  <c:v>117</c:v>
                </c:pt>
                <c:pt idx="3">
                  <c:v>237</c:v>
                </c:pt>
                <c:pt idx="4">
                  <c:v>99</c:v>
                </c:pt>
                <c:pt idx="5">
                  <c:v>116</c:v>
                </c:pt>
                <c:pt idx="6">
                  <c:v>17</c:v>
                </c:pt>
                <c:pt idx="7">
                  <c:v>132</c:v>
                </c:pt>
                <c:pt idx="8">
                  <c:v>102</c:v>
                </c:pt>
                <c:pt idx="9">
                  <c:v>120</c:v>
                </c:pt>
                <c:pt idx="10">
                  <c:v>28</c:v>
                </c:pt>
                <c:pt idx="11">
                  <c:v>108</c:v>
                </c:pt>
                <c:pt idx="12">
                  <c:v>168</c:v>
                </c:pt>
                <c:pt idx="13">
                  <c:v>84</c:v>
                </c:pt>
                <c:pt idx="14">
                  <c:v>178</c:v>
                </c:pt>
                <c:pt idx="15">
                  <c:v>188</c:v>
                </c:pt>
                <c:pt idx="16">
                  <c:v>236</c:v>
                </c:pt>
                <c:pt idx="17">
                  <c:v>145</c:v>
                </c:pt>
                <c:pt idx="18">
                  <c:v>38</c:v>
                </c:pt>
                <c:pt idx="19">
                  <c:v>170</c:v>
                </c:pt>
                <c:pt idx="20">
                  <c:v>157</c:v>
                </c:pt>
                <c:pt idx="21">
                  <c:v>210</c:v>
                </c:pt>
                <c:pt idx="22">
                  <c:v>171</c:v>
                </c:pt>
                <c:pt idx="23">
                  <c:v>217</c:v>
                </c:pt>
                <c:pt idx="24">
                  <c:v>20</c:v>
                </c:pt>
                <c:pt idx="25">
                  <c:v>181</c:v>
                </c:pt>
                <c:pt idx="26">
                  <c:v>210</c:v>
                </c:pt>
                <c:pt idx="27">
                  <c:v>175</c:v>
                </c:pt>
                <c:pt idx="28">
                  <c:v>85</c:v>
                </c:pt>
                <c:pt idx="29">
                  <c:v>182</c:v>
                </c:pt>
                <c:pt idx="30">
                  <c:v>20</c:v>
                </c:pt>
                <c:pt idx="31">
                  <c:v>17</c:v>
                </c:pt>
                <c:pt idx="32">
                  <c:v>244</c:v>
                </c:pt>
                <c:pt idx="33">
                  <c:v>228</c:v>
                </c:pt>
                <c:pt idx="34">
                  <c:v>107</c:v>
                </c:pt>
                <c:pt idx="35">
                  <c:v>193</c:v>
                </c:pt>
                <c:pt idx="36">
                  <c:v>59</c:v>
                </c:pt>
                <c:pt idx="37">
                  <c:v>358</c:v>
                </c:pt>
                <c:pt idx="38">
                  <c:v>160</c:v>
                </c:pt>
                <c:pt idx="39">
                  <c:v>119</c:v>
                </c:pt>
                <c:pt idx="40">
                  <c:v>222</c:v>
                </c:pt>
                <c:pt idx="41">
                  <c:v>58</c:v>
                </c:pt>
                <c:pt idx="42">
                  <c:v>196</c:v>
                </c:pt>
                <c:pt idx="43">
                  <c:v>273</c:v>
                </c:pt>
                <c:pt idx="44">
                  <c:v>251</c:v>
                </c:pt>
                <c:pt idx="45">
                  <c:v>200</c:v>
                </c:pt>
                <c:pt idx="46">
                  <c:v>214</c:v>
                </c:pt>
                <c:pt idx="47">
                  <c:v>85</c:v>
                </c:pt>
                <c:pt idx="48">
                  <c:v>156</c:v>
                </c:pt>
                <c:pt idx="49">
                  <c:v>155</c:v>
                </c:pt>
                <c:pt idx="50">
                  <c:v>159</c:v>
                </c:pt>
                <c:pt idx="51">
                  <c:v>161</c:v>
                </c:pt>
                <c:pt idx="52">
                  <c:v>184</c:v>
                </c:pt>
                <c:pt idx="53">
                  <c:v>27</c:v>
                </c:pt>
                <c:pt idx="54">
                  <c:v>249</c:v>
                </c:pt>
                <c:pt idx="55">
                  <c:v>146</c:v>
                </c:pt>
                <c:pt idx="56">
                  <c:v>293</c:v>
                </c:pt>
                <c:pt idx="57">
                  <c:v>201</c:v>
                </c:pt>
                <c:pt idx="58">
                  <c:v>140</c:v>
                </c:pt>
                <c:pt idx="59">
                  <c:v>62</c:v>
                </c:pt>
                <c:pt idx="60">
                  <c:v>88</c:v>
                </c:pt>
                <c:pt idx="61">
                  <c:v>113</c:v>
                </c:pt>
                <c:pt idx="62">
                  <c:v>164</c:v>
                </c:pt>
                <c:pt idx="63">
                  <c:v>232</c:v>
                </c:pt>
                <c:pt idx="64">
                  <c:v>186</c:v>
                </c:pt>
                <c:pt idx="65">
                  <c:v>111</c:v>
                </c:pt>
                <c:pt idx="66">
                  <c:v>220</c:v>
                </c:pt>
                <c:pt idx="67">
                  <c:v>137</c:v>
                </c:pt>
                <c:pt idx="68">
                  <c:v>109</c:v>
                </c:pt>
                <c:pt idx="69">
                  <c:v>220</c:v>
                </c:pt>
                <c:pt idx="70">
                  <c:v>250</c:v>
                </c:pt>
                <c:pt idx="71">
                  <c:v>53</c:v>
                </c:pt>
                <c:pt idx="72">
                  <c:v>182</c:v>
                </c:pt>
                <c:pt idx="73">
                  <c:v>226</c:v>
                </c:pt>
                <c:pt idx="74">
                  <c:v>181</c:v>
                </c:pt>
                <c:pt idx="75">
                  <c:v>91</c:v>
                </c:pt>
                <c:pt idx="76">
                  <c:v>258</c:v>
                </c:pt>
                <c:pt idx="77">
                  <c:v>84</c:v>
                </c:pt>
                <c:pt idx="78">
                  <c:v>104</c:v>
                </c:pt>
                <c:pt idx="79">
                  <c:v>231</c:v>
                </c:pt>
                <c:pt idx="80">
                  <c:v>293</c:v>
                </c:pt>
                <c:pt idx="81">
                  <c:v>175</c:v>
                </c:pt>
                <c:pt idx="82">
                  <c:v>136</c:v>
                </c:pt>
                <c:pt idx="83">
                  <c:v>115</c:v>
                </c:pt>
                <c:pt idx="84">
                  <c:v>188</c:v>
                </c:pt>
                <c:pt idx="85">
                  <c:v>252</c:v>
                </c:pt>
                <c:pt idx="86">
                  <c:v>201</c:v>
                </c:pt>
                <c:pt idx="87">
                  <c:v>151</c:v>
                </c:pt>
                <c:pt idx="88">
                  <c:v>66</c:v>
                </c:pt>
                <c:pt idx="89">
                  <c:v>227</c:v>
                </c:pt>
                <c:pt idx="90">
                  <c:v>167</c:v>
                </c:pt>
                <c:pt idx="91">
                  <c:v>143</c:v>
                </c:pt>
                <c:pt idx="92">
                  <c:v>201</c:v>
                </c:pt>
                <c:pt idx="93">
                  <c:v>220</c:v>
                </c:pt>
                <c:pt idx="94">
                  <c:v>49</c:v>
                </c:pt>
                <c:pt idx="95">
                  <c:v>240</c:v>
                </c:pt>
                <c:pt idx="96">
                  <c:v>193</c:v>
                </c:pt>
                <c:pt idx="97">
                  <c:v>318</c:v>
                </c:pt>
                <c:pt idx="98">
                  <c:v>28</c:v>
                </c:pt>
                <c:pt idx="99">
                  <c:v>511</c:v>
                </c:pt>
                <c:pt idx="100">
                  <c:v>154</c:v>
                </c:pt>
                <c:pt idx="101">
                  <c:v>186</c:v>
                </c:pt>
                <c:pt idx="102">
                  <c:v>93</c:v>
                </c:pt>
                <c:pt idx="103">
                  <c:v>219</c:v>
                </c:pt>
                <c:pt idx="104">
                  <c:v>55</c:v>
                </c:pt>
                <c:pt idx="105">
                  <c:v>186</c:v>
                </c:pt>
                <c:pt idx="106">
                  <c:v>82</c:v>
                </c:pt>
                <c:pt idx="107">
                  <c:v>137</c:v>
                </c:pt>
                <c:pt idx="108">
                  <c:v>149</c:v>
                </c:pt>
                <c:pt idx="109">
                  <c:v>177</c:v>
                </c:pt>
                <c:pt idx="110">
                  <c:v>82</c:v>
                </c:pt>
                <c:pt idx="111">
                  <c:v>200</c:v>
                </c:pt>
                <c:pt idx="112">
                  <c:v>147</c:v>
                </c:pt>
                <c:pt idx="113">
                  <c:v>232</c:v>
                </c:pt>
                <c:pt idx="114">
                  <c:v>134</c:v>
                </c:pt>
                <c:pt idx="115">
                  <c:v>91</c:v>
                </c:pt>
                <c:pt idx="116">
                  <c:v>187</c:v>
                </c:pt>
                <c:pt idx="117">
                  <c:v>208</c:v>
                </c:pt>
                <c:pt idx="118">
                  <c:v>157</c:v>
                </c:pt>
                <c:pt idx="119">
                  <c:v>109</c:v>
                </c:pt>
                <c:pt idx="120">
                  <c:v>40</c:v>
                </c:pt>
                <c:pt idx="121">
                  <c:v>147</c:v>
                </c:pt>
                <c:pt idx="122">
                  <c:v>331</c:v>
                </c:pt>
                <c:pt idx="123">
                  <c:v>120.7</c:v>
                </c:pt>
                <c:pt idx="124">
                  <c:v>423.37</c:v>
                </c:pt>
                <c:pt idx="125">
                  <c:v>98</c:v>
                </c:pt>
                <c:pt idx="126">
                  <c:v>275</c:v>
                </c:pt>
                <c:pt idx="127">
                  <c:v>114</c:v>
                </c:pt>
                <c:pt idx="128">
                  <c:v>194</c:v>
                </c:pt>
                <c:pt idx="129">
                  <c:v>76</c:v>
                </c:pt>
                <c:pt idx="130">
                  <c:v>118</c:v>
                </c:pt>
                <c:pt idx="131">
                  <c:v>75</c:v>
                </c:pt>
                <c:pt idx="132">
                  <c:v>125</c:v>
                </c:pt>
                <c:pt idx="133">
                  <c:v>64</c:v>
                </c:pt>
                <c:pt idx="134">
                  <c:v>120</c:v>
                </c:pt>
                <c:pt idx="135">
                  <c:v>257</c:v>
                </c:pt>
                <c:pt idx="136">
                  <c:v>130</c:v>
                </c:pt>
                <c:pt idx="137">
                  <c:v>70</c:v>
                </c:pt>
                <c:pt idx="138">
                  <c:v>172</c:v>
                </c:pt>
                <c:pt idx="139">
                  <c:v>38</c:v>
                </c:pt>
                <c:pt idx="140">
                  <c:v>273</c:v>
                </c:pt>
                <c:pt idx="141">
                  <c:v>114</c:v>
                </c:pt>
                <c:pt idx="142">
                  <c:v>58</c:v>
                </c:pt>
                <c:pt idx="143">
                  <c:v>110</c:v>
                </c:pt>
                <c:pt idx="144">
                  <c:v>123</c:v>
                </c:pt>
                <c:pt idx="145">
                  <c:v>80</c:v>
                </c:pt>
                <c:pt idx="146">
                  <c:v>129</c:v>
                </c:pt>
                <c:pt idx="147">
                  <c:v>24</c:v>
                </c:pt>
                <c:pt idx="148">
                  <c:v>59</c:v>
                </c:pt>
                <c:pt idx="149">
                  <c:v>92</c:v>
                </c:pt>
                <c:pt idx="150">
                  <c:v>130</c:v>
                </c:pt>
                <c:pt idx="151">
                  <c:v>135</c:v>
                </c:pt>
                <c:pt idx="152">
                  <c:v>167</c:v>
                </c:pt>
                <c:pt idx="153">
                  <c:v>59</c:v>
                </c:pt>
                <c:pt idx="154">
                  <c:v>145</c:v>
                </c:pt>
                <c:pt idx="155">
                  <c:v>176</c:v>
                </c:pt>
                <c:pt idx="156">
                  <c:v>150</c:v>
                </c:pt>
                <c:pt idx="157">
                  <c:v>54</c:v>
                </c:pt>
                <c:pt idx="158">
                  <c:v>75</c:v>
                </c:pt>
                <c:pt idx="159">
                  <c:v>146</c:v>
                </c:pt>
                <c:pt idx="160">
                  <c:v>159</c:v>
                </c:pt>
                <c:pt idx="161">
                  <c:v>172</c:v>
                </c:pt>
                <c:pt idx="162">
                  <c:v>58</c:v>
                </c:pt>
                <c:pt idx="163">
                  <c:v>114</c:v>
                </c:pt>
                <c:pt idx="164">
                  <c:v>67</c:v>
                </c:pt>
                <c:pt idx="165">
                  <c:v>180</c:v>
                </c:pt>
                <c:pt idx="166">
                  <c:v>126</c:v>
                </c:pt>
                <c:pt idx="167">
                  <c:v>76</c:v>
                </c:pt>
                <c:pt idx="168">
                  <c:v>90</c:v>
                </c:pt>
                <c:pt idx="169">
                  <c:v>94</c:v>
                </c:pt>
                <c:pt idx="170">
                  <c:v>58</c:v>
                </c:pt>
                <c:pt idx="171">
                  <c:v>110</c:v>
                </c:pt>
                <c:pt idx="172">
                  <c:v>17</c:v>
                </c:pt>
                <c:pt idx="173">
                  <c:v>141</c:v>
                </c:pt>
                <c:pt idx="174">
                  <c:v>131</c:v>
                </c:pt>
                <c:pt idx="175">
                  <c:v>94</c:v>
                </c:pt>
                <c:pt idx="176">
                  <c:v>88</c:v>
                </c:pt>
                <c:pt idx="177">
                  <c:v>165</c:v>
                </c:pt>
                <c:pt idx="178">
                  <c:v>144</c:v>
                </c:pt>
                <c:pt idx="179">
                  <c:v>119</c:v>
                </c:pt>
                <c:pt idx="180">
                  <c:v>125</c:v>
                </c:pt>
                <c:pt idx="181">
                  <c:v>133</c:v>
                </c:pt>
                <c:pt idx="182">
                  <c:v>160</c:v>
                </c:pt>
                <c:pt idx="183">
                  <c:v>35</c:v>
                </c:pt>
                <c:pt idx="184">
                  <c:v>31</c:v>
                </c:pt>
                <c:pt idx="185">
                  <c:v>100</c:v>
                </c:pt>
                <c:pt idx="186">
                  <c:v>182</c:v>
                </c:pt>
                <c:pt idx="187">
                  <c:v>60</c:v>
                </c:pt>
                <c:pt idx="188">
                  <c:v>117</c:v>
                </c:pt>
                <c:pt idx="189">
                  <c:v>126</c:v>
                </c:pt>
                <c:pt idx="190">
                  <c:v>113</c:v>
                </c:pt>
                <c:pt idx="191">
                  <c:v>113</c:v>
                </c:pt>
                <c:pt idx="192">
                  <c:v>110</c:v>
                </c:pt>
                <c:pt idx="193">
                  <c:v>34</c:v>
                </c:pt>
                <c:pt idx="194">
                  <c:v>156</c:v>
                </c:pt>
                <c:pt idx="195">
                  <c:v>140</c:v>
                </c:pt>
                <c:pt idx="196">
                  <c:v>110</c:v>
                </c:pt>
                <c:pt idx="197">
                  <c:v>189</c:v>
                </c:pt>
                <c:pt idx="198">
                  <c:v>112</c:v>
                </c:pt>
                <c:pt idx="199">
                  <c:v>117</c:v>
                </c:pt>
                <c:pt idx="200">
                  <c:v>131</c:v>
                </c:pt>
                <c:pt idx="201">
                  <c:v>203</c:v>
                </c:pt>
                <c:pt idx="202">
                  <c:v>133</c:v>
                </c:pt>
                <c:pt idx="203">
                  <c:v>113</c:v>
                </c:pt>
                <c:pt idx="204">
                  <c:v>213</c:v>
                </c:pt>
                <c:pt idx="205">
                  <c:v>87</c:v>
                </c:pt>
                <c:pt idx="206">
                  <c:v>133</c:v>
                </c:pt>
                <c:pt idx="207">
                  <c:v>111</c:v>
                </c:pt>
                <c:pt idx="208">
                  <c:v>41</c:v>
                </c:pt>
                <c:pt idx="209">
                  <c:v>92</c:v>
                </c:pt>
                <c:pt idx="210">
                  <c:v>112</c:v>
                </c:pt>
                <c:pt idx="211">
                  <c:v>71</c:v>
                </c:pt>
                <c:pt idx="212">
                  <c:v>69</c:v>
                </c:pt>
                <c:pt idx="213">
                  <c:v>98</c:v>
                </c:pt>
                <c:pt idx="214">
                  <c:v>90</c:v>
                </c:pt>
                <c:pt idx="215">
                  <c:v>90</c:v>
                </c:pt>
                <c:pt idx="216">
                  <c:v>75</c:v>
                </c:pt>
                <c:pt idx="217">
                  <c:v>75</c:v>
                </c:pt>
                <c:pt idx="218">
                  <c:v>204</c:v>
                </c:pt>
                <c:pt idx="219">
                  <c:v>104</c:v>
                </c:pt>
                <c:pt idx="220">
                  <c:v>214</c:v>
                </c:pt>
                <c:pt idx="221">
                  <c:v>119</c:v>
                </c:pt>
                <c:pt idx="222">
                  <c:v>107</c:v>
                </c:pt>
                <c:pt idx="223">
                  <c:v>114</c:v>
                </c:pt>
                <c:pt idx="224">
                  <c:v>194</c:v>
                </c:pt>
                <c:pt idx="225">
                  <c:v>166</c:v>
                </c:pt>
                <c:pt idx="226">
                  <c:v>155</c:v>
                </c:pt>
                <c:pt idx="227">
                  <c:v>183</c:v>
                </c:pt>
                <c:pt idx="228">
                  <c:v>123</c:v>
                </c:pt>
                <c:pt idx="229">
                  <c:v>123</c:v>
                </c:pt>
                <c:pt idx="230">
                  <c:v>155</c:v>
                </c:pt>
                <c:pt idx="231">
                  <c:v>123</c:v>
                </c:pt>
                <c:pt idx="232">
                  <c:v>75</c:v>
                </c:pt>
                <c:pt idx="233">
                  <c:v>168</c:v>
                </c:pt>
                <c:pt idx="234">
                  <c:v>155</c:v>
                </c:pt>
                <c:pt idx="235">
                  <c:v>134</c:v>
                </c:pt>
                <c:pt idx="236">
                  <c:v>17</c:v>
                </c:pt>
                <c:pt idx="237">
                  <c:v>88</c:v>
                </c:pt>
                <c:pt idx="238">
                  <c:v>15</c:v>
                </c:pt>
                <c:pt idx="239">
                  <c:v>179</c:v>
                </c:pt>
                <c:pt idx="240">
                  <c:v>141</c:v>
                </c:pt>
                <c:pt idx="241">
                  <c:v>39</c:v>
                </c:pt>
                <c:pt idx="242">
                  <c:v>170</c:v>
                </c:pt>
                <c:pt idx="243">
                  <c:v>363</c:v>
                </c:pt>
                <c:pt idx="244">
                  <c:v>81</c:v>
                </c:pt>
                <c:pt idx="245">
                  <c:v>84</c:v>
                </c:pt>
                <c:pt idx="246">
                  <c:v>186</c:v>
                </c:pt>
                <c:pt idx="247">
                  <c:v>120</c:v>
                </c:pt>
                <c:pt idx="248">
                  <c:v>149</c:v>
                </c:pt>
                <c:pt idx="249">
                  <c:v>158</c:v>
                </c:pt>
                <c:pt idx="250">
                  <c:v>144</c:v>
                </c:pt>
                <c:pt idx="251">
                  <c:v>211</c:v>
                </c:pt>
                <c:pt idx="252">
                  <c:v>46</c:v>
                </c:pt>
                <c:pt idx="253">
                  <c:v>147</c:v>
                </c:pt>
                <c:pt idx="254">
                  <c:v>288</c:v>
                </c:pt>
                <c:pt idx="255">
                  <c:v>205</c:v>
                </c:pt>
                <c:pt idx="256">
                  <c:v>170</c:v>
                </c:pt>
                <c:pt idx="257">
                  <c:v>227</c:v>
                </c:pt>
                <c:pt idx="258">
                  <c:v>38</c:v>
                </c:pt>
                <c:pt idx="259">
                  <c:v>161</c:v>
                </c:pt>
                <c:pt idx="260">
                  <c:v>124</c:v>
                </c:pt>
                <c:pt idx="261">
                  <c:v>150</c:v>
                </c:pt>
                <c:pt idx="262">
                  <c:v>250</c:v>
                </c:pt>
                <c:pt idx="263">
                  <c:v>181</c:v>
                </c:pt>
                <c:pt idx="264">
                  <c:v>28</c:v>
                </c:pt>
                <c:pt idx="265">
                  <c:v>128</c:v>
                </c:pt>
                <c:pt idx="266">
                  <c:v>89</c:v>
                </c:pt>
                <c:pt idx="267">
                  <c:v>82</c:v>
                </c:pt>
                <c:pt idx="268">
                  <c:v>181</c:v>
                </c:pt>
                <c:pt idx="269">
                  <c:v>57</c:v>
                </c:pt>
                <c:pt idx="270">
                  <c:v>119</c:v>
                </c:pt>
                <c:pt idx="271">
                  <c:v>99</c:v>
                </c:pt>
                <c:pt idx="272">
                  <c:v>118</c:v>
                </c:pt>
                <c:pt idx="273">
                  <c:v>156</c:v>
                </c:pt>
                <c:pt idx="274">
                  <c:v>127</c:v>
                </c:pt>
                <c:pt idx="275">
                  <c:v>139</c:v>
                </c:pt>
                <c:pt idx="276">
                  <c:v>194</c:v>
                </c:pt>
                <c:pt idx="277">
                  <c:v>119</c:v>
                </c:pt>
                <c:pt idx="278">
                  <c:v>117</c:v>
                </c:pt>
                <c:pt idx="279">
                  <c:v>109</c:v>
                </c:pt>
                <c:pt idx="280">
                  <c:v>98</c:v>
                </c:pt>
                <c:pt idx="281">
                  <c:v>126</c:v>
                </c:pt>
                <c:pt idx="282">
                  <c:v>141.80000000000001</c:v>
                </c:pt>
                <c:pt idx="283">
                  <c:v>162.19999999999999</c:v>
                </c:pt>
                <c:pt idx="284">
                  <c:v>119.5</c:v>
                </c:pt>
                <c:pt idx="285">
                  <c:v>135</c:v>
                </c:pt>
                <c:pt idx="286">
                  <c:v>144</c:v>
                </c:pt>
                <c:pt idx="287">
                  <c:v>165.7</c:v>
                </c:pt>
                <c:pt idx="288">
                  <c:v>87.2</c:v>
                </c:pt>
                <c:pt idx="289">
                  <c:v>82</c:v>
                </c:pt>
                <c:pt idx="290">
                  <c:v>87.4</c:v>
                </c:pt>
                <c:pt idx="291">
                  <c:v>117.9</c:v>
                </c:pt>
                <c:pt idx="292">
                  <c:v>138.1</c:v>
                </c:pt>
                <c:pt idx="293">
                  <c:v>119.8</c:v>
                </c:pt>
                <c:pt idx="294">
                  <c:v>88.2</c:v>
                </c:pt>
                <c:pt idx="295">
                  <c:v>123</c:v>
                </c:pt>
                <c:pt idx="296">
                  <c:v>174.3</c:v>
                </c:pt>
                <c:pt idx="297">
                  <c:v>154.9</c:v>
                </c:pt>
                <c:pt idx="298">
                  <c:v>98.9</c:v>
                </c:pt>
                <c:pt idx="299">
                  <c:v>105.7</c:v>
                </c:pt>
                <c:pt idx="300">
                  <c:v>192.9</c:v>
                </c:pt>
                <c:pt idx="301">
                  <c:v>125</c:v>
                </c:pt>
                <c:pt idx="302">
                  <c:v>154.69999999999999</c:v>
                </c:pt>
                <c:pt idx="303">
                  <c:v>71.7</c:v>
                </c:pt>
                <c:pt idx="304">
                  <c:v>158.9</c:v>
                </c:pt>
                <c:pt idx="305">
                  <c:v>212</c:v>
                </c:pt>
                <c:pt idx="306">
                  <c:v>75</c:v>
                </c:pt>
                <c:pt idx="307">
                  <c:v>132.80000000000001</c:v>
                </c:pt>
                <c:pt idx="308">
                  <c:v>105.9</c:v>
                </c:pt>
                <c:pt idx="309">
                  <c:v>86.8</c:v>
                </c:pt>
                <c:pt idx="310">
                  <c:v>192.3</c:v>
                </c:pt>
                <c:pt idx="311">
                  <c:v>137.4</c:v>
                </c:pt>
                <c:pt idx="312">
                  <c:v>78.3</c:v>
                </c:pt>
                <c:pt idx="313">
                  <c:v>91.2</c:v>
                </c:pt>
                <c:pt idx="314">
                  <c:v>129.80000000000001</c:v>
                </c:pt>
                <c:pt idx="315">
                  <c:v>174</c:v>
                </c:pt>
                <c:pt idx="316">
                  <c:v>124.3</c:v>
                </c:pt>
                <c:pt idx="317">
                  <c:v>100</c:v>
                </c:pt>
                <c:pt idx="318">
                  <c:v>135</c:v>
                </c:pt>
                <c:pt idx="319">
                  <c:v>110.5</c:v>
                </c:pt>
                <c:pt idx="320">
                  <c:v>131</c:v>
                </c:pt>
                <c:pt idx="321">
                  <c:v>99</c:v>
                </c:pt>
                <c:pt idx="322">
                  <c:v>148.30000000000001</c:v>
                </c:pt>
                <c:pt idx="323">
                  <c:v>137.1</c:v>
                </c:pt>
              </c:numCache>
            </c:numRef>
          </c:val>
          <c:extLst>
            <c:ext xmlns:c16="http://schemas.microsoft.com/office/drawing/2014/chart" uri="{C3380CC4-5D6E-409C-BE32-E72D297353CC}">
              <c16:uniqueId val="{00000000-C13F-4483-A435-459FC5509B05}"/>
            </c:ext>
          </c:extLst>
        </c:ser>
        <c:ser>
          <c:idx val="2"/>
          <c:order val="1"/>
          <c:tx>
            <c:strRef>
              <c:f>'معاملات نیما'!$X$1</c:f>
              <c:strCache>
                <c:ptCount val="1"/>
                <c:pt idx="0">
                  <c:v>عرضه (میلیون دلار)</c:v>
                </c:pt>
              </c:strCache>
            </c:strRef>
          </c:tx>
          <c:spPr>
            <a:solidFill>
              <a:schemeClr val="accent3"/>
            </a:solidFill>
            <a:ln>
              <a:noFill/>
            </a:ln>
            <a:effectLst/>
          </c:spPr>
          <c:cat>
            <c:strRef>
              <c:f>'معاملات نیما'!$Y$2:$Y$325</c:f>
              <c:strCache>
                <c:ptCount val="324"/>
                <c:pt idx="0">
                  <c:v>1401/06/23</c:v>
                </c:pt>
                <c:pt idx="1">
                  <c:v>1401/06/24</c:v>
                </c:pt>
                <c:pt idx="2">
                  <c:v>1401/06/27</c:v>
                </c:pt>
                <c:pt idx="3">
                  <c:v>1401/06/28</c:v>
                </c:pt>
                <c:pt idx="4">
                  <c:v>1401/06/29</c:v>
                </c:pt>
                <c:pt idx="5">
                  <c:v>1401/06/30</c:v>
                </c:pt>
                <c:pt idx="6">
                  <c:v>1401/06/31</c:v>
                </c:pt>
                <c:pt idx="7">
                  <c:v>1401/07/02</c:v>
                </c:pt>
                <c:pt idx="8">
                  <c:v>1401/07/04</c:v>
                </c:pt>
                <c:pt idx="9">
                  <c:v>1401/07/06</c:v>
                </c:pt>
                <c:pt idx="10">
                  <c:v>1401/07/07</c:v>
                </c:pt>
                <c:pt idx="11">
                  <c:v>1401/07/10</c:v>
                </c:pt>
                <c:pt idx="12">
                  <c:v>1401/07/12</c:v>
                </c:pt>
                <c:pt idx="13">
                  <c:v>1401/07/14</c:v>
                </c:pt>
                <c:pt idx="14">
                  <c:v>1401/07/16</c:v>
                </c:pt>
                <c:pt idx="15">
                  <c:v>1401/07/17</c:v>
                </c:pt>
                <c:pt idx="16">
                  <c:v>1401/07/18</c:v>
                </c:pt>
                <c:pt idx="17">
                  <c:v>1401/07/20</c:v>
                </c:pt>
                <c:pt idx="18">
                  <c:v>1401/07/21</c:v>
                </c:pt>
                <c:pt idx="19">
                  <c:v>1401/07/23</c:v>
                </c:pt>
                <c:pt idx="20">
                  <c:v>1401/07/24</c:v>
                </c:pt>
                <c:pt idx="21">
                  <c:v>1401/07/25</c:v>
                </c:pt>
                <c:pt idx="22">
                  <c:v>1401/07/26</c:v>
                </c:pt>
                <c:pt idx="23">
                  <c:v>1401/07/27</c:v>
                </c:pt>
                <c:pt idx="24">
                  <c:v>1401/07/28</c:v>
                </c:pt>
                <c:pt idx="25">
                  <c:v>1401/07/30</c:v>
                </c:pt>
                <c:pt idx="26">
                  <c:v>1401/08/01</c:v>
                </c:pt>
                <c:pt idx="27">
                  <c:v>1401/08/02</c:v>
                </c:pt>
                <c:pt idx="28">
                  <c:v>1401/08/03</c:v>
                </c:pt>
                <c:pt idx="29">
                  <c:v>1401/08/04</c:v>
                </c:pt>
                <c:pt idx="30">
                  <c:v>1401/08/05</c:v>
                </c:pt>
                <c:pt idx="31">
                  <c:v>1401/08/07</c:v>
                </c:pt>
                <c:pt idx="32">
                  <c:v>1401/08/08</c:v>
                </c:pt>
                <c:pt idx="33">
                  <c:v>1401/08/09</c:v>
                </c:pt>
                <c:pt idx="34">
                  <c:v>1401/08/10</c:v>
                </c:pt>
                <c:pt idx="35">
                  <c:v>1401/08/11</c:v>
                </c:pt>
                <c:pt idx="36">
                  <c:v>1401/08/12</c:v>
                </c:pt>
                <c:pt idx="37">
                  <c:v>1401/08/14</c:v>
                </c:pt>
                <c:pt idx="38">
                  <c:v>1401/08/15</c:v>
                </c:pt>
                <c:pt idx="39">
                  <c:v>1401/08/17</c:v>
                </c:pt>
                <c:pt idx="40">
                  <c:v>1401/08/18</c:v>
                </c:pt>
                <c:pt idx="41">
                  <c:v>1401/08/19</c:v>
                </c:pt>
                <c:pt idx="42">
                  <c:v>1401/08/21</c:v>
                </c:pt>
                <c:pt idx="43">
                  <c:v>1401/08/22</c:v>
                </c:pt>
                <c:pt idx="44">
                  <c:v>1401/08/23</c:v>
                </c:pt>
                <c:pt idx="45">
                  <c:v>1401/08/24</c:v>
                </c:pt>
                <c:pt idx="46">
                  <c:v>1401/08/25</c:v>
                </c:pt>
                <c:pt idx="47">
                  <c:v>1401/08/26</c:v>
                </c:pt>
                <c:pt idx="48">
                  <c:v>1401/08/28</c:v>
                </c:pt>
                <c:pt idx="49">
                  <c:v>1401/08/29</c:v>
                </c:pt>
                <c:pt idx="50">
                  <c:v>1401/08/30</c:v>
                </c:pt>
                <c:pt idx="51">
                  <c:v>1401/09/01</c:v>
                </c:pt>
                <c:pt idx="52">
                  <c:v>1401/09/02</c:v>
                </c:pt>
                <c:pt idx="53">
                  <c:v>1401/09/03</c:v>
                </c:pt>
                <c:pt idx="54">
                  <c:v>1401/09/05</c:v>
                </c:pt>
                <c:pt idx="55">
                  <c:v>1401/09/06</c:v>
                </c:pt>
                <c:pt idx="56">
                  <c:v>1401/09/07</c:v>
                </c:pt>
                <c:pt idx="57">
                  <c:v>1401/09/08</c:v>
                </c:pt>
                <c:pt idx="58">
                  <c:v>1401/09/09</c:v>
                </c:pt>
                <c:pt idx="59">
                  <c:v>1401/09/10</c:v>
                </c:pt>
                <c:pt idx="60">
                  <c:v>1401/09/12</c:v>
                </c:pt>
                <c:pt idx="61">
                  <c:v>1401/09/13</c:v>
                </c:pt>
                <c:pt idx="62">
                  <c:v>1401/09/14</c:v>
                </c:pt>
                <c:pt idx="63">
                  <c:v>1401/09/15</c:v>
                </c:pt>
                <c:pt idx="64">
                  <c:v>1401/09/16</c:v>
                </c:pt>
                <c:pt idx="65">
                  <c:v>1401/09/17</c:v>
                </c:pt>
                <c:pt idx="66">
                  <c:v>1401/09/18</c:v>
                </c:pt>
                <c:pt idx="67">
                  <c:v>1401/09/19</c:v>
                </c:pt>
                <c:pt idx="68">
                  <c:v>1401/09/20</c:v>
                </c:pt>
                <c:pt idx="69">
                  <c:v>1401/09/21</c:v>
                </c:pt>
                <c:pt idx="70">
                  <c:v>1401/09/23</c:v>
                </c:pt>
                <c:pt idx="71">
                  <c:v>1401/09/24</c:v>
                </c:pt>
                <c:pt idx="72">
                  <c:v>1401/09/26</c:v>
                </c:pt>
                <c:pt idx="73">
                  <c:v>1401/09/27</c:v>
                </c:pt>
                <c:pt idx="74">
                  <c:v>1401/09/28</c:v>
                </c:pt>
                <c:pt idx="75">
                  <c:v>1401/09/29</c:v>
                </c:pt>
                <c:pt idx="76">
                  <c:v>1401/09/30</c:v>
                </c:pt>
                <c:pt idx="77">
                  <c:v>1401/10/01</c:v>
                </c:pt>
                <c:pt idx="78">
                  <c:v>1401/10/03</c:v>
                </c:pt>
                <c:pt idx="79">
                  <c:v>1401/10/04</c:v>
                </c:pt>
                <c:pt idx="80">
                  <c:v>1401/10/05</c:v>
                </c:pt>
                <c:pt idx="81">
                  <c:v>1401/10/07</c:v>
                </c:pt>
                <c:pt idx="82">
                  <c:v>1401/10/08</c:v>
                </c:pt>
                <c:pt idx="83">
                  <c:v>1401/10/10</c:v>
                </c:pt>
                <c:pt idx="84">
                  <c:v>1401/10/11</c:v>
                </c:pt>
                <c:pt idx="85">
                  <c:v>1401/10/12</c:v>
                </c:pt>
                <c:pt idx="86">
                  <c:v>1401/10/13</c:v>
                </c:pt>
                <c:pt idx="87">
                  <c:v>1401/10/14</c:v>
                </c:pt>
                <c:pt idx="88">
                  <c:v>1401/10/15</c:v>
                </c:pt>
                <c:pt idx="89">
                  <c:v>1401/10/17</c:v>
                </c:pt>
                <c:pt idx="90">
                  <c:v>1401/10/18</c:v>
                </c:pt>
                <c:pt idx="91">
                  <c:v>1401/10/19</c:v>
                </c:pt>
                <c:pt idx="92">
                  <c:v>1401/10/20</c:v>
                </c:pt>
                <c:pt idx="93">
                  <c:v>1401/10/21</c:v>
                </c:pt>
                <c:pt idx="94">
                  <c:v>1401/10/22</c:v>
                </c:pt>
                <c:pt idx="95">
                  <c:v>1401/10/26</c:v>
                </c:pt>
                <c:pt idx="96">
                  <c:v>1401/10/27</c:v>
                </c:pt>
                <c:pt idx="97">
                  <c:v>1401/10/28</c:v>
                </c:pt>
                <c:pt idx="98">
                  <c:v>1401/10/29</c:v>
                </c:pt>
                <c:pt idx="99">
                  <c:v>1401/11/01</c:v>
                </c:pt>
                <c:pt idx="100">
                  <c:v>1401/11/02</c:v>
                </c:pt>
                <c:pt idx="101">
                  <c:v>1401/11/03</c:v>
                </c:pt>
                <c:pt idx="102">
                  <c:v>1401/11/04</c:v>
                </c:pt>
                <c:pt idx="103">
                  <c:v>1401/11/05</c:v>
                </c:pt>
                <c:pt idx="104">
                  <c:v>1401/11/06</c:v>
                </c:pt>
                <c:pt idx="105">
                  <c:v>1401/11/08</c:v>
                </c:pt>
                <c:pt idx="106">
                  <c:v>1401/11/09</c:v>
                </c:pt>
                <c:pt idx="107">
                  <c:v>1401/11/10</c:v>
                </c:pt>
                <c:pt idx="108">
                  <c:v>1401/11/11</c:v>
                </c:pt>
                <c:pt idx="109">
                  <c:v>1401/11/12</c:v>
                </c:pt>
                <c:pt idx="110">
                  <c:v>1401/11/13</c:v>
                </c:pt>
                <c:pt idx="111">
                  <c:v>1401/11/16</c:v>
                </c:pt>
                <c:pt idx="112">
                  <c:v>1401/11/17</c:v>
                </c:pt>
                <c:pt idx="113">
                  <c:v>1401/11/18</c:v>
                </c:pt>
                <c:pt idx="114">
                  <c:v>1401/11/19</c:v>
                </c:pt>
                <c:pt idx="115">
                  <c:v>1401/11/20</c:v>
                </c:pt>
                <c:pt idx="116">
                  <c:v>1401/11/23</c:v>
                </c:pt>
                <c:pt idx="117">
                  <c:v>1401/11/24</c:v>
                </c:pt>
                <c:pt idx="118">
                  <c:v>1401/11/25</c:v>
                </c:pt>
                <c:pt idx="119">
                  <c:v>1401/11/26</c:v>
                </c:pt>
                <c:pt idx="120">
                  <c:v>1401/11/27</c:v>
                </c:pt>
                <c:pt idx="121">
                  <c:v>1401/11/30</c:v>
                </c:pt>
                <c:pt idx="122">
                  <c:v>1401/12/01</c:v>
                </c:pt>
                <c:pt idx="123">
                  <c:v>1401/12/03</c:v>
                </c:pt>
                <c:pt idx="124">
                  <c:v>1401/12/06</c:v>
                </c:pt>
                <c:pt idx="125">
                  <c:v>1401/12/07</c:v>
                </c:pt>
                <c:pt idx="126">
                  <c:v>1401/12/08</c:v>
                </c:pt>
                <c:pt idx="127">
                  <c:v>1401/12/09</c:v>
                </c:pt>
                <c:pt idx="128">
                  <c:v>1401/12/10</c:v>
                </c:pt>
                <c:pt idx="129">
                  <c:v>1401/12/11</c:v>
                </c:pt>
                <c:pt idx="130">
                  <c:v>1401/12/13</c:v>
                </c:pt>
                <c:pt idx="131">
                  <c:v>1401/12/15</c:v>
                </c:pt>
                <c:pt idx="132">
                  <c:v>1401/12/16</c:v>
                </c:pt>
                <c:pt idx="133">
                  <c:v>1401/12/18</c:v>
                </c:pt>
                <c:pt idx="134">
                  <c:v>1401/12/20</c:v>
                </c:pt>
                <c:pt idx="135">
                  <c:v>1401/12/21</c:v>
                </c:pt>
                <c:pt idx="136">
                  <c:v>1401/12/22</c:v>
                </c:pt>
                <c:pt idx="137">
                  <c:v>1401/12/23</c:v>
                </c:pt>
                <c:pt idx="138">
                  <c:v>1401/12/24</c:v>
                </c:pt>
                <c:pt idx="139">
                  <c:v>1401/12/25</c:v>
                </c:pt>
                <c:pt idx="140">
                  <c:v>1401/12/27</c:v>
                </c:pt>
                <c:pt idx="141">
                  <c:v>1401/12/28</c:v>
                </c:pt>
                <c:pt idx="142">
                  <c:v>1402/01/14</c:v>
                </c:pt>
                <c:pt idx="143">
                  <c:v>1402/01/19</c:v>
                </c:pt>
                <c:pt idx="144">
                  <c:v>1402/01/20</c:v>
                </c:pt>
                <c:pt idx="145">
                  <c:v>1402/01/21</c:v>
                </c:pt>
                <c:pt idx="146">
                  <c:v>1402/01/22</c:v>
                </c:pt>
                <c:pt idx="147">
                  <c:v>1402/01/24</c:v>
                </c:pt>
                <c:pt idx="148">
                  <c:v>1401/01/26</c:v>
                </c:pt>
                <c:pt idx="149">
                  <c:v>1402/01/27</c:v>
                </c:pt>
                <c:pt idx="150">
                  <c:v>1402/01/28</c:v>
                </c:pt>
                <c:pt idx="151">
                  <c:v>1402/01/29</c:v>
                </c:pt>
                <c:pt idx="152">
                  <c:v>1402/07/30</c:v>
                </c:pt>
                <c:pt idx="153">
                  <c:v>1402/01/31</c:v>
                </c:pt>
                <c:pt idx="154">
                  <c:v>1402/02/04</c:v>
                </c:pt>
                <c:pt idx="155">
                  <c:v>1402/02/05</c:v>
                </c:pt>
                <c:pt idx="156">
                  <c:v>1402/02/06</c:v>
                </c:pt>
                <c:pt idx="157">
                  <c:v>1402/02/07</c:v>
                </c:pt>
                <c:pt idx="158">
                  <c:v>1402/02/09</c:v>
                </c:pt>
                <c:pt idx="159">
                  <c:v>1402/02/10</c:v>
                </c:pt>
                <c:pt idx="160">
                  <c:v>1402/02/12</c:v>
                </c:pt>
                <c:pt idx="161">
                  <c:v>1402/02/13</c:v>
                </c:pt>
                <c:pt idx="162">
                  <c:v>1402/02/14</c:v>
                </c:pt>
                <c:pt idx="163">
                  <c:v>1402/02/16</c:v>
                </c:pt>
                <c:pt idx="164">
                  <c:v>1402/02/17</c:v>
                </c:pt>
                <c:pt idx="165">
                  <c:v>1402/02/18</c:v>
                </c:pt>
                <c:pt idx="166">
                  <c:v>1402/02/19</c:v>
                </c:pt>
                <c:pt idx="167">
                  <c:v>1402/02/21</c:v>
                </c:pt>
                <c:pt idx="168">
                  <c:v>1402/02/23</c:v>
                </c:pt>
                <c:pt idx="169">
                  <c:v>1402/02/24</c:v>
                </c:pt>
                <c:pt idx="170">
                  <c:v>1402/02/25</c:v>
                </c:pt>
                <c:pt idx="171">
                  <c:v>1402/02/27</c:v>
                </c:pt>
                <c:pt idx="172">
                  <c:v>1402/02/28</c:v>
                </c:pt>
                <c:pt idx="173">
                  <c:v>1402/02/30</c:v>
                </c:pt>
                <c:pt idx="174">
                  <c:v>1402/02/31</c:v>
                </c:pt>
                <c:pt idx="175">
                  <c:v>1402/03/01</c:v>
                </c:pt>
                <c:pt idx="176">
                  <c:v>1402/03/03</c:v>
                </c:pt>
                <c:pt idx="177">
                  <c:v>1402/03/02</c:v>
                </c:pt>
                <c:pt idx="178">
                  <c:v>1402/03/06</c:v>
                </c:pt>
                <c:pt idx="179">
                  <c:v>1402/03/07</c:v>
                </c:pt>
                <c:pt idx="180">
                  <c:v>1402/03/08</c:v>
                </c:pt>
                <c:pt idx="181">
                  <c:v>1402/03/09</c:v>
                </c:pt>
                <c:pt idx="182">
                  <c:v>1402/03/10</c:v>
                </c:pt>
                <c:pt idx="183">
                  <c:v>1402/03/11</c:v>
                </c:pt>
                <c:pt idx="184">
                  <c:v>1402/03/13</c:v>
                </c:pt>
                <c:pt idx="185">
                  <c:v>1402/03/16</c:v>
                </c:pt>
                <c:pt idx="186">
                  <c:v>1402/03/17</c:v>
                </c:pt>
                <c:pt idx="187">
                  <c:v>1402/03/18</c:v>
                </c:pt>
                <c:pt idx="188">
                  <c:v>1402/03/20</c:v>
                </c:pt>
                <c:pt idx="189">
                  <c:v>1402/03/21</c:v>
                </c:pt>
                <c:pt idx="190">
                  <c:v>1402/03/22</c:v>
                </c:pt>
                <c:pt idx="191">
                  <c:v>1402/03/23</c:v>
                </c:pt>
                <c:pt idx="192">
                  <c:v>1402/03/24</c:v>
                </c:pt>
                <c:pt idx="193">
                  <c:v>1402/03/25</c:v>
                </c:pt>
                <c:pt idx="194">
                  <c:v>1402/03/27</c:v>
                </c:pt>
                <c:pt idx="195">
                  <c:v>1402/03/28</c:v>
                </c:pt>
                <c:pt idx="196">
                  <c:v>1402/03/29</c:v>
                </c:pt>
                <c:pt idx="197">
                  <c:v>1402/03/30</c:v>
                </c:pt>
                <c:pt idx="198">
                  <c:v>1402/03/31</c:v>
                </c:pt>
                <c:pt idx="199">
                  <c:v>1402/04/03</c:v>
                </c:pt>
                <c:pt idx="200">
                  <c:v>1402/04/04</c:v>
                </c:pt>
                <c:pt idx="201">
                  <c:v>1402/04/05</c:v>
                </c:pt>
                <c:pt idx="202">
                  <c:v>1402/04/06</c:v>
                </c:pt>
                <c:pt idx="203">
                  <c:v>1402/04/07</c:v>
                </c:pt>
                <c:pt idx="204">
                  <c:v>1402/04/11</c:v>
                </c:pt>
                <c:pt idx="205">
                  <c:v>1402/04/12</c:v>
                </c:pt>
                <c:pt idx="206">
                  <c:v>1402/04/13</c:v>
                </c:pt>
                <c:pt idx="207">
                  <c:v>1402/04/14</c:v>
                </c:pt>
                <c:pt idx="208">
                  <c:v>1402/04/15</c:v>
                </c:pt>
                <c:pt idx="209">
                  <c:v>1402/04/17</c:v>
                </c:pt>
                <c:pt idx="210">
                  <c:v>1402/04/18</c:v>
                </c:pt>
                <c:pt idx="211">
                  <c:v>1402/05/04</c:v>
                </c:pt>
                <c:pt idx="212">
                  <c:v>1402/05/07</c:v>
                </c:pt>
                <c:pt idx="213">
                  <c:v>1402/05/08</c:v>
                </c:pt>
                <c:pt idx="214">
                  <c:v>1402/05/09</c:v>
                </c:pt>
                <c:pt idx="215">
                  <c:v>1402/05/10</c:v>
                </c:pt>
                <c:pt idx="216">
                  <c:v>1402/05/14</c:v>
                </c:pt>
                <c:pt idx="217">
                  <c:v>1402/05/15</c:v>
                </c:pt>
                <c:pt idx="218">
                  <c:v>1402/05/16</c:v>
                </c:pt>
                <c:pt idx="219">
                  <c:v>1402/05/17</c:v>
                </c:pt>
                <c:pt idx="220">
                  <c:v>1402/05/18</c:v>
                </c:pt>
                <c:pt idx="221">
                  <c:v>1402/05/21</c:v>
                </c:pt>
                <c:pt idx="222">
                  <c:v>1402/05/22</c:v>
                </c:pt>
                <c:pt idx="223">
                  <c:v>1402/05/23</c:v>
                </c:pt>
                <c:pt idx="224">
                  <c:v>1402/05/24</c:v>
                </c:pt>
                <c:pt idx="225">
                  <c:v>1402/05/25</c:v>
                </c:pt>
                <c:pt idx="226">
                  <c:v>1402/05/28</c:v>
                </c:pt>
                <c:pt idx="227">
                  <c:v>1402/05/29</c:v>
                </c:pt>
                <c:pt idx="228">
                  <c:v>1402/05/30</c:v>
                </c:pt>
                <c:pt idx="229">
                  <c:v>1402/05/31</c:v>
                </c:pt>
                <c:pt idx="230">
                  <c:v>1402/06/01</c:v>
                </c:pt>
                <c:pt idx="231">
                  <c:v>1402/06/04</c:v>
                </c:pt>
                <c:pt idx="232">
                  <c:v>1402/06/05</c:v>
                </c:pt>
                <c:pt idx="233">
                  <c:v>1402/06/06</c:v>
                </c:pt>
                <c:pt idx="234">
                  <c:v>1402/06/07</c:v>
                </c:pt>
                <c:pt idx="235">
                  <c:v>1402/06/08</c:v>
                </c:pt>
                <c:pt idx="236">
                  <c:v>1402/06/09</c:v>
                </c:pt>
                <c:pt idx="237">
                  <c:v>1402/06/11</c:v>
                </c:pt>
                <c:pt idx="238">
                  <c:v>1402/06/16</c:v>
                </c:pt>
                <c:pt idx="239">
                  <c:v>1402/06/18</c:v>
                </c:pt>
                <c:pt idx="240">
                  <c:v>1402/06/21</c:v>
                </c:pt>
                <c:pt idx="241">
                  <c:v>1402/06/22</c:v>
                </c:pt>
                <c:pt idx="242">
                  <c:v>1402/06/27</c:v>
                </c:pt>
                <c:pt idx="243">
                  <c:v>1402/06/29</c:v>
                </c:pt>
                <c:pt idx="244">
                  <c:v>1402/06/30</c:v>
                </c:pt>
                <c:pt idx="245">
                  <c:v>1402/07/01</c:v>
                </c:pt>
                <c:pt idx="246">
                  <c:v>1402/07/04</c:v>
                </c:pt>
                <c:pt idx="247">
                  <c:v>1402/07/05</c:v>
                </c:pt>
                <c:pt idx="248">
                  <c:v>1402/07/08</c:v>
                </c:pt>
                <c:pt idx="249">
                  <c:v>1402/07/09</c:v>
                </c:pt>
                <c:pt idx="250">
                  <c:v>1402/07/10</c:v>
                </c:pt>
                <c:pt idx="251">
                  <c:v>1402/07/12</c:v>
                </c:pt>
                <c:pt idx="252">
                  <c:v>1402/07/13</c:v>
                </c:pt>
                <c:pt idx="253">
                  <c:v>1402/07/15</c:v>
                </c:pt>
                <c:pt idx="254">
                  <c:v>1402/07/16</c:v>
                </c:pt>
                <c:pt idx="255">
                  <c:v>1402/07/17</c:v>
                </c:pt>
                <c:pt idx="256">
                  <c:v>1402/07/18</c:v>
                </c:pt>
                <c:pt idx="257">
                  <c:v>1402/07/19</c:v>
                </c:pt>
                <c:pt idx="258">
                  <c:v>1402/07/20</c:v>
                </c:pt>
                <c:pt idx="259">
                  <c:v>1402/07/22</c:v>
                </c:pt>
                <c:pt idx="260">
                  <c:v>1402/07/23</c:v>
                </c:pt>
                <c:pt idx="261">
                  <c:v>1402/07/24</c:v>
                </c:pt>
                <c:pt idx="262">
                  <c:v>1402/07/25</c:v>
                </c:pt>
                <c:pt idx="263">
                  <c:v>1402/07/26</c:v>
                </c:pt>
                <c:pt idx="264">
                  <c:v>1402/07/27</c:v>
                </c:pt>
                <c:pt idx="265">
                  <c:v>1402/07/29</c:v>
                </c:pt>
                <c:pt idx="266">
                  <c:v>1402/07/30</c:v>
                </c:pt>
                <c:pt idx="267">
                  <c:v>1402/08/01</c:v>
                </c:pt>
                <c:pt idx="268">
                  <c:v>1402/08/02</c:v>
                </c:pt>
                <c:pt idx="269">
                  <c:v>1402/08/06</c:v>
                </c:pt>
                <c:pt idx="270">
                  <c:v>1402/08/07</c:v>
                </c:pt>
                <c:pt idx="271">
                  <c:v>1402/08/08</c:v>
                </c:pt>
                <c:pt idx="272">
                  <c:v>1402/08/09</c:v>
                </c:pt>
                <c:pt idx="273">
                  <c:v>1402/08/10</c:v>
                </c:pt>
                <c:pt idx="274">
                  <c:v>1402/08/13</c:v>
                </c:pt>
                <c:pt idx="275">
                  <c:v>1402/08/14</c:v>
                </c:pt>
                <c:pt idx="276">
                  <c:v>1402/08/15</c:v>
                </c:pt>
                <c:pt idx="277">
                  <c:v>1402/08/16</c:v>
                </c:pt>
                <c:pt idx="278">
                  <c:v>1402/08/17</c:v>
                </c:pt>
                <c:pt idx="279">
                  <c:v>1402/08/20</c:v>
                </c:pt>
                <c:pt idx="280">
                  <c:v>1402/08/21</c:v>
                </c:pt>
                <c:pt idx="281">
                  <c:v>1402/08/22</c:v>
                </c:pt>
                <c:pt idx="282">
                  <c:v>1402/08/23</c:v>
                </c:pt>
                <c:pt idx="283">
                  <c:v>1402/08/24</c:v>
                </c:pt>
                <c:pt idx="284">
                  <c:v>1402/08/27</c:v>
                </c:pt>
                <c:pt idx="285">
                  <c:v>1402/08/28</c:v>
                </c:pt>
                <c:pt idx="286">
                  <c:v>1402/08/29</c:v>
                </c:pt>
                <c:pt idx="287">
                  <c:v>1402/08/30</c:v>
                </c:pt>
                <c:pt idx="288">
                  <c:v>1402/09/01</c:v>
                </c:pt>
                <c:pt idx="289">
                  <c:v>1402/09/04</c:v>
                </c:pt>
                <c:pt idx="290">
                  <c:v>1402/09/05</c:v>
                </c:pt>
                <c:pt idx="291">
                  <c:v>1402/09/06</c:v>
                </c:pt>
                <c:pt idx="292">
                  <c:v>1402/09/07</c:v>
                </c:pt>
                <c:pt idx="293">
                  <c:v>1402/09/08</c:v>
                </c:pt>
                <c:pt idx="294">
                  <c:v>1402/09/11</c:v>
                </c:pt>
                <c:pt idx="295">
                  <c:v>1402/09/12</c:v>
                </c:pt>
                <c:pt idx="296">
                  <c:v>1402/09/13</c:v>
                </c:pt>
                <c:pt idx="297">
                  <c:v>1402/09/14</c:v>
                </c:pt>
                <c:pt idx="298">
                  <c:v>1402/09/15</c:v>
                </c:pt>
                <c:pt idx="299">
                  <c:v>1402/09/18</c:v>
                </c:pt>
                <c:pt idx="300">
                  <c:v>1402/09/19</c:v>
                </c:pt>
                <c:pt idx="301">
                  <c:v>1402/09/20</c:v>
                </c:pt>
                <c:pt idx="302">
                  <c:v>1402/09/21</c:v>
                </c:pt>
                <c:pt idx="303">
                  <c:v>1402/09/22</c:v>
                </c:pt>
                <c:pt idx="304">
                  <c:v>1402/09/27</c:v>
                </c:pt>
                <c:pt idx="305">
                  <c:v>1402/09/28</c:v>
                </c:pt>
                <c:pt idx="306">
                  <c:v>1402/09/29</c:v>
                </c:pt>
                <c:pt idx="307">
                  <c:v>1402/10/02</c:v>
                </c:pt>
                <c:pt idx="308">
                  <c:v>1402/10/03</c:v>
                </c:pt>
                <c:pt idx="309">
                  <c:v>1402/10/04</c:v>
                </c:pt>
                <c:pt idx="310">
                  <c:v>1402/10/05</c:v>
                </c:pt>
                <c:pt idx="311">
                  <c:v>1402/10/06</c:v>
                </c:pt>
                <c:pt idx="312">
                  <c:v>1402/10/09</c:v>
                </c:pt>
                <c:pt idx="313">
                  <c:v>1402/10/10</c:v>
                </c:pt>
                <c:pt idx="314">
                  <c:v>1402/10/11</c:v>
                </c:pt>
                <c:pt idx="315">
                  <c:v>1402/10/12</c:v>
                </c:pt>
                <c:pt idx="316">
                  <c:v>1402/10/13</c:v>
                </c:pt>
                <c:pt idx="317">
                  <c:v>1402/10/16</c:v>
                </c:pt>
                <c:pt idx="318">
                  <c:v>1402/10/18</c:v>
                </c:pt>
                <c:pt idx="319">
                  <c:v>1402/10/19</c:v>
                </c:pt>
                <c:pt idx="320">
                  <c:v>1402/10/20</c:v>
                </c:pt>
                <c:pt idx="321">
                  <c:v>1402/10/24</c:v>
                </c:pt>
                <c:pt idx="322">
                  <c:v>1402/10/25</c:v>
                </c:pt>
                <c:pt idx="323">
                  <c:v>1402/10/26</c:v>
                </c:pt>
              </c:strCache>
            </c:strRef>
          </c:cat>
          <c:val>
            <c:numRef>
              <c:f>'معاملات نیما'!$W$2:$W$325</c:f>
              <c:numCache>
                <c:formatCode>General</c:formatCode>
                <c:ptCount val="324"/>
                <c:pt idx="0">
                  <c:v>218</c:v>
                </c:pt>
                <c:pt idx="1">
                  <c:v>49</c:v>
                </c:pt>
                <c:pt idx="2">
                  <c:v>117</c:v>
                </c:pt>
                <c:pt idx="3">
                  <c:v>237</c:v>
                </c:pt>
                <c:pt idx="4">
                  <c:v>99</c:v>
                </c:pt>
                <c:pt idx="5">
                  <c:v>116</c:v>
                </c:pt>
                <c:pt idx="6">
                  <c:v>17</c:v>
                </c:pt>
                <c:pt idx="7">
                  <c:v>132</c:v>
                </c:pt>
                <c:pt idx="8">
                  <c:v>102</c:v>
                </c:pt>
                <c:pt idx="9">
                  <c:v>120</c:v>
                </c:pt>
                <c:pt idx="10">
                  <c:v>28</c:v>
                </c:pt>
                <c:pt idx="11">
                  <c:v>108</c:v>
                </c:pt>
                <c:pt idx="12">
                  <c:v>168</c:v>
                </c:pt>
                <c:pt idx="13">
                  <c:v>84</c:v>
                </c:pt>
                <c:pt idx="14">
                  <c:v>178</c:v>
                </c:pt>
                <c:pt idx="15">
                  <c:v>188</c:v>
                </c:pt>
                <c:pt idx="16">
                  <c:v>236</c:v>
                </c:pt>
                <c:pt idx="17">
                  <c:v>145</c:v>
                </c:pt>
                <c:pt idx="18">
                  <c:v>38</c:v>
                </c:pt>
                <c:pt idx="19">
                  <c:v>170</c:v>
                </c:pt>
                <c:pt idx="20">
                  <c:v>157</c:v>
                </c:pt>
                <c:pt idx="21">
                  <c:v>210</c:v>
                </c:pt>
                <c:pt idx="22">
                  <c:v>171</c:v>
                </c:pt>
                <c:pt idx="23">
                  <c:v>217</c:v>
                </c:pt>
                <c:pt idx="24">
                  <c:v>20</c:v>
                </c:pt>
                <c:pt idx="25">
                  <c:v>181</c:v>
                </c:pt>
                <c:pt idx="26">
                  <c:v>210</c:v>
                </c:pt>
                <c:pt idx="27">
                  <c:v>175</c:v>
                </c:pt>
                <c:pt idx="28">
                  <c:v>85</c:v>
                </c:pt>
                <c:pt idx="29">
                  <c:v>182</c:v>
                </c:pt>
                <c:pt idx="30">
                  <c:v>20</c:v>
                </c:pt>
                <c:pt idx="31">
                  <c:v>17</c:v>
                </c:pt>
                <c:pt idx="32">
                  <c:v>244</c:v>
                </c:pt>
                <c:pt idx="33">
                  <c:v>228</c:v>
                </c:pt>
                <c:pt idx="34">
                  <c:v>107</c:v>
                </c:pt>
                <c:pt idx="35">
                  <c:v>193</c:v>
                </c:pt>
                <c:pt idx="36">
                  <c:v>59</c:v>
                </c:pt>
                <c:pt idx="37">
                  <c:v>358</c:v>
                </c:pt>
                <c:pt idx="38">
                  <c:v>160</c:v>
                </c:pt>
                <c:pt idx="39">
                  <c:v>119</c:v>
                </c:pt>
                <c:pt idx="40">
                  <c:v>222</c:v>
                </c:pt>
                <c:pt idx="41">
                  <c:v>58</c:v>
                </c:pt>
                <c:pt idx="42">
                  <c:v>196</c:v>
                </c:pt>
                <c:pt idx="43">
                  <c:v>273</c:v>
                </c:pt>
                <c:pt idx="44">
                  <c:v>251</c:v>
                </c:pt>
                <c:pt idx="45">
                  <c:v>200</c:v>
                </c:pt>
                <c:pt idx="46">
                  <c:v>214</c:v>
                </c:pt>
                <c:pt idx="47">
                  <c:v>85</c:v>
                </c:pt>
                <c:pt idx="48">
                  <c:v>156</c:v>
                </c:pt>
                <c:pt idx="49">
                  <c:v>155</c:v>
                </c:pt>
                <c:pt idx="50">
                  <c:v>159</c:v>
                </c:pt>
                <c:pt idx="51">
                  <c:v>161</c:v>
                </c:pt>
                <c:pt idx="52">
                  <c:v>184</c:v>
                </c:pt>
                <c:pt idx="53">
                  <c:v>27</c:v>
                </c:pt>
                <c:pt idx="54">
                  <c:v>249</c:v>
                </c:pt>
                <c:pt idx="55">
                  <c:v>146</c:v>
                </c:pt>
                <c:pt idx="56">
                  <c:v>293</c:v>
                </c:pt>
                <c:pt idx="57">
                  <c:v>201</c:v>
                </c:pt>
                <c:pt idx="58">
                  <c:v>140</c:v>
                </c:pt>
                <c:pt idx="59">
                  <c:v>62</c:v>
                </c:pt>
                <c:pt idx="60">
                  <c:v>88</c:v>
                </c:pt>
                <c:pt idx="61">
                  <c:v>113</c:v>
                </c:pt>
                <c:pt idx="62">
                  <c:v>164</c:v>
                </c:pt>
                <c:pt idx="63">
                  <c:v>232</c:v>
                </c:pt>
                <c:pt idx="64">
                  <c:v>186</c:v>
                </c:pt>
                <c:pt idx="65">
                  <c:v>111</c:v>
                </c:pt>
                <c:pt idx="66">
                  <c:v>220</c:v>
                </c:pt>
                <c:pt idx="67">
                  <c:v>137</c:v>
                </c:pt>
                <c:pt idx="68">
                  <c:v>109</c:v>
                </c:pt>
                <c:pt idx="69">
                  <c:v>220</c:v>
                </c:pt>
                <c:pt idx="70">
                  <c:v>250</c:v>
                </c:pt>
                <c:pt idx="71">
                  <c:v>53</c:v>
                </c:pt>
                <c:pt idx="72">
                  <c:v>182</c:v>
                </c:pt>
                <c:pt idx="73">
                  <c:v>226</c:v>
                </c:pt>
                <c:pt idx="74">
                  <c:v>181</c:v>
                </c:pt>
                <c:pt idx="75">
                  <c:v>91</c:v>
                </c:pt>
                <c:pt idx="76">
                  <c:v>258</c:v>
                </c:pt>
                <c:pt idx="77">
                  <c:v>84</c:v>
                </c:pt>
                <c:pt idx="78">
                  <c:v>104</c:v>
                </c:pt>
                <c:pt idx="79">
                  <c:v>231</c:v>
                </c:pt>
                <c:pt idx="80">
                  <c:v>293</c:v>
                </c:pt>
                <c:pt idx="81">
                  <c:v>175</c:v>
                </c:pt>
                <c:pt idx="82">
                  <c:v>136</c:v>
                </c:pt>
                <c:pt idx="83">
                  <c:v>115</c:v>
                </c:pt>
                <c:pt idx="84">
                  <c:v>188</c:v>
                </c:pt>
                <c:pt idx="85">
                  <c:v>252</c:v>
                </c:pt>
                <c:pt idx="86">
                  <c:v>201</c:v>
                </c:pt>
                <c:pt idx="87">
                  <c:v>151</c:v>
                </c:pt>
                <c:pt idx="88">
                  <c:v>66</c:v>
                </c:pt>
                <c:pt idx="89">
                  <c:v>227</c:v>
                </c:pt>
                <c:pt idx="90">
                  <c:v>167</c:v>
                </c:pt>
                <c:pt idx="91">
                  <c:v>143</c:v>
                </c:pt>
                <c:pt idx="92">
                  <c:v>201</c:v>
                </c:pt>
                <c:pt idx="93">
                  <c:v>220</c:v>
                </c:pt>
                <c:pt idx="94">
                  <c:v>49</c:v>
                </c:pt>
                <c:pt idx="95">
                  <c:v>240</c:v>
                </c:pt>
                <c:pt idx="96">
                  <c:v>193</c:v>
                </c:pt>
                <c:pt idx="97">
                  <c:v>318</c:v>
                </c:pt>
                <c:pt idx="98">
                  <c:v>28</c:v>
                </c:pt>
                <c:pt idx="99">
                  <c:v>511</c:v>
                </c:pt>
                <c:pt idx="100">
                  <c:v>154</c:v>
                </c:pt>
                <c:pt idx="101">
                  <c:v>186</c:v>
                </c:pt>
                <c:pt idx="102">
                  <c:v>93</c:v>
                </c:pt>
                <c:pt idx="103">
                  <c:v>219</c:v>
                </c:pt>
                <c:pt idx="104">
                  <c:v>55</c:v>
                </c:pt>
                <c:pt idx="105">
                  <c:v>186</c:v>
                </c:pt>
                <c:pt idx="106">
                  <c:v>82</c:v>
                </c:pt>
                <c:pt idx="107">
                  <c:v>137</c:v>
                </c:pt>
                <c:pt idx="108">
                  <c:v>149</c:v>
                </c:pt>
                <c:pt idx="109">
                  <c:v>177</c:v>
                </c:pt>
                <c:pt idx="110">
                  <c:v>82</c:v>
                </c:pt>
                <c:pt idx="111">
                  <c:v>200</c:v>
                </c:pt>
                <c:pt idx="112">
                  <c:v>147</c:v>
                </c:pt>
                <c:pt idx="113">
                  <c:v>232</c:v>
                </c:pt>
                <c:pt idx="114">
                  <c:v>134</c:v>
                </c:pt>
                <c:pt idx="115">
                  <c:v>91</c:v>
                </c:pt>
                <c:pt idx="116">
                  <c:v>187</c:v>
                </c:pt>
                <c:pt idx="117">
                  <c:v>208</c:v>
                </c:pt>
                <c:pt idx="118">
                  <c:v>157</c:v>
                </c:pt>
                <c:pt idx="119">
                  <c:v>109</c:v>
                </c:pt>
                <c:pt idx="120">
                  <c:v>40</c:v>
                </c:pt>
                <c:pt idx="121">
                  <c:v>147</c:v>
                </c:pt>
                <c:pt idx="122">
                  <c:v>331</c:v>
                </c:pt>
                <c:pt idx="123">
                  <c:v>120.7</c:v>
                </c:pt>
                <c:pt idx="124">
                  <c:v>423.37</c:v>
                </c:pt>
                <c:pt idx="125">
                  <c:v>98</c:v>
                </c:pt>
                <c:pt idx="126">
                  <c:v>275</c:v>
                </c:pt>
                <c:pt idx="127">
                  <c:v>114</c:v>
                </c:pt>
                <c:pt idx="128">
                  <c:v>194</c:v>
                </c:pt>
                <c:pt idx="129">
                  <c:v>76</c:v>
                </c:pt>
                <c:pt idx="130">
                  <c:v>118</c:v>
                </c:pt>
                <c:pt idx="131">
                  <c:v>75</c:v>
                </c:pt>
                <c:pt idx="132">
                  <c:v>125</c:v>
                </c:pt>
                <c:pt idx="133">
                  <c:v>64</c:v>
                </c:pt>
                <c:pt idx="134">
                  <c:v>120</c:v>
                </c:pt>
                <c:pt idx="135">
                  <c:v>257</c:v>
                </c:pt>
                <c:pt idx="136">
                  <c:v>130</c:v>
                </c:pt>
                <c:pt idx="137">
                  <c:v>70</c:v>
                </c:pt>
                <c:pt idx="138">
                  <c:v>172</c:v>
                </c:pt>
                <c:pt idx="139">
                  <c:v>38</c:v>
                </c:pt>
                <c:pt idx="140">
                  <c:v>273</c:v>
                </c:pt>
                <c:pt idx="141">
                  <c:v>114</c:v>
                </c:pt>
                <c:pt idx="142">
                  <c:v>58</c:v>
                </c:pt>
                <c:pt idx="143">
                  <c:v>110</c:v>
                </c:pt>
                <c:pt idx="144">
                  <c:v>123</c:v>
                </c:pt>
                <c:pt idx="145">
                  <c:v>80</c:v>
                </c:pt>
                <c:pt idx="146">
                  <c:v>129</c:v>
                </c:pt>
                <c:pt idx="147">
                  <c:v>24</c:v>
                </c:pt>
                <c:pt idx="148">
                  <c:v>59</c:v>
                </c:pt>
                <c:pt idx="149">
                  <c:v>92</c:v>
                </c:pt>
                <c:pt idx="150">
                  <c:v>130</c:v>
                </c:pt>
                <c:pt idx="151">
                  <c:v>135</c:v>
                </c:pt>
                <c:pt idx="152">
                  <c:v>167</c:v>
                </c:pt>
                <c:pt idx="153">
                  <c:v>59</c:v>
                </c:pt>
                <c:pt idx="154">
                  <c:v>145</c:v>
                </c:pt>
                <c:pt idx="155">
                  <c:v>176</c:v>
                </c:pt>
                <c:pt idx="156">
                  <c:v>150</c:v>
                </c:pt>
                <c:pt idx="157">
                  <c:v>54</c:v>
                </c:pt>
                <c:pt idx="158">
                  <c:v>75</c:v>
                </c:pt>
                <c:pt idx="159">
                  <c:v>146</c:v>
                </c:pt>
                <c:pt idx="160">
                  <c:v>159</c:v>
                </c:pt>
                <c:pt idx="161">
                  <c:v>172</c:v>
                </c:pt>
                <c:pt idx="162">
                  <c:v>58</c:v>
                </c:pt>
                <c:pt idx="163">
                  <c:v>114</c:v>
                </c:pt>
                <c:pt idx="164">
                  <c:v>67</c:v>
                </c:pt>
                <c:pt idx="165">
                  <c:v>180</c:v>
                </c:pt>
                <c:pt idx="166">
                  <c:v>126</c:v>
                </c:pt>
                <c:pt idx="167">
                  <c:v>76</c:v>
                </c:pt>
                <c:pt idx="168">
                  <c:v>90</c:v>
                </c:pt>
                <c:pt idx="169">
                  <c:v>94</c:v>
                </c:pt>
                <c:pt idx="170">
                  <c:v>58</c:v>
                </c:pt>
                <c:pt idx="171">
                  <c:v>110</c:v>
                </c:pt>
                <c:pt idx="172">
                  <c:v>17</c:v>
                </c:pt>
                <c:pt idx="173">
                  <c:v>141</c:v>
                </c:pt>
                <c:pt idx="174">
                  <c:v>131</c:v>
                </c:pt>
                <c:pt idx="175">
                  <c:v>94</c:v>
                </c:pt>
                <c:pt idx="176">
                  <c:v>88</c:v>
                </c:pt>
                <c:pt idx="177">
                  <c:v>165</c:v>
                </c:pt>
                <c:pt idx="178">
                  <c:v>144</c:v>
                </c:pt>
                <c:pt idx="179">
                  <c:v>119</c:v>
                </c:pt>
                <c:pt idx="180">
                  <c:v>125</c:v>
                </c:pt>
                <c:pt idx="181">
                  <c:v>133</c:v>
                </c:pt>
                <c:pt idx="182">
                  <c:v>160</c:v>
                </c:pt>
                <c:pt idx="183">
                  <c:v>35</c:v>
                </c:pt>
                <c:pt idx="184">
                  <c:v>31</c:v>
                </c:pt>
                <c:pt idx="185">
                  <c:v>100</c:v>
                </c:pt>
                <c:pt idx="186">
                  <c:v>182</c:v>
                </c:pt>
                <c:pt idx="187">
                  <c:v>60</c:v>
                </c:pt>
                <c:pt idx="188">
                  <c:v>117</c:v>
                </c:pt>
                <c:pt idx="189">
                  <c:v>126</c:v>
                </c:pt>
                <c:pt idx="190">
                  <c:v>113</c:v>
                </c:pt>
                <c:pt idx="191">
                  <c:v>113</c:v>
                </c:pt>
                <c:pt idx="192">
                  <c:v>110</c:v>
                </c:pt>
                <c:pt idx="193">
                  <c:v>34</c:v>
                </c:pt>
                <c:pt idx="194">
                  <c:v>156</c:v>
                </c:pt>
                <c:pt idx="195">
                  <c:v>140</c:v>
                </c:pt>
                <c:pt idx="196">
                  <c:v>110</c:v>
                </c:pt>
                <c:pt idx="197">
                  <c:v>189</c:v>
                </c:pt>
                <c:pt idx="198">
                  <c:v>112</c:v>
                </c:pt>
                <c:pt idx="199">
                  <c:v>117</c:v>
                </c:pt>
                <c:pt idx="200">
                  <c:v>131</c:v>
                </c:pt>
                <c:pt idx="201">
                  <c:v>203</c:v>
                </c:pt>
                <c:pt idx="202">
                  <c:v>133</c:v>
                </c:pt>
                <c:pt idx="203">
                  <c:v>113</c:v>
                </c:pt>
                <c:pt idx="204">
                  <c:v>213</c:v>
                </c:pt>
                <c:pt idx="205">
                  <c:v>87</c:v>
                </c:pt>
                <c:pt idx="206">
                  <c:v>133</c:v>
                </c:pt>
                <c:pt idx="207">
                  <c:v>111</c:v>
                </c:pt>
                <c:pt idx="208">
                  <c:v>41</c:v>
                </c:pt>
                <c:pt idx="209">
                  <c:v>92</c:v>
                </c:pt>
                <c:pt idx="210">
                  <c:v>112</c:v>
                </c:pt>
                <c:pt idx="211">
                  <c:v>71</c:v>
                </c:pt>
                <c:pt idx="212">
                  <c:v>69</c:v>
                </c:pt>
                <c:pt idx="213">
                  <c:v>98</c:v>
                </c:pt>
                <c:pt idx="214">
                  <c:v>90</c:v>
                </c:pt>
                <c:pt idx="215">
                  <c:v>90</c:v>
                </c:pt>
                <c:pt idx="216">
                  <c:v>75</c:v>
                </c:pt>
                <c:pt idx="217">
                  <c:v>75</c:v>
                </c:pt>
                <c:pt idx="218">
                  <c:v>204</c:v>
                </c:pt>
                <c:pt idx="219">
                  <c:v>104</c:v>
                </c:pt>
                <c:pt idx="220">
                  <c:v>214</c:v>
                </c:pt>
                <c:pt idx="221">
                  <c:v>119</c:v>
                </c:pt>
                <c:pt idx="222">
                  <c:v>107</c:v>
                </c:pt>
                <c:pt idx="223">
                  <c:v>114</c:v>
                </c:pt>
                <c:pt idx="224">
                  <c:v>194</c:v>
                </c:pt>
                <c:pt idx="225">
                  <c:v>166</c:v>
                </c:pt>
                <c:pt idx="226">
                  <c:v>155</c:v>
                </c:pt>
                <c:pt idx="227">
                  <c:v>183</c:v>
                </c:pt>
                <c:pt idx="228">
                  <c:v>123</c:v>
                </c:pt>
                <c:pt idx="229">
                  <c:v>123</c:v>
                </c:pt>
                <c:pt idx="230">
                  <c:v>155</c:v>
                </c:pt>
                <c:pt idx="231">
                  <c:v>123</c:v>
                </c:pt>
                <c:pt idx="232">
                  <c:v>75</c:v>
                </c:pt>
                <c:pt idx="233">
                  <c:v>168</c:v>
                </c:pt>
                <c:pt idx="234">
                  <c:v>155</c:v>
                </c:pt>
                <c:pt idx="235">
                  <c:v>134</c:v>
                </c:pt>
                <c:pt idx="236">
                  <c:v>17</c:v>
                </c:pt>
                <c:pt idx="237">
                  <c:v>88</c:v>
                </c:pt>
                <c:pt idx="238">
                  <c:v>15</c:v>
                </c:pt>
                <c:pt idx="239">
                  <c:v>179</c:v>
                </c:pt>
                <c:pt idx="240">
                  <c:v>141</c:v>
                </c:pt>
                <c:pt idx="241">
                  <c:v>39</c:v>
                </c:pt>
                <c:pt idx="242">
                  <c:v>170</c:v>
                </c:pt>
                <c:pt idx="243">
                  <c:v>363</c:v>
                </c:pt>
                <c:pt idx="244">
                  <c:v>81</c:v>
                </c:pt>
                <c:pt idx="245">
                  <c:v>84</c:v>
                </c:pt>
                <c:pt idx="246">
                  <c:v>186</c:v>
                </c:pt>
                <c:pt idx="247">
                  <c:v>120</c:v>
                </c:pt>
                <c:pt idx="248">
                  <c:v>149</c:v>
                </c:pt>
                <c:pt idx="249">
                  <c:v>158</c:v>
                </c:pt>
                <c:pt idx="250">
                  <c:v>144</c:v>
                </c:pt>
                <c:pt idx="251">
                  <c:v>211</c:v>
                </c:pt>
                <c:pt idx="252">
                  <c:v>46</c:v>
                </c:pt>
                <c:pt idx="253">
                  <c:v>147</c:v>
                </c:pt>
                <c:pt idx="254">
                  <c:v>288</c:v>
                </c:pt>
                <c:pt idx="255">
                  <c:v>205</c:v>
                </c:pt>
                <c:pt idx="256">
                  <c:v>170</c:v>
                </c:pt>
                <c:pt idx="257">
                  <c:v>227</c:v>
                </c:pt>
                <c:pt idx="258">
                  <c:v>38</c:v>
                </c:pt>
                <c:pt idx="259">
                  <c:v>161</c:v>
                </c:pt>
                <c:pt idx="260">
                  <c:v>124</c:v>
                </c:pt>
                <c:pt idx="261">
                  <c:v>150</c:v>
                </c:pt>
                <c:pt idx="262">
                  <c:v>250</c:v>
                </c:pt>
                <c:pt idx="263">
                  <c:v>181</c:v>
                </c:pt>
                <c:pt idx="264">
                  <c:v>28</c:v>
                </c:pt>
                <c:pt idx="265">
                  <c:v>128</c:v>
                </c:pt>
                <c:pt idx="266">
                  <c:v>89</c:v>
                </c:pt>
                <c:pt idx="267">
                  <c:v>82</c:v>
                </c:pt>
                <c:pt idx="268">
                  <c:v>181</c:v>
                </c:pt>
                <c:pt idx="269">
                  <c:v>57</c:v>
                </c:pt>
                <c:pt idx="270">
                  <c:v>119</c:v>
                </c:pt>
                <c:pt idx="271">
                  <c:v>99</c:v>
                </c:pt>
                <c:pt idx="272">
                  <c:v>118</c:v>
                </c:pt>
                <c:pt idx="273">
                  <c:v>156</c:v>
                </c:pt>
                <c:pt idx="274">
                  <c:v>127</c:v>
                </c:pt>
                <c:pt idx="275">
                  <c:v>139</c:v>
                </c:pt>
                <c:pt idx="276">
                  <c:v>194</c:v>
                </c:pt>
                <c:pt idx="277">
                  <c:v>119</c:v>
                </c:pt>
                <c:pt idx="278">
                  <c:v>117</c:v>
                </c:pt>
                <c:pt idx="279">
                  <c:v>109</c:v>
                </c:pt>
                <c:pt idx="280">
                  <c:v>98</c:v>
                </c:pt>
                <c:pt idx="281">
                  <c:v>126</c:v>
                </c:pt>
                <c:pt idx="282">
                  <c:v>141.80000000000001</c:v>
                </c:pt>
                <c:pt idx="283">
                  <c:v>162.19999999999999</c:v>
                </c:pt>
                <c:pt idx="284">
                  <c:v>119.5</c:v>
                </c:pt>
                <c:pt idx="285">
                  <c:v>135</c:v>
                </c:pt>
                <c:pt idx="286">
                  <c:v>144</c:v>
                </c:pt>
                <c:pt idx="287">
                  <c:v>165.7</c:v>
                </c:pt>
                <c:pt idx="288">
                  <c:v>87.2</c:v>
                </c:pt>
                <c:pt idx="289">
                  <c:v>82</c:v>
                </c:pt>
                <c:pt idx="290">
                  <c:v>87.4</c:v>
                </c:pt>
                <c:pt idx="291">
                  <c:v>117.9</c:v>
                </c:pt>
                <c:pt idx="292">
                  <c:v>138.1</c:v>
                </c:pt>
                <c:pt idx="293">
                  <c:v>119.8</c:v>
                </c:pt>
                <c:pt idx="294">
                  <c:v>88.2</c:v>
                </c:pt>
                <c:pt idx="295">
                  <c:v>123</c:v>
                </c:pt>
                <c:pt idx="296">
                  <c:v>174.3</c:v>
                </c:pt>
                <c:pt idx="297">
                  <c:v>154.9</c:v>
                </c:pt>
                <c:pt idx="298">
                  <c:v>98.9</c:v>
                </c:pt>
                <c:pt idx="299">
                  <c:v>105.7</c:v>
                </c:pt>
                <c:pt idx="300">
                  <c:v>192.9</c:v>
                </c:pt>
                <c:pt idx="301">
                  <c:v>125</c:v>
                </c:pt>
                <c:pt idx="302">
                  <c:v>154.69999999999999</c:v>
                </c:pt>
                <c:pt idx="303">
                  <c:v>71.7</c:v>
                </c:pt>
                <c:pt idx="304">
                  <c:v>158.9</c:v>
                </c:pt>
                <c:pt idx="305">
                  <c:v>212</c:v>
                </c:pt>
                <c:pt idx="306">
                  <c:v>75</c:v>
                </c:pt>
                <c:pt idx="307">
                  <c:v>132.80000000000001</c:v>
                </c:pt>
                <c:pt idx="308">
                  <c:v>105.9</c:v>
                </c:pt>
                <c:pt idx="309">
                  <c:v>86.8</c:v>
                </c:pt>
                <c:pt idx="310">
                  <c:v>192.3</c:v>
                </c:pt>
                <c:pt idx="311">
                  <c:v>137.4</c:v>
                </c:pt>
                <c:pt idx="312">
                  <c:v>78.3</c:v>
                </c:pt>
                <c:pt idx="313">
                  <c:v>91.2</c:v>
                </c:pt>
                <c:pt idx="314">
                  <c:v>129.80000000000001</c:v>
                </c:pt>
                <c:pt idx="315">
                  <c:v>174</c:v>
                </c:pt>
                <c:pt idx="316">
                  <c:v>124.3</c:v>
                </c:pt>
                <c:pt idx="317">
                  <c:v>100</c:v>
                </c:pt>
                <c:pt idx="318">
                  <c:v>135</c:v>
                </c:pt>
                <c:pt idx="319">
                  <c:v>110.5</c:v>
                </c:pt>
                <c:pt idx="320">
                  <c:v>131</c:v>
                </c:pt>
                <c:pt idx="321">
                  <c:v>99</c:v>
                </c:pt>
                <c:pt idx="322">
                  <c:v>148.30000000000001</c:v>
                </c:pt>
                <c:pt idx="323">
                  <c:v>137.1</c:v>
                </c:pt>
              </c:numCache>
            </c:numRef>
          </c:val>
          <c:extLst>
            <c:ext xmlns:c16="http://schemas.microsoft.com/office/drawing/2014/chart" uri="{C3380CC4-5D6E-409C-BE32-E72D297353CC}">
              <c16:uniqueId val="{00000001-C13F-4483-A435-459FC5509B05}"/>
            </c:ext>
          </c:extLst>
        </c:ser>
        <c:dLbls>
          <c:showLegendKey val="0"/>
          <c:showVal val="0"/>
          <c:showCatName val="0"/>
          <c:showSerName val="0"/>
          <c:showPercent val="0"/>
          <c:showBubbleSize val="0"/>
        </c:dLbls>
        <c:axId val="1610541999"/>
        <c:axId val="1610543247"/>
      </c:areaChart>
      <c:lineChart>
        <c:grouping val="standard"/>
        <c:varyColors val="0"/>
        <c:ser>
          <c:idx val="4"/>
          <c:order val="2"/>
          <c:tx>
            <c:strRef>
              <c:f>'معاملات نیما'!$Q$1</c:f>
              <c:strCache>
                <c:ptCount val="1"/>
                <c:pt idx="0">
                  <c:v>متوسط 5 روزه رشد تقاضا (معامله شده) </c:v>
                </c:pt>
              </c:strCache>
              <c:extLst xmlns:c15="http://schemas.microsoft.com/office/drawing/2012/chart"/>
            </c:strRef>
          </c:tx>
          <c:spPr>
            <a:ln w="28575" cap="rnd">
              <a:solidFill>
                <a:srgbClr val="7030A0"/>
              </a:solidFill>
              <a:round/>
            </a:ln>
            <a:effectLst/>
          </c:spPr>
          <c:marker>
            <c:symbol val="none"/>
          </c:marker>
          <c:cat>
            <c:strRef>
              <c:f>'معاملات نیما'!$Y$2:$Y$325</c:f>
              <c:strCache>
                <c:ptCount val="324"/>
                <c:pt idx="0">
                  <c:v>1401/06/23</c:v>
                </c:pt>
                <c:pt idx="1">
                  <c:v>1401/06/24</c:v>
                </c:pt>
                <c:pt idx="2">
                  <c:v>1401/06/27</c:v>
                </c:pt>
                <c:pt idx="3">
                  <c:v>1401/06/28</c:v>
                </c:pt>
                <c:pt idx="4">
                  <c:v>1401/06/29</c:v>
                </c:pt>
                <c:pt idx="5">
                  <c:v>1401/06/30</c:v>
                </c:pt>
                <c:pt idx="6">
                  <c:v>1401/06/31</c:v>
                </c:pt>
                <c:pt idx="7">
                  <c:v>1401/07/02</c:v>
                </c:pt>
                <c:pt idx="8">
                  <c:v>1401/07/04</c:v>
                </c:pt>
                <c:pt idx="9">
                  <c:v>1401/07/06</c:v>
                </c:pt>
                <c:pt idx="10">
                  <c:v>1401/07/07</c:v>
                </c:pt>
                <c:pt idx="11">
                  <c:v>1401/07/10</c:v>
                </c:pt>
                <c:pt idx="12">
                  <c:v>1401/07/12</c:v>
                </c:pt>
                <c:pt idx="13">
                  <c:v>1401/07/14</c:v>
                </c:pt>
                <c:pt idx="14">
                  <c:v>1401/07/16</c:v>
                </c:pt>
                <c:pt idx="15">
                  <c:v>1401/07/17</c:v>
                </c:pt>
                <c:pt idx="16">
                  <c:v>1401/07/18</c:v>
                </c:pt>
                <c:pt idx="17">
                  <c:v>1401/07/20</c:v>
                </c:pt>
                <c:pt idx="18">
                  <c:v>1401/07/21</c:v>
                </c:pt>
                <c:pt idx="19">
                  <c:v>1401/07/23</c:v>
                </c:pt>
                <c:pt idx="20">
                  <c:v>1401/07/24</c:v>
                </c:pt>
                <c:pt idx="21">
                  <c:v>1401/07/25</c:v>
                </c:pt>
                <c:pt idx="22">
                  <c:v>1401/07/26</c:v>
                </c:pt>
                <c:pt idx="23">
                  <c:v>1401/07/27</c:v>
                </c:pt>
                <c:pt idx="24">
                  <c:v>1401/07/28</c:v>
                </c:pt>
                <c:pt idx="25">
                  <c:v>1401/07/30</c:v>
                </c:pt>
                <c:pt idx="26">
                  <c:v>1401/08/01</c:v>
                </c:pt>
                <c:pt idx="27">
                  <c:v>1401/08/02</c:v>
                </c:pt>
                <c:pt idx="28">
                  <c:v>1401/08/03</c:v>
                </c:pt>
                <c:pt idx="29">
                  <c:v>1401/08/04</c:v>
                </c:pt>
                <c:pt idx="30">
                  <c:v>1401/08/05</c:v>
                </c:pt>
                <c:pt idx="31">
                  <c:v>1401/08/07</c:v>
                </c:pt>
                <c:pt idx="32">
                  <c:v>1401/08/08</c:v>
                </c:pt>
                <c:pt idx="33">
                  <c:v>1401/08/09</c:v>
                </c:pt>
                <c:pt idx="34">
                  <c:v>1401/08/10</c:v>
                </c:pt>
                <c:pt idx="35">
                  <c:v>1401/08/11</c:v>
                </c:pt>
                <c:pt idx="36">
                  <c:v>1401/08/12</c:v>
                </c:pt>
                <c:pt idx="37">
                  <c:v>1401/08/14</c:v>
                </c:pt>
                <c:pt idx="38">
                  <c:v>1401/08/15</c:v>
                </c:pt>
                <c:pt idx="39">
                  <c:v>1401/08/17</c:v>
                </c:pt>
                <c:pt idx="40">
                  <c:v>1401/08/18</c:v>
                </c:pt>
                <c:pt idx="41">
                  <c:v>1401/08/19</c:v>
                </c:pt>
                <c:pt idx="42">
                  <c:v>1401/08/21</c:v>
                </c:pt>
                <c:pt idx="43">
                  <c:v>1401/08/22</c:v>
                </c:pt>
                <c:pt idx="44">
                  <c:v>1401/08/23</c:v>
                </c:pt>
                <c:pt idx="45">
                  <c:v>1401/08/24</c:v>
                </c:pt>
                <c:pt idx="46">
                  <c:v>1401/08/25</c:v>
                </c:pt>
                <c:pt idx="47">
                  <c:v>1401/08/26</c:v>
                </c:pt>
                <c:pt idx="48">
                  <c:v>1401/08/28</c:v>
                </c:pt>
                <c:pt idx="49">
                  <c:v>1401/08/29</c:v>
                </c:pt>
                <c:pt idx="50">
                  <c:v>1401/08/30</c:v>
                </c:pt>
                <c:pt idx="51">
                  <c:v>1401/09/01</c:v>
                </c:pt>
                <c:pt idx="52">
                  <c:v>1401/09/02</c:v>
                </c:pt>
                <c:pt idx="53">
                  <c:v>1401/09/03</c:v>
                </c:pt>
                <c:pt idx="54">
                  <c:v>1401/09/05</c:v>
                </c:pt>
                <c:pt idx="55">
                  <c:v>1401/09/06</c:v>
                </c:pt>
                <c:pt idx="56">
                  <c:v>1401/09/07</c:v>
                </c:pt>
                <c:pt idx="57">
                  <c:v>1401/09/08</c:v>
                </c:pt>
                <c:pt idx="58">
                  <c:v>1401/09/09</c:v>
                </c:pt>
                <c:pt idx="59">
                  <c:v>1401/09/10</c:v>
                </c:pt>
                <c:pt idx="60">
                  <c:v>1401/09/12</c:v>
                </c:pt>
                <c:pt idx="61">
                  <c:v>1401/09/13</c:v>
                </c:pt>
                <c:pt idx="62">
                  <c:v>1401/09/14</c:v>
                </c:pt>
                <c:pt idx="63">
                  <c:v>1401/09/15</c:v>
                </c:pt>
                <c:pt idx="64">
                  <c:v>1401/09/16</c:v>
                </c:pt>
                <c:pt idx="65">
                  <c:v>1401/09/17</c:v>
                </c:pt>
                <c:pt idx="66">
                  <c:v>1401/09/18</c:v>
                </c:pt>
                <c:pt idx="67">
                  <c:v>1401/09/19</c:v>
                </c:pt>
                <c:pt idx="68">
                  <c:v>1401/09/20</c:v>
                </c:pt>
                <c:pt idx="69">
                  <c:v>1401/09/21</c:v>
                </c:pt>
                <c:pt idx="70">
                  <c:v>1401/09/23</c:v>
                </c:pt>
                <c:pt idx="71">
                  <c:v>1401/09/24</c:v>
                </c:pt>
                <c:pt idx="72">
                  <c:v>1401/09/26</c:v>
                </c:pt>
                <c:pt idx="73">
                  <c:v>1401/09/27</c:v>
                </c:pt>
                <c:pt idx="74">
                  <c:v>1401/09/28</c:v>
                </c:pt>
                <c:pt idx="75">
                  <c:v>1401/09/29</c:v>
                </c:pt>
                <c:pt idx="76">
                  <c:v>1401/09/30</c:v>
                </c:pt>
                <c:pt idx="77">
                  <c:v>1401/10/01</c:v>
                </c:pt>
                <c:pt idx="78">
                  <c:v>1401/10/03</c:v>
                </c:pt>
                <c:pt idx="79">
                  <c:v>1401/10/04</c:v>
                </c:pt>
                <c:pt idx="80">
                  <c:v>1401/10/05</c:v>
                </c:pt>
                <c:pt idx="81">
                  <c:v>1401/10/07</c:v>
                </c:pt>
                <c:pt idx="82">
                  <c:v>1401/10/08</c:v>
                </c:pt>
                <c:pt idx="83">
                  <c:v>1401/10/10</c:v>
                </c:pt>
                <c:pt idx="84">
                  <c:v>1401/10/11</c:v>
                </c:pt>
                <c:pt idx="85">
                  <c:v>1401/10/12</c:v>
                </c:pt>
                <c:pt idx="86">
                  <c:v>1401/10/13</c:v>
                </c:pt>
                <c:pt idx="87">
                  <c:v>1401/10/14</c:v>
                </c:pt>
                <c:pt idx="88">
                  <c:v>1401/10/15</c:v>
                </c:pt>
                <c:pt idx="89">
                  <c:v>1401/10/17</c:v>
                </c:pt>
                <c:pt idx="90">
                  <c:v>1401/10/18</c:v>
                </c:pt>
                <c:pt idx="91">
                  <c:v>1401/10/19</c:v>
                </c:pt>
                <c:pt idx="92">
                  <c:v>1401/10/20</c:v>
                </c:pt>
                <c:pt idx="93">
                  <c:v>1401/10/21</c:v>
                </c:pt>
                <c:pt idx="94">
                  <c:v>1401/10/22</c:v>
                </c:pt>
                <c:pt idx="95">
                  <c:v>1401/10/26</c:v>
                </c:pt>
                <c:pt idx="96">
                  <c:v>1401/10/27</c:v>
                </c:pt>
                <c:pt idx="97">
                  <c:v>1401/10/28</c:v>
                </c:pt>
                <c:pt idx="98">
                  <c:v>1401/10/29</c:v>
                </c:pt>
                <c:pt idx="99">
                  <c:v>1401/11/01</c:v>
                </c:pt>
                <c:pt idx="100">
                  <c:v>1401/11/02</c:v>
                </c:pt>
                <c:pt idx="101">
                  <c:v>1401/11/03</c:v>
                </c:pt>
                <c:pt idx="102">
                  <c:v>1401/11/04</c:v>
                </c:pt>
                <c:pt idx="103">
                  <c:v>1401/11/05</c:v>
                </c:pt>
                <c:pt idx="104">
                  <c:v>1401/11/06</c:v>
                </c:pt>
                <c:pt idx="105">
                  <c:v>1401/11/08</c:v>
                </c:pt>
                <c:pt idx="106">
                  <c:v>1401/11/09</c:v>
                </c:pt>
                <c:pt idx="107">
                  <c:v>1401/11/10</c:v>
                </c:pt>
                <c:pt idx="108">
                  <c:v>1401/11/11</c:v>
                </c:pt>
                <c:pt idx="109">
                  <c:v>1401/11/12</c:v>
                </c:pt>
                <c:pt idx="110">
                  <c:v>1401/11/13</c:v>
                </c:pt>
                <c:pt idx="111">
                  <c:v>1401/11/16</c:v>
                </c:pt>
                <c:pt idx="112">
                  <c:v>1401/11/17</c:v>
                </c:pt>
                <c:pt idx="113">
                  <c:v>1401/11/18</c:v>
                </c:pt>
                <c:pt idx="114">
                  <c:v>1401/11/19</c:v>
                </c:pt>
                <c:pt idx="115">
                  <c:v>1401/11/20</c:v>
                </c:pt>
                <c:pt idx="116">
                  <c:v>1401/11/23</c:v>
                </c:pt>
                <c:pt idx="117">
                  <c:v>1401/11/24</c:v>
                </c:pt>
                <c:pt idx="118">
                  <c:v>1401/11/25</c:v>
                </c:pt>
                <c:pt idx="119">
                  <c:v>1401/11/26</c:v>
                </c:pt>
                <c:pt idx="120">
                  <c:v>1401/11/27</c:v>
                </c:pt>
                <c:pt idx="121">
                  <c:v>1401/11/30</c:v>
                </c:pt>
                <c:pt idx="122">
                  <c:v>1401/12/01</c:v>
                </c:pt>
                <c:pt idx="123">
                  <c:v>1401/12/03</c:v>
                </c:pt>
                <c:pt idx="124">
                  <c:v>1401/12/06</c:v>
                </c:pt>
                <c:pt idx="125">
                  <c:v>1401/12/07</c:v>
                </c:pt>
                <c:pt idx="126">
                  <c:v>1401/12/08</c:v>
                </c:pt>
                <c:pt idx="127">
                  <c:v>1401/12/09</c:v>
                </c:pt>
                <c:pt idx="128">
                  <c:v>1401/12/10</c:v>
                </c:pt>
                <c:pt idx="129">
                  <c:v>1401/12/11</c:v>
                </c:pt>
                <c:pt idx="130">
                  <c:v>1401/12/13</c:v>
                </c:pt>
                <c:pt idx="131">
                  <c:v>1401/12/15</c:v>
                </c:pt>
                <c:pt idx="132">
                  <c:v>1401/12/16</c:v>
                </c:pt>
                <c:pt idx="133">
                  <c:v>1401/12/18</c:v>
                </c:pt>
                <c:pt idx="134">
                  <c:v>1401/12/20</c:v>
                </c:pt>
                <c:pt idx="135">
                  <c:v>1401/12/21</c:v>
                </c:pt>
                <c:pt idx="136">
                  <c:v>1401/12/22</c:v>
                </c:pt>
                <c:pt idx="137">
                  <c:v>1401/12/23</c:v>
                </c:pt>
                <c:pt idx="138">
                  <c:v>1401/12/24</c:v>
                </c:pt>
                <c:pt idx="139">
                  <c:v>1401/12/25</c:v>
                </c:pt>
                <c:pt idx="140">
                  <c:v>1401/12/27</c:v>
                </c:pt>
                <c:pt idx="141">
                  <c:v>1401/12/28</c:v>
                </c:pt>
                <c:pt idx="142">
                  <c:v>1402/01/14</c:v>
                </c:pt>
                <c:pt idx="143">
                  <c:v>1402/01/19</c:v>
                </c:pt>
                <c:pt idx="144">
                  <c:v>1402/01/20</c:v>
                </c:pt>
                <c:pt idx="145">
                  <c:v>1402/01/21</c:v>
                </c:pt>
                <c:pt idx="146">
                  <c:v>1402/01/22</c:v>
                </c:pt>
                <c:pt idx="147">
                  <c:v>1402/01/24</c:v>
                </c:pt>
                <c:pt idx="148">
                  <c:v>1401/01/26</c:v>
                </c:pt>
                <c:pt idx="149">
                  <c:v>1402/01/27</c:v>
                </c:pt>
                <c:pt idx="150">
                  <c:v>1402/01/28</c:v>
                </c:pt>
                <c:pt idx="151">
                  <c:v>1402/01/29</c:v>
                </c:pt>
                <c:pt idx="152">
                  <c:v>1402/07/30</c:v>
                </c:pt>
                <c:pt idx="153">
                  <c:v>1402/01/31</c:v>
                </c:pt>
                <c:pt idx="154">
                  <c:v>1402/02/04</c:v>
                </c:pt>
                <c:pt idx="155">
                  <c:v>1402/02/05</c:v>
                </c:pt>
                <c:pt idx="156">
                  <c:v>1402/02/06</c:v>
                </c:pt>
                <c:pt idx="157">
                  <c:v>1402/02/07</c:v>
                </c:pt>
                <c:pt idx="158">
                  <c:v>1402/02/09</c:v>
                </c:pt>
                <c:pt idx="159">
                  <c:v>1402/02/10</c:v>
                </c:pt>
                <c:pt idx="160">
                  <c:v>1402/02/12</c:v>
                </c:pt>
                <c:pt idx="161">
                  <c:v>1402/02/13</c:v>
                </c:pt>
                <c:pt idx="162">
                  <c:v>1402/02/14</c:v>
                </c:pt>
                <c:pt idx="163">
                  <c:v>1402/02/16</c:v>
                </c:pt>
                <c:pt idx="164">
                  <c:v>1402/02/17</c:v>
                </c:pt>
                <c:pt idx="165">
                  <c:v>1402/02/18</c:v>
                </c:pt>
                <c:pt idx="166">
                  <c:v>1402/02/19</c:v>
                </c:pt>
                <c:pt idx="167">
                  <c:v>1402/02/21</c:v>
                </c:pt>
                <c:pt idx="168">
                  <c:v>1402/02/23</c:v>
                </c:pt>
                <c:pt idx="169">
                  <c:v>1402/02/24</c:v>
                </c:pt>
                <c:pt idx="170">
                  <c:v>1402/02/25</c:v>
                </c:pt>
                <c:pt idx="171">
                  <c:v>1402/02/27</c:v>
                </c:pt>
                <c:pt idx="172">
                  <c:v>1402/02/28</c:v>
                </c:pt>
                <c:pt idx="173">
                  <c:v>1402/02/30</c:v>
                </c:pt>
                <c:pt idx="174">
                  <c:v>1402/02/31</c:v>
                </c:pt>
                <c:pt idx="175">
                  <c:v>1402/03/01</c:v>
                </c:pt>
                <c:pt idx="176">
                  <c:v>1402/03/03</c:v>
                </c:pt>
                <c:pt idx="177">
                  <c:v>1402/03/02</c:v>
                </c:pt>
                <c:pt idx="178">
                  <c:v>1402/03/06</c:v>
                </c:pt>
                <c:pt idx="179">
                  <c:v>1402/03/07</c:v>
                </c:pt>
                <c:pt idx="180">
                  <c:v>1402/03/08</c:v>
                </c:pt>
                <c:pt idx="181">
                  <c:v>1402/03/09</c:v>
                </c:pt>
                <c:pt idx="182">
                  <c:v>1402/03/10</c:v>
                </c:pt>
                <c:pt idx="183">
                  <c:v>1402/03/11</c:v>
                </c:pt>
                <c:pt idx="184">
                  <c:v>1402/03/13</c:v>
                </c:pt>
                <c:pt idx="185">
                  <c:v>1402/03/16</c:v>
                </c:pt>
                <c:pt idx="186">
                  <c:v>1402/03/17</c:v>
                </c:pt>
                <c:pt idx="187">
                  <c:v>1402/03/18</c:v>
                </c:pt>
                <c:pt idx="188">
                  <c:v>1402/03/20</c:v>
                </c:pt>
                <c:pt idx="189">
                  <c:v>1402/03/21</c:v>
                </c:pt>
                <c:pt idx="190">
                  <c:v>1402/03/22</c:v>
                </c:pt>
                <c:pt idx="191">
                  <c:v>1402/03/23</c:v>
                </c:pt>
                <c:pt idx="192">
                  <c:v>1402/03/24</c:v>
                </c:pt>
                <c:pt idx="193">
                  <c:v>1402/03/25</c:v>
                </c:pt>
                <c:pt idx="194">
                  <c:v>1402/03/27</c:v>
                </c:pt>
                <c:pt idx="195">
                  <c:v>1402/03/28</c:v>
                </c:pt>
                <c:pt idx="196">
                  <c:v>1402/03/29</c:v>
                </c:pt>
                <c:pt idx="197">
                  <c:v>1402/03/30</c:v>
                </c:pt>
                <c:pt idx="198">
                  <c:v>1402/03/31</c:v>
                </c:pt>
                <c:pt idx="199">
                  <c:v>1402/04/03</c:v>
                </c:pt>
                <c:pt idx="200">
                  <c:v>1402/04/04</c:v>
                </c:pt>
                <c:pt idx="201">
                  <c:v>1402/04/05</c:v>
                </c:pt>
                <c:pt idx="202">
                  <c:v>1402/04/06</c:v>
                </c:pt>
                <c:pt idx="203">
                  <c:v>1402/04/07</c:v>
                </c:pt>
                <c:pt idx="204">
                  <c:v>1402/04/11</c:v>
                </c:pt>
                <c:pt idx="205">
                  <c:v>1402/04/12</c:v>
                </c:pt>
                <c:pt idx="206">
                  <c:v>1402/04/13</c:v>
                </c:pt>
                <c:pt idx="207">
                  <c:v>1402/04/14</c:v>
                </c:pt>
                <c:pt idx="208">
                  <c:v>1402/04/15</c:v>
                </c:pt>
                <c:pt idx="209">
                  <c:v>1402/04/17</c:v>
                </c:pt>
                <c:pt idx="210">
                  <c:v>1402/04/18</c:v>
                </c:pt>
                <c:pt idx="211">
                  <c:v>1402/05/04</c:v>
                </c:pt>
                <c:pt idx="212">
                  <c:v>1402/05/07</c:v>
                </c:pt>
                <c:pt idx="213">
                  <c:v>1402/05/08</c:v>
                </c:pt>
                <c:pt idx="214">
                  <c:v>1402/05/09</c:v>
                </c:pt>
                <c:pt idx="215">
                  <c:v>1402/05/10</c:v>
                </c:pt>
                <c:pt idx="216">
                  <c:v>1402/05/14</c:v>
                </c:pt>
                <c:pt idx="217">
                  <c:v>1402/05/15</c:v>
                </c:pt>
                <c:pt idx="218">
                  <c:v>1402/05/16</c:v>
                </c:pt>
                <c:pt idx="219">
                  <c:v>1402/05/17</c:v>
                </c:pt>
                <c:pt idx="220">
                  <c:v>1402/05/18</c:v>
                </c:pt>
                <c:pt idx="221">
                  <c:v>1402/05/21</c:v>
                </c:pt>
                <c:pt idx="222">
                  <c:v>1402/05/22</c:v>
                </c:pt>
                <c:pt idx="223">
                  <c:v>1402/05/23</c:v>
                </c:pt>
                <c:pt idx="224">
                  <c:v>1402/05/24</c:v>
                </c:pt>
                <c:pt idx="225">
                  <c:v>1402/05/25</c:v>
                </c:pt>
                <c:pt idx="226">
                  <c:v>1402/05/28</c:v>
                </c:pt>
                <c:pt idx="227">
                  <c:v>1402/05/29</c:v>
                </c:pt>
                <c:pt idx="228">
                  <c:v>1402/05/30</c:v>
                </c:pt>
                <c:pt idx="229">
                  <c:v>1402/05/31</c:v>
                </c:pt>
                <c:pt idx="230">
                  <c:v>1402/06/01</c:v>
                </c:pt>
                <c:pt idx="231">
                  <c:v>1402/06/04</c:v>
                </c:pt>
                <c:pt idx="232">
                  <c:v>1402/06/05</c:v>
                </c:pt>
                <c:pt idx="233">
                  <c:v>1402/06/06</c:v>
                </c:pt>
                <c:pt idx="234">
                  <c:v>1402/06/07</c:v>
                </c:pt>
                <c:pt idx="235">
                  <c:v>1402/06/08</c:v>
                </c:pt>
                <c:pt idx="236">
                  <c:v>1402/06/09</c:v>
                </c:pt>
                <c:pt idx="237">
                  <c:v>1402/06/11</c:v>
                </c:pt>
                <c:pt idx="238">
                  <c:v>1402/06/16</c:v>
                </c:pt>
                <c:pt idx="239">
                  <c:v>1402/06/18</c:v>
                </c:pt>
                <c:pt idx="240">
                  <c:v>1402/06/21</c:v>
                </c:pt>
                <c:pt idx="241">
                  <c:v>1402/06/22</c:v>
                </c:pt>
                <c:pt idx="242">
                  <c:v>1402/06/27</c:v>
                </c:pt>
                <c:pt idx="243">
                  <c:v>1402/06/29</c:v>
                </c:pt>
                <c:pt idx="244">
                  <c:v>1402/06/30</c:v>
                </c:pt>
                <c:pt idx="245">
                  <c:v>1402/07/01</c:v>
                </c:pt>
                <c:pt idx="246">
                  <c:v>1402/07/04</c:v>
                </c:pt>
                <c:pt idx="247">
                  <c:v>1402/07/05</c:v>
                </c:pt>
                <c:pt idx="248">
                  <c:v>1402/07/08</c:v>
                </c:pt>
                <c:pt idx="249">
                  <c:v>1402/07/09</c:v>
                </c:pt>
                <c:pt idx="250">
                  <c:v>1402/07/10</c:v>
                </c:pt>
                <c:pt idx="251">
                  <c:v>1402/07/12</c:v>
                </c:pt>
                <c:pt idx="252">
                  <c:v>1402/07/13</c:v>
                </c:pt>
                <c:pt idx="253">
                  <c:v>1402/07/15</c:v>
                </c:pt>
                <c:pt idx="254">
                  <c:v>1402/07/16</c:v>
                </c:pt>
                <c:pt idx="255">
                  <c:v>1402/07/17</c:v>
                </c:pt>
                <c:pt idx="256">
                  <c:v>1402/07/18</c:v>
                </c:pt>
                <c:pt idx="257">
                  <c:v>1402/07/19</c:v>
                </c:pt>
                <c:pt idx="258">
                  <c:v>1402/07/20</c:v>
                </c:pt>
                <c:pt idx="259">
                  <c:v>1402/07/22</c:v>
                </c:pt>
                <c:pt idx="260">
                  <c:v>1402/07/23</c:v>
                </c:pt>
                <c:pt idx="261">
                  <c:v>1402/07/24</c:v>
                </c:pt>
                <c:pt idx="262">
                  <c:v>1402/07/25</c:v>
                </c:pt>
                <c:pt idx="263">
                  <c:v>1402/07/26</c:v>
                </c:pt>
                <c:pt idx="264">
                  <c:v>1402/07/27</c:v>
                </c:pt>
                <c:pt idx="265">
                  <c:v>1402/07/29</c:v>
                </c:pt>
                <c:pt idx="266">
                  <c:v>1402/07/30</c:v>
                </c:pt>
                <c:pt idx="267">
                  <c:v>1402/08/01</c:v>
                </c:pt>
                <c:pt idx="268">
                  <c:v>1402/08/02</c:v>
                </c:pt>
                <c:pt idx="269">
                  <c:v>1402/08/06</c:v>
                </c:pt>
                <c:pt idx="270">
                  <c:v>1402/08/07</c:v>
                </c:pt>
                <c:pt idx="271">
                  <c:v>1402/08/08</c:v>
                </c:pt>
                <c:pt idx="272">
                  <c:v>1402/08/09</c:v>
                </c:pt>
                <c:pt idx="273">
                  <c:v>1402/08/10</c:v>
                </c:pt>
                <c:pt idx="274">
                  <c:v>1402/08/13</c:v>
                </c:pt>
                <c:pt idx="275">
                  <c:v>1402/08/14</c:v>
                </c:pt>
                <c:pt idx="276">
                  <c:v>1402/08/15</c:v>
                </c:pt>
                <c:pt idx="277">
                  <c:v>1402/08/16</c:v>
                </c:pt>
                <c:pt idx="278">
                  <c:v>1402/08/17</c:v>
                </c:pt>
                <c:pt idx="279">
                  <c:v>1402/08/20</c:v>
                </c:pt>
                <c:pt idx="280">
                  <c:v>1402/08/21</c:v>
                </c:pt>
                <c:pt idx="281">
                  <c:v>1402/08/22</c:v>
                </c:pt>
                <c:pt idx="282">
                  <c:v>1402/08/23</c:v>
                </c:pt>
                <c:pt idx="283">
                  <c:v>1402/08/24</c:v>
                </c:pt>
                <c:pt idx="284">
                  <c:v>1402/08/27</c:v>
                </c:pt>
                <c:pt idx="285">
                  <c:v>1402/08/28</c:v>
                </c:pt>
                <c:pt idx="286">
                  <c:v>1402/08/29</c:v>
                </c:pt>
                <c:pt idx="287">
                  <c:v>1402/08/30</c:v>
                </c:pt>
                <c:pt idx="288">
                  <c:v>1402/09/01</c:v>
                </c:pt>
                <c:pt idx="289">
                  <c:v>1402/09/04</c:v>
                </c:pt>
                <c:pt idx="290">
                  <c:v>1402/09/05</c:v>
                </c:pt>
                <c:pt idx="291">
                  <c:v>1402/09/06</c:v>
                </c:pt>
                <c:pt idx="292">
                  <c:v>1402/09/07</c:v>
                </c:pt>
                <c:pt idx="293">
                  <c:v>1402/09/08</c:v>
                </c:pt>
                <c:pt idx="294">
                  <c:v>1402/09/11</c:v>
                </c:pt>
                <c:pt idx="295">
                  <c:v>1402/09/12</c:v>
                </c:pt>
                <c:pt idx="296">
                  <c:v>1402/09/13</c:v>
                </c:pt>
                <c:pt idx="297">
                  <c:v>1402/09/14</c:v>
                </c:pt>
                <c:pt idx="298">
                  <c:v>1402/09/15</c:v>
                </c:pt>
                <c:pt idx="299">
                  <c:v>1402/09/18</c:v>
                </c:pt>
                <c:pt idx="300">
                  <c:v>1402/09/19</c:v>
                </c:pt>
                <c:pt idx="301">
                  <c:v>1402/09/20</c:v>
                </c:pt>
                <c:pt idx="302">
                  <c:v>1402/09/21</c:v>
                </c:pt>
                <c:pt idx="303">
                  <c:v>1402/09/22</c:v>
                </c:pt>
                <c:pt idx="304">
                  <c:v>1402/09/27</c:v>
                </c:pt>
                <c:pt idx="305">
                  <c:v>1402/09/28</c:v>
                </c:pt>
                <c:pt idx="306">
                  <c:v>1402/09/29</c:v>
                </c:pt>
                <c:pt idx="307">
                  <c:v>1402/10/02</c:v>
                </c:pt>
                <c:pt idx="308">
                  <c:v>1402/10/03</c:v>
                </c:pt>
                <c:pt idx="309">
                  <c:v>1402/10/04</c:v>
                </c:pt>
                <c:pt idx="310">
                  <c:v>1402/10/05</c:v>
                </c:pt>
                <c:pt idx="311">
                  <c:v>1402/10/06</c:v>
                </c:pt>
                <c:pt idx="312">
                  <c:v>1402/10/09</c:v>
                </c:pt>
                <c:pt idx="313">
                  <c:v>1402/10/10</c:v>
                </c:pt>
                <c:pt idx="314">
                  <c:v>1402/10/11</c:v>
                </c:pt>
                <c:pt idx="315">
                  <c:v>1402/10/12</c:v>
                </c:pt>
                <c:pt idx="316">
                  <c:v>1402/10/13</c:v>
                </c:pt>
                <c:pt idx="317">
                  <c:v>1402/10/16</c:v>
                </c:pt>
                <c:pt idx="318">
                  <c:v>1402/10/18</c:v>
                </c:pt>
                <c:pt idx="319">
                  <c:v>1402/10/19</c:v>
                </c:pt>
                <c:pt idx="320">
                  <c:v>1402/10/20</c:v>
                </c:pt>
                <c:pt idx="321">
                  <c:v>1402/10/24</c:v>
                </c:pt>
                <c:pt idx="322">
                  <c:v>1402/10/25</c:v>
                </c:pt>
                <c:pt idx="323">
                  <c:v>1402/10/26</c:v>
                </c:pt>
              </c:strCache>
            </c:strRef>
          </c:cat>
          <c:val>
            <c:numRef>
              <c:f>'معاملات نیما'!$Q$2:$Q$325</c:f>
              <c:extLst xmlns:c15="http://schemas.microsoft.com/office/drawing/2012/chart"/>
            </c:numRef>
          </c:val>
          <c:smooth val="0"/>
          <c:extLst xmlns:c15="http://schemas.microsoft.com/office/drawing/2012/chart">
            <c:ext xmlns:c16="http://schemas.microsoft.com/office/drawing/2014/chart" uri="{C3380CC4-5D6E-409C-BE32-E72D297353CC}">
              <c16:uniqueId val="{00000000-9D99-455F-8EC8-7F28DD811277}"/>
            </c:ext>
          </c:extLst>
        </c:ser>
        <c:ser>
          <c:idx val="3"/>
          <c:order val="3"/>
          <c:tx>
            <c:strRef>
              <c:f>'معاملات نیما'!$T$1</c:f>
              <c:strCache>
                <c:ptCount val="1"/>
                <c:pt idx="0">
                  <c:v>درصد معامله نسبت به عرضه (میانگین 10 روزه)</c:v>
                </c:pt>
              </c:strCache>
            </c:strRef>
          </c:tx>
          <c:spPr>
            <a:ln w="28575" cap="rnd">
              <a:solidFill>
                <a:schemeClr val="accent4"/>
              </a:solidFill>
              <a:round/>
            </a:ln>
            <a:effectLst/>
          </c:spPr>
          <c:marker>
            <c:symbol val="none"/>
          </c:marker>
          <c:cat>
            <c:strRef>
              <c:f>'معاملات نیما'!$Y$2:$Y$325</c:f>
              <c:strCache>
                <c:ptCount val="324"/>
                <c:pt idx="0">
                  <c:v>1401/06/23</c:v>
                </c:pt>
                <c:pt idx="1">
                  <c:v>1401/06/24</c:v>
                </c:pt>
                <c:pt idx="2">
                  <c:v>1401/06/27</c:v>
                </c:pt>
                <c:pt idx="3">
                  <c:v>1401/06/28</c:v>
                </c:pt>
                <c:pt idx="4">
                  <c:v>1401/06/29</c:v>
                </c:pt>
                <c:pt idx="5">
                  <c:v>1401/06/30</c:v>
                </c:pt>
                <c:pt idx="6">
                  <c:v>1401/06/31</c:v>
                </c:pt>
                <c:pt idx="7">
                  <c:v>1401/07/02</c:v>
                </c:pt>
                <c:pt idx="8">
                  <c:v>1401/07/04</c:v>
                </c:pt>
                <c:pt idx="9">
                  <c:v>1401/07/06</c:v>
                </c:pt>
                <c:pt idx="10">
                  <c:v>1401/07/07</c:v>
                </c:pt>
                <c:pt idx="11">
                  <c:v>1401/07/10</c:v>
                </c:pt>
                <c:pt idx="12">
                  <c:v>1401/07/12</c:v>
                </c:pt>
                <c:pt idx="13">
                  <c:v>1401/07/14</c:v>
                </c:pt>
                <c:pt idx="14">
                  <c:v>1401/07/16</c:v>
                </c:pt>
                <c:pt idx="15">
                  <c:v>1401/07/17</c:v>
                </c:pt>
                <c:pt idx="16">
                  <c:v>1401/07/18</c:v>
                </c:pt>
                <c:pt idx="17">
                  <c:v>1401/07/20</c:v>
                </c:pt>
                <c:pt idx="18">
                  <c:v>1401/07/21</c:v>
                </c:pt>
                <c:pt idx="19">
                  <c:v>1401/07/23</c:v>
                </c:pt>
                <c:pt idx="20">
                  <c:v>1401/07/24</c:v>
                </c:pt>
                <c:pt idx="21">
                  <c:v>1401/07/25</c:v>
                </c:pt>
                <c:pt idx="22">
                  <c:v>1401/07/26</c:v>
                </c:pt>
                <c:pt idx="23">
                  <c:v>1401/07/27</c:v>
                </c:pt>
                <c:pt idx="24">
                  <c:v>1401/07/28</c:v>
                </c:pt>
                <c:pt idx="25">
                  <c:v>1401/07/30</c:v>
                </c:pt>
                <c:pt idx="26">
                  <c:v>1401/08/01</c:v>
                </c:pt>
                <c:pt idx="27">
                  <c:v>1401/08/02</c:v>
                </c:pt>
                <c:pt idx="28">
                  <c:v>1401/08/03</c:v>
                </c:pt>
                <c:pt idx="29">
                  <c:v>1401/08/04</c:v>
                </c:pt>
                <c:pt idx="30">
                  <c:v>1401/08/05</c:v>
                </c:pt>
                <c:pt idx="31">
                  <c:v>1401/08/07</c:v>
                </c:pt>
                <c:pt idx="32">
                  <c:v>1401/08/08</c:v>
                </c:pt>
                <c:pt idx="33">
                  <c:v>1401/08/09</c:v>
                </c:pt>
                <c:pt idx="34">
                  <c:v>1401/08/10</c:v>
                </c:pt>
                <c:pt idx="35">
                  <c:v>1401/08/11</c:v>
                </c:pt>
                <c:pt idx="36">
                  <c:v>1401/08/12</c:v>
                </c:pt>
                <c:pt idx="37">
                  <c:v>1401/08/14</c:v>
                </c:pt>
                <c:pt idx="38">
                  <c:v>1401/08/15</c:v>
                </c:pt>
                <c:pt idx="39">
                  <c:v>1401/08/17</c:v>
                </c:pt>
                <c:pt idx="40">
                  <c:v>1401/08/18</c:v>
                </c:pt>
                <c:pt idx="41">
                  <c:v>1401/08/19</c:v>
                </c:pt>
                <c:pt idx="42">
                  <c:v>1401/08/21</c:v>
                </c:pt>
                <c:pt idx="43">
                  <c:v>1401/08/22</c:v>
                </c:pt>
                <c:pt idx="44">
                  <c:v>1401/08/23</c:v>
                </c:pt>
                <c:pt idx="45">
                  <c:v>1401/08/24</c:v>
                </c:pt>
                <c:pt idx="46">
                  <c:v>1401/08/25</c:v>
                </c:pt>
                <c:pt idx="47">
                  <c:v>1401/08/26</c:v>
                </c:pt>
                <c:pt idx="48">
                  <c:v>1401/08/28</c:v>
                </c:pt>
                <c:pt idx="49">
                  <c:v>1401/08/29</c:v>
                </c:pt>
                <c:pt idx="50">
                  <c:v>1401/08/30</c:v>
                </c:pt>
                <c:pt idx="51">
                  <c:v>1401/09/01</c:v>
                </c:pt>
                <c:pt idx="52">
                  <c:v>1401/09/02</c:v>
                </c:pt>
                <c:pt idx="53">
                  <c:v>1401/09/03</c:v>
                </c:pt>
                <c:pt idx="54">
                  <c:v>1401/09/05</c:v>
                </c:pt>
                <c:pt idx="55">
                  <c:v>1401/09/06</c:v>
                </c:pt>
                <c:pt idx="56">
                  <c:v>1401/09/07</c:v>
                </c:pt>
                <c:pt idx="57">
                  <c:v>1401/09/08</c:v>
                </c:pt>
                <c:pt idx="58">
                  <c:v>1401/09/09</c:v>
                </c:pt>
                <c:pt idx="59">
                  <c:v>1401/09/10</c:v>
                </c:pt>
                <c:pt idx="60">
                  <c:v>1401/09/12</c:v>
                </c:pt>
                <c:pt idx="61">
                  <c:v>1401/09/13</c:v>
                </c:pt>
                <c:pt idx="62">
                  <c:v>1401/09/14</c:v>
                </c:pt>
                <c:pt idx="63">
                  <c:v>1401/09/15</c:v>
                </c:pt>
                <c:pt idx="64">
                  <c:v>1401/09/16</c:v>
                </c:pt>
                <c:pt idx="65">
                  <c:v>1401/09/17</c:v>
                </c:pt>
                <c:pt idx="66">
                  <c:v>1401/09/18</c:v>
                </c:pt>
                <c:pt idx="67">
                  <c:v>1401/09/19</c:v>
                </c:pt>
                <c:pt idx="68">
                  <c:v>1401/09/20</c:v>
                </c:pt>
                <c:pt idx="69">
                  <c:v>1401/09/21</c:v>
                </c:pt>
                <c:pt idx="70">
                  <c:v>1401/09/23</c:v>
                </c:pt>
                <c:pt idx="71">
                  <c:v>1401/09/24</c:v>
                </c:pt>
                <c:pt idx="72">
                  <c:v>1401/09/26</c:v>
                </c:pt>
                <c:pt idx="73">
                  <c:v>1401/09/27</c:v>
                </c:pt>
                <c:pt idx="74">
                  <c:v>1401/09/28</c:v>
                </c:pt>
                <c:pt idx="75">
                  <c:v>1401/09/29</c:v>
                </c:pt>
                <c:pt idx="76">
                  <c:v>1401/09/30</c:v>
                </c:pt>
                <c:pt idx="77">
                  <c:v>1401/10/01</c:v>
                </c:pt>
                <c:pt idx="78">
                  <c:v>1401/10/03</c:v>
                </c:pt>
                <c:pt idx="79">
                  <c:v>1401/10/04</c:v>
                </c:pt>
                <c:pt idx="80">
                  <c:v>1401/10/05</c:v>
                </c:pt>
                <c:pt idx="81">
                  <c:v>1401/10/07</c:v>
                </c:pt>
                <c:pt idx="82">
                  <c:v>1401/10/08</c:v>
                </c:pt>
                <c:pt idx="83">
                  <c:v>1401/10/10</c:v>
                </c:pt>
                <c:pt idx="84">
                  <c:v>1401/10/11</c:v>
                </c:pt>
                <c:pt idx="85">
                  <c:v>1401/10/12</c:v>
                </c:pt>
                <c:pt idx="86">
                  <c:v>1401/10/13</c:v>
                </c:pt>
                <c:pt idx="87">
                  <c:v>1401/10/14</c:v>
                </c:pt>
                <c:pt idx="88">
                  <c:v>1401/10/15</c:v>
                </c:pt>
                <c:pt idx="89">
                  <c:v>1401/10/17</c:v>
                </c:pt>
                <c:pt idx="90">
                  <c:v>1401/10/18</c:v>
                </c:pt>
                <c:pt idx="91">
                  <c:v>1401/10/19</c:v>
                </c:pt>
                <c:pt idx="92">
                  <c:v>1401/10/20</c:v>
                </c:pt>
                <c:pt idx="93">
                  <c:v>1401/10/21</c:v>
                </c:pt>
                <c:pt idx="94">
                  <c:v>1401/10/22</c:v>
                </c:pt>
                <c:pt idx="95">
                  <c:v>1401/10/26</c:v>
                </c:pt>
                <c:pt idx="96">
                  <c:v>1401/10/27</c:v>
                </c:pt>
                <c:pt idx="97">
                  <c:v>1401/10/28</c:v>
                </c:pt>
                <c:pt idx="98">
                  <c:v>1401/10/29</c:v>
                </c:pt>
                <c:pt idx="99">
                  <c:v>1401/11/01</c:v>
                </c:pt>
                <c:pt idx="100">
                  <c:v>1401/11/02</c:v>
                </c:pt>
                <c:pt idx="101">
                  <c:v>1401/11/03</c:v>
                </c:pt>
                <c:pt idx="102">
                  <c:v>1401/11/04</c:v>
                </c:pt>
                <c:pt idx="103">
                  <c:v>1401/11/05</c:v>
                </c:pt>
                <c:pt idx="104">
                  <c:v>1401/11/06</c:v>
                </c:pt>
                <c:pt idx="105">
                  <c:v>1401/11/08</c:v>
                </c:pt>
                <c:pt idx="106">
                  <c:v>1401/11/09</c:v>
                </c:pt>
                <c:pt idx="107">
                  <c:v>1401/11/10</c:v>
                </c:pt>
                <c:pt idx="108">
                  <c:v>1401/11/11</c:v>
                </c:pt>
                <c:pt idx="109">
                  <c:v>1401/11/12</c:v>
                </c:pt>
                <c:pt idx="110">
                  <c:v>1401/11/13</c:v>
                </c:pt>
                <c:pt idx="111">
                  <c:v>1401/11/16</c:v>
                </c:pt>
                <c:pt idx="112">
                  <c:v>1401/11/17</c:v>
                </c:pt>
                <c:pt idx="113">
                  <c:v>1401/11/18</c:v>
                </c:pt>
                <c:pt idx="114">
                  <c:v>1401/11/19</c:v>
                </c:pt>
                <c:pt idx="115">
                  <c:v>1401/11/20</c:v>
                </c:pt>
                <c:pt idx="116">
                  <c:v>1401/11/23</c:v>
                </c:pt>
                <c:pt idx="117">
                  <c:v>1401/11/24</c:v>
                </c:pt>
                <c:pt idx="118">
                  <c:v>1401/11/25</c:v>
                </c:pt>
                <c:pt idx="119">
                  <c:v>1401/11/26</c:v>
                </c:pt>
                <c:pt idx="120">
                  <c:v>1401/11/27</c:v>
                </c:pt>
                <c:pt idx="121">
                  <c:v>1401/11/30</c:v>
                </c:pt>
                <c:pt idx="122">
                  <c:v>1401/12/01</c:v>
                </c:pt>
                <c:pt idx="123">
                  <c:v>1401/12/03</c:v>
                </c:pt>
                <c:pt idx="124">
                  <c:v>1401/12/06</c:v>
                </c:pt>
                <c:pt idx="125">
                  <c:v>1401/12/07</c:v>
                </c:pt>
                <c:pt idx="126">
                  <c:v>1401/12/08</c:v>
                </c:pt>
                <c:pt idx="127">
                  <c:v>1401/12/09</c:v>
                </c:pt>
                <c:pt idx="128">
                  <c:v>1401/12/10</c:v>
                </c:pt>
                <c:pt idx="129">
                  <c:v>1401/12/11</c:v>
                </c:pt>
                <c:pt idx="130">
                  <c:v>1401/12/13</c:v>
                </c:pt>
                <c:pt idx="131">
                  <c:v>1401/12/15</c:v>
                </c:pt>
                <c:pt idx="132">
                  <c:v>1401/12/16</c:v>
                </c:pt>
                <c:pt idx="133">
                  <c:v>1401/12/18</c:v>
                </c:pt>
                <c:pt idx="134">
                  <c:v>1401/12/20</c:v>
                </c:pt>
                <c:pt idx="135">
                  <c:v>1401/12/21</c:v>
                </c:pt>
                <c:pt idx="136">
                  <c:v>1401/12/22</c:v>
                </c:pt>
                <c:pt idx="137">
                  <c:v>1401/12/23</c:v>
                </c:pt>
                <c:pt idx="138">
                  <c:v>1401/12/24</c:v>
                </c:pt>
                <c:pt idx="139">
                  <c:v>1401/12/25</c:v>
                </c:pt>
                <c:pt idx="140">
                  <c:v>1401/12/27</c:v>
                </c:pt>
                <c:pt idx="141">
                  <c:v>1401/12/28</c:v>
                </c:pt>
                <c:pt idx="142">
                  <c:v>1402/01/14</c:v>
                </c:pt>
                <c:pt idx="143">
                  <c:v>1402/01/19</c:v>
                </c:pt>
                <c:pt idx="144">
                  <c:v>1402/01/20</c:v>
                </c:pt>
                <c:pt idx="145">
                  <c:v>1402/01/21</c:v>
                </c:pt>
                <c:pt idx="146">
                  <c:v>1402/01/22</c:v>
                </c:pt>
                <c:pt idx="147">
                  <c:v>1402/01/24</c:v>
                </c:pt>
                <c:pt idx="148">
                  <c:v>1401/01/26</c:v>
                </c:pt>
                <c:pt idx="149">
                  <c:v>1402/01/27</c:v>
                </c:pt>
                <c:pt idx="150">
                  <c:v>1402/01/28</c:v>
                </c:pt>
                <c:pt idx="151">
                  <c:v>1402/01/29</c:v>
                </c:pt>
                <c:pt idx="152">
                  <c:v>1402/07/30</c:v>
                </c:pt>
                <c:pt idx="153">
                  <c:v>1402/01/31</c:v>
                </c:pt>
                <c:pt idx="154">
                  <c:v>1402/02/04</c:v>
                </c:pt>
                <c:pt idx="155">
                  <c:v>1402/02/05</c:v>
                </c:pt>
                <c:pt idx="156">
                  <c:v>1402/02/06</c:v>
                </c:pt>
                <c:pt idx="157">
                  <c:v>1402/02/07</c:v>
                </c:pt>
                <c:pt idx="158">
                  <c:v>1402/02/09</c:v>
                </c:pt>
                <c:pt idx="159">
                  <c:v>1402/02/10</c:v>
                </c:pt>
                <c:pt idx="160">
                  <c:v>1402/02/12</c:v>
                </c:pt>
                <c:pt idx="161">
                  <c:v>1402/02/13</c:v>
                </c:pt>
                <c:pt idx="162">
                  <c:v>1402/02/14</c:v>
                </c:pt>
                <c:pt idx="163">
                  <c:v>1402/02/16</c:v>
                </c:pt>
                <c:pt idx="164">
                  <c:v>1402/02/17</c:v>
                </c:pt>
                <c:pt idx="165">
                  <c:v>1402/02/18</c:v>
                </c:pt>
                <c:pt idx="166">
                  <c:v>1402/02/19</c:v>
                </c:pt>
                <c:pt idx="167">
                  <c:v>1402/02/21</c:v>
                </c:pt>
                <c:pt idx="168">
                  <c:v>1402/02/23</c:v>
                </c:pt>
                <c:pt idx="169">
                  <c:v>1402/02/24</c:v>
                </c:pt>
                <c:pt idx="170">
                  <c:v>1402/02/25</c:v>
                </c:pt>
                <c:pt idx="171">
                  <c:v>1402/02/27</c:v>
                </c:pt>
                <c:pt idx="172">
                  <c:v>1402/02/28</c:v>
                </c:pt>
                <c:pt idx="173">
                  <c:v>1402/02/30</c:v>
                </c:pt>
                <c:pt idx="174">
                  <c:v>1402/02/31</c:v>
                </c:pt>
                <c:pt idx="175">
                  <c:v>1402/03/01</c:v>
                </c:pt>
                <c:pt idx="176">
                  <c:v>1402/03/03</c:v>
                </c:pt>
                <c:pt idx="177">
                  <c:v>1402/03/02</c:v>
                </c:pt>
                <c:pt idx="178">
                  <c:v>1402/03/06</c:v>
                </c:pt>
                <c:pt idx="179">
                  <c:v>1402/03/07</c:v>
                </c:pt>
                <c:pt idx="180">
                  <c:v>1402/03/08</c:v>
                </c:pt>
                <c:pt idx="181">
                  <c:v>1402/03/09</c:v>
                </c:pt>
                <c:pt idx="182">
                  <c:v>1402/03/10</c:v>
                </c:pt>
                <c:pt idx="183">
                  <c:v>1402/03/11</c:v>
                </c:pt>
                <c:pt idx="184">
                  <c:v>1402/03/13</c:v>
                </c:pt>
                <c:pt idx="185">
                  <c:v>1402/03/16</c:v>
                </c:pt>
                <c:pt idx="186">
                  <c:v>1402/03/17</c:v>
                </c:pt>
                <c:pt idx="187">
                  <c:v>1402/03/18</c:v>
                </c:pt>
                <c:pt idx="188">
                  <c:v>1402/03/20</c:v>
                </c:pt>
                <c:pt idx="189">
                  <c:v>1402/03/21</c:v>
                </c:pt>
                <c:pt idx="190">
                  <c:v>1402/03/22</c:v>
                </c:pt>
                <c:pt idx="191">
                  <c:v>1402/03/23</c:v>
                </c:pt>
                <c:pt idx="192">
                  <c:v>1402/03/24</c:v>
                </c:pt>
                <c:pt idx="193">
                  <c:v>1402/03/25</c:v>
                </c:pt>
                <c:pt idx="194">
                  <c:v>1402/03/27</c:v>
                </c:pt>
                <c:pt idx="195">
                  <c:v>1402/03/28</c:v>
                </c:pt>
                <c:pt idx="196">
                  <c:v>1402/03/29</c:v>
                </c:pt>
                <c:pt idx="197">
                  <c:v>1402/03/30</c:v>
                </c:pt>
                <c:pt idx="198">
                  <c:v>1402/03/31</c:v>
                </c:pt>
                <c:pt idx="199">
                  <c:v>1402/04/03</c:v>
                </c:pt>
                <c:pt idx="200">
                  <c:v>1402/04/04</c:v>
                </c:pt>
                <c:pt idx="201">
                  <c:v>1402/04/05</c:v>
                </c:pt>
                <c:pt idx="202">
                  <c:v>1402/04/06</c:v>
                </c:pt>
                <c:pt idx="203">
                  <c:v>1402/04/07</c:v>
                </c:pt>
                <c:pt idx="204">
                  <c:v>1402/04/11</c:v>
                </c:pt>
                <c:pt idx="205">
                  <c:v>1402/04/12</c:v>
                </c:pt>
                <c:pt idx="206">
                  <c:v>1402/04/13</c:v>
                </c:pt>
                <c:pt idx="207">
                  <c:v>1402/04/14</c:v>
                </c:pt>
                <c:pt idx="208">
                  <c:v>1402/04/15</c:v>
                </c:pt>
                <c:pt idx="209">
                  <c:v>1402/04/17</c:v>
                </c:pt>
                <c:pt idx="210">
                  <c:v>1402/04/18</c:v>
                </c:pt>
                <c:pt idx="211">
                  <c:v>1402/05/04</c:v>
                </c:pt>
                <c:pt idx="212">
                  <c:v>1402/05/07</c:v>
                </c:pt>
                <c:pt idx="213">
                  <c:v>1402/05/08</c:v>
                </c:pt>
                <c:pt idx="214">
                  <c:v>1402/05/09</c:v>
                </c:pt>
                <c:pt idx="215">
                  <c:v>1402/05/10</c:v>
                </c:pt>
                <c:pt idx="216">
                  <c:v>1402/05/14</c:v>
                </c:pt>
                <c:pt idx="217">
                  <c:v>1402/05/15</c:v>
                </c:pt>
                <c:pt idx="218">
                  <c:v>1402/05/16</c:v>
                </c:pt>
                <c:pt idx="219">
                  <c:v>1402/05/17</c:v>
                </c:pt>
                <c:pt idx="220">
                  <c:v>1402/05/18</c:v>
                </c:pt>
                <c:pt idx="221">
                  <c:v>1402/05/21</c:v>
                </c:pt>
                <c:pt idx="222">
                  <c:v>1402/05/22</c:v>
                </c:pt>
                <c:pt idx="223">
                  <c:v>1402/05/23</c:v>
                </c:pt>
                <c:pt idx="224">
                  <c:v>1402/05/24</c:v>
                </c:pt>
                <c:pt idx="225">
                  <c:v>1402/05/25</c:v>
                </c:pt>
                <c:pt idx="226">
                  <c:v>1402/05/28</c:v>
                </c:pt>
                <c:pt idx="227">
                  <c:v>1402/05/29</c:v>
                </c:pt>
                <c:pt idx="228">
                  <c:v>1402/05/30</c:v>
                </c:pt>
                <c:pt idx="229">
                  <c:v>1402/05/31</c:v>
                </c:pt>
                <c:pt idx="230">
                  <c:v>1402/06/01</c:v>
                </c:pt>
                <c:pt idx="231">
                  <c:v>1402/06/04</c:v>
                </c:pt>
                <c:pt idx="232">
                  <c:v>1402/06/05</c:v>
                </c:pt>
                <c:pt idx="233">
                  <c:v>1402/06/06</c:v>
                </c:pt>
                <c:pt idx="234">
                  <c:v>1402/06/07</c:v>
                </c:pt>
                <c:pt idx="235">
                  <c:v>1402/06/08</c:v>
                </c:pt>
                <c:pt idx="236">
                  <c:v>1402/06/09</c:v>
                </c:pt>
                <c:pt idx="237">
                  <c:v>1402/06/11</c:v>
                </c:pt>
                <c:pt idx="238">
                  <c:v>1402/06/16</c:v>
                </c:pt>
                <c:pt idx="239">
                  <c:v>1402/06/18</c:v>
                </c:pt>
                <c:pt idx="240">
                  <c:v>1402/06/21</c:v>
                </c:pt>
                <c:pt idx="241">
                  <c:v>1402/06/22</c:v>
                </c:pt>
                <c:pt idx="242">
                  <c:v>1402/06/27</c:v>
                </c:pt>
                <c:pt idx="243">
                  <c:v>1402/06/29</c:v>
                </c:pt>
                <c:pt idx="244">
                  <c:v>1402/06/30</c:v>
                </c:pt>
                <c:pt idx="245">
                  <c:v>1402/07/01</c:v>
                </c:pt>
                <c:pt idx="246">
                  <c:v>1402/07/04</c:v>
                </c:pt>
                <c:pt idx="247">
                  <c:v>1402/07/05</c:v>
                </c:pt>
                <c:pt idx="248">
                  <c:v>1402/07/08</c:v>
                </c:pt>
                <c:pt idx="249">
                  <c:v>1402/07/09</c:v>
                </c:pt>
                <c:pt idx="250">
                  <c:v>1402/07/10</c:v>
                </c:pt>
                <c:pt idx="251">
                  <c:v>1402/07/12</c:v>
                </c:pt>
                <c:pt idx="252">
                  <c:v>1402/07/13</c:v>
                </c:pt>
                <c:pt idx="253">
                  <c:v>1402/07/15</c:v>
                </c:pt>
                <c:pt idx="254">
                  <c:v>1402/07/16</c:v>
                </c:pt>
                <c:pt idx="255">
                  <c:v>1402/07/17</c:v>
                </c:pt>
                <c:pt idx="256">
                  <c:v>1402/07/18</c:v>
                </c:pt>
                <c:pt idx="257">
                  <c:v>1402/07/19</c:v>
                </c:pt>
                <c:pt idx="258">
                  <c:v>1402/07/20</c:v>
                </c:pt>
                <c:pt idx="259">
                  <c:v>1402/07/22</c:v>
                </c:pt>
                <c:pt idx="260">
                  <c:v>1402/07/23</c:v>
                </c:pt>
                <c:pt idx="261">
                  <c:v>1402/07/24</c:v>
                </c:pt>
                <c:pt idx="262">
                  <c:v>1402/07/25</c:v>
                </c:pt>
                <c:pt idx="263">
                  <c:v>1402/07/26</c:v>
                </c:pt>
                <c:pt idx="264">
                  <c:v>1402/07/27</c:v>
                </c:pt>
                <c:pt idx="265">
                  <c:v>1402/07/29</c:v>
                </c:pt>
                <c:pt idx="266">
                  <c:v>1402/07/30</c:v>
                </c:pt>
                <c:pt idx="267">
                  <c:v>1402/08/01</c:v>
                </c:pt>
                <c:pt idx="268">
                  <c:v>1402/08/02</c:v>
                </c:pt>
                <c:pt idx="269">
                  <c:v>1402/08/06</c:v>
                </c:pt>
                <c:pt idx="270">
                  <c:v>1402/08/07</c:v>
                </c:pt>
                <c:pt idx="271">
                  <c:v>1402/08/08</c:v>
                </c:pt>
                <c:pt idx="272">
                  <c:v>1402/08/09</c:v>
                </c:pt>
                <c:pt idx="273">
                  <c:v>1402/08/10</c:v>
                </c:pt>
                <c:pt idx="274">
                  <c:v>1402/08/13</c:v>
                </c:pt>
                <c:pt idx="275">
                  <c:v>1402/08/14</c:v>
                </c:pt>
                <c:pt idx="276">
                  <c:v>1402/08/15</c:v>
                </c:pt>
                <c:pt idx="277">
                  <c:v>1402/08/16</c:v>
                </c:pt>
                <c:pt idx="278">
                  <c:v>1402/08/17</c:v>
                </c:pt>
                <c:pt idx="279">
                  <c:v>1402/08/20</c:v>
                </c:pt>
                <c:pt idx="280">
                  <c:v>1402/08/21</c:v>
                </c:pt>
                <c:pt idx="281">
                  <c:v>1402/08/22</c:v>
                </c:pt>
                <c:pt idx="282">
                  <c:v>1402/08/23</c:v>
                </c:pt>
                <c:pt idx="283">
                  <c:v>1402/08/24</c:v>
                </c:pt>
                <c:pt idx="284">
                  <c:v>1402/08/27</c:v>
                </c:pt>
                <c:pt idx="285">
                  <c:v>1402/08/28</c:v>
                </c:pt>
                <c:pt idx="286">
                  <c:v>1402/08/29</c:v>
                </c:pt>
                <c:pt idx="287">
                  <c:v>1402/08/30</c:v>
                </c:pt>
                <c:pt idx="288">
                  <c:v>1402/09/01</c:v>
                </c:pt>
                <c:pt idx="289">
                  <c:v>1402/09/04</c:v>
                </c:pt>
                <c:pt idx="290">
                  <c:v>1402/09/05</c:v>
                </c:pt>
                <c:pt idx="291">
                  <c:v>1402/09/06</c:v>
                </c:pt>
                <c:pt idx="292">
                  <c:v>1402/09/07</c:v>
                </c:pt>
                <c:pt idx="293">
                  <c:v>1402/09/08</c:v>
                </c:pt>
                <c:pt idx="294">
                  <c:v>1402/09/11</c:v>
                </c:pt>
                <c:pt idx="295">
                  <c:v>1402/09/12</c:v>
                </c:pt>
                <c:pt idx="296">
                  <c:v>1402/09/13</c:v>
                </c:pt>
                <c:pt idx="297">
                  <c:v>1402/09/14</c:v>
                </c:pt>
                <c:pt idx="298">
                  <c:v>1402/09/15</c:v>
                </c:pt>
                <c:pt idx="299">
                  <c:v>1402/09/18</c:v>
                </c:pt>
                <c:pt idx="300">
                  <c:v>1402/09/19</c:v>
                </c:pt>
                <c:pt idx="301">
                  <c:v>1402/09/20</c:v>
                </c:pt>
                <c:pt idx="302">
                  <c:v>1402/09/21</c:v>
                </c:pt>
                <c:pt idx="303">
                  <c:v>1402/09/22</c:v>
                </c:pt>
                <c:pt idx="304">
                  <c:v>1402/09/27</c:v>
                </c:pt>
                <c:pt idx="305">
                  <c:v>1402/09/28</c:v>
                </c:pt>
                <c:pt idx="306">
                  <c:v>1402/09/29</c:v>
                </c:pt>
                <c:pt idx="307">
                  <c:v>1402/10/02</c:v>
                </c:pt>
                <c:pt idx="308">
                  <c:v>1402/10/03</c:v>
                </c:pt>
                <c:pt idx="309">
                  <c:v>1402/10/04</c:v>
                </c:pt>
                <c:pt idx="310">
                  <c:v>1402/10/05</c:v>
                </c:pt>
                <c:pt idx="311">
                  <c:v>1402/10/06</c:v>
                </c:pt>
                <c:pt idx="312">
                  <c:v>1402/10/09</c:v>
                </c:pt>
                <c:pt idx="313">
                  <c:v>1402/10/10</c:v>
                </c:pt>
                <c:pt idx="314">
                  <c:v>1402/10/11</c:v>
                </c:pt>
                <c:pt idx="315">
                  <c:v>1402/10/12</c:v>
                </c:pt>
                <c:pt idx="316">
                  <c:v>1402/10/13</c:v>
                </c:pt>
                <c:pt idx="317">
                  <c:v>1402/10/16</c:v>
                </c:pt>
                <c:pt idx="318">
                  <c:v>1402/10/18</c:v>
                </c:pt>
                <c:pt idx="319">
                  <c:v>1402/10/19</c:v>
                </c:pt>
                <c:pt idx="320">
                  <c:v>1402/10/20</c:v>
                </c:pt>
                <c:pt idx="321">
                  <c:v>1402/10/24</c:v>
                </c:pt>
                <c:pt idx="322">
                  <c:v>1402/10/25</c:v>
                </c:pt>
                <c:pt idx="323">
                  <c:v>1402/10/26</c:v>
                </c:pt>
              </c:strCache>
            </c:strRef>
          </c:cat>
          <c:val>
            <c:numRef>
              <c:f>'معاملات نیما'!$T$2:$T$325</c:f>
              <c:numCache>
                <c:formatCode>0%</c:formatCode>
                <c:ptCount val="324"/>
                <c:pt idx="9">
                  <c:v>0.13095527491819112</c:v>
                </c:pt>
                <c:pt idx="10">
                  <c:v>0.11217327527845466</c:v>
                </c:pt>
                <c:pt idx="11">
                  <c:v>0.11807355650202596</c:v>
                </c:pt>
                <c:pt idx="12">
                  <c:v>0.12370843637419397</c:v>
                </c:pt>
                <c:pt idx="13">
                  <c:v>0.11142467450026816</c:v>
                </c:pt>
                <c:pt idx="14">
                  <c:v>0.12037685745245112</c:v>
                </c:pt>
                <c:pt idx="15">
                  <c:v>0.1266523167025192</c:v>
                </c:pt>
                <c:pt idx="16">
                  <c:v>0.14749935227828043</c:v>
                </c:pt>
                <c:pt idx="17">
                  <c:v>0.1487691834253228</c:v>
                </c:pt>
                <c:pt idx="18">
                  <c:v>0.14183542274156213</c:v>
                </c:pt>
                <c:pt idx="19">
                  <c:v>0.1456462746395584</c:v>
                </c:pt>
                <c:pt idx="20">
                  <c:v>0.16314788470663849</c:v>
                </c:pt>
                <c:pt idx="21">
                  <c:v>0.17854843307643048</c:v>
                </c:pt>
                <c:pt idx="22">
                  <c:v>0.18267708518895356</c:v>
                </c:pt>
                <c:pt idx="23">
                  <c:v>0.20030286472609338</c:v>
                </c:pt>
                <c:pt idx="24">
                  <c:v>0.18474286273515214</c:v>
                </c:pt>
                <c:pt idx="25">
                  <c:v>0.1886247071941399</c:v>
                </c:pt>
                <c:pt idx="26">
                  <c:v>0.19313273063803399</c:v>
                </c:pt>
                <c:pt idx="27">
                  <c:v>0.20143541230263345</c:v>
                </c:pt>
                <c:pt idx="28">
                  <c:v>0.21047523772543761</c:v>
                </c:pt>
                <c:pt idx="29">
                  <c:v>0.21821562765548644</c:v>
                </c:pt>
                <c:pt idx="30">
                  <c:v>0.20047947401020946</c:v>
                </c:pt>
                <c:pt idx="31">
                  <c:v>0.17504427749178161</c:v>
                </c:pt>
                <c:pt idx="32">
                  <c:v>0.18248434667366559</c:v>
                </c:pt>
                <c:pt idx="33">
                  <c:v>0.18005773633762362</c:v>
                </c:pt>
                <c:pt idx="34">
                  <c:v>0.19066020937103589</c:v>
                </c:pt>
                <c:pt idx="35">
                  <c:v>0.19028961642231795</c:v>
                </c:pt>
                <c:pt idx="36">
                  <c:v>0.17067074546588248</c:v>
                </c:pt>
                <c:pt idx="37">
                  <c:v>0.17973223413902165</c:v>
                </c:pt>
                <c:pt idx="38">
                  <c:v>0.18416923769763363</c:v>
                </c:pt>
                <c:pt idx="39">
                  <c:v>0.17510800416458897</c:v>
                </c:pt>
                <c:pt idx="40">
                  <c:v>0.19336393811711733</c:v>
                </c:pt>
                <c:pt idx="41">
                  <c:v>0.19783422235484344</c:v>
                </c:pt>
                <c:pt idx="42">
                  <c:v>0.18666372031916642</c:v>
                </c:pt>
                <c:pt idx="43">
                  <c:v>0.18755808212434416</c:v>
                </c:pt>
                <c:pt idx="44">
                  <c:v>0.19391381520705095</c:v>
                </c:pt>
                <c:pt idx="45">
                  <c:v>0.18746711858290457</c:v>
                </c:pt>
                <c:pt idx="46">
                  <c:v>0.19731098193824545</c:v>
                </c:pt>
                <c:pt idx="47">
                  <c:v>0.1722461310951845</c:v>
                </c:pt>
                <c:pt idx="48">
                  <c:v>0.16621978212349006</c:v>
                </c:pt>
                <c:pt idx="49">
                  <c:v>0.16230888457041248</c:v>
                </c:pt>
                <c:pt idx="50">
                  <c:v>0.15302455545415061</c:v>
                </c:pt>
                <c:pt idx="51">
                  <c:v>0.15900517865394109</c:v>
                </c:pt>
                <c:pt idx="52">
                  <c:v>0.15555930067744925</c:v>
                </c:pt>
                <c:pt idx="53">
                  <c:v>0.13173022652579447</c:v>
                </c:pt>
                <c:pt idx="54">
                  <c:v>0.1309769580711114</c:v>
                </c:pt>
                <c:pt idx="55">
                  <c:v>0.1271812864268802</c:v>
                </c:pt>
                <c:pt idx="56">
                  <c:v>0.13441695477821713</c:v>
                </c:pt>
                <c:pt idx="57">
                  <c:v>0.14665867636957741</c:v>
                </c:pt>
                <c:pt idx="58">
                  <c:v>0.14996140148806081</c:v>
                </c:pt>
                <c:pt idx="59">
                  <c:v>0.14743760621718383</c:v>
                </c:pt>
                <c:pt idx="60">
                  <c:v>0.14819031215785969</c:v>
                </c:pt>
                <c:pt idx="61">
                  <c:v>0.15295442444856738</c:v>
                </c:pt>
                <c:pt idx="62">
                  <c:v>0.17408380124804726</c:v>
                </c:pt>
                <c:pt idx="63">
                  <c:v>0.20313862537852473</c:v>
                </c:pt>
                <c:pt idx="64">
                  <c:v>0.210887890744133</c:v>
                </c:pt>
                <c:pt idx="65">
                  <c:v>0.22429893935236073</c:v>
                </c:pt>
                <c:pt idx="66">
                  <c:v>0.22250009292777148</c:v>
                </c:pt>
                <c:pt idx="67">
                  <c:v>0.23901691587316587</c:v>
                </c:pt>
                <c:pt idx="68">
                  <c:v>0.24909946304297725</c:v>
                </c:pt>
                <c:pt idx="69">
                  <c:v>0.26289080001989218</c:v>
                </c:pt>
                <c:pt idx="70">
                  <c:v>0.27605687254015798</c:v>
                </c:pt>
                <c:pt idx="71">
                  <c:v>0.2651725639790522</c:v>
                </c:pt>
                <c:pt idx="72">
                  <c:v>0.24887054767703592</c:v>
                </c:pt>
                <c:pt idx="73">
                  <c:v>0.24087392460475945</c:v>
                </c:pt>
                <c:pt idx="74">
                  <c:v>0.23389858078203427</c:v>
                </c:pt>
                <c:pt idx="75">
                  <c:v>0.22015414428086966</c:v>
                </c:pt>
                <c:pt idx="76">
                  <c:v>0.22424198657314459</c:v>
                </c:pt>
                <c:pt idx="77">
                  <c:v>0.19912985316313886</c:v>
                </c:pt>
                <c:pt idx="78">
                  <c:v>0.18807019331727118</c:v>
                </c:pt>
                <c:pt idx="79">
                  <c:v>0.19287681380311278</c:v>
                </c:pt>
                <c:pt idx="80">
                  <c:v>0.19878195846582641</c:v>
                </c:pt>
                <c:pt idx="81">
                  <c:v>0.21626035183821729</c:v>
                </c:pt>
                <c:pt idx="82">
                  <c:v>0.22450016581051532</c:v>
                </c:pt>
                <c:pt idx="83">
                  <c:v>0.22777158312448584</c:v>
                </c:pt>
                <c:pt idx="84">
                  <c:v>0.24154171710009925</c:v>
                </c:pt>
                <c:pt idx="85">
                  <c:v>0.28725369121013167</c:v>
                </c:pt>
                <c:pt idx="86">
                  <c:v>0.31150700155929256</c:v>
                </c:pt>
                <c:pt idx="87">
                  <c:v>0.35026324888186861</c:v>
                </c:pt>
                <c:pt idx="88">
                  <c:v>0.36734613078869416</c:v>
                </c:pt>
                <c:pt idx="89">
                  <c:v>0.39163465405075559</c:v>
                </c:pt>
                <c:pt idx="90">
                  <c:v>0.40434383124995793</c:v>
                </c:pt>
                <c:pt idx="91">
                  <c:v>0.43823308112361331</c:v>
                </c:pt>
                <c:pt idx="92">
                  <c:v>0.46089680805485617</c:v>
                </c:pt>
                <c:pt idx="93">
                  <c:v>0.50679974782221948</c:v>
                </c:pt>
                <c:pt idx="94">
                  <c:v>0.5213675133899851</c:v>
                </c:pt>
                <c:pt idx="95">
                  <c:v>0.53874395923646234</c:v>
                </c:pt>
                <c:pt idx="96">
                  <c:v>0.56584851828373162</c:v>
                </c:pt>
                <c:pt idx="97">
                  <c:v>0.61242508376615268</c:v>
                </c:pt>
                <c:pt idx="98">
                  <c:v>0.60462593846700741</c:v>
                </c:pt>
                <c:pt idx="99">
                  <c:v>0.6382279322306641</c:v>
                </c:pt>
                <c:pt idx="100">
                  <c:v>0.64370625842040363</c:v>
                </c:pt>
                <c:pt idx="101">
                  <c:v>0.64166737743415436</c:v>
                </c:pt>
                <c:pt idx="102">
                  <c:v>0.62092361788244776</c:v>
                </c:pt>
                <c:pt idx="103">
                  <c:v>0.60486516688576997</c:v>
                </c:pt>
                <c:pt idx="104">
                  <c:v>0.58466097840409459</c:v>
                </c:pt>
                <c:pt idx="105">
                  <c:v>0.56480705508013973</c:v>
                </c:pt>
                <c:pt idx="106">
                  <c:v>0.52077730758792251</c:v>
                </c:pt>
                <c:pt idx="107">
                  <c:v>0.47176903778562257</c:v>
                </c:pt>
                <c:pt idx="108">
                  <c:v>0.49886481111427255</c:v>
                </c:pt>
                <c:pt idx="109">
                  <c:v>0.47011942848539479</c:v>
                </c:pt>
                <c:pt idx="110">
                  <c:v>0.46146435990058376</c:v>
                </c:pt>
                <c:pt idx="111">
                  <c:v>0.46341197225282038</c:v>
                </c:pt>
                <c:pt idx="112">
                  <c:v>0.48348232216917963</c:v>
                </c:pt>
                <c:pt idx="113">
                  <c:v>0.48881666356702913</c:v>
                </c:pt>
                <c:pt idx="114">
                  <c:v>0.50928555793105745</c:v>
                </c:pt>
                <c:pt idx="115">
                  <c:v>0.4953651859461693</c:v>
                </c:pt>
                <c:pt idx="116">
                  <c:v>0.51677557939046115</c:v>
                </c:pt>
                <c:pt idx="117">
                  <c:v>0.52256211679671671</c:v>
                </c:pt>
                <c:pt idx="118">
                  <c:v>0.51704196591325435</c:v>
                </c:pt>
                <c:pt idx="119">
                  <c:v>0.50168348943827312</c:v>
                </c:pt>
                <c:pt idx="120">
                  <c:v>0.48351539379765002</c:v>
                </c:pt>
                <c:pt idx="121">
                  <c:v>0.47675359225622421</c:v>
                </c:pt>
                <c:pt idx="122">
                  <c:v>0.49722474724966165</c:v>
                </c:pt>
                <c:pt idx="123">
                  <c:v>0.47707228493935105</c:v>
                </c:pt>
                <c:pt idx="124">
                  <c:v>0.50129017907435469</c:v>
                </c:pt>
                <c:pt idx="125">
                  <c:v>0.49257503418643783</c:v>
                </c:pt>
                <c:pt idx="126">
                  <c:v>0.50398644559784922</c:v>
                </c:pt>
                <c:pt idx="127">
                  <c:v>0.49218269379409751</c:v>
                </c:pt>
                <c:pt idx="128">
                  <c:v>0.50787418558763286</c:v>
                </c:pt>
                <c:pt idx="129">
                  <c:v>0.48272815060716079</c:v>
                </c:pt>
                <c:pt idx="130">
                  <c:v>0.47837211384523204</c:v>
                </c:pt>
                <c:pt idx="131">
                  <c:v>0.45152399556566214</c:v>
                </c:pt>
                <c:pt idx="132">
                  <c:v>0.41282486438712612</c:v>
                </c:pt>
                <c:pt idx="133">
                  <c:v>0.46907327376112562</c:v>
                </c:pt>
                <c:pt idx="134">
                  <c:v>0.41893697724571466</c:v>
                </c:pt>
                <c:pt idx="135">
                  <c:v>0.43476243978938128</c:v>
                </c:pt>
                <c:pt idx="136">
                  <c:v>0.40242522452533674</c:v>
                </c:pt>
                <c:pt idx="137">
                  <c:v>0.38353633563644796</c:v>
                </c:pt>
                <c:pt idx="138">
                  <c:v>0.3635845998641824</c:v>
                </c:pt>
                <c:pt idx="139">
                  <c:v>0.433171194285214</c:v>
                </c:pt>
                <c:pt idx="140">
                  <c:v>0.46781116116384869</c:v>
                </c:pt>
                <c:pt idx="141">
                  <c:v>0.4879755894304485</c:v>
                </c:pt>
                <c:pt idx="142">
                  <c:v>0.52607022102950596</c:v>
                </c:pt>
                <c:pt idx="143">
                  <c:v>0.50909016404944896</c:v>
                </c:pt>
                <c:pt idx="144">
                  <c:v>0.56359196181332627</c:v>
                </c:pt>
                <c:pt idx="145">
                  <c:v>0.6034350491754974</c:v>
                </c:pt>
                <c:pt idx="146">
                  <c:v>0.64832892047445889</c:v>
                </c:pt>
                <c:pt idx="147">
                  <c:v>0.66191866406420252</c:v>
                </c:pt>
                <c:pt idx="148">
                  <c:v>0.69933832833278786</c:v>
                </c:pt>
                <c:pt idx="149">
                  <c:v>0.68657469196915133</c:v>
                </c:pt>
                <c:pt idx="150">
                  <c:v>0.68112958548575808</c:v>
                </c:pt>
                <c:pt idx="151">
                  <c:v>0.69446391652436923</c:v>
                </c:pt>
                <c:pt idx="152">
                  <c:v>0.70250579411295644</c:v>
                </c:pt>
                <c:pt idx="153">
                  <c:v>0.71774562410688481</c:v>
                </c:pt>
                <c:pt idx="154">
                  <c:v>0.73109249139452115</c:v>
                </c:pt>
                <c:pt idx="155">
                  <c:v>0.71553693583896572</c:v>
                </c:pt>
                <c:pt idx="156">
                  <c:v>0.71737992535123518</c:v>
                </c:pt>
                <c:pt idx="157">
                  <c:v>0.74968761765892744</c:v>
                </c:pt>
                <c:pt idx="158">
                  <c:v>0.75435428432559415</c:v>
                </c:pt>
                <c:pt idx="159">
                  <c:v>0.76466233030260555</c:v>
                </c:pt>
                <c:pt idx="160">
                  <c:v>0.79296646181893693</c:v>
                </c:pt>
                <c:pt idx="161">
                  <c:v>0.8107127506178573</c:v>
                </c:pt>
                <c:pt idx="162">
                  <c:v>0.8026708730292702</c:v>
                </c:pt>
                <c:pt idx="163">
                  <c:v>0.78297658858088748</c:v>
                </c:pt>
                <c:pt idx="164">
                  <c:v>0.76230793581690193</c:v>
                </c:pt>
                <c:pt idx="165">
                  <c:v>0.77308675201627897</c:v>
                </c:pt>
                <c:pt idx="166">
                  <c:v>0.77188876967075559</c:v>
                </c:pt>
                <c:pt idx="167">
                  <c:v>0.79001432227906687</c:v>
                </c:pt>
                <c:pt idx="168">
                  <c:v>0.7823112410465739</c:v>
                </c:pt>
                <c:pt idx="169">
                  <c:v>0.7760891454827854</c:v>
                </c:pt>
                <c:pt idx="170">
                  <c:v>0.78333552229437964</c:v>
                </c:pt>
                <c:pt idx="171">
                  <c:v>0.78482000272622854</c:v>
                </c:pt>
                <c:pt idx="172">
                  <c:v>0.80356197961968179</c:v>
                </c:pt>
                <c:pt idx="173">
                  <c:v>0.81929811048739154</c:v>
                </c:pt>
                <c:pt idx="174">
                  <c:v>0.82721490847037293</c:v>
                </c:pt>
                <c:pt idx="175">
                  <c:v>0.8195255231653048</c:v>
                </c:pt>
                <c:pt idx="176">
                  <c:v>0.80346217474901527</c:v>
                </c:pt>
                <c:pt idx="177">
                  <c:v>0.80072123752531943</c:v>
                </c:pt>
                <c:pt idx="178">
                  <c:v>0.80088045910868966</c:v>
                </c:pt>
                <c:pt idx="179">
                  <c:v>0.79238055520709438</c:v>
                </c:pt>
                <c:pt idx="180">
                  <c:v>0.78949141536143286</c:v>
                </c:pt>
                <c:pt idx="181">
                  <c:v>0.79220905700123012</c:v>
                </c:pt>
                <c:pt idx="182">
                  <c:v>0.79113316284595248</c:v>
                </c:pt>
                <c:pt idx="183">
                  <c:v>0.73372354030475107</c:v>
                </c:pt>
                <c:pt idx="184">
                  <c:v>0.71854573265474486</c:v>
                </c:pt>
                <c:pt idx="185">
                  <c:v>0.71674983409874449</c:v>
                </c:pt>
                <c:pt idx="186">
                  <c:v>0.73015553972863589</c:v>
                </c:pt>
                <c:pt idx="187">
                  <c:v>0.7244875235343039</c:v>
                </c:pt>
                <c:pt idx="188">
                  <c:v>0.72938770502250705</c:v>
                </c:pt>
                <c:pt idx="189">
                  <c:v>0.74045643558094298</c:v>
                </c:pt>
                <c:pt idx="190">
                  <c:v>0.72947393981583841</c:v>
                </c:pt>
                <c:pt idx="191">
                  <c:v>0.72045822125296421</c:v>
                </c:pt>
                <c:pt idx="192">
                  <c:v>0.70740289695114034</c:v>
                </c:pt>
                <c:pt idx="193">
                  <c:v>0.73386754341578675</c:v>
                </c:pt>
                <c:pt idx="194">
                  <c:v>0.75447320503527326</c:v>
                </c:pt>
                <c:pt idx="195">
                  <c:v>0.7612416882008407</c:v>
                </c:pt>
                <c:pt idx="196">
                  <c:v>0.7622667908654901</c:v>
                </c:pt>
                <c:pt idx="197">
                  <c:v>0.77041619663798588</c:v>
                </c:pt>
                <c:pt idx="198">
                  <c:v>0.7669679207759168</c:v>
                </c:pt>
                <c:pt idx="199">
                  <c:v>0.75135402768375381</c:v>
                </c:pt>
                <c:pt idx="200">
                  <c:v>0.76153579043953634</c:v>
                </c:pt>
                <c:pt idx="201">
                  <c:v>0.77620490808659504</c:v>
                </c:pt>
                <c:pt idx="202">
                  <c:v>0.78146850293923098</c:v>
                </c:pt>
                <c:pt idx="203">
                  <c:v>0.79704758139502174</c:v>
                </c:pt>
                <c:pt idx="204">
                  <c:v>0.80083093464074062</c:v>
                </c:pt>
                <c:pt idx="205">
                  <c:v>0.78687744626864764</c:v>
                </c:pt>
                <c:pt idx="206">
                  <c:v>0.78551853339894351</c:v>
                </c:pt>
                <c:pt idx="207">
                  <c:v>0.77144807499486878</c:v>
                </c:pt>
                <c:pt idx="208">
                  <c:v>0.75362698553959639</c:v>
                </c:pt>
                <c:pt idx="209">
                  <c:v>0.76317964994879262</c:v>
                </c:pt>
                <c:pt idx="210">
                  <c:v>0.76005293109962824</c:v>
                </c:pt>
                <c:pt idx="211">
                  <c:v>0.74647598516974101</c:v>
                </c:pt>
                <c:pt idx="212">
                  <c:v>0.72693187146633531</c:v>
                </c:pt>
                <c:pt idx="213">
                  <c:v>0.71953461119236273</c:v>
                </c:pt>
                <c:pt idx="214">
                  <c:v>0.70815147664538636</c:v>
                </c:pt>
                <c:pt idx="215">
                  <c:v>0.7169808026209481</c:v>
                </c:pt>
                <c:pt idx="216">
                  <c:v>0.70330558894573436</c:v>
                </c:pt>
                <c:pt idx="217">
                  <c:v>0.69438183725882474</c:v>
                </c:pt>
                <c:pt idx="218">
                  <c:v>0.71165327672706058</c:v>
                </c:pt>
                <c:pt idx="219">
                  <c:v>0.70633390052539435</c:v>
                </c:pt>
                <c:pt idx="220">
                  <c:v>0.71140021352274174</c:v>
                </c:pt>
                <c:pt idx="221">
                  <c:v>0.71547922014951904</c:v>
                </c:pt>
                <c:pt idx="222">
                  <c:v>0.72344953131138034</c:v>
                </c:pt>
                <c:pt idx="223">
                  <c:v>0.72296172643333145</c:v>
                </c:pt>
                <c:pt idx="224">
                  <c:v>0.71934971602261621</c:v>
                </c:pt>
                <c:pt idx="225">
                  <c:v>0.71957622543447286</c:v>
                </c:pt>
                <c:pt idx="226">
                  <c:v>0.73537056854840344</c:v>
                </c:pt>
                <c:pt idx="227">
                  <c:v>0.75407343431009255</c:v>
                </c:pt>
                <c:pt idx="228">
                  <c:v>0.75377922051473478</c:v>
                </c:pt>
                <c:pt idx="229">
                  <c:v>0.76529720519204936</c:v>
                </c:pt>
                <c:pt idx="230">
                  <c:v>0.76371867955102379</c:v>
                </c:pt>
                <c:pt idx="231">
                  <c:v>0.76157519581785327</c:v>
                </c:pt>
                <c:pt idx="232">
                  <c:v>0.74649977228571118</c:v>
                </c:pt>
                <c:pt idx="233">
                  <c:v>0.7439198480800947</c:v>
                </c:pt>
                <c:pt idx="234">
                  <c:v>0.74437387959730195</c:v>
                </c:pt>
                <c:pt idx="235">
                  <c:v>0.73730623555823882</c:v>
                </c:pt>
                <c:pt idx="236">
                  <c:v>0.70335527428768985</c:v>
                </c:pt>
                <c:pt idx="237">
                  <c:v>0.69039111426470634</c:v>
                </c:pt>
                <c:pt idx="238">
                  <c:v>0.6534672829472824</c:v>
                </c:pt>
                <c:pt idx="239">
                  <c:v>0.651241064949166</c:v>
                </c:pt>
                <c:pt idx="240">
                  <c:v>0.64756107861036827</c:v>
                </c:pt>
                <c:pt idx="241">
                  <c:v>0.63211733922347046</c:v>
                </c:pt>
                <c:pt idx="242">
                  <c:v>0.64754825979313724</c:v>
                </c:pt>
                <c:pt idx="243">
                  <c:v>0.66503459352796535</c:v>
                </c:pt>
                <c:pt idx="244">
                  <c:v>0.65148020951020724</c:v>
                </c:pt>
                <c:pt idx="245">
                  <c:v>0.64248181237299473</c:v>
                </c:pt>
                <c:pt idx="246">
                  <c:v>0.67436013420947549</c:v>
                </c:pt>
                <c:pt idx="247">
                  <c:v>0.67859293844227975</c:v>
                </c:pt>
                <c:pt idx="248">
                  <c:v>0.71288163046937725</c:v>
                </c:pt>
                <c:pt idx="249">
                  <c:v>0.70752675151258249</c:v>
                </c:pt>
                <c:pt idx="250">
                  <c:v>0.69904899975614221</c:v>
                </c:pt>
                <c:pt idx="251">
                  <c:v>0.7242392540184277</c:v>
                </c:pt>
                <c:pt idx="252">
                  <c:v>0.71786519754652389</c:v>
                </c:pt>
                <c:pt idx="253">
                  <c:v>0.70344659289536104</c:v>
                </c:pt>
                <c:pt idx="254">
                  <c:v>0.72151580171096286</c:v>
                </c:pt>
                <c:pt idx="255">
                  <c:v>0.74054151137578894</c:v>
                </c:pt>
                <c:pt idx="256">
                  <c:v>0.73760711143477198</c:v>
                </c:pt>
                <c:pt idx="257">
                  <c:v>0.73252999784702011</c:v>
                </c:pt>
                <c:pt idx="258">
                  <c:v>0.70748557032734505</c:v>
                </c:pt>
                <c:pt idx="259">
                  <c:v>0.70752518915254259</c:v>
                </c:pt>
                <c:pt idx="260">
                  <c:v>0.70287128635431007</c:v>
                </c:pt>
                <c:pt idx="261">
                  <c:v>0.68526155055235438</c:v>
                </c:pt>
                <c:pt idx="262">
                  <c:v>0.69988760347501244</c:v>
                </c:pt>
                <c:pt idx="263">
                  <c:v>0.70086799563187507</c:v>
                </c:pt>
                <c:pt idx="264">
                  <c:v>0.65913739918429759</c:v>
                </c:pt>
                <c:pt idx="265">
                  <c:v>0.63582038572040533</c:v>
                </c:pt>
                <c:pt idx="266">
                  <c:v>0.60291164995446733</c:v>
                </c:pt>
                <c:pt idx="267">
                  <c:v>0.57277724870985125</c:v>
                </c:pt>
                <c:pt idx="268">
                  <c:v>0.60075421524613992</c:v>
                </c:pt>
                <c:pt idx="269">
                  <c:v>0.56104307139682918</c:v>
                </c:pt>
                <c:pt idx="270">
                  <c:v>0.55574623527880573</c:v>
                </c:pt>
                <c:pt idx="271">
                  <c:v>0.53709961873745238</c:v>
                </c:pt>
                <c:pt idx="272">
                  <c:v>0.51190431162910177</c:v>
                </c:pt>
                <c:pt idx="273">
                  <c:v>0.49683789796686267</c:v>
                </c:pt>
                <c:pt idx="274">
                  <c:v>0.51789113471516657</c:v>
                </c:pt>
                <c:pt idx="275">
                  <c:v>0.51757407701066438</c:v>
                </c:pt>
                <c:pt idx="276">
                  <c:v>0.53492016206057502</c:v>
                </c:pt>
                <c:pt idx="277">
                  <c:v>0.54443158655870616</c:v>
                </c:pt>
                <c:pt idx="278">
                  <c:v>0.517951263579147</c:v>
                </c:pt>
                <c:pt idx="279">
                  <c:v>0.53369065246224223</c:v>
                </c:pt>
                <c:pt idx="280">
                  <c:v>0.52151546043740149</c:v>
                </c:pt>
                <c:pt idx="281">
                  <c:v>0.52320981259687005</c:v>
                </c:pt>
                <c:pt idx="282">
                  <c:v>0.52144442462133189</c:v>
                </c:pt>
                <c:pt idx="283">
                  <c:v>0.52086992070876215</c:v>
                </c:pt>
                <c:pt idx="284">
                  <c:v>0.51118981768327543</c:v>
                </c:pt>
                <c:pt idx="285">
                  <c:v>0.50163108928097533</c:v>
                </c:pt>
                <c:pt idx="286">
                  <c:v>0.48702436905000307</c:v>
                </c:pt>
                <c:pt idx="287">
                  <c:v>0.49326475577819462</c:v>
                </c:pt>
                <c:pt idx="288">
                  <c:v>0.47955079138128964</c:v>
                </c:pt>
                <c:pt idx="289">
                  <c:v>0.47007600024301749</c:v>
                </c:pt>
                <c:pt idx="290">
                  <c:v>0.46685503278083607</c:v>
                </c:pt>
                <c:pt idx="291">
                  <c:v>0.46294922591753485</c:v>
                </c:pt>
                <c:pt idx="292">
                  <c:v>0.46383850402667176</c:v>
                </c:pt>
                <c:pt idx="293">
                  <c:v>0.45670828497781707</c:v>
                </c:pt>
                <c:pt idx="294">
                  <c:v>0.44956510389259574</c:v>
                </c:pt>
                <c:pt idx="295">
                  <c:v>0.4547865165186053</c:v>
                </c:pt>
                <c:pt idx="296">
                  <c:v>0.46923098907429728</c:v>
                </c:pt>
                <c:pt idx="297">
                  <c:v>0.47027597900871171</c:v>
                </c:pt>
                <c:pt idx="298">
                  <c:v>0.47670069835316076</c:v>
                </c:pt>
                <c:pt idx="299">
                  <c:v>0.48538573769913895</c:v>
                </c:pt>
                <c:pt idx="300">
                  <c:v>0.49933370308522695</c:v>
                </c:pt>
                <c:pt idx="301">
                  <c:v>0.50898745348463037</c:v>
                </c:pt>
                <c:pt idx="302">
                  <c:v>0.51349015913855522</c:v>
                </c:pt>
                <c:pt idx="303">
                  <c:v>0.50663038457421428</c:v>
                </c:pt>
                <c:pt idx="304">
                  <c:v>0.52309131512750151</c:v>
                </c:pt>
                <c:pt idx="305">
                  <c:v>0.53149234338081874</c:v>
                </c:pt>
                <c:pt idx="306">
                  <c:v>0.50197164270542038</c:v>
                </c:pt>
                <c:pt idx="307">
                  <c:v>0.48405027605120099</c:v>
                </c:pt>
                <c:pt idx="308">
                  <c:v>0.47883860404265405</c:v>
                </c:pt>
                <c:pt idx="309">
                  <c:v>0.45639955027144152</c:v>
                </c:pt>
                <c:pt idx="310">
                  <c:v>0.44673199542866565</c:v>
                </c:pt>
                <c:pt idx="311">
                  <c:v>0.43213520114669868</c:v>
                </c:pt>
                <c:pt idx="312">
                  <c:v>0.4042397636495273</c:v>
                </c:pt>
                <c:pt idx="313">
                  <c:v>0.39358701778669408</c:v>
                </c:pt>
                <c:pt idx="314">
                  <c:v>0.37477518298242624</c:v>
                </c:pt>
                <c:pt idx="315">
                  <c:v>0.35621834360349253</c:v>
                </c:pt>
                <c:pt idx="316">
                  <c:v>0.36115949497347449</c:v>
                </c:pt>
                <c:pt idx="317">
                  <c:v>0.3528332659311329</c:v>
                </c:pt>
                <c:pt idx="318">
                  <c:v>0.35210589208732074</c:v>
                </c:pt>
                <c:pt idx="319">
                  <c:v>0.36147954567481927</c:v>
                </c:pt>
                <c:pt idx="320">
                  <c:v>0.3529627002014521</c:v>
                </c:pt>
                <c:pt idx="321">
                  <c:v>0.34608470953796766</c:v>
                </c:pt>
                <c:pt idx="322">
                  <c:v>0.36137335064842308</c:v>
                </c:pt>
                <c:pt idx="323">
                  <c:v>0.36757112576844769</c:v>
                </c:pt>
              </c:numCache>
            </c:numRef>
          </c:val>
          <c:smooth val="0"/>
          <c:extLst>
            <c:ext xmlns:c16="http://schemas.microsoft.com/office/drawing/2014/chart" uri="{C3380CC4-5D6E-409C-BE32-E72D297353CC}">
              <c16:uniqueId val="{00000001-8286-4CBB-8E72-1568B28D5F3A}"/>
            </c:ext>
          </c:extLst>
        </c:ser>
        <c:dLbls>
          <c:showLegendKey val="0"/>
          <c:showVal val="0"/>
          <c:showCatName val="0"/>
          <c:showSerName val="0"/>
          <c:showPercent val="0"/>
          <c:showBubbleSize val="0"/>
        </c:dLbls>
        <c:marker val="1"/>
        <c:smooth val="0"/>
        <c:axId val="1172198816"/>
        <c:axId val="1135077936"/>
        <c:extLst/>
      </c:lineChart>
      <c:catAx>
        <c:axId val="161054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10543247"/>
        <c:crosses val="autoZero"/>
        <c:auto val="1"/>
        <c:lblAlgn val="ctr"/>
        <c:lblOffset val="100"/>
        <c:noMultiLvlLbl val="0"/>
      </c:catAx>
      <c:valAx>
        <c:axId val="161054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B Nazanin" panose="00000400000000000000" pitchFamily="2" charset="-78"/>
                  </a:defRPr>
                </a:pPr>
                <a:r>
                  <a:rPr lang="fa-IR" sz="1200" b="1">
                    <a:solidFill>
                      <a:schemeClr val="tx1"/>
                    </a:solidFill>
                    <a:cs typeface="B Nazanin" panose="00000400000000000000" pitchFamily="2" charset="-78"/>
                  </a:rPr>
                  <a:t>عرضه و معامله- میلیون دلار</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B Nazanin" panose="00000400000000000000" pitchFamily="2" charset="-78"/>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610541999"/>
        <c:crosses val="autoZero"/>
        <c:crossBetween val="between"/>
      </c:valAx>
      <c:valAx>
        <c:axId val="1135077936"/>
        <c:scaling>
          <c:orientation val="minMax"/>
        </c:scaling>
        <c:delete val="0"/>
        <c:axPos val="r"/>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B Nazanin" panose="00000400000000000000" pitchFamily="2" charset="-78"/>
                  </a:defRPr>
                </a:pPr>
                <a:r>
                  <a:rPr lang="fa-IR" sz="1200" b="1">
                    <a:solidFill>
                      <a:schemeClr val="tx1"/>
                    </a:solidFill>
                    <a:cs typeface="B Nazanin" panose="00000400000000000000" pitchFamily="2" charset="-78"/>
                  </a:rPr>
                  <a:t>میزان معامله شده- درصد</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B Nazanin" panose="00000400000000000000" pitchFamily="2" charset="-78"/>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172198816"/>
        <c:crosses val="max"/>
        <c:crossBetween val="between"/>
      </c:valAx>
      <c:catAx>
        <c:axId val="1172198816"/>
        <c:scaling>
          <c:orientation val="minMax"/>
        </c:scaling>
        <c:delete val="1"/>
        <c:axPos val="b"/>
        <c:numFmt formatCode="General" sourceLinked="1"/>
        <c:majorTickMark val="out"/>
        <c:minorTickMark val="none"/>
        <c:tickLblPos val="nextTo"/>
        <c:crossAx val="11350779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B Nazanin" panose="000004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Titr" panose="00000700000000000000" pitchFamily="2" charset="-78"/>
              </a:defRPr>
            </a:pPr>
            <a:r>
              <a:rPr lang="fa-IR">
                <a:cs typeface="B Titr" panose="00000700000000000000" pitchFamily="2" charset="-78"/>
              </a:rPr>
              <a:t>تحولات متغیرهای پولی در امریکا</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Titr" panose="00000700000000000000" pitchFamily="2" charset="-78"/>
            </a:defRPr>
          </a:pPr>
          <a:endParaRPr lang="en-US"/>
        </a:p>
      </c:txPr>
    </c:title>
    <c:autoTitleDeleted val="0"/>
    <c:plotArea>
      <c:layout>
        <c:manualLayout>
          <c:layoutTarget val="inner"/>
          <c:xMode val="edge"/>
          <c:yMode val="edge"/>
          <c:x val="6.8674176253929742E-2"/>
          <c:y val="2.9591278124239669E-2"/>
          <c:w val="0.91150600673817028"/>
          <c:h val="0.87510824710914192"/>
        </c:manualLayout>
      </c:layout>
      <c:lineChart>
        <c:grouping val="standard"/>
        <c:varyColors val="0"/>
        <c:ser>
          <c:idx val="1"/>
          <c:order val="1"/>
          <c:tx>
            <c:strRef>
              <c:f>'usa data'!$L$3</c:f>
              <c:strCache>
                <c:ptCount val="1"/>
                <c:pt idx="0">
                  <c:v>رشد نقطه ای نقدینگی</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'usa data'!$J$4:$J$202</c15:sqref>
                  </c15:fullRef>
                </c:ext>
              </c:extLst>
              <c:f>'usa data'!$J$4:$J$169</c:f>
              <c:numCache>
                <c:formatCode>yyyy\-mm\-dd</c:formatCode>
                <c:ptCount val="16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numCache>
            </c:numRef>
          </c:cat>
          <c:val>
            <c:numRef>
              <c:extLst>
                <c:ext xmlns:c15="http://schemas.microsoft.com/office/drawing/2012/chart" uri="{02D57815-91ED-43cb-92C2-25804820EDAC}">
                  <c15:fullRef>
                    <c15:sqref>'usa data'!$L$4:$L$202</c15:sqref>
                  </c15:fullRef>
                </c:ext>
              </c:extLst>
              <c:f>'usa data'!$L$4:$L$169</c:f>
              <c:numCache>
                <c:formatCode>0.00</c:formatCode>
                <c:ptCount val="166"/>
                <c:pt idx="0">
                  <c:v>2.2287499999999998</c:v>
                </c:pt>
                <c:pt idx="1">
                  <c:v>2.4605299999999999</c:v>
                </c:pt>
                <c:pt idx="2">
                  <c:v>1.6154299999999999</c:v>
                </c:pt>
                <c:pt idx="3">
                  <c:v>1.9383999999999999</c:v>
                </c:pt>
                <c:pt idx="4">
                  <c:v>1.8883399999999999</c:v>
                </c:pt>
                <c:pt idx="5">
                  <c:v>1.9963299999999999</c:v>
                </c:pt>
                <c:pt idx="6">
                  <c:v>2.05681</c:v>
                </c:pt>
                <c:pt idx="7">
                  <c:v>2.6536400000000002</c:v>
                </c:pt>
                <c:pt idx="8">
                  <c:v>3.0304799999999998</c:v>
                </c:pt>
                <c:pt idx="9">
                  <c:v>3.2852899999999998</c:v>
                </c:pt>
                <c:pt idx="10">
                  <c:v>3.16676</c:v>
                </c:pt>
                <c:pt idx="11">
                  <c:v>3.5993400000000002</c:v>
                </c:pt>
                <c:pt idx="12">
                  <c:v>4.3153899999999998</c:v>
                </c:pt>
                <c:pt idx="13">
                  <c:v>4.46082</c:v>
                </c:pt>
                <c:pt idx="14">
                  <c:v>5.1619700000000002</c:v>
                </c:pt>
                <c:pt idx="15">
                  <c:v>5.5030900000000003</c:v>
                </c:pt>
                <c:pt idx="16">
                  <c:v>5.6531500000000001</c:v>
                </c:pt>
                <c:pt idx="17">
                  <c:v>6.2957400000000003</c:v>
                </c:pt>
                <c:pt idx="18">
                  <c:v>8.0962499999999995</c:v>
                </c:pt>
                <c:pt idx="19">
                  <c:v>9.6722800000000007</c:v>
                </c:pt>
                <c:pt idx="20">
                  <c:v>9.5194299999999998</c:v>
                </c:pt>
                <c:pt idx="21">
                  <c:v>9.2886399999999991</c:v>
                </c:pt>
                <c:pt idx="22">
                  <c:v>9.6077499999999993</c:v>
                </c:pt>
                <c:pt idx="23">
                  <c:v>9.7514099999999999</c:v>
                </c:pt>
                <c:pt idx="24">
                  <c:v>10.3161</c:v>
                </c:pt>
                <c:pt idx="25">
                  <c:v>10.113759999999999</c:v>
                </c:pt>
                <c:pt idx="26">
                  <c:v>9.9189399999999992</c:v>
                </c:pt>
                <c:pt idx="27">
                  <c:v>9.7691300000000005</c:v>
                </c:pt>
                <c:pt idx="28">
                  <c:v>9.3978300000000008</c:v>
                </c:pt>
                <c:pt idx="29">
                  <c:v>9.2700300000000002</c:v>
                </c:pt>
                <c:pt idx="30">
                  <c:v>7.8912899999999997</c:v>
                </c:pt>
                <c:pt idx="31">
                  <c:v>6.4548399999999999</c:v>
                </c:pt>
                <c:pt idx="32">
                  <c:v>7.0579200000000002</c:v>
                </c:pt>
                <c:pt idx="33">
                  <c:v>7.3749500000000001</c:v>
                </c:pt>
                <c:pt idx="34">
                  <c:v>7.5421800000000001</c:v>
                </c:pt>
                <c:pt idx="35">
                  <c:v>8.2773500000000002</c:v>
                </c:pt>
                <c:pt idx="36">
                  <c:v>7.7013999999999996</c:v>
                </c:pt>
                <c:pt idx="37">
                  <c:v>7.31271</c:v>
                </c:pt>
                <c:pt idx="38">
                  <c:v>7.4024000000000001</c:v>
                </c:pt>
                <c:pt idx="39">
                  <c:v>7.0989199999999997</c:v>
                </c:pt>
                <c:pt idx="40">
                  <c:v>6.9759500000000001</c:v>
                </c:pt>
                <c:pt idx="41">
                  <c:v>6.7944800000000001</c:v>
                </c:pt>
                <c:pt idx="42">
                  <c:v>6.6316499999999996</c:v>
                </c:pt>
                <c:pt idx="43">
                  <c:v>6.4744599999999997</c:v>
                </c:pt>
                <c:pt idx="44">
                  <c:v>6.2387300000000003</c:v>
                </c:pt>
                <c:pt idx="45">
                  <c:v>6.7622499999999999</c:v>
                </c:pt>
                <c:pt idx="46">
                  <c:v>6.1145699999999996</c:v>
                </c:pt>
                <c:pt idx="47">
                  <c:v>5.5001600000000002</c:v>
                </c:pt>
                <c:pt idx="48">
                  <c:v>5.70357</c:v>
                </c:pt>
                <c:pt idx="49">
                  <c:v>6.4515799999999999</c:v>
                </c:pt>
                <c:pt idx="50">
                  <c:v>6.1543999999999999</c:v>
                </c:pt>
                <c:pt idx="51">
                  <c:v>6.3421599999999998</c:v>
                </c:pt>
                <c:pt idx="52">
                  <c:v>6.5907200000000001</c:v>
                </c:pt>
                <c:pt idx="53">
                  <c:v>6.51952</c:v>
                </c:pt>
                <c:pt idx="54">
                  <c:v>6.6381199999999998</c:v>
                </c:pt>
                <c:pt idx="55">
                  <c:v>6.3313100000000002</c:v>
                </c:pt>
                <c:pt idx="56">
                  <c:v>6.1141300000000003</c:v>
                </c:pt>
                <c:pt idx="57">
                  <c:v>5.5137900000000002</c:v>
                </c:pt>
                <c:pt idx="58">
                  <c:v>5.7895799999999999</c:v>
                </c:pt>
                <c:pt idx="59">
                  <c:v>5.8894399999999996</c:v>
                </c:pt>
                <c:pt idx="60">
                  <c:v>5.9995700000000003</c:v>
                </c:pt>
                <c:pt idx="61">
                  <c:v>6.2636399999999997</c:v>
                </c:pt>
                <c:pt idx="62">
                  <c:v>6.0554399999999999</c:v>
                </c:pt>
                <c:pt idx="63">
                  <c:v>5.9621399999999998</c:v>
                </c:pt>
                <c:pt idx="64">
                  <c:v>5.6258299999999997</c:v>
                </c:pt>
                <c:pt idx="65">
                  <c:v>5.5103799999999996</c:v>
                </c:pt>
                <c:pt idx="66">
                  <c:v>5.4366199999999996</c:v>
                </c:pt>
                <c:pt idx="67">
                  <c:v>5.6113600000000003</c:v>
                </c:pt>
                <c:pt idx="68">
                  <c:v>5.7479300000000002</c:v>
                </c:pt>
                <c:pt idx="69">
                  <c:v>5.4461399999999998</c:v>
                </c:pt>
                <c:pt idx="70">
                  <c:v>5.85792</c:v>
                </c:pt>
                <c:pt idx="71">
                  <c:v>5.6645799999999999</c:v>
                </c:pt>
                <c:pt idx="72">
                  <c:v>6.1665599999999996</c:v>
                </c:pt>
                <c:pt idx="73">
                  <c:v>5.7050299999999998</c:v>
                </c:pt>
                <c:pt idx="74">
                  <c:v>6.1404199999999998</c:v>
                </c:pt>
                <c:pt idx="75">
                  <c:v>6.4674899999999997</c:v>
                </c:pt>
                <c:pt idx="76">
                  <c:v>6.7595499999999999</c:v>
                </c:pt>
                <c:pt idx="77">
                  <c:v>6.8965199999999998</c:v>
                </c:pt>
                <c:pt idx="78">
                  <c:v>6.9403300000000003</c:v>
                </c:pt>
                <c:pt idx="79">
                  <c:v>7.1963900000000001</c:v>
                </c:pt>
                <c:pt idx="80">
                  <c:v>7.1771599999999998</c:v>
                </c:pt>
                <c:pt idx="81">
                  <c:v>7.4172500000000001</c:v>
                </c:pt>
                <c:pt idx="82">
                  <c:v>7.2350700000000003</c:v>
                </c:pt>
                <c:pt idx="83">
                  <c:v>7.0188199999999998</c:v>
                </c:pt>
                <c:pt idx="84">
                  <c:v>6.5237100000000003</c:v>
                </c:pt>
                <c:pt idx="85">
                  <c:v>6.3878199999999996</c:v>
                </c:pt>
                <c:pt idx="86">
                  <c:v>6.4216499999999996</c:v>
                </c:pt>
                <c:pt idx="87">
                  <c:v>6.1769699999999998</c:v>
                </c:pt>
                <c:pt idx="88">
                  <c:v>6.0464399999999996</c:v>
                </c:pt>
                <c:pt idx="89">
                  <c:v>5.6885000000000003</c:v>
                </c:pt>
                <c:pt idx="90">
                  <c:v>5.6720699999999997</c:v>
                </c:pt>
                <c:pt idx="91">
                  <c:v>5.4028400000000003</c:v>
                </c:pt>
                <c:pt idx="92">
                  <c:v>5.2502800000000001</c:v>
                </c:pt>
                <c:pt idx="93">
                  <c:v>5.1112599999999997</c:v>
                </c:pt>
                <c:pt idx="94">
                  <c:v>4.7557999999999998</c:v>
                </c:pt>
                <c:pt idx="95">
                  <c:v>4.8776200000000003</c:v>
                </c:pt>
                <c:pt idx="96">
                  <c:v>4.41378</c:v>
                </c:pt>
                <c:pt idx="97">
                  <c:v>4.1433400000000002</c:v>
                </c:pt>
                <c:pt idx="98">
                  <c:v>4.0463500000000003</c:v>
                </c:pt>
                <c:pt idx="99">
                  <c:v>3.7367699999999999</c:v>
                </c:pt>
                <c:pt idx="100">
                  <c:v>3.7605</c:v>
                </c:pt>
                <c:pt idx="101">
                  <c:v>4.0149900000000001</c:v>
                </c:pt>
                <c:pt idx="102">
                  <c:v>3.8219500000000002</c:v>
                </c:pt>
                <c:pt idx="103">
                  <c:v>3.71224</c:v>
                </c:pt>
                <c:pt idx="104">
                  <c:v>3.6084200000000002</c:v>
                </c:pt>
                <c:pt idx="105">
                  <c:v>3.28538</c:v>
                </c:pt>
                <c:pt idx="106">
                  <c:v>3.1659600000000001</c:v>
                </c:pt>
                <c:pt idx="107">
                  <c:v>3.64269</c:v>
                </c:pt>
                <c:pt idx="108">
                  <c:v>4.0397400000000001</c:v>
                </c:pt>
                <c:pt idx="109">
                  <c:v>4.0079599999999997</c:v>
                </c:pt>
                <c:pt idx="110">
                  <c:v>3.8632200000000001</c:v>
                </c:pt>
                <c:pt idx="111">
                  <c:v>3.9474399999999998</c:v>
                </c:pt>
                <c:pt idx="112">
                  <c:v>4.2428400000000002</c:v>
                </c:pt>
                <c:pt idx="113">
                  <c:v>4.6378199999999996</c:v>
                </c:pt>
                <c:pt idx="114">
                  <c:v>4.96068</c:v>
                </c:pt>
                <c:pt idx="115">
                  <c:v>5.17089</c:v>
                </c:pt>
                <c:pt idx="116">
                  <c:v>5.5949200000000001</c:v>
                </c:pt>
                <c:pt idx="117">
                  <c:v>6.4566699999999999</c:v>
                </c:pt>
                <c:pt idx="118">
                  <c:v>7.0619800000000001</c:v>
                </c:pt>
                <c:pt idx="119">
                  <c:v>6.6700600000000003</c:v>
                </c:pt>
                <c:pt idx="120">
                  <c:v>6.6943900000000003</c:v>
                </c:pt>
                <c:pt idx="121">
                  <c:v>6.7754399999999997</c:v>
                </c:pt>
                <c:pt idx="122">
                  <c:v>10.12274</c:v>
                </c:pt>
                <c:pt idx="123">
                  <c:v>16.894300000000001</c:v>
                </c:pt>
                <c:pt idx="124">
                  <c:v>21.9071</c:v>
                </c:pt>
                <c:pt idx="125">
                  <c:v>22.862639999999999</c:v>
                </c:pt>
                <c:pt idx="126">
                  <c:v>23.218060000000001</c:v>
                </c:pt>
                <c:pt idx="127">
                  <c:v>23.006989999999998</c:v>
                </c:pt>
                <c:pt idx="128">
                  <c:v>23.78182</c:v>
                </c:pt>
                <c:pt idx="129">
                  <c:v>23.699539999999999</c:v>
                </c:pt>
                <c:pt idx="130">
                  <c:v>24.321290000000001</c:v>
                </c:pt>
                <c:pt idx="131">
                  <c:v>24.76192</c:v>
                </c:pt>
                <c:pt idx="132">
                  <c:v>25.727460000000001</c:v>
                </c:pt>
                <c:pt idx="133">
                  <c:v>26.861609999999999</c:v>
                </c:pt>
                <c:pt idx="134">
                  <c:v>24.17155</c:v>
                </c:pt>
                <c:pt idx="135">
                  <c:v>18.351410000000001</c:v>
                </c:pt>
                <c:pt idx="136">
                  <c:v>14.45289</c:v>
                </c:pt>
                <c:pt idx="137">
                  <c:v>13.098050000000001</c:v>
                </c:pt>
                <c:pt idx="138">
                  <c:v>12.997159999999999</c:v>
                </c:pt>
                <c:pt idx="139">
                  <c:v>13.637309999999999</c:v>
                </c:pt>
                <c:pt idx="140">
                  <c:v>12.84901</c:v>
                </c:pt>
                <c:pt idx="141">
                  <c:v>12.745939999999999</c:v>
                </c:pt>
                <c:pt idx="142">
                  <c:v>12.49123</c:v>
                </c:pt>
                <c:pt idx="143">
                  <c:v>12.73856</c:v>
                </c:pt>
                <c:pt idx="144">
                  <c:v>11.39174</c:v>
                </c:pt>
                <c:pt idx="145">
                  <c:v>10.05076</c:v>
                </c:pt>
                <c:pt idx="146">
                  <c:v>9.3573900000000005</c:v>
                </c:pt>
                <c:pt idx="147">
                  <c:v>7.75617</c:v>
                </c:pt>
                <c:pt idx="148">
                  <c:v>6.0422599999999997</c:v>
                </c:pt>
                <c:pt idx="149">
                  <c:v>5.6557399999999998</c:v>
                </c:pt>
                <c:pt idx="150">
                  <c:v>5.0360500000000004</c:v>
                </c:pt>
                <c:pt idx="151">
                  <c:v>3.8948800000000001</c:v>
                </c:pt>
                <c:pt idx="152">
                  <c:v>2.6755</c:v>
                </c:pt>
                <c:pt idx="153">
                  <c:v>1.5012099999999999</c:v>
                </c:pt>
                <c:pt idx="154">
                  <c:v>0.38936999999999999</c:v>
                </c:pt>
                <c:pt idx="155">
                  <c:v>-0.88680000000000003</c:v>
                </c:pt>
                <c:pt idx="156">
                  <c:v>-1.5759099999999999</c:v>
                </c:pt>
                <c:pt idx="157">
                  <c:v>-2.1770499999999999</c:v>
                </c:pt>
                <c:pt idx="158">
                  <c:v>-3.7852100000000002</c:v>
                </c:pt>
                <c:pt idx="159">
                  <c:v>-4.4816700000000003</c:v>
                </c:pt>
                <c:pt idx="160">
                  <c:v>-3.9011200000000001</c:v>
                </c:pt>
                <c:pt idx="161">
                  <c:v>-3.7477399999999998</c:v>
                </c:pt>
                <c:pt idx="162">
                  <c:v>-3.8698600000000001</c:v>
                </c:pt>
                <c:pt idx="163">
                  <c:v>-3.8532000000000002</c:v>
                </c:pt>
                <c:pt idx="164">
                  <c:v>-3.5785999999999998</c:v>
                </c:pt>
              </c:numCache>
            </c:numRef>
          </c:val>
          <c:smooth val="0"/>
          <c:extLst>
            <c:ext xmlns:c16="http://schemas.microsoft.com/office/drawing/2014/chart" uri="{C3380CC4-5D6E-409C-BE32-E72D297353CC}">
              <c16:uniqueId val="{00000000-EDA4-4610-8AB4-1E391A0E9463}"/>
            </c:ext>
          </c:extLst>
        </c:ser>
        <c:ser>
          <c:idx val="2"/>
          <c:order val="2"/>
          <c:tx>
            <c:strRef>
              <c:f>'usa data'!$M$3</c:f>
              <c:strCache>
                <c:ptCount val="1"/>
                <c:pt idx="0">
                  <c:v>تورم نقطه ای شهری</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'usa data'!$J$4:$J$202</c15:sqref>
                  </c15:fullRef>
                </c:ext>
              </c:extLst>
              <c:f>'usa data'!$J$4:$J$169</c:f>
              <c:numCache>
                <c:formatCode>yyyy\-mm\-dd</c:formatCode>
                <c:ptCount val="16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numCache>
            </c:numRef>
          </c:cat>
          <c:val>
            <c:numRef>
              <c:extLst>
                <c:ext xmlns:c15="http://schemas.microsoft.com/office/drawing/2012/chart" uri="{02D57815-91ED-43cb-92C2-25804820EDAC}">
                  <c15:fullRef>
                    <c15:sqref>'usa data'!$M$4:$M$202</c15:sqref>
                  </c15:fullRef>
                </c:ext>
              </c:extLst>
              <c:f>'usa data'!$M$4:$M$169</c:f>
              <c:numCache>
                <c:formatCode>0.00</c:formatCode>
                <c:ptCount val="166"/>
                <c:pt idx="0">
                  <c:v>2.6211099999999998</c:v>
                </c:pt>
                <c:pt idx="1">
                  <c:v>2.1513399999999998</c:v>
                </c:pt>
                <c:pt idx="2">
                  <c:v>2.2861699999999998</c:v>
                </c:pt>
                <c:pt idx="3">
                  <c:v>2.2067700000000001</c:v>
                </c:pt>
                <c:pt idx="4">
                  <c:v>2.0035500000000002</c:v>
                </c:pt>
                <c:pt idx="5">
                  <c:v>1.1215599999999999</c:v>
                </c:pt>
                <c:pt idx="6">
                  <c:v>1.3407800000000001</c:v>
                </c:pt>
                <c:pt idx="7">
                  <c:v>1.15018</c:v>
                </c:pt>
                <c:pt idx="8">
                  <c:v>1.1183099999999999</c:v>
                </c:pt>
                <c:pt idx="9">
                  <c:v>1.1667000000000001</c:v>
                </c:pt>
                <c:pt idx="10">
                  <c:v>1.0845400000000001</c:v>
                </c:pt>
                <c:pt idx="11">
                  <c:v>1.4377899999999999</c:v>
                </c:pt>
                <c:pt idx="12">
                  <c:v>1.70078</c:v>
                </c:pt>
                <c:pt idx="13">
                  <c:v>2.1248999999999998</c:v>
                </c:pt>
                <c:pt idx="14">
                  <c:v>2.61924</c:v>
                </c:pt>
                <c:pt idx="15">
                  <c:v>3.0772300000000001</c:v>
                </c:pt>
                <c:pt idx="16">
                  <c:v>3.4589699999999999</c:v>
                </c:pt>
                <c:pt idx="17">
                  <c:v>3.5023200000000001</c:v>
                </c:pt>
                <c:pt idx="18">
                  <c:v>3.5798800000000002</c:v>
                </c:pt>
                <c:pt idx="19">
                  <c:v>3.7549999999999999</c:v>
                </c:pt>
                <c:pt idx="20">
                  <c:v>3.8126199999999999</c:v>
                </c:pt>
                <c:pt idx="21">
                  <c:v>3.5222699999999998</c:v>
                </c:pt>
                <c:pt idx="22">
                  <c:v>3.4514300000000002</c:v>
                </c:pt>
                <c:pt idx="23">
                  <c:v>3.0620699999999998</c:v>
                </c:pt>
                <c:pt idx="24">
                  <c:v>3.0087700000000002</c:v>
                </c:pt>
                <c:pt idx="25">
                  <c:v>2.89818</c:v>
                </c:pt>
                <c:pt idx="26">
                  <c:v>2.5828799999999998</c:v>
                </c:pt>
                <c:pt idx="27">
                  <c:v>2.2731599999999998</c:v>
                </c:pt>
                <c:pt idx="28">
                  <c:v>1.73794</c:v>
                </c:pt>
                <c:pt idx="29">
                  <c:v>1.65387</c:v>
                </c:pt>
                <c:pt idx="30">
                  <c:v>1.41751</c:v>
                </c:pt>
                <c:pt idx="31">
                  <c:v>1.6859299999999999</c:v>
                </c:pt>
                <c:pt idx="32">
                  <c:v>1.9497199999999999</c:v>
                </c:pt>
                <c:pt idx="33">
                  <c:v>2.1556799999999998</c:v>
                </c:pt>
                <c:pt idx="34">
                  <c:v>1.7960199999999999</c:v>
                </c:pt>
                <c:pt idx="35">
                  <c:v>1.7595000000000001</c:v>
                </c:pt>
                <c:pt idx="36">
                  <c:v>1.6840599999999999</c:v>
                </c:pt>
                <c:pt idx="37">
                  <c:v>2.0181399999999998</c:v>
                </c:pt>
                <c:pt idx="38">
                  <c:v>1.51875</c:v>
                </c:pt>
                <c:pt idx="39">
                  <c:v>1.1388100000000001</c:v>
                </c:pt>
                <c:pt idx="40">
                  <c:v>1.39039</c:v>
                </c:pt>
                <c:pt idx="41">
                  <c:v>1.7157899999999999</c:v>
                </c:pt>
                <c:pt idx="42">
                  <c:v>1.88547</c:v>
                </c:pt>
                <c:pt idx="43">
                  <c:v>1.53881</c:v>
                </c:pt>
                <c:pt idx="44">
                  <c:v>1.09473</c:v>
                </c:pt>
                <c:pt idx="45">
                  <c:v>0.87680000000000002</c:v>
                </c:pt>
                <c:pt idx="46">
                  <c:v>1.2328699999999999</c:v>
                </c:pt>
                <c:pt idx="47">
                  <c:v>1.51284</c:v>
                </c:pt>
                <c:pt idx="48">
                  <c:v>1.55776</c:v>
                </c:pt>
                <c:pt idx="49">
                  <c:v>1.1204700000000001</c:v>
                </c:pt>
                <c:pt idx="50">
                  <c:v>1.61269</c:v>
                </c:pt>
                <c:pt idx="51">
                  <c:v>2.0151300000000001</c:v>
                </c:pt>
                <c:pt idx="52">
                  <c:v>2.1669499999999999</c:v>
                </c:pt>
                <c:pt idx="53">
                  <c:v>2.05898</c:v>
                </c:pt>
                <c:pt idx="54">
                  <c:v>1.97424</c:v>
                </c:pt>
                <c:pt idx="55">
                  <c:v>1.7151000000000001</c:v>
                </c:pt>
                <c:pt idx="56">
                  <c:v>1.68405</c:v>
                </c:pt>
                <c:pt idx="57">
                  <c:v>1.60954</c:v>
                </c:pt>
                <c:pt idx="58">
                  <c:v>1.2315199999999999</c:v>
                </c:pt>
                <c:pt idx="59">
                  <c:v>0.65312000000000003</c:v>
                </c:pt>
                <c:pt idx="60">
                  <c:v>-0.22993</c:v>
                </c:pt>
                <c:pt idx="61">
                  <c:v>-8.7029999999999996E-2</c:v>
                </c:pt>
                <c:pt idx="62">
                  <c:v>-2.2030000000000001E-2</c:v>
                </c:pt>
                <c:pt idx="63">
                  <c:v>-0.10403</c:v>
                </c:pt>
                <c:pt idx="64">
                  <c:v>3.5029999999999999E-2</c:v>
                </c:pt>
                <c:pt idx="65">
                  <c:v>0.17957000000000001</c:v>
                </c:pt>
                <c:pt idx="66">
                  <c:v>0.22569</c:v>
                </c:pt>
                <c:pt idx="67">
                  <c:v>0.24129999999999999</c:v>
                </c:pt>
                <c:pt idx="68">
                  <c:v>8.8400000000000006E-3</c:v>
                </c:pt>
                <c:pt idx="69">
                  <c:v>0.12762000000000001</c:v>
                </c:pt>
                <c:pt idx="70">
                  <c:v>0.43631999999999999</c:v>
                </c:pt>
                <c:pt idx="71">
                  <c:v>0.63871999999999995</c:v>
                </c:pt>
                <c:pt idx="72">
                  <c:v>1.2375</c:v>
                </c:pt>
                <c:pt idx="73">
                  <c:v>0.84728000000000003</c:v>
                </c:pt>
                <c:pt idx="74">
                  <c:v>0.89161999999999997</c:v>
                </c:pt>
                <c:pt idx="75">
                  <c:v>1.1726300000000001</c:v>
                </c:pt>
                <c:pt idx="76">
                  <c:v>1.0784800000000001</c:v>
                </c:pt>
                <c:pt idx="77">
                  <c:v>1.0792900000000001</c:v>
                </c:pt>
                <c:pt idx="78">
                  <c:v>0.86836000000000002</c:v>
                </c:pt>
                <c:pt idx="79">
                  <c:v>1.05532</c:v>
                </c:pt>
                <c:pt idx="80">
                  <c:v>1.54864</c:v>
                </c:pt>
                <c:pt idx="81">
                  <c:v>1.6859200000000001</c:v>
                </c:pt>
                <c:pt idx="82">
                  <c:v>1.6843300000000001</c:v>
                </c:pt>
                <c:pt idx="83">
                  <c:v>2.0508000000000002</c:v>
                </c:pt>
                <c:pt idx="84">
                  <c:v>2.5103900000000001</c:v>
                </c:pt>
                <c:pt idx="85">
                  <c:v>2.8103600000000002</c:v>
                </c:pt>
                <c:pt idx="86">
                  <c:v>2.4411999999999998</c:v>
                </c:pt>
                <c:pt idx="87">
                  <c:v>2.1762199999999998</c:v>
                </c:pt>
                <c:pt idx="88">
                  <c:v>1.8563400000000001</c:v>
                </c:pt>
                <c:pt idx="89">
                  <c:v>1.6405700000000001</c:v>
                </c:pt>
                <c:pt idx="90">
                  <c:v>1.7251099999999999</c:v>
                </c:pt>
                <c:pt idx="91">
                  <c:v>1.9281200000000001</c:v>
                </c:pt>
                <c:pt idx="92">
                  <c:v>2.1805699999999999</c:v>
                </c:pt>
                <c:pt idx="93">
                  <c:v>2.0207600000000001</c:v>
                </c:pt>
                <c:pt idx="94">
                  <c:v>2.1724899999999998</c:v>
                </c:pt>
                <c:pt idx="95">
                  <c:v>2.1299299999999999</c:v>
                </c:pt>
                <c:pt idx="96">
                  <c:v>2.1513200000000001</c:v>
                </c:pt>
                <c:pt idx="97">
                  <c:v>2.2634699999999999</c:v>
                </c:pt>
                <c:pt idx="98">
                  <c:v>2.3309500000000001</c:v>
                </c:pt>
                <c:pt idx="99">
                  <c:v>2.4710000000000001</c:v>
                </c:pt>
                <c:pt idx="100">
                  <c:v>2.7819199999999999</c:v>
                </c:pt>
                <c:pt idx="101">
                  <c:v>2.80755</c:v>
                </c:pt>
                <c:pt idx="102">
                  <c:v>2.85412</c:v>
                </c:pt>
                <c:pt idx="103">
                  <c:v>2.6429200000000002</c:v>
                </c:pt>
                <c:pt idx="104">
                  <c:v>2.3320599999999998</c:v>
                </c:pt>
                <c:pt idx="105">
                  <c:v>2.4920300000000002</c:v>
                </c:pt>
                <c:pt idx="106">
                  <c:v>2.1473300000000002</c:v>
                </c:pt>
                <c:pt idx="107">
                  <c:v>2.00238</c:v>
                </c:pt>
                <c:pt idx="108">
                  <c:v>1.5506800000000001</c:v>
                </c:pt>
                <c:pt idx="109">
                  <c:v>1.52006</c:v>
                </c:pt>
                <c:pt idx="110">
                  <c:v>1.85314</c:v>
                </c:pt>
                <c:pt idx="111">
                  <c:v>1.9917899999999999</c:v>
                </c:pt>
                <c:pt idx="112">
                  <c:v>1.79352</c:v>
                </c:pt>
                <c:pt idx="113">
                  <c:v>1.64968</c:v>
                </c:pt>
                <c:pt idx="114">
                  <c:v>1.77976</c:v>
                </c:pt>
                <c:pt idx="115">
                  <c:v>1.74678</c:v>
                </c:pt>
                <c:pt idx="116">
                  <c:v>1.71662</c:v>
                </c:pt>
                <c:pt idx="117">
                  <c:v>1.76918</c:v>
                </c:pt>
                <c:pt idx="118">
                  <c:v>2.0621999999999998</c:v>
                </c:pt>
                <c:pt idx="119">
                  <c:v>2.31399</c:v>
                </c:pt>
                <c:pt idx="120">
                  <c:v>2.5004200000000001</c:v>
                </c:pt>
                <c:pt idx="121">
                  <c:v>2.3393199999999998</c:v>
                </c:pt>
                <c:pt idx="122">
                  <c:v>1.54287</c:v>
                </c:pt>
                <c:pt idx="123">
                  <c:v>0.34520000000000001</c:v>
                </c:pt>
                <c:pt idx="124">
                  <c:v>0.22641</c:v>
                </c:pt>
                <c:pt idx="125">
                  <c:v>0.71601999999999999</c:v>
                </c:pt>
                <c:pt idx="126">
                  <c:v>1.01414</c:v>
                </c:pt>
                <c:pt idx="127">
                  <c:v>1.30907</c:v>
                </c:pt>
                <c:pt idx="128">
                  <c:v>1.37148</c:v>
                </c:pt>
                <c:pt idx="129">
                  <c:v>1.1825300000000001</c:v>
                </c:pt>
                <c:pt idx="130">
                  <c:v>1.1675599999999999</c:v>
                </c:pt>
                <c:pt idx="131">
                  <c:v>1.3220400000000001</c:v>
                </c:pt>
                <c:pt idx="132">
                  <c:v>1.3947799999999999</c:v>
                </c:pt>
                <c:pt idx="133">
                  <c:v>1.69336</c:v>
                </c:pt>
                <c:pt idx="134">
                  <c:v>2.6305200000000002</c:v>
                </c:pt>
                <c:pt idx="135">
                  <c:v>4.1305500000000004</c:v>
                </c:pt>
                <c:pt idx="136">
                  <c:v>4.9150299999999998</c:v>
                </c:pt>
                <c:pt idx="137">
                  <c:v>5.2816099999999997</c:v>
                </c:pt>
                <c:pt idx="138">
                  <c:v>5.2215100000000003</c:v>
                </c:pt>
                <c:pt idx="139">
                  <c:v>5.1882900000000003</c:v>
                </c:pt>
                <c:pt idx="140">
                  <c:v>5.3836300000000001</c:v>
                </c:pt>
                <c:pt idx="141">
                  <c:v>6.2377500000000001</c:v>
                </c:pt>
                <c:pt idx="142">
                  <c:v>6.8623900000000004</c:v>
                </c:pt>
                <c:pt idx="143">
                  <c:v>7.1944600000000003</c:v>
                </c:pt>
                <c:pt idx="144">
                  <c:v>7.5952799999999998</c:v>
                </c:pt>
                <c:pt idx="145">
                  <c:v>7.9548500000000004</c:v>
                </c:pt>
                <c:pt idx="146">
                  <c:v>8.5152199999999993</c:v>
                </c:pt>
                <c:pt idx="147">
                  <c:v>8.2277699999999996</c:v>
                </c:pt>
                <c:pt idx="148">
                  <c:v>8.5023300000000006</c:v>
                </c:pt>
                <c:pt idx="149">
                  <c:v>8.9329900000000002</c:v>
                </c:pt>
                <c:pt idx="150">
                  <c:v>8.4131800000000005</c:v>
                </c:pt>
                <c:pt idx="151">
                  <c:v>8.2273599999999991</c:v>
                </c:pt>
                <c:pt idx="152">
                  <c:v>8.2148500000000002</c:v>
                </c:pt>
                <c:pt idx="153">
                  <c:v>7.7624899999999997</c:v>
                </c:pt>
                <c:pt idx="154">
                  <c:v>7.1353499999999999</c:v>
                </c:pt>
                <c:pt idx="155">
                  <c:v>6.4449399999999999</c:v>
                </c:pt>
                <c:pt idx="156">
                  <c:v>6.3471599999999997</c:v>
                </c:pt>
                <c:pt idx="157">
                  <c:v>5.98644</c:v>
                </c:pt>
                <c:pt idx="158">
                  <c:v>4.9869199999999996</c:v>
                </c:pt>
                <c:pt idx="159">
                  <c:v>4.9571899999999998</c:v>
                </c:pt>
                <c:pt idx="160">
                  <c:v>4.1288400000000003</c:v>
                </c:pt>
                <c:pt idx="161">
                  <c:v>3.0920000000000001</c:v>
                </c:pt>
                <c:pt idx="162">
                  <c:v>3.29908</c:v>
                </c:pt>
                <c:pt idx="163">
                  <c:v>3.7075</c:v>
                </c:pt>
                <c:pt idx="164">
                  <c:v>3.6899000000000002</c:v>
                </c:pt>
                <c:pt idx="165">
                  <c:v>3.2323599999999999</c:v>
                </c:pt>
              </c:numCache>
            </c:numRef>
          </c:val>
          <c:smooth val="0"/>
          <c:extLst>
            <c:ext xmlns:c16="http://schemas.microsoft.com/office/drawing/2014/chart" uri="{C3380CC4-5D6E-409C-BE32-E72D297353CC}">
              <c16:uniqueId val="{00000001-EDA4-4610-8AB4-1E391A0E9463}"/>
            </c:ext>
          </c:extLst>
        </c:ser>
        <c:ser>
          <c:idx val="3"/>
          <c:order val="3"/>
          <c:tx>
            <c:strRef>
              <c:f>'usa data'!$N$3</c:f>
              <c:strCache>
                <c:ptCount val="1"/>
                <c:pt idx="0">
                  <c:v>نرخ بهره فدرال رزرو</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'usa data'!$J$4:$J$202</c15:sqref>
                  </c15:fullRef>
                </c:ext>
              </c:extLst>
              <c:f>'usa data'!$J$4:$J$169</c:f>
              <c:numCache>
                <c:formatCode>yyyy\-mm\-dd</c:formatCode>
                <c:ptCount val="16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numCache>
            </c:numRef>
          </c:cat>
          <c:val>
            <c:numRef>
              <c:extLst>
                <c:ext xmlns:c15="http://schemas.microsoft.com/office/drawing/2012/chart" uri="{02D57815-91ED-43cb-92C2-25804820EDAC}">
                  <c15:fullRef>
                    <c15:sqref>'usa data'!$N$4:$N$202</c15:sqref>
                  </c15:fullRef>
                </c:ext>
              </c:extLst>
              <c:f>'usa data'!$N$4:$N$169</c:f>
              <c:numCache>
                <c:formatCode>0.00</c:formatCode>
                <c:ptCount val="166"/>
                <c:pt idx="0">
                  <c:v>0.11</c:v>
                </c:pt>
                <c:pt idx="1">
                  <c:v>0.13</c:v>
                </c:pt>
                <c:pt idx="2">
                  <c:v>0.16</c:v>
                </c:pt>
                <c:pt idx="3">
                  <c:v>0.2</c:v>
                </c:pt>
                <c:pt idx="4">
                  <c:v>0.2</c:v>
                </c:pt>
                <c:pt idx="5">
                  <c:v>0.18</c:v>
                </c:pt>
                <c:pt idx="6">
                  <c:v>0.18</c:v>
                </c:pt>
                <c:pt idx="7">
                  <c:v>0.19</c:v>
                </c:pt>
                <c:pt idx="8">
                  <c:v>0.19</c:v>
                </c:pt>
                <c:pt idx="9">
                  <c:v>0.19</c:v>
                </c:pt>
                <c:pt idx="10">
                  <c:v>0.19</c:v>
                </c:pt>
                <c:pt idx="11">
                  <c:v>0.18</c:v>
                </c:pt>
                <c:pt idx="12">
                  <c:v>0.17</c:v>
                </c:pt>
                <c:pt idx="13">
                  <c:v>0.16</c:v>
                </c:pt>
                <c:pt idx="14">
                  <c:v>0.14000000000000001</c:v>
                </c:pt>
                <c:pt idx="15">
                  <c:v>0.1</c:v>
                </c:pt>
                <c:pt idx="16">
                  <c:v>0.09</c:v>
                </c:pt>
                <c:pt idx="17">
                  <c:v>0.09</c:v>
                </c:pt>
                <c:pt idx="18">
                  <c:v>7.0000000000000007E-2</c:v>
                </c:pt>
                <c:pt idx="19">
                  <c:v>0.1</c:v>
                </c:pt>
                <c:pt idx="20">
                  <c:v>0.08</c:v>
                </c:pt>
                <c:pt idx="21">
                  <c:v>7.0000000000000007E-2</c:v>
                </c:pt>
                <c:pt idx="22">
                  <c:v>0.08</c:v>
                </c:pt>
                <c:pt idx="23">
                  <c:v>7.0000000000000007E-2</c:v>
                </c:pt>
                <c:pt idx="24">
                  <c:v>0.08</c:v>
                </c:pt>
                <c:pt idx="25">
                  <c:v>0.1</c:v>
                </c:pt>
                <c:pt idx="26">
                  <c:v>0.13</c:v>
                </c:pt>
                <c:pt idx="27">
                  <c:v>0.14000000000000001</c:v>
                </c:pt>
                <c:pt idx="28">
                  <c:v>0.16</c:v>
                </c:pt>
                <c:pt idx="29">
                  <c:v>0.16</c:v>
                </c:pt>
                <c:pt idx="30">
                  <c:v>0.16</c:v>
                </c:pt>
                <c:pt idx="31">
                  <c:v>0.13</c:v>
                </c:pt>
                <c:pt idx="32">
                  <c:v>0.14000000000000001</c:v>
                </c:pt>
                <c:pt idx="33">
                  <c:v>0.16</c:v>
                </c:pt>
                <c:pt idx="34">
                  <c:v>0.16</c:v>
                </c:pt>
                <c:pt idx="35">
                  <c:v>0.16</c:v>
                </c:pt>
                <c:pt idx="36">
                  <c:v>0.14000000000000001</c:v>
                </c:pt>
                <c:pt idx="37">
                  <c:v>0.15</c:v>
                </c:pt>
                <c:pt idx="38">
                  <c:v>0.14000000000000001</c:v>
                </c:pt>
                <c:pt idx="39">
                  <c:v>0.15</c:v>
                </c:pt>
                <c:pt idx="40">
                  <c:v>0.11</c:v>
                </c:pt>
                <c:pt idx="41">
                  <c:v>0.09</c:v>
                </c:pt>
                <c:pt idx="42">
                  <c:v>0.09</c:v>
                </c:pt>
                <c:pt idx="43">
                  <c:v>0.08</c:v>
                </c:pt>
                <c:pt idx="44">
                  <c:v>0.08</c:v>
                </c:pt>
                <c:pt idx="45">
                  <c:v>0.09</c:v>
                </c:pt>
                <c:pt idx="46">
                  <c:v>0.08</c:v>
                </c:pt>
                <c:pt idx="47">
                  <c:v>0.09</c:v>
                </c:pt>
                <c:pt idx="48">
                  <c:v>7.0000000000000007E-2</c:v>
                </c:pt>
                <c:pt idx="49">
                  <c:v>7.0000000000000007E-2</c:v>
                </c:pt>
                <c:pt idx="50">
                  <c:v>0.08</c:v>
                </c:pt>
                <c:pt idx="51">
                  <c:v>0.09</c:v>
                </c:pt>
                <c:pt idx="52">
                  <c:v>0.09</c:v>
                </c:pt>
                <c:pt idx="53">
                  <c:v>0.1</c:v>
                </c:pt>
                <c:pt idx="54">
                  <c:v>0.09</c:v>
                </c:pt>
                <c:pt idx="55">
                  <c:v>0.09</c:v>
                </c:pt>
                <c:pt idx="56">
                  <c:v>0.09</c:v>
                </c:pt>
                <c:pt idx="57">
                  <c:v>0.09</c:v>
                </c:pt>
                <c:pt idx="58">
                  <c:v>0.09</c:v>
                </c:pt>
                <c:pt idx="59">
                  <c:v>0.12</c:v>
                </c:pt>
                <c:pt idx="60">
                  <c:v>0.11</c:v>
                </c:pt>
                <c:pt idx="61">
                  <c:v>0.11</c:v>
                </c:pt>
                <c:pt idx="62">
                  <c:v>0.11</c:v>
                </c:pt>
                <c:pt idx="63">
                  <c:v>0.12</c:v>
                </c:pt>
                <c:pt idx="64">
                  <c:v>0.12</c:v>
                </c:pt>
                <c:pt idx="65">
                  <c:v>0.13</c:v>
                </c:pt>
                <c:pt idx="66">
                  <c:v>0.13</c:v>
                </c:pt>
                <c:pt idx="67">
                  <c:v>0.14000000000000001</c:v>
                </c:pt>
                <c:pt idx="68">
                  <c:v>0.14000000000000001</c:v>
                </c:pt>
                <c:pt idx="69">
                  <c:v>0.12</c:v>
                </c:pt>
                <c:pt idx="70">
                  <c:v>0.12</c:v>
                </c:pt>
                <c:pt idx="71">
                  <c:v>0.24</c:v>
                </c:pt>
                <c:pt idx="72">
                  <c:v>0.34</c:v>
                </c:pt>
                <c:pt idx="73">
                  <c:v>0.38</c:v>
                </c:pt>
                <c:pt idx="74">
                  <c:v>0.36</c:v>
                </c:pt>
                <c:pt idx="75">
                  <c:v>0.37</c:v>
                </c:pt>
                <c:pt idx="76">
                  <c:v>0.37</c:v>
                </c:pt>
                <c:pt idx="77">
                  <c:v>0.38</c:v>
                </c:pt>
                <c:pt idx="78">
                  <c:v>0.39</c:v>
                </c:pt>
                <c:pt idx="79">
                  <c:v>0.4</c:v>
                </c:pt>
                <c:pt idx="80">
                  <c:v>0.4</c:v>
                </c:pt>
                <c:pt idx="81">
                  <c:v>0.4</c:v>
                </c:pt>
                <c:pt idx="82">
                  <c:v>0.41</c:v>
                </c:pt>
                <c:pt idx="83">
                  <c:v>0.54</c:v>
                </c:pt>
                <c:pt idx="84">
                  <c:v>0.65</c:v>
                </c:pt>
                <c:pt idx="85">
                  <c:v>0.66</c:v>
                </c:pt>
                <c:pt idx="86">
                  <c:v>0.79</c:v>
                </c:pt>
                <c:pt idx="87">
                  <c:v>0.9</c:v>
                </c:pt>
                <c:pt idx="88">
                  <c:v>0.91</c:v>
                </c:pt>
                <c:pt idx="89">
                  <c:v>1.04</c:v>
                </c:pt>
                <c:pt idx="90">
                  <c:v>1.1499999999999999</c:v>
                </c:pt>
                <c:pt idx="91">
                  <c:v>1.1599999999999999</c:v>
                </c:pt>
                <c:pt idx="92">
                  <c:v>1.1499999999999999</c:v>
                </c:pt>
                <c:pt idx="93">
                  <c:v>1.1499999999999999</c:v>
                </c:pt>
                <c:pt idx="94">
                  <c:v>1.1599999999999999</c:v>
                </c:pt>
                <c:pt idx="95">
                  <c:v>1.3</c:v>
                </c:pt>
                <c:pt idx="96">
                  <c:v>1.41</c:v>
                </c:pt>
                <c:pt idx="97">
                  <c:v>1.42</c:v>
                </c:pt>
                <c:pt idx="98">
                  <c:v>1.51</c:v>
                </c:pt>
                <c:pt idx="99">
                  <c:v>1.69</c:v>
                </c:pt>
                <c:pt idx="100">
                  <c:v>1.7</c:v>
                </c:pt>
                <c:pt idx="101">
                  <c:v>1.82</c:v>
                </c:pt>
                <c:pt idx="102">
                  <c:v>1.91</c:v>
                </c:pt>
                <c:pt idx="103">
                  <c:v>1.91</c:v>
                </c:pt>
                <c:pt idx="104">
                  <c:v>1.95</c:v>
                </c:pt>
                <c:pt idx="105">
                  <c:v>2.19</c:v>
                </c:pt>
                <c:pt idx="106">
                  <c:v>2.2000000000000002</c:v>
                </c:pt>
                <c:pt idx="107">
                  <c:v>2.27</c:v>
                </c:pt>
                <c:pt idx="108">
                  <c:v>2.4</c:v>
                </c:pt>
                <c:pt idx="109">
                  <c:v>2.4</c:v>
                </c:pt>
                <c:pt idx="110">
                  <c:v>2.41</c:v>
                </c:pt>
                <c:pt idx="111">
                  <c:v>2.42</c:v>
                </c:pt>
                <c:pt idx="112">
                  <c:v>2.39</c:v>
                </c:pt>
                <c:pt idx="113">
                  <c:v>2.38</c:v>
                </c:pt>
                <c:pt idx="114">
                  <c:v>2.4</c:v>
                </c:pt>
                <c:pt idx="115">
                  <c:v>2.13</c:v>
                </c:pt>
                <c:pt idx="116">
                  <c:v>2.04</c:v>
                </c:pt>
                <c:pt idx="117">
                  <c:v>1.83</c:v>
                </c:pt>
                <c:pt idx="118">
                  <c:v>1.55</c:v>
                </c:pt>
                <c:pt idx="119">
                  <c:v>1.55</c:v>
                </c:pt>
                <c:pt idx="120">
                  <c:v>1.55</c:v>
                </c:pt>
                <c:pt idx="121">
                  <c:v>1.58</c:v>
                </c:pt>
                <c:pt idx="122">
                  <c:v>0.65</c:v>
                </c:pt>
                <c:pt idx="123">
                  <c:v>0.05</c:v>
                </c:pt>
                <c:pt idx="124">
                  <c:v>0.05</c:v>
                </c:pt>
                <c:pt idx="125">
                  <c:v>0.08</c:v>
                </c:pt>
                <c:pt idx="126">
                  <c:v>0.09</c:v>
                </c:pt>
                <c:pt idx="127">
                  <c:v>0.1</c:v>
                </c:pt>
                <c:pt idx="128">
                  <c:v>0.09</c:v>
                </c:pt>
                <c:pt idx="129">
                  <c:v>0.09</c:v>
                </c:pt>
                <c:pt idx="130">
                  <c:v>0.09</c:v>
                </c:pt>
                <c:pt idx="131">
                  <c:v>0.09</c:v>
                </c:pt>
                <c:pt idx="132">
                  <c:v>0.09</c:v>
                </c:pt>
                <c:pt idx="133">
                  <c:v>0.08</c:v>
                </c:pt>
                <c:pt idx="134">
                  <c:v>7.0000000000000007E-2</c:v>
                </c:pt>
                <c:pt idx="135">
                  <c:v>7.0000000000000007E-2</c:v>
                </c:pt>
                <c:pt idx="136">
                  <c:v>0.06</c:v>
                </c:pt>
                <c:pt idx="137">
                  <c:v>0.08</c:v>
                </c:pt>
                <c:pt idx="138">
                  <c:v>0.1</c:v>
                </c:pt>
                <c:pt idx="139">
                  <c:v>0.09</c:v>
                </c:pt>
                <c:pt idx="140">
                  <c:v>0.08</c:v>
                </c:pt>
                <c:pt idx="141">
                  <c:v>0.08</c:v>
                </c:pt>
                <c:pt idx="142">
                  <c:v>0.08</c:v>
                </c:pt>
                <c:pt idx="143">
                  <c:v>0.08</c:v>
                </c:pt>
                <c:pt idx="144">
                  <c:v>0.08</c:v>
                </c:pt>
                <c:pt idx="145">
                  <c:v>0.08</c:v>
                </c:pt>
                <c:pt idx="146">
                  <c:v>0.2</c:v>
                </c:pt>
                <c:pt idx="147">
                  <c:v>0.33</c:v>
                </c:pt>
                <c:pt idx="148">
                  <c:v>0.77</c:v>
                </c:pt>
                <c:pt idx="149">
                  <c:v>1.21</c:v>
                </c:pt>
                <c:pt idx="150">
                  <c:v>1.68</c:v>
                </c:pt>
                <c:pt idx="151">
                  <c:v>2.33</c:v>
                </c:pt>
                <c:pt idx="152">
                  <c:v>2.56</c:v>
                </c:pt>
                <c:pt idx="153">
                  <c:v>3.08</c:v>
                </c:pt>
                <c:pt idx="154">
                  <c:v>3.78</c:v>
                </c:pt>
                <c:pt idx="155">
                  <c:v>4.0999999999999996</c:v>
                </c:pt>
                <c:pt idx="156">
                  <c:v>4.33</c:v>
                </c:pt>
                <c:pt idx="157">
                  <c:v>4.57</c:v>
                </c:pt>
                <c:pt idx="158">
                  <c:v>4.6500000000000004</c:v>
                </c:pt>
                <c:pt idx="159">
                  <c:v>4.83</c:v>
                </c:pt>
                <c:pt idx="160">
                  <c:v>5.0599999999999996</c:v>
                </c:pt>
                <c:pt idx="161">
                  <c:v>5.08</c:v>
                </c:pt>
                <c:pt idx="162">
                  <c:v>5.12</c:v>
                </c:pt>
                <c:pt idx="163">
                  <c:v>5.33</c:v>
                </c:pt>
                <c:pt idx="164">
                  <c:v>5.33</c:v>
                </c:pt>
                <c:pt idx="165">
                  <c:v>5.33</c:v>
                </c:pt>
              </c:numCache>
            </c:numRef>
          </c:val>
          <c:smooth val="0"/>
          <c:extLst>
            <c:ext xmlns:c16="http://schemas.microsoft.com/office/drawing/2014/chart" uri="{C3380CC4-5D6E-409C-BE32-E72D297353CC}">
              <c16:uniqueId val="{00000002-EDA4-4610-8AB4-1E391A0E9463}"/>
            </c:ext>
          </c:extLst>
        </c:ser>
        <c:ser>
          <c:idx val="4"/>
          <c:order val="4"/>
          <c:tx>
            <c:strRef>
              <c:f>'usa data'!$O$3</c:f>
              <c:strCache>
                <c:ptCount val="1"/>
                <c:pt idx="0">
                  <c:v> تورم هسته نقطه ای</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'usa data'!$J$4:$J$202</c15:sqref>
                  </c15:fullRef>
                </c:ext>
              </c:extLst>
              <c:f>'usa data'!$J$4:$J$169</c:f>
              <c:numCache>
                <c:formatCode>yyyy\-mm\-dd</c:formatCode>
                <c:ptCount val="16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numCache>
            </c:numRef>
          </c:cat>
          <c:val>
            <c:numRef>
              <c:extLst>
                <c:ext xmlns:c15="http://schemas.microsoft.com/office/drawing/2012/chart" uri="{02D57815-91ED-43cb-92C2-25804820EDAC}">
                  <c15:fullRef>
                    <c15:sqref>'usa data'!$O$4:$O$202</c15:sqref>
                  </c15:fullRef>
                </c:ext>
              </c:extLst>
              <c:f>'usa data'!$O$4:$O$169</c:f>
              <c:numCache>
                <c:formatCode>0.00</c:formatCode>
                <c:ptCount val="166"/>
                <c:pt idx="0">
                  <c:v>1.5536247398705294</c:v>
                </c:pt>
                <c:pt idx="1">
                  <c:v>1.3400096469669442</c:v>
                </c:pt>
                <c:pt idx="2">
                  <c:v>1.1068473602605211</c:v>
                </c:pt>
                <c:pt idx="3">
                  <c:v>0.92314151033798808</c:v>
                </c:pt>
                <c:pt idx="4">
                  <c:v>0.94237158190648707</c:v>
                </c:pt>
                <c:pt idx="5">
                  <c:v>0.90385483598820482</c:v>
                </c:pt>
                <c:pt idx="6">
                  <c:v>0.86984271711876282</c:v>
                </c:pt>
                <c:pt idx="7">
                  <c:v>0.89027122534106606</c:v>
                </c:pt>
                <c:pt idx="8">
                  <c:v>0.80404475394868502</c:v>
                </c:pt>
                <c:pt idx="9">
                  <c:v>0.6106980895298042</c:v>
                </c:pt>
                <c:pt idx="10">
                  <c:v>0.76820458835487049</c:v>
                </c:pt>
                <c:pt idx="11">
                  <c:v>0.80445403931370674</c:v>
                </c:pt>
                <c:pt idx="12">
                  <c:v>0.95008314931435134</c:v>
                </c:pt>
                <c:pt idx="13">
                  <c:v>1.092011858460018</c:v>
                </c:pt>
                <c:pt idx="14">
                  <c:v>1.1901799971953286</c:v>
                </c:pt>
                <c:pt idx="15">
                  <c:v>1.3347440384145814</c:v>
                </c:pt>
                <c:pt idx="16">
                  <c:v>1.5104456289303902</c:v>
                </c:pt>
                <c:pt idx="17">
                  <c:v>1.6387589541952075</c:v>
                </c:pt>
                <c:pt idx="18">
                  <c:v>1.7653598965913009</c:v>
                </c:pt>
                <c:pt idx="19">
                  <c:v>1.9512437316915765</c:v>
                </c:pt>
                <c:pt idx="20">
                  <c:v>1.9747011135295311</c:v>
                </c:pt>
                <c:pt idx="21">
                  <c:v>2.1001535489622913</c:v>
                </c:pt>
                <c:pt idx="22">
                  <c:v>2.1533071862462227</c:v>
                </c:pt>
                <c:pt idx="23">
                  <c:v>2.2295362835050403</c:v>
                </c:pt>
                <c:pt idx="24">
                  <c:v>2.2774634638148772</c:v>
                </c:pt>
                <c:pt idx="25">
                  <c:v>2.1765742497007023</c:v>
                </c:pt>
                <c:pt idx="26">
                  <c:v>2.2553533908534096</c:v>
                </c:pt>
                <c:pt idx="27">
                  <c:v>2.313513417039248</c:v>
                </c:pt>
                <c:pt idx="28">
                  <c:v>2.2571191890760511</c:v>
                </c:pt>
                <c:pt idx="29">
                  <c:v>2.2179633689209499</c:v>
                </c:pt>
                <c:pt idx="30">
                  <c:v>2.1002469311257599</c:v>
                </c:pt>
                <c:pt idx="31">
                  <c:v>1.9134561746814605</c:v>
                </c:pt>
                <c:pt idx="32">
                  <c:v>1.9846302736765908</c:v>
                </c:pt>
                <c:pt idx="33">
                  <c:v>1.9991796880168389</c:v>
                </c:pt>
                <c:pt idx="34">
                  <c:v>1.9412939314728428</c:v>
                </c:pt>
                <c:pt idx="35">
                  <c:v>1.8933580312251896</c:v>
                </c:pt>
                <c:pt idx="36">
                  <c:v>1.9253026575777765</c:v>
                </c:pt>
                <c:pt idx="37">
                  <c:v>2.0042569065016558</c:v>
                </c:pt>
                <c:pt idx="38">
                  <c:v>1.8873368745491392</c:v>
                </c:pt>
                <c:pt idx="39">
                  <c:v>1.7151977950571995</c:v>
                </c:pt>
                <c:pt idx="40">
                  <c:v>1.6811700246513572</c:v>
                </c:pt>
                <c:pt idx="41">
                  <c:v>1.6360781106582234</c:v>
                </c:pt>
                <c:pt idx="42">
                  <c:v>1.696006402978778</c:v>
                </c:pt>
                <c:pt idx="43">
                  <c:v>1.7645832247302318</c:v>
                </c:pt>
                <c:pt idx="44">
                  <c:v>1.7341190744432078</c:v>
                </c:pt>
                <c:pt idx="45">
                  <c:v>1.6802435185665487</c:v>
                </c:pt>
                <c:pt idx="46">
                  <c:v>1.720984333853659</c:v>
                </c:pt>
                <c:pt idx="47">
                  <c:v>1.7170707214986702</c:v>
                </c:pt>
                <c:pt idx="48">
                  <c:v>1.621245876724875</c:v>
                </c:pt>
                <c:pt idx="49">
                  <c:v>1.5673401252839447</c:v>
                </c:pt>
                <c:pt idx="50">
                  <c:v>1.6567118068070652</c:v>
                </c:pt>
                <c:pt idx="51">
                  <c:v>1.8320499408324586</c:v>
                </c:pt>
                <c:pt idx="52">
                  <c:v>1.9562070058510628</c:v>
                </c:pt>
                <c:pt idx="53">
                  <c:v>1.9333162129772319</c:v>
                </c:pt>
                <c:pt idx="54">
                  <c:v>1.8589173282233862</c:v>
                </c:pt>
                <c:pt idx="55">
                  <c:v>1.7237404912532339</c:v>
                </c:pt>
                <c:pt idx="56">
                  <c:v>1.7288378155054573</c:v>
                </c:pt>
                <c:pt idx="57">
                  <c:v>1.8076900179450739</c:v>
                </c:pt>
                <c:pt idx="58">
                  <c:v>1.7024948670098627</c:v>
                </c:pt>
                <c:pt idx="59">
                  <c:v>1.6063829787233974</c:v>
                </c:pt>
                <c:pt idx="60">
                  <c:v>1.6489142488114394</c:v>
                </c:pt>
                <c:pt idx="61">
                  <c:v>1.6977655406120951</c:v>
                </c:pt>
                <c:pt idx="62">
                  <c:v>1.7533862641560427</c:v>
                </c:pt>
                <c:pt idx="63">
                  <c:v>1.8075104522355057</c:v>
                </c:pt>
                <c:pt idx="64">
                  <c:v>1.7182780249465512</c:v>
                </c:pt>
                <c:pt idx="65">
                  <c:v>1.7622828638251153</c:v>
                </c:pt>
                <c:pt idx="66">
                  <c:v>1.8048358514810792</c:v>
                </c:pt>
                <c:pt idx="67">
                  <c:v>1.8275590022493127</c:v>
                </c:pt>
                <c:pt idx="68">
                  <c:v>1.8916350207878851</c:v>
                </c:pt>
                <c:pt idx="69">
                  <c:v>1.9096707363426502</c:v>
                </c:pt>
                <c:pt idx="70">
                  <c:v>2.0175717247375102</c:v>
                </c:pt>
                <c:pt idx="71">
                  <c:v>2.0956967856768927</c:v>
                </c:pt>
                <c:pt idx="72">
                  <c:v>2.2069150003343863</c:v>
                </c:pt>
                <c:pt idx="73">
                  <c:v>2.3312771000029153</c:v>
                </c:pt>
                <c:pt idx="74">
                  <c:v>2.1948255049426102</c:v>
                </c:pt>
                <c:pt idx="75">
                  <c:v>2.1463842317267945</c:v>
                </c:pt>
                <c:pt idx="76">
                  <c:v>2.240633737955311</c:v>
                </c:pt>
                <c:pt idx="77">
                  <c:v>2.2446503874497648</c:v>
                </c:pt>
                <c:pt idx="78">
                  <c:v>2.1894438119751225</c:v>
                </c:pt>
                <c:pt idx="79">
                  <c:v>2.3189683949375706</c:v>
                </c:pt>
                <c:pt idx="80">
                  <c:v>2.2074383934845176</c:v>
                </c:pt>
                <c:pt idx="81">
                  <c:v>2.1448039838514621</c:v>
                </c:pt>
                <c:pt idx="82">
                  <c:v>2.1108265901874423</c:v>
                </c:pt>
                <c:pt idx="83">
                  <c:v>2.1966617305017921</c:v>
                </c:pt>
                <c:pt idx="84">
                  <c:v>2.2717234836092448</c:v>
                </c:pt>
                <c:pt idx="85">
                  <c:v>2.2236242266362671</c:v>
                </c:pt>
                <c:pt idx="86">
                  <c:v>2.0019646205927888</c:v>
                </c:pt>
                <c:pt idx="87">
                  <c:v>1.8826520697026616</c:v>
                </c:pt>
                <c:pt idx="88">
                  <c:v>1.7334292085447345</c:v>
                </c:pt>
                <c:pt idx="89">
                  <c:v>1.7030275147905005</c:v>
                </c:pt>
                <c:pt idx="90">
                  <c:v>1.6920692327563991</c:v>
                </c:pt>
                <c:pt idx="91">
                  <c:v>1.6844021620924909</c:v>
                </c:pt>
                <c:pt idx="92">
                  <c:v>1.6925915949358883</c:v>
                </c:pt>
                <c:pt idx="93">
                  <c:v>1.7735476570713171</c:v>
                </c:pt>
                <c:pt idx="94">
                  <c:v>1.7112913127389939</c:v>
                </c:pt>
                <c:pt idx="95">
                  <c:v>1.7757512021643107</c:v>
                </c:pt>
                <c:pt idx="96">
                  <c:v>1.8213952967614855</c:v>
                </c:pt>
                <c:pt idx="97">
                  <c:v>1.8475529877400421</c:v>
                </c:pt>
                <c:pt idx="98">
                  <c:v>2.117075888415787</c:v>
                </c:pt>
                <c:pt idx="99">
                  <c:v>2.1391500623902049</c:v>
                </c:pt>
                <c:pt idx="100">
                  <c:v>2.2371791053666046</c:v>
                </c:pt>
                <c:pt idx="101">
                  <c:v>2.2550334505225811</c:v>
                </c:pt>
                <c:pt idx="102">
                  <c:v>2.3541693128413588</c:v>
                </c:pt>
                <c:pt idx="103">
                  <c:v>2.1991602630119678</c:v>
                </c:pt>
                <c:pt idx="104">
                  <c:v>2.169675932332038</c:v>
                </c:pt>
                <c:pt idx="105">
                  <c:v>2.1388750896947473</c:v>
                </c:pt>
                <c:pt idx="106">
                  <c:v>2.2142710618086703</c:v>
                </c:pt>
                <c:pt idx="107">
                  <c:v>2.1789886337642894</c:v>
                </c:pt>
                <c:pt idx="108">
                  <c:v>2.1536455674329824</c:v>
                </c:pt>
                <c:pt idx="109">
                  <c:v>2.0841885504509605</c:v>
                </c:pt>
                <c:pt idx="110">
                  <c:v>2.0365535248041855</c:v>
                </c:pt>
                <c:pt idx="111">
                  <c:v>2.064779690691565</c:v>
                </c:pt>
                <c:pt idx="112">
                  <c:v>1.9889773137736988</c:v>
                </c:pt>
                <c:pt idx="113">
                  <c:v>2.126528442317932</c:v>
                </c:pt>
                <c:pt idx="114">
                  <c:v>2.2100540200956198</c:v>
                </c:pt>
                <c:pt idx="115">
                  <c:v>2.3863231167542631</c:v>
                </c:pt>
                <c:pt idx="116">
                  <c:v>2.3577075328233388</c:v>
                </c:pt>
                <c:pt idx="117">
                  <c:v>2.3144949298047335</c:v>
                </c:pt>
                <c:pt idx="118">
                  <c:v>2.316821365855537</c:v>
                </c:pt>
                <c:pt idx="119">
                  <c:v>2.2587356175433948</c:v>
                </c:pt>
                <c:pt idx="120">
                  <c:v>2.2612466458046709</c:v>
                </c:pt>
                <c:pt idx="121">
                  <c:v>2.3568249883192838</c:v>
                </c:pt>
                <c:pt idx="122">
                  <c:v>2.0913854473792792</c:v>
                </c:pt>
                <c:pt idx="123">
                  <c:v>1.4321546742296132</c:v>
                </c:pt>
                <c:pt idx="124">
                  <c:v>1.2220571994363771</c:v>
                </c:pt>
                <c:pt idx="125">
                  <c:v>1.1874137937585738</c:v>
                </c:pt>
                <c:pt idx="126">
                  <c:v>1.5696258242717143</c:v>
                </c:pt>
                <c:pt idx="127">
                  <c:v>1.7363884483039271</c:v>
                </c:pt>
                <c:pt idx="128">
                  <c:v>1.7132790467333514</c:v>
                </c:pt>
                <c:pt idx="129">
                  <c:v>1.6105848131925171</c:v>
                </c:pt>
                <c:pt idx="130">
                  <c:v>1.646498785400663</c:v>
                </c:pt>
                <c:pt idx="131">
                  <c:v>1.6196425538339554</c:v>
                </c:pt>
                <c:pt idx="132">
                  <c:v>1.4101291709899044</c:v>
                </c:pt>
                <c:pt idx="133">
                  <c:v>1.2826077195923435</c:v>
                </c:pt>
                <c:pt idx="134">
                  <c:v>1.646390734422698</c:v>
                </c:pt>
                <c:pt idx="135">
                  <c:v>2.9610393514951872</c:v>
                </c:pt>
                <c:pt idx="136">
                  <c:v>3.7976064620258043</c:v>
                </c:pt>
                <c:pt idx="137">
                  <c:v>4.4746190415392961</c:v>
                </c:pt>
                <c:pt idx="138">
                  <c:v>4.2745131731807495</c:v>
                </c:pt>
                <c:pt idx="139">
                  <c:v>4.0002827843843569</c:v>
                </c:pt>
                <c:pt idx="140">
                  <c:v>4.0252142692545068</c:v>
                </c:pt>
                <c:pt idx="141">
                  <c:v>4.5628378779777989</c:v>
                </c:pt>
                <c:pt idx="142">
                  <c:v>4.9285086075413931</c:v>
                </c:pt>
                <c:pt idx="143">
                  <c:v>5.4534108889928934</c:v>
                </c:pt>
                <c:pt idx="144">
                  <c:v>6.0206483661099819</c:v>
                </c:pt>
                <c:pt idx="145">
                  <c:v>6.4142063421698037</c:v>
                </c:pt>
                <c:pt idx="146">
                  <c:v>6.47447858586081</c:v>
                </c:pt>
                <c:pt idx="147">
                  <c:v>6.160573497634747</c:v>
                </c:pt>
                <c:pt idx="148">
                  <c:v>6.0215373351262924</c:v>
                </c:pt>
                <c:pt idx="149">
                  <c:v>5.91694282900459</c:v>
                </c:pt>
                <c:pt idx="150">
                  <c:v>5.91088534315376</c:v>
                </c:pt>
                <c:pt idx="151">
                  <c:v>6.3222030217489955</c:v>
                </c:pt>
                <c:pt idx="152">
                  <c:v>6.6306041074159161</c:v>
                </c:pt>
                <c:pt idx="153">
                  <c:v>6.2844217501074162</c:v>
                </c:pt>
                <c:pt idx="154">
                  <c:v>5.9578290669628053</c:v>
                </c:pt>
                <c:pt idx="155">
                  <c:v>5.7078349324428901</c:v>
                </c:pt>
                <c:pt idx="156">
                  <c:v>5.5825955607770705</c:v>
                </c:pt>
                <c:pt idx="157">
                  <c:v>5.5377544183656813</c:v>
                </c:pt>
                <c:pt idx="158">
                  <c:v>5.5896026684640665</c:v>
                </c:pt>
                <c:pt idx="159">
                  <c:v>5.5194157732958216</c:v>
                </c:pt>
                <c:pt idx="160">
                  <c:v>5.3298052005770868</c:v>
                </c:pt>
                <c:pt idx="161">
                  <c:v>4.8289670150671871</c:v>
                </c:pt>
                <c:pt idx="162">
                  <c:v>4.6528618685860668</c:v>
                </c:pt>
                <c:pt idx="163">
                  <c:v>4.3492452334964238</c:v>
                </c:pt>
                <c:pt idx="164">
                  <c:v>4.1465343349796679</c:v>
                </c:pt>
                <c:pt idx="165">
                  <c:v>4.0308704876133916</c:v>
                </c:pt>
              </c:numCache>
            </c:numRef>
          </c:val>
          <c:smooth val="0"/>
          <c:extLst>
            <c:ext xmlns:c16="http://schemas.microsoft.com/office/drawing/2014/chart" uri="{C3380CC4-5D6E-409C-BE32-E72D297353CC}">
              <c16:uniqueId val="{00000003-EDA4-4610-8AB4-1E391A0E9463}"/>
            </c:ext>
          </c:extLst>
        </c:ser>
        <c:dLbls>
          <c:showLegendKey val="0"/>
          <c:showVal val="0"/>
          <c:showCatName val="0"/>
          <c:showSerName val="0"/>
          <c:showPercent val="0"/>
          <c:showBubbleSize val="0"/>
        </c:dLbls>
        <c:smooth val="0"/>
        <c:axId val="2134284383"/>
        <c:axId val="31736431"/>
        <c:extLst>
          <c:ext xmlns:c15="http://schemas.microsoft.com/office/drawing/2012/chart" uri="{02D57815-91ED-43cb-92C2-25804820EDAC}">
            <c15:filteredLineSeries>
              <c15:ser>
                <c:idx val="0"/>
                <c:order val="0"/>
                <c:tx>
                  <c:strRef>
                    <c:extLst>
                      <c:ext uri="{02D57815-91ED-43cb-92C2-25804820EDAC}">
                        <c15:formulaRef>
                          <c15:sqref>'usa data'!$K$3</c15:sqref>
                        </c15:formulaRef>
                      </c:ext>
                    </c:extLst>
                    <c:strCache>
                      <c:ptCount val="1"/>
                      <c:pt idx="0">
                        <c:v>نقدینگی </c:v>
                      </c:pt>
                    </c:strCache>
                  </c:strRef>
                </c:tx>
                <c:spPr>
                  <a:ln w="28575" cap="rnd">
                    <a:solidFill>
                      <a:schemeClr val="accent1"/>
                    </a:solidFill>
                    <a:round/>
                  </a:ln>
                  <a:effectLst/>
                </c:spPr>
                <c:marker>
                  <c:symbol val="none"/>
                </c:marker>
                <c:cat>
                  <c:numRef>
                    <c:extLst>
                      <c:ext uri="{02D57815-91ED-43cb-92C2-25804820EDAC}">
                        <c15:fullRef>
                          <c15:sqref>'usa data'!$J$4:$J$202</c15:sqref>
                        </c15:fullRef>
                        <c15:formulaRef>
                          <c15:sqref>'usa data'!$J$4:$J$169</c15:sqref>
                        </c15:formulaRef>
                      </c:ext>
                    </c:extLst>
                    <c:numCache>
                      <c:formatCode>yyyy\-mm\-dd</c:formatCode>
                      <c:ptCount val="16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numCache>
                  </c:numRef>
                </c:cat>
                <c:val>
                  <c:numRef>
                    <c:extLst>
                      <c:ext uri="{02D57815-91ED-43cb-92C2-25804820EDAC}">
                        <c15:fullRef>
                          <c15:sqref>'usa data'!$K$4:$K$202</c15:sqref>
                        </c15:fullRef>
                        <c15:formulaRef>
                          <c15:sqref>'usa data'!$K$4:$K$169</c15:sqref>
                        </c15:formulaRef>
                      </c:ext>
                    </c:extLst>
                    <c:numCache>
                      <c:formatCode>0.0</c:formatCode>
                      <c:ptCount val="166"/>
                      <c:pt idx="0">
                        <c:v>8458.1</c:v>
                      </c:pt>
                      <c:pt idx="1">
                        <c:v>8507.4</c:v>
                      </c:pt>
                      <c:pt idx="2">
                        <c:v>8504.5</c:v>
                      </c:pt>
                      <c:pt idx="3">
                        <c:v>8535.2000000000007</c:v>
                      </c:pt>
                      <c:pt idx="4">
                        <c:v>8589.9</c:v>
                      </c:pt>
                      <c:pt idx="5">
                        <c:v>8609</c:v>
                      </c:pt>
                      <c:pt idx="6">
                        <c:v>8618.7999999999993</c:v>
                      </c:pt>
                      <c:pt idx="7">
                        <c:v>8669.1</c:v>
                      </c:pt>
                      <c:pt idx="8">
                        <c:v>8700.1</c:v>
                      </c:pt>
                      <c:pt idx="9">
                        <c:v>8749.4</c:v>
                      </c:pt>
                      <c:pt idx="10">
                        <c:v>8770</c:v>
                      </c:pt>
                      <c:pt idx="11">
                        <c:v>8801.7999999999993</c:v>
                      </c:pt>
                      <c:pt idx="12">
                        <c:v>8823.1</c:v>
                      </c:pt>
                      <c:pt idx="13">
                        <c:v>8886.9</c:v>
                      </c:pt>
                      <c:pt idx="14">
                        <c:v>8943.5</c:v>
                      </c:pt>
                      <c:pt idx="15">
                        <c:v>9004.9</c:v>
                      </c:pt>
                      <c:pt idx="16">
                        <c:v>9075.5</c:v>
                      </c:pt>
                      <c:pt idx="17">
                        <c:v>9151</c:v>
                      </c:pt>
                      <c:pt idx="18">
                        <c:v>9316.6</c:v>
                      </c:pt>
                      <c:pt idx="19">
                        <c:v>9507.6</c:v>
                      </c:pt>
                      <c:pt idx="20">
                        <c:v>9528.2999999999993</c:v>
                      </c:pt>
                      <c:pt idx="21">
                        <c:v>9562.1</c:v>
                      </c:pt>
                      <c:pt idx="22">
                        <c:v>9612.6</c:v>
                      </c:pt>
                      <c:pt idx="23">
                        <c:v>9660.1</c:v>
                      </c:pt>
                      <c:pt idx="24">
                        <c:v>9733.2999999999993</c:v>
                      </c:pt>
                      <c:pt idx="25">
                        <c:v>9785.7000000000007</c:v>
                      </c:pt>
                      <c:pt idx="26">
                        <c:v>9830.6</c:v>
                      </c:pt>
                      <c:pt idx="27">
                        <c:v>9884.6</c:v>
                      </c:pt>
                      <c:pt idx="28">
                        <c:v>9928.4</c:v>
                      </c:pt>
                      <c:pt idx="29">
                        <c:v>9999.2999999999993</c:v>
                      </c:pt>
                      <c:pt idx="30">
                        <c:v>10051.799999999999</c:v>
                      </c:pt>
                      <c:pt idx="31">
                        <c:v>10121.299999999999</c:v>
                      </c:pt>
                      <c:pt idx="32">
                        <c:v>10200.799999999999</c:v>
                      </c:pt>
                      <c:pt idx="33">
                        <c:v>10267.299999999999</c:v>
                      </c:pt>
                      <c:pt idx="34">
                        <c:v>10337.6</c:v>
                      </c:pt>
                      <c:pt idx="35">
                        <c:v>10459.700000000001</c:v>
                      </c:pt>
                      <c:pt idx="36">
                        <c:v>10482.9</c:v>
                      </c:pt>
                      <c:pt idx="37">
                        <c:v>10501.3</c:v>
                      </c:pt>
                      <c:pt idx="38">
                        <c:v>10558.3</c:v>
                      </c:pt>
                      <c:pt idx="39">
                        <c:v>10586.3</c:v>
                      </c:pt>
                      <c:pt idx="40">
                        <c:v>10621</c:v>
                      </c:pt>
                      <c:pt idx="41">
                        <c:v>10678.7</c:v>
                      </c:pt>
                      <c:pt idx="42">
                        <c:v>10718.4</c:v>
                      </c:pt>
                      <c:pt idx="43">
                        <c:v>10776.6</c:v>
                      </c:pt>
                      <c:pt idx="44">
                        <c:v>10837.2</c:v>
                      </c:pt>
                      <c:pt idx="45">
                        <c:v>10961.6</c:v>
                      </c:pt>
                      <c:pt idx="46">
                        <c:v>10969.7</c:v>
                      </c:pt>
                      <c:pt idx="47">
                        <c:v>11035</c:v>
                      </c:pt>
                      <c:pt idx="48">
                        <c:v>11080.8</c:v>
                      </c:pt>
                      <c:pt idx="49">
                        <c:v>11178.8</c:v>
                      </c:pt>
                      <c:pt idx="50">
                        <c:v>11208.1</c:v>
                      </c:pt>
                      <c:pt idx="51">
                        <c:v>11257.7</c:v>
                      </c:pt>
                      <c:pt idx="52">
                        <c:v>11321</c:v>
                      </c:pt>
                      <c:pt idx="53">
                        <c:v>11374.9</c:v>
                      </c:pt>
                      <c:pt idx="54">
                        <c:v>11429.9</c:v>
                      </c:pt>
                      <c:pt idx="55">
                        <c:v>11458.9</c:v>
                      </c:pt>
                      <c:pt idx="56">
                        <c:v>11499.8</c:v>
                      </c:pt>
                      <c:pt idx="57">
                        <c:v>11566</c:v>
                      </c:pt>
                      <c:pt idx="58">
                        <c:v>11604.8</c:v>
                      </c:pt>
                      <c:pt idx="59">
                        <c:v>11684.9</c:v>
                      </c:pt>
                      <c:pt idx="60">
                        <c:v>11745.6</c:v>
                      </c:pt>
                      <c:pt idx="61">
                        <c:v>11879</c:v>
                      </c:pt>
                      <c:pt idx="62">
                        <c:v>11886.8</c:v>
                      </c:pt>
                      <c:pt idx="63">
                        <c:v>11928.9</c:v>
                      </c:pt>
                      <c:pt idx="64">
                        <c:v>11957.9</c:v>
                      </c:pt>
                      <c:pt idx="65">
                        <c:v>12001.7</c:v>
                      </c:pt>
                      <c:pt idx="66">
                        <c:v>12051.3</c:v>
                      </c:pt>
                      <c:pt idx="67">
                        <c:v>12101.9</c:v>
                      </c:pt>
                      <c:pt idx="68">
                        <c:v>12160.8</c:v>
                      </c:pt>
                      <c:pt idx="69">
                        <c:v>12195.9</c:v>
                      </c:pt>
                      <c:pt idx="70">
                        <c:v>12284.6</c:v>
                      </c:pt>
                      <c:pt idx="71">
                        <c:v>12346.8</c:v>
                      </c:pt>
                      <c:pt idx="72">
                        <c:v>12469.9</c:v>
                      </c:pt>
                      <c:pt idx="73">
                        <c:v>12556.7</c:v>
                      </c:pt>
                      <c:pt idx="74">
                        <c:v>12616.7</c:v>
                      </c:pt>
                      <c:pt idx="75">
                        <c:v>12700.4</c:v>
                      </c:pt>
                      <c:pt idx="76">
                        <c:v>12766.2</c:v>
                      </c:pt>
                      <c:pt idx="77">
                        <c:v>12829.4</c:v>
                      </c:pt>
                      <c:pt idx="78">
                        <c:v>12887.7</c:v>
                      </c:pt>
                      <c:pt idx="79">
                        <c:v>12972.8</c:v>
                      </c:pt>
                      <c:pt idx="80">
                        <c:v>13033.6</c:v>
                      </c:pt>
                      <c:pt idx="81">
                        <c:v>13100.5</c:v>
                      </c:pt>
                      <c:pt idx="82">
                        <c:v>13173.4</c:v>
                      </c:pt>
                      <c:pt idx="83">
                        <c:v>13213.4</c:v>
                      </c:pt>
                      <c:pt idx="84">
                        <c:v>13283.4</c:v>
                      </c:pt>
                      <c:pt idx="85">
                        <c:v>13358.8</c:v>
                      </c:pt>
                      <c:pt idx="86">
                        <c:v>13426.9</c:v>
                      </c:pt>
                      <c:pt idx="87">
                        <c:v>13484.9</c:v>
                      </c:pt>
                      <c:pt idx="88">
                        <c:v>13538.1</c:v>
                      </c:pt>
                      <c:pt idx="89">
                        <c:v>13559.2</c:v>
                      </c:pt>
                      <c:pt idx="90">
                        <c:v>13618.7</c:v>
                      </c:pt>
                      <c:pt idx="91">
                        <c:v>13673.7</c:v>
                      </c:pt>
                      <c:pt idx="92">
                        <c:v>13717.9</c:v>
                      </c:pt>
                      <c:pt idx="93">
                        <c:v>13770.1</c:v>
                      </c:pt>
                      <c:pt idx="94">
                        <c:v>13799.9</c:v>
                      </c:pt>
                      <c:pt idx="95">
                        <c:v>13857.9</c:v>
                      </c:pt>
                      <c:pt idx="96">
                        <c:v>13869.7</c:v>
                      </c:pt>
                      <c:pt idx="97">
                        <c:v>13912.3</c:v>
                      </c:pt>
                      <c:pt idx="98">
                        <c:v>13970.2</c:v>
                      </c:pt>
                      <c:pt idx="99">
                        <c:v>13988.8</c:v>
                      </c:pt>
                      <c:pt idx="100">
                        <c:v>14047.2</c:v>
                      </c:pt>
                      <c:pt idx="101">
                        <c:v>14103.6</c:v>
                      </c:pt>
                      <c:pt idx="102">
                        <c:v>14139.2</c:v>
                      </c:pt>
                      <c:pt idx="103">
                        <c:v>14181.3</c:v>
                      </c:pt>
                      <c:pt idx="104">
                        <c:v>14212.9</c:v>
                      </c:pt>
                      <c:pt idx="105">
                        <c:v>14222.5</c:v>
                      </c:pt>
                      <c:pt idx="106">
                        <c:v>14236.8</c:v>
                      </c:pt>
                      <c:pt idx="107">
                        <c:v>14362.7</c:v>
                      </c:pt>
                      <c:pt idx="108">
                        <c:v>14430</c:v>
                      </c:pt>
                      <c:pt idx="109">
                        <c:v>14469.9</c:v>
                      </c:pt>
                      <c:pt idx="110">
                        <c:v>14509.9</c:v>
                      </c:pt>
                      <c:pt idx="111">
                        <c:v>14541</c:v>
                      </c:pt>
                      <c:pt idx="112">
                        <c:v>14643.2</c:v>
                      </c:pt>
                      <c:pt idx="113">
                        <c:v>14757.7</c:v>
                      </c:pt>
                      <c:pt idx="114">
                        <c:v>14840.6</c:v>
                      </c:pt>
                      <c:pt idx="115">
                        <c:v>14914.6</c:v>
                      </c:pt>
                      <c:pt idx="116">
                        <c:v>15008.1</c:v>
                      </c:pt>
                      <c:pt idx="117">
                        <c:v>15140.8</c:v>
                      </c:pt>
                      <c:pt idx="118">
                        <c:v>15242.2</c:v>
                      </c:pt>
                      <c:pt idx="119">
                        <c:v>15320.7</c:v>
                      </c:pt>
                      <c:pt idx="120">
                        <c:v>15396</c:v>
                      </c:pt>
                      <c:pt idx="121">
                        <c:v>15450.3</c:v>
                      </c:pt>
                      <c:pt idx="122">
                        <c:v>15978.7</c:v>
                      </c:pt>
                      <c:pt idx="123">
                        <c:v>16997.599999999999</c:v>
                      </c:pt>
                      <c:pt idx="124">
                        <c:v>17851.099999999999</c:v>
                      </c:pt>
                      <c:pt idx="125">
                        <c:v>18131.7</c:v>
                      </c:pt>
                      <c:pt idx="126">
                        <c:v>18286.3</c:v>
                      </c:pt>
                      <c:pt idx="127">
                        <c:v>18346</c:v>
                      </c:pt>
                      <c:pt idx="128">
                        <c:v>18577.3</c:v>
                      </c:pt>
                      <c:pt idx="129">
                        <c:v>18729.099999999999</c:v>
                      </c:pt>
                      <c:pt idx="130">
                        <c:v>18949.3</c:v>
                      </c:pt>
                      <c:pt idx="131">
                        <c:v>19114.400000000001</c:v>
                      </c:pt>
                      <c:pt idx="132">
                        <c:v>19357</c:v>
                      </c:pt>
                      <c:pt idx="133">
                        <c:v>19600.5</c:v>
                      </c:pt>
                      <c:pt idx="134">
                        <c:v>19841</c:v>
                      </c:pt>
                      <c:pt idx="135">
                        <c:v>20116.900000000001</c:v>
                      </c:pt>
                      <c:pt idx="136">
                        <c:v>20431.099999999999</c:v>
                      </c:pt>
                      <c:pt idx="137">
                        <c:v>20506.599999999999</c:v>
                      </c:pt>
                      <c:pt idx="138">
                        <c:v>20663</c:v>
                      </c:pt>
                      <c:pt idx="139">
                        <c:v>20847.900000000001</c:v>
                      </c:pt>
                      <c:pt idx="140">
                        <c:v>20964.3</c:v>
                      </c:pt>
                      <c:pt idx="141">
                        <c:v>21116.3</c:v>
                      </c:pt>
                      <c:pt idx="142">
                        <c:v>21316.3</c:v>
                      </c:pt>
                      <c:pt idx="143">
                        <c:v>21549.3</c:v>
                      </c:pt>
                      <c:pt idx="144">
                        <c:v>21562.1</c:v>
                      </c:pt>
                      <c:pt idx="145">
                        <c:v>21570.5</c:v>
                      </c:pt>
                      <c:pt idx="146">
                        <c:v>21697.599999999999</c:v>
                      </c:pt>
                      <c:pt idx="147">
                        <c:v>21677.200000000001</c:v>
                      </c:pt>
                      <c:pt idx="148">
                        <c:v>21665.599999999999</c:v>
                      </c:pt>
                      <c:pt idx="149">
                        <c:v>21666.400000000001</c:v>
                      </c:pt>
                      <c:pt idx="150">
                        <c:v>21703.599999999999</c:v>
                      </c:pt>
                      <c:pt idx="151">
                        <c:v>21659.9</c:v>
                      </c:pt>
                      <c:pt idx="152">
                        <c:v>21525.200000000001</c:v>
                      </c:pt>
                      <c:pt idx="153">
                        <c:v>21433.3</c:v>
                      </c:pt>
                      <c:pt idx="154">
                        <c:v>21399.3</c:v>
                      </c:pt>
                      <c:pt idx="155">
                        <c:v>21358.2</c:v>
                      </c:pt>
                      <c:pt idx="156">
                        <c:v>21222.3</c:v>
                      </c:pt>
                      <c:pt idx="157">
                        <c:v>21100.9</c:v>
                      </c:pt>
                      <c:pt idx="158">
                        <c:v>20876.3</c:v>
                      </c:pt>
                      <c:pt idx="159">
                        <c:v>20705.7</c:v>
                      </c:pt>
                      <c:pt idx="160">
                        <c:v>20820.400000000001</c:v>
                      </c:pt>
                      <c:pt idx="161">
                        <c:v>20854.400000000001</c:v>
                      </c:pt>
                      <c:pt idx="162">
                        <c:v>20863.7</c:v>
                      </c:pt>
                      <c:pt idx="163">
                        <c:v>20825.3</c:v>
                      </c:pt>
                      <c:pt idx="164">
                        <c:v>20754.900000000001</c:v>
                      </c:pt>
                    </c:numCache>
                  </c:numRef>
                </c:val>
                <c:smooth val="0"/>
                <c:extLst>
                  <c:ext xmlns:c16="http://schemas.microsoft.com/office/drawing/2014/chart" uri="{C3380CC4-5D6E-409C-BE32-E72D297353CC}">
                    <c16:uniqueId val="{00000004-EDA4-4610-8AB4-1E391A0E9463}"/>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'usa data'!$P$3</c15:sqref>
                        </c15:formulaRef>
                      </c:ext>
                    </c:extLst>
                    <c:strCache>
                      <c:ptCount val="1"/>
                      <c:pt idx="0">
                        <c:v>تورم 12 ماهه منتهی به هر ماه</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'usa data'!$J$4:$J$202</c15:sqref>
                        </c15:fullRef>
                        <c15:formulaRef>
                          <c15:sqref>'usa data'!$J$4:$J$169</c15:sqref>
                        </c15:formulaRef>
                      </c:ext>
                    </c:extLst>
                    <c:numCache>
                      <c:formatCode>yyyy\-mm\-dd</c:formatCode>
                      <c:ptCount val="166"/>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numCache>
                  </c:numRef>
                </c:cat>
                <c:val>
                  <c:numRef>
                    <c:extLst>
                      <c:ext xmlns:c15="http://schemas.microsoft.com/office/drawing/2012/chart" uri="{02D57815-91ED-43cb-92C2-25804820EDAC}">
                        <c15:fullRef>
                          <c15:sqref>'usa data'!$P$4:$P$202</c15:sqref>
                        </c15:fullRef>
                        <c15:formulaRef>
                          <c15:sqref>'usa data'!$P$4:$P$169</c15:sqref>
                        </c15:formulaRef>
                      </c:ext>
                    </c:extLst>
                    <c:numCache>
                      <c:formatCode>0.00</c:formatCode>
                      <c:ptCount val="166"/>
                      <c:pt idx="0">
                        <c:v>-0.16061698414341799</c:v>
                      </c:pt>
                      <c:pt idx="1">
                        <c:v>-0.120398595386481</c:v>
                      </c:pt>
                      <c:pt idx="2">
                        <c:v>-5.4216345355556202E-2</c:v>
                      </c:pt>
                      <c:pt idx="3">
                        <c:v>-1.06895614360745E-3</c:v>
                      </c:pt>
                      <c:pt idx="4">
                        <c:v>2.6481894337539599E-2</c:v>
                      </c:pt>
                      <c:pt idx="5">
                        <c:v>2.00378198019453E-2</c:v>
                      </c:pt>
                      <c:pt idx="6">
                        <c:v>5.2954793334755397E-2</c:v>
                      </c:pt>
                      <c:pt idx="7">
                        <c:v>6.0824265195209601E-2</c:v>
                      </c:pt>
                      <c:pt idx="8">
                        <c:v>0.107237951249144</c:v>
                      </c:pt>
                      <c:pt idx="9">
                        <c:v>0.113040073979051</c:v>
                      </c:pt>
                      <c:pt idx="10">
                        <c:v>0.135715519308999</c:v>
                      </c:pt>
                      <c:pt idx="11">
                        <c:v>0.13148809119142801</c:v>
                      </c:pt>
                      <c:pt idx="12">
                        <c:v>0.16813417769984099</c:v>
                      </c:pt>
                      <c:pt idx="13">
                        <c:v>0.22316838742057199</c:v>
                      </c:pt>
                      <c:pt idx="14">
                        <c:v>0.2834055246785</c:v>
                      </c:pt>
                      <c:pt idx="15">
                        <c:v>0.30788776232555298</c:v>
                      </c:pt>
                      <c:pt idx="16">
                        <c:v>0.34629125444917602</c:v>
                      </c:pt>
                      <c:pt idx="17">
                        <c:v>0.37068961626291802</c:v>
                      </c:pt>
                      <c:pt idx="18">
                        <c:v>0.42163785800328801</c:v>
                      </c:pt>
                      <c:pt idx="19">
                        <c:v>0.46944824944348401</c:v>
                      </c:pt>
                      <c:pt idx="20">
                        <c:v>0.49111273056927301</c:v>
                      </c:pt>
                      <c:pt idx="21">
                        <c:v>0.48762409002124801</c:v>
                      </c:pt>
                      <c:pt idx="22">
                        <c:v>0.463726670559865</c:v>
                      </c:pt>
                      <c:pt idx="23">
                        <c:v>2.9873105855568398</c:v>
                      </c:pt>
                      <c:pt idx="24">
                        <c:v>2.9019546751606602</c:v>
                      </c:pt>
                      <c:pt idx="25">
                        <c:v>2.79945450938791</c:v>
                      </c:pt>
                      <c:pt idx="26">
                        <c:v>2.5332168562448798</c:v>
                      </c:pt>
                      <c:pt idx="27">
                        <c:v>2.1796349323122901</c:v>
                      </c:pt>
                      <c:pt idx="28">
                        <c:v>1.5155466165167599</c:v>
                      </c:pt>
                      <c:pt idx="29">
                        <c:v>1.3614931514308199</c:v>
                      </c:pt>
                      <c:pt idx="30">
                        <c:v>1.0071543886774199</c:v>
                      </c:pt>
                      <c:pt idx="31">
                        <c:v>1.3861233861043001</c:v>
                      </c:pt>
                      <c:pt idx="32">
                        <c:v>1.7974024891153699</c:v>
                      </c:pt>
                      <c:pt idx="33">
                        <c:v>2.06749528305662</c:v>
                      </c:pt>
                      <c:pt idx="34">
                        <c:v>1.73214036849875</c:v>
                      </c:pt>
                      <c:pt idx="35">
                        <c:v>1.7224162222264101</c:v>
                      </c:pt>
                      <c:pt idx="36">
                        <c:v>1.5612648133836</c:v>
                      </c:pt>
                      <c:pt idx="37">
                        <c:v>1.9470693799771901</c:v>
                      </c:pt>
                      <c:pt idx="38">
                        <c:v>1.39991138537702</c:v>
                      </c:pt>
                      <c:pt idx="39">
                        <c:v>0.97425264651288501</c:v>
                      </c:pt>
                      <c:pt idx="40">
                        <c:v>1.2787711469179901</c:v>
                      </c:pt>
                      <c:pt idx="41">
                        <c:v>1.71124851918415</c:v>
                      </c:pt>
                      <c:pt idx="42">
                        <c:v>1.9376391291886099</c:v>
                      </c:pt>
                      <c:pt idx="43">
                        <c:v>1.47496616149788</c:v>
                      </c:pt>
                      <c:pt idx="44">
                        <c:v>1.1171460598048899</c:v>
                      </c:pt>
                      <c:pt idx="45">
                        <c:v>0.90433308405434198</c:v>
                      </c:pt>
                      <c:pt idx="46">
                        <c:v>1.20667327748419</c:v>
                      </c:pt>
                      <c:pt idx="47">
                        <c:v>1.5007052274881301</c:v>
                      </c:pt>
                      <c:pt idx="48">
                        <c:v>1.57904920016807</c:v>
                      </c:pt>
                      <c:pt idx="49">
                        <c:v>1.1045700273255501</c:v>
                      </c:pt>
                      <c:pt idx="50">
                        <c:v>1.49821522508226</c:v>
                      </c:pt>
                      <c:pt idx="51">
                        <c:v>1.95393016520532</c:v>
                      </c:pt>
                      <c:pt idx="52">
                        <c:v>2.1400563724507999</c:v>
                      </c:pt>
                      <c:pt idx="53">
                        <c:v>2.0885765284170699</c:v>
                      </c:pt>
                      <c:pt idx="54">
                        <c:v>2.0125924104019099</c:v>
                      </c:pt>
                      <c:pt idx="55">
                        <c:v>1.7234321826827701</c:v>
                      </c:pt>
                      <c:pt idx="56">
                        <c:v>1.6771340744824901</c:v>
                      </c:pt>
                      <c:pt idx="57">
                        <c:v>1.68269619168847</c:v>
                      </c:pt>
                      <c:pt idx="58">
                        <c:v>1.33659070948779</c:v>
                      </c:pt>
                      <c:pt idx="59">
                        <c:v>0.75500856000000205</c:v>
                      </c:pt>
                      <c:pt idx="60">
                        <c:v>-0.158826689677667</c:v>
                      </c:pt>
                      <c:pt idx="61">
                        <c:v>-7.91173258568139E-2</c:v>
                      </c:pt>
                      <c:pt idx="62">
                        <c:v>-0.100926018210875</c:v>
                      </c:pt>
                      <c:pt idx="63">
                        <c:v>-0.226850987023588</c:v>
                      </c:pt>
                      <c:pt idx="64">
                        <c:v>-3.1272740002036503E-2</c:v>
                      </c:pt>
                      <c:pt idx="65">
                        <c:v>0.135880675954901</c:v>
                      </c:pt>
                      <c:pt idx="66">
                        <c:v>0.17729630100493099</c:v>
                      </c:pt>
                      <c:pt idx="67">
                        <c:v>0.17262369110261799</c:v>
                      </c:pt>
                      <c:pt idx="68">
                        <c:v>-0.10788842963253201</c:v>
                      </c:pt>
                      <c:pt idx="69">
                        <c:v>9.0472210487179405E-2</c:v>
                      </c:pt>
                      <c:pt idx="70">
                        <c:v>0.41665528531482199</c:v>
                      </c:pt>
                      <c:pt idx="71">
                        <c:v>0.63297673895967299</c:v>
                      </c:pt>
                      <c:pt idx="72">
                        <c:v>1.34377757718782</c:v>
                      </c:pt>
                      <c:pt idx="73">
                        <c:v>0.97863247113657204</c:v>
                      </c:pt>
                      <c:pt idx="74">
                        <c:v>0.77630698734428305</c:v>
                      </c:pt>
                      <c:pt idx="75">
                        <c:v>1.0399024817092599</c:v>
                      </c:pt>
                      <c:pt idx="76">
                        <c:v>0.89033389400642204</c:v>
                      </c:pt>
                      <c:pt idx="77">
                        <c:v>0.857599194753776</c:v>
                      </c:pt>
                      <c:pt idx="78">
                        <c:v>0.69604035506204098</c:v>
                      </c:pt>
                      <c:pt idx="79">
                        <c:v>0.96318550708561401</c:v>
                      </c:pt>
                      <c:pt idx="80">
                        <c:v>1.41642712257058</c:v>
                      </c:pt>
                      <c:pt idx="81">
                        <c:v>1.60801934017529</c:v>
                      </c:pt>
                      <c:pt idx="82">
                        <c:v>1.6710979016345699</c:v>
                      </c:pt>
                      <c:pt idx="83">
                        <c:v>2.0661930782756102</c:v>
                      </c:pt>
                      <c:pt idx="84">
                        <c:v>2.4940037155444399</c:v>
                      </c:pt>
                      <c:pt idx="85">
                        <c:v>2.7243233441852301</c:v>
                      </c:pt>
                      <c:pt idx="86">
                        <c:v>2.3658182317192802</c:v>
                      </c:pt>
                      <c:pt idx="87">
                        <c:v>2.18940596162073</c:v>
                      </c:pt>
                      <c:pt idx="88">
                        <c:v>1.8654607054610299</c:v>
                      </c:pt>
                      <c:pt idx="89">
                        <c:v>1.6249882325579601</c:v>
                      </c:pt>
                      <c:pt idx="90">
                        <c:v>1.71827473861852</c:v>
                      </c:pt>
                      <c:pt idx="91">
                        <c:v>1.9261017388174999</c:v>
                      </c:pt>
                      <c:pt idx="92">
                        <c:v>2.2135025526304801</c:v>
                      </c:pt>
                      <c:pt idx="93">
                        <c:v>2.01592346814388</c:v>
                      </c:pt>
                      <c:pt idx="94">
                        <c:v>2.1805373944933799</c:v>
                      </c:pt>
                      <c:pt idx="95">
                        <c:v>2.0919180609708801</c:v>
                      </c:pt>
                      <c:pt idx="96">
                        <c:v>2.0421876656265101</c:v>
                      </c:pt>
                      <c:pt idx="97">
                        <c:v>2.17511660824798</c:v>
                      </c:pt>
                      <c:pt idx="98">
                        <c:v>2.32136146361879</c:v>
                      </c:pt>
                      <c:pt idx="99">
                        <c:v>2.4067373660644602</c:v>
                      </c:pt>
                      <c:pt idx="100">
                        <c:v>2.7256566236085402</c:v>
                      </c:pt>
                      <c:pt idx="101">
                        <c:v>2.8006132177791598</c:v>
                      </c:pt>
                      <c:pt idx="102">
                        <c:v>2.8898039792500301</c:v>
                      </c:pt>
                      <c:pt idx="103">
                        <c:v>2.6513833024286901</c:v>
                      </c:pt>
                      <c:pt idx="104">
                        <c:v>2.2409827736858201</c:v>
                      </c:pt>
                      <c:pt idx="105">
                        <c:v>2.4860906959700899</c:v>
                      </c:pt>
                      <c:pt idx="106">
                        <c:v>2.1725383155220102</c:v>
                      </c:pt>
                      <c:pt idx="107">
                        <c:v>1.94929185547705</c:v>
                      </c:pt>
                      <c:pt idx="108">
                        <c:v>1.59390424582153</c:v>
                      </c:pt>
                      <c:pt idx="109">
                        <c:v>1.57642209194507</c:v>
                      </c:pt>
                      <c:pt idx="110">
                        <c:v>1.93369675764077</c:v>
                      </c:pt>
                      <c:pt idx="111">
                        <c:v>2.0993312420326702</c:v>
                      </c:pt>
                      <c:pt idx="112">
                        <c:v>1.9163348815088701</c:v>
                      </c:pt>
                      <c:pt idx="113">
                        <c:v>1.7643652563230099</c:v>
                      </c:pt>
                      <c:pt idx="114">
                        <c:v>1.9178432086172801</c:v>
                      </c:pt>
                      <c:pt idx="115">
                        <c:v>1.8378420488043601</c:v>
                      </c:pt>
                      <c:pt idx="116">
                        <c:v>1.78148639618812</c:v>
                      </c:pt>
                      <c:pt idx="117">
                        <c:v>1.83537193426659</c:v>
                      </c:pt>
                      <c:pt idx="118">
                        <c:v>2.0898417029682301</c:v>
                      </c:pt>
                      <c:pt idx="119">
                        <c:v>2.27759167377546</c:v>
                      </c:pt>
                      <c:pt idx="120">
                        <c:v>2.4916328465415098</c:v>
                      </c:pt>
                      <c:pt idx="121">
                        <c:v>2.3402930879403998</c:v>
                      </c:pt>
                      <c:pt idx="122">
                        <c:v>1.53077983402619</c:v>
                      </c:pt>
                      <c:pt idx="123">
                        <c:v>0.28595780603367299</c:v>
                      </c:pt>
                      <c:pt idx="124">
                        <c:v>5.1280577225056398E-2</c:v>
                      </c:pt>
                      <c:pt idx="125">
                        <c:v>0.58127097590474897</c:v>
                      </c:pt>
                      <c:pt idx="126">
                        <c:v>0.93333590735669203</c:v>
                      </c:pt>
                      <c:pt idx="127">
                        <c:v>1.2645065613624999</c:v>
                      </c:pt>
                      <c:pt idx="128">
                        <c:v>1.33200377255831</c:v>
                      </c:pt>
                      <c:pt idx="129">
                        <c:v>1.1309815485711501</c:v>
                      </c:pt>
                      <c:pt idx="130">
                        <c:v>1.1221550554653399</c:v>
                      </c:pt>
                      <c:pt idx="131">
                        <c:v>1.3230121039742999</c:v>
                      </c:pt>
                      <c:pt idx="132">
                        <c:v>1.3659148847987099</c:v>
                      </c:pt>
                      <c:pt idx="133">
                        <c:v>1.63014395317607</c:v>
                      </c:pt>
                      <c:pt idx="134">
                        <c:v>2.5548871187196101</c:v>
                      </c:pt>
                      <c:pt idx="135">
                        <c:v>4.0911686789553698</c:v>
                      </c:pt>
                      <c:pt idx="136">
                        <c:v>4.92631222194243</c:v>
                      </c:pt>
                      <c:pt idx="137">
                        <c:v>5.3080769779492396</c:v>
                      </c:pt>
                      <c:pt idx="138">
                        <c:v>5.2630888529101298</c:v>
                      </c:pt>
                      <c:pt idx="139">
                        <c:v>5.1738568061168202</c:v>
                      </c:pt>
                      <c:pt idx="140">
                        <c:v>5.33181296198849</c:v>
                      </c:pt>
                      <c:pt idx="141">
                        <c:v>6.1689805530002797</c:v>
                      </c:pt>
                      <c:pt idx="142">
                        <c:v>6.7562908032347204</c:v>
                      </c:pt>
                      <c:pt idx="143">
                        <c:v>6.9858170763279999</c:v>
                      </c:pt>
                      <c:pt idx="144">
                        <c:v>7.4310893281522601</c:v>
                      </c:pt>
                      <c:pt idx="145">
                        <c:v>7.8314185222506802</c:v>
                      </c:pt>
                      <c:pt idx="146">
                        <c:v>8.4595243150698494</c:v>
                      </c:pt>
                      <c:pt idx="147">
                        <c:v>8.1966114580596692</c:v>
                      </c:pt>
                      <c:pt idx="148">
                        <c:v>8.5198957465722405</c:v>
                      </c:pt>
                      <c:pt idx="149">
                        <c:v>8.9683714798975895</c:v>
                      </c:pt>
                      <c:pt idx="150">
                        <c:v>8.4617217205793906</c:v>
                      </c:pt>
                      <c:pt idx="151">
                        <c:v>8.214989378576</c:v>
                      </c:pt>
                      <c:pt idx="152">
                        <c:v>8.1891084129028098</c:v>
                      </c:pt>
                      <c:pt idx="153">
                        <c:v>7.7466915781468701</c:v>
                      </c:pt>
                      <c:pt idx="154">
                        <c:v>7.1283443853391697</c:v>
                      </c:pt>
                      <c:pt idx="155">
                        <c:v>6.51667354017638</c:v>
                      </c:pt>
                      <c:pt idx="156">
                        <c:v>6.33166705649165</c:v>
                      </c:pt>
                      <c:pt idx="157">
                        <c:v>5.9044499999073503</c:v>
                      </c:pt>
                      <c:pt idx="158">
                        <c:v>4.8534547200102196</c:v>
                      </c:pt>
                      <c:pt idx="159">
                        <c:v>4.8720597231895599</c:v>
                      </c:pt>
                      <c:pt idx="160">
                        <c:v>3.9936775817146399</c:v>
                      </c:pt>
                      <c:pt idx="161">
                        <c:v>2.9715878318128</c:v>
                      </c:pt>
                      <c:pt idx="162">
                        <c:v>3.16070891227286</c:v>
                      </c:pt>
                      <c:pt idx="163">
                        <c:v>3.6965830718729098</c:v>
                      </c:pt>
                      <c:pt idx="164">
                        <c:v>3.6503649234497502</c:v>
                      </c:pt>
                    </c:numCache>
                  </c:numRef>
                </c:val>
                <c:smooth val="0"/>
                <c:extLst xmlns:c15="http://schemas.microsoft.com/office/drawing/2012/chart">
                  <c:ext xmlns:c16="http://schemas.microsoft.com/office/drawing/2014/chart" uri="{C3380CC4-5D6E-409C-BE32-E72D297353CC}">
                    <c16:uniqueId val="{00000005-EDA4-4610-8AB4-1E391A0E9463}"/>
                  </c:ext>
                </c:extLst>
              </c15:ser>
            </c15:filteredLineSeries>
          </c:ext>
        </c:extLst>
      </c:lineChart>
      <c:dateAx>
        <c:axId val="2134284383"/>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1736431"/>
        <c:crosses val="autoZero"/>
        <c:auto val="1"/>
        <c:lblOffset val="100"/>
        <c:baseTimeUnit val="months"/>
      </c:dateAx>
      <c:valAx>
        <c:axId val="317364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34284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Titr" panose="00000700000000000000" pitchFamily="2" charset="-78"/>
              </a:defRPr>
            </a:pPr>
            <a:r>
              <a:rPr lang="fa-IR">
                <a:cs typeface="B Titr" panose="00000700000000000000" pitchFamily="2" charset="-78"/>
              </a:rPr>
              <a:t>تحولات متغیرهای پولی در امریکا</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Titr" panose="00000700000000000000" pitchFamily="2" charset="-78"/>
            </a:defRPr>
          </a:pPr>
          <a:endParaRPr lang="en-US"/>
        </a:p>
      </c:txPr>
    </c:title>
    <c:autoTitleDeleted val="0"/>
    <c:plotArea>
      <c:layout>
        <c:manualLayout>
          <c:layoutTarget val="inner"/>
          <c:xMode val="edge"/>
          <c:yMode val="edge"/>
          <c:x val="6.8674176253929742E-2"/>
          <c:y val="8.2954501799183011E-2"/>
          <c:w val="0.89709159436878849"/>
          <c:h val="0.82174502343419842"/>
        </c:manualLayout>
      </c:layout>
      <c:lineChart>
        <c:grouping val="standard"/>
        <c:varyColors val="0"/>
        <c:ser>
          <c:idx val="1"/>
          <c:order val="1"/>
          <c:tx>
            <c:strRef>
              <c:f>'usa data'!$L$3</c:f>
              <c:strCache>
                <c:ptCount val="1"/>
                <c:pt idx="0">
                  <c:v>رشد نقطه ای نقدینگی</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'usa data'!$J$4:$J$202</c15:sqref>
                  </c15:fullRef>
                </c:ext>
              </c:extLst>
              <c:f>'usa data'!$J$100:$J$169</c:f>
              <c:numCache>
                <c:formatCode>yyyy\-mm\-dd</c:formatCode>
                <c:ptCount val="7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numCache>
            </c:numRef>
          </c:cat>
          <c:val>
            <c:numRef>
              <c:extLst>
                <c:ext xmlns:c15="http://schemas.microsoft.com/office/drawing/2012/chart" uri="{02D57815-91ED-43cb-92C2-25804820EDAC}">
                  <c15:fullRef>
                    <c15:sqref>'usa data'!$L$4:$L$202</c15:sqref>
                  </c15:fullRef>
                </c:ext>
              </c:extLst>
              <c:f>'usa data'!$L$100:$L$169</c:f>
              <c:numCache>
                <c:formatCode>0.00</c:formatCode>
                <c:ptCount val="70"/>
                <c:pt idx="0">
                  <c:v>4.41378</c:v>
                </c:pt>
                <c:pt idx="1">
                  <c:v>4.1433400000000002</c:v>
                </c:pt>
                <c:pt idx="2">
                  <c:v>4.0463500000000003</c:v>
                </c:pt>
                <c:pt idx="3">
                  <c:v>3.7367699999999999</c:v>
                </c:pt>
                <c:pt idx="4">
                  <c:v>3.7605</c:v>
                </c:pt>
                <c:pt idx="5">
                  <c:v>4.0149900000000001</c:v>
                </c:pt>
                <c:pt idx="6">
                  <c:v>3.8219500000000002</c:v>
                </c:pt>
                <c:pt idx="7">
                  <c:v>3.71224</c:v>
                </c:pt>
                <c:pt idx="8">
                  <c:v>3.6084200000000002</c:v>
                </c:pt>
                <c:pt idx="9">
                  <c:v>3.28538</c:v>
                </c:pt>
                <c:pt idx="10">
                  <c:v>3.1659600000000001</c:v>
                </c:pt>
                <c:pt idx="11">
                  <c:v>3.64269</c:v>
                </c:pt>
                <c:pt idx="12">
                  <c:v>4.0397400000000001</c:v>
                </c:pt>
                <c:pt idx="13">
                  <c:v>4.0079599999999997</c:v>
                </c:pt>
                <c:pt idx="14">
                  <c:v>3.8632200000000001</c:v>
                </c:pt>
                <c:pt idx="15">
                  <c:v>3.9474399999999998</c:v>
                </c:pt>
                <c:pt idx="16">
                  <c:v>4.2428400000000002</c:v>
                </c:pt>
                <c:pt idx="17">
                  <c:v>4.6378199999999996</c:v>
                </c:pt>
                <c:pt idx="18">
                  <c:v>4.96068</c:v>
                </c:pt>
                <c:pt idx="19">
                  <c:v>5.17089</c:v>
                </c:pt>
                <c:pt idx="20">
                  <c:v>5.5949200000000001</c:v>
                </c:pt>
                <c:pt idx="21">
                  <c:v>6.4566699999999999</c:v>
                </c:pt>
                <c:pt idx="22">
                  <c:v>7.0619800000000001</c:v>
                </c:pt>
                <c:pt idx="23">
                  <c:v>6.6700600000000003</c:v>
                </c:pt>
                <c:pt idx="24">
                  <c:v>6.6943900000000003</c:v>
                </c:pt>
                <c:pt idx="25">
                  <c:v>6.7754399999999997</c:v>
                </c:pt>
                <c:pt idx="26">
                  <c:v>10.12274</c:v>
                </c:pt>
                <c:pt idx="27">
                  <c:v>16.894300000000001</c:v>
                </c:pt>
                <c:pt idx="28">
                  <c:v>21.9071</c:v>
                </c:pt>
                <c:pt idx="29">
                  <c:v>22.862639999999999</c:v>
                </c:pt>
                <c:pt idx="30">
                  <c:v>23.218060000000001</c:v>
                </c:pt>
                <c:pt idx="31">
                  <c:v>23.006989999999998</c:v>
                </c:pt>
                <c:pt idx="32">
                  <c:v>23.78182</c:v>
                </c:pt>
                <c:pt idx="33">
                  <c:v>23.699539999999999</c:v>
                </c:pt>
                <c:pt idx="34">
                  <c:v>24.321290000000001</c:v>
                </c:pt>
                <c:pt idx="35">
                  <c:v>24.76192</c:v>
                </c:pt>
                <c:pt idx="36">
                  <c:v>25.727460000000001</c:v>
                </c:pt>
                <c:pt idx="37">
                  <c:v>26.861609999999999</c:v>
                </c:pt>
                <c:pt idx="38">
                  <c:v>24.17155</c:v>
                </c:pt>
                <c:pt idx="39">
                  <c:v>18.351410000000001</c:v>
                </c:pt>
                <c:pt idx="40">
                  <c:v>14.45289</c:v>
                </c:pt>
                <c:pt idx="41">
                  <c:v>13.098050000000001</c:v>
                </c:pt>
                <c:pt idx="42">
                  <c:v>12.997159999999999</c:v>
                </c:pt>
                <c:pt idx="43">
                  <c:v>13.637309999999999</c:v>
                </c:pt>
                <c:pt idx="44">
                  <c:v>12.84901</c:v>
                </c:pt>
                <c:pt idx="45">
                  <c:v>12.745939999999999</c:v>
                </c:pt>
                <c:pt idx="46">
                  <c:v>12.49123</c:v>
                </c:pt>
                <c:pt idx="47">
                  <c:v>12.73856</c:v>
                </c:pt>
                <c:pt idx="48">
                  <c:v>11.39174</c:v>
                </c:pt>
                <c:pt idx="49">
                  <c:v>10.05076</c:v>
                </c:pt>
                <c:pt idx="50">
                  <c:v>9.3573900000000005</c:v>
                </c:pt>
                <c:pt idx="51">
                  <c:v>7.75617</c:v>
                </c:pt>
                <c:pt idx="52">
                  <c:v>6.0422599999999997</c:v>
                </c:pt>
                <c:pt idx="53">
                  <c:v>5.6557399999999998</c:v>
                </c:pt>
                <c:pt idx="54">
                  <c:v>5.0360500000000004</c:v>
                </c:pt>
                <c:pt idx="55">
                  <c:v>3.8948800000000001</c:v>
                </c:pt>
                <c:pt idx="56">
                  <c:v>2.6755</c:v>
                </c:pt>
                <c:pt idx="57">
                  <c:v>1.5012099999999999</c:v>
                </c:pt>
                <c:pt idx="58">
                  <c:v>0.38936999999999999</c:v>
                </c:pt>
                <c:pt idx="59">
                  <c:v>-0.88680000000000003</c:v>
                </c:pt>
                <c:pt idx="60">
                  <c:v>-1.5759099999999999</c:v>
                </c:pt>
                <c:pt idx="61">
                  <c:v>-2.1770499999999999</c:v>
                </c:pt>
                <c:pt idx="62">
                  <c:v>-3.7852100000000002</c:v>
                </c:pt>
                <c:pt idx="63">
                  <c:v>-4.4816700000000003</c:v>
                </c:pt>
                <c:pt idx="64">
                  <c:v>-3.9011200000000001</c:v>
                </c:pt>
                <c:pt idx="65">
                  <c:v>-3.7477399999999998</c:v>
                </c:pt>
                <c:pt idx="66">
                  <c:v>-3.8698600000000001</c:v>
                </c:pt>
                <c:pt idx="67">
                  <c:v>-3.8532000000000002</c:v>
                </c:pt>
                <c:pt idx="68">
                  <c:v>-3.5785999999999998</c:v>
                </c:pt>
              </c:numCache>
            </c:numRef>
          </c:val>
          <c:smooth val="0"/>
          <c:extLst>
            <c:ext xmlns:c16="http://schemas.microsoft.com/office/drawing/2014/chart" uri="{C3380CC4-5D6E-409C-BE32-E72D297353CC}">
              <c16:uniqueId val="{00000000-EEDE-4289-B9DD-1D0FE1F0A0BB}"/>
            </c:ext>
          </c:extLst>
        </c:ser>
        <c:ser>
          <c:idx val="2"/>
          <c:order val="2"/>
          <c:tx>
            <c:strRef>
              <c:f>'usa data'!$M$3</c:f>
              <c:strCache>
                <c:ptCount val="1"/>
                <c:pt idx="0">
                  <c:v>تورم نقطه ای شهری</c:v>
                </c:pt>
              </c:strCache>
            </c:strRef>
          </c:tx>
          <c:spPr>
            <a:ln w="28575" cap="rnd">
              <a:solidFill>
                <a:schemeClr val="accent3"/>
              </a:solidFill>
              <a:round/>
            </a:ln>
            <a:effectLst/>
          </c:spPr>
          <c:marker>
            <c:symbol val="none"/>
          </c:marker>
          <c:dLbls>
            <c:dLbl>
              <c:idx val="69"/>
              <c:layout>
                <c:manualLayout>
                  <c:x val="0"/>
                  <c:y val="1.778774122498111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DE-4289-B9DD-1D0FE1F0A0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'usa data'!$J$4:$J$202</c15:sqref>
                  </c15:fullRef>
                </c:ext>
              </c:extLst>
              <c:f>'usa data'!$J$100:$J$169</c:f>
              <c:numCache>
                <c:formatCode>yyyy\-mm\-dd</c:formatCode>
                <c:ptCount val="7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numCache>
            </c:numRef>
          </c:cat>
          <c:val>
            <c:numRef>
              <c:extLst>
                <c:ext xmlns:c15="http://schemas.microsoft.com/office/drawing/2012/chart" uri="{02D57815-91ED-43cb-92C2-25804820EDAC}">
                  <c15:fullRef>
                    <c15:sqref>'usa data'!$M$4:$M$202</c15:sqref>
                  </c15:fullRef>
                </c:ext>
              </c:extLst>
              <c:f>'usa data'!$M$100:$M$169</c:f>
              <c:numCache>
                <c:formatCode>0.00</c:formatCode>
                <c:ptCount val="70"/>
                <c:pt idx="0">
                  <c:v>2.1513200000000001</c:v>
                </c:pt>
                <c:pt idx="1">
                  <c:v>2.2634699999999999</c:v>
                </c:pt>
                <c:pt idx="2">
                  <c:v>2.3309500000000001</c:v>
                </c:pt>
                <c:pt idx="3">
                  <c:v>2.4710000000000001</c:v>
                </c:pt>
                <c:pt idx="4">
                  <c:v>2.7819199999999999</c:v>
                </c:pt>
                <c:pt idx="5">
                  <c:v>2.80755</c:v>
                </c:pt>
                <c:pt idx="6">
                  <c:v>2.85412</c:v>
                </c:pt>
                <c:pt idx="7">
                  <c:v>2.6429200000000002</c:v>
                </c:pt>
                <c:pt idx="8">
                  <c:v>2.3320599999999998</c:v>
                </c:pt>
                <c:pt idx="9">
                  <c:v>2.4920300000000002</c:v>
                </c:pt>
                <c:pt idx="10">
                  <c:v>2.1473300000000002</c:v>
                </c:pt>
                <c:pt idx="11">
                  <c:v>2.00238</c:v>
                </c:pt>
                <c:pt idx="12">
                  <c:v>1.5506800000000001</c:v>
                </c:pt>
                <c:pt idx="13">
                  <c:v>1.52006</c:v>
                </c:pt>
                <c:pt idx="14">
                  <c:v>1.85314</c:v>
                </c:pt>
                <c:pt idx="15">
                  <c:v>1.9917899999999999</c:v>
                </c:pt>
                <c:pt idx="16">
                  <c:v>1.79352</c:v>
                </c:pt>
                <c:pt idx="17">
                  <c:v>1.64968</c:v>
                </c:pt>
                <c:pt idx="18">
                  <c:v>1.77976</c:v>
                </c:pt>
                <c:pt idx="19">
                  <c:v>1.74678</c:v>
                </c:pt>
                <c:pt idx="20">
                  <c:v>1.71662</c:v>
                </c:pt>
                <c:pt idx="21">
                  <c:v>1.76918</c:v>
                </c:pt>
                <c:pt idx="22">
                  <c:v>2.0621999999999998</c:v>
                </c:pt>
                <c:pt idx="23">
                  <c:v>2.31399</c:v>
                </c:pt>
                <c:pt idx="24">
                  <c:v>2.5004200000000001</c:v>
                </c:pt>
                <c:pt idx="25">
                  <c:v>2.3393199999999998</c:v>
                </c:pt>
                <c:pt idx="26">
                  <c:v>1.54287</c:v>
                </c:pt>
                <c:pt idx="27">
                  <c:v>0.34520000000000001</c:v>
                </c:pt>
                <c:pt idx="28">
                  <c:v>0.22641</c:v>
                </c:pt>
                <c:pt idx="29">
                  <c:v>0.71601999999999999</c:v>
                </c:pt>
                <c:pt idx="30">
                  <c:v>1.01414</c:v>
                </c:pt>
                <c:pt idx="31">
                  <c:v>1.30907</c:v>
                </c:pt>
                <c:pt idx="32">
                  <c:v>1.37148</c:v>
                </c:pt>
                <c:pt idx="33">
                  <c:v>1.1825300000000001</c:v>
                </c:pt>
                <c:pt idx="34">
                  <c:v>1.1675599999999999</c:v>
                </c:pt>
                <c:pt idx="35">
                  <c:v>1.3220400000000001</c:v>
                </c:pt>
                <c:pt idx="36">
                  <c:v>1.3947799999999999</c:v>
                </c:pt>
                <c:pt idx="37">
                  <c:v>1.69336</c:v>
                </c:pt>
                <c:pt idx="38">
                  <c:v>2.6305200000000002</c:v>
                </c:pt>
                <c:pt idx="39">
                  <c:v>4.1305500000000004</c:v>
                </c:pt>
                <c:pt idx="40">
                  <c:v>4.9150299999999998</c:v>
                </c:pt>
                <c:pt idx="41">
                  <c:v>5.2816099999999997</c:v>
                </c:pt>
                <c:pt idx="42">
                  <c:v>5.2215100000000003</c:v>
                </c:pt>
                <c:pt idx="43">
                  <c:v>5.1882900000000003</c:v>
                </c:pt>
                <c:pt idx="44">
                  <c:v>5.3836300000000001</c:v>
                </c:pt>
                <c:pt idx="45">
                  <c:v>6.2377500000000001</c:v>
                </c:pt>
                <c:pt idx="46">
                  <c:v>6.8623900000000004</c:v>
                </c:pt>
                <c:pt idx="47">
                  <c:v>7.1944600000000003</c:v>
                </c:pt>
                <c:pt idx="48">
                  <c:v>7.5952799999999998</c:v>
                </c:pt>
                <c:pt idx="49">
                  <c:v>7.9548500000000004</c:v>
                </c:pt>
                <c:pt idx="50">
                  <c:v>8.5152199999999993</c:v>
                </c:pt>
                <c:pt idx="51">
                  <c:v>8.2277699999999996</c:v>
                </c:pt>
                <c:pt idx="52">
                  <c:v>8.5023300000000006</c:v>
                </c:pt>
                <c:pt idx="53">
                  <c:v>8.9329900000000002</c:v>
                </c:pt>
                <c:pt idx="54">
                  <c:v>8.4131800000000005</c:v>
                </c:pt>
                <c:pt idx="55">
                  <c:v>8.2273599999999991</c:v>
                </c:pt>
                <c:pt idx="56">
                  <c:v>8.2148500000000002</c:v>
                </c:pt>
                <c:pt idx="57">
                  <c:v>7.7624899999999997</c:v>
                </c:pt>
                <c:pt idx="58">
                  <c:v>7.1353499999999999</c:v>
                </c:pt>
                <c:pt idx="59">
                  <c:v>6.4449399999999999</c:v>
                </c:pt>
                <c:pt idx="60">
                  <c:v>6.3471599999999997</c:v>
                </c:pt>
                <c:pt idx="61">
                  <c:v>5.98644</c:v>
                </c:pt>
                <c:pt idx="62">
                  <c:v>4.9869199999999996</c:v>
                </c:pt>
                <c:pt idx="63">
                  <c:v>4.9571899999999998</c:v>
                </c:pt>
                <c:pt idx="64">
                  <c:v>4.1288400000000003</c:v>
                </c:pt>
                <c:pt idx="65">
                  <c:v>3.0920000000000001</c:v>
                </c:pt>
                <c:pt idx="66">
                  <c:v>3.29908</c:v>
                </c:pt>
                <c:pt idx="67">
                  <c:v>3.7075</c:v>
                </c:pt>
                <c:pt idx="68">
                  <c:v>3.6899000000000002</c:v>
                </c:pt>
                <c:pt idx="69">
                  <c:v>3.2323599999999999</c:v>
                </c:pt>
              </c:numCache>
            </c:numRef>
          </c:val>
          <c:smooth val="0"/>
          <c:extLst>
            <c:ext xmlns:c16="http://schemas.microsoft.com/office/drawing/2014/chart" uri="{C3380CC4-5D6E-409C-BE32-E72D297353CC}">
              <c16:uniqueId val="{00000002-EEDE-4289-B9DD-1D0FE1F0A0BB}"/>
            </c:ext>
          </c:extLst>
        </c:ser>
        <c:ser>
          <c:idx val="3"/>
          <c:order val="3"/>
          <c:tx>
            <c:strRef>
              <c:f>'usa data'!$N$3</c:f>
              <c:strCache>
                <c:ptCount val="1"/>
                <c:pt idx="0">
                  <c:v>نرخ بهره فدرال رزرو</c:v>
                </c:pt>
              </c:strCache>
            </c:strRef>
          </c:tx>
          <c:spPr>
            <a:ln w="28575" cap="rnd">
              <a:solidFill>
                <a:schemeClr val="accent4"/>
              </a:solidFill>
              <a:round/>
            </a:ln>
            <a:effectLst/>
          </c:spPr>
          <c:marker>
            <c:symbol val="none"/>
          </c:marker>
          <c:dLbls>
            <c:dLbl>
              <c:idx val="69"/>
              <c:layout>
                <c:manualLayout>
                  <c:x val="-7.2072061846909013E-3"/>
                  <c:y val="-4.8281011896377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DE-4289-B9DD-1D0FE1F0A0B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'usa data'!$J$4:$J$202</c15:sqref>
                  </c15:fullRef>
                </c:ext>
              </c:extLst>
              <c:f>'usa data'!$J$100:$J$169</c:f>
              <c:numCache>
                <c:formatCode>yyyy\-mm\-dd</c:formatCode>
                <c:ptCount val="7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numCache>
            </c:numRef>
          </c:cat>
          <c:val>
            <c:numRef>
              <c:extLst>
                <c:ext xmlns:c15="http://schemas.microsoft.com/office/drawing/2012/chart" uri="{02D57815-91ED-43cb-92C2-25804820EDAC}">
                  <c15:fullRef>
                    <c15:sqref>'usa data'!$N$4:$N$202</c15:sqref>
                  </c15:fullRef>
                </c:ext>
              </c:extLst>
              <c:f>'usa data'!$N$100:$N$169</c:f>
              <c:numCache>
                <c:formatCode>0.00</c:formatCode>
                <c:ptCount val="70"/>
                <c:pt idx="0">
                  <c:v>1.41</c:v>
                </c:pt>
                <c:pt idx="1">
                  <c:v>1.42</c:v>
                </c:pt>
                <c:pt idx="2">
                  <c:v>1.51</c:v>
                </c:pt>
                <c:pt idx="3">
                  <c:v>1.69</c:v>
                </c:pt>
                <c:pt idx="4">
                  <c:v>1.7</c:v>
                </c:pt>
                <c:pt idx="5">
                  <c:v>1.82</c:v>
                </c:pt>
                <c:pt idx="6">
                  <c:v>1.91</c:v>
                </c:pt>
                <c:pt idx="7">
                  <c:v>1.91</c:v>
                </c:pt>
                <c:pt idx="8">
                  <c:v>1.95</c:v>
                </c:pt>
                <c:pt idx="9">
                  <c:v>2.19</c:v>
                </c:pt>
                <c:pt idx="10">
                  <c:v>2.2000000000000002</c:v>
                </c:pt>
                <c:pt idx="11">
                  <c:v>2.27</c:v>
                </c:pt>
                <c:pt idx="12">
                  <c:v>2.4</c:v>
                </c:pt>
                <c:pt idx="13">
                  <c:v>2.4</c:v>
                </c:pt>
                <c:pt idx="14">
                  <c:v>2.41</c:v>
                </c:pt>
                <c:pt idx="15">
                  <c:v>2.42</c:v>
                </c:pt>
                <c:pt idx="16">
                  <c:v>2.39</c:v>
                </c:pt>
                <c:pt idx="17">
                  <c:v>2.38</c:v>
                </c:pt>
                <c:pt idx="18">
                  <c:v>2.4</c:v>
                </c:pt>
                <c:pt idx="19">
                  <c:v>2.13</c:v>
                </c:pt>
                <c:pt idx="20">
                  <c:v>2.04</c:v>
                </c:pt>
                <c:pt idx="21">
                  <c:v>1.83</c:v>
                </c:pt>
                <c:pt idx="22">
                  <c:v>1.55</c:v>
                </c:pt>
                <c:pt idx="23">
                  <c:v>1.55</c:v>
                </c:pt>
                <c:pt idx="24">
                  <c:v>1.55</c:v>
                </c:pt>
                <c:pt idx="25">
                  <c:v>1.58</c:v>
                </c:pt>
                <c:pt idx="26">
                  <c:v>0.65</c:v>
                </c:pt>
                <c:pt idx="27">
                  <c:v>0.05</c:v>
                </c:pt>
                <c:pt idx="28">
                  <c:v>0.05</c:v>
                </c:pt>
                <c:pt idx="29">
                  <c:v>0.08</c:v>
                </c:pt>
                <c:pt idx="30">
                  <c:v>0.09</c:v>
                </c:pt>
                <c:pt idx="31">
                  <c:v>0.1</c:v>
                </c:pt>
                <c:pt idx="32">
                  <c:v>0.09</c:v>
                </c:pt>
                <c:pt idx="33">
                  <c:v>0.09</c:v>
                </c:pt>
                <c:pt idx="34">
                  <c:v>0.09</c:v>
                </c:pt>
                <c:pt idx="35">
                  <c:v>0.09</c:v>
                </c:pt>
                <c:pt idx="36">
                  <c:v>0.09</c:v>
                </c:pt>
                <c:pt idx="37">
                  <c:v>0.08</c:v>
                </c:pt>
                <c:pt idx="38">
                  <c:v>7.0000000000000007E-2</c:v>
                </c:pt>
                <c:pt idx="39">
                  <c:v>7.0000000000000007E-2</c:v>
                </c:pt>
                <c:pt idx="40">
                  <c:v>0.06</c:v>
                </c:pt>
                <c:pt idx="41">
                  <c:v>0.08</c:v>
                </c:pt>
                <c:pt idx="42">
                  <c:v>0.1</c:v>
                </c:pt>
                <c:pt idx="43">
                  <c:v>0.09</c:v>
                </c:pt>
                <c:pt idx="44">
                  <c:v>0.08</c:v>
                </c:pt>
                <c:pt idx="45">
                  <c:v>0.08</c:v>
                </c:pt>
                <c:pt idx="46">
                  <c:v>0.08</c:v>
                </c:pt>
                <c:pt idx="47">
                  <c:v>0.08</c:v>
                </c:pt>
                <c:pt idx="48">
                  <c:v>0.08</c:v>
                </c:pt>
                <c:pt idx="49">
                  <c:v>0.08</c:v>
                </c:pt>
                <c:pt idx="50">
                  <c:v>0.2</c:v>
                </c:pt>
                <c:pt idx="51">
                  <c:v>0.33</c:v>
                </c:pt>
                <c:pt idx="52">
                  <c:v>0.77</c:v>
                </c:pt>
                <c:pt idx="53">
                  <c:v>1.21</c:v>
                </c:pt>
                <c:pt idx="54">
                  <c:v>1.68</c:v>
                </c:pt>
                <c:pt idx="55">
                  <c:v>2.33</c:v>
                </c:pt>
                <c:pt idx="56">
                  <c:v>2.56</c:v>
                </c:pt>
                <c:pt idx="57">
                  <c:v>3.08</c:v>
                </c:pt>
                <c:pt idx="58">
                  <c:v>3.78</c:v>
                </c:pt>
                <c:pt idx="59">
                  <c:v>4.0999999999999996</c:v>
                </c:pt>
                <c:pt idx="60">
                  <c:v>4.33</c:v>
                </c:pt>
                <c:pt idx="61">
                  <c:v>4.57</c:v>
                </c:pt>
                <c:pt idx="62">
                  <c:v>4.6500000000000004</c:v>
                </c:pt>
                <c:pt idx="63">
                  <c:v>4.83</c:v>
                </c:pt>
                <c:pt idx="64">
                  <c:v>5.0599999999999996</c:v>
                </c:pt>
                <c:pt idx="65">
                  <c:v>5.08</c:v>
                </c:pt>
                <c:pt idx="66">
                  <c:v>5.12</c:v>
                </c:pt>
                <c:pt idx="67">
                  <c:v>5.33</c:v>
                </c:pt>
                <c:pt idx="68">
                  <c:v>5.33</c:v>
                </c:pt>
                <c:pt idx="69">
                  <c:v>5.33</c:v>
                </c:pt>
              </c:numCache>
            </c:numRef>
          </c:val>
          <c:smooth val="0"/>
          <c:extLst>
            <c:ext xmlns:c16="http://schemas.microsoft.com/office/drawing/2014/chart" uri="{C3380CC4-5D6E-409C-BE32-E72D297353CC}">
              <c16:uniqueId val="{00000004-EEDE-4289-B9DD-1D0FE1F0A0BB}"/>
            </c:ext>
          </c:extLst>
        </c:ser>
        <c:ser>
          <c:idx val="4"/>
          <c:order val="4"/>
          <c:tx>
            <c:strRef>
              <c:f>'usa data'!$O$3</c:f>
              <c:strCache>
                <c:ptCount val="1"/>
                <c:pt idx="0">
                  <c:v> تورم هسته نقطه ای</c:v>
                </c:pt>
              </c:strCache>
            </c:strRef>
          </c:tx>
          <c:spPr>
            <a:ln w="28575" cap="rnd">
              <a:solidFill>
                <a:schemeClr val="accent5"/>
              </a:solidFill>
              <a:round/>
            </a:ln>
            <a:effectLst/>
          </c:spPr>
          <c:marker>
            <c:symbol val="none"/>
          </c:marker>
          <c:dLbls>
            <c:dLbl>
              <c:idx val="69"/>
              <c:layout>
                <c:manualLayout>
                  <c:x val="0"/>
                  <c:y val="-1.5246635335698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DE-4289-B9DD-1D0FE1F0A0B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'usa data'!$J$4:$J$202</c15:sqref>
                  </c15:fullRef>
                </c:ext>
              </c:extLst>
              <c:f>'usa data'!$J$100:$J$169</c:f>
              <c:numCache>
                <c:formatCode>yyyy\-mm\-dd</c:formatCode>
                <c:ptCount val="7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numCache>
            </c:numRef>
          </c:cat>
          <c:val>
            <c:numRef>
              <c:extLst>
                <c:ext xmlns:c15="http://schemas.microsoft.com/office/drawing/2012/chart" uri="{02D57815-91ED-43cb-92C2-25804820EDAC}">
                  <c15:fullRef>
                    <c15:sqref>'usa data'!$O$4:$O$202</c15:sqref>
                  </c15:fullRef>
                </c:ext>
              </c:extLst>
              <c:f>'usa data'!$O$100:$O$169</c:f>
              <c:numCache>
                <c:formatCode>0.00</c:formatCode>
                <c:ptCount val="70"/>
                <c:pt idx="0">
                  <c:v>1.8213952967614855</c:v>
                </c:pt>
                <c:pt idx="1">
                  <c:v>1.8475529877400421</c:v>
                </c:pt>
                <c:pt idx="2">
                  <c:v>2.117075888415787</c:v>
                </c:pt>
                <c:pt idx="3">
                  <c:v>2.1391500623902049</c:v>
                </c:pt>
                <c:pt idx="4">
                  <c:v>2.2371791053666046</c:v>
                </c:pt>
                <c:pt idx="5">
                  <c:v>2.2550334505225811</c:v>
                </c:pt>
                <c:pt idx="6">
                  <c:v>2.3541693128413588</c:v>
                </c:pt>
                <c:pt idx="7">
                  <c:v>2.1991602630119678</c:v>
                </c:pt>
                <c:pt idx="8">
                  <c:v>2.169675932332038</c:v>
                </c:pt>
                <c:pt idx="9">
                  <c:v>2.1388750896947473</c:v>
                </c:pt>
                <c:pt idx="10">
                  <c:v>2.2142710618086703</c:v>
                </c:pt>
                <c:pt idx="11">
                  <c:v>2.1789886337642894</c:v>
                </c:pt>
                <c:pt idx="12">
                  <c:v>2.1536455674329824</c:v>
                </c:pt>
                <c:pt idx="13">
                  <c:v>2.0841885504509605</c:v>
                </c:pt>
                <c:pt idx="14">
                  <c:v>2.0365535248041855</c:v>
                </c:pt>
                <c:pt idx="15">
                  <c:v>2.064779690691565</c:v>
                </c:pt>
                <c:pt idx="16">
                  <c:v>1.9889773137736988</c:v>
                </c:pt>
                <c:pt idx="17">
                  <c:v>2.126528442317932</c:v>
                </c:pt>
                <c:pt idx="18">
                  <c:v>2.2100540200956198</c:v>
                </c:pt>
                <c:pt idx="19">
                  <c:v>2.3863231167542631</c:v>
                </c:pt>
                <c:pt idx="20">
                  <c:v>2.3577075328233388</c:v>
                </c:pt>
                <c:pt idx="21">
                  <c:v>2.3144949298047335</c:v>
                </c:pt>
                <c:pt idx="22">
                  <c:v>2.316821365855537</c:v>
                </c:pt>
                <c:pt idx="23">
                  <c:v>2.2587356175433948</c:v>
                </c:pt>
                <c:pt idx="24">
                  <c:v>2.2612466458046709</c:v>
                </c:pt>
                <c:pt idx="25">
                  <c:v>2.3568249883192838</c:v>
                </c:pt>
                <c:pt idx="26">
                  <c:v>2.0913854473792792</c:v>
                </c:pt>
                <c:pt idx="27">
                  <c:v>1.4321546742296132</c:v>
                </c:pt>
                <c:pt idx="28">
                  <c:v>1.2220571994363771</c:v>
                </c:pt>
                <c:pt idx="29">
                  <c:v>1.1874137937585738</c:v>
                </c:pt>
                <c:pt idx="30">
                  <c:v>1.5696258242717143</c:v>
                </c:pt>
                <c:pt idx="31">
                  <c:v>1.7363884483039271</c:v>
                </c:pt>
                <c:pt idx="32">
                  <c:v>1.7132790467333514</c:v>
                </c:pt>
                <c:pt idx="33">
                  <c:v>1.6105848131925171</c:v>
                </c:pt>
                <c:pt idx="34">
                  <c:v>1.646498785400663</c:v>
                </c:pt>
                <c:pt idx="35">
                  <c:v>1.6196425538339554</c:v>
                </c:pt>
                <c:pt idx="36">
                  <c:v>1.4101291709899044</c:v>
                </c:pt>
                <c:pt idx="37">
                  <c:v>1.2826077195923435</c:v>
                </c:pt>
                <c:pt idx="38">
                  <c:v>1.646390734422698</c:v>
                </c:pt>
                <c:pt idx="39">
                  <c:v>2.9610393514951872</c:v>
                </c:pt>
                <c:pt idx="40">
                  <c:v>3.7976064620258043</c:v>
                </c:pt>
                <c:pt idx="41">
                  <c:v>4.4746190415392961</c:v>
                </c:pt>
                <c:pt idx="42">
                  <c:v>4.2745131731807495</c:v>
                </c:pt>
                <c:pt idx="43">
                  <c:v>4.0002827843843569</c:v>
                </c:pt>
                <c:pt idx="44">
                  <c:v>4.0252142692545068</c:v>
                </c:pt>
                <c:pt idx="45">
                  <c:v>4.5628378779777989</c:v>
                </c:pt>
                <c:pt idx="46">
                  <c:v>4.9285086075413931</c:v>
                </c:pt>
                <c:pt idx="47">
                  <c:v>5.4534108889928934</c:v>
                </c:pt>
                <c:pt idx="48">
                  <c:v>6.0206483661099819</c:v>
                </c:pt>
                <c:pt idx="49">
                  <c:v>6.4142063421698037</c:v>
                </c:pt>
                <c:pt idx="50">
                  <c:v>6.47447858586081</c:v>
                </c:pt>
                <c:pt idx="51">
                  <c:v>6.160573497634747</c:v>
                </c:pt>
                <c:pt idx="52">
                  <c:v>6.0215373351262924</c:v>
                </c:pt>
                <c:pt idx="53">
                  <c:v>5.91694282900459</c:v>
                </c:pt>
                <c:pt idx="54">
                  <c:v>5.91088534315376</c:v>
                </c:pt>
                <c:pt idx="55">
                  <c:v>6.3222030217489955</c:v>
                </c:pt>
                <c:pt idx="56">
                  <c:v>6.6306041074159161</c:v>
                </c:pt>
                <c:pt idx="57">
                  <c:v>6.2844217501074162</c:v>
                </c:pt>
                <c:pt idx="58">
                  <c:v>5.9578290669628053</c:v>
                </c:pt>
                <c:pt idx="59">
                  <c:v>5.7078349324428901</c:v>
                </c:pt>
                <c:pt idx="60">
                  <c:v>5.5825955607770705</c:v>
                </c:pt>
                <c:pt idx="61">
                  <c:v>5.5377544183656813</c:v>
                </c:pt>
                <c:pt idx="62">
                  <c:v>5.5896026684640665</c:v>
                </c:pt>
                <c:pt idx="63">
                  <c:v>5.5194157732958216</c:v>
                </c:pt>
                <c:pt idx="64">
                  <c:v>5.3298052005770868</c:v>
                </c:pt>
                <c:pt idx="65">
                  <c:v>4.8289670150671871</c:v>
                </c:pt>
                <c:pt idx="66">
                  <c:v>4.6528618685860668</c:v>
                </c:pt>
                <c:pt idx="67">
                  <c:v>4.3492452334964238</c:v>
                </c:pt>
                <c:pt idx="68">
                  <c:v>4.1465343349796679</c:v>
                </c:pt>
                <c:pt idx="69">
                  <c:v>4.0308704876133916</c:v>
                </c:pt>
              </c:numCache>
            </c:numRef>
          </c:val>
          <c:smooth val="0"/>
          <c:extLst>
            <c:ext xmlns:c16="http://schemas.microsoft.com/office/drawing/2014/chart" uri="{C3380CC4-5D6E-409C-BE32-E72D297353CC}">
              <c16:uniqueId val="{00000006-EEDE-4289-B9DD-1D0FE1F0A0BB}"/>
            </c:ext>
          </c:extLst>
        </c:ser>
        <c:dLbls>
          <c:showLegendKey val="0"/>
          <c:showVal val="0"/>
          <c:showCatName val="0"/>
          <c:showSerName val="0"/>
          <c:showPercent val="0"/>
          <c:showBubbleSize val="0"/>
        </c:dLbls>
        <c:smooth val="0"/>
        <c:axId val="2134284383"/>
        <c:axId val="31736431"/>
        <c:extLst>
          <c:ext xmlns:c15="http://schemas.microsoft.com/office/drawing/2012/chart" uri="{02D57815-91ED-43cb-92C2-25804820EDAC}">
            <c15:filteredLineSeries>
              <c15:ser>
                <c:idx val="0"/>
                <c:order val="0"/>
                <c:tx>
                  <c:strRef>
                    <c:extLst>
                      <c:ext uri="{02D57815-91ED-43cb-92C2-25804820EDAC}">
                        <c15:formulaRef>
                          <c15:sqref>'usa data'!$K$3</c15:sqref>
                        </c15:formulaRef>
                      </c:ext>
                    </c:extLst>
                    <c:strCache>
                      <c:ptCount val="1"/>
                      <c:pt idx="0">
                        <c:v>نقدینگی </c:v>
                      </c:pt>
                    </c:strCache>
                  </c:strRef>
                </c:tx>
                <c:spPr>
                  <a:ln w="28575" cap="rnd">
                    <a:solidFill>
                      <a:schemeClr val="accent1"/>
                    </a:solidFill>
                    <a:round/>
                  </a:ln>
                  <a:effectLst/>
                </c:spPr>
                <c:marker>
                  <c:symbol val="none"/>
                </c:marker>
                <c:cat>
                  <c:numRef>
                    <c:extLst>
                      <c:ext uri="{02D57815-91ED-43cb-92C2-25804820EDAC}">
                        <c15:fullRef>
                          <c15:sqref>'usa data'!$J$4:$J$202</c15:sqref>
                        </c15:fullRef>
                        <c15:formulaRef>
                          <c15:sqref>'usa data'!$J$100:$J$169</c15:sqref>
                        </c15:formulaRef>
                      </c:ext>
                    </c:extLst>
                    <c:numCache>
                      <c:formatCode>yyyy\-mm\-dd</c:formatCode>
                      <c:ptCount val="7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numCache>
                  </c:numRef>
                </c:cat>
                <c:val>
                  <c:numRef>
                    <c:extLst>
                      <c:ext uri="{02D57815-91ED-43cb-92C2-25804820EDAC}">
                        <c15:fullRef>
                          <c15:sqref>'usa data'!$K$4:$K$202</c15:sqref>
                        </c15:fullRef>
                        <c15:formulaRef>
                          <c15:sqref>'usa data'!$K$100:$K$169</c15:sqref>
                        </c15:formulaRef>
                      </c:ext>
                    </c:extLst>
                    <c:numCache>
                      <c:formatCode>0.0</c:formatCode>
                      <c:ptCount val="70"/>
                      <c:pt idx="0">
                        <c:v>13869.7</c:v>
                      </c:pt>
                      <c:pt idx="1">
                        <c:v>13912.3</c:v>
                      </c:pt>
                      <c:pt idx="2">
                        <c:v>13970.2</c:v>
                      </c:pt>
                      <c:pt idx="3">
                        <c:v>13988.8</c:v>
                      </c:pt>
                      <c:pt idx="4">
                        <c:v>14047.2</c:v>
                      </c:pt>
                      <c:pt idx="5">
                        <c:v>14103.6</c:v>
                      </c:pt>
                      <c:pt idx="6">
                        <c:v>14139.2</c:v>
                      </c:pt>
                      <c:pt idx="7">
                        <c:v>14181.3</c:v>
                      </c:pt>
                      <c:pt idx="8">
                        <c:v>14212.9</c:v>
                      </c:pt>
                      <c:pt idx="9">
                        <c:v>14222.5</c:v>
                      </c:pt>
                      <c:pt idx="10">
                        <c:v>14236.8</c:v>
                      </c:pt>
                      <c:pt idx="11">
                        <c:v>14362.7</c:v>
                      </c:pt>
                      <c:pt idx="12">
                        <c:v>14430</c:v>
                      </c:pt>
                      <c:pt idx="13">
                        <c:v>14469.9</c:v>
                      </c:pt>
                      <c:pt idx="14">
                        <c:v>14509.9</c:v>
                      </c:pt>
                      <c:pt idx="15">
                        <c:v>14541</c:v>
                      </c:pt>
                      <c:pt idx="16">
                        <c:v>14643.2</c:v>
                      </c:pt>
                      <c:pt idx="17">
                        <c:v>14757.7</c:v>
                      </c:pt>
                      <c:pt idx="18">
                        <c:v>14840.6</c:v>
                      </c:pt>
                      <c:pt idx="19">
                        <c:v>14914.6</c:v>
                      </c:pt>
                      <c:pt idx="20">
                        <c:v>15008.1</c:v>
                      </c:pt>
                      <c:pt idx="21">
                        <c:v>15140.8</c:v>
                      </c:pt>
                      <c:pt idx="22">
                        <c:v>15242.2</c:v>
                      </c:pt>
                      <c:pt idx="23">
                        <c:v>15320.7</c:v>
                      </c:pt>
                      <c:pt idx="24">
                        <c:v>15396</c:v>
                      </c:pt>
                      <c:pt idx="25">
                        <c:v>15450.3</c:v>
                      </c:pt>
                      <c:pt idx="26">
                        <c:v>15978.7</c:v>
                      </c:pt>
                      <c:pt idx="27">
                        <c:v>16997.599999999999</c:v>
                      </c:pt>
                      <c:pt idx="28">
                        <c:v>17851.099999999999</c:v>
                      </c:pt>
                      <c:pt idx="29">
                        <c:v>18131.7</c:v>
                      </c:pt>
                      <c:pt idx="30">
                        <c:v>18286.3</c:v>
                      </c:pt>
                      <c:pt idx="31">
                        <c:v>18346</c:v>
                      </c:pt>
                      <c:pt idx="32">
                        <c:v>18577.3</c:v>
                      </c:pt>
                      <c:pt idx="33">
                        <c:v>18729.099999999999</c:v>
                      </c:pt>
                      <c:pt idx="34">
                        <c:v>18949.3</c:v>
                      </c:pt>
                      <c:pt idx="35">
                        <c:v>19114.400000000001</c:v>
                      </c:pt>
                      <c:pt idx="36">
                        <c:v>19357</c:v>
                      </c:pt>
                      <c:pt idx="37">
                        <c:v>19600.5</c:v>
                      </c:pt>
                      <c:pt idx="38">
                        <c:v>19841</c:v>
                      </c:pt>
                      <c:pt idx="39">
                        <c:v>20116.900000000001</c:v>
                      </c:pt>
                      <c:pt idx="40">
                        <c:v>20431.099999999999</c:v>
                      </c:pt>
                      <c:pt idx="41">
                        <c:v>20506.599999999999</c:v>
                      </c:pt>
                      <c:pt idx="42">
                        <c:v>20663</c:v>
                      </c:pt>
                      <c:pt idx="43">
                        <c:v>20847.900000000001</c:v>
                      </c:pt>
                      <c:pt idx="44">
                        <c:v>20964.3</c:v>
                      </c:pt>
                      <c:pt idx="45">
                        <c:v>21116.3</c:v>
                      </c:pt>
                      <c:pt idx="46">
                        <c:v>21316.3</c:v>
                      </c:pt>
                      <c:pt idx="47">
                        <c:v>21549.3</c:v>
                      </c:pt>
                      <c:pt idx="48">
                        <c:v>21562.1</c:v>
                      </c:pt>
                      <c:pt idx="49">
                        <c:v>21570.5</c:v>
                      </c:pt>
                      <c:pt idx="50">
                        <c:v>21697.599999999999</c:v>
                      </c:pt>
                      <c:pt idx="51">
                        <c:v>21677.200000000001</c:v>
                      </c:pt>
                      <c:pt idx="52">
                        <c:v>21665.599999999999</c:v>
                      </c:pt>
                      <c:pt idx="53">
                        <c:v>21666.400000000001</c:v>
                      </c:pt>
                      <c:pt idx="54">
                        <c:v>21703.599999999999</c:v>
                      </c:pt>
                      <c:pt idx="55">
                        <c:v>21659.9</c:v>
                      </c:pt>
                      <c:pt idx="56">
                        <c:v>21525.200000000001</c:v>
                      </c:pt>
                      <c:pt idx="57">
                        <c:v>21433.3</c:v>
                      </c:pt>
                      <c:pt idx="58">
                        <c:v>21399.3</c:v>
                      </c:pt>
                      <c:pt idx="59">
                        <c:v>21358.2</c:v>
                      </c:pt>
                      <c:pt idx="60">
                        <c:v>21222.3</c:v>
                      </c:pt>
                      <c:pt idx="61">
                        <c:v>21100.9</c:v>
                      </c:pt>
                      <c:pt idx="62">
                        <c:v>20876.3</c:v>
                      </c:pt>
                      <c:pt idx="63">
                        <c:v>20705.7</c:v>
                      </c:pt>
                      <c:pt idx="64">
                        <c:v>20820.400000000001</c:v>
                      </c:pt>
                      <c:pt idx="65">
                        <c:v>20854.400000000001</c:v>
                      </c:pt>
                      <c:pt idx="66">
                        <c:v>20863.7</c:v>
                      </c:pt>
                      <c:pt idx="67">
                        <c:v>20825.3</c:v>
                      </c:pt>
                      <c:pt idx="68">
                        <c:v>20754.900000000001</c:v>
                      </c:pt>
                    </c:numCache>
                  </c:numRef>
                </c:val>
                <c:smooth val="0"/>
                <c:extLst>
                  <c:ext xmlns:c16="http://schemas.microsoft.com/office/drawing/2014/chart" uri="{C3380CC4-5D6E-409C-BE32-E72D297353CC}">
                    <c16:uniqueId val="{00000007-EEDE-4289-B9DD-1D0FE1F0A0BB}"/>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'usa data'!$P$3</c15:sqref>
                        </c15:formulaRef>
                      </c:ext>
                    </c:extLst>
                    <c:strCache>
                      <c:ptCount val="1"/>
                      <c:pt idx="0">
                        <c:v>تورم 12 ماهه منتهی به هر ماه</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'usa data'!$J$4:$J$202</c15:sqref>
                        </c15:fullRef>
                        <c15:formulaRef>
                          <c15:sqref>'usa data'!$J$100:$J$169</c15:sqref>
                        </c15:formulaRef>
                      </c:ext>
                    </c:extLst>
                    <c:numCache>
                      <c:formatCode>yyyy\-mm\-dd</c:formatCode>
                      <c:ptCount val="7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43922</c:v>
                      </c:pt>
                      <c:pt idx="28">
                        <c:v>43952</c:v>
                      </c:pt>
                      <c:pt idx="29">
                        <c:v>43983</c:v>
                      </c:pt>
                      <c:pt idx="30">
                        <c:v>44013</c:v>
                      </c:pt>
                      <c:pt idx="31">
                        <c:v>44044</c:v>
                      </c:pt>
                      <c:pt idx="32">
                        <c:v>44075</c:v>
                      </c:pt>
                      <c:pt idx="33">
                        <c:v>44105</c:v>
                      </c:pt>
                      <c:pt idx="34">
                        <c:v>44136</c:v>
                      </c:pt>
                      <c:pt idx="35">
                        <c:v>44166</c:v>
                      </c:pt>
                      <c:pt idx="36">
                        <c:v>44197</c:v>
                      </c:pt>
                      <c:pt idx="37">
                        <c:v>44228</c:v>
                      </c:pt>
                      <c:pt idx="38">
                        <c:v>44256</c:v>
                      </c:pt>
                      <c:pt idx="39">
                        <c:v>44287</c:v>
                      </c:pt>
                      <c:pt idx="40">
                        <c:v>44317</c:v>
                      </c:pt>
                      <c:pt idx="41">
                        <c:v>44348</c:v>
                      </c:pt>
                      <c:pt idx="42">
                        <c:v>44378</c:v>
                      </c:pt>
                      <c:pt idx="43">
                        <c:v>44409</c:v>
                      </c:pt>
                      <c:pt idx="44">
                        <c:v>44440</c:v>
                      </c:pt>
                      <c:pt idx="45">
                        <c:v>44470</c:v>
                      </c:pt>
                      <c:pt idx="46">
                        <c:v>44501</c:v>
                      </c:pt>
                      <c:pt idx="47">
                        <c:v>44531</c:v>
                      </c:pt>
                      <c:pt idx="48">
                        <c:v>44562</c:v>
                      </c:pt>
                      <c:pt idx="49">
                        <c:v>44593</c:v>
                      </c:pt>
                      <c:pt idx="50">
                        <c:v>44621</c:v>
                      </c:pt>
                      <c:pt idx="51">
                        <c:v>44652</c:v>
                      </c:pt>
                      <c:pt idx="52">
                        <c:v>44682</c:v>
                      </c:pt>
                      <c:pt idx="53">
                        <c:v>44713</c:v>
                      </c:pt>
                      <c:pt idx="54">
                        <c:v>44743</c:v>
                      </c:pt>
                      <c:pt idx="55">
                        <c:v>44774</c:v>
                      </c:pt>
                      <c:pt idx="56">
                        <c:v>44805</c:v>
                      </c:pt>
                      <c:pt idx="57">
                        <c:v>44835</c:v>
                      </c:pt>
                      <c:pt idx="58">
                        <c:v>44866</c:v>
                      </c:pt>
                      <c:pt idx="59">
                        <c:v>44896</c:v>
                      </c:pt>
                      <c:pt idx="60">
                        <c:v>44927</c:v>
                      </c:pt>
                      <c:pt idx="61">
                        <c:v>44958</c:v>
                      </c:pt>
                      <c:pt idx="62">
                        <c:v>44986</c:v>
                      </c:pt>
                      <c:pt idx="63">
                        <c:v>45017</c:v>
                      </c:pt>
                      <c:pt idx="64">
                        <c:v>45047</c:v>
                      </c:pt>
                      <c:pt idx="65">
                        <c:v>45078</c:v>
                      </c:pt>
                      <c:pt idx="66">
                        <c:v>45108</c:v>
                      </c:pt>
                      <c:pt idx="67">
                        <c:v>45139</c:v>
                      </c:pt>
                      <c:pt idx="68">
                        <c:v>45170</c:v>
                      </c:pt>
                      <c:pt idx="69">
                        <c:v>45200</c:v>
                      </c:pt>
                    </c:numCache>
                  </c:numRef>
                </c:cat>
                <c:val>
                  <c:numRef>
                    <c:extLst>
                      <c:ext xmlns:c15="http://schemas.microsoft.com/office/drawing/2012/chart" uri="{02D57815-91ED-43cb-92C2-25804820EDAC}">
                        <c15:fullRef>
                          <c15:sqref>'usa data'!$P$4:$P$202</c15:sqref>
                        </c15:fullRef>
                        <c15:formulaRef>
                          <c15:sqref>'usa data'!$P$100:$P$169</c15:sqref>
                        </c15:formulaRef>
                      </c:ext>
                    </c:extLst>
                    <c:numCache>
                      <c:formatCode>0.00</c:formatCode>
                      <c:ptCount val="70"/>
                      <c:pt idx="0">
                        <c:v>2.0421876656265101</c:v>
                      </c:pt>
                      <c:pt idx="1">
                        <c:v>2.17511660824798</c:v>
                      </c:pt>
                      <c:pt idx="2">
                        <c:v>2.32136146361879</c:v>
                      </c:pt>
                      <c:pt idx="3">
                        <c:v>2.4067373660644602</c:v>
                      </c:pt>
                      <c:pt idx="4">
                        <c:v>2.7256566236085402</c:v>
                      </c:pt>
                      <c:pt idx="5">
                        <c:v>2.8006132177791598</c:v>
                      </c:pt>
                      <c:pt idx="6">
                        <c:v>2.8898039792500301</c:v>
                      </c:pt>
                      <c:pt idx="7">
                        <c:v>2.6513833024286901</c:v>
                      </c:pt>
                      <c:pt idx="8">
                        <c:v>2.2409827736858201</c:v>
                      </c:pt>
                      <c:pt idx="9">
                        <c:v>2.4860906959700899</c:v>
                      </c:pt>
                      <c:pt idx="10">
                        <c:v>2.1725383155220102</c:v>
                      </c:pt>
                      <c:pt idx="11">
                        <c:v>1.94929185547705</c:v>
                      </c:pt>
                      <c:pt idx="12">
                        <c:v>1.59390424582153</c:v>
                      </c:pt>
                      <c:pt idx="13">
                        <c:v>1.57642209194507</c:v>
                      </c:pt>
                      <c:pt idx="14">
                        <c:v>1.93369675764077</c:v>
                      </c:pt>
                      <c:pt idx="15">
                        <c:v>2.0993312420326702</c:v>
                      </c:pt>
                      <c:pt idx="16">
                        <c:v>1.9163348815088701</c:v>
                      </c:pt>
                      <c:pt idx="17">
                        <c:v>1.7643652563230099</c:v>
                      </c:pt>
                      <c:pt idx="18">
                        <c:v>1.9178432086172801</c:v>
                      </c:pt>
                      <c:pt idx="19">
                        <c:v>1.8378420488043601</c:v>
                      </c:pt>
                      <c:pt idx="20">
                        <c:v>1.78148639618812</c:v>
                      </c:pt>
                      <c:pt idx="21">
                        <c:v>1.83537193426659</c:v>
                      </c:pt>
                      <c:pt idx="22">
                        <c:v>2.0898417029682301</c:v>
                      </c:pt>
                      <c:pt idx="23">
                        <c:v>2.27759167377546</c:v>
                      </c:pt>
                      <c:pt idx="24">
                        <c:v>2.4916328465415098</c:v>
                      </c:pt>
                      <c:pt idx="25">
                        <c:v>2.3402930879403998</c:v>
                      </c:pt>
                      <c:pt idx="26">
                        <c:v>1.53077983402619</c:v>
                      </c:pt>
                      <c:pt idx="27">
                        <c:v>0.28595780603367299</c:v>
                      </c:pt>
                      <c:pt idx="28">
                        <c:v>5.1280577225056398E-2</c:v>
                      </c:pt>
                      <c:pt idx="29">
                        <c:v>0.58127097590474897</c:v>
                      </c:pt>
                      <c:pt idx="30">
                        <c:v>0.93333590735669203</c:v>
                      </c:pt>
                      <c:pt idx="31">
                        <c:v>1.2645065613624999</c:v>
                      </c:pt>
                      <c:pt idx="32">
                        <c:v>1.33200377255831</c:v>
                      </c:pt>
                      <c:pt idx="33">
                        <c:v>1.1309815485711501</c:v>
                      </c:pt>
                      <c:pt idx="34">
                        <c:v>1.1221550554653399</c:v>
                      </c:pt>
                      <c:pt idx="35">
                        <c:v>1.3230121039742999</c:v>
                      </c:pt>
                      <c:pt idx="36">
                        <c:v>1.3659148847987099</c:v>
                      </c:pt>
                      <c:pt idx="37">
                        <c:v>1.63014395317607</c:v>
                      </c:pt>
                      <c:pt idx="38">
                        <c:v>2.5548871187196101</c:v>
                      </c:pt>
                      <c:pt idx="39">
                        <c:v>4.0911686789553698</c:v>
                      </c:pt>
                      <c:pt idx="40">
                        <c:v>4.92631222194243</c:v>
                      </c:pt>
                      <c:pt idx="41">
                        <c:v>5.3080769779492396</c:v>
                      </c:pt>
                      <c:pt idx="42">
                        <c:v>5.2630888529101298</c:v>
                      </c:pt>
                      <c:pt idx="43">
                        <c:v>5.1738568061168202</c:v>
                      </c:pt>
                      <c:pt idx="44">
                        <c:v>5.33181296198849</c:v>
                      </c:pt>
                      <c:pt idx="45">
                        <c:v>6.1689805530002797</c:v>
                      </c:pt>
                      <c:pt idx="46">
                        <c:v>6.7562908032347204</c:v>
                      </c:pt>
                      <c:pt idx="47">
                        <c:v>6.9858170763279999</c:v>
                      </c:pt>
                      <c:pt idx="48">
                        <c:v>7.4310893281522601</c:v>
                      </c:pt>
                      <c:pt idx="49">
                        <c:v>7.8314185222506802</c:v>
                      </c:pt>
                      <c:pt idx="50">
                        <c:v>8.4595243150698494</c:v>
                      </c:pt>
                      <c:pt idx="51">
                        <c:v>8.1966114580596692</c:v>
                      </c:pt>
                      <c:pt idx="52">
                        <c:v>8.5198957465722405</c:v>
                      </c:pt>
                      <c:pt idx="53">
                        <c:v>8.9683714798975895</c:v>
                      </c:pt>
                      <c:pt idx="54">
                        <c:v>8.4617217205793906</c:v>
                      </c:pt>
                      <c:pt idx="55">
                        <c:v>8.214989378576</c:v>
                      </c:pt>
                      <c:pt idx="56">
                        <c:v>8.1891084129028098</c:v>
                      </c:pt>
                      <c:pt idx="57">
                        <c:v>7.7466915781468701</c:v>
                      </c:pt>
                      <c:pt idx="58">
                        <c:v>7.1283443853391697</c:v>
                      </c:pt>
                      <c:pt idx="59">
                        <c:v>6.51667354017638</c:v>
                      </c:pt>
                      <c:pt idx="60">
                        <c:v>6.33166705649165</c:v>
                      </c:pt>
                      <c:pt idx="61">
                        <c:v>5.9044499999073503</c:v>
                      </c:pt>
                      <c:pt idx="62">
                        <c:v>4.8534547200102196</c:v>
                      </c:pt>
                      <c:pt idx="63">
                        <c:v>4.8720597231895599</c:v>
                      </c:pt>
                      <c:pt idx="64">
                        <c:v>3.9936775817146399</c:v>
                      </c:pt>
                      <c:pt idx="65">
                        <c:v>2.9715878318128</c:v>
                      </c:pt>
                      <c:pt idx="66">
                        <c:v>3.16070891227286</c:v>
                      </c:pt>
                      <c:pt idx="67">
                        <c:v>3.6965830718729098</c:v>
                      </c:pt>
                      <c:pt idx="68">
                        <c:v>3.6503649234497502</c:v>
                      </c:pt>
                    </c:numCache>
                  </c:numRef>
                </c:val>
                <c:smooth val="0"/>
                <c:extLst xmlns:c15="http://schemas.microsoft.com/office/drawing/2012/chart">
                  <c:ext xmlns:c16="http://schemas.microsoft.com/office/drawing/2014/chart" uri="{C3380CC4-5D6E-409C-BE32-E72D297353CC}">
                    <c16:uniqueId val="{00000008-EEDE-4289-B9DD-1D0FE1F0A0BB}"/>
                  </c:ext>
                </c:extLst>
              </c15:ser>
            </c15:filteredLineSeries>
          </c:ext>
        </c:extLst>
      </c:lineChart>
      <c:dateAx>
        <c:axId val="2134284383"/>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1736431"/>
        <c:crosses val="autoZero"/>
        <c:auto val="1"/>
        <c:lblOffset val="100"/>
        <c:baseTimeUnit val="months"/>
      </c:dateAx>
      <c:valAx>
        <c:axId val="31736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t" anchorCtr="0"/>
              <a:lstStyle/>
              <a:p>
                <a:pPr>
                  <a:defRPr sz="1400" b="1" i="0" u="none" strike="noStrike" kern="1200" baseline="0">
                    <a:solidFill>
                      <a:schemeClr val="tx1">
                        <a:lumMod val="65000"/>
                        <a:lumOff val="35000"/>
                      </a:schemeClr>
                    </a:solidFill>
                    <a:latin typeface="+mn-lt"/>
                    <a:ea typeface="+mn-ea"/>
                    <a:cs typeface="B Nazanin" panose="00000400000000000000" pitchFamily="2" charset="-78"/>
                  </a:defRPr>
                </a:pPr>
                <a:r>
                  <a:rPr lang="fa-IR" sz="1400" b="1">
                    <a:cs typeface="B Nazanin" panose="00000400000000000000" pitchFamily="2" charset="-78"/>
                  </a:rPr>
                  <a:t>درصد</a:t>
                </a:r>
              </a:p>
            </c:rich>
          </c:tx>
          <c:layout>
            <c:manualLayout>
              <c:xMode val="edge"/>
              <c:yMode val="edge"/>
              <c:x val="9.009007730863626E-3"/>
              <c:y val="3.1329634657002729E-3"/>
            </c:manualLayout>
          </c:layout>
          <c:overlay val="0"/>
          <c:spPr>
            <a:noFill/>
            <a:ln>
              <a:noFill/>
            </a:ln>
            <a:effectLst/>
          </c:spPr>
          <c:txPr>
            <a:bodyPr rot="0" spcFirstLastPara="1" vertOverflow="ellipsis" wrap="square" anchor="t" anchorCtr="0"/>
            <a:lstStyle/>
            <a:p>
              <a:pPr>
                <a:defRPr sz="14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34284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84918632805794"/>
          <c:y val="0.13722253356082734"/>
          <c:w val="0.82992603480119287"/>
          <c:h val="0.69650940111420623"/>
        </c:manualLayout>
      </c:layout>
      <c:lineChart>
        <c:grouping val="standard"/>
        <c:varyColors val="0"/>
        <c:ser>
          <c:idx val="1"/>
          <c:order val="1"/>
          <c:tx>
            <c:strRef>
              <c:f>Data!$E$34</c:f>
              <c:strCache>
                <c:ptCount val="1"/>
                <c:pt idx="0">
                  <c:v>نرخ حقیقی ارز به قیمت های ثابت سال 1402</c:v>
                </c:pt>
              </c:strCache>
            </c:strRef>
          </c:tx>
          <c:marker>
            <c:symbol val="none"/>
          </c:marker>
          <c:cat>
            <c:numRef>
              <c:extLst>
                <c:ext xmlns:c15="http://schemas.microsoft.com/office/drawing/2012/chart" uri="{02D57815-91ED-43cb-92C2-25804820EDAC}">
                  <c15:fullRef>
                    <c15:sqref>Data!$G$3:$BS$3</c15:sqref>
                  </c15:fullRef>
                </c:ext>
              </c:extLst>
              <c:f>Data!$G$3:$BS$3</c:f>
              <c:numCache>
                <c:formatCode>General</c:formatCode>
                <c:ptCount val="65"/>
                <c:pt idx="0">
                  <c:v>1339</c:v>
                </c:pt>
                <c:pt idx="1">
                  <c:v>1340</c:v>
                </c:pt>
                <c:pt idx="2">
                  <c:v>1341</c:v>
                </c:pt>
                <c:pt idx="3">
                  <c:v>1342</c:v>
                </c:pt>
                <c:pt idx="4">
                  <c:v>1343</c:v>
                </c:pt>
                <c:pt idx="5">
                  <c:v>1344</c:v>
                </c:pt>
                <c:pt idx="6">
                  <c:v>1345</c:v>
                </c:pt>
                <c:pt idx="7">
                  <c:v>1346</c:v>
                </c:pt>
                <c:pt idx="8">
                  <c:v>1347</c:v>
                </c:pt>
                <c:pt idx="9">
                  <c:v>1348</c:v>
                </c:pt>
                <c:pt idx="10">
                  <c:v>1349</c:v>
                </c:pt>
                <c:pt idx="11">
                  <c:v>1350</c:v>
                </c:pt>
                <c:pt idx="12">
                  <c:v>1351</c:v>
                </c:pt>
                <c:pt idx="13">
                  <c:v>1352</c:v>
                </c:pt>
                <c:pt idx="14">
                  <c:v>1353</c:v>
                </c:pt>
                <c:pt idx="15">
                  <c:v>1354</c:v>
                </c:pt>
                <c:pt idx="16">
                  <c:v>1355</c:v>
                </c:pt>
                <c:pt idx="17">
                  <c:v>1356</c:v>
                </c:pt>
                <c:pt idx="18">
                  <c:v>1357</c:v>
                </c:pt>
                <c:pt idx="19">
                  <c:v>1358</c:v>
                </c:pt>
                <c:pt idx="20">
                  <c:v>1359</c:v>
                </c:pt>
                <c:pt idx="21">
                  <c:v>1360</c:v>
                </c:pt>
                <c:pt idx="22">
                  <c:v>1361</c:v>
                </c:pt>
                <c:pt idx="23">
                  <c:v>1362</c:v>
                </c:pt>
                <c:pt idx="24">
                  <c:v>1363</c:v>
                </c:pt>
                <c:pt idx="25">
                  <c:v>1364</c:v>
                </c:pt>
                <c:pt idx="26">
                  <c:v>1365</c:v>
                </c:pt>
                <c:pt idx="27">
                  <c:v>1366</c:v>
                </c:pt>
                <c:pt idx="28">
                  <c:v>1367</c:v>
                </c:pt>
                <c:pt idx="29">
                  <c:v>1368</c:v>
                </c:pt>
                <c:pt idx="30">
                  <c:v>1369</c:v>
                </c:pt>
                <c:pt idx="31">
                  <c:v>1370</c:v>
                </c:pt>
                <c:pt idx="32">
                  <c:v>1371</c:v>
                </c:pt>
                <c:pt idx="33">
                  <c:v>1372</c:v>
                </c:pt>
                <c:pt idx="34">
                  <c:v>1373</c:v>
                </c:pt>
                <c:pt idx="35">
                  <c:v>1374</c:v>
                </c:pt>
                <c:pt idx="36">
                  <c:v>1375</c:v>
                </c:pt>
                <c:pt idx="37">
                  <c:v>1376</c:v>
                </c:pt>
                <c:pt idx="38">
                  <c:v>1377</c:v>
                </c:pt>
                <c:pt idx="39">
                  <c:v>1378</c:v>
                </c:pt>
                <c:pt idx="40">
                  <c:v>1379</c:v>
                </c:pt>
                <c:pt idx="41">
                  <c:v>1380</c:v>
                </c:pt>
                <c:pt idx="42">
                  <c:v>1381</c:v>
                </c:pt>
                <c:pt idx="43">
                  <c:v>1382</c:v>
                </c:pt>
                <c:pt idx="44">
                  <c:v>1383</c:v>
                </c:pt>
                <c:pt idx="45">
                  <c:v>1384</c:v>
                </c:pt>
                <c:pt idx="46">
                  <c:v>1385</c:v>
                </c:pt>
                <c:pt idx="47">
                  <c:v>1386</c:v>
                </c:pt>
                <c:pt idx="48">
                  <c:v>1387</c:v>
                </c:pt>
                <c:pt idx="49">
                  <c:v>1388</c:v>
                </c:pt>
                <c:pt idx="50">
                  <c:v>1389</c:v>
                </c:pt>
                <c:pt idx="51">
                  <c:v>1390</c:v>
                </c:pt>
                <c:pt idx="52">
                  <c:v>1391</c:v>
                </c:pt>
                <c:pt idx="53">
                  <c:v>1392</c:v>
                </c:pt>
                <c:pt idx="54">
                  <c:v>1393</c:v>
                </c:pt>
                <c:pt idx="55">
                  <c:v>1394</c:v>
                </c:pt>
                <c:pt idx="56">
                  <c:v>1395</c:v>
                </c:pt>
                <c:pt idx="57">
                  <c:v>1396</c:v>
                </c:pt>
                <c:pt idx="58">
                  <c:v>1397</c:v>
                </c:pt>
                <c:pt idx="59">
                  <c:v>1398</c:v>
                </c:pt>
                <c:pt idx="60">
                  <c:v>1399</c:v>
                </c:pt>
                <c:pt idx="61">
                  <c:v>1400</c:v>
                </c:pt>
                <c:pt idx="62">
                  <c:v>1401</c:v>
                </c:pt>
                <c:pt idx="63">
                  <c:v>1402</c:v>
                </c:pt>
                <c:pt idx="64">
                  <c:v>1403</c:v>
                </c:pt>
              </c:numCache>
            </c:numRef>
          </c:cat>
          <c:val>
            <c:numRef>
              <c:extLst>
                <c:ext xmlns:c15="http://schemas.microsoft.com/office/drawing/2012/chart" uri="{02D57815-91ED-43cb-92C2-25804820EDAC}">
                  <c15:fullRef>
                    <c15:sqref>Data!$G$34:$BS$34</c15:sqref>
                  </c15:fullRef>
                </c:ext>
              </c:extLst>
              <c:f>Data!$G$34:$BS$34</c:f>
              <c:numCache>
                <c:formatCode>#,##0_);\(#,##0\)</c:formatCode>
                <c:ptCount val="65"/>
                <c:pt idx="0">
                  <c:v>165775.58841483237</c:v>
                </c:pt>
                <c:pt idx="1">
                  <c:v>167550.58767089318</c:v>
                </c:pt>
                <c:pt idx="2">
                  <c:v>169559.13946064838</c:v>
                </c:pt>
                <c:pt idx="3">
                  <c:v>171661.11226387872</c:v>
                </c:pt>
                <c:pt idx="4">
                  <c:v>173856.50608058655</c:v>
                </c:pt>
                <c:pt idx="5">
                  <c:v>176612.42597815715</c:v>
                </c:pt>
                <c:pt idx="6">
                  <c:v>181937.42374634201</c:v>
                </c:pt>
                <c:pt idx="7">
                  <c:v>186982.15847409793</c:v>
                </c:pt>
                <c:pt idx="8">
                  <c:v>194969.65512637582</c:v>
                </c:pt>
                <c:pt idx="9">
                  <c:v>205619.65066274675</c:v>
                </c:pt>
                <c:pt idx="10">
                  <c:v>217624.25089453397</c:v>
                </c:pt>
                <c:pt idx="11">
                  <c:v>226966.35224222802</c:v>
                </c:pt>
                <c:pt idx="12">
                  <c:v>106402.23206672019</c:v>
                </c:pt>
                <c:pt idx="13">
                  <c:v>111338.18048272905</c:v>
                </c:pt>
                <c:pt idx="14">
                  <c:v>123646.39900831597</c:v>
                </c:pt>
                <c:pt idx="15">
                  <c:v>134951.57086288757</c:v>
                </c:pt>
                <c:pt idx="16">
                  <c:v>99333.375380298501</c:v>
                </c:pt>
                <c:pt idx="17">
                  <c:v>105791.71754882303</c:v>
                </c:pt>
                <c:pt idx="18">
                  <c:v>160372.73980208216</c:v>
                </c:pt>
                <c:pt idx="19">
                  <c:v>188681.09950372667</c:v>
                </c:pt>
                <c:pt idx="20">
                  <c:v>243115.89533512379</c:v>
                </c:pt>
                <c:pt idx="21">
                  <c:v>301771.38494809618</c:v>
                </c:pt>
                <c:pt idx="22">
                  <c:v>355860.30791545275</c:v>
                </c:pt>
                <c:pt idx="23">
                  <c:v>413203.60105623322</c:v>
                </c:pt>
                <c:pt idx="24">
                  <c:v>493757.37231144466</c:v>
                </c:pt>
                <c:pt idx="25">
                  <c:v>541234.91473951528</c:v>
                </c:pt>
                <c:pt idx="26">
                  <c:v>499860.09318780486</c:v>
                </c:pt>
                <c:pt idx="27">
                  <c:v>553654.10486371361</c:v>
                </c:pt>
                <c:pt idx="28">
                  <c:v>443442.70213806327</c:v>
                </c:pt>
                <c:pt idx="29">
                  <c:v>501657.98021967651</c:v>
                </c:pt>
                <c:pt idx="30">
                  <c:v>554716.218991898</c:v>
                </c:pt>
                <c:pt idx="31">
                  <c:v>482171.89695787907</c:v>
                </c:pt>
                <c:pt idx="32">
                  <c:v>421246.78992383077</c:v>
                </c:pt>
                <c:pt idx="33">
                  <c:v>426644.38719989581</c:v>
                </c:pt>
                <c:pt idx="34">
                  <c:v>472423.04834073974</c:v>
                </c:pt>
                <c:pt idx="35">
                  <c:v>498888.84093296813</c:v>
                </c:pt>
                <c:pt idx="36">
                  <c:v>459841.31797745422</c:v>
                </c:pt>
                <c:pt idx="37">
                  <c:v>432156.09358863742</c:v>
                </c:pt>
                <c:pt idx="38">
                  <c:v>501684.11798887799</c:v>
                </c:pt>
                <c:pt idx="39">
                  <c:v>570283.95726740989</c:v>
                </c:pt>
                <c:pt idx="40">
                  <c:v>491745.10553402081</c:v>
                </c:pt>
                <c:pt idx="41">
                  <c:v>442285.25156847393</c:v>
                </c:pt>
                <c:pt idx="42">
                  <c:v>391187.41925653222</c:v>
                </c:pt>
                <c:pt idx="43">
                  <c:v>360775.6815589036</c:v>
                </c:pt>
                <c:pt idx="44">
                  <c:v>337541.98148916772</c:v>
                </c:pt>
                <c:pt idx="45">
                  <c:v>327225.67704350647</c:v>
                </c:pt>
                <c:pt idx="46">
                  <c:v>307562.51212167786</c:v>
                </c:pt>
                <c:pt idx="47">
                  <c:v>271516.61015532486</c:v>
                </c:pt>
                <c:pt idx="48">
                  <c:v>232231.73367593274</c:v>
                </c:pt>
                <c:pt idx="49">
                  <c:v>215705.08211787153</c:v>
                </c:pt>
                <c:pt idx="50">
                  <c:v>207155.40879696995</c:v>
                </c:pt>
                <c:pt idx="51">
                  <c:v>225093.60117118017</c:v>
                </c:pt>
                <c:pt idx="52">
                  <c:v>338134.77970251156</c:v>
                </c:pt>
                <c:pt idx="53">
                  <c:v>310993.80089492287</c:v>
                </c:pt>
                <c:pt idx="54">
                  <c:v>281844.9282371304</c:v>
                </c:pt>
                <c:pt idx="55">
                  <c:v>265101.39403827413</c:v>
                </c:pt>
                <c:pt idx="56">
                  <c:v>260095.67466246057</c:v>
                </c:pt>
                <c:pt idx="57">
                  <c:v>268814.48590179119</c:v>
                </c:pt>
                <c:pt idx="58">
                  <c:v>536701.12088092614</c:v>
                </c:pt>
                <c:pt idx="59">
                  <c:v>483486.34263340244</c:v>
                </c:pt>
                <c:pt idx="60">
                  <c:v>589279.44848997099</c:v>
                </c:pt>
                <c:pt idx="61">
                  <c:v>478438.05151193822</c:v>
                </c:pt>
                <c:pt idx="62">
                  <c:v>474799.2869565218</c:v>
                </c:pt>
                <c:pt idx="63">
                  <c:v>517807.60271518608</c:v>
                </c:pt>
                <c:pt idx="64">
                  <c:v>534176.73716012086</c:v>
                </c:pt>
              </c:numCache>
            </c:numRef>
          </c:val>
          <c:smooth val="0"/>
          <c:extLst>
            <c:ext xmlns:c16="http://schemas.microsoft.com/office/drawing/2014/chart" uri="{C3380CC4-5D6E-409C-BE32-E72D297353CC}">
              <c16:uniqueId val="{00000000-B9DF-480A-B7DD-56E2F7BD668B}"/>
            </c:ext>
          </c:extLst>
        </c:ser>
        <c:dLbls>
          <c:showLegendKey val="0"/>
          <c:showVal val="0"/>
          <c:showCatName val="0"/>
          <c:showSerName val="0"/>
          <c:showPercent val="0"/>
          <c:showBubbleSize val="0"/>
        </c:dLbls>
        <c:marker val="1"/>
        <c:smooth val="0"/>
        <c:axId val="771141535"/>
        <c:axId val="1107058831"/>
      </c:lineChart>
      <c:lineChart>
        <c:grouping val="standard"/>
        <c:varyColors val="0"/>
        <c:ser>
          <c:idx val="0"/>
          <c:order val="0"/>
          <c:tx>
            <c:strRef>
              <c:f>Data!$D$91:$E$91</c:f>
              <c:strCache>
                <c:ptCount val="2"/>
                <c:pt idx="0">
                  <c:v>0</c:v>
                </c:pt>
                <c:pt idx="1">
                  <c:v>قیمت حقیقی نفت به قیمت های ثابت 1402</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Data!$G$3:$BS$3</c15:sqref>
                  </c15:fullRef>
                </c:ext>
              </c:extLst>
              <c:f>Data!$G$3:$BS$3</c:f>
              <c:numCache>
                <c:formatCode>General</c:formatCode>
                <c:ptCount val="65"/>
                <c:pt idx="0">
                  <c:v>1339</c:v>
                </c:pt>
                <c:pt idx="1">
                  <c:v>1340</c:v>
                </c:pt>
                <c:pt idx="2">
                  <c:v>1341</c:v>
                </c:pt>
                <c:pt idx="3">
                  <c:v>1342</c:v>
                </c:pt>
                <c:pt idx="4">
                  <c:v>1343</c:v>
                </c:pt>
                <c:pt idx="5">
                  <c:v>1344</c:v>
                </c:pt>
                <c:pt idx="6">
                  <c:v>1345</c:v>
                </c:pt>
                <c:pt idx="7">
                  <c:v>1346</c:v>
                </c:pt>
                <c:pt idx="8">
                  <c:v>1347</c:v>
                </c:pt>
                <c:pt idx="9">
                  <c:v>1348</c:v>
                </c:pt>
                <c:pt idx="10">
                  <c:v>1349</c:v>
                </c:pt>
                <c:pt idx="11">
                  <c:v>1350</c:v>
                </c:pt>
                <c:pt idx="12">
                  <c:v>1351</c:v>
                </c:pt>
                <c:pt idx="13">
                  <c:v>1352</c:v>
                </c:pt>
                <c:pt idx="14">
                  <c:v>1353</c:v>
                </c:pt>
                <c:pt idx="15">
                  <c:v>1354</c:v>
                </c:pt>
                <c:pt idx="16">
                  <c:v>1355</c:v>
                </c:pt>
                <c:pt idx="17">
                  <c:v>1356</c:v>
                </c:pt>
                <c:pt idx="18">
                  <c:v>1357</c:v>
                </c:pt>
                <c:pt idx="19">
                  <c:v>1358</c:v>
                </c:pt>
                <c:pt idx="20">
                  <c:v>1359</c:v>
                </c:pt>
                <c:pt idx="21">
                  <c:v>1360</c:v>
                </c:pt>
                <c:pt idx="22">
                  <c:v>1361</c:v>
                </c:pt>
                <c:pt idx="23">
                  <c:v>1362</c:v>
                </c:pt>
                <c:pt idx="24">
                  <c:v>1363</c:v>
                </c:pt>
                <c:pt idx="25">
                  <c:v>1364</c:v>
                </c:pt>
                <c:pt idx="26">
                  <c:v>1365</c:v>
                </c:pt>
                <c:pt idx="27">
                  <c:v>1366</c:v>
                </c:pt>
                <c:pt idx="28">
                  <c:v>1367</c:v>
                </c:pt>
                <c:pt idx="29">
                  <c:v>1368</c:v>
                </c:pt>
                <c:pt idx="30">
                  <c:v>1369</c:v>
                </c:pt>
                <c:pt idx="31">
                  <c:v>1370</c:v>
                </c:pt>
                <c:pt idx="32">
                  <c:v>1371</c:v>
                </c:pt>
                <c:pt idx="33">
                  <c:v>1372</c:v>
                </c:pt>
                <c:pt idx="34">
                  <c:v>1373</c:v>
                </c:pt>
                <c:pt idx="35">
                  <c:v>1374</c:v>
                </c:pt>
                <c:pt idx="36">
                  <c:v>1375</c:v>
                </c:pt>
                <c:pt idx="37">
                  <c:v>1376</c:v>
                </c:pt>
                <c:pt idx="38">
                  <c:v>1377</c:v>
                </c:pt>
                <c:pt idx="39">
                  <c:v>1378</c:v>
                </c:pt>
                <c:pt idx="40">
                  <c:v>1379</c:v>
                </c:pt>
                <c:pt idx="41">
                  <c:v>1380</c:v>
                </c:pt>
                <c:pt idx="42">
                  <c:v>1381</c:v>
                </c:pt>
                <c:pt idx="43">
                  <c:v>1382</c:v>
                </c:pt>
                <c:pt idx="44">
                  <c:v>1383</c:v>
                </c:pt>
                <c:pt idx="45">
                  <c:v>1384</c:v>
                </c:pt>
                <c:pt idx="46">
                  <c:v>1385</c:v>
                </c:pt>
                <c:pt idx="47">
                  <c:v>1386</c:v>
                </c:pt>
                <c:pt idx="48">
                  <c:v>1387</c:v>
                </c:pt>
                <c:pt idx="49">
                  <c:v>1388</c:v>
                </c:pt>
                <c:pt idx="50">
                  <c:v>1389</c:v>
                </c:pt>
                <c:pt idx="51">
                  <c:v>1390</c:v>
                </c:pt>
                <c:pt idx="52">
                  <c:v>1391</c:v>
                </c:pt>
                <c:pt idx="53">
                  <c:v>1392</c:v>
                </c:pt>
                <c:pt idx="54">
                  <c:v>1393</c:v>
                </c:pt>
                <c:pt idx="55">
                  <c:v>1394</c:v>
                </c:pt>
                <c:pt idx="56">
                  <c:v>1395</c:v>
                </c:pt>
                <c:pt idx="57">
                  <c:v>1396</c:v>
                </c:pt>
                <c:pt idx="58">
                  <c:v>1397</c:v>
                </c:pt>
                <c:pt idx="59">
                  <c:v>1398</c:v>
                </c:pt>
                <c:pt idx="60">
                  <c:v>1399</c:v>
                </c:pt>
                <c:pt idx="61">
                  <c:v>1400</c:v>
                </c:pt>
                <c:pt idx="62">
                  <c:v>1401</c:v>
                </c:pt>
                <c:pt idx="63">
                  <c:v>1402</c:v>
                </c:pt>
                <c:pt idx="64">
                  <c:v>1403</c:v>
                </c:pt>
              </c:numCache>
            </c:numRef>
          </c:cat>
          <c:val>
            <c:numRef>
              <c:extLst>
                <c:ext xmlns:c15="http://schemas.microsoft.com/office/drawing/2012/chart" uri="{02D57815-91ED-43cb-92C2-25804820EDAC}">
                  <c15:fullRef>
                    <c15:sqref>Data!$F$91:$BZ$91</c15:sqref>
                  </c15:fullRef>
                </c:ext>
              </c:extLst>
              <c:f>Data!$F$91:$BR$91</c:f>
              <c:numCache>
                <c:formatCode>0.0</c:formatCode>
                <c:ptCount val="65"/>
                <c:pt idx="1">
                  <c:v>87.207725117537635</c:v>
                </c:pt>
                <c:pt idx="2">
                  <c:v>81.521737980417569</c:v>
                </c:pt>
                <c:pt idx="3">
                  <c:v>76.561937410033494</c:v>
                </c:pt>
                <c:pt idx="4">
                  <c:v>76.021961298836146</c:v>
                </c:pt>
                <c:pt idx="5">
                  <c:v>71.558464394009491</c:v>
                </c:pt>
                <c:pt idx="6">
                  <c:v>68.327157866602633</c:v>
                </c:pt>
                <c:pt idx="7">
                  <c:v>61.266003544092655</c:v>
                </c:pt>
                <c:pt idx="8">
                  <c:v>57.790123603683604</c:v>
                </c:pt>
                <c:pt idx="9">
                  <c:v>55.489344158172386</c:v>
                </c:pt>
                <c:pt idx="10">
                  <c:v>48.049902182481738</c:v>
                </c:pt>
                <c:pt idx="11">
                  <c:v>40.663873833178677</c:v>
                </c:pt>
                <c:pt idx="12">
                  <c:v>51.780560185493016</c:v>
                </c:pt>
                <c:pt idx="13">
                  <c:v>49.499823021652873</c:v>
                </c:pt>
                <c:pt idx="14">
                  <c:v>62.010162387025218</c:v>
                </c:pt>
                <c:pt idx="15">
                  <c:v>179.11478492996017</c:v>
                </c:pt>
                <c:pt idx="16">
                  <c:v>140.46300144997198</c:v>
                </c:pt>
                <c:pt idx="17">
                  <c:v>146.28364339550686</c:v>
                </c:pt>
                <c:pt idx="18">
                  <c:v>137.28035630530002</c:v>
                </c:pt>
                <c:pt idx="19">
                  <c:v>112.82638361335468</c:v>
                </c:pt>
                <c:pt idx="20">
                  <c:v>217.93636818766538</c:v>
                </c:pt>
                <c:pt idx="21">
                  <c:v>207.76560995001134</c:v>
                </c:pt>
                <c:pt idx="22">
                  <c:v>181.03068774467113</c:v>
                </c:pt>
                <c:pt idx="23">
                  <c:v>161.74893678843162</c:v>
                </c:pt>
                <c:pt idx="24">
                  <c:v>146.24267820685958</c:v>
                </c:pt>
                <c:pt idx="25">
                  <c:v>138.04912356237935</c:v>
                </c:pt>
                <c:pt idx="26">
                  <c:v>128.24398091876614</c:v>
                </c:pt>
                <c:pt idx="27">
                  <c:v>57.764317384375033</c:v>
                </c:pt>
                <c:pt idx="28">
                  <c:v>64.299389145713604</c:v>
                </c:pt>
                <c:pt idx="29">
                  <c:v>47.055569669489678</c:v>
                </c:pt>
                <c:pt idx="30">
                  <c:v>54.735013956172779</c:v>
                </c:pt>
                <c:pt idx="31">
                  <c:v>64.134801206152886</c:v>
                </c:pt>
                <c:pt idx="32">
                  <c:v>52.602943012223378</c:v>
                </c:pt>
                <c:pt idx="33">
                  <c:v>49.23233169825594</c:v>
                </c:pt>
                <c:pt idx="34">
                  <c:v>40.91926708494244</c:v>
                </c:pt>
                <c:pt idx="35">
                  <c:v>38.7866294220835</c:v>
                </c:pt>
                <c:pt idx="36">
                  <c:v>37.166409588017451</c:v>
                </c:pt>
                <c:pt idx="37">
                  <c:v>43.718056974469889</c:v>
                </c:pt>
                <c:pt idx="38">
                  <c:v>42.11420562853197</c:v>
                </c:pt>
                <c:pt idx="39">
                  <c:v>29.532853023939861</c:v>
                </c:pt>
                <c:pt idx="40">
                  <c:v>40.770200069015594</c:v>
                </c:pt>
                <c:pt idx="41">
                  <c:v>62.381601738675045</c:v>
                </c:pt>
                <c:pt idx="42">
                  <c:v>54.382868018065075</c:v>
                </c:pt>
                <c:pt idx="43">
                  <c:v>55.451403190811753</c:v>
                </c:pt>
                <c:pt idx="44">
                  <c:v>59.778498278514938</c:v>
                </c:pt>
                <c:pt idx="45">
                  <c:v>71.188428902362844</c:v>
                </c:pt>
                <c:pt idx="46">
                  <c:v>94.423723984940125</c:v>
                </c:pt>
                <c:pt idx="47">
                  <c:v>107.44731640781869</c:v>
                </c:pt>
                <c:pt idx="48">
                  <c:v>108.9006266309997</c:v>
                </c:pt>
                <c:pt idx="49">
                  <c:v>132.73424330458619</c:v>
                </c:pt>
                <c:pt idx="50">
                  <c:v>90.355023205314481</c:v>
                </c:pt>
                <c:pt idx="51">
                  <c:v>109.79442823833215</c:v>
                </c:pt>
                <c:pt idx="52">
                  <c:v>126.1771444718843</c:v>
                </c:pt>
                <c:pt idx="53">
                  <c:v>125.71390788625615</c:v>
                </c:pt>
                <c:pt idx="54">
                  <c:v>123.35889429176946</c:v>
                </c:pt>
                <c:pt idx="55">
                  <c:v>113.79871376413945</c:v>
                </c:pt>
                <c:pt idx="56">
                  <c:v>66.251208201725831</c:v>
                </c:pt>
                <c:pt idx="57">
                  <c:v>57.478981507840331</c:v>
                </c:pt>
                <c:pt idx="58">
                  <c:v>67.062597623973502</c:v>
                </c:pt>
                <c:pt idx="59">
                  <c:v>80.906999057125546</c:v>
                </c:pt>
                <c:pt idx="60">
                  <c:v>73.119988512844074</c:v>
                </c:pt>
                <c:pt idx="61">
                  <c:v>49.321503227845689</c:v>
                </c:pt>
                <c:pt idx="62">
                  <c:v>70.575016943691907</c:v>
                </c:pt>
                <c:pt idx="63">
                  <c:v>91.032552083334352</c:v>
                </c:pt>
                <c:pt idx="64">
                  <c:v>79.75</c:v>
                </c:pt>
              </c:numCache>
            </c:numRef>
          </c:val>
          <c:smooth val="0"/>
          <c:extLst>
            <c:ext xmlns:c16="http://schemas.microsoft.com/office/drawing/2014/chart" uri="{C3380CC4-5D6E-409C-BE32-E72D297353CC}">
              <c16:uniqueId val="{00000001-B9DF-480A-B7DD-56E2F7BD668B}"/>
            </c:ext>
          </c:extLst>
        </c:ser>
        <c:dLbls>
          <c:showLegendKey val="0"/>
          <c:showVal val="0"/>
          <c:showCatName val="0"/>
          <c:showSerName val="0"/>
          <c:showPercent val="0"/>
          <c:showBubbleSize val="0"/>
        </c:dLbls>
        <c:marker val="1"/>
        <c:smooth val="0"/>
        <c:axId val="1687895423"/>
        <c:axId val="1787896431"/>
      </c:lineChart>
      <c:catAx>
        <c:axId val="77114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1600"/>
            </a:pPr>
            <a:endParaRPr lang="en-US"/>
          </a:p>
        </c:txPr>
        <c:crossAx val="1107058831"/>
        <c:crosses val="autoZero"/>
        <c:auto val="1"/>
        <c:lblAlgn val="ctr"/>
        <c:lblOffset val="100"/>
        <c:noMultiLvlLbl val="0"/>
      </c:catAx>
      <c:valAx>
        <c:axId val="1107058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a:lstStyle/>
              <a:p>
                <a:pPr>
                  <a:defRPr/>
                </a:pPr>
                <a:r>
                  <a:rPr lang="fa-IR"/>
                  <a:t>ریال</a:t>
                </a:r>
              </a:p>
            </c:rich>
          </c:tx>
          <c:layout>
            <c:manualLayout>
              <c:xMode val="edge"/>
              <c:yMode val="edge"/>
              <c:x val="1.7541788849820654E-2"/>
              <c:y val="1.8413065033537474E-2"/>
            </c:manualLayout>
          </c:layout>
          <c:overlay val="0"/>
          <c:spPr>
            <a:noFill/>
            <a:ln>
              <a:noFill/>
            </a:ln>
            <a:effectLst/>
          </c:spPr>
        </c:title>
        <c:numFmt formatCode="#,##0_);\(#,##0\)" sourceLinked="1"/>
        <c:majorTickMark val="none"/>
        <c:minorTickMark val="none"/>
        <c:tickLblPos val="nextTo"/>
        <c:spPr>
          <a:noFill/>
          <a:ln>
            <a:noFill/>
          </a:ln>
          <a:effectLst/>
        </c:spPr>
        <c:txPr>
          <a:bodyPr rot="-60000000" vert="horz"/>
          <a:lstStyle/>
          <a:p>
            <a:pPr>
              <a:defRPr sz="1600">
                <a:solidFill>
                  <a:schemeClr val="tx1"/>
                </a:solidFill>
              </a:defRPr>
            </a:pPr>
            <a:endParaRPr lang="en-US"/>
          </a:p>
        </c:txPr>
        <c:crossAx val="771141535"/>
        <c:crosses val="autoZero"/>
        <c:crossBetween val="between"/>
      </c:valAx>
      <c:valAx>
        <c:axId val="1787896431"/>
        <c:scaling>
          <c:orientation val="minMax"/>
        </c:scaling>
        <c:delete val="0"/>
        <c:axPos val="r"/>
        <c:title>
          <c:tx>
            <c:rich>
              <a:bodyPr rot="0" vert="horz"/>
              <a:lstStyle/>
              <a:p>
                <a:pPr>
                  <a:defRPr/>
                </a:pPr>
                <a:r>
                  <a:rPr lang="fa-IR"/>
                  <a:t>دلار</a:t>
                </a:r>
              </a:p>
            </c:rich>
          </c:tx>
          <c:layout>
            <c:manualLayout>
              <c:xMode val="edge"/>
              <c:yMode val="edge"/>
              <c:x val="0.94134501038439555"/>
              <c:y val="3.9247360746573347E-2"/>
            </c:manualLayout>
          </c:layout>
          <c:overlay val="0"/>
        </c:title>
        <c:numFmt formatCode="General" sourceLinked="1"/>
        <c:majorTickMark val="out"/>
        <c:minorTickMark val="none"/>
        <c:tickLblPos val="nextTo"/>
        <c:crossAx val="1687895423"/>
        <c:crosses val="max"/>
        <c:crossBetween val="between"/>
      </c:valAx>
      <c:catAx>
        <c:axId val="1687895423"/>
        <c:scaling>
          <c:orientation val="minMax"/>
        </c:scaling>
        <c:delete val="1"/>
        <c:axPos val="b"/>
        <c:numFmt formatCode="General" sourceLinked="1"/>
        <c:majorTickMark val="out"/>
        <c:minorTickMark val="none"/>
        <c:tickLblPos val="nextTo"/>
        <c:crossAx val="1787896431"/>
        <c:crosses val="autoZero"/>
        <c:auto val="1"/>
        <c:lblAlgn val="ctr"/>
        <c:lblOffset val="100"/>
        <c:noMultiLvlLbl val="0"/>
      </c:catAx>
    </c:plotArea>
    <c:legend>
      <c:legendPos val="r"/>
      <c:layout>
        <c:manualLayout>
          <c:xMode val="edge"/>
          <c:yMode val="edge"/>
          <c:x val="0.11216568616623417"/>
          <c:y val="2.2649402158063565E-2"/>
          <c:w val="0.78996511927803048"/>
          <c:h val="0.12246415864683578"/>
        </c:manualLayout>
      </c:layout>
      <c:overlay val="0"/>
      <c:txPr>
        <a:bodyPr/>
        <a:lstStyle/>
        <a:p>
          <a:pPr>
            <a:defRPr sz="1400">
              <a:cs typeface="B Nazanin" panose="00000400000000000000" pitchFamily="2" charset="-78"/>
            </a:defRPr>
          </a:pPr>
          <a:endParaRPr lang="en-US"/>
        </a:p>
      </c:txPr>
    </c:legend>
    <c:plotVisOnly val="1"/>
    <c:dispBlanksAs val="gap"/>
    <c:showDLblsOverMax val="0"/>
  </c:chart>
  <c:txPr>
    <a:bodyPr/>
    <a:lstStyle/>
    <a:p>
      <a:pPr>
        <a:defRPr>
          <a:latin typeface="IPT Nazanin" panose="00000400000000000000" pitchFamily="2" charset="2"/>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B Nazanin" panose="00000400000000000000" pitchFamily="2" charset="-78"/>
            </a:defRPr>
          </a:pPr>
          <a:endParaRPr lang="en-US"/>
        </a:p>
      </c:txPr>
    </c:title>
    <c:autoTitleDeleted val="0"/>
    <c:plotArea>
      <c:layout>
        <c:manualLayout>
          <c:layoutTarget val="inner"/>
          <c:xMode val="edge"/>
          <c:yMode val="edge"/>
          <c:x val="8.6232126105281207E-2"/>
          <c:y val="8.2488941349667833E-2"/>
          <c:w val="0.89336414291842292"/>
          <c:h val="0.81223347348677866"/>
        </c:manualLayout>
      </c:layout>
      <c:lineChart>
        <c:grouping val="standard"/>
        <c:varyColors val="0"/>
        <c:ser>
          <c:idx val="0"/>
          <c:order val="0"/>
          <c:tx>
            <c:strRef>
              <c:f>Data!$E$34</c:f>
              <c:strCache>
                <c:ptCount val="1"/>
                <c:pt idx="0">
                  <c:v>نرخ حقیقی ارز به قیمت های ثابت سال 1402</c:v>
                </c:pt>
              </c:strCache>
            </c:strRef>
          </c:tx>
          <c:spPr>
            <a:ln w="28575" cap="rnd">
              <a:solidFill>
                <a:schemeClr val="accent1"/>
              </a:solidFill>
              <a:round/>
            </a:ln>
            <a:effectLst/>
          </c:spPr>
          <c:marker>
            <c:symbol val="none"/>
          </c:marker>
          <c:cat>
            <c:numRef>
              <c:f>Data!$F$3:$BR$3</c:f>
              <c:numCache>
                <c:formatCode>General</c:formatCode>
                <c:ptCount val="65"/>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numCache>
            </c:numRef>
          </c:cat>
          <c:val>
            <c:numRef>
              <c:f>Data!$F$34:$BR$34</c:f>
              <c:numCache>
                <c:formatCode>#,##0_);\(#,##0\)</c:formatCode>
                <c:ptCount val="65"/>
                <c:pt idx="1">
                  <c:v>165775.58841483237</c:v>
                </c:pt>
                <c:pt idx="2">
                  <c:v>167550.58767089318</c:v>
                </c:pt>
                <c:pt idx="3">
                  <c:v>169559.13946064838</c:v>
                </c:pt>
                <c:pt idx="4">
                  <c:v>171661.11226387872</c:v>
                </c:pt>
                <c:pt idx="5">
                  <c:v>173856.50608058655</c:v>
                </c:pt>
                <c:pt idx="6">
                  <c:v>176612.42597815715</c:v>
                </c:pt>
                <c:pt idx="7">
                  <c:v>181937.42374634201</c:v>
                </c:pt>
                <c:pt idx="8">
                  <c:v>186982.15847409793</c:v>
                </c:pt>
                <c:pt idx="9">
                  <c:v>194969.65512637582</c:v>
                </c:pt>
                <c:pt idx="10">
                  <c:v>205619.65066274675</c:v>
                </c:pt>
                <c:pt idx="11">
                  <c:v>217624.25089453397</c:v>
                </c:pt>
                <c:pt idx="12">
                  <c:v>226966.35224222802</c:v>
                </c:pt>
                <c:pt idx="13">
                  <c:v>106402.23206672019</c:v>
                </c:pt>
                <c:pt idx="14">
                  <c:v>111338.18048272905</c:v>
                </c:pt>
                <c:pt idx="15">
                  <c:v>123646.39900831597</c:v>
                </c:pt>
                <c:pt idx="16">
                  <c:v>134951.57086288757</c:v>
                </c:pt>
                <c:pt idx="17">
                  <c:v>99333.375380298501</c:v>
                </c:pt>
                <c:pt idx="18">
                  <c:v>105791.71754882303</c:v>
                </c:pt>
                <c:pt idx="19">
                  <c:v>160372.73980208216</c:v>
                </c:pt>
                <c:pt idx="20">
                  <c:v>188681.09950372667</c:v>
                </c:pt>
                <c:pt idx="21">
                  <c:v>243115.89533512379</c:v>
                </c:pt>
                <c:pt idx="22">
                  <c:v>301771.38494809618</c:v>
                </c:pt>
                <c:pt idx="23">
                  <c:v>355860.30791545275</c:v>
                </c:pt>
                <c:pt idx="24">
                  <c:v>413203.60105623322</c:v>
                </c:pt>
                <c:pt idx="25">
                  <c:v>493757.37231144466</c:v>
                </c:pt>
                <c:pt idx="26">
                  <c:v>541234.91473951528</c:v>
                </c:pt>
                <c:pt idx="27">
                  <c:v>499860.09318780486</c:v>
                </c:pt>
                <c:pt idx="28">
                  <c:v>553654.10486371361</c:v>
                </c:pt>
                <c:pt idx="29">
                  <c:v>443442.70213806327</c:v>
                </c:pt>
                <c:pt idx="30">
                  <c:v>501657.98021967651</c:v>
                </c:pt>
                <c:pt idx="31">
                  <c:v>554716.218991898</c:v>
                </c:pt>
                <c:pt idx="32">
                  <c:v>482171.89695787907</c:v>
                </c:pt>
                <c:pt idx="33">
                  <c:v>421246.78992383077</c:v>
                </c:pt>
                <c:pt idx="34">
                  <c:v>426644.38719989581</c:v>
                </c:pt>
                <c:pt idx="35">
                  <c:v>472423.04834073974</c:v>
                </c:pt>
                <c:pt idx="36">
                  <c:v>498888.84093296813</c:v>
                </c:pt>
                <c:pt idx="37">
                  <c:v>459841.31797745422</c:v>
                </c:pt>
                <c:pt idx="38">
                  <c:v>432156.09358863742</c:v>
                </c:pt>
                <c:pt idx="39">
                  <c:v>501684.11798887799</c:v>
                </c:pt>
                <c:pt idx="40">
                  <c:v>570283.95726740989</c:v>
                </c:pt>
                <c:pt idx="41">
                  <c:v>491745.10553402081</c:v>
                </c:pt>
                <c:pt idx="42">
                  <c:v>442285.25156847393</c:v>
                </c:pt>
                <c:pt idx="43">
                  <c:v>391187.41925653222</c:v>
                </c:pt>
                <c:pt idx="44">
                  <c:v>360775.6815589036</c:v>
                </c:pt>
                <c:pt idx="45">
                  <c:v>337541.98148916772</c:v>
                </c:pt>
                <c:pt idx="46">
                  <c:v>327225.67704350647</c:v>
                </c:pt>
                <c:pt idx="47">
                  <c:v>307562.51212167786</c:v>
                </c:pt>
                <c:pt idx="48">
                  <c:v>271516.61015532486</c:v>
                </c:pt>
                <c:pt idx="49">
                  <c:v>232231.73367593274</c:v>
                </c:pt>
                <c:pt idx="50">
                  <c:v>215705.08211787153</c:v>
                </c:pt>
                <c:pt idx="51">
                  <c:v>207155.40879696995</c:v>
                </c:pt>
                <c:pt idx="52">
                  <c:v>225093.60117118017</c:v>
                </c:pt>
                <c:pt idx="53">
                  <c:v>338134.77970251156</c:v>
                </c:pt>
                <c:pt idx="54">
                  <c:v>310993.80089492287</c:v>
                </c:pt>
                <c:pt idx="55">
                  <c:v>281844.9282371304</c:v>
                </c:pt>
                <c:pt idx="56">
                  <c:v>265101.39403827413</c:v>
                </c:pt>
                <c:pt idx="57">
                  <c:v>260095.67466246057</c:v>
                </c:pt>
                <c:pt idx="58">
                  <c:v>268814.48590179119</c:v>
                </c:pt>
                <c:pt idx="59">
                  <c:v>536701.12088092614</c:v>
                </c:pt>
                <c:pt idx="60">
                  <c:v>483486.34263340244</c:v>
                </c:pt>
                <c:pt idx="61">
                  <c:v>589279.44848997099</c:v>
                </c:pt>
                <c:pt idx="62">
                  <c:v>478438.05151193822</c:v>
                </c:pt>
                <c:pt idx="63">
                  <c:v>474799.2869565218</c:v>
                </c:pt>
                <c:pt idx="64">
                  <c:v>517807.60271518608</c:v>
                </c:pt>
              </c:numCache>
            </c:numRef>
          </c:val>
          <c:smooth val="0"/>
          <c:extLst>
            <c:ext xmlns:c16="http://schemas.microsoft.com/office/drawing/2014/chart" uri="{C3380CC4-5D6E-409C-BE32-E72D297353CC}">
              <c16:uniqueId val="{00000000-1615-4F10-9C21-EE9D0A67DB50}"/>
            </c:ext>
          </c:extLst>
        </c:ser>
        <c:dLbls>
          <c:showLegendKey val="0"/>
          <c:showVal val="0"/>
          <c:showCatName val="0"/>
          <c:showSerName val="0"/>
          <c:showPercent val="0"/>
          <c:showBubbleSize val="0"/>
        </c:dLbls>
        <c:marker val="1"/>
        <c:smooth val="0"/>
        <c:axId val="1684037008"/>
        <c:axId val="2001566016"/>
      </c:lineChart>
      <c:lineChart>
        <c:grouping val="standard"/>
        <c:varyColors val="0"/>
        <c:dLbls>
          <c:showLegendKey val="0"/>
          <c:showVal val="0"/>
          <c:showCatName val="0"/>
          <c:showSerName val="0"/>
          <c:showPercent val="0"/>
          <c:showBubbleSize val="0"/>
        </c:dLbls>
        <c:marker val="1"/>
        <c:smooth val="0"/>
        <c:axId val="94730560"/>
        <c:axId val="2011057984"/>
        <c:extLst>
          <c:ext xmlns:c15="http://schemas.microsoft.com/office/drawing/2012/chart" uri="{02D57815-91ED-43cb-92C2-25804820EDAC}">
            <c15:filteredLineSeries>
              <c15:ser>
                <c:idx val="1"/>
                <c:order val="1"/>
                <c:tx>
                  <c:strRef>
                    <c:extLst>
                      <c:ext uri="{02D57815-91ED-43cb-92C2-25804820EDAC}">
                        <c15:formulaRef>
                          <c15:sqref>Data!$E$84</c15:sqref>
                        </c15:formulaRef>
                      </c:ext>
                    </c:extLst>
                    <c:strCache>
                      <c:ptCount val="1"/>
                      <c:pt idx="0">
                        <c:v>ارزش حقیقی صادرات نفتی به قیمت های ثابت 1402 (میلیارد دلار) </c:v>
                      </c:pt>
                    </c:strCache>
                  </c:strRef>
                </c:tx>
                <c:spPr>
                  <a:ln w="28575" cap="rnd">
                    <a:solidFill>
                      <a:schemeClr val="accent2"/>
                    </a:solidFill>
                    <a:round/>
                  </a:ln>
                  <a:effectLst/>
                </c:spPr>
                <c:marker>
                  <c:symbol val="none"/>
                </c:marker>
                <c:val>
                  <c:numRef>
                    <c:extLst>
                      <c:ext uri="{02D57815-91ED-43cb-92C2-25804820EDAC}">
                        <c15:formulaRef>
                          <c15:sqref>Data!$F$84:$BR$84</c15:sqref>
                        </c15:formulaRef>
                      </c:ext>
                    </c:extLst>
                    <c:numCache>
                      <c:formatCode>0.0</c:formatCode>
                      <c:ptCount val="65"/>
                      <c:pt idx="12">
                        <c:v>50.400454918424927</c:v>
                      </c:pt>
                      <c:pt idx="13">
                        <c:v>54.226077332409353</c:v>
                      </c:pt>
                      <c:pt idx="14">
                        <c:v>56.745590601858012</c:v>
                      </c:pt>
                      <c:pt idx="15">
                        <c:v>129.08761568685128</c:v>
                      </c:pt>
                      <c:pt idx="16">
                        <c:v>112.75791826913874</c:v>
                      </c:pt>
                      <c:pt idx="17">
                        <c:v>128.69410179767888</c:v>
                      </c:pt>
                      <c:pt idx="18">
                        <c:v>117.19934909709163</c:v>
                      </c:pt>
                      <c:pt idx="19">
                        <c:v>72.714054493995761</c:v>
                      </c:pt>
                      <c:pt idx="20">
                        <c:v>100.82543559796741</c:v>
                      </c:pt>
                      <c:pt idx="21">
                        <c:v>42.813073424127708</c:v>
                      </c:pt>
                      <c:pt idx="22">
                        <c:v>35.375003021020035</c:v>
                      </c:pt>
                      <c:pt idx="23">
                        <c:v>68.420384342720126</c:v>
                      </c:pt>
                      <c:pt idx="24">
                        <c:v>64.320173589984819</c:v>
                      </c:pt>
                      <c:pt idx="25">
                        <c:v>48.768836042988887</c:v>
                      </c:pt>
                      <c:pt idx="26">
                        <c:v>38.606098877556526</c:v>
                      </c:pt>
                      <c:pt idx="27">
                        <c:v>17.285419126111886</c:v>
                      </c:pt>
                      <c:pt idx="28">
                        <c:v>28.670330083663341</c:v>
                      </c:pt>
                      <c:pt idx="29">
                        <c:v>24.775681439465107</c:v>
                      </c:pt>
                      <c:pt idx="30">
                        <c:v>29.410981057007881</c:v>
                      </c:pt>
                      <c:pt idx="31">
                        <c:v>41.712156229061065</c:v>
                      </c:pt>
                      <c:pt idx="32">
                        <c:v>35.611578246821225</c:v>
                      </c:pt>
                      <c:pt idx="33">
                        <c:v>36.438404927663555</c:v>
                      </c:pt>
                      <c:pt idx="34">
                        <c:v>30.053196812024765</c:v>
                      </c:pt>
                      <c:pt idx="35">
                        <c:v>29.841235549106024</c:v>
                      </c:pt>
                      <c:pt idx="36">
                        <c:v>30.020776935193556</c:v>
                      </c:pt>
                      <c:pt idx="37">
                        <c:v>37.214818301251114</c:v>
                      </c:pt>
                      <c:pt idx="38">
                        <c:v>30.063766731217719</c:v>
                      </c:pt>
                      <c:pt idx="39">
                        <c:v>19.806597025303354</c:v>
                      </c:pt>
                      <c:pt idx="40">
                        <c:v>32.688993971920588</c:v>
                      </c:pt>
                      <c:pt idx="41">
                        <c:v>43.895849611177674</c:v>
                      </c:pt>
                      <c:pt idx="42">
                        <c:v>34.473894616554617</c:v>
                      </c:pt>
                      <c:pt idx="43">
                        <c:v>40.052310163020245</c:v>
                      </c:pt>
                      <c:pt idx="44">
                        <c:v>46.773730580586189</c:v>
                      </c:pt>
                      <c:pt idx="45">
                        <c:v>60.052766170789262</c:v>
                      </c:pt>
                      <c:pt idx="46">
                        <c:v>86.531520960832381</c:v>
                      </c:pt>
                      <c:pt idx="47">
                        <c:v>97.161633966263906</c:v>
                      </c:pt>
                      <c:pt idx="48">
                        <c:v>123.4500433037275</c:v>
                      </c:pt>
                      <c:pt idx="49">
                        <c:v>121.85955937397537</c:v>
                      </c:pt>
                      <c:pt idx="50">
                        <c:v>98.770197628394769</c:v>
                      </c:pt>
                      <c:pt idx="51">
                        <c:v>125.28337976794943</c:v>
                      </c:pt>
                      <c:pt idx="52">
                        <c:v>160.44160867017348</c:v>
                      </c:pt>
                      <c:pt idx="53">
                        <c:v>89.821230803362653</c:v>
                      </c:pt>
                      <c:pt idx="54">
                        <c:v>83.917521627901266</c:v>
                      </c:pt>
                      <c:pt idx="55">
                        <c:v>70.891349362996081</c:v>
                      </c:pt>
                      <c:pt idx="56">
                        <c:v>40.700973176452813</c:v>
                      </c:pt>
                      <c:pt idx="57">
                        <c:v>67.345139465302537</c:v>
                      </c:pt>
                      <c:pt idx="58">
                        <c:v>77.562828970666288</c:v>
                      </c:pt>
                      <c:pt idx="59">
                        <c:v>68.754748129542193</c:v>
                      </c:pt>
                      <c:pt idx="60">
                        <c:v>30.862718380116824</c:v>
                      </c:pt>
                      <c:pt idx="61">
                        <c:v>27.282492914588332</c:v>
                      </c:pt>
                      <c:pt idx="62">
                        <c:v>43.28513532627521</c:v>
                      </c:pt>
                      <c:pt idx="63">
                        <c:v>57.349360328435566</c:v>
                      </c:pt>
                      <c:pt idx="64">
                        <c:v>56.796409739625055</c:v>
                      </c:pt>
                    </c:numCache>
                  </c:numRef>
                </c:val>
                <c:smooth val="0"/>
                <c:extLst>
                  <c:ext xmlns:c16="http://schemas.microsoft.com/office/drawing/2014/chart" uri="{C3380CC4-5D6E-409C-BE32-E72D297353CC}">
                    <c16:uniqueId val="{00000001-1615-4F10-9C21-EE9D0A67DB50}"/>
                  </c:ext>
                </c:extLst>
              </c15:ser>
            </c15:filteredLineSeries>
          </c:ext>
        </c:extLst>
      </c:lineChart>
      <c:catAx>
        <c:axId val="16840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ریال</a:t>
                </a:r>
              </a:p>
            </c:rich>
          </c:tx>
          <c:layout>
            <c:manualLayout>
              <c:xMode val="edge"/>
              <c:yMode val="edge"/>
              <c:x val="8.9961373278072028E-3"/>
              <c:y val="1.0065770107739562E-2"/>
            </c:manualLayout>
          </c:layout>
          <c:overlay val="0"/>
          <c:spPr>
            <a:noFill/>
            <a:ln>
              <a:noFill/>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84037008"/>
        <c:crosses val="autoZero"/>
        <c:crossBetween val="between"/>
      </c:valAx>
      <c:valAx>
        <c:axId val="2011057984"/>
        <c:scaling>
          <c:orientation val="minMax"/>
        </c:scaling>
        <c:delete val="0"/>
        <c:axPos val="r"/>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میلیون دلار</a:t>
                </a:r>
              </a:p>
            </c:rich>
          </c:tx>
          <c:layout>
            <c:manualLayout>
              <c:xMode val="edge"/>
              <c:yMode val="edge"/>
              <c:x val="0.8988654241607914"/>
              <c:y val="1.0065770107739541E-2"/>
            </c:manualLayout>
          </c:layout>
          <c:overlay val="0"/>
          <c:spPr>
            <a:noFill/>
            <a:ln>
              <a:noFill/>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94730560"/>
        <c:crosses val="max"/>
        <c:crossBetween val="between"/>
      </c:valAx>
      <c:catAx>
        <c:axId val="94730560"/>
        <c:scaling>
          <c:orientation val="minMax"/>
        </c:scaling>
        <c:delete val="1"/>
        <c:axPos val="b"/>
        <c:majorTickMark val="out"/>
        <c:minorTickMark val="none"/>
        <c:tickLblPos val="nextTo"/>
        <c:crossAx val="201105798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Titr" panose="00000700000000000000" pitchFamily="2" charset="-78"/>
              </a:defRPr>
            </a:pPr>
            <a:r>
              <a:rPr lang="fa-IR">
                <a:cs typeface="B Titr" panose="00000700000000000000" pitchFamily="2" charset="-78"/>
              </a:rPr>
              <a:t>شاخص تقاضا برای حواله در بازار  نیما</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Titr" panose="00000700000000000000" pitchFamily="2" charset="-78"/>
            </a:defRPr>
          </a:pPr>
          <a:endParaRPr lang="en-US"/>
        </a:p>
      </c:txPr>
    </c:title>
    <c:autoTitleDeleted val="0"/>
    <c:plotArea>
      <c:layout>
        <c:manualLayout>
          <c:layoutTarget val="inner"/>
          <c:xMode val="edge"/>
          <c:yMode val="edge"/>
          <c:x val="4.7945459261180483E-2"/>
          <c:y val="2.7988066705760473E-2"/>
          <c:w val="0.93356817327694352"/>
          <c:h val="0.68411549995963072"/>
        </c:manualLayout>
      </c:layout>
      <c:lineChart>
        <c:grouping val="stacked"/>
        <c:varyColors val="0"/>
        <c:ser>
          <c:idx val="1"/>
          <c:order val="1"/>
          <c:tx>
            <c:strRef>
              <c:f>'معاملات نیما'!$E$1</c:f>
              <c:strCache>
                <c:ptCount val="1"/>
                <c:pt idx="0">
                  <c:v>درصد معامله شده  به معکوس مازاد عرضه (متوسط 10 روزه)</c:v>
                </c:pt>
              </c:strCache>
            </c:strRef>
          </c:tx>
          <c:spPr>
            <a:ln w="28575" cap="rnd">
              <a:solidFill>
                <a:srgbClr val="00B0F0"/>
              </a:solidFill>
              <a:round/>
            </a:ln>
            <a:effectLst/>
          </c:spPr>
          <c:marker>
            <c:symbol val="none"/>
          </c:marker>
          <c:cat>
            <c:strRef>
              <c:extLst>
                <c:ext xmlns:c15="http://schemas.microsoft.com/office/drawing/2012/chart" uri="{02D57815-91ED-43cb-92C2-25804820EDAC}">
                  <c15:fullRef>
                    <c15:sqref>'معاملات نیما'!$Y$2:$Y$370</c15:sqref>
                  </c15:fullRef>
                </c:ext>
              </c:extLst>
              <c:f>'معاملات نیما'!$Y$11:$Y$370</c:f>
              <c:strCache>
                <c:ptCount val="360"/>
                <c:pt idx="0">
                  <c:v>1401/07/06</c:v>
                </c:pt>
                <c:pt idx="1">
                  <c:v>1401/07/07</c:v>
                </c:pt>
                <c:pt idx="2">
                  <c:v>1401/07/10</c:v>
                </c:pt>
                <c:pt idx="3">
                  <c:v>1401/07/12</c:v>
                </c:pt>
                <c:pt idx="4">
                  <c:v>1401/07/14</c:v>
                </c:pt>
                <c:pt idx="5">
                  <c:v>1401/07/16</c:v>
                </c:pt>
                <c:pt idx="6">
                  <c:v>1401/07/17</c:v>
                </c:pt>
                <c:pt idx="7">
                  <c:v>1401/07/18</c:v>
                </c:pt>
                <c:pt idx="8">
                  <c:v>1401/07/20</c:v>
                </c:pt>
                <c:pt idx="9">
                  <c:v>1401/07/21</c:v>
                </c:pt>
                <c:pt idx="10">
                  <c:v>1401/07/23</c:v>
                </c:pt>
                <c:pt idx="11">
                  <c:v>1401/07/24</c:v>
                </c:pt>
                <c:pt idx="12">
                  <c:v>1401/07/25</c:v>
                </c:pt>
                <c:pt idx="13">
                  <c:v>1401/07/26</c:v>
                </c:pt>
                <c:pt idx="14">
                  <c:v>1401/07/27</c:v>
                </c:pt>
                <c:pt idx="15">
                  <c:v>1401/07/28</c:v>
                </c:pt>
                <c:pt idx="16">
                  <c:v>1401/07/30</c:v>
                </c:pt>
                <c:pt idx="17">
                  <c:v>1401/08/01</c:v>
                </c:pt>
                <c:pt idx="18">
                  <c:v>1401/08/02</c:v>
                </c:pt>
                <c:pt idx="19">
                  <c:v>1401/08/03</c:v>
                </c:pt>
                <c:pt idx="20">
                  <c:v>1401/08/04</c:v>
                </c:pt>
                <c:pt idx="21">
                  <c:v>1401/08/05</c:v>
                </c:pt>
                <c:pt idx="22">
                  <c:v>1401/08/07</c:v>
                </c:pt>
                <c:pt idx="23">
                  <c:v>1401/08/08</c:v>
                </c:pt>
                <c:pt idx="24">
                  <c:v>1401/08/09</c:v>
                </c:pt>
                <c:pt idx="25">
                  <c:v>1401/08/10</c:v>
                </c:pt>
                <c:pt idx="26">
                  <c:v>1401/08/11</c:v>
                </c:pt>
                <c:pt idx="27">
                  <c:v>1401/08/12</c:v>
                </c:pt>
                <c:pt idx="28">
                  <c:v>1401/08/14</c:v>
                </c:pt>
                <c:pt idx="29">
                  <c:v>1401/08/15</c:v>
                </c:pt>
                <c:pt idx="30">
                  <c:v>1401/08/17</c:v>
                </c:pt>
                <c:pt idx="31">
                  <c:v>1401/08/18</c:v>
                </c:pt>
                <c:pt idx="32">
                  <c:v>1401/08/19</c:v>
                </c:pt>
                <c:pt idx="33">
                  <c:v>1401/08/21</c:v>
                </c:pt>
                <c:pt idx="34">
                  <c:v>1401/08/22</c:v>
                </c:pt>
                <c:pt idx="35">
                  <c:v>1401/08/23</c:v>
                </c:pt>
                <c:pt idx="36">
                  <c:v>1401/08/24</c:v>
                </c:pt>
                <c:pt idx="37">
                  <c:v>1401/08/25</c:v>
                </c:pt>
                <c:pt idx="38">
                  <c:v>1401/08/26</c:v>
                </c:pt>
                <c:pt idx="39">
                  <c:v>1401/08/28</c:v>
                </c:pt>
                <c:pt idx="40">
                  <c:v>1401/08/29</c:v>
                </c:pt>
                <c:pt idx="41">
                  <c:v>1401/08/30</c:v>
                </c:pt>
                <c:pt idx="42">
                  <c:v>1401/09/01</c:v>
                </c:pt>
                <c:pt idx="43">
                  <c:v>1401/09/02</c:v>
                </c:pt>
                <c:pt idx="44">
                  <c:v>1401/09/03</c:v>
                </c:pt>
                <c:pt idx="45">
                  <c:v>1401/09/05</c:v>
                </c:pt>
                <c:pt idx="46">
                  <c:v>1401/09/06</c:v>
                </c:pt>
                <c:pt idx="47">
                  <c:v>1401/09/07</c:v>
                </c:pt>
                <c:pt idx="48">
                  <c:v>1401/09/08</c:v>
                </c:pt>
                <c:pt idx="49">
                  <c:v>1401/09/09</c:v>
                </c:pt>
                <c:pt idx="50">
                  <c:v>1401/09/10</c:v>
                </c:pt>
                <c:pt idx="51">
                  <c:v>1401/09/12</c:v>
                </c:pt>
                <c:pt idx="52">
                  <c:v>1401/09/13</c:v>
                </c:pt>
                <c:pt idx="53">
                  <c:v>1401/09/14</c:v>
                </c:pt>
                <c:pt idx="54">
                  <c:v>1401/09/15</c:v>
                </c:pt>
                <c:pt idx="55">
                  <c:v>1401/09/16</c:v>
                </c:pt>
                <c:pt idx="56">
                  <c:v>1401/09/17</c:v>
                </c:pt>
                <c:pt idx="57">
                  <c:v>1401/09/18</c:v>
                </c:pt>
                <c:pt idx="58">
                  <c:v>1401/09/19</c:v>
                </c:pt>
                <c:pt idx="59">
                  <c:v>1401/09/20</c:v>
                </c:pt>
                <c:pt idx="60">
                  <c:v>1401/09/21</c:v>
                </c:pt>
                <c:pt idx="61">
                  <c:v>1401/09/23</c:v>
                </c:pt>
                <c:pt idx="62">
                  <c:v>1401/09/24</c:v>
                </c:pt>
                <c:pt idx="63">
                  <c:v>1401/09/26</c:v>
                </c:pt>
                <c:pt idx="64">
                  <c:v>1401/09/27</c:v>
                </c:pt>
                <c:pt idx="65">
                  <c:v>1401/09/28</c:v>
                </c:pt>
                <c:pt idx="66">
                  <c:v>1401/09/29</c:v>
                </c:pt>
                <c:pt idx="67">
                  <c:v>1401/09/30</c:v>
                </c:pt>
                <c:pt idx="68">
                  <c:v>1401/10/01</c:v>
                </c:pt>
                <c:pt idx="69">
                  <c:v>1401/10/03</c:v>
                </c:pt>
                <c:pt idx="70">
                  <c:v>1401/10/04</c:v>
                </c:pt>
                <c:pt idx="71">
                  <c:v>1401/10/05</c:v>
                </c:pt>
                <c:pt idx="72">
                  <c:v>1401/10/07</c:v>
                </c:pt>
                <c:pt idx="73">
                  <c:v>1401/10/08</c:v>
                </c:pt>
                <c:pt idx="74">
                  <c:v>1401/10/10</c:v>
                </c:pt>
                <c:pt idx="75">
                  <c:v>1401/10/11</c:v>
                </c:pt>
                <c:pt idx="76">
                  <c:v>1401/10/12</c:v>
                </c:pt>
                <c:pt idx="77">
                  <c:v>1401/10/13</c:v>
                </c:pt>
                <c:pt idx="78">
                  <c:v>1401/10/14</c:v>
                </c:pt>
                <c:pt idx="79">
                  <c:v>1401/10/15</c:v>
                </c:pt>
                <c:pt idx="80">
                  <c:v>1401/10/17</c:v>
                </c:pt>
                <c:pt idx="81">
                  <c:v>1401/10/18</c:v>
                </c:pt>
                <c:pt idx="82">
                  <c:v>1401/10/19</c:v>
                </c:pt>
                <c:pt idx="83">
                  <c:v>1401/10/20</c:v>
                </c:pt>
                <c:pt idx="84">
                  <c:v>1401/10/21</c:v>
                </c:pt>
                <c:pt idx="85">
                  <c:v>1401/10/22</c:v>
                </c:pt>
                <c:pt idx="86">
                  <c:v>1401/10/26</c:v>
                </c:pt>
                <c:pt idx="87">
                  <c:v>1401/10/27</c:v>
                </c:pt>
                <c:pt idx="88">
                  <c:v>1401/10/28</c:v>
                </c:pt>
                <c:pt idx="89">
                  <c:v>1401/10/29</c:v>
                </c:pt>
                <c:pt idx="90">
                  <c:v>1401/11/01</c:v>
                </c:pt>
                <c:pt idx="91">
                  <c:v>1401/11/02</c:v>
                </c:pt>
                <c:pt idx="92">
                  <c:v>1401/11/03</c:v>
                </c:pt>
                <c:pt idx="93">
                  <c:v>1401/11/04</c:v>
                </c:pt>
                <c:pt idx="94">
                  <c:v>1401/11/05</c:v>
                </c:pt>
                <c:pt idx="95">
                  <c:v>1401/11/06</c:v>
                </c:pt>
                <c:pt idx="96">
                  <c:v>1401/11/08</c:v>
                </c:pt>
                <c:pt idx="97">
                  <c:v>1401/11/09</c:v>
                </c:pt>
                <c:pt idx="98">
                  <c:v>1401/11/10</c:v>
                </c:pt>
                <c:pt idx="99">
                  <c:v>1401/11/11</c:v>
                </c:pt>
                <c:pt idx="100">
                  <c:v>1401/11/12</c:v>
                </c:pt>
                <c:pt idx="101">
                  <c:v>1401/11/13</c:v>
                </c:pt>
                <c:pt idx="102">
                  <c:v>1401/11/16</c:v>
                </c:pt>
                <c:pt idx="103">
                  <c:v>1401/11/17</c:v>
                </c:pt>
                <c:pt idx="104">
                  <c:v>1401/11/18</c:v>
                </c:pt>
                <c:pt idx="105">
                  <c:v>1401/11/19</c:v>
                </c:pt>
                <c:pt idx="106">
                  <c:v>1401/11/20</c:v>
                </c:pt>
                <c:pt idx="107">
                  <c:v>1401/11/23</c:v>
                </c:pt>
                <c:pt idx="108">
                  <c:v>1401/11/24</c:v>
                </c:pt>
                <c:pt idx="109">
                  <c:v>1401/11/25</c:v>
                </c:pt>
                <c:pt idx="110">
                  <c:v>1401/11/26</c:v>
                </c:pt>
                <c:pt idx="111">
                  <c:v>1401/11/27</c:v>
                </c:pt>
                <c:pt idx="112">
                  <c:v>1401/11/30</c:v>
                </c:pt>
                <c:pt idx="113">
                  <c:v>1401/12/01</c:v>
                </c:pt>
                <c:pt idx="114">
                  <c:v>1401/12/03</c:v>
                </c:pt>
                <c:pt idx="115">
                  <c:v>1401/12/06</c:v>
                </c:pt>
                <c:pt idx="116">
                  <c:v>1401/12/07</c:v>
                </c:pt>
                <c:pt idx="117">
                  <c:v>1401/12/08</c:v>
                </c:pt>
                <c:pt idx="118">
                  <c:v>1401/12/09</c:v>
                </c:pt>
                <c:pt idx="119">
                  <c:v>1401/12/10</c:v>
                </c:pt>
                <c:pt idx="120">
                  <c:v>1401/12/11</c:v>
                </c:pt>
                <c:pt idx="121">
                  <c:v>1401/12/13</c:v>
                </c:pt>
                <c:pt idx="122">
                  <c:v>1401/12/15</c:v>
                </c:pt>
                <c:pt idx="123">
                  <c:v>1401/12/16</c:v>
                </c:pt>
                <c:pt idx="124">
                  <c:v>1401/12/18</c:v>
                </c:pt>
                <c:pt idx="125">
                  <c:v>1401/12/20</c:v>
                </c:pt>
                <c:pt idx="126">
                  <c:v>1401/12/21</c:v>
                </c:pt>
                <c:pt idx="127">
                  <c:v>1401/12/22</c:v>
                </c:pt>
                <c:pt idx="128">
                  <c:v>1401/12/23</c:v>
                </c:pt>
                <c:pt idx="129">
                  <c:v>1401/12/24</c:v>
                </c:pt>
                <c:pt idx="130">
                  <c:v>1401/12/25</c:v>
                </c:pt>
                <c:pt idx="131">
                  <c:v>1401/12/27</c:v>
                </c:pt>
                <c:pt idx="132">
                  <c:v>1401/12/28</c:v>
                </c:pt>
                <c:pt idx="133">
                  <c:v>1402/01/14</c:v>
                </c:pt>
                <c:pt idx="134">
                  <c:v>1402/01/19</c:v>
                </c:pt>
                <c:pt idx="135">
                  <c:v>1402/01/20</c:v>
                </c:pt>
                <c:pt idx="136">
                  <c:v>1402/01/21</c:v>
                </c:pt>
                <c:pt idx="137">
                  <c:v>1402/01/22</c:v>
                </c:pt>
                <c:pt idx="138">
                  <c:v>1402/01/24</c:v>
                </c:pt>
                <c:pt idx="139">
                  <c:v>1401/01/26</c:v>
                </c:pt>
                <c:pt idx="140">
                  <c:v>1402/01/27</c:v>
                </c:pt>
                <c:pt idx="141">
                  <c:v>1402/01/28</c:v>
                </c:pt>
                <c:pt idx="142">
                  <c:v>1402/01/29</c:v>
                </c:pt>
                <c:pt idx="143">
                  <c:v>1402/07/30</c:v>
                </c:pt>
                <c:pt idx="144">
                  <c:v>1402/01/31</c:v>
                </c:pt>
                <c:pt idx="145">
                  <c:v>1402/02/04</c:v>
                </c:pt>
                <c:pt idx="146">
                  <c:v>1402/02/05</c:v>
                </c:pt>
                <c:pt idx="147">
                  <c:v>1402/02/06</c:v>
                </c:pt>
                <c:pt idx="148">
                  <c:v>1402/02/07</c:v>
                </c:pt>
                <c:pt idx="149">
                  <c:v>1402/02/09</c:v>
                </c:pt>
                <c:pt idx="150">
                  <c:v>1402/02/10</c:v>
                </c:pt>
                <c:pt idx="151">
                  <c:v>1402/02/12</c:v>
                </c:pt>
                <c:pt idx="152">
                  <c:v>1402/02/13</c:v>
                </c:pt>
                <c:pt idx="153">
                  <c:v>1402/02/14</c:v>
                </c:pt>
                <c:pt idx="154">
                  <c:v>1402/02/16</c:v>
                </c:pt>
                <c:pt idx="155">
                  <c:v>1402/02/17</c:v>
                </c:pt>
                <c:pt idx="156">
                  <c:v>1402/02/18</c:v>
                </c:pt>
                <c:pt idx="157">
                  <c:v>1402/02/19</c:v>
                </c:pt>
                <c:pt idx="158">
                  <c:v>1402/02/21</c:v>
                </c:pt>
                <c:pt idx="159">
                  <c:v>1402/02/23</c:v>
                </c:pt>
                <c:pt idx="160">
                  <c:v>1402/02/24</c:v>
                </c:pt>
                <c:pt idx="161">
                  <c:v>1402/02/25</c:v>
                </c:pt>
                <c:pt idx="162">
                  <c:v>1402/02/27</c:v>
                </c:pt>
                <c:pt idx="163">
                  <c:v>1402/02/28</c:v>
                </c:pt>
                <c:pt idx="164">
                  <c:v>1402/02/30</c:v>
                </c:pt>
                <c:pt idx="165">
                  <c:v>1402/02/31</c:v>
                </c:pt>
                <c:pt idx="166">
                  <c:v>1402/03/01</c:v>
                </c:pt>
                <c:pt idx="167">
                  <c:v>1402/03/03</c:v>
                </c:pt>
                <c:pt idx="168">
                  <c:v>1402/03/02</c:v>
                </c:pt>
                <c:pt idx="169">
                  <c:v>1402/03/06</c:v>
                </c:pt>
                <c:pt idx="170">
                  <c:v>1402/03/07</c:v>
                </c:pt>
                <c:pt idx="171">
                  <c:v>1402/03/08</c:v>
                </c:pt>
                <c:pt idx="172">
                  <c:v>1402/03/09</c:v>
                </c:pt>
                <c:pt idx="173">
                  <c:v>1402/03/10</c:v>
                </c:pt>
                <c:pt idx="174">
                  <c:v>1402/03/11</c:v>
                </c:pt>
                <c:pt idx="175">
                  <c:v>1402/03/13</c:v>
                </c:pt>
                <c:pt idx="176">
                  <c:v>1402/03/16</c:v>
                </c:pt>
                <c:pt idx="177">
                  <c:v>1402/03/17</c:v>
                </c:pt>
                <c:pt idx="178">
                  <c:v>1402/03/18</c:v>
                </c:pt>
                <c:pt idx="179">
                  <c:v>1402/03/20</c:v>
                </c:pt>
                <c:pt idx="180">
                  <c:v>1402/03/21</c:v>
                </c:pt>
                <c:pt idx="181">
                  <c:v>1402/03/22</c:v>
                </c:pt>
                <c:pt idx="182">
                  <c:v>1402/03/23</c:v>
                </c:pt>
                <c:pt idx="183">
                  <c:v>1402/03/24</c:v>
                </c:pt>
                <c:pt idx="184">
                  <c:v>1402/03/25</c:v>
                </c:pt>
                <c:pt idx="185">
                  <c:v>1402/03/27</c:v>
                </c:pt>
                <c:pt idx="186">
                  <c:v>1402/03/28</c:v>
                </c:pt>
                <c:pt idx="187">
                  <c:v>1402/03/29</c:v>
                </c:pt>
                <c:pt idx="188">
                  <c:v>1402/03/30</c:v>
                </c:pt>
                <c:pt idx="189">
                  <c:v>1402/03/31</c:v>
                </c:pt>
                <c:pt idx="190">
                  <c:v>1402/04/03</c:v>
                </c:pt>
                <c:pt idx="191">
                  <c:v>1402/04/04</c:v>
                </c:pt>
                <c:pt idx="192">
                  <c:v>1402/04/05</c:v>
                </c:pt>
                <c:pt idx="193">
                  <c:v>1402/04/06</c:v>
                </c:pt>
                <c:pt idx="194">
                  <c:v>1402/04/07</c:v>
                </c:pt>
                <c:pt idx="195">
                  <c:v>1402/04/11</c:v>
                </c:pt>
                <c:pt idx="196">
                  <c:v>1402/04/12</c:v>
                </c:pt>
                <c:pt idx="197">
                  <c:v>1402/04/13</c:v>
                </c:pt>
                <c:pt idx="198">
                  <c:v>1402/04/14</c:v>
                </c:pt>
                <c:pt idx="199">
                  <c:v>1402/04/15</c:v>
                </c:pt>
                <c:pt idx="200">
                  <c:v>1402/04/17</c:v>
                </c:pt>
                <c:pt idx="201">
                  <c:v>1402/04/18</c:v>
                </c:pt>
                <c:pt idx="202">
                  <c:v>1402/05/04</c:v>
                </c:pt>
                <c:pt idx="203">
                  <c:v>1402/05/07</c:v>
                </c:pt>
                <c:pt idx="204">
                  <c:v>1402/05/08</c:v>
                </c:pt>
                <c:pt idx="205">
                  <c:v>1402/05/09</c:v>
                </c:pt>
                <c:pt idx="206">
                  <c:v>1402/05/10</c:v>
                </c:pt>
                <c:pt idx="207">
                  <c:v>1402/05/14</c:v>
                </c:pt>
                <c:pt idx="208">
                  <c:v>1402/05/15</c:v>
                </c:pt>
                <c:pt idx="209">
                  <c:v>1402/05/16</c:v>
                </c:pt>
                <c:pt idx="210">
                  <c:v>1402/05/17</c:v>
                </c:pt>
                <c:pt idx="211">
                  <c:v>1402/05/18</c:v>
                </c:pt>
                <c:pt idx="212">
                  <c:v>1402/05/21</c:v>
                </c:pt>
                <c:pt idx="213">
                  <c:v>1402/05/22</c:v>
                </c:pt>
                <c:pt idx="214">
                  <c:v>1402/05/23</c:v>
                </c:pt>
                <c:pt idx="215">
                  <c:v>1402/05/24</c:v>
                </c:pt>
                <c:pt idx="216">
                  <c:v>1402/05/25</c:v>
                </c:pt>
                <c:pt idx="217">
                  <c:v>1402/05/28</c:v>
                </c:pt>
                <c:pt idx="218">
                  <c:v>1402/05/29</c:v>
                </c:pt>
                <c:pt idx="219">
                  <c:v>1402/05/30</c:v>
                </c:pt>
                <c:pt idx="220">
                  <c:v>1402/05/31</c:v>
                </c:pt>
                <c:pt idx="221">
                  <c:v>1402/06/01</c:v>
                </c:pt>
                <c:pt idx="222">
                  <c:v>1402/06/04</c:v>
                </c:pt>
                <c:pt idx="223">
                  <c:v>1402/06/05</c:v>
                </c:pt>
                <c:pt idx="224">
                  <c:v>1402/06/06</c:v>
                </c:pt>
                <c:pt idx="225">
                  <c:v>1402/06/07</c:v>
                </c:pt>
                <c:pt idx="226">
                  <c:v>1402/06/08</c:v>
                </c:pt>
                <c:pt idx="227">
                  <c:v>1402/06/09</c:v>
                </c:pt>
                <c:pt idx="228">
                  <c:v>1402/06/11</c:v>
                </c:pt>
                <c:pt idx="229">
                  <c:v>1402/06/16</c:v>
                </c:pt>
                <c:pt idx="230">
                  <c:v>1402/06/18</c:v>
                </c:pt>
                <c:pt idx="231">
                  <c:v>1402/06/21</c:v>
                </c:pt>
                <c:pt idx="232">
                  <c:v>1402/06/22</c:v>
                </c:pt>
                <c:pt idx="233">
                  <c:v>1402/06/27</c:v>
                </c:pt>
                <c:pt idx="234">
                  <c:v>1402/06/29</c:v>
                </c:pt>
                <c:pt idx="235">
                  <c:v>1402/06/30</c:v>
                </c:pt>
                <c:pt idx="236">
                  <c:v>1402/07/01</c:v>
                </c:pt>
                <c:pt idx="237">
                  <c:v>1402/07/04</c:v>
                </c:pt>
                <c:pt idx="238">
                  <c:v>1402/07/05</c:v>
                </c:pt>
                <c:pt idx="239">
                  <c:v>1402/07/08</c:v>
                </c:pt>
                <c:pt idx="240">
                  <c:v>1402/07/09</c:v>
                </c:pt>
                <c:pt idx="241">
                  <c:v>1402/07/10</c:v>
                </c:pt>
                <c:pt idx="242">
                  <c:v>1402/07/12</c:v>
                </c:pt>
                <c:pt idx="243">
                  <c:v>1402/07/13</c:v>
                </c:pt>
                <c:pt idx="244">
                  <c:v>1402/07/15</c:v>
                </c:pt>
                <c:pt idx="245">
                  <c:v>1402/07/16</c:v>
                </c:pt>
                <c:pt idx="246">
                  <c:v>1402/07/17</c:v>
                </c:pt>
                <c:pt idx="247">
                  <c:v>1402/07/18</c:v>
                </c:pt>
                <c:pt idx="248">
                  <c:v>1402/07/19</c:v>
                </c:pt>
                <c:pt idx="249">
                  <c:v>1402/07/20</c:v>
                </c:pt>
                <c:pt idx="250">
                  <c:v>1402/07/22</c:v>
                </c:pt>
                <c:pt idx="251">
                  <c:v>1402/07/23</c:v>
                </c:pt>
                <c:pt idx="252">
                  <c:v>1402/07/24</c:v>
                </c:pt>
                <c:pt idx="253">
                  <c:v>1402/07/25</c:v>
                </c:pt>
                <c:pt idx="254">
                  <c:v>1402/07/26</c:v>
                </c:pt>
                <c:pt idx="255">
                  <c:v>1402/07/27</c:v>
                </c:pt>
                <c:pt idx="256">
                  <c:v>1402/07/29</c:v>
                </c:pt>
                <c:pt idx="257">
                  <c:v>1402/07/30</c:v>
                </c:pt>
                <c:pt idx="258">
                  <c:v>1402/08/01</c:v>
                </c:pt>
                <c:pt idx="259">
                  <c:v>1402/08/02</c:v>
                </c:pt>
                <c:pt idx="260">
                  <c:v>1402/08/06</c:v>
                </c:pt>
                <c:pt idx="261">
                  <c:v>1402/08/07</c:v>
                </c:pt>
                <c:pt idx="262">
                  <c:v>1402/08/08</c:v>
                </c:pt>
                <c:pt idx="263">
                  <c:v>1402/08/09</c:v>
                </c:pt>
                <c:pt idx="264">
                  <c:v>1402/08/10</c:v>
                </c:pt>
                <c:pt idx="265">
                  <c:v>1402/08/13</c:v>
                </c:pt>
                <c:pt idx="266">
                  <c:v>1402/08/14</c:v>
                </c:pt>
                <c:pt idx="267">
                  <c:v>1402/08/15</c:v>
                </c:pt>
                <c:pt idx="268">
                  <c:v>1402/08/16</c:v>
                </c:pt>
                <c:pt idx="269">
                  <c:v>1402/08/17</c:v>
                </c:pt>
                <c:pt idx="270">
                  <c:v>1402/08/20</c:v>
                </c:pt>
                <c:pt idx="271">
                  <c:v>1402/08/21</c:v>
                </c:pt>
                <c:pt idx="272">
                  <c:v>1402/08/22</c:v>
                </c:pt>
                <c:pt idx="273">
                  <c:v>1402/08/23</c:v>
                </c:pt>
                <c:pt idx="274">
                  <c:v>1402/08/24</c:v>
                </c:pt>
                <c:pt idx="275">
                  <c:v>1402/08/27</c:v>
                </c:pt>
                <c:pt idx="276">
                  <c:v>1402/08/28</c:v>
                </c:pt>
                <c:pt idx="277">
                  <c:v>1402/08/29</c:v>
                </c:pt>
                <c:pt idx="278">
                  <c:v>1402/08/30</c:v>
                </c:pt>
                <c:pt idx="279">
                  <c:v>1402/09/01</c:v>
                </c:pt>
                <c:pt idx="280">
                  <c:v>1402/09/04</c:v>
                </c:pt>
                <c:pt idx="281">
                  <c:v>1402/09/05</c:v>
                </c:pt>
                <c:pt idx="282">
                  <c:v>1402/09/06</c:v>
                </c:pt>
                <c:pt idx="283">
                  <c:v>1402/09/07</c:v>
                </c:pt>
                <c:pt idx="284">
                  <c:v>1402/09/08</c:v>
                </c:pt>
                <c:pt idx="285">
                  <c:v>1402/09/11</c:v>
                </c:pt>
                <c:pt idx="286">
                  <c:v>1402/09/12</c:v>
                </c:pt>
                <c:pt idx="287">
                  <c:v>1402/09/13</c:v>
                </c:pt>
                <c:pt idx="288">
                  <c:v>1402/09/14</c:v>
                </c:pt>
                <c:pt idx="289">
                  <c:v>1402/09/15</c:v>
                </c:pt>
                <c:pt idx="290">
                  <c:v>1402/09/18</c:v>
                </c:pt>
                <c:pt idx="291">
                  <c:v>1402/09/19</c:v>
                </c:pt>
                <c:pt idx="292">
                  <c:v>1402/09/20</c:v>
                </c:pt>
                <c:pt idx="293">
                  <c:v>1402/09/21</c:v>
                </c:pt>
                <c:pt idx="294">
                  <c:v>1402/09/22</c:v>
                </c:pt>
                <c:pt idx="295">
                  <c:v>1402/09/27</c:v>
                </c:pt>
                <c:pt idx="296">
                  <c:v>1402/09/28</c:v>
                </c:pt>
                <c:pt idx="297">
                  <c:v>1402/09/29</c:v>
                </c:pt>
                <c:pt idx="298">
                  <c:v>1402/10/02</c:v>
                </c:pt>
                <c:pt idx="299">
                  <c:v>1402/10/03</c:v>
                </c:pt>
                <c:pt idx="300">
                  <c:v>1402/10/04</c:v>
                </c:pt>
                <c:pt idx="301">
                  <c:v>1402/10/05</c:v>
                </c:pt>
                <c:pt idx="302">
                  <c:v>1402/10/06</c:v>
                </c:pt>
                <c:pt idx="303">
                  <c:v>1402/10/09</c:v>
                </c:pt>
                <c:pt idx="304">
                  <c:v>1402/10/10</c:v>
                </c:pt>
                <c:pt idx="305">
                  <c:v>1402/10/11</c:v>
                </c:pt>
                <c:pt idx="306">
                  <c:v>1402/10/12</c:v>
                </c:pt>
                <c:pt idx="307">
                  <c:v>1402/10/13</c:v>
                </c:pt>
                <c:pt idx="308">
                  <c:v>1402/10/16</c:v>
                </c:pt>
                <c:pt idx="309">
                  <c:v>1402/10/18</c:v>
                </c:pt>
                <c:pt idx="310">
                  <c:v>1402/10/19</c:v>
                </c:pt>
                <c:pt idx="311">
                  <c:v>1402/10/20</c:v>
                </c:pt>
                <c:pt idx="312">
                  <c:v>1402/10/24</c:v>
                </c:pt>
                <c:pt idx="313">
                  <c:v>1402/10/25</c:v>
                </c:pt>
                <c:pt idx="314">
                  <c:v>1402/10/26</c:v>
                </c:pt>
                <c:pt idx="315">
                  <c:v>1402/10/27</c:v>
                </c:pt>
                <c:pt idx="316">
                  <c:v>1402/10/30</c:v>
                </c:pt>
                <c:pt idx="317">
                  <c:v>1402/11/03</c:v>
                </c:pt>
                <c:pt idx="318">
                  <c:v>1402/11/04</c:v>
                </c:pt>
                <c:pt idx="319">
                  <c:v>1402/11/07</c:v>
                </c:pt>
                <c:pt idx="320">
                  <c:v>1402/11/08</c:v>
                </c:pt>
                <c:pt idx="321">
                  <c:v>1402/11/09</c:v>
                </c:pt>
                <c:pt idx="322">
                  <c:v>1402/11/10</c:v>
                </c:pt>
                <c:pt idx="323">
                  <c:v>1402/11/11</c:v>
                </c:pt>
                <c:pt idx="324">
                  <c:v>1402/11/14</c:v>
                </c:pt>
                <c:pt idx="325">
                  <c:v>1402/11/15</c:v>
                </c:pt>
                <c:pt idx="326">
                  <c:v>1402/11/16</c:v>
                </c:pt>
                <c:pt idx="327">
                  <c:v>1402/11/17</c:v>
                </c:pt>
                <c:pt idx="328">
                  <c:v>1402/11/18</c:v>
                </c:pt>
                <c:pt idx="329">
                  <c:v>1402/11/23</c:v>
                </c:pt>
                <c:pt idx="330">
                  <c:v>1402/11/24</c:v>
                </c:pt>
                <c:pt idx="331">
                  <c:v>1402/11/25</c:v>
                </c:pt>
                <c:pt idx="332">
                  <c:v>1402/11/28</c:v>
                </c:pt>
                <c:pt idx="333">
                  <c:v>1402/11/29</c:v>
                </c:pt>
                <c:pt idx="334">
                  <c:v>1402/11/30</c:v>
                </c:pt>
                <c:pt idx="335">
                  <c:v>1402/12/01</c:v>
                </c:pt>
                <c:pt idx="336">
                  <c:v>1402/12/02</c:v>
                </c:pt>
                <c:pt idx="337">
                  <c:v>1402/12/07</c:v>
                </c:pt>
                <c:pt idx="338">
                  <c:v>1402/12/08</c:v>
                </c:pt>
                <c:pt idx="339">
                  <c:v>1402/12/09</c:v>
                </c:pt>
                <c:pt idx="340">
                  <c:v>1402/12/12</c:v>
                </c:pt>
                <c:pt idx="341">
                  <c:v>1402/12/13</c:v>
                </c:pt>
                <c:pt idx="342">
                  <c:v>1402/12/14</c:v>
                </c:pt>
                <c:pt idx="343">
                  <c:v>1402/12/15</c:v>
                </c:pt>
                <c:pt idx="344">
                  <c:v>1402/12/16</c:v>
                </c:pt>
                <c:pt idx="345">
                  <c:v>1402/12/19</c:v>
                </c:pt>
                <c:pt idx="346">
                  <c:v>1402/12/20</c:v>
                </c:pt>
                <c:pt idx="347">
                  <c:v>1402/12/21</c:v>
                </c:pt>
                <c:pt idx="348">
                  <c:v>1402/12/22</c:v>
                </c:pt>
                <c:pt idx="349">
                  <c:v>1402/12/23</c:v>
                </c:pt>
                <c:pt idx="350">
                  <c:v>1402/12/27</c:v>
                </c:pt>
                <c:pt idx="351">
                  <c:v>1403/01/14</c:v>
                </c:pt>
                <c:pt idx="352">
                  <c:v>1403/01/15</c:v>
                </c:pt>
                <c:pt idx="353">
                  <c:v>1403/01/18</c:v>
                </c:pt>
                <c:pt idx="354">
                  <c:v>1403/01/19</c:v>
                </c:pt>
                <c:pt idx="355">
                  <c:v>1403/01/20</c:v>
                </c:pt>
                <c:pt idx="356">
                  <c:v>1403/01/25</c:v>
                </c:pt>
                <c:pt idx="357">
                  <c:v>1403/01/27</c:v>
                </c:pt>
                <c:pt idx="358">
                  <c:v>1403/01/28</c:v>
                </c:pt>
                <c:pt idx="359">
                  <c:v>1403/02/04</c:v>
                </c:pt>
              </c:strCache>
            </c:strRef>
          </c:cat>
          <c:val>
            <c:numRef>
              <c:extLst>
                <c:ext xmlns:c15="http://schemas.microsoft.com/office/drawing/2012/chart" uri="{02D57815-91ED-43cb-92C2-25804820EDAC}">
                  <c15:fullRef>
                    <c15:sqref>'معاملات نیما'!$E$2:$E$370</c15:sqref>
                  </c15:fullRef>
                </c:ext>
              </c:extLst>
              <c:f>'معاملات نیما'!$E$11:$E$370</c:f>
              <c:numCache>
                <c:formatCode>General</c:formatCode>
                <c:ptCount val="360"/>
                <c:pt idx="0" formatCode="0.00">
                  <c:v>90.621067708749024</c:v>
                </c:pt>
                <c:pt idx="1" formatCode="0.00">
                  <c:v>85.700382312739364</c:v>
                </c:pt>
                <c:pt idx="2" formatCode="0.00">
                  <c:v>90.798564950057965</c:v>
                </c:pt>
                <c:pt idx="3" formatCode="0.00">
                  <c:v>94.575099608071284</c:v>
                </c:pt>
                <c:pt idx="4" formatCode="0.00">
                  <c:v>84.181341584952591</c:v>
                </c:pt>
                <c:pt idx="5" formatCode="0.00">
                  <c:v>89.548344258878387</c:v>
                </c:pt>
                <c:pt idx="6" formatCode="0.00">
                  <c:v>94.444632565068574</c:v>
                </c:pt>
                <c:pt idx="7" formatCode="0.00">
                  <c:v>110.94901278372254</c:v>
                </c:pt>
                <c:pt idx="8" formatCode="0.00">
                  <c:v>111.85954901750021</c:v>
                </c:pt>
                <c:pt idx="9" formatCode="0.00">
                  <c:v>106.36238351389744</c:v>
                </c:pt>
                <c:pt idx="10" formatCode="0.00">
                  <c:v>109.84642033315495</c:v>
                </c:pt>
                <c:pt idx="11" formatCode="0.00">
                  <c:v>120.79469383679515</c:v>
                </c:pt>
                <c:pt idx="12" formatCode="0.00">
                  <c:v>128.17992010556944</c:v>
                </c:pt>
                <c:pt idx="13" formatCode="0.00">
                  <c:v>128.40372317931545</c:v>
                </c:pt>
                <c:pt idx="14" formatCode="0.00">
                  <c:v>137.64812863977139</c:v>
                </c:pt>
                <c:pt idx="15" formatCode="0.00">
                  <c:v>122.81705514632914</c:v>
                </c:pt>
                <c:pt idx="16" formatCode="0.00">
                  <c:v>122.00246061316969</c:v>
                </c:pt>
                <c:pt idx="17" formatCode="0.00">
                  <c:v>120.39894427975038</c:v>
                </c:pt>
                <c:pt idx="18" formatCode="0.00">
                  <c:v>121.20368758249457</c:v>
                </c:pt>
                <c:pt idx="19" formatCode="0.00">
                  <c:v>122.09668540452637</c:v>
                </c:pt>
                <c:pt idx="20" formatCode="0.00">
                  <c:v>120.73870678178064</c:v>
                </c:pt>
                <c:pt idx="21" formatCode="0.00">
                  <c:v>110.28375865301624</c:v>
                </c:pt>
                <c:pt idx="22" formatCode="0.00">
                  <c:v>99.915273592308935</c:v>
                </c:pt>
                <c:pt idx="23" formatCode="0.00">
                  <c:v>103.88833856131781</c:v>
                </c:pt>
                <c:pt idx="24" formatCode="0.00">
                  <c:v>104.37946975492042</c:v>
                </c:pt>
                <c:pt idx="25" formatCode="0.00">
                  <c:v>112.79457986390483</c:v>
                </c:pt>
                <c:pt idx="26" formatCode="0.00">
                  <c:v>113.56484308083935</c:v>
                </c:pt>
                <c:pt idx="27" formatCode="0.00">
                  <c:v>103.98968521236219</c:v>
                </c:pt>
                <c:pt idx="28" formatCode="0.00">
                  <c:v>112.56629824126925</c:v>
                </c:pt>
                <c:pt idx="29" formatCode="0.00">
                  <c:v>118.77074139120393</c:v>
                </c:pt>
                <c:pt idx="30" formatCode="0.00">
                  <c:v>114.3455267194766</c:v>
                </c:pt>
                <c:pt idx="31" formatCode="0.00">
                  <c:v>131.06207725578213</c:v>
                </c:pt>
                <c:pt idx="32" formatCode="0.00">
                  <c:v>135.18012413506452</c:v>
                </c:pt>
                <c:pt idx="33" formatCode="0.00">
                  <c:v>132.47524231051241</c:v>
                </c:pt>
                <c:pt idx="34" formatCode="0.00">
                  <c:v>134.8730168556159</c:v>
                </c:pt>
                <c:pt idx="35" formatCode="0.00">
                  <c:v>145.70684074657808</c:v>
                </c:pt>
                <c:pt idx="36" formatCode="0.00">
                  <c:v>147.51787561288759</c:v>
                </c:pt>
                <c:pt idx="37" formatCode="0.00">
                  <c:v>161.34118993090331</c:v>
                </c:pt>
                <c:pt idx="38" formatCode="0.00">
                  <c:v>144.75564857239306</c:v>
                </c:pt>
                <c:pt idx="39" formatCode="0.00">
                  <c:v>146.30665222509597</c:v>
                </c:pt>
                <c:pt idx="40" formatCode="0.00">
                  <c:v>151.04464798122586</c:v>
                </c:pt>
                <c:pt idx="41" formatCode="0.00">
                  <c:v>147.25552971352914</c:v>
                </c:pt>
                <c:pt idx="42" formatCode="0.00">
                  <c:v>157.78083877830576</c:v>
                </c:pt>
                <c:pt idx="43" formatCode="0.00">
                  <c:v>156.8193310129366</c:v>
                </c:pt>
                <c:pt idx="44" formatCode="0.00">
                  <c:v>135.01030916628676</c:v>
                </c:pt>
                <c:pt idx="45" formatCode="0.00">
                  <c:v>134.73599676775231</c:v>
                </c:pt>
                <c:pt idx="46" formatCode="0.00">
                  <c:v>130.66605367497672</c:v>
                </c:pt>
                <c:pt idx="47" formatCode="0.00">
                  <c:v>136.63483453205774</c:v>
                </c:pt>
                <c:pt idx="48" formatCode="0.00">
                  <c:v>146.67334223721437</c:v>
                </c:pt>
                <c:pt idx="49" formatCode="0.00">
                  <c:v>144.66776401553227</c:v>
                </c:pt>
                <c:pt idx="50" formatCode="0.00">
                  <c:v>134.24194046074587</c:v>
                </c:pt>
                <c:pt idx="51" formatCode="0.00">
                  <c:v>126.95464042563839</c:v>
                </c:pt>
                <c:pt idx="52" formatCode="0.00">
                  <c:v>122.2258805768502</c:v>
                </c:pt>
                <c:pt idx="53" formatCode="0.00">
                  <c:v>126.92449948995126</c:v>
                </c:pt>
                <c:pt idx="54" formatCode="0.00">
                  <c:v>139.51560790997078</c:v>
                </c:pt>
                <c:pt idx="55" formatCode="0.00">
                  <c:v>133.95598820067329</c:v>
                </c:pt>
                <c:pt idx="56" formatCode="0.00">
                  <c:v>127.42422744607613</c:v>
                </c:pt>
                <c:pt idx="57" formatCode="0.00">
                  <c:v>123.06480139835041</c:v>
                </c:pt>
                <c:pt idx="58" formatCode="0.00">
                  <c:v>119.14993256277319</c:v>
                </c:pt>
                <c:pt idx="59" formatCode="0.00">
                  <c:v>113.19079600672886</c:v>
                </c:pt>
                <c:pt idx="60" formatCode="0.00">
                  <c:v>123.00660532930753</c:v>
                </c:pt>
                <c:pt idx="61" formatCode="0.00">
                  <c:v>132.47969313202182</c:v>
                </c:pt>
                <c:pt idx="62" formatCode="0.00">
                  <c:v>133.16966163027999</c:v>
                </c:pt>
                <c:pt idx="63" formatCode="0.00">
                  <c:v>135.43535204584296</c:v>
                </c:pt>
                <c:pt idx="64" formatCode="0.00">
                  <c:v>136.47916568105671</c:v>
                </c:pt>
                <c:pt idx="65" formatCode="0.00">
                  <c:v>137.39202635136692</c:v>
                </c:pt>
                <c:pt idx="66" formatCode="0.00">
                  <c:v>136.36347696757065</c:v>
                </c:pt>
                <c:pt idx="67" formatCode="0.00">
                  <c:v>137.99851853711317</c:v>
                </c:pt>
                <c:pt idx="68" formatCode="0.00">
                  <c:v>130.27074993932547</c:v>
                </c:pt>
                <c:pt idx="69" formatCode="0.00">
                  <c:v>128.50836309369137</c:v>
                </c:pt>
                <c:pt idx="70" formatCode="0.00">
                  <c:v>129.22746524808557</c:v>
                </c:pt>
                <c:pt idx="71" formatCode="0.00">
                  <c:v>131.53402191683733</c:v>
                </c:pt>
                <c:pt idx="72" formatCode="0.00">
                  <c:v>138.66613759866493</c:v>
                </c:pt>
                <c:pt idx="73" formatCode="0.00">
                  <c:v>135.75525026561863</c:v>
                </c:pt>
                <c:pt idx="74" formatCode="0.00">
                  <c:v>128.37206424896021</c:v>
                </c:pt>
                <c:pt idx="75" formatCode="0.00">
                  <c:v>127.99295589134259</c:v>
                </c:pt>
                <c:pt idx="76" formatCode="0.00">
                  <c:v>139.28931486779285</c:v>
                </c:pt>
                <c:pt idx="77" formatCode="0.00">
                  <c:v>135.63014847891597</c:v>
                </c:pt>
                <c:pt idx="78" formatCode="0.00">
                  <c:v>135.90214056616503</c:v>
                </c:pt>
                <c:pt idx="79" formatCode="0.00">
                  <c:v>125.48543827741793</c:v>
                </c:pt>
                <c:pt idx="80" formatCode="0.00">
                  <c:v>118.74362710818909</c:v>
                </c:pt>
                <c:pt idx="81" formatCode="0.00">
                  <c:v>106.01895255373896</c:v>
                </c:pt>
                <c:pt idx="82" formatCode="0.00">
                  <c:v>95.184225220048802</c:v>
                </c:pt>
                <c:pt idx="83" formatCode="0.00">
                  <c:v>93.377693311913859</c:v>
                </c:pt>
                <c:pt idx="84" formatCode="0.00">
                  <c:v>91.173274633217275</c:v>
                </c:pt>
                <c:pt idx="85" formatCode="0.00">
                  <c:v>77.788032997785777</c:v>
                </c:pt>
                <c:pt idx="86" formatCode="0.00">
                  <c:v>74.831535937944622</c:v>
                </c:pt>
                <c:pt idx="87" formatCode="0.00">
                  <c:v>70.900819340951571</c:v>
                </c:pt>
                <c:pt idx="88" formatCode="0.00">
                  <c:v>68.285396839926022</c:v>
                </c:pt>
                <c:pt idx="89" formatCode="0.00">
                  <c:v>64.211274665196186</c:v>
                </c:pt>
                <c:pt idx="90" formatCode="0.00">
                  <c:v>59.92960283645936</c:v>
                </c:pt>
                <c:pt idx="91" formatCode="0.00">
                  <c:v>57.032374496047758</c:v>
                </c:pt>
                <c:pt idx="92" formatCode="0.00">
                  <c:v>59.610899363632946</c:v>
                </c:pt>
                <c:pt idx="93" formatCode="0.00">
                  <c:v>58.925651337044293</c:v>
                </c:pt>
                <c:pt idx="94" formatCode="0.00">
                  <c:v>62.482571739300042</c:v>
                </c:pt>
                <c:pt idx="95" formatCode="0.00">
                  <c:v>65.365097385577783</c:v>
                </c:pt>
                <c:pt idx="96" formatCode="0.00">
                  <c:v>67.0990781435206</c:v>
                </c:pt>
                <c:pt idx="97" formatCode="0.00">
                  <c:v>67.180272678842002</c:v>
                </c:pt>
                <c:pt idx="98" formatCode="0.00">
                  <c:v>67.368618595786913</c:v>
                </c:pt>
                <c:pt idx="99" formatCode="0.00">
                  <c:v>73.931765007135184</c:v>
                </c:pt>
                <c:pt idx="100" formatCode="0.00">
                  <c:v>71.975284501113933</c:v>
                </c:pt>
                <c:pt idx="101" formatCode="0.00">
                  <c:v>68.942775369147213</c:v>
                </c:pt>
                <c:pt idx="102" formatCode="0.00">
                  <c:v>69.187407457346097</c:v>
                </c:pt>
                <c:pt idx="103" formatCode="0.00">
                  <c:v>68.944579141325008</c:v>
                </c:pt>
                <c:pt idx="104" formatCode="0.00">
                  <c:v>68.483214565740781</c:v>
                </c:pt>
                <c:pt idx="105" formatCode="0.00">
                  <c:v>71.45276377772737</c:v>
                </c:pt>
                <c:pt idx="106" formatCode="0.00">
                  <c:v>68.459468697760585</c:v>
                </c:pt>
                <c:pt idx="107" formatCode="0.00">
                  <c:v>71.004964608249367</c:v>
                </c:pt>
                <c:pt idx="108" formatCode="0.00">
                  <c:v>73.367721198259019</c:v>
                </c:pt>
                <c:pt idx="109" formatCode="0.00">
                  <c:v>74.919380860830557</c:v>
                </c:pt>
                <c:pt idx="110" formatCode="0.00">
                  <c:v>73.647136249538505</c:v>
                </c:pt>
                <c:pt idx="111" formatCode="0.00">
                  <c:v>71.705332900191507</c:v>
                </c:pt>
                <c:pt idx="112" formatCode="0.00">
                  <c:v>70.46418093546994</c:v>
                </c:pt>
                <c:pt idx="113" formatCode="0.00">
                  <c:v>73.042315370975302</c:v>
                </c:pt>
                <c:pt idx="114" formatCode="0.00">
                  <c:v>71.285572032492652</c:v>
                </c:pt>
                <c:pt idx="115" formatCode="0.00">
                  <c:v>75.645189312499213</c:v>
                </c:pt>
                <c:pt idx="116" formatCode="0.00">
                  <c:v>77.827347976491367</c:v>
                </c:pt>
                <c:pt idx="117" formatCode="0.00">
                  <c:v>78.924781367068775</c:v>
                </c:pt>
                <c:pt idx="118" formatCode="0.00">
                  <c:v>76.042718373881854</c:v>
                </c:pt>
                <c:pt idx="119" formatCode="0.00">
                  <c:v>75.165887341155255</c:v>
                </c:pt>
                <c:pt idx="120" formatCode="0.00">
                  <c:v>82.353905221732234</c:v>
                </c:pt>
                <c:pt idx="121" formatCode="0.00">
                  <c:v>99.02350593807688</c:v>
                </c:pt>
                <c:pt idx="122" formatCode="0.00">
                  <c:v>97.710244164404855</c:v>
                </c:pt>
                <c:pt idx="123" formatCode="0.00">
                  <c:v>94.49602428307756</c:v>
                </c:pt>
                <c:pt idx="124" formatCode="0.00">
                  <c:v>99.667751062216439</c:v>
                </c:pt>
                <c:pt idx="125" formatCode="0.00">
                  <c:v>99.120488816336078</c:v>
                </c:pt>
                <c:pt idx="126" formatCode="0.00">
                  <c:v>105.90813033269328</c:v>
                </c:pt>
                <c:pt idx="127" formatCode="0.00">
                  <c:v>102.33673459679314</c:v>
                </c:pt>
                <c:pt idx="128" formatCode="0.00">
                  <c:v>100.37145903605843</c:v>
                </c:pt>
                <c:pt idx="129" formatCode="0.00">
                  <c:v>99.585821902799552</c:v>
                </c:pt>
                <c:pt idx="130" formatCode="0.00">
                  <c:v>102.57493880673869</c:v>
                </c:pt>
                <c:pt idx="131" formatCode="0.00">
                  <c:v>98.614592773339311</c:v>
                </c:pt>
                <c:pt idx="132" formatCode="0.00">
                  <c:v>98.375878829178419</c:v>
                </c:pt>
                <c:pt idx="133" formatCode="0.00">
                  <c:v>93.745713387457954</c:v>
                </c:pt>
                <c:pt idx="134" formatCode="0.00">
                  <c:v>91.941683627330477</c:v>
                </c:pt>
                <c:pt idx="135" formatCode="0.00">
                  <c:v>81.551756874388303</c:v>
                </c:pt>
                <c:pt idx="136" formatCode="0.00">
                  <c:v>71.808770851884191</c:v>
                </c:pt>
                <c:pt idx="137" formatCode="0.00">
                  <c:v>63.730732882639309</c:v>
                </c:pt>
                <c:pt idx="138" formatCode="0.00">
                  <c:v>52.556341926697684</c:v>
                </c:pt>
                <c:pt idx="139" formatCode="0.00">
                  <c:v>39.512615550802515</c:v>
                </c:pt>
                <c:pt idx="140" formatCode="0.00">
                  <c:v>40.645221764573762</c:v>
                </c:pt>
                <c:pt idx="141" formatCode="0.00">
                  <c:v>33.852140398642177</c:v>
                </c:pt>
                <c:pt idx="142" formatCode="0.00">
                  <c:v>31.459215418553924</c:v>
                </c:pt>
                <c:pt idx="143" formatCode="0.00">
                  <c:v>33.298774640954136</c:v>
                </c:pt>
                <c:pt idx="144" formatCode="0.00">
                  <c:v>32.370327647220506</c:v>
                </c:pt>
                <c:pt idx="145" formatCode="0.00">
                  <c:v>31.436977129964411</c:v>
                </c:pt>
                <c:pt idx="146" formatCode="0.00">
                  <c:v>34.63198769460594</c:v>
                </c:pt>
                <c:pt idx="147" formatCode="0.00">
                  <c:v>34.792926379534904</c:v>
                </c:pt>
                <c:pt idx="148" formatCode="0.00">
                  <c:v>35.085380506437801</c:v>
                </c:pt>
                <c:pt idx="149" formatCode="0.00">
                  <c:v>35.228345078005248</c:v>
                </c:pt>
                <c:pt idx="150" formatCode="0.00">
                  <c:v>35.327399659980379</c:v>
                </c:pt>
                <c:pt idx="151" formatCode="0.00">
                  <c:v>29.498352379664457</c:v>
                </c:pt>
                <c:pt idx="152" formatCode="0.00">
                  <c:v>26.672449495327506</c:v>
                </c:pt>
                <c:pt idx="153" formatCode="0.00">
                  <c:v>24.722262889301525</c:v>
                </c:pt>
                <c:pt idx="154" formatCode="0.00">
                  <c:v>26.621204011750173</c:v>
                </c:pt>
                <c:pt idx="155" formatCode="0.00">
                  <c:v>26.985700927918327</c:v>
                </c:pt>
                <c:pt idx="156" formatCode="0.00">
                  <c:v>25.048010765327437</c:v>
                </c:pt>
                <c:pt idx="157" formatCode="0.00">
                  <c:v>24.777629506431254</c:v>
                </c:pt>
                <c:pt idx="158" formatCode="0.00">
                  <c:v>24.332441126195263</c:v>
                </c:pt>
                <c:pt idx="159" formatCode="0.00">
                  <c:v>25.190421961699684</c:v>
                </c:pt>
                <c:pt idx="160" formatCode="0.00">
                  <c:v>24.912461569997411</c:v>
                </c:pt>
                <c:pt idx="161" formatCode="0.00">
                  <c:v>22.246728833160379</c:v>
                </c:pt>
                <c:pt idx="162" formatCode="0.00">
                  <c:v>20.483802071154567</c:v>
                </c:pt>
                <c:pt idx="163" formatCode="0.00">
                  <c:v>19.205131312910392</c:v>
                </c:pt>
                <c:pt idx="164" formatCode="0.00">
                  <c:v>17.696839186527658</c:v>
                </c:pt>
                <c:pt idx="165" formatCode="0.00">
                  <c:v>18.529613949736355</c:v>
                </c:pt>
                <c:pt idx="166" formatCode="0.00">
                  <c:v>17.947608957320174</c:v>
                </c:pt>
                <c:pt idx="167" formatCode="0.00">
                  <c:v>19.042053541551663</c:v>
                </c:pt>
                <c:pt idx="168" formatCode="0.00">
                  <c:v>20.498463680648179</c:v>
                </c:pt>
                <c:pt idx="169" formatCode="0.00">
                  <c:v>21.864036533667228</c:v>
                </c:pt>
                <c:pt idx="170" formatCode="0.00">
                  <c:v>23.692178600692124</c:v>
                </c:pt>
                <c:pt idx="171" formatCode="0.00">
                  <c:v>25.026877866957424</c:v>
                </c:pt>
                <c:pt idx="172" formatCode="0.00">
                  <c:v>25.192248012639119</c:v>
                </c:pt>
                <c:pt idx="173" formatCode="0.00">
                  <c:v>26.6611875879086</c:v>
                </c:pt>
                <c:pt idx="174" formatCode="0.00">
                  <c:v>28.615218071885291</c:v>
                </c:pt>
                <c:pt idx="175" formatCode="0.00">
                  <c:v>26.729901254756513</c:v>
                </c:pt>
                <c:pt idx="176" formatCode="0.00">
                  <c:v>27.021468745522668</c:v>
                </c:pt>
                <c:pt idx="177" formatCode="0.00">
                  <c:v>27.745910509688166</c:v>
                </c:pt>
                <c:pt idx="178" formatCode="0.00">
                  <c:v>26.516243361355524</c:v>
                </c:pt>
                <c:pt idx="179" formatCode="0.00">
                  <c:v>25.382692134783241</c:v>
                </c:pt>
                <c:pt idx="180" formatCode="0.00">
                  <c:v>24.138879799938742</c:v>
                </c:pt>
                <c:pt idx="181" formatCode="0.00">
                  <c:v>25.166850923646425</c:v>
                </c:pt>
                <c:pt idx="182" formatCode="0.00">
                  <c:v>25.792404320856118</c:v>
                </c:pt>
                <c:pt idx="183" formatCode="0.00">
                  <c:v>26.386128056277535</c:v>
                </c:pt>
                <c:pt idx="184" formatCode="0.00">
                  <c:v>24.217628932720963</c:v>
                </c:pt>
                <c:pt idx="185" formatCode="0.00">
                  <c:v>25.802983612206347</c:v>
                </c:pt>
                <c:pt idx="186" formatCode="0.00">
                  <c:v>25.882217398828583</c:v>
                </c:pt>
                <c:pt idx="187" formatCode="0.00">
                  <c:v>24.240083949522585</c:v>
                </c:pt>
                <c:pt idx="188" formatCode="0.00">
                  <c:v>25.423734489053533</c:v>
                </c:pt>
                <c:pt idx="189" formatCode="0.00">
                  <c:v>25.693425345993212</c:v>
                </c:pt>
                <c:pt idx="190" formatCode="0.00">
                  <c:v>27.649828218762138</c:v>
                </c:pt>
                <c:pt idx="191" formatCode="0.00">
                  <c:v>26.806059823471681</c:v>
                </c:pt>
                <c:pt idx="192" formatCode="0.00">
                  <c:v>26.390966874944233</c:v>
                </c:pt>
                <c:pt idx="193" formatCode="0.00">
                  <c:v>26.257341698758161</c:v>
                </c:pt>
                <c:pt idx="194" formatCode="0.00">
                  <c:v>27.737255832546754</c:v>
                </c:pt>
                <c:pt idx="195" formatCode="0.00">
                  <c:v>27.86891652549777</c:v>
                </c:pt>
                <c:pt idx="196" formatCode="0.00">
                  <c:v>28.170212576417583</c:v>
                </c:pt>
                <c:pt idx="197" formatCode="0.00">
                  <c:v>28.828530175741232</c:v>
                </c:pt>
                <c:pt idx="198" formatCode="0.00">
                  <c:v>29.315026849805015</c:v>
                </c:pt>
                <c:pt idx="199" formatCode="0.00">
                  <c:v>28.261011957734862</c:v>
                </c:pt>
                <c:pt idx="200" formatCode="0.00">
                  <c:v>26.177061993243584</c:v>
                </c:pt>
                <c:pt idx="201" formatCode="0.00">
                  <c:v>26.145820829827212</c:v>
                </c:pt>
                <c:pt idx="202" formatCode="0.00">
                  <c:v>25.156240700220273</c:v>
                </c:pt>
                <c:pt idx="203" formatCode="0.00">
                  <c:v>25.369922314175099</c:v>
                </c:pt>
                <c:pt idx="204" formatCode="0.00">
                  <c:v>25.759339080686583</c:v>
                </c:pt>
                <c:pt idx="205" formatCode="0.00">
                  <c:v>25.210192568575756</c:v>
                </c:pt>
                <c:pt idx="206" formatCode="0.00">
                  <c:v>24.520743449636427</c:v>
                </c:pt>
                <c:pt idx="207" formatCode="0.00">
                  <c:v>24.334373377522411</c:v>
                </c:pt>
                <c:pt idx="208" formatCode="0.00">
                  <c:v>24.09504975288122</c:v>
                </c:pt>
                <c:pt idx="209" formatCode="0.00">
                  <c:v>27.11398984330101</c:v>
                </c:pt>
                <c:pt idx="210" formatCode="0.00">
                  <c:v>27.970822460805618</c:v>
                </c:pt>
                <c:pt idx="211" formatCode="0.00">
                  <c:v>29.096268733080134</c:v>
                </c:pt>
                <c:pt idx="212" formatCode="0.00">
                  <c:v>29.97857932426485</c:v>
                </c:pt>
                <c:pt idx="213" formatCode="0.00">
                  <c:v>30.601915174471383</c:v>
                </c:pt>
                <c:pt idx="214" formatCode="0.00">
                  <c:v>31.159650409276587</c:v>
                </c:pt>
                <c:pt idx="215" formatCode="0.00">
                  <c:v>34.241046482676538</c:v>
                </c:pt>
                <c:pt idx="216" formatCode="0.00">
                  <c:v>35.906853649180199</c:v>
                </c:pt>
                <c:pt idx="217" formatCode="0.00">
                  <c:v>36.474380200000809</c:v>
                </c:pt>
                <c:pt idx="218" formatCode="0.00">
                  <c:v>37.100412968056553</c:v>
                </c:pt>
                <c:pt idx="219" formatCode="0.00">
                  <c:v>35.276867520089588</c:v>
                </c:pt>
                <c:pt idx="220" formatCode="0.00">
                  <c:v>34.514903954161426</c:v>
                </c:pt>
                <c:pt idx="221" formatCode="0.00">
                  <c:v>33.756365636155252</c:v>
                </c:pt>
                <c:pt idx="222" formatCode="0.00">
                  <c:v>34.118568772639826</c:v>
                </c:pt>
                <c:pt idx="223" formatCode="0.00">
                  <c:v>34.637589434056999</c:v>
                </c:pt>
                <c:pt idx="224" formatCode="0.00">
                  <c:v>36.972816449580705</c:v>
                </c:pt>
                <c:pt idx="225" formatCode="0.00">
                  <c:v>35.804383608630225</c:v>
                </c:pt>
                <c:pt idx="226" formatCode="0.00">
                  <c:v>36.05427491879788</c:v>
                </c:pt>
                <c:pt idx="227" formatCode="0.00">
                  <c:v>33.057697891521421</c:v>
                </c:pt>
                <c:pt idx="228" formatCode="0.00">
                  <c:v>32.448382370441202</c:v>
                </c:pt>
                <c:pt idx="229" formatCode="0.00">
                  <c:v>29.732761374101347</c:v>
                </c:pt>
                <c:pt idx="230" formatCode="0.00">
                  <c:v>30.933950585085388</c:v>
                </c:pt>
                <c:pt idx="231" formatCode="0.00">
                  <c:v>31.082931773297677</c:v>
                </c:pt>
                <c:pt idx="232" formatCode="0.00">
                  <c:v>29.330244539969026</c:v>
                </c:pt>
                <c:pt idx="233" formatCode="0.00">
                  <c:v>30.758542340174021</c:v>
                </c:pt>
                <c:pt idx="234" formatCode="0.00">
                  <c:v>30.525087842933608</c:v>
                </c:pt>
                <c:pt idx="235" formatCode="0.00">
                  <c:v>29.772645574616472</c:v>
                </c:pt>
                <c:pt idx="236" formatCode="0.00">
                  <c:v>29.10442610049666</c:v>
                </c:pt>
                <c:pt idx="237" formatCode="0.00">
                  <c:v>32.773902522580507</c:v>
                </c:pt>
                <c:pt idx="238" formatCode="0.00">
                  <c:v>33.25105398367171</c:v>
                </c:pt>
                <c:pt idx="239" formatCode="0.00">
                  <c:v>37.069844784407614</c:v>
                </c:pt>
                <c:pt idx="240" formatCode="0.00">
                  <c:v>37.428165155015613</c:v>
                </c:pt>
                <c:pt idx="241" formatCode="0.00">
                  <c:v>38.657409686514661</c:v>
                </c:pt>
                <c:pt idx="242" formatCode="0.00">
                  <c:v>41.064365702844853</c:v>
                </c:pt>
                <c:pt idx="243" formatCode="0.00">
                  <c:v>37.257203752664587</c:v>
                </c:pt>
                <c:pt idx="244" formatCode="0.00">
                  <c:v>36.227499534111097</c:v>
                </c:pt>
                <c:pt idx="245" formatCode="0.00">
                  <c:v>39.178308032905278</c:v>
                </c:pt>
                <c:pt idx="246" formatCode="0.00">
                  <c:v>40.063295765430183</c:v>
                </c:pt>
                <c:pt idx="247" formatCode="0.00">
                  <c:v>40.199587573195068</c:v>
                </c:pt>
                <c:pt idx="248" formatCode="0.00">
                  <c:v>44.318064869744717</c:v>
                </c:pt>
                <c:pt idx="249" formatCode="0.00">
                  <c:v>41.883145763378835</c:v>
                </c:pt>
                <c:pt idx="250" formatCode="0.00">
                  <c:v>41.956243716745774</c:v>
                </c:pt>
                <c:pt idx="251" formatCode="0.00">
                  <c:v>41.961415795352316</c:v>
                </c:pt>
                <c:pt idx="252" formatCode="0.00">
                  <c:v>43.377056149964027</c:v>
                </c:pt>
                <c:pt idx="253" formatCode="0.00">
                  <c:v>47.452379515605841</c:v>
                </c:pt>
                <c:pt idx="254" formatCode="0.00">
                  <c:v>48.289804899036199</c:v>
                </c:pt>
                <c:pt idx="255" formatCode="0.00">
                  <c:v>43.239413386489915</c:v>
                </c:pt>
                <c:pt idx="256" formatCode="0.00">
                  <c:v>44.698173116144496</c:v>
                </c:pt>
                <c:pt idx="257" formatCode="0.00">
                  <c:v>46.363905881498539</c:v>
                </c:pt>
                <c:pt idx="258" formatCode="0.00">
                  <c:v>45.593068997304158</c:v>
                </c:pt>
                <c:pt idx="259" formatCode="0.00">
                  <c:v>48.721166856461949</c:v>
                </c:pt>
                <c:pt idx="260" formatCode="0.00">
                  <c:v>48.58632998296541</c:v>
                </c:pt>
                <c:pt idx="261" formatCode="0.00">
                  <c:v>48.905668704534904</c:v>
                </c:pt>
                <c:pt idx="262" formatCode="0.00">
                  <c:v>49.037195190729406</c:v>
                </c:pt>
                <c:pt idx="263" formatCode="0.00">
                  <c:v>48.528528742438851</c:v>
                </c:pt>
                <c:pt idx="264" formatCode="0.00">
                  <c:v>49.534738427296212</c:v>
                </c:pt>
                <c:pt idx="265" formatCode="0.00">
                  <c:v>54.01604535079187</c:v>
                </c:pt>
                <c:pt idx="266" formatCode="0.00">
                  <c:v>54.500550309222959</c:v>
                </c:pt>
                <c:pt idx="267" formatCode="0.00">
                  <c:v>56.862013227039121</c:v>
                </c:pt>
                <c:pt idx="268" formatCode="0.00">
                  <c:v>57.764191333878721</c:v>
                </c:pt>
                <c:pt idx="269" formatCode="0.00">
                  <c:v>58.11413177358029</c:v>
                </c:pt>
                <c:pt idx="270" formatCode="0.00">
                  <c:v>59.826722141017356</c:v>
                </c:pt>
                <c:pt idx="271" formatCode="0.00">
                  <c:v>59.974277950301172</c:v>
                </c:pt>
                <c:pt idx="272" formatCode="0.00">
                  <c:v>61.267869055093485</c:v>
                </c:pt>
                <c:pt idx="273" formatCode="0.00">
                  <c:v>62.677619839484095</c:v>
                </c:pt>
                <c:pt idx="274" formatCode="0.00">
                  <c:v>63.020051706553133</c:v>
                </c:pt>
                <c:pt idx="275" formatCode="0.00">
                  <c:v>63.755594061458105</c:v>
                </c:pt>
                <c:pt idx="276" formatCode="0.00">
                  <c:v>64.911062952958204</c:v>
                </c:pt>
                <c:pt idx="277" formatCode="0.00">
                  <c:v>65.212563015795411</c:v>
                </c:pt>
                <c:pt idx="278" formatCode="0.00">
                  <c:v>66.575944087382922</c:v>
                </c:pt>
                <c:pt idx="279" formatCode="0.00">
                  <c:v>66.436966637963877</c:v>
                </c:pt>
                <c:pt idx="280" formatCode="0.00">
                  <c:v>65.693121033961688</c:v>
                </c:pt>
                <c:pt idx="281" formatCode="0.00">
                  <c:v>65.327024737022398</c:v>
                </c:pt>
                <c:pt idx="282" formatCode="0.00">
                  <c:v>65.359171715037576</c:v>
                </c:pt>
                <c:pt idx="283" formatCode="0.00">
                  <c:v>65.099734040143389</c:v>
                </c:pt>
                <c:pt idx="284" formatCode="0.00">
                  <c:v>63.998531973941503</c:v>
                </c:pt>
                <c:pt idx="285" formatCode="0.00">
                  <c:v>62.92113194080769</c:v>
                </c:pt>
                <c:pt idx="286" formatCode="0.00">
                  <c:v>61.79184399938292</c:v>
                </c:pt>
                <c:pt idx="287" formatCode="0.00">
                  <c:v>61.046951678566089</c:v>
                </c:pt>
                <c:pt idx="288" formatCode="0.00">
                  <c:v>60.510410219050947</c:v>
                </c:pt>
                <c:pt idx="289" formatCode="0.00">
                  <c:v>60.374143446427809</c:v>
                </c:pt>
                <c:pt idx="290" formatCode="0.00">
                  <c:v>60.891640794356981</c:v>
                </c:pt>
                <c:pt idx="291" formatCode="0.00">
                  <c:v>64.124434150204834</c:v>
                </c:pt>
                <c:pt idx="292" formatCode="0.00">
                  <c:v>63.302769589883482</c:v>
                </c:pt>
                <c:pt idx="293" formatCode="0.00">
                  <c:v>63.426304456794348</c:v>
                </c:pt>
                <c:pt idx="294" formatCode="0.00">
                  <c:v>61.21108306425657</c:v>
                </c:pt>
                <c:pt idx="295" formatCode="0.00">
                  <c:v>62.692494118031064</c:v>
                </c:pt>
                <c:pt idx="296" formatCode="0.00">
                  <c:v>65.086552370415077</c:v>
                </c:pt>
                <c:pt idx="297" formatCode="0.00">
                  <c:v>64.367823744116066</c:v>
                </c:pt>
                <c:pt idx="298" formatCode="0.00">
                  <c:v>66.702128039855509</c:v>
                </c:pt>
                <c:pt idx="299" formatCode="0.00">
                  <c:v>68.062119178622851</c:v>
                </c:pt>
                <c:pt idx="300" formatCode="0.00">
                  <c:v>71.148125891815013</c:v>
                </c:pt>
                <c:pt idx="301" formatCode="0.00">
                  <c:v>72.678828336289612</c:v>
                </c:pt>
                <c:pt idx="302" formatCode="0.00">
                  <c:v>74.720497630275659</c:v>
                </c:pt>
                <c:pt idx="303" formatCode="0.00">
                  <c:v>73.06633727965206</c:v>
                </c:pt>
                <c:pt idx="304" formatCode="0.00">
                  <c:v>75.242030190282307</c:v>
                </c:pt>
                <c:pt idx="305" formatCode="0.00">
                  <c:v>75.089955662358918</c:v>
                </c:pt>
                <c:pt idx="306" formatCode="0.00">
                  <c:v>75.112199932232429</c:v>
                </c:pt>
                <c:pt idx="307" formatCode="0.00">
                  <c:v>78.216311826405359</c:v>
                </c:pt>
                <c:pt idx="308" formatCode="0.00">
                  <c:v>77.150521928501519</c:v>
                </c:pt>
                <c:pt idx="309" formatCode="0.00">
                  <c:v>78.931577829214675</c:v>
                </c:pt>
                <c:pt idx="310" formatCode="0.00">
                  <c:v>79.348375071079573</c:v>
                </c:pt>
                <c:pt idx="311" formatCode="0.00">
                  <c:v>77.214120296069652</c:v>
                </c:pt>
                <c:pt idx="312" formatCode="0.00">
                  <c:v>75.494918538612239</c:v>
                </c:pt>
                <c:pt idx="313" formatCode="0.00">
                  <c:v>78.587862565512566</c:v>
                </c:pt>
                <c:pt idx="314" formatCode="0.00">
                  <c:v>80.986946140562083</c:v>
                </c:pt>
                <c:pt idx="315" formatCode="0.00">
                  <c:v>83.527874186788424</c:v>
                </c:pt>
                <c:pt idx="316" formatCode="0.00">
                  <c:v>83.856724583975989</c:v>
                </c:pt>
                <c:pt idx="317" formatCode="0.00">
                  <c:v>83.568139758159376</c:v>
                </c:pt>
                <c:pt idx="318" formatCode="0.00">
                  <c:v>83.808482278271711</c:v>
                </c:pt>
                <c:pt idx="319" formatCode="0.00">
                  <c:v>81.422866767990598</c:v>
                </c:pt>
                <c:pt idx="320" formatCode="0.00">
                  <c:v>79.279115299949908</c:v>
                </c:pt>
                <c:pt idx="321" formatCode="0.00">
                  <c:v>77.583794704507952</c:v>
                </c:pt>
                <c:pt idx="322" formatCode="0.00">
                  <c:v>78.820732851079939</c:v>
                </c:pt>
                <c:pt idx="323" formatCode="0.00">
                  <c:v>78.299043751880532</c:v>
                </c:pt>
                <c:pt idx="324" formatCode="0.00">
                  <c:v>78.148010678839441</c:v>
                </c:pt>
                <c:pt idx="325" formatCode="0.00">
                  <c:v>73.885268341880334</c:v>
                </c:pt>
                <c:pt idx="326" formatCode="0.00">
                  <c:v>71.249226650721923</c:v>
                </c:pt>
                <c:pt idx="327" formatCode="0.00">
                  <c:v>71.738754084169699</c:v>
                </c:pt>
                <c:pt idx="328" formatCode="0.00">
                  <c:v>69.0866471394869</c:v>
                </c:pt>
                <c:pt idx="329" formatCode="0.00">
                  <c:v>69.617702158795737</c:v>
                </c:pt>
                <c:pt idx="330" formatCode="0.00">
                  <c:v>70.923214626842807</c:v>
                </c:pt>
                <c:pt idx="331" formatCode="0.00">
                  <c:v>71.145967119077326</c:v>
                </c:pt>
                <c:pt idx="332" formatCode="0.00">
                  <c:v>77.030247389507892</c:v>
                </c:pt>
                <c:pt idx="333" formatCode="0.00">
                  <c:v>78.555663159975396</c:v>
                </c:pt>
                <c:pt idx="334" formatCode="0.00">
                  <c:v>78.368882570746081</c:v>
                </c:pt>
                <c:pt idx="335" formatCode="0.00">
                  <c:v>84.6321607344791</c:v>
                </c:pt>
                <c:pt idx="336" formatCode="0.00">
                  <c:v>90.484391811246127</c:v>
                </c:pt>
                <c:pt idx="337" formatCode="0.00">
                  <c:v>93.762130812600191</c:v>
                </c:pt>
                <c:pt idx="338" formatCode="0.00">
                  <c:v>98.061194147541556</c:v>
                </c:pt>
                <c:pt idx="339" formatCode="0.00">
                  <c:v>100.5400652667131</c:v>
                </c:pt>
                <c:pt idx="340" formatCode="0.00">
                  <c:v>104.87568944365319</c:v>
                </c:pt>
                <c:pt idx="341" formatCode="0.00">
                  <c:v>104.13733402941692</c:v>
                </c:pt>
                <c:pt idx="342" formatCode="0.00">
                  <c:v>97.123537915234849</c:v>
                </c:pt>
                <c:pt idx="343" formatCode="0.00">
                  <c:v>95.25349210019256</c:v>
                </c:pt>
                <c:pt idx="344" formatCode="0.00">
                  <c:v>94.678601726720913</c:v>
                </c:pt>
                <c:pt idx="345" formatCode="0.00">
                  <c:v>88.181349237742921</c:v>
                </c:pt>
                <c:pt idx="346" formatCode="0.00">
                  <c:v>80.346774507472247</c:v>
                </c:pt>
                <c:pt idx="347" formatCode="0.00">
                  <c:v>78.176133014478609</c:v>
                </c:pt>
                <c:pt idx="348" formatCode="0.00">
                  <c:v>83.568520141128289</c:v>
                </c:pt>
                <c:pt idx="349" formatCode="0.00">
                  <c:v>83.814532471518476</c:v>
                </c:pt>
                <c:pt idx="350" formatCode="0.00">
                  <c:v>92.511913814821526</c:v>
                </c:pt>
                <c:pt idx="351" formatCode="0.00">
                  <c:v>91.793699406243022</c:v>
                </c:pt>
                <c:pt idx="352" formatCode="0.00">
                  <c:v>91.39754641851215</c:v>
                </c:pt>
                <c:pt idx="353" formatCode="0.00">
                  <c:v>90.133209404301851</c:v>
                </c:pt>
                <c:pt idx="354" formatCode="0.00">
                  <c:v>88.286373798718671</c:v>
                </c:pt>
                <c:pt idx="355" formatCode="0.00">
                  <c:v>85.823759255065781</c:v>
                </c:pt>
                <c:pt idx="356" formatCode="0.00">
                  <c:v>84.878338991488818</c:v>
                </c:pt>
                <c:pt idx="357" formatCode="0.00">
                  <c:v>79.84386243996029</c:v>
                </c:pt>
                <c:pt idx="358" formatCode="0.00">
                  <c:v>75.143078319175245</c:v>
                </c:pt>
                <c:pt idx="359" formatCode="0.00">
                  <c:v>77.739133752889714</c:v>
                </c:pt>
              </c:numCache>
            </c:numRef>
          </c:val>
          <c:smooth val="0"/>
          <c:extLst>
            <c:ext xmlns:c16="http://schemas.microsoft.com/office/drawing/2014/chart" uri="{C3380CC4-5D6E-409C-BE32-E72D297353CC}">
              <c16:uniqueId val="{00000001-B732-4339-86FE-FEC28B451237}"/>
            </c:ext>
          </c:extLst>
        </c:ser>
        <c:dLbls>
          <c:showLegendKey val="0"/>
          <c:showVal val="0"/>
          <c:showCatName val="0"/>
          <c:showSerName val="0"/>
          <c:showPercent val="0"/>
          <c:showBubbleSize val="0"/>
        </c:dLbls>
        <c:smooth val="0"/>
        <c:axId val="1552122575"/>
        <c:axId val="1552138943"/>
        <c:extLst>
          <c:ext xmlns:c15="http://schemas.microsoft.com/office/drawing/2012/chart" uri="{02D57815-91ED-43cb-92C2-25804820EDAC}">
            <c15:filteredLineSeries>
              <c15:ser>
                <c:idx val="2"/>
                <c:order val="0"/>
                <c:tx>
                  <c:strRef>
                    <c:extLst>
                      <c:ext uri="{02D57815-91ED-43cb-92C2-25804820EDAC}">
                        <c15:formulaRef>
                          <c15:sqref>'معاملات نیما'!$F$1</c15:sqref>
                        </c15:formulaRef>
                      </c:ext>
                    </c:extLst>
                    <c:strCache>
                      <c:ptCount val="1"/>
                      <c:pt idx="0">
                        <c:v>درصد معامله شده  به معکوس مازاد عرضه (متوسط 5 روزه)</c:v>
                      </c:pt>
                    </c:strCache>
                  </c:strRef>
                </c:tx>
                <c:spPr>
                  <a:ln w="28575" cap="rnd">
                    <a:solidFill>
                      <a:srgbClr val="00B0F0"/>
                    </a:solidFill>
                    <a:round/>
                  </a:ln>
                  <a:effectLst/>
                </c:spPr>
                <c:marker>
                  <c:symbol val="none"/>
                </c:marker>
                <c:cat>
                  <c:strRef>
                    <c:extLst>
                      <c:ext uri="{02D57815-91ED-43cb-92C2-25804820EDAC}">
                        <c15:fullRef>
                          <c15:sqref>'معاملات نیما'!$Y$2:$Y$370</c15:sqref>
                        </c15:fullRef>
                        <c15:formulaRef>
                          <c15:sqref>'معاملات نیما'!$Y$11:$Y$370</c15:sqref>
                        </c15:formulaRef>
                      </c:ext>
                    </c:extLst>
                    <c:strCache>
                      <c:ptCount val="360"/>
                      <c:pt idx="0">
                        <c:v>1401/07/06</c:v>
                      </c:pt>
                      <c:pt idx="1">
                        <c:v>1401/07/07</c:v>
                      </c:pt>
                      <c:pt idx="2">
                        <c:v>1401/07/10</c:v>
                      </c:pt>
                      <c:pt idx="3">
                        <c:v>1401/07/12</c:v>
                      </c:pt>
                      <c:pt idx="4">
                        <c:v>1401/07/14</c:v>
                      </c:pt>
                      <c:pt idx="5">
                        <c:v>1401/07/16</c:v>
                      </c:pt>
                      <c:pt idx="6">
                        <c:v>1401/07/17</c:v>
                      </c:pt>
                      <c:pt idx="7">
                        <c:v>1401/07/18</c:v>
                      </c:pt>
                      <c:pt idx="8">
                        <c:v>1401/07/20</c:v>
                      </c:pt>
                      <c:pt idx="9">
                        <c:v>1401/07/21</c:v>
                      </c:pt>
                      <c:pt idx="10">
                        <c:v>1401/07/23</c:v>
                      </c:pt>
                      <c:pt idx="11">
                        <c:v>1401/07/24</c:v>
                      </c:pt>
                      <c:pt idx="12">
                        <c:v>1401/07/25</c:v>
                      </c:pt>
                      <c:pt idx="13">
                        <c:v>1401/07/26</c:v>
                      </c:pt>
                      <c:pt idx="14">
                        <c:v>1401/07/27</c:v>
                      </c:pt>
                      <c:pt idx="15">
                        <c:v>1401/07/28</c:v>
                      </c:pt>
                      <c:pt idx="16">
                        <c:v>1401/07/30</c:v>
                      </c:pt>
                      <c:pt idx="17">
                        <c:v>1401/08/01</c:v>
                      </c:pt>
                      <c:pt idx="18">
                        <c:v>1401/08/02</c:v>
                      </c:pt>
                      <c:pt idx="19">
                        <c:v>1401/08/03</c:v>
                      </c:pt>
                      <c:pt idx="20">
                        <c:v>1401/08/04</c:v>
                      </c:pt>
                      <c:pt idx="21">
                        <c:v>1401/08/05</c:v>
                      </c:pt>
                      <c:pt idx="22">
                        <c:v>1401/08/07</c:v>
                      </c:pt>
                      <c:pt idx="23">
                        <c:v>1401/08/08</c:v>
                      </c:pt>
                      <c:pt idx="24">
                        <c:v>1401/08/09</c:v>
                      </c:pt>
                      <c:pt idx="25">
                        <c:v>1401/08/10</c:v>
                      </c:pt>
                      <c:pt idx="26">
                        <c:v>1401/08/11</c:v>
                      </c:pt>
                      <c:pt idx="27">
                        <c:v>1401/08/12</c:v>
                      </c:pt>
                      <c:pt idx="28">
                        <c:v>1401/08/14</c:v>
                      </c:pt>
                      <c:pt idx="29">
                        <c:v>1401/08/15</c:v>
                      </c:pt>
                      <c:pt idx="30">
                        <c:v>1401/08/17</c:v>
                      </c:pt>
                      <c:pt idx="31">
                        <c:v>1401/08/18</c:v>
                      </c:pt>
                      <c:pt idx="32">
                        <c:v>1401/08/19</c:v>
                      </c:pt>
                      <c:pt idx="33">
                        <c:v>1401/08/21</c:v>
                      </c:pt>
                      <c:pt idx="34">
                        <c:v>1401/08/22</c:v>
                      </c:pt>
                      <c:pt idx="35">
                        <c:v>1401/08/23</c:v>
                      </c:pt>
                      <c:pt idx="36">
                        <c:v>1401/08/24</c:v>
                      </c:pt>
                      <c:pt idx="37">
                        <c:v>1401/08/25</c:v>
                      </c:pt>
                      <c:pt idx="38">
                        <c:v>1401/08/26</c:v>
                      </c:pt>
                      <c:pt idx="39">
                        <c:v>1401/08/28</c:v>
                      </c:pt>
                      <c:pt idx="40">
                        <c:v>1401/08/29</c:v>
                      </c:pt>
                      <c:pt idx="41">
                        <c:v>1401/08/30</c:v>
                      </c:pt>
                      <c:pt idx="42">
                        <c:v>1401/09/01</c:v>
                      </c:pt>
                      <c:pt idx="43">
                        <c:v>1401/09/02</c:v>
                      </c:pt>
                      <c:pt idx="44">
                        <c:v>1401/09/03</c:v>
                      </c:pt>
                      <c:pt idx="45">
                        <c:v>1401/09/05</c:v>
                      </c:pt>
                      <c:pt idx="46">
                        <c:v>1401/09/06</c:v>
                      </c:pt>
                      <c:pt idx="47">
                        <c:v>1401/09/07</c:v>
                      </c:pt>
                      <c:pt idx="48">
                        <c:v>1401/09/08</c:v>
                      </c:pt>
                      <c:pt idx="49">
                        <c:v>1401/09/09</c:v>
                      </c:pt>
                      <c:pt idx="50">
                        <c:v>1401/09/10</c:v>
                      </c:pt>
                      <c:pt idx="51">
                        <c:v>1401/09/12</c:v>
                      </c:pt>
                      <c:pt idx="52">
                        <c:v>1401/09/13</c:v>
                      </c:pt>
                      <c:pt idx="53">
                        <c:v>1401/09/14</c:v>
                      </c:pt>
                      <c:pt idx="54">
                        <c:v>1401/09/15</c:v>
                      </c:pt>
                      <c:pt idx="55">
                        <c:v>1401/09/16</c:v>
                      </c:pt>
                      <c:pt idx="56">
                        <c:v>1401/09/17</c:v>
                      </c:pt>
                      <c:pt idx="57">
                        <c:v>1401/09/18</c:v>
                      </c:pt>
                      <c:pt idx="58">
                        <c:v>1401/09/19</c:v>
                      </c:pt>
                      <c:pt idx="59">
                        <c:v>1401/09/20</c:v>
                      </c:pt>
                      <c:pt idx="60">
                        <c:v>1401/09/21</c:v>
                      </c:pt>
                      <c:pt idx="61">
                        <c:v>1401/09/23</c:v>
                      </c:pt>
                      <c:pt idx="62">
                        <c:v>1401/09/24</c:v>
                      </c:pt>
                      <c:pt idx="63">
                        <c:v>1401/09/26</c:v>
                      </c:pt>
                      <c:pt idx="64">
                        <c:v>1401/09/27</c:v>
                      </c:pt>
                      <c:pt idx="65">
                        <c:v>1401/09/28</c:v>
                      </c:pt>
                      <c:pt idx="66">
                        <c:v>1401/09/29</c:v>
                      </c:pt>
                      <c:pt idx="67">
                        <c:v>1401/09/30</c:v>
                      </c:pt>
                      <c:pt idx="68">
                        <c:v>1401/10/01</c:v>
                      </c:pt>
                      <c:pt idx="69">
                        <c:v>1401/10/03</c:v>
                      </c:pt>
                      <c:pt idx="70">
                        <c:v>1401/10/04</c:v>
                      </c:pt>
                      <c:pt idx="71">
                        <c:v>1401/10/05</c:v>
                      </c:pt>
                      <c:pt idx="72">
                        <c:v>1401/10/07</c:v>
                      </c:pt>
                      <c:pt idx="73">
                        <c:v>1401/10/08</c:v>
                      </c:pt>
                      <c:pt idx="74">
                        <c:v>1401/10/10</c:v>
                      </c:pt>
                      <c:pt idx="75">
                        <c:v>1401/10/11</c:v>
                      </c:pt>
                      <c:pt idx="76">
                        <c:v>1401/10/12</c:v>
                      </c:pt>
                      <c:pt idx="77">
                        <c:v>1401/10/13</c:v>
                      </c:pt>
                      <c:pt idx="78">
                        <c:v>1401/10/14</c:v>
                      </c:pt>
                      <c:pt idx="79">
                        <c:v>1401/10/15</c:v>
                      </c:pt>
                      <c:pt idx="80">
                        <c:v>1401/10/17</c:v>
                      </c:pt>
                      <c:pt idx="81">
                        <c:v>1401/10/18</c:v>
                      </c:pt>
                      <c:pt idx="82">
                        <c:v>1401/10/19</c:v>
                      </c:pt>
                      <c:pt idx="83">
                        <c:v>1401/10/20</c:v>
                      </c:pt>
                      <c:pt idx="84">
                        <c:v>1401/10/21</c:v>
                      </c:pt>
                      <c:pt idx="85">
                        <c:v>1401/10/22</c:v>
                      </c:pt>
                      <c:pt idx="86">
                        <c:v>1401/10/26</c:v>
                      </c:pt>
                      <c:pt idx="87">
                        <c:v>1401/10/27</c:v>
                      </c:pt>
                      <c:pt idx="88">
                        <c:v>1401/10/28</c:v>
                      </c:pt>
                      <c:pt idx="89">
                        <c:v>1401/10/29</c:v>
                      </c:pt>
                      <c:pt idx="90">
                        <c:v>1401/11/01</c:v>
                      </c:pt>
                      <c:pt idx="91">
                        <c:v>1401/11/02</c:v>
                      </c:pt>
                      <c:pt idx="92">
                        <c:v>1401/11/03</c:v>
                      </c:pt>
                      <c:pt idx="93">
                        <c:v>1401/11/04</c:v>
                      </c:pt>
                      <c:pt idx="94">
                        <c:v>1401/11/05</c:v>
                      </c:pt>
                      <c:pt idx="95">
                        <c:v>1401/11/06</c:v>
                      </c:pt>
                      <c:pt idx="96">
                        <c:v>1401/11/08</c:v>
                      </c:pt>
                      <c:pt idx="97">
                        <c:v>1401/11/09</c:v>
                      </c:pt>
                      <c:pt idx="98">
                        <c:v>1401/11/10</c:v>
                      </c:pt>
                      <c:pt idx="99">
                        <c:v>1401/11/11</c:v>
                      </c:pt>
                      <c:pt idx="100">
                        <c:v>1401/11/12</c:v>
                      </c:pt>
                      <c:pt idx="101">
                        <c:v>1401/11/13</c:v>
                      </c:pt>
                      <c:pt idx="102">
                        <c:v>1401/11/16</c:v>
                      </c:pt>
                      <c:pt idx="103">
                        <c:v>1401/11/17</c:v>
                      </c:pt>
                      <c:pt idx="104">
                        <c:v>1401/11/18</c:v>
                      </c:pt>
                      <c:pt idx="105">
                        <c:v>1401/11/19</c:v>
                      </c:pt>
                      <c:pt idx="106">
                        <c:v>1401/11/20</c:v>
                      </c:pt>
                      <c:pt idx="107">
                        <c:v>1401/11/23</c:v>
                      </c:pt>
                      <c:pt idx="108">
                        <c:v>1401/11/24</c:v>
                      </c:pt>
                      <c:pt idx="109">
                        <c:v>1401/11/25</c:v>
                      </c:pt>
                      <c:pt idx="110">
                        <c:v>1401/11/26</c:v>
                      </c:pt>
                      <c:pt idx="111">
                        <c:v>1401/11/27</c:v>
                      </c:pt>
                      <c:pt idx="112">
                        <c:v>1401/11/30</c:v>
                      </c:pt>
                      <c:pt idx="113">
                        <c:v>1401/12/01</c:v>
                      </c:pt>
                      <c:pt idx="114">
                        <c:v>1401/12/03</c:v>
                      </c:pt>
                      <c:pt idx="115">
                        <c:v>1401/12/06</c:v>
                      </c:pt>
                      <c:pt idx="116">
                        <c:v>1401/12/07</c:v>
                      </c:pt>
                      <c:pt idx="117">
                        <c:v>1401/12/08</c:v>
                      </c:pt>
                      <c:pt idx="118">
                        <c:v>1401/12/09</c:v>
                      </c:pt>
                      <c:pt idx="119">
                        <c:v>1401/12/10</c:v>
                      </c:pt>
                      <c:pt idx="120">
                        <c:v>1401/12/11</c:v>
                      </c:pt>
                      <c:pt idx="121">
                        <c:v>1401/12/13</c:v>
                      </c:pt>
                      <c:pt idx="122">
                        <c:v>1401/12/15</c:v>
                      </c:pt>
                      <c:pt idx="123">
                        <c:v>1401/12/16</c:v>
                      </c:pt>
                      <c:pt idx="124">
                        <c:v>1401/12/18</c:v>
                      </c:pt>
                      <c:pt idx="125">
                        <c:v>1401/12/20</c:v>
                      </c:pt>
                      <c:pt idx="126">
                        <c:v>1401/12/21</c:v>
                      </c:pt>
                      <c:pt idx="127">
                        <c:v>1401/12/22</c:v>
                      </c:pt>
                      <c:pt idx="128">
                        <c:v>1401/12/23</c:v>
                      </c:pt>
                      <c:pt idx="129">
                        <c:v>1401/12/24</c:v>
                      </c:pt>
                      <c:pt idx="130">
                        <c:v>1401/12/25</c:v>
                      </c:pt>
                      <c:pt idx="131">
                        <c:v>1401/12/27</c:v>
                      </c:pt>
                      <c:pt idx="132">
                        <c:v>1401/12/28</c:v>
                      </c:pt>
                      <c:pt idx="133">
                        <c:v>1402/01/14</c:v>
                      </c:pt>
                      <c:pt idx="134">
                        <c:v>1402/01/19</c:v>
                      </c:pt>
                      <c:pt idx="135">
                        <c:v>1402/01/20</c:v>
                      </c:pt>
                      <c:pt idx="136">
                        <c:v>1402/01/21</c:v>
                      </c:pt>
                      <c:pt idx="137">
                        <c:v>1402/01/22</c:v>
                      </c:pt>
                      <c:pt idx="138">
                        <c:v>1402/01/24</c:v>
                      </c:pt>
                      <c:pt idx="139">
                        <c:v>1401/01/26</c:v>
                      </c:pt>
                      <c:pt idx="140">
                        <c:v>1402/01/27</c:v>
                      </c:pt>
                      <c:pt idx="141">
                        <c:v>1402/01/28</c:v>
                      </c:pt>
                      <c:pt idx="142">
                        <c:v>1402/01/29</c:v>
                      </c:pt>
                      <c:pt idx="143">
                        <c:v>1402/07/30</c:v>
                      </c:pt>
                      <c:pt idx="144">
                        <c:v>1402/01/31</c:v>
                      </c:pt>
                      <c:pt idx="145">
                        <c:v>1402/02/04</c:v>
                      </c:pt>
                      <c:pt idx="146">
                        <c:v>1402/02/05</c:v>
                      </c:pt>
                      <c:pt idx="147">
                        <c:v>1402/02/06</c:v>
                      </c:pt>
                      <c:pt idx="148">
                        <c:v>1402/02/07</c:v>
                      </c:pt>
                      <c:pt idx="149">
                        <c:v>1402/02/09</c:v>
                      </c:pt>
                      <c:pt idx="150">
                        <c:v>1402/02/10</c:v>
                      </c:pt>
                      <c:pt idx="151">
                        <c:v>1402/02/12</c:v>
                      </c:pt>
                      <c:pt idx="152">
                        <c:v>1402/02/13</c:v>
                      </c:pt>
                      <c:pt idx="153">
                        <c:v>1402/02/14</c:v>
                      </c:pt>
                      <c:pt idx="154">
                        <c:v>1402/02/16</c:v>
                      </c:pt>
                      <c:pt idx="155">
                        <c:v>1402/02/17</c:v>
                      </c:pt>
                      <c:pt idx="156">
                        <c:v>1402/02/18</c:v>
                      </c:pt>
                      <c:pt idx="157">
                        <c:v>1402/02/19</c:v>
                      </c:pt>
                      <c:pt idx="158">
                        <c:v>1402/02/21</c:v>
                      </c:pt>
                      <c:pt idx="159">
                        <c:v>1402/02/23</c:v>
                      </c:pt>
                      <c:pt idx="160">
                        <c:v>1402/02/24</c:v>
                      </c:pt>
                      <c:pt idx="161">
                        <c:v>1402/02/25</c:v>
                      </c:pt>
                      <c:pt idx="162">
                        <c:v>1402/02/27</c:v>
                      </c:pt>
                      <c:pt idx="163">
                        <c:v>1402/02/28</c:v>
                      </c:pt>
                      <c:pt idx="164">
                        <c:v>1402/02/30</c:v>
                      </c:pt>
                      <c:pt idx="165">
                        <c:v>1402/02/31</c:v>
                      </c:pt>
                      <c:pt idx="166">
                        <c:v>1402/03/01</c:v>
                      </c:pt>
                      <c:pt idx="167">
                        <c:v>1402/03/03</c:v>
                      </c:pt>
                      <c:pt idx="168">
                        <c:v>1402/03/02</c:v>
                      </c:pt>
                      <c:pt idx="169">
                        <c:v>1402/03/06</c:v>
                      </c:pt>
                      <c:pt idx="170">
                        <c:v>1402/03/07</c:v>
                      </c:pt>
                      <c:pt idx="171">
                        <c:v>1402/03/08</c:v>
                      </c:pt>
                      <c:pt idx="172">
                        <c:v>1402/03/09</c:v>
                      </c:pt>
                      <c:pt idx="173">
                        <c:v>1402/03/10</c:v>
                      </c:pt>
                      <c:pt idx="174">
                        <c:v>1402/03/11</c:v>
                      </c:pt>
                      <c:pt idx="175">
                        <c:v>1402/03/13</c:v>
                      </c:pt>
                      <c:pt idx="176">
                        <c:v>1402/03/16</c:v>
                      </c:pt>
                      <c:pt idx="177">
                        <c:v>1402/03/17</c:v>
                      </c:pt>
                      <c:pt idx="178">
                        <c:v>1402/03/18</c:v>
                      </c:pt>
                      <c:pt idx="179">
                        <c:v>1402/03/20</c:v>
                      </c:pt>
                      <c:pt idx="180">
                        <c:v>1402/03/21</c:v>
                      </c:pt>
                      <c:pt idx="181">
                        <c:v>1402/03/22</c:v>
                      </c:pt>
                      <c:pt idx="182">
                        <c:v>1402/03/23</c:v>
                      </c:pt>
                      <c:pt idx="183">
                        <c:v>1402/03/24</c:v>
                      </c:pt>
                      <c:pt idx="184">
                        <c:v>1402/03/25</c:v>
                      </c:pt>
                      <c:pt idx="185">
                        <c:v>1402/03/27</c:v>
                      </c:pt>
                      <c:pt idx="186">
                        <c:v>1402/03/28</c:v>
                      </c:pt>
                      <c:pt idx="187">
                        <c:v>1402/03/29</c:v>
                      </c:pt>
                      <c:pt idx="188">
                        <c:v>1402/03/30</c:v>
                      </c:pt>
                      <c:pt idx="189">
                        <c:v>1402/03/31</c:v>
                      </c:pt>
                      <c:pt idx="190">
                        <c:v>1402/04/03</c:v>
                      </c:pt>
                      <c:pt idx="191">
                        <c:v>1402/04/04</c:v>
                      </c:pt>
                      <c:pt idx="192">
                        <c:v>1402/04/05</c:v>
                      </c:pt>
                      <c:pt idx="193">
                        <c:v>1402/04/06</c:v>
                      </c:pt>
                      <c:pt idx="194">
                        <c:v>1402/04/07</c:v>
                      </c:pt>
                      <c:pt idx="195">
                        <c:v>1402/04/11</c:v>
                      </c:pt>
                      <c:pt idx="196">
                        <c:v>1402/04/12</c:v>
                      </c:pt>
                      <c:pt idx="197">
                        <c:v>1402/04/13</c:v>
                      </c:pt>
                      <c:pt idx="198">
                        <c:v>1402/04/14</c:v>
                      </c:pt>
                      <c:pt idx="199">
                        <c:v>1402/04/15</c:v>
                      </c:pt>
                      <c:pt idx="200">
                        <c:v>1402/04/17</c:v>
                      </c:pt>
                      <c:pt idx="201">
                        <c:v>1402/04/18</c:v>
                      </c:pt>
                      <c:pt idx="202">
                        <c:v>1402/05/04</c:v>
                      </c:pt>
                      <c:pt idx="203">
                        <c:v>1402/05/07</c:v>
                      </c:pt>
                      <c:pt idx="204">
                        <c:v>1402/05/08</c:v>
                      </c:pt>
                      <c:pt idx="205">
                        <c:v>1402/05/09</c:v>
                      </c:pt>
                      <c:pt idx="206">
                        <c:v>1402/05/10</c:v>
                      </c:pt>
                      <c:pt idx="207">
                        <c:v>1402/05/14</c:v>
                      </c:pt>
                      <c:pt idx="208">
                        <c:v>1402/05/15</c:v>
                      </c:pt>
                      <c:pt idx="209">
                        <c:v>1402/05/16</c:v>
                      </c:pt>
                      <c:pt idx="210">
                        <c:v>1402/05/17</c:v>
                      </c:pt>
                      <c:pt idx="211">
                        <c:v>1402/05/18</c:v>
                      </c:pt>
                      <c:pt idx="212">
                        <c:v>1402/05/21</c:v>
                      </c:pt>
                      <c:pt idx="213">
                        <c:v>1402/05/22</c:v>
                      </c:pt>
                      <c:pt idx="214">
                        <c:v>1402/05/23</c:v>
                      </c:pt>
                      <c:pt idx="215">
                        <c:v>1402/05/24</c:v>
                      </c:pt>
                      <c:pt idx="216">
                        <c:v>1402/05/25</c:v>
                      </c:pt>
                      <c:pt idx="217">
                        <c:v>1402/05/28</c:v>
                      </c:pt>
                      <c:pt idx="218">
                        <c:v>1402/05/29</c:v>
                      </c:pt>
                      <c:pt idx="219">
                        <c:v>1402/05/30</c:v>
                      </c:pt>
                      <c:pt idx="220">
                        <c:v>1402/05/31</c:v>
                      </c:pt>
                      <c:pt idx="221">
                        <c:v>1402/06/01</c:v>
                      </c:pt>
                      <c:pt idx="222">
                        <c:v>1402/06/04</c:v>
                      </c:pt>
                      <c:pt idx="223">
                        <c:v>1402/06/05</c:v>
                      </c:pt>
                      <c:pt idx="224">
                        <c:v>1402/06/06</c:v>
                      </c:pt>
                      <c:pt idx="225">
                        <c:v>1402/06/07</c:v>
                      </c:pt>
                      <c:pt idx="226">
                        <c:v>1402/06/08</c:v>
                      </c:pt>
                      <c:pt idx="227">
                        <c:v>1402/06/09</c:v>
                      </c:pt>
                      <c:pt idx="228">
                        <c:v>1402/06/11</c:v>
                      </c:pt>
                      <c:pt idx="229">
                        <c:v>1402/06/16</c:v>
                      </c:pt>
                      <c:pt idx="230">
                        <c:v>1402/06/18</c:v>
                      </c:pt>
                      <c:pt idx="231">
                        <c:v>1402/06/21</c:v>
                      </c:pt>
                      <c:pt idx="232">
                        <c:v>1402/06/22</c:v>
                      </c:pt>
                      <c:pt idx="233">
                        <c:v>1402/06/27</c:v>
                      </c:pt>
                      <c:pt idx="234">
                        <c:v>1402/06/29</c:v>
                      </c:pt>
                      <c:pt idx="235">
                        <c:v>1402/06/30</c:v>
                      </c:pt>
                      <c:pt idx="236">
                        <c:v>1402/07/01</c:v>
                      </c:pt>
                      <c:pt idx="237">
                        <c:v>1402/07/04</c:v>
                      </c:pt>
                      <c:pt idx="238">
                        <c:v>1402/07/05</c:v>
                      </c:pt>
                      <c:pt idx="239">
                        <c:v>1402/07/08</c:v>
                      </c:pt>
                      <c:pt idx="240">
                        <c:v>1402/07/09</c:v>
                      </c:pt>
                      <c:pt idx="241">
                        <c:v>1402/07/10</c:v>
                      </c:pt>
                      <c:pt idx="242">
                        <c:v>1402/07/12</c:v>
                      </c:pt>
                      <c:pt idx="243">
                        <c:v>1402/07/13</c:v>
                      </c:pt>
                      <c:pt idx="244">
                        <c:v>1402/07/15</c:v>
                      </c:pt>
                      <c:pt idx="245">
                        <c:v>1402/07/16</c:v>
                      </c:pt>
                      <c:pt idx="246">
                        <c:v>1402/07/17</c:v>
                      </c:pt>
                      <c:pt idx="247">
                        <c:v>1402/07/18</c:v>
                      </c:pt>
                      <c:pt idx="248">
                        <c:v>1402/07/19</c:v>
                      </c:pt>
                      <c:pt idx="249">
                        <c:v>1402/07/20</c:v>
                      </c:pt>
                      <c:pt idx="250">
                        <c:v>1402/07/22</c:v>
                      </c:pt>
                      <c:pt idx="251">
                        <c:v>1402/07/23</c:v>
                      </c:pt>
                      <c:pt idx="252">
                        <c:v>1402/07/24</c:v>
                      </c:pt>
                      <c:pt idx="253">
                        <c:v>1402/07/25</c:v>
                      </c:pt>
                      <c:pt idx="254">
                        <c:v>1402/07/26</c:v>
                      </c:pt>
                      <c:pt idx="255">
                        <c:v>1402/07/27</c:v>
                      </c:pt>
                      <c:pt idx="256">
                        <c:v>1402/07/29</c:v>
                      </c:pt>
                      <c:pt idx="257">
                        <c:v>1402/07/30</c:v>
                      </c:pt>
                      <c:pt idx="258">
                        <c:v>1402/08/01</c:v>
                      </c:pt>
                      <c:pt idx="259">
                        <c:v>1402/08/02</c:v>
                      </c:pt>
                      <c:pt idx="260">
                        <c:v>1402/08/06</c:v>
                      </c:pt>
                      <c:pt idx="261">
                        <c:v>1402/08/07</c:v>
                      </c:pt>
                      <c:pt idx="262">
                        <c:v>1402/08/08</c:v>
                      </c:pt>
                      <c:pt idx="263">
                        <c:v>1402/08/09</c:v>
                      </c:pt>
                      <c:pt idx="264">
                        <c:v>1402/08/10</c:v>
                      </c:pt>
                      <c:pt idx="265">
                        <c:v>1402/08/13</c:v>
                      </c:pt>
                      <c:pt idx="266">
                        <c:v>1402/08/14</c:v>
                      </c:pt>
                      <c:pt idx="267">
                        <c:v>1402/08/15</c:v>
                      </c:pt>
                      <c:pt idx="268">
                        <c:v>1402/08/16</c:v>
                      </c:pt>
                      <c:pt idx="269">
                        <c:v>1402/08/17</c:v>
                      </c:pt>
                      <c:pt idx="270">
                        <c:v>1402/08/20</c:v>
                      </c:pt>
                      <c:pt idx="271">
                        <c:v>1402/08/21</c:v>
                      </c:pt>
                      <c:pt idx="272">
                        <c:v>1402/08/22</c:v>
                      </c:pt>
                      <c:pt idx="273">
                        <c:v>1402/08/23</c:v>
                      </c:pt>
                      <c:pt idx="274">
                        <c:v>1402/08/24</c:v>
                      </c:pt>
                      <c:pt idx="275">
                        <c:v>1402/08/27</c:v>
                      </c:pt>
                      <c:pt idx="276">
                        <c:v>1402/08/28</c:v>
                      </c:pt>
                      <c:pt idx="277">
                        <c:v>1402/08/29</c:v>
                      </c:pt>
                      <c:pt idx="278">
                        <c:v>1402/08/30</c:v>
                      </c:pt>
                      <c:pt idx="279">
                        <c:v>1402/09/01</c:v>
                      </c:pt>
                      <c:pt idx="280">
                        <c:v>1402/09/04</c:v>
                      </c:pt>
                      <c:pt idx="281">
                        <c:v>1402/09/05</c:v>
                      </c:pt>
                      <c:pt idx="282">
                        <c:v>1402/09/06</c:v>
                      </c:pt>
                      <c:pt idx="283">
                        <c:v>1402/09/07</c:v>
                      </c:pt>
                      <c:pt idx="284">
                        <c:v>1402/09/08</c:v>
                      </c:pt>
                      <c:pt idx="285">
                        <c:v>1402/09/11</c:v>
                      </c:pt>
                      <c:pt idx="286">
                        <c:v>1402/09/12</c:v>
                      </c:pt>
                      <c:pt idx="287">
                        <c:v>1402/09/13</c:v>
                      </c:pt>
                      <c:pt idx="288">
                        <c:v>1402/09/14</c:v>
                      </c:pt>
                      <c:pt idx="289">
                        <c:v>1402/09/15</c:v>
                      </c:pt>
                      <c:pt idx="290">
                        <c:v>1402/09/18</c:v>
                      </c:pt>
                      <c:pt idx="291">
                        <c:v>1402/09/19</c:v>
                      </c:pt>
                      <c:pt idx="292">
                        <c:v>1402/09/20</c:v>
                      </c:pt>
                      <c:pt idx="293">
                        <c:v>1402/09/21</c:v>
                      </c:pt>
                      <c:pt idx="294">
                        <c:v>1402/09/22</c:v>
                      </c:pt>
                      <c:pt idx="295">
                        <c:v>1402/09/27</c:v>
                      </c:pt>
                      <c:pt idx="296">
                        <c:v>1402/09/28</c:v>
                      </c:pt>
                      <c:pt idx="297">
                        <c:v>1402/09/29</c:v>
                      </c:pt>
                      <c:pt idx="298">
                        <c:v>1402/10/02</c:v>
                      </c:pt>
                      <c:pt idx="299">
                        <c:v>1402/10/03</c:v>
                      </c:pt>
                      <c:pt idx="300">
                        <c:v>1402/10/04</c:v>
                      </c:pt>
                      <c:pt idx="301">
                        <c:v>1402/10/05</c:v>
                      </c:pt>
                      <c:pt idx="302">
                        <c:v>1402/10/06</c:v>
                      </c:pt>
                      <c:pt idx="303">
                        <c:v>1402/10/09</c:v>
                      </c:pt>
                      <c:pt idx="304">
                        <c:v>1402/10/10</c:v>
                      </c:pt>
                      <c:pt idx="305">
                        <c:v>1402/10/11</c:v>
                      </c:pt>
                      <c:pt idx="306">
                        <c:v>1402/10/12</c:v>
                      </c:pt>
                      <c:pt idx="307">
                        <c:v>1402/10/13</c:v>
                      </c:pt>
                      <c:pt idx="308">
                        <c:v>1402/10/16</c:v>
                      </c:pt>
                      <c:pt idx="309">
                        <c:v>1402/10/18</c:v>
                      </c:pt>
                      <c:pt idx="310">
                        <c:v>1402/10/19</c:v>
                      </c:pt>
                      <c:pt idx="311">
                        <c:v>1402/10/20</c:v>
                      </c:pt>
                      <c:pt idx="312">
                        <c:v>1402/10/24</c:v>
                      </c:pt>
                      <c:pt idx="313">
                        <c:v>1402/10/25</c:v>
                      </c:pt>
                      <c:pt idx="314">
                        <c:v>1402/10/26</c:v>
                      </c:pt>
                      <c:pt idx="315">
                        <c:v>1402/10/27</c:v>
                      </c:pt>
                      <c:pt idx="316">
                        <c:v>1402/10/30</c:v>
                      </c:pt>
                      <c:pt idx="317">
                        <c:v>1402/11/03</c:v>
                      </c:pt>
                      <c:pt idx="318">
                        <c:v>1402/11/04</c:v>
                      </c:pt>
                      <c:pt idx="319">
                        <c:v>1402/11/07</c:v>
                      </c:pt>
                      <c:pt idx="320">
                        <c:v>1402/11/08</c:v>
                      </c:pt>
                      <c:pt idx="321">
                        <c:v>1402/11/09</c:v>
                      </c:pt>
                      <c:pt idx="322">
                        <c:v>1402/11/10</c:v>
                      </c:pt>
                      <c:pt idx="323">
                        <c:v>1402/11/11</c:v>
                      </c:pt>
                      <c:pt idx="324">
                        <c:v>1402/11/14</c:v>
                      </c:pt>
                      <c:pt idx="325">
                        <c:v>1402/11/15</c:v>
                      </c:pt>
                      <c:pt idx="326">
                        <c:v>1402/11/16</c:v>
                      </c:pt>
                      <c:pt idx="327">
                        <c:v>1402/11/17</c:v>
                      </c:pt>
                      <c:pt idx="328">
                        <c:v>1402/11/18</c:v>
                      </c:pt>
                      <c:pt idx="329">
                        <c:v>1402/11/23</c:v>
                      </c:pt>
                      <c:pt idx="330">
                        <c:v>1402/11/24</c:v>
                      </c:pt>
                      <c:pt idx="331">
                        <c:v>1402/11/25</c:v>
                      </c:pt>
                      <c:pt idx="332">
                        <c:v>1402/11/28</c:v>
                      </c:pt>
                      <c:pt idx="333">
                        <c:v>1402/11/29</c:v>
                      </c:pt>
                      <c:pt idx="334">
                        <c:v>1402/11/30</c:v>
                      </c:pt>
                      <c:pt idx="335">
                        <c:v>1402/12/01</c:v>
                      </c:pt>
                      <c:pt idx="336">
                        <c:v>1402/12/02</c:v>
                      </c:pt>
                      <c:pt idx="337">
                        <c:v>1402/12/07</c:v>
                      </c:pt>
                      <c:pt idx="338">
                        <c:v>1402/12/08</c:v>
                      </c:pt>
                      <c:pt idx="339">
                        <c:v>1402/12/09</c:v>
                      </c:pt>
                      <c:pt idx="340">
                        <c:v>1402/12/12</c:v>
                      </c:pt>
                      <c:pt idx="341">
                        <c:v>1402/12/13</c:v>
                      </c:pt>
                      <c:pt idx="342">
                        <c:v>1402/12/14</c:v>
                      </c:pt>
                      <c:pt idx="343">
                        <c:v>1402/12/15</c:v>
                      </c:pt>
                      <c:pt idx="344">
                        <c:v>1402/12/16</c:v>
                      </c:pt>
                      <c:pt idx="345">
                        <c:v>1402/12/19</c:v>
                      </c:pt>
                      <c:pt idx="346">
                        <c:v>1402/12/20</c:v>
                      </c:pt>
                      <c:pt idx="347">
                        <c:v>1402/12/21</c:v>
                      </c:pt>
                      <c:pt idx="348">
                        <c:v>1402/12/22</c:v>
                      </c:pt>
                      <c:pt idx="349">
                        <c:v>1402/12/23</c:v>
                      </c:pt>
                      <c:pt idx="350">
                        <c:v>1402/12/27</c:v>
                      </c:pt>
                      <c:pt idx="351">
                        <c:v>1403/01/14</c:v>
                      </c:pt>
                      <c:pt idx="352">
                        <c:v>1403/01/15</c:v>
                      </c:pt>
                      <c:pt idx="353">
                        <c:v>1403/01/18</c:v>
                      </c:pt>
                      <c:pt idx="354">
                        <c:v>1403/01/19</c:v>
                      </c:pt>
                      <c:pt idx="355">
                        <c:v>1403/01/20</c:v>
                      </c:pt>
                      <c:pt idx="356">
                        <c:v>1403/01/25</c:v>
                      </c:pt>
                      <c:pt idx="357">
                        <c:v>1403/01/27</c:v>
                      </c:pt>
                      <c:pt idx="358">
                        <c:v>1403/01/28</c:v>
                      </c:pt>
                      <c:pt idx="359">
                        <c:v>1403/02/04</c:v>
                      </c:pt>
                    </c:strCache>
                  </c:strRef>
                </c:cat>
                <c:val>
                  <c:numRef>
                    <c:extLst>
                      <c:ext uri="{02D57815-91ED-43cb-92C2-25804820EDAC}">
                        <c15:fullRef>
                          <c15:sqref>'معاملات نیما'!$F$2:$F$325</c15:sqref>
                        </c15:fullRef>
                        <c15:formulaRef>
                          <c15:sqref>'معاملات نیما'!$F$11:$F$325</c15:sqref>
                        </c15:formulaRef>
                      </c:ext>
                    </c:extLst>
                    <c:numCache>
                      <c:formatCode>General</c:formatCode>
                      <c:ptCount val="315"/>
                      <c:pt idx="0" formatCode="0.00">
                        <c:v>83.901313078398871</c:v>
                      </c:pt>
                      <c:pt idx="1" formatCode="0.00">
                        <c:v>68.808563289181734</c:v>
                      </c:pt>
                      <c:pt idx="2" formatCode="0.00">
                        <c:v>84.906122264064663</c:v>
                      </c:pt>
                      <c:pt idx="3" formatCode="0.00">
                        <c:v>90.177399845681975</c:v>
                      </c:pt>
                      <c:pt idx="4" formatCode="0.00">
                        <c:v>87.109301099503739</c:v>
                      </c:pt>
                      <c:pt idx="5" formatCode="0.00">
                        <c:v>95.032410256600912</c:v>
                      </c:pt>
                      <c:pt idx="6" formatCode="0.00">
                        <c:v>119.97701053574556</c:v>
                      </c:pt>
                      <c:pt idx="7" formatCode="0.00">
                        <c:v>136.53654851088072</c:v>
                      </c:pt>
                      <c:pt idx="8" formatCode="0.00">
                        <c:v>133.6501222604499</c:v>
                      </c:pt>
                      <c:pt idx="9" formatCode="0.00">
                        <c:v>126.11998313141224</c:v>
                      </c:pt>
                      <c:pt idx="10" formatCode="0.00">
                        <c:v>125.29346351684505</c:v>
                      </c:pt>
                      <c:pt idx="11" formatCode="0.00">
                        <c:v>121.59769546087846</c:v>
                      </c:pt>
                      <c:pt idx="12" formatCode="0.00">
                        <c:v>120.07581529027466</c:v>
                      </c:pt>
                      <c:pt idx="13" formatCode="0.00">
                        <c:v>122.61012349895401</c:v>
                      </c:pt>
                      <c:pt idx="14" formatCode="0.00">
                        <c:v>144.13384628621091</c:v>
                      </c:pt>
                      <c:pt idx="15" formatCode="0.00">
                        <c:v>115.38343549777944</c:v>
                      </c:pt>
                      <c:pt idx="16" formatCode="0.00">
                        <c:v>118.17853965501409</c:v>
                      </c:pt>
                      <c:pt idx="17" formatCode="0.00">
                        <c:v>118.17664658688433</c:v>
                      </c:pt>
                      <c:pt idx="18" formatCode="0.00">
                        <c:v>118.45091425586681</c:v>
                      </c:pt>
                      <c:pt idx="19" formatCode="0.00">
                        <c:v>101.70506037281791</c:v>
                      </c:pt>
                      <c:pt idx="20" formatCode="0.00">
                        <c:v>126.0362441650897</c:v>
                      </c:pt>
                      <c:pt idx="21" formatCode="0.00">
                        <c:v>102.55030318479277</c:v>
                      </c:pt>
                      <c:pt idx="22" formatCode="0.00">
                        <c:v>80.612349231668745</c:v>
                      </c:pt>
                      <c:pt idx="23" formatCode="0.00">
                        <c:v>88.168200609060733</c:v>
                      </c:pt>
                      <c:pt idx="24" formatCode="0.00">
                        <c:v>106.64202604180338</c:v>
                      </c:pt>
                      <c:pt idx="25" formatCode="0.00">
                        <c:v>96.416671289922022</c:v>
                      </c:pt>
                      <c:pt idx="26" formatCode="0.00">
                        <c:v>124.74022569423292</c:v>
                      </c:pt>
                      <c:pt idx="27" formatCode="0.00">
                        <c:v>128.97543301440001</c:v>
                      </c:pt>
                      <c:pt idx="28" formatCode="0.00">
                        <c:v>139.27771052111157</c:v>
                      </c:pt>
                      <c:pt idx="29" formatCode="0.00">
                        <c:v>131.54984960200704</c:v>
                      </c:pt>
                      <c:pt idx="30" formatCode="0.00">
                        <c:v>133.20032493673202</c:v>
                      </c:pt>
                      <c:pt idx="31" formatCode="0.00">
                        <c:v>137.4701798093536</c:v>
                      </c:pt>
                      <c:pt idx="32" formatCode="0.00">
                        <c:v>140.82435109399955</c:v>
                      </c:pt>
                      <c:pt idx="33" formatCode="0.00">
                        <c:v>123.66593602892225</c:v>
                      </c:pt>
                      <c:pt idx="34" formatCode="0.00">
                        <c:v>137.61225807446647</c:v>
                      </c:pt>
                      <c:pt idx="35" formatCode="0.00">
                        <c:v>157.60669359666258</c:v>
                      </c:pt>
                      <c:pt idx="36" formatCode="0.00">
                        <c:v>156.3448520516765</c:v>
                      </c:pt>
                      <c:pt idx="37" formatCode="0.00">
                        <c:v>182.7304635012471</c:v>
                      </c:pt>
                      <c:pt idx="38" formatCode="0.00">
                        <c:v>167.26801545266909</c:v>
                      </c:pt>
                      <c:pt idx="39" formatCode="0.00">
                        <c:v>151.56909873840127</c:v>
                      </c:pt>
                      <c:pt idx="40" formatCode="0.00">
                        <c:v>138.87287070657283</c:v>
                      </c:pt>
                      <c:pt idx="41" formatCode="0.00">
                        <c:v>133.11168823570949</c:v>
                      </c:pt>
                      <c:pt idx="42" formatCode="0.00">
                        <c:v>125.03739328079428</c:v>
                      </c:pt>
                      <c:pt idx="43" formatCode="0.00">
                        <c:v>142.31868973452262</c:v>
                      </c:pt>
                      <c:pt idx="44" formatCode="0.00">
                        <c:v>117.40642476949496</c:v>
                      </c:pt>
                      <c:pt idx="45" formatCode="0.00">
                        <c:v>130.62154116706569</c:v>
                      </c:pt>
                      <c:pt idx="46" formatCode="0.00">
                        <c:v>128.15586597672734</c:v>
                      </c:pt>
                      <c:pt idx="47" formatCode="0.00">
                        <c:v>145.76219308055778</c:v>
                      </c:pt>
                      <c:pt idx="48" formatCode="0.00">
                        <c:v>148.16697286251895</c:v>
                      </c:pt>
                      <c:pt idx="49" formatCode="0.00">
                        <c:v>165.32678241060549</c:v>
                      </c:pt>
                      <c:pt idx="50" formatCode="0.00">
                        <c:v>133.24072735145432</c:v>
                      </c:pt>
                      <c:pt idx="51" formatCode="0.00">
                        <c:v>120.10338405694888</c:v>
                      </c:pt>
                      <c:pt idx="52" formatCode="0.00">
                        <c:v>98.786213986523236</c:v>
                      </c:pt>
                      <c:pt idx="53" formatCode="0.00">
                        <c:v>101.53709827989876</c:v>
                      </c:pt>
                      <c:pt idx="54" formatCode="0.00">
                        <c:v>107.98514456381189</c:v>
                      </c:pt>
                      <c:pt idx="55" formatCode="0.00">
                        <c:v>120.77429141444352</c:v>
                      </c:pt>
                      <c:pt idx="56" formatCode="0.00">
                        <c:v>118.27022205932222</c:v>
                      </c:pt>
                      <c:pt idx="57" formatCode="0.00">
                        <c:v>134.19502316335837</c:v>
                      </c:pt>
                      <c:pt idx="58" formatCode="0.00">
                        <c:v>131.52781165442499</c:v>
                      </c:pt>
                      <c:pt idx="59" formatCode="0.00">
                        <c:v>115.8639292386972</c:v>
                      </c:pt>
                      <c:pt idx="60" formatCode="0.00">
                        <c:v>125.11638554301557</c:v>
                      </c:pt>
                      <c:pt idx="61" formatCode="0.00">
                        <c:v>146.16793659575728</c:v>
                      </c:pt>
                      <c:pt idx="62" formatCode="0.00">
                        <c:v>129.79496997071251</c:v>
                      </c:pt>
                      <c:pt idx="63" formatCode="0.00">
                        <c:v>131.07986294695263</c:v>
                      </c:pt>
                      <c:pt idx="64" formatCode="0.00">
                        <c:v>145.08044407026429</c:v>
                      </c:pt>
                      <c:pt idx="65" formatCode="0.00">
                        <c:v>140.1419405492077</c:v>
                      </c:pt>
                      <c:pt idx="66" formatCode="0.00">
                        <c:v>118.20637793813539</c:v>
                      </c:pt>
                      <c:pt idx="67" formatCode="0.00">
                        <c:v>144.27857119386829</c:v>
                      </c:pt>
                      <c:pt idx="68" formatCode="0.00">
                        <c:v>129.27476787630178</c:v>
                      </c:pt>
                      <c:pt idx="69" formatCode="0.00">
                        <c:v>112.91946256852864</c:v>
                      </c:pt>
                      <c:pt idx="70" formatCode="0.00">
                        <c:v>118.61222636636549</c:v>
                      </c:pt>
                      <c:pt idx="71" formatCode="0.00">
                        <c:v>142.52297278066186</c:v>
                      </c:pt>
                      <c:pt idx="72" formatCode="0.00">
                        <c:v>132.54473023965292</c:v>
                      </c:pt>
                      <c:pt idx="73" formatCode="0.00">
                        <c:v>138.15514648270661</c:v>
                      </c:pt>
                      <c:pt idx="74" formatCode="0.00">
                        <c:v>134.94359670878796</c:v>
                      </c:pt>
                      <c:pt idx="75" formatCode="0.00">
                        <c:v>127.36673145935386</c:v>
                      </c:pt>
                      <c:pt idx="76" formatCode="0.00">
                        <c:v>119.94579009596227</c:v>
                      </c:pt>
                      <c:pt idx="77" formatCode="0.00">
                        <c:v>109.79271288198088</c:v>
                      </c:pt>
                      <c:pt idx="78" formatCode="0.00">
                        <c:v>105.01188452352629</c:v>
                      </c:pt>
                      <c:pt idx="79" formatCode="0.00">
                        <c:v>92.096402211655132</c:v>
                      </c:pt>
                      <c:pt idx="80" formatCode="0.00">
                        <c:v>84.515708466092875</c:v>
                      </c:pt>
                      <c:pt idx="81" formatCode="0.00">
                        <c:v>82.140202385053655</c:v>
                      </c:pt>
                      <c:pt idx="82" formatCode="0.00">
                        <c:v>76.360503316341649</c:v>
                      </c:pt>
                      <c:pt idx="83" formatCode="0.00">
                        <c:v>80.647606793684716</c:v>
                      </c:pt>
                      <c:pt idx="84" formatCode="0.00">
                        <c:v>87.795869553562667</c:v>
                      </c:pt>
                      <c:pt idx="85" formatCode="0.00">
                        <c:v>69.576552318894244</c:v>
                      </c:pt>
                      <c:pt idx="86" formatCode="0.00">
                        <c:v>61.69232185425669</c:v>
                      </c:pt>
                      <c:pt idx="87" formatCode="0.00">
                        <c:v>59.060421345425688</c:v>
                      </c:pt>
                      <c:pt idx="88" formatCode="0.00">
                        <c:v>40.372851254679553</c:v>
                      </c:pt>
                      <c:pt idx="89" formatCode="0.00">
                        <c:v>36.102705714813851</c:v>
                      </c:pt>
                      <c:pt idx="90" formatCode="0.00">
                        <c:v>44.849752914794365</c:v>
                      </c:pt>
                      <c:pt idx="91" formatCode="0.00">
                        <c:v>51.682341867010322</c:v>
                      </c:pt>
                      <c:pt idx="92" formatCode="0.00">
                        <c:v>60.076932128697507</c:v>
                      </c:pt>
                      <c:pt idx="93" formatCode="0.00">
                        <c:v>67.112610165289794</c:v>
                      </c:pt>
                      <c:pt idx="94" formatCode="0.00">
                        <c:v>84.620565238767085</c:v>
                      </c:pt>
                      <c:pt idx="95" formatCode="0.00">
                        <c:v>72.063717397126467</c:v>
                      </c:pt>
                      <c:pt idx="96" formatCode="0.00">
                        <c:v>73.432045629720079</c:v>
                      </c:pt>
                      <c:pt idx="97" formatCode="0.00">
                        <c:v>67.22326514441626</c:v>
                      </c:pt>
                      <c:pt idx="98" formatCode="0.00">
                        <c:v>67.310567765046656</c:v>
                      </c:pt>
                      <c:pt idx="99" formatCode="0.00">
                        <c:v>63.587567961323607</c:v>
                      </c:pt>
                      <c:pt idx="100" formatCode="0.00">
                        <c:v>71.475781690596904</c:v>
                      </c:pt>
                      <c:pt idx="101" formatCode="0.00">
                        <c:v>64.344124172726737</c:v>
                      </c:pt>
                      <c:pt idx="102" formatCode="0.00">
                        <c:v>69.888247401109624</c:v>
                      </c:pt>
                      <c:pt idx="103" formatCode="0.00">
                        <c:v>70.086886839493175</c:v>
                      </c:pt>
                      <c:pt idx="104" formatCode="0.00">
                        <c:v>72.83308693242742</c:v>
                      </c:pt>
                      <c:pt idx="105" formatCode="0.00">
                        <c:v>71.300870167197971</c:v>
                      </c:pt>
                      <c:pt idx="106" formatCode="0.00">
                        <c:v>72.586454589425898</c:v>
                      </c:pt>
                      <c:pt idx="107" formatCode="0.00">
                        <c:v>72.130478613449924</c:v>
                      </c:pt>
                      <c:pt idx="108" formatCode="0.00">
                        <c:v>76.697892615723745</c:v>
                      </c:pt>
                      <c:pt idx="109" formatCode="0.00">
                        <c:v>76.535765556801351</c:v>
                      </c:pt>
                      <c:pt idx="110" formatCode="0.00">
                        <c:v>75.505509853661323</c:v>
                      </c:pt>
                      <c:pt idx="111" formatCode="0.00">
                        <c:v>70.013337678160411</c:v>
                      </c:pt>
                      <c:pt idx="112" formatCode="0.00">
                        <c:v>67.962779997594367</c:v>
                      </c:pt>
                      <c:pt idx="113" formatCode="0.00">
                        <c:v>69.295924899976058</c:v>
                      </c:pt>
                      <c:pt idx="114" formatCode="0.00">
                        <c:v>66.221726687264393</c:v>
                      </c:pt>
                      <c:pt idx="115" formatCode="0.00">
                        <c:v>75.487509481409489</c:v>
                      </c:pt>
                      <c:pt idx="116" formatCode="0.00">
                        <c:v>85.621453160874196</c:v>
                      </c:pt>
                      <c:pt idx="117" formatCode="0.00">
                        <c:v>89.800942155614692</c:v>
                      </c:pt>
                      <c:pt idx="118" formatCode="0.00">
                        <c:v>83.097356373760363</c:v>
                      </c:pt>
                      <c:pt idx="119" formatCode="0.00">
                        <c:v>84.504845693697135</c:v>
                      </c:pt>
                      <c:pt idx="120" formatCode="0.00">
                        <c:v>87.068448101002247</c:v>
                      </c:pt>
                      <c:pt idx="121" formatCode="0.00">
                        <c:v>106.1068554322401</c:v>
                      </c:pt>
                      <c:pt idx="122" formatCode="0.00">
                        <c:v>90.626619108327063</c:v>
                      </c:pt>
                      <c:pt idx="123" formatCode="0.00">
                        <c:v>91.608337469181407</c:v>
                      </c:pt>
                      <c:pt idx="124" formatCode="0.00">
                        <c:v>104.41791379039725</c:v>
                      </c:pt>
                      <c:pt idx="125" formatCode="0.00">
                        <c:v>109.34817016202098</c:v>
                      </c:pt>
                      <c:pt idx="126" formatCode="0.00">
                        <c:v>105.19013162903506</c:v>
                      </c:pt>
                      <c:pt idx="127" formatCode="0.00">
                        <c:v>110.67108875284276</c:v>
                      </c:pt>
                      <c:pt idx="128" formatCode="0.00">
                        <c:v>103.78839969708102</c:v>
                      </c:pt>
                      <c:pt idx="129" formatCode="0.00">
                        <c:v>94.711536184980545</c:v>
                      </c:pt>
                      <c:pt idx="130" formatCode="0.00">
                        <c:v>92.864905715305213</c:v>
                      </c:pt>
                      <c:pt idx="131" formatCode="0.00">
                        <c:v>91.536371828325429</c:v>
                      </c:pt>
                      <c:pt idx="132" formatCode="0.00">
                        <c:v>85.444448742533169</c:v>
                      </c:pt>
                      <c:pt idx="133" formatCode="0.00">
                        <c:v>77.248413051397449</c:v>
                      </c:pt>
                      <c:pt idx="134" formatCode="0.00">
                        <c:v>58.079382757960197</c:v>
                      </c:pt>
                      <c:pt idx="135" formatCode="0.00">
                        <c:v>60.420417803398337</c:v>
                      </c:pt>
                      <c:pt idx="136" formatCode="0.00">
                        <c:v>34.441613151540075</c:v>
                      </c:pt>
                      <c:pt idx="137" formatCode="0.00">
                        <c:v>20.113349888809839</c:v>
                      </c:pt>
                      <c:pt idx="138" formatCode="0.00">
                        <c:v>20.893202167652365</c:v>
                      </c:pt>
                      <c:pt idx="139" formatCode="0.00">
                        <c:v>19.427371313795973</c:v>
                      </c:pt>
                      <c:pt idx="140" formatCode="0.00">
                        <c:v>18.913110801082972</c:v>
                      </c:pt>
                      <c:pt idx="141" formatCode="0.00">
                        <c:v>33.053428707394701</c:v>
                      </c:pt>
                      <c:pt idx="142" formatCode="0.00">
                        <c:v>38.636948427095298</c:v>
                      </c:pt>
                      <c:pt idx="143" formatCode="0.00">
                        <c:v>44.650578906339128</c:v>
                      </c:pt>
                      <c:pt idx="144" formatCode="0.00">
                        <c:v>45.051363745161034</c:v>
                      </c:pt>
                      <c:pt idx="145" formatCode="0.00">
                        <c:v>44.448444529357779</c:v>
                      </c:pt>
                      <c:pt idx="146" formatCode="0.00">
                        <c:v>35.635309334031263</c:v>
                      </c:pt>
                      <c:pt idx="147" formatCode="0.00">
                        <c:v>26.669793999381383</c:v>
                      </c:pt>
                      <c:pt idx="148" formatCode="0.00">
                        <c:v>22.602128244783362</c:v>
                      </c:pt>
                      <c:pt idx="149" formatCode="0.00">
                        <c:v>23.943577053938952</c:v>
                      </c:pt>
                      <c:pt idx="150" formatCode="0.00">
                        <c:v>25.700288791291616</c:v>
                      </c:pt>
                      <c:pt idx="151" formatCode="0.00">
                        <c:v>23.398856586838992</c:v>
                      </c:pt>
                      <c:pt idx="152" formatCode="0.00">
                        <c:v>26.588608003690464</c:v>
                      </c:pt>
                      <c:pt idx="153" formatCode="0.00">
                        <c:v>26.691272168793652</c:v>
                      </c:pt>
                      <c:pt idx="154" formatCode="0.00">
                        <c:v>29.177689797158113</c:v>
                      </c:pt>
                      <c:pt idx="155" formatCode="0.00">
                        <c:v>28.160678302905236</c:v>
                      </c:pt>
                      <c:pt idx="156" formatCode="0.00">
                        <c:v>26.599640049488858</c:v>
                      </c:pt>
                      <c:pt idx="157" formatCode="0.00">
                        <c:v>22.989985826130894</c:v>
                      </c:pt>
                      <c:pt idx="158" formatCode="0.00">
                        <c:v>21.908549263672217</c:v>
                      </c:pt>
                      <c:pt idx="159" formatCode="0.00">
                        <c:v>21.035217457654515</c:v>
                      </c:pt>
                      <c:pt idx="160" formatCode="0.00">
                        <c:v>21.251024603926453</c:v>
                      </c:pt>
                      <c:pt idx="161" formatCode="0.00">
                        <c:v>17.517588169112674</c:v>
                      </c:pt>
                      <c:pt idx="162" formatCode="0.00">
                        <c:v>17.833418609707685</c:v>
                      </c:pt>
                      <c:pt idx="163" formatCode="0.00">
                        <c:v>16.473854134216101</c:v>
                      </c:pt>
                      <c:pt idx="164" formatCode="0.00">
                        <c:v>14.142369039323482</c:v>
                      </c:pt>
                      <c:pt idx="165" formatCode="0.00">
                        <c:v>15.685789341928713</c:v>
                      </c:pt>
                      <c:pt idx="166" formatCode="0.00">
                        <c:v>18.38274538806262</c:v>
                      </c:pt>
                      <c:pt idx="167" formatCode="0.00">
                        <c:v>20.251153563898406</c:v>
                      </c:pt>
                      <c:pt idx="168" formatCode="0.00">
                        <c:v>24.452138656370661</c:v>
                      </c:pt>
                      <c:pt idx="169" formatCode="0.00">
                        <c:v>28.726232370139108</c:v>
                      </c:pt>
                      <c:pt idx="170" formatCode="0.00">
                        <c:v>30.547291034684857</c:v>
                      </c:pt>
                      <c:pt idx="171" formatCode="0.00">
                        <c:v>30.938366950638823</c:v>
                      </c:pt>
                      <c:pt idx="172" formatCode="0.00">
                        <c:v>29.982754908896908</c:v>
                      </c:pt>
                      <c:pt idx="173" formatCode="0.00">
                        <c:v>28.854185350740408</c:v>
                      </c:pt>
                      <c:pt idx="174" formatCode="0.00">
                        <c:v>28.441252500830235</c:v>
                      </c:pt>
                      <c:pt idx="175" formatCode="0.00">
                        <c:v>23.095658435859111</c:v>
                      </c:pt>
                      <c:pt idx="176" formatCode="0.00">
                        <c:v>23.343840358377232</c:v>
                      </c:pt>
                      <c:pt idx="177" formatCode="0.00">
                        <c:v>25.549582405965193</c:v>
                      </c:pt>
                      <c:pt idx="178" formatCode="0.00">
                        <c:v>24.17830137197064</c:v>
                      </c:pt>
                      <c:pt idx="179" formatCode="0.00">
                        <c:v>22.087678062178924</c:v>
                      </c:pt>
                      <c:pt idx="180" formatCode="0.00">
                        <c:v>25.128336276352293</c:v>
                      </c:pt>
                      <c:pt idx="181" formatCode="0.00">
                        <c:v>27.018004793886224</c:v>
                      </c:pt>
                      <c:pt idx="182" formatCode="0.00">
                        <c:v>25.887813252573466</c:v>
                      </c:pt>
                      <c:pt idx="183" formatCode="0.00">
                        <c:v>28.659465738371793</c:v>
                      </c:pt>
                      <c:pt idx="184" formatCode="0.00">
                        <c:v>26.222198835323052</c:v>
                      </c:pt>
                      <c:pt idx="185" formatCode="0.00">
                        <c:v>26.342166812217162</c:v>
                      </c:pt>
                      <c:pt idx="186" formatCode="0.00">
                        <c:v>24.77065041960989</c:v>
                      </c:pt>
                      <c:pt idx="187" formatCode="0.00">
                        <c:v>22.588568364055416</c:v>
                      </c:pt>
                      <c:pt idx="188" formatCode="0.00">
                        <c:v>22.025805941347997</c:v>
                      </c:pt>
                      <c:pt idx="189" formatCode="0.00">
                        <c:v>24.85146257241562</c:v>
                      </c:pt>
                      <c:pt idx="190" formatCode="0.00">
                        <c:v>28.979624126306494</c:v>
                      </c:pt>
                      <c:pt idx="191" formatCode="0.00">
                        <c:v>28.90319667588561</c:v>
                      </c:pt>
                      <c:pt idx="192" formatCode="0.00">
                        <c:v>30.308448252546185</c:v>
                      </c:pt>
                      <c:pt idx="193" formatCode="0.00">
                        <c:v>30.431002312548529</c:v>
                      </c:pt>
                      <c:pt idx="194" formatCode="0.00">
                        <c:v>30.443223380096942</c:v>
                      </c:pt>
                      <c:pt idx="195" formatCode="0.00">
                        <c:v>26.653526777291759</c:v>
                      </c:pt>
                      <c:pt idx="196" formatCode="0.00">
                        <c:v>27.409481054614549</c:v>
                      </c:pt>
                      <c:pt idx="197" formatCode="0.00">
                        <c:v>27.361409607740708</c:v>
                      </c:pt>
                      <c:pt idx="198" formatCode="0.00">
                        <c:v>28.210698597638</c:v>
                      </c:pt>
                      <c:pt idx="199" formatCode="0.00">
                        <c:v>26.156952445056767</c:v>
                      </c:pt>
                      <c:pt idx="200" formatCode="0.00">
                        <c:v>25.474648960676475</c:v>
                      </c:pt>
                      <c:pt idx="201" formatCode="0.00">
                        <c:v>24.882160605039871</c:v>
                      </c:pt>
                      <c:pt idx="202" formatCode="0.00">
                        <c:v>23.04279608783353</c:v>
                      </c:pt>
                      <c:pt idx="203" formatCode="0.00">
                        <c:v>22.679866187374479</c:v>
                      </c:pt>
                      <c:pt idx="204" formatCode="0.00">
                        <c:v>25.3617257163164</c:v>
                      </c:pt>
                      <c:pt idx="205" formatCode="0.00">
                        <c:v>24.940417905959457</c:v>
                      </c:pt>
                      <c:pt idx="206" formatCode="0.00">
                        <c:v>24.161861422080406</c:v>
                      </c:pt>
                      <c:pt idx="207" formatCode="0.00">
                        <c:v>25.591226654051908</c:v>
                      </c:pt>
                      <c:pt idx="208" formatCode="0.00">
                        <c:v>25.534418079096042</c:v>
                      </c:pt>
                      <c:pt idx="209" formatCode="0.00">
                        <c:v>28.881089817111221</c:v>
                      </c:pt>
                      <c:pt idx="210" formatCode="0.00">
                        <c:v>30.943731908061768</c:v>
                      </c:pt>
                      <c:pt idx="211" formatCode="0.00">
                        <c:v>34.041125825261062</c:v>
                      </c:pt>
                      <c:pt idx="212" formatCode="0.00">
                        <c:v>34.570599608716755</c:v>
                      </c:pt>
                      <c:pt idx="213" formatCode="0.00">
                        <c:v>35.928475713679994</c:v>
                      </c:pt>
                      <c:pt idx="214" formatCode="0.00">
                        <c:v>33.481860635756185</c:v>
                      </c:pt>
                      <c:pt idx="215" formatCode="0.00">
                        <c:v>37.669364986543265</c:v>
                      </c:pt>
                      <c:pt idx="216" formatCode="0.00">
                        <c:v>37.803740354943002</c:v>
                      </c:pt>
                      <c:pt idx="217" formatCode="0.00">
                        <c:v>38.37725545060195</c:v>
                      </c:pt>
                      <c:pt idx="218" formatCode="0.00">
                        <c:v>38.289688970153733</c:v>
                      </c:pt>
                      <c:pt idx="219" formatCode="0.00">
                        <c:v>37.117342861358296</c:v>
                      </c:pt>
                      <c:pt idx="220" formatCode="0.00">
                        <c:v>31.045592897399896</c:v>
                      </c:pt>
                      <c:pt idx="221" formatCode="0.00">
                        <c:v>29.136101622854433</c:v>
                      </c:pt>
                      <c:pt idx="222" formatCode="0.00">
                        <c:v>29.469476872223062</c:v>
                      </c:pt>
                      <c:pt idx="223" formatCode="0.00">
                        <c:v>31.108936970683843</c:v>
                      </c:pt>
                      <c:pt idx="224" formatCode="0.00">
                        <c:v>36.704434354374378</c:v>
                      </c:pt>
                      <c:pt idx="225" formatCode="0.00">
                        <c:v>39.715795867158903</c:v>
                      </c:pt>
                      <c:pt idx="226" formatCode="0.00">
                        <c:v>41.394045296791774</c:v>
                      </c:pt>
                      <c:pt idx="227" formatCode="0.00">
                        <c:v>35.021624777499511</c:v>
                      </c:pt>
                      <c:pt idx="228" formatCode="0.00">
                        <c:v>33.43701029539892</c:v>
                      </c:pt>
                      <c:pt idx="229" formatCode="0.00">
                        <c:v>23.466967757440617</c:v>
                      </c:pt>
                      <c:pt idx="230" formatCode="0.00">
                        <c:v>23.017123691364027</c:v>
                      </c:pt>
                      <c:pt idx="231" formatCode="0.00">
                        <c:v>21.484940527964593</c:v>
                      </c:pt>
                      <c:pt idx="232" formatCode="0.00">
                        <c:v>23.366305661095829</c:v>
                      </c:pt>
                      <c:pt idx="233" formatCode="0.00">
                        <c:v>28.103296797164045</c:v>
                      </c:pt>
                      <c:pt idx="234" formatCode="0.00">
                        <c:v>38.485749500972183</c:v>
                      </c:pt>
                      <c:pt idx="235" formatCode="0.00">
                        <c:v>37.232970451510162</c:v>
                      </c:pt>
                      <c:pt idx="236" formatCode="0.00">
                        <c:v>37.184648836468561</c:v>
                      </c:pt>
                      <c:pt idx="237" formatCode="0.00">
                        <c:v>42.897774900438741</c:v>
                      </c:pt>
                      <c:pt idx="238" formatCode="0.00">
                        <c:v>38.766247808810782</c:v>
                      </c:pt>
                      <c:pt idx="239" formatCode="0.00">
                        <c:v>35.671203458138883</c:v>
                      </c:pt>
                      <c:pt idx="240" formatCode="0.00">
                        <c:v>37.613079744677215</c:v>
                      </c:pt>
                      <c:pt idx="241" formatCode="0.00">
                        <c:v>40.081118157813883</c:v>
                      </c:pt>
                      <c:pt idx="242" formatCode="0.00">
                        <c:v>39.050381939442858</c:v>
                      </c:pt>
                      <c:pt idx="243" formatCode="0.00">
                        <c:v>35.721907955919121</c:v>
                      </c:pt>
                      <c:pt idx="244" formatCode="0.00">
                        <c:v>36.78136677002415</c:v>
                      </c:pt>
                      <c:pt idx="245" formatCode="0.00">
                        <c:v>40.757630279280541</c:v>
                      </c:pt>
                      <c:pt idx="246" formatCode="0.00">
                        <c:v>40.039018274817472</c:v>
                      </c:pt>
                      <c:pt idx="247" formatCode="0.00">
                        <c:v>41.316750629445465</c:v>
                      </c:pt>
                      <c:pt idx="248" formatCode="0.00">
                        <c:v>53.123222621980545</c:v>
                      </c:pt>
                      <c:pt idx="249" formatCode="0.00">
                        <c:v>46.858483280058437</c:v>
                      </c:pt>
                      <c:pt idx="250" formatCode="0.00">
                        <c:v>43.045119950950735</c:v>
                      </c:pt>
                      <c:pt idx="251" formatCode="0.00">
                        <c:v>43.345484372231113</c:v>
                      </c:pt>
                      <c:pt idx="252" formatCode="0.00">
                        <c:v>44.838162235259261</c:v>
                      </c:pt>
                      <c:pt idx="253" formatCode="0.00">
                        <c:v>42.10116844303127</c:v>
                      </c:pt>
                      <c:pt idx="254" formatCode="0.00">
                        <c:v>49.726779581053577</c:v>
                      </c:pt>
                      <c:pt idx="255" formatCode="0.00">
                        <c:v>43.23730207927521</c:v>
                      </c:pt>
                      <c:pt idx="256" formatCode="0.00">
                        <c:v>45.844531663607178</c:v>
                      </c:pt>
                      <c:pt idx="257" formatCode="0.00">
                        <c:v>47.370306885015509</c:v>
                      </c:pt>
                      <c:pt idx="258" formatCode="0.00">
                        <c:v>46.431300095346671</c:v>
                      </c:pt>
                      <c:pt idx="259" formatCode="0.00">
                        <c:v>45.622564703656849</c:v>
                      </c:pt>
                      <c:pt idx="260" formatCode="0.00">
                        <c:v>51.53570119899031</c:v>
                      </c:pt>
                      <c:pt idx="261" formatCode="0.00">
                        <c:v>50.458083416726431</c:v>
                      </c:pt>
                      <c:pt idx="262" formatCode="0.00">
                        <c:v>50.281405900712315</c:v>
                      </c:pt>
                      <c:pt idx="263" formatCode="0.00">
                        <c:v>50.606412932625602</c:v>
                      </c:pt>
                      <c:pt idx="264" formatCode="0.00">
                        <c:v>53.408484998096817</c:v>
                      </c:pt>
                      <c:pt idx="265" formatCode="0.00">
                        <c:v>56.491538672583353</c:v>
                      </c:pt>
                      <c:pt idx="266" formatCode="0.00">
                        <c:v>58.698623802997872</c:v>
                      </c:pt>
                      <c:pt idx="267" formatCode="0.00">
                        <c:v>63.832606298943709</c:v>
                      </c:pt>
                      <c:pt idx="268" formatCode="0.00">
                        <c:v>65.117282604001346</c:v>
                      </c:pt>
                      <c:pt idx="269" formatCode="0.00">
                        <c:v>63.016575885498874</c:v>
                      </c:pt>
                      <c:pt idx="270" formatCode="0.00">
                        <c:v>63.028322419057119</c:v>
                      </c:pt>
                      <c:pt idx="271" formatCode="0.00">
                        <c:v>61.081539746335423</c:v>
                      </c:pt>
                      <c:pt idx="272" formatCode="0.00">
                        <c:v>58.45424977672856</c:v>
                      </c:pt>
                      <c:pt idx="273" formatCode="0.00">
                        <c:v>60.087554519437809</c:v>
                      </c:pt>
                      <c:pt idx="274" formatCode="0.00">
                        <c:v>62.835249425238942</c:v>
                      </c:pt>
                      <c:pt idx="275" formatCode="0.00">
                        <c:v>64.350269552490062</c:v>
                      </c:pt>
                      <c:pt idx="276" formatCode="0.00">
                        <c:v>68.655237779222162</c:v>
                      </c:pt>
                      <c:pt idx="277" formatCode="0.00">
                        <c:v>72.012023056656929</c:v>
                      </c:pt>
                      <c:pt idx="278" formatCode="0.00">
                        <c:v>73.142368486438059</c:v>
                      </c:pt>
                      <c:pt idx="279" formatCode="0.00">
                        <c:v>69.499300778149347</c:v>
                      </c:pt>
                      <c:pt idx="280" formatCode="0.00">
                        <c:v>66.477838294860717</c:v>
                      </c:pt>
                      <c:pt idx="281" formatCode="0.00">
                        <c:v>61.895265255016312</c:v>
                      </c:pt>
                      <c:pt idx="282" formatCode="0.00">
                        <c:v>59.024773161924095</c:v>
                      </c:pt>
                      <c:pt idx="283" formatCode="0.00">
                        <c:v>57.512574265886244</c:v>
                      </c:pt>
                      <c:pt idx="284" formatCode="0.00">
                        <c:v>58.543993004949442</c:v>
                      </c:pt>
                      <c:pt idx="285" formatCode="0.00">
                        <c:v>59.231979870745796</c:v>
                      </c:pt>
                      <c:pt idx="286" formatCode="0.00">
                        <c:v>61.481624782598786</c:v>
                      </c:pt>
                      <c:pt idx="287" formatCode="0.00">
                        <c:v>62.759248217430617</c:v>
                      </c:pt>
                      <c:pt idx="288" formatCode="0.00">
                        <c:v>63.142258048607069</c:v>
                      </c:pt>
                      <c:pt idx="289" formatCode="0.00">
                        <c:v>62.111346751984172</c:v>
                      </c:pt>
                      <c:pt idx="290" formatCode="0.00">
                        <c:v>62.293193985972628</c:v>
                      </c:pt>
                      <c:pt idx="291" formatCode="0.00">
                        <c:v>66.678636083886445</c:v>
                      </c:pt>
                      <c:pt idx="292" formatCode="0.00">
                        <c:v>63.832587413987987</c:v>
                      </c:pt>
                      <c:pt idx="293" formatCode="0.00">
                        <c:v>63.706490308997743</c:v>
                      </c:pt>
                      <c:pt idx="294" formatCode="0.00">
                        <c:v>60.252011395229061</c:v>
                      </c:pt>
                      <c:pt idx="295" formatCode="0.00">
                        <c:v>63.071703093967528</c:v>
                      </c:pt>
                      <c:pt idx="296" formatCode="0.00">
                        <c:v>63.447429631049367</c:v>
                      </c:pt>
                      <c:pt idx="297" formatCode="0.00">
                        <c:v>64.762187304631553</c:v>
                      </c:pt>
                      <c:pt idx="298" formatCode="0.00">
                        <c:v>68.706172375554175</c:v>
                      </c:pt>
                      <c:pt idx="299" formatCode="0.00">
                        <c:v>74.084567321020415</c:v>
                      </c:pt>
                      <c:pt idx="300" formatCode="0.00">
                        <c:v>73.630113708378644</c:v>
                      </c:pt>
                      <c:pt idx="301" formatCode="0.00">
                        <c:v>73.874343052195769</c:v>
                      </c:pt>
                      <c:pt idx="302" formatCode="0.00">
                        <c:v>80.288700196313073</c:v>
                      </c:pt>
                      <c:pt idx="303" formatCode="0.00">
                        <c:v>74.821344069803118</c:v>
                      </c:pt>
                      <c:pt idx="304" formatCode="0.00">
                        <c:v>74.021819825883398</c:v>
                      </c:pt>
                      <c:pt idx="305" formatCode="0.00">
                        <c:v>76.455808802288999</c:v>
                      </c:pt>
                      <c:pt idx="306" formatCode="0.00">
                        <c:v>76.34799184245847</c:v>
                      </c:pt>
                      <c:pt idx="307" formatCode="0.00">
                        <c:v>76.024975826533165</c:v>
                      </c:pt>
                      <c:pt idx="308" formatCode="0.00">
                        <c:v>79.378196563979373</c:v>
                      </c:pt>
                      <c:pt idx="309" formatCode="0.00">
                        <c:v>83.986836186513074</c:v>
                      </c:pt>
                      <c:pt idx="310" formatCode="0.00">
                        <c:v>82.078853454691526</c:v>
                      </c:pt>
                      <c:pt idx="311" formatCode="0.00">
                        <c:v>78.054927363333121</c:v>
                      </c:pt>
                      <c:pt idx="312" formatCode="0.00">
                        <c:v>74.960770030974189</c:v>
                      </c:pt>
                      <c:pt idx="313" formatCode="0.00">
                        <c:v>77.497569841400917</c:v>
                      </c:pt>
                      <c:pt idx="314" formatCode="0.00">
                        <c:v>77.797111192610657</c:v>
                      </c:pt>
                    </c:numCache>
                  </c:numRef>
                </c:val>
                <c:smooth val="0"/>
                <c:extLst>
                  <c:ext xmlns:c16="http://schemas.microsoft.com/office/drawing/2014/chart" uri="{C3380CC4-5D6E-409C-BE32-E72D297353CC}">
                    <c16:uniqueId val="{00000000-B732-4339-86FE-FEC28B451237}"/>
                  </c:ext>
                </c:extLst>
              </c15:ser>
            </c15:filteredLineSeries>
            <c15:filteredLineSeries>
              <c15:ser>
                <c:idx val="0"/>
                <c:order val="2"/>
                <c:tx>
                  <c:strRef>
                    <c:extLst xmlns:c15="http://schemas.microsoft.com/office/drawing/2012/chart">
                      <c:ext xmlns:c15="http://schemas.microsoft.com/office/drawing/2012/chart" uri="{02D57815-91ED-43cb-92C2-25804820EDAC}">
                        <c15:formulaRef>
                          <c15:sqref>'معاملات نیما'!$D$1</c15:sqref>
                        </c15:formulaRef>
                      </c:ext>
                    </c:extLst>
                    <c:strCache>
                      <c:ptCount val="1"/>
                      <c:pt idx="0">
                        <c:v>درصد معامله شده  به معکوس مازاد عرضه (متوسط 20 روزه)</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'معاملات نیما'!$Y$2:$Y$370</c15:sqref>
                        </c15:fullRef>
                        <c15:formulaRef>
                          <c15:sqref>'معاملات نیما'!$Y$11:$Y$370</c15:sqref>
                        </c15:formulaRef>
                      </c:ext>
                    </c:extLst>
                    <c:strCache>
                      <c:ptCount val="360"/>
                      <c:pt idx="0">
                        <c:v>1401/07/06</c:v>
                      </c:pt>
                      <c:pt idx="1">
                        <c:v>1401/07/07</c:v>
                      </c:pt>
                      <c:pt idx="2">
                        <c:v>1401/07/10</c:v>
                      </c:pt>
                      <c:pt idx="3">
                        <c:v>1401/07/12</c:v>
                      </c:pt>
                      <c:pt idx="4">
                        <c:v>1401/07/14</c:v>
                      </c:pt>
                      <c:pt idx="5">
                        <c:v>1401/07/16</c:v>
                      </c:pt>
                      <c:pt idx="6">
                        <c:v>1401/07/17</c:v>
                      </c:pt>
                      <c:pt idx="7">
                        <c:v>1401/07/18</c:v>
                      </c:pt>
                      <c:pt idx="8">
                        <c:v>1401/07/20</c:v>
                      </c:pt>
                      <c:pt idx="9">
                        <c:v>1401/07/21</c:v>
                      </c:pt>
                      <c:pt idx="10">
                        <c:v>1401/07/23</c:v>
                      </c:pt>
                      <c:pt idx="11">
                        <c:v>1401/07/24</c:v>
                      </c:pt>
                      <c:pt idx="12">
                        <c:v>1401/07/25</c:v>
                      </c:pt>
                      <c:pt idx="13">
                        <c:v>1401/07/26</c:v>
                      </c:pt>
                      <c:pt idx="14">
                        <c:v>1401/07/27</c:v>
                      </c:pt>
                      <c:pt idx="15">
                        <c:v>1401/07/28</c:v>
                      </c:pt>
                      <c:pt idx="16">
                        <c:v>1401/07/30</c:v>
                      </c:pt>
                      <c:pt idx="17">
                        <c:v>1401/08/01</c:v>
                      </c:pt>
                      <c:pt idx="18">
                        <c:v>1401/08/02</c:v>
                      </c:pt>
                      <c:pt idx="19">
                        <c:v>1401/08/03</c:v>
                      </c:pt>
                      <c:pt idx="20">
                        <c:v>1401/08/04</c:v>
                      </c:pt>
                      <c:pt idx="21">
                        <c:v>1401/08/05</c:v>
                      </c:pt>
                      <c:pt idx="22">
                        <c:v>1401/08/07</c:v>
                      </c:pt>
                      <c:pt idx="23">
                        <c:v>1401/08/08</c:v>
                      </c:pt>
                      <c:pt idx="24">
                        <c:v>1401/08/09</c:v>
                      </c:pt>
                      <c:pt idx="25">
                        <c:v>1401/08/10</c:v>
                      </c:pt>
                      <c:pt idx="26">
                        <c:v>1401/08/11</c:v>
                      </c:pt>
                      <c:pt idx="27">
                        <c:v>1401/08/12</c:v>
                      </c:pt>
                      <c:pt idx="28">
                        <c:v>1401/08/14</c:v>
                      </c:pt>
                      <c:pt idx="29">
                        <c:v>1401/08/15</c:v>
                      </c:pt>
                      <c:pt idx="30">
                        <c:v>1401/08/17</c:v>
                      </c:pt>
                      <c:pt idx="31">
                        <c:v>1401/08/18</c:v>
                      </c:pt>
                      <c:pt idx="32">
                        <c:v>1401/08/19</c:v>
                      </c:pt>
                      <c:pt idx="33">
                        <c:v>1401/08/21</c:v>
                      </c:pt>
                      <c:pt idx="34">
                        <c:v>1401/08/22</c:v>
                      </c:pt>
                      <c:pt idx="35">
                        <c:v>1401/08/23</c:v>
                      </c:pt>
                      <c:pt idx="36">
                        <c:v>1401/08/24</c:v>
                      </c:pt>
                      <c:pt idx="37">
                        <c:v>1401/08/25</c:v>
                      </c:pt>
                      <c:pt idx="38">
                        <c:v>1401/08/26</c:v>
                      </c:pt>
                      <c:pt idx="39">
                        <c:v>1401/08/28</c:v>
                      </c:pt>
                      <c:pt idx="40">
                        <c:v>1401/08/29</c:v>
                      </c:pt>
                      <c:pt idx="41">
                        <c:v>1401/08/30</c:v>
                      </c:pt>
                      <c:pt idx="42">
                        <c:v>1401/09/01</c:v>
                      </c:pt>
                      <c:pt idx="43">
                        <c:v>1401/09/02</c:v>
                      </c:pt>
                      <c:pt idx="44">
                        <c:v>1401/09/03</c:v>
                      </c:pt>
                      <c:pt idx="45">
                        <c:v>1401/09/05</c:v>
                      </c:pt>
                      <c:pt idx="46">
                        <c:v>1401/09/06</c:v>
                      </c:pt>
                      <c:pt idx="47">
                        <c:v>1401/09/07</c:v>
                      </c:pt>
                      <c:pt idx="48">
                        <c:v>1401/09/08</c:v>
                      </c:pt>
                      <c:pt idx="49">
                        <c:v>1401/09/09</c:v>
                      </c:pt>
                      <c:pt idx="50">
                        <c:v>1401/09/10</c:v>
                      </c:pt>
                      <c:pt idx="51">
                        <c:v>1401/09/12</c:v>
                      </c:pt>
                      <c:pt idx="52">
                        <c:v>1401/09/13</c:v>
                      </c:pt>
                      <c:pt idx="53">
                        <c:v>1401/09/14</c:v>
                      </c:pt>
                      <c:pt idx="54">
                        <c:v>1401/09/15</c:v>
                      </c:pt>
                      <c:pt idx="55">
                        <c:v>1401/09/16</c:v>
                      </c:pt>
                      <c:pt idx="56">
                        <c:v>1401/09/17</c:v>
                      </c:pt>
                      <c:pt idx="57">
                        <c:v>1401/09/18</c:v>
                      </c:pt>
                      <c:pt idx="58">
                        <c:v>1401/09/19</c:v>
                      </c:pt>
                      <c:pt idx="59">
                        <c:v>1401/09/20</c:v>
                      </c:pt>
                      <c:pt idx="60">
                        <c:v>1401/09/21</c:v>
                      </c:pt>
                      <c:pt idx="61">
                        <c:v>1401/09/23</c:v>
                      </c:pt>
                      <c:pt idx="62">
                        <c:v>1401/09/24</c:v>
                      </c:pt>
                      <c:pt idx="63">
                        <c:v>1401/09/26</c:v>
                      </c:pt>
                      <c:pt idx="64">
                        <c:v>1401/09/27</c:v>
                      </c:pt>
                      <c:pt idx="65">
                        <c:v>1401/09/28</c:v>
                      </c:pt>
                      <c:pt idx="66">
                        <c:v>1401/09/29</c:v>
                      </c:pt>
                      <c:pt idx="67">
                        <c:v>1401/09/30</c:v>
                      </c:pt>
                      <c:pt idx="68">
                        <c:v>1401/10/01</c:v>
                      </c:pt>
                      <c:pt idx="69">
                        <c:v>1401/10/03</c:v>
                      </c:pt>
                      <c:pt idx="70">
                        <c:v>1401/10/04</c:v>
                      </c:pt>
                      <c:pt idx="71">
                        <c:v>1401/10/05</c:v>
                      </c:pt>
                      <c:pt idx="72">
                        <c:v>1401/10/07</c:v>
                      </c:pt>
                      <c:pt idx="73">
                        <c:v>1401/10/08</c:v>
                      </c:pt>
                      <c:pt idx="74">
                        <c:v>1401/10/10</c:v>
                      </c:pt>
                      <c:pt idx="75">
                        <c:v>1401/10/11</c:v>
                      </c:pt>
                      <c:pt idx="76">
                        <c:v>1401/10/12</c:v>
                      </c:pt>
                      <c:pt idx="77">
                        <c:v>1401/10/13</c:v>
                      </c:pt>
                      <c:pt idx="78">
                        <c:v>1401/10/14</c:v>
                      </c:pt>
                      <c:pt idx="79">
                        <c:v>1401/10/15</c:v>
                      </c:pt>
                      <c:pt idx="80">
                        <c:v>1401/10/17</c:v>
                      </c:pt>
                      <c:pt idx="81">
                        <c:v>1401/10/18</c:v>
                      </c:pt>
                      <c:pt idx="82">
                        <c:v>1401/10/19</c:v>
                      </c:pt>
                      <c:pt idx="83">
                        <c:v>1401/10/20</c:v>
                      </c:pt>
                      <c:pt idx="84">
                        <c:v>1401/10/21</c:v>
                      </c:pt>
                      <c:pt idx="85">
                        <c:v>1401/10/22</c:v>
                      </c:pt>
                      <c:pt idx="86">
                        <c:v>1401/10/26</c:v>
                      </c:pt>
                      <c:pt idx="87">
                        <c:v>1401/10/27</c:v>
                      </c:pt>
                      <c:pt idx="88">
                        <c:v>1401/10/28</c:v>
                      </c:pt>
                      <c:pt idx="89">
                        <c:v>1401/10/29</c:v>
                      </c:pt>
                      <c:pt idx="90">
                        <c:v>1401/11/01</c:v>
                      </c:pt>
                      <c:pt idx="91">
                        <c:v>1401/11/02</c:v>
                      </c:pt>
                      <c:pt idx="92">
                        <c:v>1401/11/03</c:v>
                      </c:pt>
                      <c:pt idx="93">
                        <c:v>1401/11/04</c:v>
                      </c:pt>
                      <c:pt idx="94">
                        <c:v>1401/11/05</c:v>
                      </c:pt>
                      <c:pt idx="95">
                        <c:v>1401/11/06</c:v>
                      </c:pt>
                      <c:pt idx="96">
                        <c:v>1401/11/08</c:v>
                      </c:pt>
                      <c:pt idx="97">
                        <c:v>1401/11/09</c:v>
                      </c:pt>
                      <c:pt idx="98">
                        <c:v>1401/11/10</c:v>
                      </c:pt>
                      <c:pt idx="99">
                        <c:v>1401/11/11</c:v>
                      </c:pt>
                      <c:pt idx="100">
                        <c:v>1401/11/12</c:v>
                      </c:pt>
                      <c:pt idx="101">
                        <c:v>1401/11/13</c:v>
                      </c:pt>
                      <c:pt idx="102">
                        <c:v>1401/11/16</c:v>
                      </c:pt>
                      <c:pt idx="103">
                        <c:v>1401/11/17</c:v>
                      </c:pt>
                      <c:pt idx="104">
                        <c:v>1401/11/18</c:v>
                      </c:pt>
                      <c:pt idx="105">
                        <c:v>1401/11/19</c:v>
                      </c:pt>
                      <c:pt idx="106">
                        <c:v>1401/11/20</c:v>
                      </c:pt>
                      <c:pt idx="107">
                        <c:v>1401/11/23</c:v>
                      </c:pt>
                      <c:pt idx="108">
                        <c:v>1401/11/24</c:v>
                      </c:pt>
                      <c:pt idx="109">
                        <c:v>1401/11/25</c:v>
                      </c:pt>
                      <c:pt idx="110">
                        <c:v>1401/11/26</c:v>
                      </c:pt>
                      <c:pt idx="111">
                        <c:v>1401/11/27</c:v>
                      </c:pt>
                      <c:pt idx="112">
                        <c:v>1401/11/30</c:v>
                      </c:pt>
                      <c:pt idx="113">
                        <c:v>1401/12/01</c:v>
                      </c:pt>
                      <c:pt idx="114">
                        <c:v>1401/12/03</c:v>
                      </c:pt>
                      <c:pt idx="115">
                        <c:v>1401/12/06</c:v>
                      </c:pt>
                      <c:pt idx="116">
                        <c:v>1401/12/07</c:v>
                      </c:pt>
                      <c:pt idx="117">
                        <c:v>1401/12/08</c:v>
                      </c:pt>
                      <c:pt idx="118">
                        <c:v>1401/12/09</c:v>
                      </c:pt>
                      <c:pt idx="119">
                        <c:v>1401/12/10</c:v>
                      </c:pt>
                      <c:pt idx="120">
                        <c:v>1401/12/11</c:v>
                      </c:pt>
                      <c:pt idx="121">
                        <c:v>1401/12/13</c:v>
                      </c:pt>
                      <c:pt idx="122">
                        <c:v>1401/12/15</c:v>
                      </c:pt>
                      <c:pt idx="123">
                        <c:v>1401/12/16</c:v>
                      </c:pt>
                      <c:pt idx="124">
                        <c:v>1401/12/18</c:v>
                      </c:pt>
                      <c:pt idx="125">
                        <c:v>1401/12/20</c:v>
                      </c:pt>
                      <c:pt idx="126">
                        <c:v>1401/12/21</c:v>
                      </c:pt>
                      <c:pt idx="127">
                        <c:v>1401/12/22</c:v>
                      </c:pt>
                      <c:pt idx="128">
                        <c:v>1401/12/23</c:v>
                      </c:pt>
                      <c:pt idx="129">
                        <c:v>1401/12/24</c:v>
                      </c:pt>
                      <c:pt idx="130">
                        <c:v>1401/12/25</c:v>
                      </c:pt>
                      <c:pt idx="131">
                        <c:v>1401/12/27</c:v>
                      </c:pt>
                      <c:pt idx="132">
                        <c:v>1401/12/28</c:v>
                      </c:pt>
                      <c:pt idx="133">
                        <c:v>1402/01/14</c:v>
                      </c:pt>
                      <c:pt idx="134">
                        <c:v>1402/01/19</c:v>
                      </c:pt>
                      <c:pt idx="135">
                        <c:v>1402/01/20</c:v>
                      </c:pt>
                      <c:pt idx="136">
                        <c:v>1402/01/21</c:v>
                      </c:pt>
                      <c:pt idx="137">
                        <c:v>1402/01/22</c:v>
                      </c:pt>
                      <c:pt idx="138">
                        <c:v>1402/01/24</c:v>
                      </c:pt>
                      <c:pt idx="139">
                        <c:v>1401/01/26</c:v>
                      </c:pt>
                      <c:pt idx="140">
                        <c:v>1402/01/27</c:v>
                      </c:pt>
                      <c:pt idx="141">
                        <c:v>1402/01/28</c:v>
                      </c:pt>
                      <c:pt idx="142">
                        <c:v>1402/01/29</c:v>
                      </c:pt>
                      <c:pt idx="143">
                        <c:v>1402/07/30</c:v>
                      </c:pt>
                      <c:pt idx="144">
                        <c:v>1402/01/31</c:v>
                      </c:pt>
                      <c:pt idx="145">
                        <c:v>1402/02/04</c:v>
                      </c:pt>
                      <c:pt idx="146">
                        <c:v>1402/02/05</c:v>
                      </c:pt>
                      <c:pt idx="147">
                        <c:v>1402/02/06</c:v>
                      </c:pt>
                      <c:pt idx="148">
                        <c:v>1402/02/07</c:v>
                      </c:pt>
                      <c:pt idx="149">
                        <c:v>1402/02/09</c:v>
                      </c:pt>
                      <c:pt idx="150">
                        <c:v>1402/02/10</c:v>
                      </c:pt>
                      <c:pt idx="151">
                        <c:v>1402/02/12</c:v>
                      </c:pt>
                      <c:pt idx="152">
                        <c:v>1402/02/13</c:v>
                      </c:pt>
                      <c:pt idx="153">
                        <c:v>1402/02/14</c:v>
                      </c:pt>
                      <c:pt idx="154">
                        <c:v>1402/02/16</c:v>
                      </c:pt>
                      <c:pt idx="155">
                        <c:v>1402/02/17</c:v>
                      </c:pt>
                      <c:pt idx="156">
                        <c:v>1402/02/18</c:v>
                      </c:pt>
                      <c:pt idx="157">
                        <c:v>1402/02/19</c:v>
                      </c:pt>
                      <c:pt idx="158">
                        <c:v>1402/02/21</c:v>
                      </c:pt>
                      <c:pt idx="159">
                        <c:v>1402/02/23</c:v>
                      </c:pt>
                      <c:pt idx="160">
                        <c:v>1402/02/24</c:v>
                      </c:pt>
                      <c:pt idx="161">
                        <c:v>1402/02/25</c:v>
                      </c:pt>
                      <c:pt idx="162">
                        <c:v>1402/02/27</c:v>
                      </c:pt>
                      <c:pt idx="163">
                        <c:v>1402/02/28</c:v>
                      </c:pt>
                      <c:pt idx="164">
                        <c:v>1402/02/30</c:v>
                      </c:pt>
                      <c:pt idx="165">
                        <c:v>1402/02/31</c:v>
                      </c:pt>
                      <c:pt idx="166">
                        <c:v>1402/03/01</c:v>
                      </c:pt>
                      <c:pt idx="167">
                        <c:v>1402/03/03</c:v>
                      </c:pt>
                      <c:pt idx="168">
                        <c:v>1402/03/02</c:v>
                      </c:pt>
                      <c:pt idx="169">
                        <c:v>1402/03/06</c:v>
                      </c:pt>
                      <c:pt idx="170">
                        <c:v>1402/03/07</c:v>
                      </c:pt>
                      <c:pt idx="171">
                        <c:v>1402/03/08</c:v>
                      </c:pt>
                      <c:pt idx="172">
                        <c:v>1402/03/09</c:v>
                      </c:pt>
                      <c:pt idx="173">
                        <c:v>1402/03/10</c:v>
                      </c:pt>
                      <c:pt idx="174">
                        <c:v>1402/03/11</c:v>
                      </c:pt>
                      <c:pt idx="175">
                        <c:v>1402/03/13</c:v>
                      </c:pt>
                      <c:pt idx="176">
                        <c:v>1402/03/16</c:v>
                      </c:pt>
                      <c:pt idx="177">
                        <c:v>1402/03/17</c:v>
                      </c:pt>
                      <c:pt idx="178">
                        <c:v>1402/03/18</c:v>
                      </c:pt>
                      <c:pt idx="179">
                        <c:v>1402/03/20</c:v>
                      </c:pt>
                      <c:pt idx="180">
                        <c:v>1402/03/21</c:v>
                      </c:pt>
                      <c:pt idx="181">
                        <c:v>1402/03/22</c:v>
                      </c:pt>
                      <c:pt idx="182">
                        <c:v>1402/03/23</c:v>
                      </c:pt>
                      <c:pt idx="183">
                        <c:v>1402/03/24</c:v>
                      </c:pt>
                      <c:pt idx="184">
                        <c:v>1402/03/25</c:v>
                      </c:pt>
                      <c:pt idx="185">
                        <c:v>1402/03/27</c:v>
                      </c:pt>
                      <c:pt idx="186">
                        <c:v>1402/03/28</c:v>
                      </c:pt>
                      <c:pt idx="187">
                        <c:v>1402/03/29</c:v>
                      </c:pt>
                      <c:pt idx="188">
                        <c:v>1402/03/30</c:v>
                      </c:pt>
                      <c:pt idx="189">
                        <c:v>1402/03/31</c:v>
                      </c:pt>
                      <c:pt idx="190">
                        <c:v>1402/04/03</c:v>
                      </c:pt>
                      <c:pt idx="191">
                        <c:v>1402/04/04</c:v>
                      </c:pt>
                      <c:pt idx="192">
                        <c:v>1402/04/05</c:v>
                      </c:pt>
                      <c:pt idx="193">
                        <c:v>1402/04/06</c:v>
                      </c:pt>
                      <c:pt idx="194">
                        <c:v>1402/04/07</c:v>
                      </c:pt>
                      <c:pt idx="195">
                        <c:v>1402/04/11</c:v>
                      </c:pt>
                      <c:pt idx="196">
                        <c:v>1402/04/12</c:v>
                      </c:pt>
                      <c:pt idx="197">
                        <c:v>1402/04/13</c:v>
                      </c:pt>
                      <c:pt idx="198">
                        <c:v>1402/04/14</c:v>
                      </c:pt>
                      <c:pt idx="199">
                        <c:v>1402/04/15</c:v>
                      </c:pt>
                      <c:pt idx="200">
                        <c:v>1402/04/17</c:v>
                      </c:pt>
                      <c:pt idx="201">
                        <c:v>1402/04/18</c:v>
                      </c:pt>
                      <c:pt idx="202">
                        <c:v>1402/05/04</c:v>
                      </c:pt>
                      <c:pt idx="203">
                        <c:v>1402/05/07</c:v>
                      </c:pt>
                      <c:pt idx="204">
                        <c:v>1402/05/08</c:v>
                      </c:pt>
                      <c:pt idx="205">
                        <c:v>1402/05/09</c:v>
                      </c:pt>
                      <c:pt idx="206">
                        <c:v>1402/05/10</c:v>
                      </c:pt>
                      <c:pt idx="207">
                        <c:v>1402/05/14</c:v>
                      </c:pt>
                      <c:pt idx="208">
                        <c:v>1402/05/15</c:v>
                      </c:pt>
                      <c:pt idx="209">
                        <c:v>1402/05/16</c:v>
                      </c:pt>
                      <c:pt idx="210">
                        <c:v>1402/05/17</c:v>
                      </c:pt>
                      <c:pt idx="211">
                        <c:v>1402/05/18</c:v>
                      </c:pt>
                      <c:pt idx="212">
                        <c:v>1402/05/21</c:v>
                      </c:pt>
                      <c:pt idx="213">
                        <c:v>1402/05/22</c:v>
                      </c:pt>
                      <c:pt idx="214">
                        <c:v>1402/05/23</c:v>
                      </c:pt>
                      <c:pt idx="215">
                        <c:v>1402/05/24</c:v>
                      </c:pt>
                      <c:pt idx="216">
                        <c:v>1402/05/25</c:v>
                      </c:pt>
                      <c:pt idx="217">
                        <c:v>1402/05/28</c:v>
                      </c:pt>
                      <c:pt idx="218">
                        <c:v>1402/05/29</c:v>
                      </c:pt>
                      <c:pt idx="219">
                        <c:v>1402/05/30</c:v>
                      </c:pt>
                      <c:pt idx="220">
                        <c:v>1402/05/31</c:v>
                      </c:pt>
                      <c:pt idx="221">
                        <c:v>1402/06/01</c:v>
                      </c:pt>
                      <c:pt idx="222">
                        <c:v>1402/06/04</c:v>
                      </c:pt>
                      <c:pt idx="223">
                        <c:v>1402/06/05</c:v>
                      </c:pt>
                      <c:pt idx="224">
                        <c:v>1402/06/06</c:v>
                      </c:pt>
                      <c:pt idx="225">
                        <c:v>1402/06/07</c:v>
                      </c:pt>
                      <c:pt idx="226">
                        <c:v>1402/06/08</c:v>
                      </c:pt>
                      <c:pt idx="227">
                        <c:v>1402/06/09</c:v>
                      </c:pt>
                      <c:pt idx="228">
                        <c:v>1402/06/11</c:v>
                      </c:pt>
                      <c:pt idx="229">
                        <c:v>1402/06/16</c:v>
                      </c:pt>
                      <c:pt idx="230">
                        <c:v>1402/06/18</c:v>
                      </c:pt>
                      <c:pt idx="231">
                        <c:v>1402/06/21</c:v>
                      </c:pt>
                      <c:pt idx="232">
                        <c:v>1402/06/22</c:v>
                      </c:pt>
                      <c:pt idx="233">
                        <c:v>1402/06/27</c:v>
                      </c:pt>
                      <c:pt idx="234">
                        <c:v>1402/06/29</c:v>
                      </c:pt>
                      <c:pt idx="235">
                        <c:v>1402/06/30</c:v>
                      </c:pt>
                      <c:pt idx="236">
                        <c:v>1402/07/01</c:v>
                      </c:pt>
                      <c:pt idx="237">
                        <c:v>1402/07/04</c:v>
                      </c:pt>
                      <c:pt idx="238">
                        <c:v>1402/07/05</c:v>
                      </c:pt>
                      <c:pt idx="239">
                        <c:v>1402/07/08</c:v>
                      </c:pt>
                      <c:pt idx="240">
                        <c:v>1402/07/09</c:v>
                      </c:pt>
                      <c:pt idx="241">
                        <c:v>1402/07/10</c:v>
                      </c:pt>
                      <c:pt idx="242">
                        <c:v>1402/07/12</c:v>
                      </c:pt>
                      <c:pt idx="243">
                        <c:v>1402/07/13</c:v>
                      </c:pt>
                      <c:pt idx="244">
                        <c:v>1402/07/15</c:v>
                      </c:pt>
                      <c:pt idx="245">
                        <c:v>1402/07/16</c:v>
                      </c:pt>
                      <c:pt idx="246">
                        <c:v>1402/07/17</c:v>
                      </c:pt>
                      <c:pt idx="247">
                        <c:v>1402/07/18</c:v>
                      </c:pt>
                      <c:pt idx="248">
                        <c:v>1402/07/19</c:v>
                      </c:pt>
                      <c:pt idx="249">
                        <c:v>1402/07/20</c:v>
                      </c:pt>
                      <c:pt idx="250">
                        <c:v>1402/07/22</c:v>
                      </c:pt>
                      <c:pt idx="251">
                        <c:v>1402/07/23</c:v>
                      </c:pt>
                      <c:pt idx="252">
                        <c:v>1402/07/24</c:v>
                      </c:pt>
                      <c:pt idx="253">
                        <c:v>1402/07/25</c:v>
                      </c:pt>
                      <c:pt idx="254">
                        <c:v>1402/07/26</c:v>
                      </c:pt>
                      <c:pt idx="255">
                        <c:v>1402/07/27</c:v>
                      </c:pt>
                      <c:pt idx="256">
                        <c:v>1402/07/29</c:v>
                      </c:pt>
                      <c:pt idx="257">
                        <c:v>1402/07/30</c:v>
                      </c:pt>
                      <c:pt idx="258">
                        <c:v>1402/08/01</c:v>
                      </c:pt>
                      <c:pt idx="259">
                        <c:v>1402/08/02</c:v>
                      </c:pt>
                      <c:pt idx="260">
                        <c:v>1402/08/06</c:v>
                      </c:pt>
                      <c:pt idx="261">
                        <c:v>1402/08/07</c:v>
                      </c:pt>
                      <c:pt idx="262">
                        <c:v>1402/08/08</c:v>
                      </c:pt>
                      <c:pt idx="263">
                        <c:v>1402/08/09</c:v>
                      </c:pt>
                      <c:pt idx="264">
                        <c:v>1402/08/10</c:v>
                      </c:pt>
                      <c:pt idx="265">
                        <c:v>1402/08/13</c:v>
                      </c:pt>
                      <c:pt idx="266">
                        <c:v>1402/08/14</c:v>
                      </c:pt>
                      <c:pt idx="267">
                        <c:v>1402/08/15</c:v>
                      </c:pt>
                      <c:pt idx="268">
                        <c:v>1402/08/16</c:v>
                      </c:pt>
                      <c:pt idx="269">
                        <c:v>1402/08/17</c:v>
                      </c:pt>
                      <c:pt idx="270">
                        <c:v>1402/08/20</c:v>
                      </c:pt>
                      <c:pt idx="271">
                        <c:v>1402/08/21</c:v>
                      </c:pt>
                      <c:pt idx="272">
                        <c:v>1402/08/22</c:v>
                      </c:pt>
                      <c:pt idx="273">
                        <c:v>1402/08/23</c:v>
                      </c:pt>
                      <c:pt idx="274">
                        <c:v>1402/08/24</c:v>
                      </c:pt>
                      <c:pt idx="275">
                        <c:v>1402/08/27</c:v>
                      </c:pt>
                      <c:pt idx="276">
                        <c:v>1402/08/28</c:v>
                      </c:pt>
                      <c:pt idx="277">
                        <c:v>1402/08/29</c:v>
                      </c:pt>
                      <c:pt idx="278">
                        <c:v>1402/08/30</c:v>
                      </c:pt>
                      <c:pt idx="279">
                        <c:v>1402/09/01</c:v>
                      </c:pt>
                      <c:pt idx="280">
                        <c:v>1402/09/04</c:v>
                      </c:pt>
                      <c:pt idx="281">
                        <c:v>1402/09/05</c:v>
                      </c:pt>
                      <c:pt idx="282">
                        <c:v>1402/09/06</c:v>
                      </c:pt>
                      <c:pt idx="283">
                        <c:v>1402/09/07</c:v>
                      </c:pt>
                      <c:pt idx="284">
                        <c:v>1402/09/08</c:v>
                      </c:pt>
                      <c:pt idx="285">
                        <c:v>1402/09/11</c:v>
                      </c:pt>
                      <c:pt idx="286">
                        <c:v>1402/09/12</c:v>
                      </c:pt>
                      <c:pt idx="287">
                        <c:v>1402/09/13</c:v>
                      </c:pt>
                      <c:pt idx="288">
                        <c:v>1402/09/14</c:v>
                      </c:pt>
                      <c:pt idx="289">
                        <c:v>1402/09/15</c:v>
                      </c:pt>
                      <c:pt idx="290">
                        <c:v>1402/09/18</c:v>
                      </c:pt>
                      <c:pt idx="291">
                        <c:v>1402/09/19</c:v>
                      </c:pt>
                      <c:pt idx="292">
                        <c:v>1402/09/20</c:v>
                      </c:pt>
                      <c:pt idx="293">
                        <c:v>1402/09/21</c:v>
                      </c:pt>
                      <c:pt idx="294">
                        <c:v>1402/09/22</c:v>
                      </c:pt>
                      <c:pt idx="295">
                        <c:v>1402/09/27</c:v>
                      </c:pt>
                      <c:pt idx="296">
                        <c:v>1402/09/28</c:v>
                      </c:pt>
                      <c:pt idx="297">
                        <c:v>1402/09/29</c:v>
                      </c:pt>
                      <c:pt idx="298">
                        <c:v>1402/10/02</c:v>
                      </c:pt>
                      <c:pt idx="299">
                        <c:v>1402/10/03</c:v>
                      </c:pt>
                      <c:pt idx="300">
                        <c:v>1402/10/04</c:v>
                      </c:pt>
                      <c:pt idx="301">
                        <c:v>1402/10/05</c:v>
                      </c:pt>
                      <c:pt idx="302">
                        <c:v>1402/10/06</c:v>
                      </c:pt>
                      <c:pt idx="303">
                        <c:v>1402/10/09</c:v>
                      </c:pt>
                      <c:pt idx="304">
                        <c:v>1402/10/10</c:v>
                      </c:pt>
                      <c:pt idx="305">
                        <c:v>1402/10/11</c:v>
                      </c:pt>
                      <c:pt idx="306">
                        <c:v>1402/10/12</c:v>
                      </c:pt>
                      <c:pt idx="307">
                        <c:v>1402/10/13</c:v>
                      </c:pt>
                      <c:pt idx="308">
                        <c:v>1402/10/16</c:v>
                      </c:pt>
                      <c:pt idx="309">
                        <c:v>1402/10/18</c:v>
                      </c:pt>
                      <c:pt idx="310">
                        <c:v>1402/10/19</c:v>
                      </c:pt>
                      <c:pt idx="311">
                        <c:v>1402/10/20</c:v>
                      </c:pt>
                      <c:pt idx="312">
                        <c:v>1402/10/24</c:v>
                      </c:pt>
                      <c:pt idx="313">
                        <c:v>1402/10/25</c:v>
                      </c:pt>
                      <c:pt idx="314">
                        <c:v>1402/10/26</c:v>
                      </c:pt>
                      <c:pt idx="315">
                        <c:v>1402/10/27</c:v>
                      </c:pt>
                      <c:pt idx="316">
                        <c:v>1402/10/30</c:v>
                      </c:pt>
                      <c:pt idx="317">
                        <c:v>1402/11/03</c:v>
                      </c:pt>
                      <c:pt idx="318">
                        <c:v>1402/11/04</c:v>
                      </c:pt>
                      <c:pt idx="319">
                        <c:v>1402/11/07</c:v>
                      </c:pt>
                      <c:pt idx="320">
                        <c:v>1402/11/08</c:v>
                      </c:pt>
                      <c:pt idx="321">
                        <c:v>1402/11/09</c:v>
                      </c:pt>
                      <c:pt idx="322">
                        <c:v>1402/11/10</c:v>
                      </c:pt>
                      <c:pt idx="323">
                        <c:v>1402/11/11</c:v>
                      </c:pt>
                      <c:pt idx="324">
                        <c:v>1402/11/14</c:v>
                      </c:pt>
                      <c:pt idx="325">
                        <c:v>1402/11/15</c:v>
                      </c:pt>
                      <c:pt idx="326">
                        <c:v>1402/11/16</c:v>
                      </c:pt>
                      <c:pt idx="327">
                        <c:v>1402/11/17</c:v>
                      </c:pt>
                      <c:pt idx="328">
                        <c:v>1402/11/18</c:v>
                      </c:pt>
                      <c:pt idx="329">
                        <c:v>1402/11/23</c:v>
                      </c:pt>
                      <c:pt idx="330">
                        <c:v>1402/11/24</c:v>
                      </c:pt>
                      <c:pt idx="331">
                        <c:v>1402/11/25</c:v>
                      </c:pt>
                      <c:pt idx="332">
                        <c:v>1402/11/28</c:v>
                      </c:pt>
                      <c:pt idx="333">
                        <c:v>1402/11/29</c:v>
                      </c:pt>
                      <c:pt idx="334">
                        <c:v>1402/11/30</c:v>
                      </c:pt>
                      <c:pt idx="335">
                        <c:v>1402/12/01</c:v>
                      </c:pt>
                      <c:pt idx="336">
                        <c:v>1402/12/02</c:v>
                      </c:pt>
                      <c:pt idx="337">
                        <c:v>1402/12/07</c:v>
                      </c:pt>
                      <c:pt idx="338">
                        <c:v>1402/12/08</c:v>
                      </c:pt>
                      <c:pt idx="339">
                        <c:v>1402/12/09</c:v>
                      </c:pt>
                      <c:pt idx="340">
                        <c:v>1402/12/12</c:v>
                      </c:pt>
                      <c:pt idx="341">
                        <c:v>1402/12/13</c:v>
                      </c:pt>
                      <c:pt idx="342">
                        <c:v>1402/12/14</c:v>
                      </c:pt>
                      <c:pt idx="343">
                        <c:v>1402/12/15</c:v>
                      </c:pt>
                      <c:pt idx="344">
                        <c:v>1402/12/16</c:v>
                      </c:pt>
                      <c:pt idx="345">
                        <c:v>1402/12/19</c:v>
                      </c:pt>
                      <c:pt idx="346">
                        <c:v>1402/12/20</c:v>
                      </c:pt>
                      <c:pt idx="347">
                        <c:v>1402/12/21</c:v>
                      </c:pt>
                      <c:pt idx="348">
                        <c:v>1402/12/22</c:v>
                      </c:pt>
                      <c:pt idx="349">
                        <c:v>1402/12/23</c:v>
                      </c:pt>
                      <c:pt idx="350">
                        <c:v>1402/12/27</c:v>
                      </c:pt>
                      <c:pt idx="351">
                        <c:v>1403/01/14</c:v>
                      </c:pt>
                      <c:pt idx="352">
                        <c:v>1403/01/15</c:v>
                      </c:pt>
                      <c:pt idx="353">
                        <c:v>1403/01/18</c:v>
                      </c:pt>
                      <c:pt idx="354">
                        <c:v>1403/01/19</c:v>
                      </c:pt>
                      <c:pt idx="355">
                        <c:v>1403/01/20</c:v>
                      </c:pt>
                      <c:pt idx="356">
                        <c:v>1403/01/25</c:v>
                      </c:pt>
                      <c:pt idx="357">
                        <c:v>1403/01/27</c:v>
                      </c:pt>
                      <c:pt idx="358">
                        <c:v>1403/01/28</c:v>
                      </c:pt>
                      <c:pt idx="359">
                        <c:v>1403/02/04</c:v>
                      </c:pt>
                    </c:strCache>
                  </c:strRef>
                </c:cat>
                <c:val>
                  <c:numRef>
                    <c:extLst>
                      <c:ext xmlns:c15="http://schemas.microsoft.com/office/drawing/2012/chart" uri="{02D57815-91ED-43cb-92C2-25804820EDAC}">
                        <c15:fullRef>
                          <c15:sqref>'معاملات نیما'!$D$2:$D$325</c15:sqref>
                        </c15:fullRef>
                        <c15:formulaRef>
                          <c15:sqref>'معاملات نیما'!$D$11:$D$325</c15:sqref>
                        </c15:formulaRef>
                      </c:ext>
                    </c:extLst>
                    <c:numCache>
                      <c:formatCode>General</c:formatCode>
                      <c:ptCount val="315"/>
                      <c:pt idx="10" formatCode="0.00">
                        <c:v>100.0052994651153</c:v>
                      </c:pt>
                      <c:pt idx="11" formatCode="0.00">
                        <c:v>103.54828827039351</c:v>
                      </c:pt>
                      <c:pt idx="12" formatCode="0.00">
                        <c:v>110.26180907605169</c:v>
                      </c:pt>
                      <c:pt idx="13" formatCode="0.00">
                        <c:v>112.39752858544067</c:v>
                      </c:pt>
                      <c:pt idx="14" formatCode="0.00">
                        <c:v>112.43233021046795</c:v>
                      </c:pt>
                      <c:pt idx="15" formatCode="0.00">
                        <c:v>107.4555374570692</c:v>
                      </c:pt>
                      <c:pt idx="16" formatCode="0.00">
                        <c:v>109.75581394402447</c:v>
                      </c:pt>
                      <c:pt idx="17" formatCode="0.00">
                        <c:v>117.14337331492052</c:v>
                      </c:pt>
                      <c:pt idx="18" formatCode="0.00">
                        <c:v>118.50923519434042</c:v>
                      </c:pt>
                      <c:pt idx="19" formatCode="0.00">
                        <c:v>117.14329460527742</c:v>
                      </c:pt>
                      <c:pt idx="20" formatCode="0.00">
                        <c:v>118.93735931269281</c:v>
                      </c:pt>
                      <c:pt idx="21" formatCode="0.00">
                        <c:v>117.31527660602309</c:v>
                      </c:pt>
                      <c:pt idx="22" formatCode="0.00">
                        <c:v>113.91873152731374</c:v>
                      </c:pt>
                      <c:pt idx="23" formatCode="0.00">
                        <c:v>116.13959340390603</c:v>
                      </c:pt>
                      <c:pt idx="24" formatCode="0.00">
                        <c:v>120.46971137190577</c:v>
                      </c:pt>
                      <c:pt idx="25" formatCode="0.00">
                        <c:v>117.91410494855369</c:v>
                      </c:pt>
                      <c:pt idx="26" formatCode="0.00">
                        <c:v>117.80446321235672</c:v>
                      </c:pt>
                      <c:pt idx="27" formatCode="0.00">
                        <c:v>112.11513624832445</c:v>
                      </c:pt>
                      <c:pt idx="28" formatCode="0.00">
                        <c:v>117.01846745758812</c:v>
                      </c:pt>
                      <c:pt idx="29" formatCode="0.00">
                        <c:v>120.85987059831558</c:v>
                      </c:pt>
                      <c:pt idx="30" formatCode="0.00">
                        <c:v>118.61657426613922</c:v>
                      </c:pt>
                      <c:pt idx="31" formatCode="0.00">
                        <c:v>120.90008143778616</c:v>
                      </c:pt>
                      <c:pt idx="32" formatCode="0.00">
                        <c:v>116.90673166441313</c:v>
                      </c:pt>
                      <c:pt idx="33" formatCode="0.00">
                        <c:v>118.03509442095805</c:v>
                      </c:pt>
                      <c:pt idx="34" formatCode="0.00">
                        <c:v>119.36485625460094</c:v>
                      </c:pt>
                      <c:pt idx="35" formatCode="0.00">
                        <c:v>129.12072875209267</c:v>
                      </c:pt>
                      <c:pt idx="36" formatCode="0.00">
                        <c:v>130.67549855668159</c:v>
                      </c:pt>
                      <c:pt idx="37" formatCode="0.00">
                        <c:v>131.27748125142264</c:v>
                      </c:pt>
                      <c:pt idx="38" formatCode="0.00">
                        <c:v>129.06166707225256</c:v>
                      </c:pt>
                      <c:pt idx="39" formatCode="0.00">
                        <c:v>133.59457353229897</c:v>
                      </c:pt>
                      <c:pt idx="40" formatCode="0.00">
                        <c:v>133.58334625018711</c:v>
                      </c:pt>
                      <c:pt idx="41" formatCode="0.00">
                        <c:v>142.02794207655916</c:v>
                      </c:pt>
                      <c:pt idx="42" formatCode="0.00">
                        <c:v>149.48002508257986</c:v>
                      </c:pt>
                      <c:pt idx="43" formatCode="0.00">
                        <c:v>146.96767636699661</c:v>
                      </c:pt>
                      <c:pt idx="44" formatCode="0.00">
                        <c:v>139.20970257146044</c:v>
                      </c:pt>
                      <c:pt idx="45" formatCode="0.00">
                        <c:v>144.58451637811422</c:v>
                      </c:pt>
                      <c:pt idx="46" formatCode="0.00">
                        <c:v>142.7166503023131</c:v>
                      </c:pt>
                      <c:pt idx="47" formatCode="0.00">
                        <c:v>152.1138453813339</c:v>
                      </c:pt>
                      <c:pt idx="48" formatCode="0.00">
                        <c:v>146.73607453472357</c:v>
                      </c:pt>
                      <c:pt idx="49" formatCode="0.00">
                        <c:v>145.83066641123756</c:v>
                      </c:pt>
                      <c:pt idx="50" formatCode="0.00">
                        <c:v>142.5685660472609</c:v>
                      </c:pt>
                      <c:pt idx="51" formatCode="0.00">
                        <c:v>136.9774610465617</c:v>
                      </c:pt>
                      <c:pt idx="52" formatCode="0.00">
                        <c:v>139.71110824945842</c:v>
                      </c:pt>
                      <c:pt idx="53" formatCode="0.00">
                        <c:v>143.16399916624314</c:v>
                      </c:pt>
                      <c:pt idx="54" formatCode="0.00">
                        <c:v>143.29875345115585</c:v>
                      </c:pt>
                      <c:pt idx="55" formatCode="0.00">
                        <c:v>142.20723048592129</c:v>
                      </c:pt>
                      <c:pt idx="56" formatCode="0.00">
                        <c:v>140.19667505769473</c:v>
                      </c:pt>
                      <c:pt idx="57" formatCode="0.00">
                        <c:v>140.05424951982991</c:v>
                      </c:pt>
                      <c:pt idx="58" formatCode="0.00">
                        <c:v>144.49336063374378</c:v>
                      </c:pt>
                      <c:pt idx="59" formatCode="0.00">
                        <c:v>141.57681821399902</c:v>
                      </c:pt>
                      <c:pt idx="60" formatCode="0.00">
                        <c:v>141.39916878929637</c:v>
                      </c:pt>
                      <c:pt idx="61" formatCode="0.00">
                        <c:v>141.76219676684261</c:v>
                      </c:pt>
                      <c:pt idx="62" formatCode="0.00">
                        <c:v>136.02716251021531</c:v>
                      </c:pt>
                      <c:pt idx="63" formatCode="0.00">
                        <c:v>134.63694312157705</c:v>
                      </c:pt>
                      <c:pt idx="64" formatCode="0.00">
                        <c:v>139.1313325372621</c:v>
                      </c:pt>
                      <c:pt idx="65" formatCode="0.00">
                        <c:v>135.94898502197296</c:v>
                      </c:pt>
                      <c:pt idx="66" formatCode="0.00">
                        <c:v>131.94700920361527</c:v>
                      </c:pt>
                      <c:pt idx="67" formatCode="0.00">
                        <c:v>130.50452997420516</c:v>
                      </c:pt>
                      <c:pt idx="68" formatCode="0.00">
                        <c:v>126.26294516703716</c:v>
                      </c:pt>
                      <c:pt idx="69" formatCode="0.00">
                        <c:v>124.34197951026367</c:v>
                      </c:pt>
                      <c:pt idx="70" formatCode="0.00">
                        <c:v>129.65449194229933</c:v>
                      </c:pt>
                      <c:pt idx="71" formatCode="0.00">
                        <c:v>135.51900236910799</c:v>
                      </c:pt>
                      <c:pt idx="72" formatCode="0.00">
                        <c:v>137.61759898636652</c:v>
                      </c:pt>
                      <c:pt idx="73" formatCode="0.00">
                        <c:v>135.96390318146192</c:v>
                      </c:pt>
                      <c:pt idx="74" formatCode="0.00">
                        <c:v>132.41578820889831</c:v>
                      </c:pt>
                      <c:pt idx="75" formatCode="0.00">
                        <c:v>132.80236120592696</c:v>
                      </c:pt>
                      <c:pt idx="76" formatCode="0.00">
                        <c:v>140.08261818317817</c:v>
                      </c:pt>
                      <c:pt idx="77" formatCode="0.00">
                        <c:v>140.74125918239122</c:v>
                      </c:pt>
                      <c:pt idx="78" formatCode="0.00">
                        <c:v>143.1443727378267</c:v>
                      </c:pt>
                      <c:pt idx="79" formatCode="0.00">
                        <c:v>142.31154764405099</c:v>
                      </c:pt>
                      <c:pt idx="80" formatCode="0.00">
                        <c:v>142.21164012884617</c:v>
                      </c:pt>
                      <c:pt idx="81" formatCode="0.00">
                        <c:v>139.3069792796033</c:v>
                      </c:pt>
                      <c:pt idx="82" formatCode="0.00">
                        <c:v>140.45429071360883</c:v>
                      </c:pt>
                      <c:pt idx="83" formatCode="0.00">
                        <c:v>138.3302442503786</c:v>
                      </c:pt>
                      <c:pt idx="84" formatCode="0.00">
                        <c:v>136.53844613971887</c:v>
                      </c:pt>
                      <c:pt idx="85" formatCode="0.00">
                        <c:v>129.52291460645407</c:v>
                      </c:pt>
                      <c:pt idx="86" formatCode="0.00">
                        <c:v>128.81433358714634</c:v>
                      </c:pt>
                      <c:pt idx="87" formatCode="0.00">
                        <c:v>122.9833099939959</c:v>
                      </c:pt>
                      <c:pt idx="88" formatCode="0.00">
                        <c:v>120.21570553942166</c:v>
                      </c:pt>
                      <c:pt idx="89" formatCode="0.00">
                        <c:v>108.81227315317578</c:v>
                      </c:pt>
                      <c:pt idx="90" formatCode="0.00">
                        <c:v>102.23960825308794</c:v>
                      </c:pt>
                      <c:pt idx="91" formatCode="0.00">
                        <c:v>91.913992864090702</c:v>
                      </c:pt>
                      <c:pt idx="92" formatCode="0.00">
                        <c:v>83.719283049690944</c:v>
                      </c:pt>
                      <c:pt idx="93" formatCode="0.00">
                        <c:v>80.46039417908699</c:v>
                      </c:pt>
                      <c:pt idx="94" formatCode="0.00">
                        <c:v>78.70587596132566</c:v>
                      </c:pt>
                      <c:pt idx="95" formatCode="0.00">
                        <c:v>72.168359089563722</c:v>
                      </c:pt>
                      <c:pt idx="96" formatCode="0.00">
                        <c:v>71.096274097347106</c:v>
                      </c:pt>
                      <c:pt idx="97" formatCode="0.00">
                        <c:v>69.082236879790429</c:v>
                      </c:pt>
                      <c:pt idx="98" formatCode="0.00">
                        <c:v>68.927641277654118</c:v>
                      </c:pt>
                      <c:pt idx="99" formatCode="0.00">
                        <c:v>70.182011673369402</c:v>
                      </c:pt>
                      <c:pt idx="100" formatCode="0.00">
                        <c:v>68.440449524216632</c:v>
                      </c:pt>
                      <c:pt idx="101" formatCode="0.00">
                        <c:v>65.757651790098762</c:v>
                      </c:pt>
                      <c:pt idx="102" formatCode="0.00">
                        <c:v>66.912554623546328</c:v>
                      </c:pt>
                      <c:pt idx="103" formatCode="0.00">
                        <c:v>65.574102690565383</c:v>
                      </c:pt>
                      <c:pt idx="104" formatCode="0.00">
                        <c:v>66.550539383052822</c:v>
                      </c:pt>
                      <c:pt idx="105" formatCode="0.00">
                        <c:v>68.94598045252296</c:v>
                      </c:pt>
                      <c:pt idx="106" formatCode="0.00">
                        <c:v>68.116066485940351</c:v>
                      </c:pt>
                      <c:pt idx="107" formatCode="0.00">
                        <c:v>69.101022272760332</c:v>
                      </c:pt>
                      <c:pt idx="108" formatCode="0.00">
                        <c:v>70.398645744429629</c:v>
                      </c:pt>
                      <c:pt idx="109" formatCode="0.00">
                        <c:v>74.440569086692051</c:v>
                      </c:pt>
                      <c:pt idx="110" formatCode="0.00">
                        <c:v>72.860923771326981</c:v>
                      </c:pt>
                      <c:pt idx="111" formatCode="0.00">
                        <c:v>70.330118168991049</c:v>
                      </c:pt>
                      <c:pt idx="112" formatCode="0.00">
                        <c:v>69.830797303909293</c:v>
                      </c:pt>
                      <c:pt idx="113" formatCode="0.00">
                        <c:v>70.978674149188649</c:v>
                      </c:pt>
                      <c:pt idx="114" formatCode="0.00">
                        <c:v>69.911766509603197</c:v>
                      </c:pt>
                      <c:pt idx="115" formatCode="0.00">
                        <c:v>73.570166297928282</c:v>
                      </c:pt>
                      <c:pt idx="116" formatCode="0.00">
                        <c:v>73.157220285874615</c:v>
                      </c:pt>
                      <c:pt idx="117" formatCode="0.00">
                        <c:v>75.026264027147093</c:v>
                      </c:pt>
                      <c:pt idx="118" formatCode="0.00">
                        <c:v>74.812314847010441</c:v>
                      </c:pt>
                      <c:pt idx="119" formatCode="0.00">
                        <c:v>75.049741422690346</c:v>
                      </c:pt>
                      <c:pt idx="120" formatCode="0.00">
                        <c:v>78.113309740515191</c:v>
                      </c:pt>
                      <c:pt idx="121" formatCode="0.00">
                        <c:v>85.439898338255915</c:v>
                      </c:pt>
                      <c:pt idx="122" formatCode="0.00">
                        <c:v>84.519906440579689</c:v>
                      </c:pt>
                      <c:pt idx="123" formatCode="0.00">
                        <c:v>85.499388525679137</c:v>
                      </c:pt>
                      <c:pt idx="124" formatCode="0.00">
                        <c:v>85.602755959815312</c:v>
                      </c:pt>
                      <c:pt idx="125" formatCode="0.00">
                        <c:v>89.147235825295809</c:v>
                      </c:pt>
                      <c:pt idx="126" formatCode="0.00">
                        <c:v>93.104914221540724</c:v>
                      </c:pt>
                      <c:pt idx="127" formatCode="0.00">
                        <c:v>93.111365416321817</c:v>
                      </c:pt>
                      <c:pt idx="128" formatCode="0.00">
                        <c:v>91.118783942005606</c:v>
                      </c:pt>
                      <c:pt idx="129" formatCode="0.00">
                        <c:v>91.917333260226584</c:v>
                      </c:pt>
                      <c:pt idx="130" formatCode="0.00">
                        <c:v>93.284577252124592</c:v>
                      </c:pt>
                      <c:pt idx="131" formatCode="0.00">
                        <c:v>98.829079620517263</c:v>
                      </c:pt>
                      <c:pt idx="132" formatCode="0.00">
                        <c:v>98.177941506989825</c:v>
                      </c:pt>
                      <c:pt idx="133" formatCode="0.00">
                        <c:v>95.556282042049077</c:v>
                      </c:pt>
                      <c:pt idx="134" formatCode="0.00">
                        <c:v>96.123631951926242</c:v>
                      </c:pt>
                      <c:pt idx="135" formatCode="0.00">
                        <c:v>93.659571115803061</c:v>
                      </c:pt>
                      <c:pt idx="136" formatCode="0.00">
                        <c:v>94.112602374666267</c:v>
                      </c:pt>
                      <c:pt idx="137" formatCode="0.00">
                        <c:v>92.623977881731989</c:v>
                      </c:pt>
                      <c:pt idx="138" formatCode="0.00">
                        <c:v>89.151175099472979</c:v>
                      </c:pt>
                      <c:pt idx="139" formatCode="0.00">
                        <c:v>87.797433869069721</c:v>
                      </c:pt>
                      <c:pt idx="140" formatCode="0.00">
                        <c:v>82.861195582823044</c:v>
                      </c:pt>
                      <c:pt idx="141" formatCode="0.00">
                        <c:v>74.824766125555655</c:v>
                      </c:pt>
                      <c:pt idx="142" formatCode="0.00">
                        <c:v>72.986078505061116</c:v>
                      </c:pt>
                      <c:pt idx="143" formatCode="0.00">
                        <c:v>69.291687254034883</c:v>
                      </c:pt>
                      <c:pt idx="144" formatCode="0.00">
                        <c:v>69.224209346721125</c:v>
                      </c:pt>
                      <c:pt idx="145" formatCode="0.00">
                        <c:v>60.753067966778239</c:v>
                      </c:pt>
                      <c:pt idx="146" formatCode="0.00">
                        <c:v>55.198977572855284</c:v>
                      </c:pt>
                      <c:pt idx="147" formatCode="0.00">
                        <c:v>50.121514641802982</c:v>
                      </c:pt>
                      <c:pt idx="148" formatCode="0.00">
                        <c:v>44.536178188364751</c:v>
                      </c:pt>
                      <c:pt idx="149" formatCode="0.00">
                        <c:v>37.505269406586258</c:v>
                      </c:pt>
                      <c:pt idx="150" formatCode="0.00">
                        <c:v>38.240095536860792</c:v>
                      </c:pt>
                      <c:pt idx="151" formatCode="0.00">
                        <c:v>32.024736627694502</c:v>
                      </c:pt>
                      <c:pt idx="152" formatCode="0.00">
                        <c:v>29.426203842630532</c:v>
                      </c:pt>
                      <c:pt idx="153" formatCode="0.00">
                        <c:v>29.426203842630532</c:v>
                      </c:pt>
                      <c:pt idx="154" formatCode="0.00">
                        <c:v>29.676781755900691</c:v>
                      </c:pt>
                      <c:pt idx="155" formatCode="0.00">
                        <c:v>29.270648373343892</c:v>
                      </c:pt>
                      <c:pt idx="156" formatCode="0.00">
                        <c:v>30.070198494675942</c:v>
                      </c:pt>
                      <c:pt idx="157" formatCode="0.00">
                        <c:v>30.008764204693108</c:v>
                      </c:pt>
                      <c:pt idx="158" formatCode="0.00">
                        <c:v>29.87021763479709</c:v>
                      </c:pt>
                      <c:pt idx="159" formatCode="0.00">
                        <c:v>30.31072748796602</c:v>
                      </c:pt>
                      <c:pt idx="160" formatCode="0.00">
                        <c:v>30.160210138499032</c:v>
                      </c:pt>
                      <c:pt idx="161" formatCode="0.00">
                        <c:v>25.851352539458389</c:v>
                      </c:pt>
                      <c:pt idx="162" formatCode="0.00">
                        <c:v>23.534108111825265</c:v>
                      </c:pt>
                      <c:pt idx="163" formatCode="0.00">
                        <c:v>21.965234259974419</c:v>
                      </c:pt>
                      <c:pt idx="164" formatCode="0.00">
                        <c:v>22.271618317049086</c:v>
                      </c:pt>
                      <c:pt idx="165" formatCode="0.00">
                        <c:v>22.96860509995112</c:v>
                      </c:pt>
                      <c:pt idx="166" formatCode="0.00">
                        <c:v>21.619711635590001</c:v>
                      </c:pt>
                      <c:pt idx="167" formatCode="0.00">
                        <c:v>21.976145674655804</c:v>
                      </c:pt>
                      <c:pt idx="168" formatCode="0.00">
                        <c:v>22.429371393241848</c:v>
                      </c:pt>
                      <c:pt idx="169" formatCode="0.00">
                        <c:v>23.549976539809549</c:v>
                      </c:pt>
                      <c:pt idx="170" formatCode="0.00">
                        <c:v>24.311280360693143</c:v>
                      </c:pt>
                      <c:pt idx="171" formatCode="0.00">
                        <c:v>23.631724738278585</c:v>
                      </c:pt>
                      <c:pt idx="172" formatCode="0.00">
                        <c:v>22.827495639554964</c:v>
                      </c:pt>
                      <c:pt idx="173" formatCode="0.00">
                        <c:v>22.963610051505132</c:v>
                      </c:pt>
                      <c:pt idx="174" formatCode="0.00">
                        <c:v>23.528278009500962</c:v>
                      </c:pt>
                      <c:pt idx="175" formatCode="0.00">
                        <c:v>23.031833552764255</c:v>
                      </c:pt>
                      <c:pt idx="176" formatCode="0.00">
                        <c:v>22.890502823234335</c:v>
                      </c:pt>
                      <c:pt idx="177" formatCode="0.00">
                        <c:v>23.65605324581777</c:v>
                      </c:pt>
                      <c:pt idx="178" formatCode="0.00">
                        <c:v>23.716996234477143</c:v>
                      </c:pt>
                      <c:pt idx="179" formatCode="0.00">
                        <c:v>23.757413248136828</c:v>
                      </c:pt>
                      <c:pt idx="180" formatCode="0.00">
                        <c:v>23.950577981063081</c:v>
                      </c:pt>
                      <c:pt idx="181" formatCode="0.00">
                        <c:v>25.138876628183837</c:v>
                      </c:pt>
                      <c:pt idx="182" formatCode="0.00">
                        <c:v>25.564077002495878</c:v>
                      </c:pt>
                      <c:pt idx="183" formatCode="0.00">
                        <c:v>26.599015061398394</c:v>
                      </c:pt>
                      <c:pt idx="184" formatCode="0.00">
                        <c:v>26.416639506969677</c:v>
                      </c:pt>
                      <c:pt idx="185" formatCode="0.00">
                        <c:v>26.293388037766825</c:v>
                      </c:pt>
                      <c:pt idx="186" formatCode="0.00">
                        <c:v>26.492998037220065</c:v>
                      </c:pt>
                      <c:pt idx="187" formatCode="0.00">
                        <c:v>26.042769668867496</c:v>
                      </c:pt>
                      <c:pt idx="188" formatCode="0.00">
                        <c:v>26.011324730997838</c:v>
                      </c:pt>
                      <c:pt idx="189" formatCode="0.00">
                        <c:v>25.550272310508081</c:v>
                      </c:pt>
                      <c:pt idx="190" formatCode="0.00">
                        <c:v>25.882911537642492</c:v>
                      </c:pt>
                      <c:pt idx="191" formatCode="0.00">
                        <c:v>25.980844549699903</c:v>
                      </c:pt>
                      <c:pt idx="192" formatCode="0.00">
                        <c:v>26.116771606975309</c:v>
                      </c:pt>
                      <c:pt idx="193" formatCode="0.00">
                        <c:v>26.390245563056833</c:v>
                      </c:pt>
                      <c:pt idx="194" formatCode="0.00">
                        <c:v>25.949011365543207</c:v>
                      </c:pt>
                      <c:pt idx="195" formatCode="0.00">
                        <c:v>26.828996409411239</c:v>
                      </c:pt>
                      <c:pt idx="196" formatCode="0.00">
                        <c:v>27.014678896492569</c:v>
                      </c:pt>
                      <c:pt idx="197" formatCode="0.00">
                        <c:v>26.50582367802842</c:v>
                      </c:pt>
                      <c:pt idx="198" formatCode="0.00">
                        <c:v>27.368090821483168</c:v>
                      </c:pt>
                      <c:pt idx="199" formatCode="0.00">
                        <c:v>26.990559587100353</c:v>
                      </c:pt>
                      <c:pt idx="200" formatCode="0.00">
                        <c:v>26.920836119918505</c:v>
                      </c:pt>
                      <c:pt idx="201" formatCode="0.00">
                        <c:v>26.475643754781458</c:v>
                      </c:pt>
                      <c:pt idx="202" formatCode="0.00">
                        <c:v>25.771374118363486</c:v>
                      </c:pt>
                      <c:pt idx="203" formatCode="0.00">
                        <c:v>25.831356411695321</c:v>
                      </c:pt>
                      <c:pt idx="204" formatCode="0.00">
                        <c:v>26.767675699167331</c:v>
                      </c:pt>
                      <c:pt idx="205" formatCode="0.00">
                        <c:v>26.558090438635837</c:v>
                      </c:pt>
                      <c:pt idx="206" formatCode="0.00">
                        <c:v>26.317519355567928</c:v>
                      </c:pt>
                      <c:pt idx="207" formatCode="0.00">
                        <c:v>26.538289980793881</c:v>
                      </c:pt>
                      <c:pt idx="208" formatCode="0.00">
                        <c:v>26.641458655210879</c:v>
                      </c:pt>
                      <c:pt idx="209" formatCode="0.00">
                        <c:v>27.693796956839812</c:v>
                      </c:pt>
                      <c:pt idx="210" formatCode="0.00">
                        <c:v>27.149262845010607</c:v>
                      </c:pt>
                      <c:pt idx="211" formatCode="0.00">
                        <c:v>27.700105447516115</c:v>
                      </c:pt>
                      <c:pt idx="212" formatCode="0.00">
                        <c:v>27.63095338053402</c:v>
                      </c:pt>
                      <c:pt idx="213" formatCode="0.00">
                        <c:v>27.992361073609917</c:v>
                      </c:pt>
                      <c:pt idx="214" formatCode="0.00">
                        <c:v>28.453240259666821</c:v>
                      </c:pt>
                      <c:pt idx="215" formatCode="0.00">
                        <c:v>29.692024807494452</c:v>
                      </c:pt>
                      <c:pt idx="216" formatCode="0.00">
                        <c:v>30.203611514865223</c:v>
                      </c:pt>
                      <c:pt idx="217" formatCode="0.00">
                        <c:v>30.284133115251606</c:v>
                      </c:pt>
                      <c:pt idx="218" formatCode="0.00">
                        <c:v>30.381349321158048</c:v>
                      </c:pt>
                      <c:pt idx="219" formatCode="0.00">
                        <c:v>31.103804753957114</c:v>
                      </c:pt>
                      <c:pt idx="220" formatCode="0.00">
                        <c:v>31.161788663566874</c:v>
                      </c:pt>
                      <c:pt idx="221" formatCode="0.00">
                        <c:v>31.38315445014436</c:v>
                      </c:pt>
                      <c:pt idx="222" formatCode="0.00">
                        <c:v>32.015154466092788</c:v>
                      </c:pt>
                      <c:pt idx="223" formatCode="0.00">
                        <c:v>32.596125807265508</c:v>
                      </c:pt>
                      <c:pt idx="224" formatCode="0.00">
                        <c:v>34.031652528711483</c:v>
                      </c:pt>
                      <c:pt idx="225" formatCode="0.00">
                        <c:v>35.01958702520654</c:v>
                      </c:pt>
                      <c:pt idx="226" formatCode="0.00">
                        <c:v>35.984996786519979</c:v>
                      </c:pt>
                      <c:pt idx="227" formatCode="0.00">
                        <c:v>34.745229104491656</c:v>
                      </c:pt>
                      <c:pt idx="228" formatCode="0.00">
                        <c:v>34.739372393223917</c:v>
                      </c:pt>
                      <c:pt idx="229" formatCode="0.00">
                        <c:v>32.472213067386051</c:v>
                      </c:pt>
                      <c:pt idx="230" formatCode="0.00">
                        <c:v>32.792860953769136</c:v>
                      </c:pt>
                      <c:pt idx="231" formatCode="0.00">
                        <c:v>32.529998425620086</c:v>
                      </c:pt>
                      <c:pt idx="232" formatCode="0.00">
                        <c:v>31.77618979894218</c:v>
                      </c:pt>
                      <c:pt idx="233" formatCode="0.00">
                        <c:v>32.725277553050965</c:v>
                      </c:pt>
                      <c:pt idx="234" formatCode="0.00">
                        <c:v>33.674011154432627</c:v>
                      </c:pt>
                      <c:pt idx="235" formatCode="0.00">
                        <c:v>32.732778389571088</c:v>
                      </c:pt>
                      <c:pt idx="236" formatCode="0.00">
                        <c:v>32.494008528780547</c:v>
                      </c:pt>
                      <c:pt idx="237" formatCode="0.00">
                        <c:v>32.927398263082253</c:v>
                      </c:pt>
                      <c:pt idx="238" formatCode="0.00">
                        <c:v>32.85561726496767</c:v>
                      </c:pt>
                      <c:pt idx="239" formatCode="0.00">
                        <c:v>33.304754764531076</c:v>
                      </c:pt>
                      <c:pt idx="240" formatCode="0.00">
                        <c:v>34.105072193189891</c:v>
                      </c:pt>
                      <c:pt idx="241" formatCode="0.00">
                        <c:v>34.776205273815137</c:v>
                      </c:pt>
                      <c:pt idx="242" formatCode="0.00">
                        <c:v>34.960091190809919</c:v>
                      </c:pt>
                      <c:pt idx="243" formatCode="0.00">
                        <c:v>33.930524414890577</c:v>
                      </c:pt>
                      <c:pt idx="244" formatCode="0.00">
                        <c:v>33.322516889407993</c:v>
                      </c:pt>
                      <c:pt idx="245" formatCode="0.00">
                        <c:v>34.324900280529249</c:v>
                      </c:pt>
                      <c:pt idx="246" formatCode="0.00">
                        <c:v>34.368129595157271</c:v>
                      </c:pt>
                      <c:pt idx="247" formatCode="0.00">
                        <c:v>36.393455756480471</c:v>
                      </c:pt>
                      <c:pt idx="248" formatCode="0.00">
                        <c:v>38.629490380919577</c:v>
                      </c:pt>
                      <c:pt idx="249" formatCode="0.00">
                        <c:v>39.486208182148879</c:v>
                      </c:pt>
                      <c:pt idx="250" formatCode="0.00">
                        <c:v>39.692206935656756</c:v>
                      </c:pt>
                      <c:pt idx="251" formatCode="0.00">
                        <c:v>40.305208225675493</c:v>
                      </c:pt>
                      <c:pt idx="252" formatCode="0.00">
                        <c:v>42.285024137123465</c:v>
                      </c:pt>
                      <c:pt idx="253" formatCode="0.00">
                        <c:v>42.426252570569467</c:v>
                      </c:pt>
                      <c:pt idx="254" formatCode="0.00">
                        <c:v>42.26986911466981</c:v>
                      </c:pt>
                      <c:pt idx="255" formatCode="0.00">
                        <c:v>41.38507969683544</c:v>
                      </c:pt>
                      <c:pt idx="256" formatCode="0.00">
                        <c:v>42.804854999691642</c:v>
                      </c:pt>
                      <c:pt idx="257" formatCode="0.00">
                        <c:v>44.036041311636509</c:v>
                      </c:pt>
                      <c:pt idx="258" formatCode="0.00">
                        <c:v>45.718386310654417</c:v>
                      </c:pt>
                      <c:pt idx="259" formatCode="0.00">
                        <c:v>45.886510478989976</c:v>
                      </c:pt>
                      <c:pt idx="260" formatCode="0.00">
                        <c:v>46.271027303538318</c:v>
                      </c:pt>
                      <c:pt idx="261" formatCode="0.00">
                        <c:v>46.474451986302789</c:v>
                      </c:pt>
                      <c:pt idx="262" formatCode="0.00">
                        <c:v>47.244259193051022</c:v>
                      </c:pt>
                      <c:pt idx="263" formatCode="0.00">
                        <c:v>49.25934134898224</c:v>
                      </c:pt>
                      <c:pt idx="264" formatCode="0.00">
                        <c:v>50.483303415186796</c:v>
                      </c:pt>
                      <c:pt idx="265" formatCode="0.00">
                        <c:v>49.994286977379744</c:v>
                      </c:pt>
                      <c:pt idx="266" formatCode="0.00">
                        <c:v>50.634016913893959</c:v>
                      </c:pt>
                      <c:pt idx="267" formatCode="0.00">
                        <c:v>52.112696990288931</c:v>
                      </c:pt>
                      <c:pt idx="268" formatCode="0.00">
                        <c:v>51.866420177342782</c:v>
                      </c:pt>
                      <c:pt idx="269" formatCode="0.00">
                        <c:v>54.061442264231999</c:v>
                      </c:pt>
                      <c:pt idx="270" formatCode="0.00">
                        <c:v>54.380897732699381</c:v>
                      </c:pt>
                      <c:pt idx="271" formatCode="0.00">
                        <c:v>54.671031057597524</c:v>
                      </c:pt>
                      <c:pt idx="272" formatCode="0.00">
                        <c:v>55.242121372518206</c:v>
                      </c:pt>
                      <c:pt idx="273" formatCode="0.00">
                        <c:v>55.5424945734608</c:v>
                      </c:pt>
                      <c:pt idx="274" formatCode="0.00">
                        <c:v>56.149484625880909</c:v>
                      </c:pt>
                      <c:pt idx="275" formatCode="0.00">
                        <c:v>58.920029929572799</c:v>
                      </c:pt>
                      <c:pt idx="276" formatCode="0.00">
                        <c:v>59.801863132161976</c:v>
                      </c:pt>
                      <c:pt idx="277" formatCode="0.00">
                        <c:v>61.367769093190205</c:v>
                      </c:pt>
                      <c:pt idx="278" formatCode="0.00">
                        <c:v>62.53936431178915</c:v>
                      </c:pt>
                      <c:pt idx="279" formatCode="0.00">
                        <c:v>62.528416315194946</c:v>
                      </c:pt>
                      <c:pt idx="280" formatCode="0.00">
                        <c:v>63.199657870954901</c:v>
                      </c:pt>
                      <c:pt idx="281" formatCode="0.00">
                        <c:v>62.991322459031309</c:v>
                      </c:pt>
                      <c:pt idx="282" formatCode="0.00">
                        <c:v>63.676289116875111</c:v>
                      </c:pt>
                      <c:pt idx="283" formatCode="0.00">
                        <c:v>64.178866764809328</c:v>
                      </c:pt>
                      <c:pt idx="284" formatCode="0.00">
                        <c:v>63.816305267219889</c:v>
                      </c:pt>
                      <c:pt idx="285" formatCode="0.00">
                        <c:v>63.573153160675389</c:v>
                      </c:pt>
                      <c:pt idx="286" formatCode="0.00">
                        <c:v>63.427224572613675</c:v>
                      </c:pt>
                      <c:pt idx="287" formatCode="0.00">
                        <c:v>63.112853636203816</c:v>
                      </c:pt>
                      <c:pt idx="288" formatCode="0.00">
                        <c:v>63.506969829804973</c:v>
                      </c:pt>
                      <c:pt idx="289" formatCode="0.00">
                        <c:v>63.397083140669722</c:v>
                      </c:pt>
                      <c:pt idx="290" formatCode="0.00">
                        <c:v>63.347113225564975</c:v>
                      </c:pt>
                      <c:pt idx="291" formatCode="0.00">
                        <c:v>64.81918681741449</c:v>
                      </c:pt>
                      <c:pt idx="292" formatCode="0.00">
                        <c:v>64.524446303811246</c:v>
                      </c:pt>
                      <c:pt idx="293" formatCode="0.00">
                        <c:v>64.471928587352124</c:v>
                      </c:pt>
                      <c:pt idx="294" formatCode="0.00">
                        <c:v>62.845806454900639</c:v>
                      </c:pt>
                      <c:pt idx="295" formatCode="0.00">
                        <c:v>63.176466056402852</c:v>
                      </c:pt>
                      <c:pt idx="296" formatCode="0.00">
                        <c:v>63.696354469454569</c:v>
                      </c:pt>
                      <c:pt idx="297" formatCode="0.00">
                        <c:v>62.722693966913639</c:v>
                      </c:pt>
                      <c:pt idx="298" formatCode="0.00">
                        <c:v>63.574829296453714</c:v>
                      </c:pt>
                      <c:pt idx="299" formatCode="0.00">
                        <c:v>64.209852272742765</c:v>
                      </c:pt>
                      <c:pt idx="300" formatCode="0.00">
                        <c:v>66.24046822941078</c:v>
                      </c:pt>
                      <c:pt idx="301" formatCode="0.00">
                        <c:v>68.852296373594797</c:v>
                      </c:pt>
                      <c:pt idx="302" formatCode="0.00">
                        <c:v>69.94423569220038</c:v>
                      </c:pt>
                      <c:pt idx="303" formatCode="0.00">
                        <c:v>69.809420901682444</c:v>
                      </c:pt>
                      <c:pt idx="304" formatCode="0.00">
                        <c:v>70.214706840644951</c:v>
                      </c:pt>
                      <c:pt idx="305" formatCode="0.00">
                        <c:v>71.87645783994499</c:v>
                      </c:pt>
                      <c:pt idx="306" formatCode="0.00">
                        <c:v>73.972931546402663</c:v>
                      </c:pt>
                      <c:pt idx="307" formatCode="0.00">
                        <c:v>74.401904067920754</c:v>
                      </c:pt>
                      <c:pt idx="308" formatCode="0.00">
                        <c:v>74.578876843755708</c:v>
                      </c:pt>
                      <c:pt idx="309" formatCode="0.00">
                        <c:v>76.095819594342771</c:v>
                      </c:pt>
                      <c:pt idx="310" formatCode="0.00">
                        <c:v>76.757953154556574</c:v>
                      </c:pt>
                      <c:pt idx="311" formatCode="0.00">
                        <c:v>76.260885412027108</c:v>
                      </c:pt>
                      <c:pt idx="312" formatCode="0.00">
                        <c:v>76.080724018309695</c:v>
                      </c:pt>
                      <c:pt idx="313" formatCode="0.00">
                        <c:v>76.220613593932427</c:v>
                      </c:pt>
                      <c:pt idx="314" formatCode="0.00">
                        <c:v>78.30414401823522</c:v>
                      </c:pt>
                    </c:numCache>
                  </c:numRef>
                </c:val>
                <c:smooth val="0"/>
                <c:extLst xmlns:c15="http://schemas.microsoft.com/office/drawing/2012/chart">
                  <c:ext xmlns:c16="http://schemas.microsoft.com/office/drawing/2014/chart" uri="{C3380CC4-5D6E-409C-BE32-E72D297353CC}">
                    <c16:uniqueId val="{00000002-B732-4339-86FE-FEC28B451237}"/>
                  </c:ext>
                </c:extLst>
              </c15:ser>
            </c15:filteredLineSeries>
          </c:ext>
        </c:extLst>
      </c:lineChart>
      <c:catAx>
        <c:axId val="155212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552138943"/>
        <c:crosses val="autoZero"/>
        <c:auto val="1"/>
        <c:lblAlgn val="ctr"/>
        <c:lblOffset val="100"/>
        <c:noMultiLvlLbl val="0"/>
      </c:catAx>
      <c:valAx>
        <c:axId val="155213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552122575"/>
        <c:crosses val="autoZero"/>
        <c:crossBetween val="between"/>
      </c:valAx>
      <c:spPr>
        <a:noFill/>
        <a:ln>
          <a:noFill/>
        </a:ln>
        <a:effectLst/>
      </c:spPr>
    </c:plotArea>
    <c:legend>
      <c:legendPos val="b"/>
      <c:layout>
        <c:manualLayout>
          <c:xMode val="edge"/>
          <c:yMode val="edge"/>
          <c:x val="0.2058617796668484"/>
          <c:y val="0.92238770865083697"/>
          <c:w val="0.63533264875107853"/>
          <c:h val="5.2168594343926261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B Nazanin" panose="000004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B Titr" panose="00000700000000000000" pitchFamily="2" charset="-78"/>
              </a:defRPr>
            </a:pPr>
            <a:r>
              <a:rPr lang="fa-IR">
                <a:cs typeface="B Titr" panose="00000700000000000000" pitchFamily="2" charset="-78"/>
              </a:rPr>
              <a:t>روند صادرات</a:t>
            </a:r>
            <a:r>
              <a:rPr lang="fa-IR" baseline="0">
                <a:cs typeface="B Titr" panose="00000700000000000000" pitchFamily="2" charset="-78"/>
              </a:rPr>
              <a:t> غیرنفتی کشور در 5 دهه گذشته</a:t>
            </a:r>
            <a:r>
              <a:rPr lang="fa-IR" sz="1400" b="0" i="0" u="none" strike="noStrike" baseline="0">
                <a:effectLst/>
              </a:rPr>
              <a:t> (ميليون دلار)</a:t>
            </a:r>
            <a:endParaRPr lang="fa-IR">
              <a:cs typeface="B Titr" panose="00000700000000000000" pitchFamily="2" charset="-78"/>
            </a:endParaRPr>
          </a:p>
        </c:rich>
      </c:tx>
      <c:overlay val="0"/>
      <c:spPr>
        <a:noFill/>
        <a:ln>
          <a:noFill/>
        </a:ln>
        <a:effectLst/>
      </c:spPr>
    </c:title>
    <c:autoTitleDeleted val="0"/>
    <c:plotArea>
      <c:layout>
        <c:manualLayout>
          <c:layoutTarget val="inner"/>
          <c:xMode val="edge"/>
          <c:yMode val="edge"/>
          <c:x val="8.6232126105281207E-2"/>
          <c:y val="8.2488941349667833E-2"/>
          <c:w val="0.89336414291842292"/>
          <c:h val="0.81223347348677866"/>
        </c:manualLayout>
      </c:layout>
      <c:lineChart>
        <c:grouping val="standard"/>
        <c:varyColors val="0"/>
        <c:ser>
          <c:idx val="0"/>
          <c:order val="0"/>
          <c:tx>
            <c:strRef>
              <c:f>Data!$E$85</c:f>
              <c:strCache>
                <c:ptCount val="1"/>
                <c:pt idx="0">
                  <c:v>ارزش حقیقی صادرات غیر نفتی به قیمت های ثابت 1402 (میلیارد دلار) </c:v>
                </c:pt>
              </c:strCache>
            </c:strRef>
          </c:tx>
          <c:spPr>
            <a:ln w="28575" cap="rnd">
              <a:solidFill>
                <a:schemeClr val="accent1"/>
              </a:solidFill>
              <a:round/>
            </a:ln>
            <a:effectLst/>
          </c:spPr>
          <c:marker>
            <c:symbol val="none"/>
          </c:marker>
          <c:cat>
            <c:numRef>
              <c:f>Data!$T$3:$BS$3</c:f>
              <c:numCache>
                <c:formatCode>General</c:formatCode>
                <c:ptCount val="52"/>
                <c:pt idx="0">
                  <c:v>1352</c:v>
                </c:pt>
                <c:pt idx="1">
                  <c:v>1353</c:v>
                </c:pt>
                <c:pt idx="2">
                  <c:v>1354</c:v>
                </c:pt>
                <c:pt idx="3">
                  <c:v>1355</c:v>
                </c:pt>
                <c:pt idx="4">
                  <c:v>1356</c:v>
                </c:pt>
                <c:pt idx="5">
                  <c:v>1357</c:v>
                </c:pt>
                <c:pt idx="6">
                  <c:v>1358</c:v>
                </c:pt>
                <c:pt idx="7">
                  <c:v>1359</c:v>
                </c:pt>
                <c:pt idx="8">
                  <c:v>1360</c:v>
                </c:pt>
                <c:pt idx="9">
                  <c:v>1361</c:v>
                </c:pt>
                <c:pt idx="10">
                  <c:v>1362</c:v>
                </c:pt>
                <c:pt idx="11">
                  <c:v>1363</c:v>
                </c:pt>
                <c:pt idx="12">
                  <c:v>1364</c:v>
                </c:pt>
                <c:pt idx="13">
                  <c:v>1365</c:v>
                </c:pt>
                <c:pt idx="14">
                  <c:v>1366</c:v>
                </c:pt>
                <c:pt idx="15">
                  <c:v>1367</c:v>
                </c:pt>
                <c:pt idx="16">
                  <c:v>1368</c:v>
                </c:pt>
                <c:pt idx="17">
                  <c:v>1369</c:v>
                </c:pt>
                <c:pt idx="18">
                  <c:v>1370</c:v>
                </c:pt>
                <c:pt idx="19">
                  <c:v>1371</c:v>
                </c:pt>
                <c:pt idx="20">
                  <c:v>1372</c:v>
                </c:pt>
                <c:pt idx="21">
                  <c:v>1373</c:v>
                </c:pt>
                <c:pt idx="22">
                  <c:v>1374</c:v>
                </c:pt>
                <c:pt idx="23">
                  <c:v>1375</c:v>
                </c:pt>
                <c:pt idx="24">
                  <c:v>1376</c:v>
                </c:pt>
                <c:pt idx="25">
                  <c:v>1377</c:v>
                </c:pt>
                <c:pt idx="26">
                  <c:v>1378</c:v>
                </c:pt>
                <c:pt idx="27">
                  <c:v>1379</c:v>
                </c:pt>
                <c:pt idx="28">
                  <c:v>1380</c:v>
                </c:pt>
                <c:pt idx="29">
                  <c:v>1381</c:v>
                </c:pt>
                <c:pt idx="30">
                  <c:v>1382</c:v>
                </c:pt>
                <c:pt idx="31">
                  <c:v>1383</c:v>
                </c:pt>
                <c:pt idx="32">
                  <c:v>1384</c:v>
                </c:pt>
                <c:pt idx="33">
                  <c:v>1385</c:v>
                </c:pt>
                <c:pt idx="34">
                  <c:v>1386</c:v>
                </c:pt>
                <c:pt idx="35">
                  <c:v>1387</c:v>
                </c:pt>
                <c:pt idx="36">
                  <c:v>1388</c:v>
                </c:pt>
                <c:pt idx="37">
                  <c:v>1389</c:v>
                </c:pt>
                <c:pt idx="38">
                  <c:v>1390</c:v>
                </c:pt>
                <c:pt idx="39">
                  <c:v>1391</c:v>
                </c:pt>
                <c:pt idx="40">
                  <c:v>1392</c:v>
                </c:pt>
                <c:pt idx="41">
                  <c:v>1393</c:v>
                </c:pt>
                <c:pt idx="42">
                  <c:v>1394</c:v>
                </c:pt>
                <c:pt idx="43">
                  <c:v>1395</c:v>
                </c:pt>
                <c:pt idx="44">
                  <c:v>1396</c:v>
                </c:pt>
                <c:pt idx="45">
                  <c:v>1397</c:v>
                </c:pt>
                <c:pt idx="46">
                  <c:v>1398</c:v>
                </c:pt>
                <c:pt idx="47">
                  <c:v>1399</c:v>
                </c:pt>
                <c:pt idx="48">
                  <c:v>1400</c:v>
                </c:pt>
                <c:pt idx="49">
                  <c:v>1401</c:v>
                </c:pt>
                <c:pt idx="50">
                  <c:v>1402</c:v>
                </c:pt>
                <c:pt idx="51">
                  <c:v>1403</c:v>
                </c:pt>
              </c:numCache>
            </c:numRef>
          </c:cat>
          <c:val>
            <c:numRef>
              <c:f>Data!$T$85:$BS$85</c:f>
              <c:numCache>
                <c:formatCode>0.0</c:formatCode>
                <c:ptCount val="52"/>
                <c:pt idx="0">
                  <c:v>4.3319848559966143</c:v>
                </c:pt>
                <c:pt idx="1">
                  <c:v>3.5751876049180282</c:v>
                </c:pt>
                <c:pt idx="2">
                  <c:v>3.3319700317125953</c:v>
                </c:pt>
                <c:pt idx="3">
                  <c:v>2.8741806927807851</c:v>
                </c:pt>
                <c:pt idx="4">
                  <c:v>2.6137588835349845</c:v>
                </c:pt>
                <c:pt idx="5">
                  <c:v>2.5213110849450633</c:v>
                </c:pt>
                <c:pt idx="6">
                  <c:v>3.3889499836720565</c:v>
                </c:pt>
                <c:pt idx="7">
                  <c:v>2.3707445362776762</c:v>
                </c:pt>
                <c:pt idx="8">
                  <c:v>1.1326397049766279</c:v>
                </c:pt>
                <c:pt idx="9">
                  <c:v>0.89142990886010243</c:v>
                </c:pt>
                <c:pt idx="10">
                  <c:v>1.0856880364834316</c:v>
                </c:pt>
                <c:pt idx="11">
                  <c:v>1.0525857833025822</c:v>
                </c:pt>
                <c:pt idx="12">
                  <c:v>1.309397226700495</c:v>
                </c:pt>
                <c:pt idx="13">
                  <c:v>2.5313259663498782</c:v>
                </c:pt>
                <c:pt idx="14">
                  <c:v>3.0949561345544527</c:v>
                </c:pt>
                <c:pt idx="15">
                  <c:v>2.6535310628849222</c:v>
                </c:pt>
                <c:pt idx="16">
                  <c:v>2.5508901074616785</c:v>
                </c:pt>
                <c:pt idx="17">
                  <c:v>3.0415355400727022</c:v>
                </c:pt>
                <c:pt idx="18">
                  <c:v>5.8915232810285678</c:v>
                </c:pt>
                <c:pt idx="19">
                  <c:v>6.4501157537830993</c:v>
                </c:pt>
                <c:pt idx="20">
                  <c:v>7.8566474886385818</c:v>
                </c:pt>
                <c:pt idx="21">
                  <c:v>9.8721501703575445</c:v>
                </c:pt>
                <c:pt idx="22">
                  <c:v>6.4740561794296116</c:v>
                </c:pt>
                <c:pt idx="23">
                  <c:v>6.0251275543512781</c:v>
                </c:pt>
                <c:pt idx="24">
                  <c:v>5.9082722174517874</c:v>
                </c:pt>
                <c:pt idx="25">
                  <c:v>5.8926783959967679</c:v>
                </c:pt>
                <c:pt idx="26">
                  <c:v>6.8977606942453731</c:v>
                </c:pt>
                <c:pt idx="27">
                  <c:v>7.3784119351116981</c:v>
                </c:pt>
                <c:pt idx="28">
                  <c:v>7.9541816372921117</c:v>
                </c:pt>
                <c:pt idx="29">
                  <c:v>8.6621625158026259</c:v>
                </c:pt>
                <c:pt idx="30">
                  <c:v>10.927620973264878</c:v>
                </c:pt>
                <c:pt idx="31">
                  <c:v>12.059027662768399</c:v>
                </c:pt>
                <c:pt idx="32">
                  <c:v>16.603620010877226</c:v>
                </c:pt>
                <c:pt idx="33">
                  <c:v>21.30403419530376</c:v>
                </c:pt>
                <c:pt idx="34">
                  <c:v>23.520647313970976</c:v>
                </c:pt>
                <c:pt idx="35">
                  <c:v>26.570148753424199</c:v>
                </c:pt>
                <c:pt idx="36">
                  <c:v>31.25372235846983</c:v>
                </c:pt>
                <c:pt idx="37">
                  <c:v>36.942491704842404</c:v>
                </c:pt>
                <c:pt idx="38">
                  <c:v>44.683521669784113</c:v>
                </c:pt>
                <c:pt idx="39">
                  <c:v>45.01707535502576</c:v>
                </c:pt>
                <c:pt idx="40">
                  <c:v>44.308985250236283</c:v>
                </c:pt>
                <c:pt idx="41">
                  <c:v>51.437246277945199</c:v>
                </c:pt>
                <c:pt idx="42">
                  <c:v>46.066127780522535</c:v>
                </c:pt>
                <c:pt idx="43">
                  <c:v>40.010713661735615</c:v>
                </c:pt>
                <c:pt idx="44">
                  <c:v>44.931372360361841</c:v>
                </c:pt>
                <c:pt idx="45">
                  <c:v>46.455001213338882</c:v>
                </c:pt>
                <c:pt idx="46">
                  <c:v>44.56029323391067</c:v>
                </c:pt>
                <c:pt idx="47">
                  <c:v>37.448459950452921</c:v>
                </c:pt>
                <c:pt idx="48">
                  <c:v>50.857887375123958</c:v>
                </c:pt>
                <c:pt idx="49">
                  <c:v>48.899871739952161</c:v>
                </c:pt>
                <c:pt idx="50">
                  <c:v>47.246252888842697</c:v>
                </c:pt>
                <c:pt idx="51">
                  <c:v>55.850002818383111</c:v>
                </c:pt>
              </c:numCache>
            </c:numRef>
          </c:val>
          <c:smooth val="0"/>
          <c:extLst>
            <c:ext xmlns:c16="http://schemas.microsoft.com/office/drawing/2014/chart" uri="{C3380CC4-5D6E-409C-BE32-E72D297353CC}">
              <c16:uniqueId val="{00000003-CB63-4F13-AB5C-17612B8AAF80}"/>
            </c:ext>
          </c:extLst>
        </c:ser>
        <c:ser>
          <c:idx val="1"/>
          <c:order val="1"/>
          <c:tx>
            <c:strRef>
              <c:f>Data!$E$87</c:f>
              <c:strCache>
                <c:ptCount val="1"/>
                <c:pt idx="0">
                  <c:v>صادرات غیر نفتی (میلیون دلار)</c:v>
                </c:pt>
              </c:strCache>
            </c:strRef>
          </c:tx>
          <c:marker>
            <c:symbol val="none"/>
          </c:marker>
          <c:cat>
            <c:numRef>
              <c:f>Data!$T$3:$BS$3</c:f>
              <c:numCache>
                <c:formatCode>General</c:formatCode>
                <c:ptCount val="52"/>
                <c:pt idx="0">
                  <c:v>1352</c:v>
                </c:pt>
                <c:pt idx="1">
                  <c:v>1353</c:v>
                </c:pt>
                <c:pt idx="2">
                  <c:v>1354</c:v>
                </c:pt>
                <c:pt idx="3">
                  <c:v>1355</c:v>
                </c:pt>
                <c:pt idx="4">
                  <c:v>1356</c:v>
                </c:pt>
                <c:pt idx="5">
                  <c:v>1357</c:v>
                </c:pt>
                <c:pt idx="6">
                  <c:v>1358</c:v>
                </c:pt>
                <c:pt idx="7">
                  <c:v>1359</c:v>
                </c:pt>
                <c:pt idx="8">
                  <c:v>1360</c:v>
                </c:pt>
                <c:pt idx="9">
                  <c:v>1361</c:v>
                </c:pt>
                <c:pt idx="10">
                  <c:v>1362</c:v>
                </c:pt>
                <c:pt idx="11">
                  <c:v>1363</c:v>
                </c:pt>
                <c:pt idx="12">
                  <c:v>1364</c:v>
                </c:pt>
                <c:pt idx="13">
                  <c:v>1365</c:v>
                </c:pt>
                <c:pt idx="14">
                  <c:v>1366</c:v>
                </c:pt>
                <c:pt idx="15">
                  <c:v>1367</c:v>
                </c:pt>
                <c:pt idx="16">
                  <c:v>1368</c:v>
                </c:pt>
                <c:pt idx="17">
                  <c:v>1369</c:v>
                </c:pt>
                <c:pt idx="18">
                  <c:v>1370</c:v>
                </c:pt>
                <c:pt idx="19">
                  <c:v>1371</c:v>
                </c:pt>
                <c:pt idx="20">
                  <c:v>1372</c:v>
                </c:pt>
                <c:pt idx="21">
                  <c:v>1373</c:v>
                </c:pt>
                <c:pt idx="22">
                  <c:v>1374</c:v>
                </c:pt>
                <c:pt idx="23">
                  <c:v>1375</c:v>
                </c:pt>
                <c:pt idx="24">
                  <c:v>1376</c:v>
                </c:pt>
                <c:pt idx="25">
                  <c:v>1377</c:v>
                </c:pt>
                <c:pt idx="26">
                  <c:v>1378</c:v>
                </c:pt>
                <c:pt idx="27">
                  <c:v>1379</c:v>
                </c:pt>
                <c:pt idx="28">
                  <c:v>1380</c:v>
                </c:pt>
                <c:pt idx="29">
                  <c:v>1381</c:v>
                </c:pt>
                <c:pt idx="30">
                  <c:v>1382</c:v>
                </c:pt>
                <c:pt idx="31">
                  <c:v>1383</c:v>
                </c:pt>
                <c:pt idx="32">
                  <c:v>1384</c:v>
                </c:pt>
                <c:pt idx="33">
                  <c:v>1385</c:v>
                </c:pt>
                <c:pt idx="34">
                  <c:v>1386</c:v>
                </c:pt>
                <c:pt idx="35">
                  <c:v>1387</c:v>
                </c:pt>
                <c:pt idx="36">
                  <c:v>1388</c:v>
                </c:pt>
                <c:pt idx="37">
                  <c:v>1389</c:v>
                </c:pt>
                <c:pt idx="38">
                  <c:v>1390</c:v>
                </c:pt>
                <c:pt idx="39">
                  <c:v>1391</c:v>
                </c:pt>
                <c:pt idx="40">
                  <c:v>1392</c:v>
                </c:pt>
                <c:pt idx="41">
                  <c:v>1393</c:v>
                </c:pt>
                <c:pt idx="42">
                  <c:v>1394</c:v>
                </c:pt>
                <c:pt idx="43">
                  <c:v>1395</c:v>
                </c:pt>
                <c:pt idx="44">
                  <c:v>1396</c:v>
                </c:pt>
                <c:pt idx="45">
                  <c:v>1397</c:v>
                </c:pt>
                <c:pt idx="46">
                  <c:v>1398</c:v>
                </c:pt>
                <c:pt idx="47">
                  <c:v>1399</c:v>
                </c:pt>
                <c:pt idx="48">
                  <c:v>1400</c:v>
                </c:pt>
                <c:pt idx="49">
                  <c:v>1401</c:v>
                </c:pt>
                <c:pt idx="50">
                  <c:v>1402</c:v>
                </c:pt>
                <c:pt idx="51">
                  <c:v>1403</c:v>
                </c:pt>
              </c:numCache>
            </c:numRef>
          </c:cat>
          <c:val>
            <c:numRef>
              <c:f>Data!$T$87:$BS$87</c:f>
              <c:numCache>
                <c:formatCode>#,##0.0_);\(#,##0.0\)</c:formatCode>
                <c:ptCount val="52"/>
                <c:pt idx="0">
                  <c:v>635</c:v>
                </c:pt>
                <c:pt idx="1">
                  <c:v>582</c:v>
                </c:pt>
                <c:pt idx="2">
                  <c:v>592</c:v>
                </c:pt>
                <c:pt idx="3">
                  <c:v>540</c:v>
                </c:pt>
                <c:pt idx="4">
                  <c:v>523</c:v>
                </c:pt>
                <c:pt idx="5">
                  <c:v>543</c:v>
                </c:pt>
                <c:pt idx="6">
                  <c:v>812</c:v>
                </c:pt>
                <c:pt idx="7">
                  <c:v>645</c:v>
                </c:pt>
                <c:pt idx="8">
                  <c:v>340</c:v>
                </c:pt>
                <c:pt idx="9">
                  <c:v>284</c:v>
                </c:pt>
                <c:pt idx="10">
                  <c:v>357</c:v>
                </c:pt>
                <c:pt idx="11">
                  <c:v>361</c:v>
                </c:pt>
                <c:pt idx="12">
                  <c:v>465</c:v>
                </c:pt>
                <c:pt idx="13">
                  <c:v>916</c:v>
                </c:pt>
                <c:pt idx="14">
                  <c:v>1161</c:v>
                </c:pt>
                <c:pt idx="15">
                  <c:v>1036</c:v>
                </c:pt>
                <c:pt idx="16">
                  <c:v>1044</c:v>
                </c:pt>
                <c:pt idx="17">
                  <c:v>1312</c:v>
                </c:pt>
                <c:pt idx="18">
                  <c:v>2649</c:v>
                </c:pt>
                <c:pt idx="19">
                  <c:v>2988</c:v>
                </c:pt>
                <c:pt idx="20">
                  <c:v>3747</c:v>
                </c:pt>
                <c:pt idx="21">
                  <c:v>4831</c:v>
                </c:pt>
                <c:pt idx="22">
                  <c:v>3257</c:v>
                </c:pt>
                <c:pt idx="23">
                  <c:v>3120</c:v>
                </c:pt>
                <c:pt idx="24">
                  <c:v>3131.01</c:v>
                </c:pt>
                <c:pt idx="25">
                  <c:v>3171.22</c:v>
                </c:pt>
                <c:pt idx="26">
                  <c:v>3793.34</c:v>
                </c:pt>
                <c:pt idx="27">
                  <c:v>4194.6899999999996</c:v>
                </c:pt>
                <c:pt idx="28">
                  <c:v>4649.82</c:v>
                </c:pt>
                <c:pt idx="29">
                  <c:v>5144</c:v>
                </c:pt>
                <c:pt idx="30">
                  <c:v>6636.65</c:v>
                </c:pt>
                <c:pt idx="31">
                  <c:v>7519.86</c:v>
                </c:pt>
                <c:pt idx="32">
                  <c:v>10705.09</c:v>
                </c:pt>
                <c:pt idx="33">
                  <c:v>14178.76</c:v>
                </c:pt>
                <c:pt idx="34">
                  <c:v>16100.57</c:v>
                </c:pt>
                <c:pt idx="35">
                  <c:v>18886.3</c:v>
                </c:pt>
                <c:pt idx="36">
                  <c:v>22136.44</c:v>
                </c:pt>
                <c:pt idx="37">
                  <c:v>26594.82</c:v>
                </c:pt>
                <c:pt idx="38">
                  <c:v>33183.050000000003</c:v>
                </c:pt>
                <c:pt idx="39">
                  <c:v>34122.550000000003</c:v>
                </c:pt>
                <c:pt idx="40">
                  <c:v>34077.800000000003</c:v>
                </c:pt>
                <c:pt idx="41">
                  <c:v>40201.86</c:v>
                </c:pt>
                <c:pt idx="42">
                  <c:v>36046.660000000003</c:v>
                </c:pt>
                <c:pt idx="43">
                  <c:v>31703.29</c:v>
                </c:pt>
                <c:pt idx="44">
                  <c:v>36360.639999999999</c:v>
                </c:pt>
                <c:pt idx="45">
                  <c:v>38511.89</c:v>
                </c:pt>
                <c:pt idx="46">
                  <c:v>37610.6</c:v>
                </c:pt>
                <c:pt idx="47">
                  <c:v>31997.85</c:v>
                </c:pt>
                <c:pt idx="48">
                  <c:v>45497.02</c:v>
                </c:pt>
                <c:pt idx="49">
                  <c:v>47246.252888842668</c:v>
                </c:pt>
                <c:pt idx="50">
                  <c:v>47246.252888842697</c:v>
                </c:pt>
                <c:pt idx="51">
                  <c:v>57246.252888842697</c:v>
                </c:pt>
              </c:numCache>
            </c:numRef>
          </c:val>
          <c:smooth val="0"/>
          <c:extLst>
            <c:ext xmlns:c16="http://schemas.microsoft.com/office/drawing/2014/chart" uri="{C3380CC4-5D6E-409C-BE32-E72D297353CC}">
              <c16:uniqueId val="{00000006-CB63-4F13-AB5C-17612B8AAF80}"/>
            </c:ext>
          </c:extLst>
        </c:ser>
        <c:dLbls>
          <c:showLegendKey val="0"/>
          <c:showVal val="0"/>
          <c:showCatName val="0"/>
          <c:showSerName val="0"/>
          <c:showPercent val="0"/>
          <c:showBubbleSize val="0"/>
        </c:dLbls>
        <c:smooth val="0"/>
        <c:axId val="1684037008"/>
        <c:axId val="2001566016"/>
      </c:lineChart>
      <c:catAx>
        <c:axId val="16840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logBase val="10"/>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ریال</a:t>
                </a:r>
              </a:p>
            </c:rich>
          </c:tx>
          <c:layout>
            <c:manualLayout>
              <c:xMode val="edge"/>
              <c:yMode val="edge"/>
              <c:x val="8.9961373278072028E-3"/>
              <c:y val="1.0065770107739562E-2"/>
            </c:manualLayout>
          </c:layout>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84037008"/>
        <c:crosses val="autoZero"/>
        <c:crossBetween val="between"/>
      </c:valAx>
    </c:plotArea>
    <c:legend>
      <c:legendPos val="r"/>
      <c:layout>
        <c:manualLayout>
          <c:xMode val="edge"/>
          <c:yMode val="edge"/>
          <c:x val="0.30843478090552046"/>
          <c:y val="0.64940195544291257"/>
          <c:w val="0.64601967534386062"/>
          <c:h val="0.16798787138671137"/>
        </c:manualLayout>
      </c:layout>
      <c:overlay val="0"/>
      <c:txPr>
        <a:bodyPr/>
        <a:lstStyle/>
        <a:p>
          <a:pPr>
            <a:defRPr sz="1400">
              <a:solidFill>
                <a:schemeClr val="tx1"/>
              </a:solidFill>
              <a:cs typeface="B Nazanin" panose="00000400000000000000" pitchFamily="2" charset="-78"/>
            </a:defRPr>
          </a:pPr>
          <a:endParaRPr lang="en-US"/>
        </a:p>
      </c:txPr>
    </c:legend>
    <c:plotVisOnly val="1"/>
    <c:dispBlanksAs val="gap"/>
    <c:showDLblsOverMax val="0"/>
  </c:chart>
  <c:txPr>
    <a:bodyPr/>
    <a:lstStyle/>
    <a:p>
      <a:pPr>
        <a:defRPr>
          <a:cs typeface="B Nazanin" panose="00000400000000000000" pitchFamily="2" charset="-78"/>
        </a:defRPr>
      </a:pPr>
      <a:endParaRPr lang="en-US"/>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B Titr" panose="00000700000000000000" pitchFamily="2" charset="-78"/>
            </a:defRPr>
          </a:pPr>
          <a:endParaRPr lang="en-US"/>
        </a:p>
      </c:txPr>
    </c:title>
    <c:autoTitleDeleted val="0"/>
    <c:plotArea>
      <c:layout/>
      <c:lineChart>
        <c:grouping val="standard"/>
        <c:varyColors val="0"/>
        <c:ser>
          <c:idx val="0"/>
          <c:order val="0"/>
          <c:tx>
            <c:strRef>
              <c:f>daily!$P$2</c:f>
              <c:strCache>
                <c:ptCount val="1"/>
                <c:pt idx="0">
                  <c:v>نرخ متوسط ماهانه دلار</c:v>
                </c:pt>
              </c:strCache>
            </c:strRef>
          </c:tx>
          <c:spPr>
            <a:ln w="28575" cap="rnd">
              <a:solidFill>
                <a:schemeClr val="accent1"/>
              </a:solidFill>
              <a:round/>
            </a:ln>
            <a:effectLst/>
          </c:spPr>
          <c:marker>
            <c:symbol val="none"/>
          </c:marker>
          <c:dLbls>
            <c:dLbl>
              <c:idx val="163"/>
              <c:layout>
                <c:manualLayout>
                  <c:x val="-2.101723413198823E-3"/>
                  <c:y val="-6.132766585029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A4-4CD1-A8F5-61C56FE464B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daily!$O$3:$O$194</c15:sqref>
                  </c15:fullRef>
                </c:ext>
              </c:extLst>
              <c:f>daily!$O$3:$O$166</c:f>
              <c:strCache>
                <c:ptCount val="164"/>
                <c:pt idx="0">
                  <c:v>1390:1</c:v>
                </c:pt>
                <c:pt idx="1">
                  <c:v>1390:2</c:v>
                </c:pt>
                <c:pt idx="2">
                  <c:v>1390:3</c:v>
                </c:pt>
                <c:pt idx="3">
                  <c:v>1390:4</c:v>
                </c:pt>
                <c:pt idx="4">
                  <c:v>1390:5</c:v>
                </c:pt>
                <c:pt idx="5">
                  <c:v>1390:6</c:v>
                </c:pt>
                <c:pt idx="6">
                  <c:v>1390:7</c:v>
                </c:pt>
                <c:pt idx="7">
                  <c:v>1390:8</c:v>
                </c:pt>
                <c:pt idx="8">
                  <c:v>1390:9</c:v>
                </c:pt>
                <c:pt idx="9">
                  <c:v>1390:10</c:v>
                </c:pt>
                <c:pt idx="10">
                  <c:v>1390:11</c:v>
                </c:pt>
                <c:pt idx="11">
                  <c:v>1390:12</c:v>
                </c:pt>
                <c:pt idx="12">
                  <c:v>1391:01</c:v>
                </c:pt>
                <c:pt idx="13">
                  <c:v>1391:02</c:v>
                </c:pt>
                <c:pt idx="14">
                  <c:v>1391:03</c:v>
                </c:pt>
                <c:pt idx="15">
                  <c:v>1391:04</c:v>
                </c:pt>
                <c:pt idx="16">
                  <c:v>1391:05</c:v>
                </c:pt>
                <c:pt idx="17">
                  <c:v>1391:06</c:v>
                </c:pt>
                <c:pt idx="18">
                  <c:v>1391:07</c:v>
                </c:pt>
                <c:pt idx="19">
                  <c:v>1391:08</c:v>
                </c:pt>
                <c:pt idx="20">
                  <c:v>1391:09</c:v>
                </c:pt>
                <c:pt idx="21">
                  <c:v>1391:10</c:v>
                </c:pt>
                <c:pt idx="22">
                  <c:v>1391:11</c:v>
                </c:pt>
                <c:pt idx="23">
                  <c:v>1391:12</c:v>
                </c:pt>
                <c:pt idx="24">
                  <c:v>1392:01</c:v>
                </c:pt>
                <c:pt idx="25">
                  <c:v>1392:02</c:v>
                </c:pt>
                <c:pt idx="26">
                  <c:v>1392:03</c:v>
                </c:pt>
                <c:pt idx="27">
                  <c:v>1392:04</c:v>
                </c:pt>
                <c:pt idx="28">
                  <c:v>1392:05</c:v>
                </c:pt>
                <c:pt idx="29">
                  <c:v>1392:06</c:v>
                </c:pt>
                <c:pt idx="30">
                  <c:v>1392:07</c:v>
                </c:pt>
                <c:pt idx="31">
                  <c:v>1392:08</c:v>
                </c:pt>
                <c:pt idx="32">
                  <c:v>1392:09</c:v>
                </c:pt>
                <c:pt idx="33">
                  <c:v>1392:10</c:v>
                </c:pt>
                <c:pt idx="34">
                  <c:v>1392:11</c:v>
                </c:pt>
                <c:pt idx="35">
                  <c:v>1392:12</c:v>
                </c:pt>
                <c:pt idx="36">
                  <c:v>1393:01</c:v>
                </c:pt>
                <c:pt idx="37">
                  <c:v>1393:02</c:v>
                </c:pt>
                <c:pt idx="38">
                  <c:v>1393:03</c:v>
                </c:pt>
                <c:pt idx="39">
                  <c:v>1393:04</c:v>
                </c:pt>
                <c:pt idx="40">
                  <c:v>1393:05</c:v>
                </c:pt>
                <c:pt idx="41">
                  <c:v>1393:06</c:v>
                </c:pt>
                <c:pt idx="42">
                  <c:v>1393:07</c:v>
                </c:pt>
                <c:pt idx="43">
                  <c:v>1393:08</c:v>
                </c:pt>
                <c:pt idx="44">
                  <c:v>1393:09</c:v>
                </c:pt>
                <c:pt idx="45">
                  <c:v>1393:10</c:v>
                </c:pt>
                <c:pt idx="46">
                  <c:v>1393:11</c:v>
                </c:pt>
                <c:pt idx="47">
                  <c:v>1393:12</c:v>
                </c:pt>
                <c:pt idx="48">
                  <c:v>1394:01</c:v>
                </c:pt>
                <c:pt idx="49">
                  <c:v>1394:02</c:v>
                </c:pt>
                <c:pt idx="50">
                  <c:v>1394:03</c:v>
                </c:pt>
                <c:pt idx="51">
                  <c:v>1394:04</c:v>
                </c:pt>
                <c:pt idx="52">
                  <c:v>1394:05</c:v>
                </c:pt>
                <c:pt idx="53">
                  <c:v>1394:06</c:v>
                </c:pt>
                <c:pt idx="54">
                  <c:v>1394:07</c:v>
                </c:pt>
                <c:pt idx="55">
                  <c:v>1394:08</c:v>
                </c:pt>
                <c:pt idx="56">
                  <c:v>1394:09</c:v>
                </c:pt>
                <c:pt idx="57">
                  <c:v>1394:10</c:v>
                </c:pt>
                <c:pt idx="58">
                  <c:v>1394:11</c:v>
                </c:pt>
                <c:pt idx="59">
                  <c:v>1394:12</c:v>
                </c:pt>
                <c:pt idx="60">
                  <c:v>1395:01</c:v>
                </c:pt>
                <c:pt idx="61">
                  <c:v>1395:02</c:v>
                </c:pt>
                <c:pt idx="62">
                  <c:v>1395:03</c:v>
                </c:pt>
                <c:pt idx="63">
                  <c:v>1395:04</c:v>
                </c:pt>
                <c:pt idx="64">
                  <c:v>1395:05</c:v>
                </c:pt>
                <c:pt idx="65">
                  <c:v>1395:06</c:v>
                </c:pt>
                <c:pt idx="66">
                  <c:v>1395:07</c:v>
                </c:pt>
                <c:pt idx="67">
                  <c:v>1395:08</c:v>
                </c:pt>
                <c:pt idx="68">
                  <c:v>1395:09</c:v>
                </c:pt>
                <c:pt idx="69">
                  <c:v>1395:10</c:v>
                </c:pt>
                <c:pt idx="70">
                  <c:v>1395:11</c:v>
                </c:pt>
                <c:pt idx="71">
                  <c:v>1395:12</c:v>
                </c:pt>
                <c:pt idx="72">
                  <c:v>1396:01</c:v>
                </c:pt>
                <c:pt idx="73">
                  <c:v>1396:02</c:v>
                </c:pt>
                <c:pt idx="74">
                  <c:v>1396:03</c:v>
                </c:pt>
                <c:pt idx="75">
                  <c:v>1396:04</c:v>
                </c:pt>
                <c:pt idx="76">
                  <c:v>1396:05</c:v>
                </c:pt>
                <c:pt idx="77">
                  <c:v>1396:06</c:v>
                </c:pt>
                <c:pt idx="78">
                  <c:v>1396:07</c:v>
                </c:pt>
                <c:pt idx="79">
                  <c:v>1396:08</c:v>
                </c:pt>
                <c:pt idx="80">
                  <c:v>1396:09</c:v>
                </c:pt>
                <c:pt idx="81">
                  <c:v>1396:10</c:v>
                </c:pt>
                <c:pt idx="82">
                  <c:v>1396:11</c:v>
                </c:pt>
                <c:pt idx="83">
                  <c:v>1396:12</c:v>
                </c:pt>
                <c:pt idx="84">
                  <c:v>1397:01</c:v>
                </c:pt>
                <c:pt idx="85">
                  <c:v>1397:02</c:v>
                </c:pt>
                <c:pt idx="86">
                  <c:v>1397:03</c:v>
                </c:pt>
                <c:pt idx="87">
                  <c:v>1397:04</c:v>
                </c:pt>
                <c:pt idx="88">
                  <c:v>1397:05</c:v>
                </c:pt>
                <c:pt idx="89">
                  <c:v>1397:06</c:v>
                </c:pt>
                <c:pt idx="90">
                  <c:v>1397:07</c:v>
                </c:pt>
                <c:pt idx="91">
                  <c:v>1397:08</c:v>
                </c:pt>
                <c:pt idx="92">
                  <c:v>1397:09</c:v>
                </c:pt>
                <c:pt idx="93">
                  <c:v>1397:10</c:v>
                </c:pt>
                <c:pt idx="94">
                  <c:v>1397:11</c:v>
                </c:pt>
                <c:pt idx="95">
                  <c:v>1397:12</c:v>
                </c:pt>
                <c:pt idx="96">
                  <c:v>1398:01</c:v>
                </c:pt>
                <c:pt idx="97">
                  <c:v>1398:02</c:v>
                </c:pt>
                <c:pt idx="98">
                  <c:v>1398:03</c:v>
                </c:pt>
                <c:pt idx="99">
                  <c:v>1398:04</c:v>
                </c:pt>
                <c:pt idx="100">
                  <c:v>1398:05</c:v>
                </c:pt>
                <c:pt idx="101">
                  <c:v>1398:06</c:v>
                </c:pt>
                <c:pt idx="102">
                  <c:v>1398:07</c:v>
                </c:pt>
                <c:pt idx="103">
                  <c:v>1398:08</c:v>
                </c:pt>
                <c:pt idx="104">
                  <c:v>1398:09</c:v>
                </c:pt>
                <c:pt idx="105">
                  <c:v>1398:10</c:v>
                </c:pt>
                <c:pt idx="106">
                  <c:v>1398:11</c:v>
                </c:pt>
                <c:pt idx="107">
                  <c:v>1398:12</c:v>
                </c:pt>
                <c:pt idx="108">
                  <c:v>1399:01</c:v>
                </c:pt>
                <c:pt idx="109">
                  <c:v>1399:02</c:v>
                </c:pt>
                <c:pt idx="110">
                  <c:v>1399:03</c:v>
                </c:pt>
                <c:pt idx="111">
                  <c:v>1399:04</c:v>
                </c:pt>
                <c:pt idx="112">
                  <c:v>1399:05</c:v>
                </c:pt>
                <c:pt idx="113">
                  <c:v>1399:06</c:v>
                </c:pt>
                <c:pt idx="114">
                  <c:v>1399:07</c:v>
                </c:pt>
                <c:pt idx="115">
                  <c:v>1399:08</c:v>
                </c:pt>
                <c:pt idx="116">
                  <c:v>1399:09</c:v>
                </c:pt>
                <c:pt idx="117">
                  <c:v>1399:10</c:v>
                </c:pt>
                <c:pt idx="118">
                  <c:v>1399:11</c:v>
                </c:pt>
                <c:pt idx="119">
                  <c:v>1399:12</c:v>
                </c:pt>
                <c:pt idx="120">
                  <c:v>1400:01</c:v>
                </c:pt>
                <c:pt idx="121">
                  <c:v>1400:02</c:v>
                </c:pt>
                <c:pt idx="122">
                  <c:v>1400:03</c:v>
                </c:pt>
                <c:pt idx="123">
                  <c:v>1400:04</c:v>
                </c:pt>
                <c:pt idx="124">
                  <c:v>1400:05</c:v>
                </c:pt>
                <c:pt idx="125">
                  <c:v>1400:06</c:v>
                </c:pt>
                <c:pt idx="126">
                  <c:v>1400:07</c:v>
                </c:pt>
                <c:pt idx="127">
                  <c:v>1400:08</c:v>
                </c:pt>
                <c:pt idx="128">
                  <c:v>1400:09</c:v>
                </c:pt>
                <c:pt idx="129">
                  <c:v>1400:10</c:v>
                </c:pt>
                <c:pt idx="130">
                  <c:v>1400:11</c:v>
                </c:pt>
                <c:pt idx="131">
                  <c:v>1400:12</c:v>
                </c:pt>
                <c:pt idx="132">
                  <c:v>1401:01</c:v>
                </c:pt>
                <c:pt idx="133">
                  <c:v>1401:02</c:v>
                </c:pt>
                <c:pt idx="134">
                  <c:v>1401:03</c:v>
                </c:pt>
                <c:pt idx="135">
                  <c:v>1401:04</c:v>
                </c:pt>
                <c:pt idx="136">
                  <c:v>1401:05</c:v>
                </c:pt>
                <c:pt idx="137">
                  <c:v>1401:06</c:v>
                </c:pt>
                <c:pt idx="138">
                  <c:v>1401:07</c:v>
                </c:pt>
                <c:pt idx="139">
                  <c:v>1401:08</c:v>
                </c:pt>
                <c:pt idx="140">
                  <c:v>1401:09</c:v>
                </c:pt>
                <c:pt idx="141">
                  <c:v>1401:10</c:v>
                </c:pt>
                <c:pt idx="142">
                  <c:v>1401:11</c:v>
                </c:pt>
                <c:pt idx="143">
                  <c:v>1401:12</c:v>
                </c:pt>
                <c:pt idx="144">
                  <c:v>1402:01</c:v>
                </c:pt>
                <c:pt idx="145">
                  <c:v>1402:02</c:v>
                </c:pt>
                <c:pt idx="146">
                  <c:v>1402:03</c:v>
                </c:pt>
                <c:pt idx="147">
                  <c:v>1402:04</c:v>
                </c:pt>
                <c:pt idx="148">
                  <c:v>1402:05</c:v>
                </c:pt>
                <c:pt idx="149">
                  <c:v>1402:06</c:v>
                </c:pt>
                <c:pt idx="150">
                  <c:v>1402:07</c:v>
                </c:pt>
                <c:pt idx="151">
                  <c:v>1402:08</c:v>
                </c:pt>
                <c:pt idx="152">
                  <c:v>1402:09</c:v>
                </c:pt>
                <c:pt idx="153">
                  <c:v>1402:10</c:v>
                </c:pt>
                <c:pt idx="154">
                  <c:v>1402:11</c:v>
                </c:pt>
                <c:pt idx="155">
                  <c:v>1402:12</c:v>
                </c:pt>
                <c:pt idx="156">
                  <c:v>1403:01</c:v>
                </c:pt>
                <c:pt idx="157">
                  <c:v>1403:02</c:v>
                </c:pt>
                <c:pt idx="158">
                  <c:v>1403:03</c:v>
                </c:pt>
                <c:pt idx="159">
                  <c:v>1403:04</c:v>
                </c:pt>
                <c:pt idx="160">
                  <c:v>1403:05</c:v>
                </c:pt>
                <c:pt idx="161">
                  <c:v>1403:06</c:v>
                </c:pt>
                <c:pt idx="162">
                  <c:v>1403:07</c:v>
                </c:pt>
                <c:pt idx="163">
                  <c:v>1403:08</c:v>
                </c:pt>
              </c:strCache>
            </c:strRef>
          </c:cat>
          <c:val>
            <c:numRef>
              <c:extLst>
                <c:ext xmlns:c15="http://schemas.microsoft.com/office/drawing/2012/chart" uri="{02D57815-91ED-43cb-92C2-25804820EDAC}">
                  <c15:fullRef>
                    <c15:sqref>daily!$P$3:$P$194</c15:sqref>
                  </c15:fullRef>
                </c:ext>
              </c:extLst>
              <c:f>daily!$P$3:$P$166</c:f>
              <c:numCache>
                <c:formatCode>#,##0_);\(#,##0\)</c:formatCode>
                <c:ptCount val="164"/>
                <c:pt idx="0">
                  <c:v>10857.034482758621</c:v>
                </c:pt>
                <c:pt idx="1">
                  <c:v>11524.4</c:v>
                </c:pt>
                <c:pt idx="2">
                  <c:v>11999.583333333334</c:v>
                </c:pt>
                <c:pt idx="3">
                  <c:v>11584</c:v>
                </c:pt>
                <c:pt idx="4">
                  <c:v>11527.6</c:v>
                </c:pt>
                <c:pt idx="5">
                  <c:v>12352.8</c:v>
                </c:pt>
                <c:pt idx="6">
                  <c:v>13155</c:v>
                </c:pt>
                <c:pt idx="7">
                  <c:v>11525.384615384615</c:v>
                </c:pt>
                <c:pt idx="8">
                  <c:v>13760.833333333334</c:v>
                </c:pt>
                <c:pt idx="9">
                  <c:v>16170.434782608696</c:v>
                </c:pt>
                <c:pt idx="10">
                  <c:v>18860</c:v>
                </c:pt>
                <c:pt idx="11">
                  <c:v>19013.043478260868</c:v>
                </c:pt>
                <c:pt idx="12">
                  <c:v>18704.5</c:v>
                </c:pt>
                <c:pt idx="13">
                  <c:v>16882.608695652172</c:v>
                </c:pt>
                <c:pt idx="14">
                  <c:v>17672.5</c:v>
                </c:pt>
                <c:pt idx="15">
                  <c:v>19298.400000000001</c:v>
                </c:pt>
                <c:pt idx="16">
                  <c:v>20433.2</c:v>
                </c:pt>
                <c:pt idx="17">
                  <c:v>23020.416666666668</c:v>
                </c:pt>
                <c:pt idx="18">
                  <c:v>31481.538461538461</c:v>
                </c:pt>
                <c:pt idx="19">
                  <c:v>31513.333333333332</c:v>
                </c:pt>
                <c:pt idx="20">
                  <c:v>29522.5</c:v>
                </c:pt>
                <c:pt idx="21">
                  <c:v>32675.652173913044</c:v>
                </c:pt>
                <c:pt idx="22">
                  <c:v>37010.400000000001</c:v>
                </c:pt>
                <c:pt idx="23">
                  <c:v>35542.916666666664</c:v>
                </c:pt>
                <c:pt idx="24">
                  <c:v>35287.5</c:v>
                </c:pt>
                <c:pt idx="25">
                  <c:v>35498</c:v>
                </c:pt>
                <c:pt idx="26">
                  <c:v>35725.65217391304</c:v>
                </c:pt>
                <c:pt idx="27">
                  <c:v>32782</c:v>
                </c:pt>
                <c:pt idx="28">
                  <c:v>31797.200000000001</c:v>
                </c:pt>
                <c:pt idx="29">
                  <c:v>31872.916666666668</c:v>
                </c:pt>
                <c:pt idx="30">
                  <c:v>30304</c:v>
                </c:pt>
                <c:pt idx="31">
                  <c:v>30128.695652173912</c:v>
                </c:pt>
                <c:pt idx="32">
                  <c:v>29520.400000000001</c:v>
                </c:pt>
                <c:pt idx="33">
                  <c:v>29740</c:v>
                </c:pt>
                <c:pt idx="34">
                  <c:v>29487.931034482757</c:v>
                </c:pt>
                <c:pt idx="35">
                  <c:v>30196.551724137931</c:v>
                </c:pt>
                <c:pt idx="36">
                  <c:v>30902.222222222223</c:v>
                </c:pt>
                <c:pt idx="37" formatCode="_ * #,##0_-_ر_ي_ا_ل_ ;_ * #,##0\-_ر_ي_ا_ل_ ;_ * &quot;-&quot;??_-_ر_ي_ا_ل_ ;_ @_ ">
                  <c:v>32805.714285714283</c:v>
                </c:pt>
                <c:pt idx="38" formatCode="_ * #,##0_-_ر_ي_ا_ل_ ;_ * #,##0\-_ر_ي_ا_ل_ ;_ * &quot;-&quot;??_-_ر_ي_ا_ل_ ;_ @_ ">
                  <c:v>32518</c:v>
                </c:pt>
                <c:pt idx="39" formatCode="_ * #,##0_-_ر_ي_ا_ل_ ;_ * #,##0\-_ر_ي_ا_ل_ ;_ * &quot;-&quot;??_-_ر_ي_ا_ل_ ;_ @_ ">
                  <c:v>31328.666666666668</c:v>
                </c:pt>
                <c:pt idx="40" formatCode="_ * #,##0_-_ر_ي_ا_ل_ ;_ * #,##0\-_ر_ي_ا_ل_ ;_ * &quot;-&quot;??_-_ر_ي_ا_ل_ ;_ @_ ">
                  <c:v>31234</c:v>
                </c:pt>
                <c:pt idx="41" formatCode="_ * #,##0_-_ر_ي_ا_ل_ ;_ * #,##0\-_ر_ي_ا_ل_ ;_ * &quot;-&quot;??_-_ر_ي_ا_ل_ ;_ @_ ">
                  <c:v>31673</c:v>
                </c:pt>
                <c:pt idx="42" formatCode="_ * #,##0_-_ر_ي_ا_ل_ ;_ * #,##0\-_ر_ي_ا_ل_ ;_ * &quot;-&quot;??_-_ر_ي_ا_ل_ ;_ @_ ">
                  <c:v>32350.666666666668</c:v>
                </c:pt>
                <c:pt idx="43" formatCode="_ * #,##0_-_ر_ي_ا_ل_ ;_ * #,##0\-_ر_ي_ا_ل_ ;_ * &quot;-&quot;??_-_ر_ي_ا_ل_ ;_ @_ ">
                  <c:v>32458.928571428572</c:v>
                </c:pt>
                <c:pt idx="44" formatCode="_ * #,##0_-_ر_ي_ا_ل_ ;_ * #,##0\-_ر_ي_ا_ل_ ;_ * &quot;-&quot;??_-_ر_ي_ا_ل_ ;_ @_ ">
                  <c:v>33933.666666666664</c:v>
                </c:pt>
                <c:pt idx="45">
                  <c:v>35061</c:v>
                </c:pt>
                <c:pt idx="46" formatCode="_ * #,##0_-_ر_ي_ا_ل_ ;_ * #,##0\-_ر_ي_ا_ل_ ;_ * &quot;-&quot;??_-_ر_ي_ا_ل_ ;_ @_ ">
                  <c:v>34399.199999999997</c:v>
                </c:pt>
                <c:pt idx="47" formatCode="_ * #,##0_-_ر_ي_ا_ل_ ;_ * #,##0\-_ر_ي_ا_ل_ ;_ * &quot;-&quot;??_-_ر_ي_ا_ل_ ;_ @_ ">
                  <c:v>33788.846153846156</c:v>
                </c:pt>
                <c:pt idx="48" formatCode="_ * #,##0_-_ر_ي_ا_ل_ ;_ * #,##0\-_ر_ي_ا_ل_ ;_ * &quot;-&quot;??_-_ر_ي_ا_ل_ ;_ @_ ">
                  <c:v>33208.888888888891</c:v>
                </c:pt>
                <c:pt idx="49" formatCode="_ * #,##0_-_ر_ي_ا_ل_ ;_ * #,##0\-_ر_ي_ا_ل_ ;_ * &quot;-&quot;??_-_ر_ي_ا_ل_ ;_ @_ ">
                  <c:v>33268.518518518518</c:v>
                </c:pt>
                <c:pt idx="50" formatCode="_ * #,##0_-_ر_ي_ا_ل_ ;_ * #,##0\-_ر_ي_ا_ل_ ;_ * &quot;-&quot;??_-_ر_ي_ا_ل_ ;_ @_ ">
                  <c:v>32981.25</c:v>
                </c:pt>
                <c:pt idx="51" formatCode="_ * #,##0_-_ر_ي_ا_ل_ ;_ * #,##0\-_ر_ي_ا_ل_ ;_ * &quot;-&quot;??_-_ر_ي_ا_ل_ ;_ @_ ">
                  <c:v>32644.782608695652</c:v>
                </c:pt>
                <c:pt idx="52" formatCode="_ * #,##0_-_ر_ي_ا_ل_ ;_ * #,##0\-_ر_ي_ا_ل_ ;_ * &quot;-&quot;??_-_ر_ي_ا_ل_ ;_ @_ ">
                  <c:v>33210.400000000001</c:v>
                </c:pt>
                <c:pt idx="53" formatCode="_ * #,##0_-_ر_ي_ا_ل_ ;_ * #,##0\-_ر_ي_ا_ل_ ;_ * &quot;-&quot;??_-_ر_ي_ا_ل_ ;_ @_ ">
                  <c:v>33814.230769230766</c:v>
                </c:pt>
                <c:pt idx="54" formatCode="_ * #,##0_-_ر_ي_ا_ل_ ;_ * #,##0\-_ر_ي_ا_ل_ ;_ * &quot;-&quot;??_-_ر_ي_ا_ل_ ;_ @_ ">
                  <c:v>33928.800000000003</c:v>
                </c:pt>
                <c:pt idx="55" formatCode="_ * #,##0_-_ر_ي_ا_ل_ ;_ * #,##0\-_ر_ي_ا_ل_ ;_ * &quot;-&quot;??_-_ر_ي_ا_ل_ ;_ @_ ">
                  <c:v>33925.416666666664</c:v>
                </c:pt>
                <c:pt idx="56" formatCode="_ * #,##0_-_ر_ي_ا_ل_ ;_ * #,##0\-_ر_ي_ا_ل_ ;_ * &quot;-&quot;??_-_ر_ي_ا_ل_ ;_ @_ ">
                  <c:v>33942.083333333336</c:v>
                </c:pt>
                <c:pt idx="57" formatCode="_ * #,##0_-_ر_ي_ا_ل_ ;_ * #,##0\-_ر_ي_ا_ل_ ;_ * &quot;-&quot;??_-_ر_ي_ا_ل_ ;_ @_ ">
                  <c:v>33870.800000000003</c:v>
                </c:pt>
                <c:pt idx="58" formatCode="_ * #,##0_-_ر_ي_ا_ل_ ;_ * #,##0\-_ر_ي_ا_ل_ ;_ * &quot;-&quot;??_-_ر_ي_ا_ل_ ;_ @_ ">
                  <c:v>33921.666666666664</c:v>
                </c:pt>
                <c:pt idx="59" formatCode="_ * #,##0_-_ر_ي_ا_ل_ ;_ * #,##0\-_ر_ي_ا_ل_ ;_ * &quot;-&quot;??_-_ر_ي_ا_ل_ ;_ @_ ">
                  <c:v>34429.565217391304</c:v>
                </c:pt>
                <c:pt idx="60" formatCode="_ * #,##0_-_ر_ي_ا_ل_ ;_ * #,##0\-_ر_ي_ا_ل_ ;_ * &quot;-&quot;??_-_ر_ي_ا_ل_ ;_ @_ ">
                  <c:v>34684.545454545456</c:v>
                </c:pt>
                <c:pt idx="61" formatCode="_ * #,##0_-_ر_ي_ا_ل_ ;_ * #,##0\-_ر_ي_ا_ل_ ;_ * &quot;-&quot;??_-_ر_ي_ا_ل_ ;_ @_ ">
                  <c:v>34505</c:v>
                </c:pt>
                <c:pt idx="62" formatCode="_ * #,##0_-_ر_ي_ا_ل_ ;_ * #,##0\-_ر_ي_ا_ل_ ;_ * &quot;-&quot;??_-_ر_ي_ا_ل_ ;_ @_ ">
                  <c:v>34596.666666666664</c:v>
                </c:pt>
                <c:pt idx="63" formatCode="_ * #,##0_-_ر_ي_ا_ل_ ;_ * #,##0\-_ر_ي_ا_ل_ ;_ * &quot;-&quot;??_-_ر_ي_ا_ل_ ;_ @_ ">
                  <c:v>34974.090909090912</c:v>
                </c:pt>
                <c:pt idx="64" formatCode="_ * #,##0_-_ر_ي_ا_ل_ ;_ * #,##0\-_ر_ي_ا_ل_ ;_ * &quot;-&quot;??_-_ر_ي_ا_ل_ ;_ @_ ">
                  <c:v>35312.307692307695</c:v>
                </c:pt>
                <c:pt idx="65" formatCode="_ * #,##0_-_ر_ي_ا_ل_ ;_ * #,##0\-_ر_ي_ا_ل_ ;_ * &quot;-&quot;??_-_ر_ي_ا_ل_ ;_ @_ ">
                  <c:v>35540.416666666664</c:v>
                </c:pt>
                <c:pt idx="66" formatCode="_ * #,##0_-_ر_ي_ا_ل_ ;_ * #,##0\-_ر_ي_ا_ل_ ;_ * &quot;-&quot;??_-_ر_ي_ا_ل_ ;_ @_ ">
                  <c:v>35784.782608695656</c:v>
                </c:pt>
                <c:pt idx="67" formatCode="_ * #,##0_-_ر_ي_ا_ل_ ;_ * #,##0\-_ر_ي_ا_ل_ ;_ * &quot;-&quot;??_-_ر_ي_ا_ل_ ;_ @_ ">
                  <c:v>36309.599999999999</c:v>
                </c:pt>
                <c:pt idx="68" formatCode="_ * #,##0_-_ر_ي_ا_ل_ ;_ * #,##0\-_ر_ي_ا_ل_ ;_ * &quot;-&quot;??_-_ر_ي_ا_ل_ ;_ @_ ">
                  <c:v>38445.217391304344</c:v>
                </c:pt>
                <c:pt idx="69" formatCode="_ * #,##0_-_ر_ي_ا_ل_ ;_ * #,##0\-_ر_ي_ا_ل_ ;_ * &quot;-&quot;??_-_ر_ي_ا_ل_ ;_ @_ ">
                  <c:v>39500.800000000003</c:v>
                </c:pt>
                <c:pt idx="70" formatCode="_ * #,##0_-_ر_ي_ا_ل_ ;_ * #,##0\-_ر_ي_ا_ل_ ;_ * &quot;-&quot;??_-_ر_ي_ا_ل_ ;_ @_ ">
                  <c:v>38319.599999999999</c:v>
                </c:pt>
                <c:pt idx="71" formatCode="_ * #,##0_-_ر_ي_ا_ل_ ;_ * #,##0\-_ر_ي_ا_ل_ ;_ * &quot;-&quot;??_-_ر_ي_ا_ل_ ;_ @_ ">
                  <c:v>37695.833333333336</c:v>
                </c:pt>
                <c:pt idx="72" formatCode="_ * #,##0_-_ر_ي_ا_ل_ ;_ * #,##0\-_ر_ي_ا_ل_ ;_ * &quot;-&quot;??_-_ر_ي_ا_ل_ ;_ @_ ">
                  <c:v>37570.869565217392</c:v>
                </c:pt>
                <c:pt idx="73" formatCode="_ * #,##0_-_ر_ي_ا_ل_ ;_ * #,##0\-_ر_ي_ا_ل_ ;_ * &quot;-&quot;??_-_ر_ي_ا_ل_ ;_ @_ ">
                  <c:v>37607.82608695652</c:v>
                </c:pt>
                <c:pt idx="74" formatCode="_ * #,##0_-_ر_ي_ا_ل_ ;_ * #,##0\-_ر_ي_ا_ل_ ;_ * &quot;-&quot;??_-_ر_ي_ا_ل_ ;_ @_ ">
                  <c:v>37607.82608695652</c:v>
                </c:pt>
                <c:pt idx="75" formatCode="_ * #,##0_-_ر_ي_ا_ل_ ;_ * #,##0\-_ر_ي_ا_ل_ ;_ * &quot;-&quot;??_-_ر_ي_ا_ل_ ;_ @_ ">
                  <c:v>37772.083333333336</c:v>
                </c:pt>
                <c:pt idx="76" formatCode="_ * #,##0_-_ر_ي_ا_ل_ ;_ * #,##0\-_ر_ي_ا_ل_ ;_ * &quot;-&quot;??_-_ر_ي_ا_ل_ ;_ @_ ">
                  <c:v>38116</c:v>
                </c:pt>
                <c:pt idx="77" formatCode="_ * #,##0_-_ر_ي_ا_ل_ ;_ * #,##0\-_ر_ي_ا_ل_ ;_ * &quot;-&quot;??_-_ر_ي_ا_ل_ ;_ @_ ">
                  <c:v>38840</c:v>
                </c:pt>
                <c:pt idx="78" formatCode="_ * #,##0_-_ر_ي_ا_ل_ ;_ * #,##0\-_ر_ي_ا_ل_ ;_ * &quot;-&quot;??_-_ر_ي_ا_ل_ ;_ @_ ">
                  <c:v>39700</c:v>
                </c:pt>
                <c:pt idx="79" formatCode="_ * #,##0_-_ر_ي_ا_ل_ ;_ * #,##0\-_ر_ي_ا_ل_ ;_ * &quot;-&quot;??_-_ر_ي_ا_ل_ ;_ @_ ">
                  <c:v>40715</c:v>
                </c:pt>
                <c:pt idx="80" formatCode="_ * #,##0_-_ر_ي_ا_ل_ ;_ * #,##0\-_ر_ي_ا_ل_ ;_ * &quot;-&quot;??_-_ر_ي_ا_ل_ ;_ @_ ">
                  <c:v>41725.599999999999</c:v>
                </c:pt>
                <c:pt idx="81" formatCode="_ * #,##0_-_ر_ي_ا_ل_ ;_ * #,##0\-_ر_ي_ا_ل_ ;_ * &quot;-&quot;??_-_ر_ي_ا_ل_ ;_ @_ ">
                  <c:v>43350.400000000001</c:v>
                </c:pt>
                <c:pt idx="82" formatCode="_ * #,##0_-_ر_ي_ا_ل_ ;_ * #,##0\-_ر_ي_ا_ل_ ;_ * &quot;-&quot;??_-_ر_ي_ا_ل_ ;_ @_ ">
                  <c:v>46535</c:v>
                </c:pt>
                <c:pt idx="83" formatCode="_ * #,##0_-_ر_ي_ا_ل_ ;_ * #,##0\-_ر_ي_ا_ل_ ;_ * &quot;-&quot;??_-_ر_ي_ا_ل_ ;_ @_ ">
                  <c:v>47008.148148148146</c:v>
                </c:pt>
                <c:pt idx="84" formatCode="_ * #,##0_-_ر_ي_ا_ل_ ;_ * #,##0\-_ر_ي_ا_ل_ ;_ * &quot;-&quot;??_-_ر_ي_ا_ل_ ;_ @_ ">
                  <c:v>51662.5</c:v>
                </c:pt>
                <c:pt idx="85" formatCode="_ * #,##0_-_ر_ي_ا_ل_ ;_ * #,##0\-_ر_ي_ا_ل_ ;_ * &quot;-&quot;??_-_ر_ي_ا_ل_ ;_ @_ ">
                  <c:v>60750</c:v>
                </c:pt>
                <c:pt idx="86" formatCode="_ * #,##0_-_ر_ي_ا_ل_ ;_ * #,##0\-_ر_ي_ا_ل_ ;_ * &quot;-&quot;??_-_ر_ي_ا_ل_ ;_ @_ ">
                  <c:v>66581.612903225803</c:v>
                </c:pt>
                <c:pt idx="87" formatCode="_ * #,##0_-_ر_ي_ا_ل_ ;_ * #,##0\-_ر_ي_ا_ل_ ;_ * &quot;-&quot;??_-_ر_ي_ا_ل_ ;_ @_ ">
                  <c:v>80726.78571428571</c:v>
                </c:pt>
                <c:pt idx="88" formatCode="_ * #,##0_-_ر_ي_ا_ل_ ;_ * #,##0\-_ر_ي_ا_ل_ ;_ * &quot;-&quot;??_-_ر_ي_ا_ل_ ;_ @_ ">
                  <c:v>102708.3870967742</c:v>
                </c:pt>
                <c:pt idx="89" formatCode="_ * #,##0_-_ر_ي_ا_ل_ ;_ * #,##0\-_ر_ي_ا_ل_ ;_ * &quot;-&quot;??_-_ر_ي_ا_ل_ ;_ @_ ">
                  <c:v>126694.44444444444</c:v>
                </c:pt>
                <c:pt idx="90" formatCode="_ * #,##0_-_ر_ي_ا_ل_ ;_ * #,##0\-_ر_ي_ا_ل_ ;_ * &quot;-&quot;??_-_ر_ي_ا_ل_ ;_ @_ ">
                  <c:v>150309.61538461538</c:v>
                </c:pt>
                <c:pt idx="91" formatCode="_ * #,##0_-_ر_ي_ا_ل_ ;_ * #,##0\-_ر_ي_ا_ل_ ;_ * &quot;-&quot;??_-_ر_ي_ا_ل_ ;_ @_ ">
                  <c:v>139657.5652173913</c:v>
                </c:pt>
                <c:pt idx="92" formatCode="_ * #,##0_-_ر_ي_ا_ل_ ;_ * #,##0\-_ر_ي_ا_ل_ ;_ * &quot;-&quot;??_-_ر_ي_ا_ل_ ;_ @_ ">
                  <c:v>111819.6</c:v>
                </c:pt>
                <c:pt idx="93" formatCode="_ * #,##0_-_ر_ي_ا_ل_ ;_ * #,##0\-_ر_ي_ا_ل_ ;_ * &quot;-&quot;??_-_ر_ي_ا_ل_ ;_ @_ ">
                  <c:v>108512</c:v>
                </c:pt>
                <c:pt idx="94" formatCode="_ * #,##0_-_ر_ي_ا_ل_ ;_ * #,##0\-_ر_ي_ا_ل_ ;_ * &quot;-&quot;??_-_ر_ي_ا_ل_ ;_ @_ ">
                  <c:v>119377.27272727272</c:v>
                </c:pt>
                <c:pt idx="95" formatCode="_ * #,##0_-_ر_ي_ا_ل_ ;_ * #,##0\-_ر_ي_ا_ل_ ;_ * &quot;-&quot;??_-_ر_ي_ا_ل_ ;_ @_ ">
                  <c:v>129699.09090909091</c:v>
                </c:pt>
                <c:pt idx="96" formatCode="_ * #,##0_-_ر_ي_ا_ل_ ;_ * #,##0\-_ر_ي_ا_ل_ ;_ * &quot;-&quot;??_-_ر_ي_ا_ل_ ;_ @_ ">
                  <c:v>136870.58823529413</c:v>
                </c:pt>
                <c:pt idx="97" formatCode="_ * #,##0_-_ر_ي_ا_ل_ ;_ * #,##0\-_ر_ي_ا_ل_ ;_ * &quot;-&quot;??_-_ر_ي_ا_ل_ ;_ @_ ">
                  <c:v>145865.38461538462</c:v>
                </c:pt>
                <c:pt idx="98" formatCode="_ * #,##0_-_ر_ي_ا_ل_ ;_ * #,##0\-_ر_ي_ا_ل_ ;_ * &quot;-&quot;??_-_ر_ي_ا_ل_ ;_ @_ ">
                  <c:v>135022.72727272726</c:v>
                </c:pt>
                <c:pt idx="99" formatCode="_ * #,##0_-_ر_ي_ا_ل_ ;_ * #,##0\-_ر_ي_ا_ل_ ;_ * &quot;-&quot;??_-_ر_ي_ا_ل_ ;_ @_ ">
                  <c:v>127404.16666666667</c:v>
                </c:pt>
                <c:pt idx="100" formatCode="_ * #,##0_-_ر_ي_ا_ل_ ;_ * #,##0\-_ر_ي_ا_ل_ ;_ * &quot;-&quot;??_-_ر_ي_ا_ل_ ;_ @_ ">
                  <c:v>118612.5</c:v>
                </c:pt>
                <c:pt idx="101" formatCode="_ * #,##0_-_ر_ي_ا_ل_ ;_ * #,##0\-_ر_ي_ا_ل_ ;_ * &quot;-&quot;??_-_ر_ي_ا_ل_ ;_ @_ ">
                  <c:v>113748.63636363637</c:v>
                </c:pt>
                <c:pt idx="102" formatCode="_ * #,##0_-_ر_ي_ا_ل_ ;_ * #,##0\-_ر_ي_ا_ل_ ;_ * &quot;-&quot;??_-_ر_ي_ا_ل_ ;_ @_ ">
                  <c:v>114440.90909090909</c:v>
                </c:pt>
                <c:pt idx="103" formatCode="_ * #,##0_-_ر_ي_ا_ل_ ;_ * #,##0\-_ر_ي_ا_ل_ ;_ * &quot;-&quot;??_-_ر_ي_ا_ل_ ;_ @_ ">
                  <c:v>115850</c:v>
                </c:pt>
                <c:pt idx="104" formatCode="_ * #,##0_-_ر_ي_ا_ل_ ;_ * #,##0\-_ر_ي_ا_ل_ ;_ * &quot;-&quot;??_-_ر_ي_ا_ل_ ;_ @_ ">
                  <c:v>128826.08695652174</c:v>
                </c:pt>
                <c:pt idx="105" formatCode="_ * #,##0_-_ر_ي_ا_ل_ ;_ * #,##0\-_ر_ي_ا_ل_ ;_ * &quot;-&quot;??_-_ر_ي_ا_ل_ ;_ @_ ">
                  <c:v>108512</c:v>
                </c:pt>
                <c:pt idx="106" formatCode="_ * #,##0_-_ر_ي_ا_ل_ ;_ * #,##0\-_ر_ي_ا_ل_ ;_ * &quot;-&quot;??_-_ر_ي_ا_ل_ ;_ @_ ">
                  <c:v>138689.58333333334</c:v>
                </c:pt>
                <c:pt idx="107" formatCode="_ * #,##0_-_ر_ي_ا_ل_ ;_ * #,##0\-_ر_ي_ا_ل_ ;_ * &quot;-&quot;??_-_ر_ي_ا_ل_ ;_ @_ ">
                  <c:v>156310.71428571429</c:v>
                </c:pt>
                <c:pt idx="108" formatCode="_ * #,##0_-_ر_ي_ا_ل_ ;_ * #,##0\-_ر_ي_ا_ل_ ;_ * &quot;-&quot;??_-_ر_ي_ا_ل_ ;_ @_ ">
                  <c:v>161984.21052631579</c:v>
                </c:pt>
                <c:pt idx="109" formatCode="_ * #,##0_-_ر_ي_ا_ل_ ;_ * #,##0\-_ر_ي_ا_ل_ ;_ * &quot;-&quot;??_-_ر_ي_ا_ل_ ;_ @_ ">
                  <c:v>165568.42105263157</c:v>
                </c:pt>
                <c:pt idx="110" formatCode="_ * #,##0_-_ر_ي_ا_ل_ ;_ * #,##0\-_ر_ي_ا_ل_ ;_ * &quot;-&quot;??_-_ر_ي_ا_ل_ ;_ @_ ">
                  <c:v>180015</c:v>
                </c:pt>
                <c:pt idx="111" formatCode="_ * #,##0_-_ر_ي_ا_ل_ ;_ * #,##0\-_ر_ي_ا_ل_ ;_ * &quot;-&quot;??_-_ر_ي_ا_ل_ ;_ @_ ">
                  <c:v>217548.14814814815</c:v>
                </c:pt>
                <c:pt idx="112" formatCode="_ * #,##0_-_ر_ي_ا_ل_ ;_ * #,##0\-_ر_ي_ا_ل_ ;_ * &quot;-&quot;??_-_ر_ي_ا_ل_ ;_ @_ ">
                  <c:v>227812</c:v>
                </c:pt>
                <c:pt idx="113" formatCode="_ * #,##0_-_ر_ي_ا_ل_ ;_ * #,##0\-_ر_ي_ا_ل_ ;_ * &quot;-&quot;??_-_ر_ي_ا_ل_ ;_ @_ ">
                  <c:v>251300</c:v>
                </c:pt>
                <c:pt idx="114" formatCode="_ * #,##0_-_ر_ي_ا_ل_ ;_ * #,##0\-_ر_ي_ا_ل_ ;_ * &quot;-&quot;??_-_ر_ي_ا_ل_ ;_ @_ ">
                  <c:v>257034.61538461538</c:v>
                </c:pt>
                <c:pt idx="115" formatCode="_ * #,##0_-_ر_ي_ا_ل_ ;_ * #,##0\-_ر_ي_ا_ل_ ;_ * &quot;-&quot;??_-_ر_ي_ا_ل_ ;_ @_ ">
                  <c:v>273473.91304347827</c:v>
                </c:pt>
                <c:pt idx="116" formatCode="_ * #,##0_-_ر_ي_ا_ل_ ;_ * #,##0\-_ر_ي_ا_ل_ ;_ * &quot;-&quot;??_-_ر_ي_ا_ل_ ;_ @_ ">
                  <c:v>257108</c:v>
                </c:pt>
                <c:pt idx="117" formatCode="_ * #,##0_-_ر_ي_ا_ل_ ;_ * #,##0\-_ر_ي_ا_ل_ ;_ * &quot;-&quot;??_-_ر_ي_ا_ل_ ;_ @_ ">
                  <c:v>250660</c:v>
                </c:pt>
                <c:pt idx="118" formatCode="_ * #,##0_-_ر_ي_ا_ل_ ;_ * #,##0\-_ر_ي_ا_ل_ ;_ * &quot;-&quot;??_-_ر_ي_ا_ل_ ;_ @_ ">
                  <c:v>244676</c:v>
                </c:pt>
                <c:pt idx="119" formatCode="_ * #,##0_-_ر_ي_ا_ل_ ;_ * #,##0\-_ر_ي_ا_ل_ ;_ * &quot;-&quot;??_-_ر_ي_ا_ل_ ;_ @_ ">
                  <c:v>249504.54545454544</c:v>
                </c:pt>
                <c:pt idx="120" formatCode="_ * #,##0_-_ر_ي_ا_ل_ ;_ * #,##0\-_ر_ي_ا_ل_ ;_ * &quot;-&quot;??_-_ر_ي_ا_ل_ ;_ @_ ">
                  <c:v>249470</c:v>
                </c:pt>
                <c:pt idx="121" formatCode="_ * #,##0_-_ر_ي_ا_ل_ ;_ * #,##0\-_ر_ي_ا_ل_ ;_ * &quot;-&quot;??_-_ر_ي_ا_ل_ ;_ @_ ">
                  <c:v>228500</c:v>
                </c:pt>
                <c:pt idx="122" formatCode="_ * #,##0_-_ر_ي_ا_ل_ ;_ * #,##0\-_ر_ي_ا_ل_ ;_ * &quot;-&quot;??_-_ر_ي_ا_ل_ ;_ @_ ">
                  <c:v>237836</c:v>
                </c:pt>
                <c:pt idx="123" formatCode="_ * #,##0_-_ر_ي_ا_ل_ ;_ * #,##0\-_ر_ي_ا_ل_ ;_ * &quot;-&quot;??_-_ر_ي_ا_ل_ ;_ @_ ">
                  <c:v>248141.66666666666</c:v>
                </c:pt>
                <c:pt idx="124" formatCode="_ * #,##0_-_ر_ي_ا_ل_ ;_ * #,##0\-_ر_ي_ا_ل_ ;_ * &quot;-&quot;??_-_ر_ي_ا_ل_ ;_ @_ ">
                  <c:v>259876.4705882353</c:v>
                </c:pt>
                <c:pt idx="125" formatCode="_ * #,##0_-_ر_ي_ا_ل_ ;_ * #,##0\-_ر_ي_ا_ل_ ;_ * &quot;-&quot;??_-_ر_ي_ا_ل_ ;_ @_ ">
                  <c:v>274855.55555555556</c:v>
                </c:pt>
                <c:pt idx="126" formatCode="_ * #,##0_-_ر_ي_ا_ل_ ;_ * #,##0\-_ر_ي_ا_ل_ ;_ * &quot;-&quot;??_-_ر_ي_ا_ل_ ;_ @_ ">
                  <c:v>276300</c:v>
                </c:pt>
                <c:pt idx="127" formatCode="_ * #,##0_-_ر_ي_ا_ل_ ;_ * #,##0\-_ر_ي_ا_ل_ ;_ * &quot;-&quot;??_-_ر_ي_ا_ل_ ;_ @_ ">
                  <c:v>280128.57142857142</c:v>
                </c:pt>
                <c:pt idx="128" formatCode="_ * #,##0_-_ر_ي_ا_ل_ ;_ * #,##0\-_ر_ي_ا_ل_ ;_ * &quot;-&quot;??_-_ر_ي_ا_ل_ ;_ @_ ">
                  <c:v>298523.07692307694</c:v>
                </c:pt>
                <c:pt idx="129" formatCode="_ * #,##0_-_ر_ي_ا_ل_ ;_ * #,##0\-_ر_ي_ا_ل_ ;_ * &quot;-&quot;??_-_ر_ي_ا_ل_ ;_ @_ ">
                  <c:v>287916</c:v>
                </c:pt>
                <c:pt idx="130" formatCode="_ * #,##0_-_ر_ي_ا_ل_ ;_ * #,##0\-_ر_ي_ا_ل_ ;_ * &quot;-&quot;??_-_ر_ي_ا_ل_ ;_ @_ ">
                  <c:v>273782.60869565216</c:v>
                </c:pt>
                <c:pt idx="131">
                  <c:v>261940.90909090909</c:v>
                </c:pt>
                <c:pt idx="132" formatCode="_ * #,##0_-_ر_ي_ا_ل_ ;_ * #,##0\-_ر_ي_ا_ل_ ;_ * &quot;-&quot;??_-_ر_ي_ا_ل_ ;_ @_ ">
                  <c:v>276812.5</c:v>
                </c:pt>
                <c:pt idx="133" formatCode="_ * #,##0_-_ر_ي_ا_ل_ ;_ * #,##0\-_ر_ي_ا_ل_ ;_ * &quot;-&quot;??_-_ر_ي_ا_ل_ ;_ @_ ">
                  <c:v>291659.09090909088</c:v>
                </c:pt>
                <c:pt idx="134" formatCode="_ * #,##0_-_ر_ي_ا_ل_ ;_ * #,##0\-_ر_ي_ا_ل_ ;_ * &quot;-&quot;??_-_ر_ي_ا_ل_ ;_ @_ ">
                  <c:v>315654.83870967739</c:v>
                </c:pt>
                <c:pt idx="135" formatCode="_ * #,##0_-_ر_ي_ا_ل_ ;_ * #,##0\-_ر_ي_ا_ل_ ;_ * &quot;-&quot;??_-_ر_ي_ا_ل_ ;_ @_ ">
                  <c:v>316250</c:v>
                </c:pt>
                <c:pt idx="136" formatCode="_ * #,##0_-_ر_ي_ا_ل_ ;_ * #,##0\-_ر_ي_ا_ل_ ;_ * &quot;-&quot;??_-_ر_ي_ا_ل_ ;_ @_ ">
                  <c:v>309764</c:v>
                </c:pt>
                <c:pt idx="137" formatCode="_ * #,##0_-_ر_ي_ا_ل_ ;_ * #,##0\-_ر_ي_ا_ل_ ;_ * &quot;-&quot;??_-_ر_ي_ا_ل_ ;_ @_ ">
                  <c:v>307857</c:v>
                </c:pt>
                <c:pt idx="138" formatCode="_ * #,##0_-_ر_ي_ا_ل_ ;_ * #,##0\-_ر_ي_ا_ل_ ;_ * &quot;-&quot;??_-_ر_ي_ا_ل_ ;_ @_ ">
                  <c:v>326336.81818181818</c:v>
                </c:pt>
                <c:pt idx="139" formatCode="_ * #,##0_-_ر_ي_ا_ل_ ;_ * #,##0\-_ر_ي_ا_ل_ ;_ * &quot;-&quot;??_-_ر_ي_ا_ل_ ;_ @_ ">
                  <c:v>343567.36842105264</c:v>
                </c:pt>
                <c:pt idx="140" formatCode="_ * #,##0_-_ر_ي_ا_ل_ ;_ * #,##0\-_ر_ي_ا_ل_ ;_ * &quot;-&quot;??_-_ر_ي_ا_ل_ ;_ @_ ">
                  <c:v>364188.63636363635</c:v>
                </c:pt>
                <c:pt idx="141" formatCode="_ * #,##0_-_ر_ي_ا_ل_ ;_ * #,##0\-_ر_ي_ا_ل_ ;_ * &quot;-&quot;??_-_ر_ي_ا_ل_ ;_ @_ ">
                  <c:v>452553.84615384613</c:v>
                </c:pt>
                <c:pt idx="142" formatCode="_ * #,##0_-_ر_ي_ا_ل_ ;_ * #,##0\-_ر_ي_ا_ل_ ;_ * &quot;-&quot;??_-_ر_ي_ا_ل_ ;_ @_ ">
                  <c:v>452553.84615384613</c:v>
                </c:pt>
                <c:pt idx="143" formatCode="_ * #,##0_-_ر_ي_ا_ل_ ;_ * #,##0\-_ر_ي_ا_ل_ ;_ * &quot;-&quot;??_-_ر_ي_ا_ل_ ;_ @_ ">
                  <c:v>505816.66666666669</c:v>
                </c:pt>
                <c:pt idx="144" formatCode="_ * #,##0_-_ر_ي_ا_ل_ ;_ * #,##0\-_ر_ي_ا_ل_ ;_ * &quot;-&quot;??_-_ر_ي_ا_ل_ ;_ @_ ">
                  <c:v>515916.66666666669</c:v>
                </c:pt>
                <c:pt idx="145" formatCode="_ * #,##0_-_ر_ي_ا_ل_ ;_ * #,##0\-_ر_ي_ا_ل_ ;_ * &quot;-&quot;??_-_ر_ي_ا_ل_ ;_ @_ ">
                  <c:v>527714.81481481483</c:v>
                </c:pt>
                <c:pt idx="146" formatCode="_ * #,##0_-_ر_ي_ا_ل_ ;_ * #,##0\-_ر_ي_ا_ل_ ;_ * &quot;-&quot;??_-_ر_ي_ا_ل_ ;_ @_ ">
                  <c:v>502392.59259259258</c:v>
                </c:pt>
                <c:pt idx="147" formatCode="_ * #,##0_-_ر_ي_ا_ل_ ;_ * #,##0\-_ر_ي_ا_ل_ ;_ * &quot;-&quot;??_-_ر_ي_ا_ل_ ;_ @_ ">
                  <c:v>495380</c:v>
                </c:pt>
                <c:pt idx="148" formatCode="_ * #,##0_-_ر_ي_ا_ل_ ;_ * #,##0\-_ر_ي_ا_ل_ ;_ * &quot;-&quot;??_-_ر_ي_ا_ل_ ;_ @_ ">
                  <c:v>492069.23076923075</c:v>
                </c:pt>
                <c:pt idx="149" formatCode="_ * #,##0_-_ر_ي_ا_ل_ ;_ * #,##0\-_ر_ي_ا_ل_ ;_ * &quot;-&quot;??_-_ر_ي_ا_ل_ ;_ @_ ">
                  <c:v>494542.30769230769</c:v>
                </c:pt>
                <c:pt idx="150" formatCode="_ * #,##0_-_ر_ي_ا_ل_ ;_ * #,##0\-_ر_ي_ا_ل_ ;_ * &quot;-&quot;??_-_ر_ي_ا_ل_ ;_ @_ ">
                  <c:v>502753.84615384613</c:v>
                </c:pt>
                <c:pt idx="151" formatCode="_ * #,##0_-_ر_ي_ا_ل_ ;_ * #,##0\-_ر_ي_ا_ل_ ;_ * &quot;-&quot;??_-_ر_ي_ا_ل_ ;_ @_ ">
                  <c:v>512526.92307692306</c:v>
                </c:pt>
                <c:pt idx="152" formatCode="_ * #,##0_-_ر_ي_ا_ل_ ;_ * #,##0\-_ر_ي_ا_ل_ ;_ * &quot;-&quot;??_-_ر_ي_ا_ل_ ;_ @_ ">
                  <c:v>502936</c:v>
                </c:pt>
                <c:pt idx="153" formatCode="_ * #,##0_-_ر_ي_ا_ل_ ;_ * #,##0\-_ر_ي_ا_ل_ ;_ * &quot;-&quot;??_-_ر_ي_ا_ل_ ;_ @_ ">
                  <c:v>513568</c:v>
                </c:pt>
                <c:pt idx="154" formatCode="_ * #,##0_-_ر_ي_ا_ل_ ;_ * #,##0\-_ر_ي_ا_ل_ ;_ * &quot;-&quot;??_-_ر_ي_ا_ل_ ;_ @_ ">
                  <c:v>559588.4615384615</c:v>
                </c:pt>
                <c:pt idx="155" formatCode="_ * #,##0_-_ر_ي_ا_ل_ ;_ * #,##0\-_ر_ي_ا_ل_ ;_ * &quot;-&quot;??_-_ر_ي_ا_ل_ ;_ @_ ">
                  <c:v>591358.33333333337</c:v>
                </c:pt>
                <c:pt idx="156" formatCode="_ * #,##0_-_ر_ي_ا_ل_ ;_ * #,##0\-_ر_ي_ا_ل_ ;_ * &quot;-&quot;??_-_ر_ي_ا_ل_ ;_ @_ ">
                  <c:v>639269.56521739135</c:v>
                </c:pt>
                <c:pt idx="157" formatCode="_ * #,##0_-_ر_ي_ا_ل_ ;_ * #,##0\-_ر_ي_ا_ل_ ;_ * &quot;-&quot;??_-_ر_ي_ا_ل_ ;_ @_ ">
                  <c:v>612559.61538461538</c:v>
                </c:pt>
                <c:pt idx="158" formatCode="_ * #,##0_-_ر_ي_ا_ل_ ;_ * #,##0\-_ر_ي_ا_ل_ ;_ * &quot;-&quot;??_-_ر_ي_ا_ل_ ;_ @_ ">
                  <c:v>587218.13043478259</c:v>
                </c:pt>
                <c:pt idx="159" formatCode="_ * #,##0_-_ر_ي_ا_ل_ ;_ * #,##0\-_ر_ي_ا_ل_ ;_ * &quot;-&quot;??_-_ر_ي_ا_ل_ ;_ @_ ">
                  <c:v>594786</c:v>
                </c:pt>
                <c:pt idx="160" formatCode="_ * #,##0_-_ر_ي_ا_ل_ ;_ * #,##0\-_ر_ي_ا_ل_ ;_ * &quot;-&quot;??_-_ر_ي_ا_ل_ ;_ @_ ">
                  <c:v>594857.60869565222</c:v>
                </c:pt>
                <c:pt idx="161" formatCode="_ * #,##0_-_ر_ي_ا_ل_ ;_ * #,##0\-_ر_ي_ا_ل_ ;_ * &quot;-&quot;??_-_ر_ي_ا_ل_ ;_ @_ ">
                  <c:v>593242.85714285716</c:v>
                </c:pt>
                <c:pt idx="162" formatCode="_ * #,##0_-_ر_ي_ا_ل_ ;_ * #,##0\-_ر_ي_ا_ل_ ;_ * &quot;-&quot;??_-_ر_ي_ا_ل_ ;_ @_ ">
                  <c:v>624622.22222222225</c:v>
                </c:pt>
                <c:pt idx="163" formatCode="_ * #,##0_-_ر_ي_ا_ل_ ;_ * #,##0\-_ر_ي_ا_ل_ ;_ * &quot;-&quot;??_-_ر_ي_ا_ل_ ;_ @_ ">
                  <c:v>682119.23076923075</c:v>
                </c:pt>
              </c:numCache>
            </c:numRef>
          </c:val>
          <c:smooth val="0"/>
          <c:extLst>
            <c:ext xmlns:c16="http://schemas.microsoft.com/office/drawing/2014/chart" uri="{C3380CC4-5D6E-409C-BE32-E72D297353CC}">
              <c16:uniqueId val="{00000001-85A4-4CD1-A8F5-61C56FE464BA}"/>
            </c:ext>
          </c:extLst>
        </c:ser>
        <c:dLbls>
          <c:showLegendKey val="0"/>
          <c:showVal val="0"/>
          <c:showCatName val="0"/>
          <c:showSerName val="0"/>
          <c:showPercent val="0"/>
          <c:showBubbleSize val="0"/>
        </c:dLbls>
        <c:smooth val="0"/>
        <c:axId val="1748849647"/>
        <c:axId val="1748847983"/>
      </c:lineChart>
      <c:catAx>
        <c:axId val="174884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48847983"/>
        <c:crosses val="autoZero"/>
        <c:auto val="1"/>
        <c:lblAlgn val="ctr"/>
        <c:lblOffset val="100"/>
        <c:noMultiLvlLbl val="0"/>
      </c:catAx>
      <c:valAx>
        <c:axId val="1748847983"/>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48849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B Titr" panose="00000700000000000000" pitchFamily="2" charset="-78"/>
              </a:defRPr>
            </a:pPr>
            <a:r>
              <a:rPr lang="fa-IR" sz="1600" b="0" i="0" u="none" strike="noStrike" kern="1200" spc="0" baseline="0">
                <a:solidFill>
                  <a:sysClr val="windowText" lastClr="000000"/>
                </a:solidFill>
                <a:cs typeface="B Titr" panose="00000700000000000000" pitchFamily="2" charset="-78"/>
              </a:rPr>
              <a:t>روند صادرات </a:t>
            </a:r>
            <a:r>
              <a:rPr lang="en-US" sz="1600" b="0" i="0" u="none" strike="noStrike" kern="1200" spc="0" baseline="0">
                <a:solidFill>
                  <a:sysClr val="windowText" lastClr="000000"/>
                </a:solidFill>
                <a:cs typeface="B Titr" panose="00000700000000000000" pitchFamily="2" charset="-78"/>
              </a:rPr>
              <a:t> </a:t>
            </a:r>
            <a:r>
              <a:rPr lang="fa-IR" sz="1600" b="0" i="0" u="none" strike="noStrike" kern="1200" spc="0" baseline="0">
                <a:solidFill>
                  <a:sysClr val="windowText" lastClr="000000"/>
                </a:solidFill>
                <a:cs typeface="B Titr" panose="00000700000000000000" pitchFamily="2" charset="-78"/>
              </a:rPr>
              <a:t>نفتی (به همراه گازو میعانات) و غیرنفتی کشور در 5 دهه گذشته</a:t>
            </a:r>
          </a:p>
        </c:rich>
      </c:tx>
      <c:overlay val="0"/>
      <c:spPr>
        <a:noFill/>
        <a:ln>
          <a:noFill/>
        </a:ln>
        <a:effectLst/>
      </c:spPr>
    </c:title>
    <c:autoTitleDeleted val="0"/>
    <c:plotArea>
      <c:layout>
        <c:manualLayout>
          <c:layoutTarget val="inner"/>
          <c:xMode val="edge"/>
          <c:yMode val="edge"/>
          <c:x val="8.6232126105281207E-2"/>
          <c:y val="8.2488941349667833E-2"/>
          <c:w val="0.89336414291842292"/>
          <c:h val="0.75659150463003544"/>
        </c:manualLayout>
      </c:layout>
      <c:lineChart>
        <c:grouping val="standard"/>
        <c:varyColors val="0"/>
        <c:ser>
          <c:idx val="0"/>
          <c:order val="0"/>
          <c:tx>
            <c:strRef>
              <c:f>Data!$E$12</c:f>
              <c:strCache>
                <c:ptCount val="1"/>
                <c:pt idx="0">
                  <c:v>صادرات نفتی (میلیون دلار)</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Data!$F$24:$BU$24</c15:sqref>
                  </c15:fullRef>
                </c:ext>
              </c:extLst>
              <c:f>Data!$R$24:$BR$24</c:f>
              <c:strCache>
                <c:ptCount val="53"/>
                <c:pt idx="0">
                  <c:v>1350</c:v>
                </c:pt>
                <c:pt idx="1">
                  <c:v>1351</c:v>
                </c:pt>
                <c:pt idx="2">
                  <c:v>1352</c:v>
                </c:pt>
                <c:pt idx="3">
                  <c:v>1353</c:v>
                </c:pt>
                <c:pt idx="4">
                  <c:v>1354</c:v>
                </c:pt>
                <c:pt idx="5">
                  <c:v>1355</c:v>
                </c:pt>
                <c:pt idx="6">
                  <c:v>1356</c:v>
                </c:pt>
                <c:pt idx="7">
                  <c:v>1357</c:v>
                </c:pt>
                <c:pt idx="8">
                  <c:v>1358</c:v>
                </c:pt>
                <c:pt idx="9">
                  <c:v>1359</c:v>
                </c:pt>
                <c:pt idx="10">
                  <c:v>1360</c:v>
                </c:pt>
                <c:pt idx="11">
                  <c:v>1361</c:v>
                </c:pt>
                <c:pt idx="12">
                  <c:v>1362</c:v>
                </c:pt>
                <c:pt idx="13">
                  <c:v>1363</c:v>
                </c:pt>
                <c:pt idx="14">
                  <c:v>1364</c:v>
                </c:pt>
                <c:pt idx="15">
                  <c:v>1365</c:v>
                </c:pt>
                <c:pt idx="16">
                  <c:v>1366</c:v>
                </c:pt>
                <c:pt idx="17">
                  <c:v>1367</c:v>
                </c:pt>
                <c:pt idx="18">
                  <c:v>1368</c:v>
                </c:pt>
                <c:pt idx="19">
                  <c:v>1369</c:v>
                </c:pt>
                <c:pt idx="20">
                  <c:v>1370</c:v>
                </c:pt>
                <c:pt idx="21">
                  <c:v>1371</c:v>
                </c:pt>
                <c:pt idx="22">
                  <c:v>1372</c:v>
                </c:pt>
                <c:pt idx="23">
                  <c:v>1373</c:v>
                </c:pt>
                <c:pt idx="24">
                  <c:v>1374</c:v>
                </c:pt>
                <c:pt idx="25">
                  <c:v>1375</c:v>
                </c:pt>
                <c:pt idx="26">
                  <c:v>1376</c:v>
                </c:pt>
                <c:pt idx="27">
                  <c:v>1377</c:v>
                </c:pt>
                <c:pt idx="28">
                  <c:v>1378</c:v>
                </c:pt>
                <c:pt idx="29">
                  <c:v>1379</c:v>
                </c:pt>
                <c:pt idx="30">
                  <c:v>1380</c:v>
                </c:pt>
                <c:pt idx="31">
                  <c:v>1381</c:v>
                </c:pt>
                <c:pt idx="32">
                  <c:v>1382</c:v>
                </c:pt>
                <c:pt idx="33">
                  <c:v>1383</c:v>
                </c:pt>
                <c:pt idx="34">
                  <c:v>1384</c:v>
                </c:pt>
                <c:pt idx="35">
                  <c:v>1385</c:v>
                </c:pt>
                <c:pt idx="36">
                  <c:v>1386</c:v>
                </c:pt>
                <c:pt idx="37">
                  <c:v>1387</c:v>
                </c:pt>
                <c:pt idx="38">
                  <c:v>1388</c:v>
                </c:pt>
                <c:pt idx="39">
                  <c:v>1389</c:v>
                </c:pt>
                <c:pt idx="40">
                  <c:v>1390</c:v>
                </c:pt>
                <c:pt idx="41">
                  <c:v>1391</c:v>
                </c:pt>
                <c:pt idx="42">
                  <c:v>1392</c:v>
                </c:pt>
                <c:pt idx="43">
                  <c:v>1393</c:v>
                </c:pt>
                <c:pt idx="44">
                  <c:v>1394</c:v>
                </c:pt>
                <c:pt idx="45">
                  <c:v>1395</c:v>
                </c:pt>
                <c:pt idx="46">
                  <c:v>1396</c:v>
                </c:pt>
                <c:pt idx="47">
                  <c:v>1397</c:v>
                </c:pt>
                <c:pt idx="48">
                  <c:v>1398</c:v>
                </c:pt>
                <c:pt idx="49">
                  <c:v>1399</c:v>
                </c:pt>
                <c:pt idx="50">
                  <c:v>1400</c:v>
                </c:pt>
                <c:pt idx="51">
                  <c:v>1401</c:v>
                </c:pt>
                <c:pt idx="52">
                  <c:v>1402</c:v>
                </c:pt>
              </c:strCache>
            </c:strRef>
          </c:cat>
          <c:val>
            <c:numRef>
              <c:extLst>
                <c:ext xmlns:c15="http://schemas.microsoft.com/office/drawing/2012/chart" uri="{02D57815-91ED-43cb-92C2-25804820EDAC}">
                  <c15:fullRef>
                    <c15:sqref>Data!$F$12:$BU$12</c15:sqref>
                  </c15:fullRef>
                </c:ext>
              </c:extLst>
              <c:f>Data!$R$12:$BR$12</c:f>
              <c:numCache>
                <c:formatCode>0.0</c:formatCode>
                <c:ptCount val="53"/>
                <c:pt idx="0" formatCode="#,##0.0_);\(#,##0.0\)">
                  <c:v>6737.58</c:v>
                </c:pt>
                <c:pt idx="1" formatCode="#,##0.0_);\(#,##0.0\)">
                  <c:v>7486.2</c:v>
                </c:pt>
                <c:pt idx="2" formatCode="#,##0.0_);\(#,##0.0\)">
                  <c:v>8318</c:v>
                </c:pt>
                <c:pt idx="3" formatCode="#,##0.0_);\(#,##0.0\)">
                  <c:v>21014</c:v>
                </c:pt>
                <c:pt idx="4" formatCode="#,##0.0_);\(#,##0.0\)">
                  <c:v>20034</c:v>
                </c:pt>
                <c:pt idx="5" formatCode="#,##0.0_);\(#,##0.0\)">
                  <c:v>24179</c:v>
                </c:pt>
                <c:pt idx="6" formatCode="#,##0.0_);\(#,##0.0\)">
                  <c:v>23451</c:v>
                </c:pt>
                <c:pt idx="7" formatCode="#,##0.0_);\(#,##0.0\)">
                  <c:v>15660</c:v>
                </c:pt>
                <c:pt idx="8" formatCode="#,##0.0_);\(#,##0.0\)">
                  <c:v>24158</c:v>
                </c:pt>
                <c:pt idx="9" formatCode="#,##0.0_);\(#,##0.0\)">
                  <c:v>11648</c:v>
                </c:pt>
                <c:pt idx="10" formatCode="#,##0.0_);\(#,##0.0\)">
                  <c:v>10619</c:v>
                </c:pt>
                <c:pt idx="11" formatCode="#,##0.0_);\(#,##0.0\)">
                  <c:v>21798</c:v>
                </c:pt>
                <c:pt idx="12" formatCode="#,##0.0_);\(#,##0.0\)">
                  <c:v>21150</c:v>
                </c:pt>
                <c:pt idx="13" formatCode="#,##0.0_);\(#,##0.0\)">
                  <c:v>16726</c:v>
                </c:pt>
                <c:pt idx="14" formatCode="#,##0.0_);\(#,##0.0\)">
                  <c:v>13710</c:v>
                </c:pt>
                <c:pt idx="15" formatCode="#,##0.0_);\(#,##0.0\)">
                  <c:v>6255</c:v>
                </c:pt>
                <c:pt idx="16" formatCode="#,##0.0_);\(#,##0.0\)">
                  <c:v>10755</c:v>
                </c:pt>
                <c:pt idx="17" formatCode="#,##0.0_);\(#,##0.0\)">
                  <c:v>9673</c:v>
                </c:pt>
                <c:pt idx="18" formatCode="#,##0.0_);\(#,##0.0\)">
                  <c:v>12037</c:v>
                </c:pt>
                <c:pt idx="19" formatCode="#,##0.0_);\(#,##0.0\)">
                  <c:v>17993</c:v>
                </c:pt>
                <c:pt idx="20" formatCode="#,##0.0_);\(#,##0.0\)">
                  <c:v>16012</c:v>
                </c:pt>
                <c:pt idx="21" formatCode="#,##0.0_);\(#,##0.0\)">
                  <c:v>16880</c:v>
                </c:pt>
                <c:pt idx="22" formatCode="#,##0.0_);\(#,##0.0\)">
                  <c:v>14333</c:v>
                </c:pt>
                <c:pt idx="23" formatCode="#,##0.0_);\(#,##0.0\)">
                  <c:v>14603</c:v>
                </c:pt>
                <c:pt idx="24" formatCode="#,##0.0_);\(#,##0.0\)">
                  <c:v>15103</c:v>
                </c:pt>
                <c:pt idx="25" formatCode="#,##0.0_);\(#,##0.0\)">
                  <c:v>19271</c:v>
                </c:pt>
                <c:pt idx="26" formatCode="#,##0.0_);\(#,##0.0\)">
                  <c:v>15931.891898120401</c:v>
                </c:pt>
                <c:pt idx="27" formatCode="#,##0.0_);\(#,##0.0\)">
                  <c:v>10659.172688136799</c:v>
                </c:pt>
                <c:pt idx="28" formatCode="#,##0.0_);\(#,##0.0\)">
                  <c:v>17976.916551613002</c:v>
                </c:pt>
                <c:pt idx="29" formatCode="#,##0.0_);\(#,##0.0\)">
                  <c:v>24955.164204006101</c:v>
                </c:pt>
                <c:pt idx="30" formatCode="#,##0.0_);\(#,##0.0\)">
                  <c:v>20152.595449218199</c:v>
                </c:pt>
                <c:pt idx="31" formatCode="#,##0.0_);\(#,##0.0\)">
                  <c:v>23784.947823677001</c:v>
                </c:pt>
                <c:pt idx="32" formatCode="#,##0.0_);\(#,##0.0\)">
                  <c:v>28406.995430854698</c:v>
                </c:pt>
                <c:pt idx="33" formatCode="#,##0.0_);\(#,##0.0\)">
                  <c:v>37448.159739389797</c:v>
                </c:pt>
                <c:pt idx="34" formatCode="#,##0.0_);\(#,##0.0\)">
                  <c:v>55790.708238067898</c:v>
                </c:pt>
                <c:pt idx="35" formatCode="#,##0.0_);\(#,##0.0\)">
                  <c:v>64665.287174538404</c:v>
                </c:pt>
                <c:pt idx="36" formatCode="#,##0.0_);\(#,##0.0\)">
                  <c:v>84505.159963606799</c:v>
                </c:pt>
                <c:pt idx="37" formatCode="#,##0.0_);\(#,##0.0\)">
                  <c:v>86618.867570627001</c:v>
                </c:pt>
                <c:pt idx="38" formatCode="#,##0.0_);\(#,##0.0\)">
                  <c:v>69957.124738985804</c:v>
                </c:pt>
                <c:pt idx="39" formatCode="#,##0.0_);\(#,##0.0\)">
                  <c:v>90191.234542079197</c:v>
                </c:pt>
                <c:pt idx="40" formatCode="#,##0.0_);\(#,##0.0\)">
                  <c:v>119147.76910216</c:v>
                </c:pt>
                <c:pt idx="41" formatCode="#,##0.0_);\(#,##0.0\)">
                  <c:v>68083.708570088405</c:v>
                </c:pt>
                <c:pt idx="42" formatCode="#,##0.0_);\(#,##0.0\)">
                  <c:v>64540.510291104998</c:v>
                </c:pt>
                <c:pt idx="43" formatCode="#,##0.0_);\(#,##0.0\)">
                  <c:v>55406.622798239499</c:v>
                </c:pt>
                <c:pt idx="44" formatCode="#,##0.0_);\(#,##0.0\)">
                  <c:v>31848.4364205893</c:v>
                </c:pt>
                <c:pt idx="45" formatCode="#,##0.0_);\(#,##0.0\)">
                  <c:v>53362.269531343198</c:v>
                </c:pt>
                <c:pt idx="46" formatCode="#,##0.0_);\(#,##0.0\)">
                  <c:v>62767.5931855569</c:v>
                </c:pt>
                <c:pt idx="47" formatCode="#,##0.0_);\(#,##0.0\)">
                  <c:v>56998.7133308337</c:v>
                </c:pt>
                <c:pt idx="48" formatCode="#,##0.0_);\(#,##0.0\)">
                  <c:v>26049.320407610601</c:v>
                </c:pt>
                <c:pt idx="49" formatCode="#,##0.0_);\(#,##0.0\)">
                  <c:v>23311.535829833294</c:v>
                </c:pt>
                <c:pt idx="50" formatCode="#,##0.0_);\(#,##0.0\)">
                  <c:v>38722.502433428097</c:v>
                </c:pt>
                <c:pt idx="51" formatCode="#,##0.0_);\(#,##0.0\)">
                  <c:v>55410.009979164803</c:v>
                </c:pt>
                <c:pt idx="52" formatCode="#,##0.0_);\(#,##0.0\)">
                  <c:v>56796.409739625058</c:v>
                </c:pt>
              </c:numCache>
            </c:numRef>
          </c:val>
          <c:smooth val="0"/>
          <c:extLst>
            <c:ext xmlns:c16="http://schemas.microsoft.com/office/drawing/2014/chart" uri="{C3380CC4-5D6E-409C-BE32-E72D297353CC}">
              <c16:uniqueId val="{00000003-C6A4-4B1F-8508-8C960F1C058F}"/>
            </c:ext>
          </c:extLst>
        </c:ser>
        <c:ser>
          <c:idx val="1"/>
          <c:order val="1"/>
          <c:tx>
            <c:strRef>
              <c:f>Data!$E$87</c:f>
              <c:strCache>
                <c:ptCount val="1"/>
                <c:pt idx="0">
                  <c:v>صادرات غیر نفتی (میلیون دلار)</c:v>
                </c:pt>
              </c:strCache>
            </c:strRef>
          </c:tx>
          <c:marker>
            <c:symbol val="none"/>
          </c:marker>
          <c:cat>
            <c:strRef>
              <c:extLst>
                <c:ext xmlns:c15="http://schemas.microsoft.com/office/drawing/2012/chart" uri="{02D57815-91ED-43cb-92C2-25804820EDAC}">
                  <c15:fullRef>
                    <c15:sqref>Data!$F$24:$BU$24</c15:sqref>
                  </c15:fullRef>
                </c:ext>
              </c:extLst>
              <c:f>Data!$R$24:$BR$24</c:f>
              <c:strCache>
                <c:ptCount val="53"/>
                <c:pt idx="0">
                  <c:v>1350</c:v>
                </c:pt>
                <c:pt idx="1">
                  <c:v>1351</c:v>
                </c:pt>
                <c:pt idx="2">
                  <c:v>1352</c:v>
                </c:pt>
                <c:pt idx="3">
                  <c:v>1353</c:v>
                </c:pt>
                <c:pt idx="4">
                  <c:v>1354</c:v>
                </c:pt>
                <c:pt idx="5">
                  <c:v>1355</c:v>
                </c:pt>
                <c:pt idx="6">
                  <c:v>1356</c:v>
                </c:pt>
                <c:pt idx="7">
                  <c:v>1357</c:v>
                </c:pt>
                <c:pt idx="8">
                  <c:v>1358</c:v>
                </c:pt>
                <c:pt idx="9">
                  <c:v>1359</c:v>
                </c:pt>
                <c:pt idx="10">
                  <c:v>1360</c:v>
                </c:pt>
                <c:pt idx="11">
                  <c:v>1361</c:v>
                </c:pt>
                <c:pt idx="12">
                  <c:v>1362</c:v>
                </c:pt>
                <c:pt idx="13">
                  <c:v>1363</c:v>
                </c:pt>
                <c:pt idx="14">
                  <c:v>1364</c:v>
                </c:pt>
                <c:pt idx="15">
                  <c:v>1365</c:v>
                </c:pt>
                <c:pt idx="16">
                  <c:v>1366</c:v>
                </c:pt>
                <c:pt idx="17">
                  <c:v>1367</c:v>
                </c:pt>
                <c:pt idx="18">
                  <c:v>1368</c:v>
                </c:pt>
                <c:pt idx="19">
                  <c:v>1369</c:v>
                </c:pt>
                <c:pt idx="20">
                  <c:v>1370</c:v>
                </c:pt>
                <c:pt idx="21">
                  <c:v>1371</c:v>
                </c:pt>
                <c:pt idx="22">
                  <c:v>1372</c:v>
                </c:pt>
                <c:pt idx="23">
                  <c:v>1373</c:v>
                </c:pt>
                <c:pt idx="24">
                  <c:v>1374</c:v>
                </c:pt>
                <c:pt idx="25">
                  <c:v>1375</c:v>
                </c:pt>
                <c:pt idx="26">
                  <c:v>1376</c:v>
                </c:pt>
                <c:pt idx="27">
                  <c:v>1377</c:v>
                </c:pt>
                <c:pt idx="28">
                  <c:v>1378</c:v>
                </c:pt>
                <c:pt idx="29">
                  <c:v>1379</c:v>
                </c:pt>
                <c:pt idx="30">
                  <c:v>1380</c:v>
                </c:pt>
                <c:pt idx="31">
                  <c:v>1381</c:v>
                </c:pt>
                <c:pt idx="32">
                  <c:v>1382</c:v>
                </c:pt>
                <c:pt idx="33">
                  <c:v>1383</c:v>
                </c:pt>
                <c:pt idx="34">
                  <c:v>1384</c:v>
                </c:pt>
                <c:pt idx="35">
                  <c:v>1385</c:v>
                </c:pt>
                <c:pt idx="36">
                  <c:v>1386</c:v>
                </c:pt>
                <c:pt idx="37">
                  <c:v>1387</c:v>
                </c:pt>
                <c:pt idx="38">
                  <c:v>1388</c:v>
                </c:pt>
                <c:pt idx="39">
                  <c:v>1389</c:v>
                </c:pt>
                <c:pt idx="40">
                  <c:v>1390</c:v>
                </c:pt>
                <c:pt idx="41">
                  <c:v>1391</c:v>
                </c:pt>
                <c:pt idx="42">
                  <c:v>1392</c:v>
                </c:pt>
                <c:pt idx="43">
                  <c:v>1393</c:v>
                </c:pt>
                <c:pt idx="44">
                  <c:v>1394</c:v>
                </c:pt>
                <c:pt idx="45">
                  <c:v>1395</c:v>
                </c:pt>
                <c:pt idx="46">
                  <c:v>1396</c:v>
                </c:pt>
                <c:pt idx="47">
                  <c:v>1397</c:v>
                </c:pt>
                <c:pt idx="48">
                  <c:v>1398</c:v>
                </c:pt>
                <c:pt idx="49">
                  <c:v>1399</c:v>
                </c:pt>
                <c:pt idx="50">
                  <c:v>1400</c:v>
                </c:pt>
                <c:pt idx="51">
                  <c:v>1401</c:v>
                </c:pt>
                <c:pt idx="52">
                  <c:v>1402</c:v>
                </c:pt>
              </c:strCache>
            </c:strRef>
          </c:cat>
          <c:val>
            <c:numRef>
              <c:extLst>
                <c:ext xmlns:c15="http://schemas.microsoft.com/office/drawing/2012/chart" uri="{02D57815-91ED-43cb-92C2-25804820EDAC}">
                  <c15:fullRef>
                    <c15:sqref>Data!$F$87:$BU$87</c15:sqref>
                  </c15:fullRef>
                </c:ext>
              </c:extLst>
              <c:f>Data!$R$87:$BR$87</c:f>
              <c:numCache>
                <c:formatCode>0.0</c:formatCode>
                <c:ptCount val="53"/>
                <c:pt idx="0" formatCode="#,##0.0_);\(#,##0.0\)">
                  <c:v>514.35</c:v>
                </c:pt>
                <c:pt idx="1" formatCode="#,##0.0_);\(#,##0.0\)">
                  <c:v>571.5</c:v>
                </c:pt>
                <c:pt idx="2" formatCode="#,##0.0_);\(#,##0.0\)">
                  <c:v>635</c:v>
                </c:pt>
                <c:pt idx="3" formatCode="#,##0.0_);\(#,##0.0\)">
                  <c:v>582</c:v>
                </c:pt>
                <c:pt idx="4" formatCode="#,##0.0_);\(#,##0.0\)">
                  <c:v>592</c:v>
                </c:pt>
                <c:pt idx="5" formatCode="#,##0.0_);\(#,##0.0\)">
                  <c:v>540</c:v>
                </c:pt>
                <c:pt idx="6" formatCode="#,##0.0_);\(#,##0.0\)">
                  <c:v>523</c:v>
                </c:pt>
                <c:pt idx="7" formatCode="#,##0.0_);\(#,##0.0\)">
                  <c:v>543</c:v>
                </c:pt>
                <c:pt idx="8" formatCode="#,##0.0_);\(#,##0.0\)">
                  <c:v>812</c:v>
                </c:pt>
                <c:pt idx="9" formatCode="#,##0.0_);\(#,##0.0\)">
                  <c:v>645</c:v>
                </c:pt>
                <c:pt idx="10" formatCode="#,##0.0_);\(#,##0.0\)">
                  <c:v>340</c:v>
                </c:pt>
                <c:pt idx="11" formatCode="#,##0.0_);\(#,##0.0\)">
                  <c:v>284</c:v>
                </c:pt>
                <c:pt idx="12" formatCode="#,##0.0_);\(#,##0.0\)">
                  <c:v>357</c:v>
                </c:pt>
                <c:pt idx="13" formatCode="#,##0.0_);\(#,##0.0\)">
                  <c:v>361</c:v>
                </c:pt>
                <c:pt idx="14" formatCode="#,##0.0_);\(#,##0.0\)">
                  <c:v>465</c:v>
                </c:pt>
                <c:pt idx="15" formatCode="#,##0.0_);\(#,##0.0\)">
                  <c:v>916</c:v>
                </c:pt>
                <c:pt idx="16" formatCode="#,##0.0_);\(#,##0.0\)">
                  <c:v>1161</c:v>
                </c:pt>
                <c:pt idx="17" formatCode="#,##0.0_);\(#,##0.0\)">
                  <c:v>1036</c:v>
                </c:pt>
                <c:pt idx="18" formatCode="#,##0.0_);\(#,##0.0\)">
                  <c:v>1044</c:v>
                </c:pt>
                <c:pt idx="19" formatCode="#,##0.0_);\(#,##0.0\)">
                  <c:v>1312</c:v>
                </c:pt>
                <c:pt idx="20" formatCode="#,##0.0_);\(#,##0.0\)">
                  <c:v>2649</c:v>
                </c:pt>
                <c:pt idx="21" formatCode="#,##0.0_);\(#,##0.0\)">
                  <c:v>2988</c:v>
                </c:pt>
                <c:pt idx="22" formatCode="#,##0.0_);\(#,##0.0\)">
                  <c:v>3747</c:v>
                </c:pt>
                <c:pt idx="23" formatCode="#,##0.0_);\(#,##0.0\)">
                  <c:v>4831</c:v>
                </c:pt>
                <c:pt idx="24" formatCode="#,##0.0_);\(#,##0.0\)">
                  <c:v>3257</c:v>
                </c:pt>
                <c:pt idx="25" formatCode="#,##0.0_);\(#,##0.0\)">
                  <c:v>3120</c:v>
                </c:pt>
                <c:pt idx="26" formatCode="#,##0.0_);\(#,##0.0\)">
                  <c:v>3131.01</c:v>
                </c:pt>
                <c:pt idx="27" formatCode="#,##0.0_);\(#,##0.0\)">
                  <c:v>3171.22</c:v>
                </c:pt>
                <c:pt idx="28" formatCode="#,##0.0_);\(#,##0.0\)">
                  <c:v>3793.34</c:v>
                </c:pt>
                <c:pt idx="29" formatCode="#,##0.0_);\(#,##0.0\)">
                  <c:v>4194.6899999999996</c:v>
                </c:pt>
                <c:pt idx="30" formatCode="#,##0.0_);\(#,##0.0\)">
                  <c:v>4649.82</c:v>
                </c:pt>
                <c:pt idx="31" formatCode="#,##0.0_);\(#,##0.0\)">
                  <c:v>5144</c:v>
                </c:pt>
                <c:pt idx="32" formatCode="#,##0.0_);\(#,##0.0\)">
                  <c:v>6636.65</c:v>
                </c:pt>
                <c:pt idx="33" formatCode="#,##0.0_);\(#,##0.0\)">
                  <c:v>7519.86</c:v>
                </c:pt>
                <c:pt idx="34" formatCode="#,##0.0_);\(#,##0.0\)">
                  <c:v>10705.09</c:v>
                </c:pt>
                <c:pt idx="35" formatCode="#,##0.0_);\(#,##0.0\)">
                  <c:v>14178.76</c:v>
                </c:pt>
                <c:pt idx="36" formatCode="#,##0.0_);\(#,##0.0\)">
                  <c:v>16100.57</c:v>
                </c:pt>
                <c:pt idx="37" formatCode="#,##0.0_);\(#,##0.0\)">
                  <c:v>18886.3</c:v>
                </c:pt>
                <c:pt idx="38" formatCode="#,##0.0_);\(#,##0.0\)">
                  <c:v>22136.44</c:v>
                </c:pt>
                <c:pt idx="39" formatCode="#,##0.0_);\(#,##0.0\)">
                  <c:v>26594.82</c:v>
                </c:pt>
                <c:pt idx="40" formatCode="#,##0.0_);\(#,##0.0\)">
                  <c:v>33183.050000000003</c:v>
                </c:pt>
                <c:pt idx="41" formatCode="#,##0.0_);\(#,##0.0\)">
                  <c:v>34122.550000000003</c:v>
                </c:pt>
                <c:pt idx="42" formatCode="#,##0.0_);\(#,##0.0\)">
                  <c:v>34077.800000000003</c:v>
                </c:pt>
                <c:pt idx="43" formatCode="#,##0.0_);\(#,##0.0\)">
                  <c:v>40201.86</c:v>
                </c:pt>
                <c:pt idx="44" formatCode="#,##0.0_);\(#,##0.0\)">
                  <c:v>36046.660000000003</c:v>
                </c:pt>
                <c:pt idx="45" formatCode="#,##0.0_);\(#,##0.0\)">
                  <c:v>31703.29</c:v>
                </c:pt>
                <c:pt idx="46" formatCode="#,##0.0_);\(#,##0.0\)">
                  <c:v>36360.639999999999</c:v>
                </c:pt>
                <c:pt idx="47" formatCode="#,##0.0_);\(#,##0.0\)">
                  <c:v>38511.89</c:v>
                </c:pt>
                <c:pt idx="48" formatCode="#,##0.0_);\(#,##0.0\)">
                  <c:v>37610.6</c:v>
                </c:pt>
                <c:pt idx="49" formatCode="#,##0.0_);\(#,##0.0\)">
                  <c:v>31997.85</c:v>
                </c:pt>
                <c:pt idx="50" formatCode="#,##0.0_);\(#,##0.0\)">
                  <c:v>45497.02</c:v>
                </c:pt>
                <c:pt idx="51" formatCode="#,##0.0_);\(#,##0.0\)">
                  <c:v>47246.252888842668</c:v>
                </c:pt>
                <c:pt idx="52" formatCode="#,##0.0_);\(#,##0.0\)">
                  <c:v>47246.252888842697</c:v>
                </c:pt>
              </c:numCache>
            </c:numRef>
          </c:val>
          <c:smooth val="0"/>
          <c:extLst>
            <c:ext xmlns:c16="http://schemas.microsoft.com/office/drawing/2014/chart" uri="{C3380CC4-5D6E-409C-BE32-E72D297353CC}">
              <c16:uniqueId val="{00000005-C6A4-4B1F-8508-8C960F1C058F}"/>
            </c:ext>
          </c:extLst>
        </c:ser>
        <c:dLbls>
          <c:showLegendKey val="0"/>
          <c:showVal val="0"/>
          <c:showCatName val="0"/>
          <c:showSerName val="0"/>
          <c:showPercent val="0"/>
          <c:showBubbleSize val="0"/>
        </c:dLbls>
        <c:smooth val="0"/>
        <c:axId val="1684037008"/>
        <c:axId val="2001566016"/>
      </c:lineChart>
      <c:catAx>
        <c:axId val="16840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logBase val="10"/>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ریال</a:t>
                </a:r>
              </a:p>
            </c:rich>
          </c:tx>
          <c:layout>
            <c:manualLayout>
              <c:xMode val="edge"/>
              <c:yMode val="edge"/>
              <c:x val="8.9961373278072028E-3"/>
              <c:y val="1.0065770107739562E-2"/>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84037008"/>
        <c:crosses val="autoZero"/>
        <c:crossBetween val="between"/>
      </c:valAx>
    </c:plotArea>
    <c:legend>
      <c:legendPos val="r"/>
      <c:layout>
        <c:manualLayout>
          <c:xMode val="edge"/>
          <c:yMode val="edge"/>
          <c:x val="0.31653668403822849"/>
          <c:y val="0.79516186119455701"/>
          <c:w val="0.64601967534386062"/>
          <c:h val="6.6896444229546048E-2"/>
        </c:manualLayout>
      </c:layout>
      <c:overlay val="0"/>
      <c:txPr>
        <a:bodyPr/>
        <a:lstStyle/>
        <a:p>
          <a:pPr>
            <a:defRPr sz="1600">
              <a:solidFill>
                <a:schemeClr val="tx1"/>
              </a:solidFill>
              <a:cs typeface="B Nazanin" panose="00000400000000000000" pitchFamily="2" charset="-78"/>
            </a:defRPr>
          </a:pPr>
          <a:endParaRPr lang="en-US"/>
        </a:p>
      </c:txPr>
    </c:legend>
    <c:plotVisOnly val="1"/>
    <c:dispBlanksAs val="gap"/>
    <c:showDLblsOverMax val="0"/>
  </c:chart>
  <c:txPr>
    <a:bodyPr/>
    <a:lstStyle/>
    <a:p>
      <a:pPr>
        <a:defRPr>
          <a:cs typeface="B Nazanin" panose="00000400000000000000" pitchFamily="2" charset="-78"/>
        </a:defRPr>
      </a:pPr>
      <a:endParaRPr lang="en-US"/>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B Titr" panose="00000700000000000000" pitchFamily="2" charset="-78"/>
              </a:defRPr>
            </a:pPr>
            <a:r>
              <a:rPr lang="fa-IR" sz="1600" b="0" i="0" u="none" strike="noStrike" kern="1200" spc="0" baseline="0">
                <a:solidFill>
                  <a:sysClr val="windowText" lastClr="000000"/>
                </a:solidFill>
                <a:cs typeface="B Titr" panose="00000700000000000000" pitchFamily="2" charset="-78"/>
              </a:rPr>
              <a:t>روند صادرات </a:t>
            </a:r>
            <a:r>
              <a:rPr lang="en-US" sz="1600" b="0" i="0" u="none" strike="noStrike" kern="1200" spc="0" baseline="0">
                <a:solidFill>
                  <a:sysClr val="windowText" lastClr="000000"/>
                </a:solidFill>
                <a:cs typeface="B Titr" panose="00000700000000000000" pitchFamily="2" charset="-78"/>
              </a:rPr>
              <a:t> </a:t>
            </a:r>
            <a:r>
              <a:rPr lang="fa-IR" sz="1600" b="0" i="0" u="none" strike="noStrike" kern="1200" spc="0" baseline="0">
                <a:solidFill>
                  <a:sysClr val="windowText" lastClr="000000"/>
                </a:solidFill>
                <a:cs typeface="B Titr" panose="00000700000000000000" pitchFamily="2" charset="-78"/>
              </a:rPr>
              <a:t>نفتی (به همراه گازو میعانات) و غیرنفتی کشور در 5 دهه گذشته</a:t>
            </a:r>
          </a:p>
        </c:rich>
      </c:tx>
      <c:overlay val="0"/>
      <c:spPr>
        <a:noFill/>
        <a:ln>
          <a:noFill/>
        </a:ln>
        <a:effectLst/>
      </c:spPr>
    </c:title>
    <c:autoTitleDeleted val="0"/>
    <c:plotArea>
      <c:layout>
        <c:manualLayout>
          <c:layoutTarget val="inner"/>
          <c:xMode val="edge"/>
          <c:yMode val="edge"/>
          <c:x val="8.6232126105281207E-2"/>
          <c:y val="8.2488941349667833E-2"/>
          <c:w val="0.89336414291842292"/>
          <c:h val="0.7584612353322685"/>
        </c:manualLayout>
      </c:layout>
      <c:barChart>
        <c:barDir val="col"/>
        <c:grouping val="clustered"/>
        <c:varyColors val="0"/>
        <c:ser>
          <c:idx val="0"/>
          <c:order val="0"/>
          <c:tx>
            <c:strRef>
              <c:f>Data!$E$12</c:f>
              <c:strCache>
                <c:ptCount val="1"/>
                <c:pt idx="0">
                  <c:v>صادرات نفتی (میلیون دلار)</c:v>
                </c:pt>
              </c:strCache>
            </c:strRef>
          </c:tx>
          <c:spPr>
            <a:ln w="28575" cap="rnd">
              <a:solidFill>
                <a:schemeClr val="accent1"/>
              </a:solidFill>
              <a:round/>
            </a:ln>
            <a:effectLst/>
          </c:spPr>
          <c:invertIfNegative val="0"/>
          <c:dLbls>
            <c:dLbl>
              <c:idx val="21"/>
              <c:layout>
                <c:manualLayout>
                  <c:x val="-6.6857686622965673E-3"/>
                  <c:y val="0.2044156187042298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EE6-4C10-9CA5-6EE6A1BBE0D5}"/>
                </c:ext>
              </c:extLst>
            </c:dLbl>
            <c:dLbl>
              <c:idx val="2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E6-4C10-9CA5-6EE6A1BBE0D5}"/>
                </c:ext>
              </c:extLst>
            </c:dLbl>
            <c:dLbl>
              <c:idx val="2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EE6-4C10-9CA5-6EE6A1BBE0D5}"/>
                </c:ext>
              </c:extLst>
            </c:dLbl>
            <c:dLbl>
              <c:idx val="24"/>
              <c:layout>
                <c:manualLayout>
                  <c:x val="-6.6857686622966653E-3"/>
                  <c:y val="0.1670065238978985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EE6-4C10-9CA5-6EE6A1BBE0D5}"/>
                </c:ext>
              </c:extLst>
            </c:dLbl>
            <c:dLbl>
              <c:idx val="2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E6-4C10-9CA5-6EE6A1BBE0D5}"/>
                </c:ext>
              </c:extLst>
            </c:dLbl>
            <c:numFmt formatCode="[$-3020429]#,###" sourceLinked="0"/>
            <c:spPr>
              <a:noFill/>
              <a:ln>
                <a:noFill/>
              </a:ln>
              <a:effectLst/>
            </c:spPr>
            <c:txPr>
              <a:bodyPr wrap="square" lIns="38100" tIns="19050" rIns="38100" bIns="19050" anchor="ctr">
                <a:spAutoFit/>
              </a:bodyPr>
              <a:lstStyle/>
              <a:p>
                <a:pPr>
                  <a:defRPr sz="1400" b="1">
                    <a:solidFill>
                      <a:schemeClr val="tx1"/>
                    </a:solidFill>
                    <a:cs typeface="B Nazanin" panose="00000400000000000000" pitchFamily="2" charset="-78"/>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Data!$F$24:$BU$24</c15:sqref>
                  </c15:fullRef>
                </c:ext>
              </c:extLst>
              <c:f>Data!$AV$24:$BU$24</c:f>
              <c:strCache>
                <c:ptCount val="26"/>
                <c:pt idx="0">
                  <c:v>1380</c:v>
                </c:pt>
                <c:pt idx="1">
                  <c:v>1381</c:v>
                </c:pt>
                <c:pt idx="2">
                  <c:v>1382</c:v>
                </c:pt>
                <c:pt idx="3">
                  <c:v>1383</c:v>
                </c:pt>
                <c:pt idx="4">
                  <c:v>1384</c:v>
                </c:pt>
                <c:pt idx="5">
                  <c:v>1385</c:v>
                </c:pt>
                <c:pt idx="6">
                  <c:v>1386</c:v>
                </c:pt>
                <c:pt idx="7">
                  <c:v>1387</c:v>
                </c:pt>
                <c:pt idx="8">
                  <c:v>1388</c:v>
                </c:pt>
                <c:pt idx="9">
                  <c:v>1389</c:v>
                </c:pt>
                <c:pt idx="10">
                  <c:v>1390</c:v>
                </c:pt>
                <c:pt idx="11">
                  <c:v>1391</c:v>
                </c:pt>
                <c:pt idx="12">
                  <c:v>1392</c:v>
                </c:pt>
                <c:pt idx="13">
                  <c:v>1393</c:v>
                </c:pt>
                <c:pt idx="14">
                  <c:v>1394</c:v>
                </c:pt>
                <c:pt idx="15">
                  <c:v>1395</c:v>
                </c:pt>
                <c:pt idx="16">
                  <c:v>1396</c:v>
                </c:pt>
                <c:pt idx="17">
                  <c:v>1397</c:v>
                </c:pt>
                <c:pt idx="18">
                  <c:v>1398</c:v>
                </c:pt>
                <c:pt idx="19">
                  <c:v>1399</c:v>
                </c:pt>
                <c:pt idx="20">
                  <c:v>1400</c:v>
                </c:pt>
                <c:pt idx="21">
                  <c:v>1401</c:v>
                </c:pt>
                <c:pt idx="22">
                  <c:v>1402</c:v>
                </c:pt>
                <c:pt idx="23">
                  <c:v>1403</c:v>
                </c:pt>
                <c:pt idx="24">
                  <c:v>1404</c:v>
                </c:pt>
                <c:pt idx="25">
                  <c:v>پیش بینی 1405</c:v>
                </c:pt>
              </c:strCache>
            </c:strRef>
          </c:cat>
          <c:val>
            <c:numRef>
              <c:extLst>
                <c:ext xmlns:c15="http://schemas.microsoft.com/office/drawing/2012/chart" uri="{02D57815-91ED-43cb-92C2-25804820EDAC}">
                  <c15:fullRef>
                    <c15:sqref>Data!$F$12:$BU$12</c15:sqref>
                  </c15:fullRef>
                </c:ext>
              </c:extLst>
              <c:f>Data!$AV$12:$BU$12</c:f>
              <c:numCache>
                <c:formatCode>0.0</c:formatCode>
                <c:ptCount val="26"/>
                <c:pt idx="0" formatCode="#,##0.0_);\(#,##0.0\)">
                  <c:v>20152.595449218199</c:v>
                </c:pt>
                <c:pt idx="1" formatCode="#,##0.0_);\(#,##0.0\)">
                  <c:v>23784.947823677001</c:v>
                </c:pt>
                <c:pt idx="2" formatCode="#,##0.0_);\(#,##0.0\)">
                  <c:v>28406.995430854698</c:v>
                </c:pt>
                <c:pt idx="3" formatCode="#,##0.0_);\(#,##0.0\)">
                  <c:v>37448.159739389797</c:v>
                </c:pt>
                <c:pt idx="4" formatCode="#,##0.0_);\(#,##0.0\)">
                  <c:v>55790.708238067898</c:v>
                </c:pt>
                <c:pt idx="5" formatCode="#,##0.0_);\(#,##0.0\)">
                  <c:v>64665.287174538404</c:v>
                </c:pt>
                <c:pt idx="6" formatCode="#,##0.0_);\(#,##0.0\)">
                  <c:v>84505.159963606799</c:v>
                </c:pt>
                <c:pt idx="7" formatCode="#,##0.0_);\(#,##0.0\)">
                  <c:v>86618.867570627001</c:v>
                </c:pt>
                <c:pt idx="8" formatCode="#,##0.0_);\(#,##0.0\)">
                  <c:v>69957.124738985804</c:v>
                </c:pt>
                <c:pt idx="9" formatCode="#,##0.0_);\(#,##0.0\)">
                  <c:v>90191.234542079197</c:v>
                </c:pt>
                <c:pt idx="10" formatCode="#,##0.0_);\(#,##0.0\)">
                  <c:v>119147.76910216</c:v>
                </c:pt>
                <c:pt idx="11" formatCode="#,##0.0_);\(#,##0.0\)">
                  <c:v>68083.708570088405</c:v>
                </c:pt>
                <c:pt idx="12" formatCode="#,##0.0_);\(#,##0.0\)">
                  <c:v>64540.510291104998</c:v>
                </c:pt>
                <c:pt idx="13" formatCode="#,##0.0_);\(#,##0.0\)">
                  <c:v>55406.622798239499</c:v>
                </c:pt>
                <c:pt idx="14" formatCode="#,##0.0_);\(#,##0.0\)">
                  <c:v>31848.4364205893</c:v>
                </c:pt>
                <c:pt idx="15" formatCode="#,##0.0_);\(#,##0.0\)">
                  <c:v>53362.269531343198</c:v>
                </c:pt>
                <c:pt idx="16" formatCode="#,##0.0_);\(#,##0.0\)">
                  <c:v>62767.5931855569</c:v>
                </c:pt>
                <c:pt idx="17" formatCode="#,##0.0_);\(#,##0.0\)">
                  <c:v>56998.7133308337</c:v>
                </c:pt>
                <c:pt idx="18" formatCode="#,##0.0_);\(#,##0.0\)">
                  <c:v>26049.320407610601</c:v>
                </c:pt>
                <c:pt idx="19" formatCode="#,##0.0_);\(#,##0.0\)">
                  <c:v>23311.535829833294</c:v>
                </c:pt>
                <c:pt idx="20" formatCode="#,##0.0_);\(#,##0.0\)">
                  <c:v>38722.502433428097</c:v>
                </c:pt>
                <c:pt idx="21" formatCode="#,##0.0_);\(#,##0.0\)">
                  <c:v>55410.009979164803</c:v>
                </c:pt>
                <c:pt idx="22" formatCode="#,##0.0_);\(#,##0.0\)">
                  <c:v>56796.409739625058</c:v>
                </c:pt>
                <c:pt idx="23" formatCode="#,##0.0_);\(#,##0.0\)">
                  <c:v>49796.409739625058</c:v>
                </c:pt>
                <c:pt idx="24" formatCode="#,##0.0_);\(#,##0.0\)">
                  <c:v>39837.127791700048</c:v>
                </c:pt>
                <c:pt idx="25" formatCode="#,##0.0_);\(#,##0.0\)">
                  <c:v>46000</c:v>
                </c:pt>
              </c:numCache>
            </c:numRef>
          </c:val>
          <c:extLst>
            <c:ext xmlns:c16="http://schemas.microsoft.com/office/drawing/2014/chart" uri="{C3380CC4-5D6E-409C-BE32-E72D297353CC}">
              <c16:uniqueId val="{00000000-9EE6-4C10-9CA5-6EE6A1BBE0D5}"/>
            </c:ext>
          </c:extLst>
        </c:ser>
        <c:ser>
          <c:idx val="1"/>
          <c:order val="1"/>
          <c:tx>
            <c:strRef>
              <c:f>Data!$E$87</c:f>
              <c:strCache>
                <c:ptCount val="1"/>
                <c:pt idx="0">
                  <c:v>صادرات غیر نفتی (میلیون دلار)</c:v>
                </c:pt>
              </c:strCache>
            </c:strRef>
          </c:tx>
          <c:invertIfNegative val="0"/>
          <c:dLbls>
            <c:dLbl>
              <c:idx val="21"/>
              <c:layout>
                <c:manualLayout>
                  <c:x val="-2.6624415416392832E-2"/>
                  <c:y val="-2.06884214610730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EE6-4C10-9CA5-6EE6A1BBE0D5}"/>
                </c:ext>
              </c:extLst>
            </c:dLbl>
            <c:dLbl>
              <c:idx val="22"/>
              <c:layout>
                <c:manualLayout>
                  <c:x val="0"/>
                  <c:y val="-5.7613172458000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EE6-4C10-9CA5-6EE6A1BBE0D5}"/>
                </c:ext>
              </c:extLst>
            </c:dLbl>
            <c:dLbl>
              <c:idx val="23"/>
              <c:layout>
                <c:manualLayout>
                  <c:x val="-1.0697229859674567E-2"/>
                  <c:y val="9.60219540966670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E6-4C10-9CA5-6EE6A1BBE0D5}"/>
                </c:ext>
              </c:extLst>
            </c:dLbl>
            <c:dLbl>
              <c:idx val="24"/>
              <c:layout>
                <c:manualLayout>
                  <c:x val="-4.2040323923914335E-3"/>
                  <c:y val="-2.2608860543006419E-2"/>
                </c:manualLayout>
              </c:layout>
              <c:numFmt formatCode="[$-3020429]#,###" sourceLinked="0"/>
              <c:spPr>
                <a:noFill/>
                <a:ln>
                  <a:noFill/>
                </a:ln>
                <a:effectLst/>
              </c:spPr>
              <c:txPr>
                <a:bodyPr rot="0" wrap="square" lIns="38100" tIns="19050" rIns="38100" bIns="19050" anchor="ctr">
                  <a:spAutoFit/>
                </a:bodyPr>
                <a:lstStyle/>
                <a:p>
                  <a:pPr>
                    <a:defRPr sz="1600" b="1">
                      <a:solidFill>
                        <a:schemeClr val="tx1"/>
                      </a:solidFill>
                      <a:cs typeface="B Nazanin" panose="00000400000000000000" pitchFamily="2" charset="-78"/>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E6-4C10-9CA5-6EE6A1BBE0D5}"/>
                </c:ext>
              </c:extLst>
            </c:dLbl>
            <c:dLbl>
              <c:idx val="25"/>
              <c:layout>
                <c:manualLayout>
                  <c:x val="-1.0073926702496771E-3"/>
                  <c:y val="-4.3209123265121451E-3"/>
                </c:manualLayout>
              </c:layout>
              <c:numFmt formatCode="[$-3020429]#,###" sourceLinked="0"/>
              <c:spPr>
                <a:noFill/>
                <a:ln>
                  <a:noFill/>
                </a:ln>
                <a:effectLst/>
              </c:spPr>
              <c:txPr>
                <a:bodyPr rot="0" wrap="square" lIns="38100" tIns="19050" rIns="38100" bIns="19050" anchor="ctr">
                  <a:noAutofit/>
                </a:bodyPr>
                <a:lstStyle/>
                <a:p>
                  <a:pPr>
                    <a:defRPr sz="1400" b="1">
                      <a:solidFill>
                        <a:schemeClr val="tx1"/>
                      </a:solidFill>
                      <a:cs typeface="B Nazanin" panose="00000400000000000000" pitchFamily="2" charset="-78"/>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28664719860867E-2"/>
                      <c:h val="3.3479881895097457E-2"/>
                    </c:manualLayout>
                  </c15:layout>
                </c:ext>
                <c:ext xmlns:c16="http://schemas.microsoft.com/office/drawing/2014/chart" uri="{C3380CC4-5D6E-409C-BE32-E72D297353CC}">
                  <c16:uniqueId val="{00000003-9EE6-4C10-9CA5-6EE6A1BBE0D5}"/>
                </c:ext>
              </c:extLst>
            </c:dLbl>
            <c:numFmt formatCode="[$-3020429]#,###" sourceLinked="0"/>
            <c:spPr>
              <a:noFill/>
              <a:ln>
                <a:noFill/>
              </a:ln>
              <a:effectLst/>
            </c:spPr>
            <c:txPr>
              <a:bodyPr rot="0" wrap="square" lIns="38100" tIns="19050" rIns="38100" bIns="19050" anchor="ctr">
                <a:spAutoFit/>
              </a:bodyPr>
              <a:lstStyle/>
              <a:p>
                <a:pPr>
                  <a:defRPr sz="1400" b="1">
                    <a:solidFill>
                      <a:schemeClr val="tx1"/>
                    </a:solidFill>
                    <a:cs typeface="B Nazanin" panose="00000400000000000000" pitchFamily="2" charset="-78"/>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Data!$F$24:$BU$24</c15:sqref>
                  </c15:fullRef>
                </c:ext>
              </c:extLst>
              <c:f>Data!$AV$24:$BU$24</c:f>
              <c:strCache>
                <c:ptCount val="26"/>
                <c:pt idx="0">
                  <c:v>1380</c:v>
                </c:pt>
                <c:pt idx="1">
                  <c:v>1381</c:v>
                </c:pt>
                <c:pt idx="2">
                  <c:v>1382</c:v>
                </c:pt>
                <c:pt idx="3">
                  <c:v>1383</c:v>
                </c:pt>
                <c:pt idx="4">
                  <c:v>1384</c:v>
                </c:pt>
                <c:pt idx="5">
                  <c:v>1385</c:v>
                </c:pt>
                <c:pt idx="6">
                  <c:v>1386</c:v>
                </c:pt>
                <c:pt idx="7">
                  <c:v>1387</c:v>
                </c:pt>
                <c:pt idx="8">
                  <c:v>1388</c:v>
                </c:pt>
                <c:pt idx="9">
                  <c:v>1389</c:v>
                </c:pt>
                <c:pt idx="10">
                  <c:v>1390</c:v>
                </c:pt>
                <c:pt idx="11">
                  <c:v>1391</c:v>
                </c:pt>
                <c:pt idx="12">
                  <c:v>1392</c:v>
                </c:pt>
                <c:pt idx="13">
                  <c:v>1393</c:v>
                </c:pt>
                <c:pt idx="14">
                  <c:v>1394</c:v>
                </c:pt>
                <c:pt idx="15">
                  <c:v>1395</c:v>
                </c:pt>
                <c:pt idx="16">
                  <c:v>1396</c:v>
                </c:pt>
                <c:pt idx="17">
                  <c:v>1397</c:v>
                </c:pt>
                <c:pt idx="18">
                  <c:v>1398</c:v>
                </c:pt>
                <c:pt idx="19">
                  <c:v>1399</c:v>
                </c:pt>
                <c:pt idx="20">
                  <c:v>1400</c:v>
                </c:pt>
                <c:pt idx="21">
                  <c:v>1401</c:v>
                </c:pt>
                <c:pt idx="22">
                  <c:v>1402</c:v>
                </c:pt>
                <c:pt idx="23">
                  <c:v>1403</c:v>
                </c:pt>
                <c:pt idx="24">
                  <c:v>1404</c:v>
                </c:pt>
                <c:pt idx="25">
                  <c:v>پیش بینی 1405</c:v>
                </c:pt>
              </c:strCache>
            </c:strRef>
          </c:cat>
          <c:val>
            <c:numRef>
              <c:extLst>
                <c:ext xmlns:c15="http://schemas.microsoft.com/office/drawing/2012/chart" uri="{02D57815-91ED-43cb-92C2-25804820EDAC}">
                  <c15:fullRef>
                    <c15:sqref>Data!$F$87:$BU$87</c15:sqref>
                  </c15:fullRef>
                </c:ext>
              </c:extLst>
              <c:f>Data!$AV$87:$BU$87</c:f>
              <c:numCache>
                <c:formatCode>0.0</c:formatCode>
                <c:ptCount val="26"/>
                <c:pt idx="0" formatCode="#,##0.0_);\(#,##0.0\)">
                  <c:v>4649.82</c:v>
                </c:pt>
                <c:pt idx="1" formatCode="#,##0.0_);\(#,##0.0\)">
                  <c:v>5144</c:v>
                </c:pt>
                <c:pt idx="2" formatCode="#,##0.0_);\(#,##0.0\)">
                  <c:v>6636.65</c:v>
                </c:pt>
                <c:pt idx="3" formatCode="#,##0.0_);\(#,##0.0\)">
                  <c:v>7519.86</c:v>
                </c:pt>
                <c:pt idx="4" formatCode="#,##0.0_);\(#,##0.0\)">
                  <c:v>10705.09</c:v>
                </c:pt>
                <c:pt idx="5" formatCode="#,##0.0_);\(#,##0.0\)">
                  <c:v>14178.76</c:v>
                </c:pt>
                <c:pt idx="6" formatCode="#,##0.0_);\(#,##0.0\)">
                  <c:v>16100.57</c:v>
                </c:pt>
                <c:pt idx="7" formatCode="#,##0.0_);\(#,##0.0\)">
                  <c:v>18886.3</c:v>
                </c:pt>
                <c:pt idx="8" formatCode="#,##0.0_);\(#,##0.0\)">
                  <c:v>22136.44</c:v>
                </c:pt>
                <c:pt idx="9" formatCode="#,##0.0_);\(#,##0.0\)">
                  <c:v>26594.82</c:v>
                </c:pt>
                <c:pt idx="10" formatCode="#,##0.0_);\(#,##0.0\)">
                  <c:v>33183.050000000003</c:v>
                </c:pt>
                <c:pt idx="11" formatCode="#,##0.0_);\(#,##0.0\)">
                  <c:v>34122.550000000003</c:v>
                </c:pt>
                <c:pt idx="12" formatCode="#,##0.0_);\(#,##0.0\)">
                  <c:v>34077.800000000003</c:v>
                </c:pt>
                <c:pt idx="13" formatCode="#,##0.0_);\(#,##0.0\)">
                  <c:v>40201.86</c:v>
                </c:pt>
                <c:pt idx="14" formatCode="#,##0.0_);\(#,##0.0\)">
                  <c:v>36046.660000000003</c:v>
                </c:pt>
                <c:pt idx="15" formatCode="#,##0.0_);\(#,##0.0\)">
                  <c:v>31703.29</c:v>
                </c:pt>
                <c:pt idx="16" formatCode="#,##0.0_);\(#,##0.0\)">
                  <c:v>36360.639999999999</c:v>
                </c:pt>
                <c:pt idx="17" formatCode="#,##0.0_);\(#,##0.0\)">
                  <c:v>38511.89</c:v>
                </c:pt>
                <c:pt idx="18" formatCode="#,##0.0_);\(#,##0.0\)">
                  <c:v>37610.6</c:v>
                </c:pt>
                <c:pt idx="19" formatCode="#,##0.0_);\(#,##0.0\)">
                  <c:v>31997.85</c:v>
                </c:pt>
                <c:pt idx="20" formatCode="#,##0.0_);\(#,##0.0\)">
                  <c:v>45497.02</c:v>
                </c:pt>
                <c:pt idx="21" formatCode="#,##0.0_);\(#,##0.0\)">
                  <c:v>47246.252888842668</c:v>
                </c:pt>
                <c:pt idx="22" formatCode="#,##0.0_);\(#,##0.0\)">
                  <c:v>47246.252888842697</c:v>
                </c:pt>
                <c:pt idx="23" formatCode="#,##0.0_);\(#,##0.0\)">
                  <c:v>57246.252888842697</c:v>
                </c:pt>
                <c:pt idx="24" formatCode="#,##0.0_);\(#,##0.0\)">
                  <c:v>56241.252888842697</c:v>
                </c:pt>
                <c:pt idx="25" formatCode="#,##0.0_);\(#,##0.0\)">
                  <c:v>54241.252888842697</c:v>
                </c:pt>
              </c:numCache>
            </c:numRef>
          </c:val>
          <c:extLst>
            <c:ext xmlns:c16="http://schemas.microsoft.com/office/drawing/2014/chart" uri="{C3380CC4-5D6E-409C-BE32-E72D297353CC}">
              <c16:uniqueId val="{00000001-9EE6-4C10-9CA5-6EE6A1BBE0D5}"/>
            </c:ext>
          </c:extLst>
        </c:ser>
        <c:dLbls>
          <c:showLegendKey val="0"/>
          <c:showVal val="0"/>
          <c:showCatName val="0"/>
          <c:showSerName val="0"/>
          <c:showPercent val="0"/>
          <c:showBubbleSize val="0"/>
        </c:dLbls>
        <c:gapWidth val="150"/>
        <c:axId val="1684037008"/>
        <c:axId val="2001566016"/>
      </c:barChart>
      <c:catAx>
        <c:axId val="1684037008"/>
        <c:scaling>
          <c:orientation val="minMax"/>
        </c:scaling>
        <c:delete val="0"/>
        <c:axPos val="b"/>
        <c:numFmt formatCode="yyyy\-mm\-dd"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ar-DZ" sz="1400"/>
                  <a:t>میلیون دلار</a:t>
                </a:r>
              </a:p>
            </c:rich>
          </c:tx>
          <c:layout>
            <c:manualLayout>
              <c:xMode val="edge"/>
              <c:yMode val="edge"/>
              <c:x val="8.9961373278072028E-3"/>
              <c:y val="1.0065770107739562E-2"/>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84037008"/>
        <c:crosses val="autoZero"/>
        <c:crossBetween val="between"/>
      </c:valAx>
    </c:plotArea>
    <c:legend>
      <c:legendPos val="r"/>
      <c:layout>
        <c:manualLayout>
          <c:xMode val="edge"/>
          <c:yMode val="edge"/>
          <c:x val="0.20430531473344291"/>
          <c:y val="0.90847723734000441"/>
          <c:w val="0.6145582535685078"/>
          <c:h val="6.9927604144435385E-2"/>
        </c:manualLayout>
      </c:layout>
      <c:overlay val="0"/>
      <c:txPr>
        <a:bodyPr/>
        <a:lstStyle/>
        <a:p>
          <a:pPr>
            <a:defRPr sz="1600">
              <a:solidFill>
                <a:schemeClr val="tx1"/>
              </a:solidFill>
              <a:cs typeface="B Nazanin" panose="00000400000000000000" pitchFamily="2" charset="-78"/>
            </a:defRPr>
          </a:pPr>
          <a:endParaRPr lang="en-US"/>
        </a:p>
      </c:txPr>
    </c:legend>
    <c:plotVisOnly val="1"/>
    <c:dispBlanksAs val="gap"/>
    <c:showDLblsOverMax val="0"/>
  </c:chart>
  <c:txPr>
    <a:bodyPr/>
    <a:lstStyle/>
    <a:p>
      <a:pPr>
        <a:defRPr>
          <a:cs typeface="B Nazanin" panose="00000400000000000000" pitchFamily="2" charset="-78"/>
        </a:defRPr>
      </a:pPr>
      <a:endParaRPr lang="en-US"/>
    </a:p>
  </c:txPr>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B Titr" panose="00000700000000000000" pitchFamily="2" charset="-78"/>
              </a:defRPr>
            </a:pPr>
            <a:r>
              <a:rPr lang="fa-IR">
                <a:cs typeface="B Titr" panose="00000700000000000000" pitchFamily="2" charset="-78"/>
              </a:rPr>
              <a:t>روند صادرات</a:t>
            </a:r>
            <a:r>
              <a:rPr lang="fa-IR" baseline="0">
                <a:cs typeface="B Titr" panose="00000700000000000000" pitchFamily="2" charset="-78"/>
              </a:rPr>
              <a:t> غیرنفتی کشور در 5 دهه گذشته (ميليون دلار)</a:t>
            </a:r>
            <a:endParaRPr lang="fa-IR">
              <a:cs typeface="B Titr" panose="00000700000000000000" pitchFamily="2" charset="-78"/>
            </a:endParaRPr>
          </a:p>
        </c:rich>
      </c:tx>
      <c:overlay val="0"/>
      <c:spPr>
        <a:noFill/>
        <a:ln>
          <a:noFill/>
        </a:ln>
        <a:effectLst/>
      </c:spPr>
    </c:title>
    <c:autoTitleDeleted val="0"/>
    <c:plotArea>
      <c:layout>
        <c:manualLayout>
          <c:layoutTarget val="inner"/>
          <c:xMode val="edge"/>
          <c:yMode val="edge"/>
          <c:x val="8.6232126105281207E-2"/>
          <c:y val="8.2488941349667833E-2"/>
          <c:w val="0.89336414291842292"/>
          <c:h val="0.81223347348677866"/>
        </c:manualLayout>
      </c:layout>
      <c:barChart>
        <c:barDir val="col"/>
        <c:grouping val="clustered"/>
        <c:varyColors val="0"/>
        <c:ser>
          <c:idx val="1"/>
          <c:order val="1"/>
          <c:tx>
            <c:strRef>
              <c:f>Data!$E$87</c:f>
              <c:strCache>
                <c:ptCount val="1"/>
                <c:pt idx="0">
                  <c:v>صادرات غیر نفتی (میلیون دلار)</c:v>
                </c:pt>
              </c:strCache>
            </c:strRef>
          </c:tx>
          <c:invertIfNegative val="0"/>
          <c:cat>
            <c:numRef>
              <c:f>Data!$T$3:$BS$3</c:f>
              <c:numCache>
                <c:formatCode>General</c:formatCode>
                <c:ptCount val="52"/>
                <c:pt idx="0">
                  <c:v>1352</c:v>
                </c:pt>
                <c:pt idx="1">
                  <c:v>1353</c:v>
                </c:pt>
                <c:pt idx="2">
                  <c:v>1354</c:v>
                </c:pt>
                <c:pt idx="3">
                  <c:v>1355</c:v>
                </c:pt>
                <c:pt idx="4">
                  <c:v>1356</c:v>
                </c:pt>
                <c:pt idx="5">
                  <c:v>1357</c:v>
                </c:pt>
                <c:pt idx="6">
                  <c:v>1358</c:v>
                </c:pt>
                <c:pt idx="7">
                  <c:v>1359</c:v>
                </c:pt>
                <c:pt idx="8">
                  <c:v>1360</c:v>
                </c:pt>
                <c:pt idx="9">
                  <c:v>1361</c:v>
                </c:pt>
                <c:pt idx="10">
                  <c:v>1362</c:v>
                </c:pt>
                <c:pt idx="11">
                  <c:v>1363</c:v>
                </c:pt>
                <c:pt idx="12">
                  <c:v>1364</c:v>
                </c:pt>
                <c:pt idx="13">
                  <c:v>1365</c:v>
                </c:pt>
                <c:pt idx="14">
                  <c:v>1366</c:v>
                </c:pt>
                <c:pt idx="15">
                  <c:v>1367</c:v>
                </c:pt>
                <c:pt idx="16">
                  <c:v>1368</c:v>
                </c:pt>
                <c:pt idx="17">
                  <c:v>1369</c:v>
                </c:pt>
                <c:pt idx="18">
                  <c:v>1370</c:v>
                </c:pt>
                <c:pt idx="19">
                  <c:v>1371</c:v>
                </c:pt>
                <c:pt idx="20">
                  <c:v>1372</c:v>
                </c:pt>
                <c:pt idx="21">
                  <c:v>1373</c:v>
                </c:pt>
                <c:pt idx="22">
                  <c:v>1374</c:v>
                </c:pt>
                <c:pt idx="23">
                  <c:v>1375</c:v>
                </c:pt>
                <c:pt idx="24">
                  <c:v>1376</c:v>
                </c:pt>
                <c:pt idx="25">
                  <c:v>1377</c:v>
                </c:pt>
                <c:pt idx="26">
                  <c:v>1378</c:v>
                </c:pt>
                <c:pt idx="27">
                  <c:v>1379</c:v>
                </c:pt>
                <c:pt idx="28">
                  <c:v>1380</c:v>
                </c:pt>
                <c:pt idx="29">
                  <c:v>1381</c:v>
                </c:pt>
                <c:pt idx="30">
                  <c:v>1382</c:v>
                </c:pt>
                <c:pt idx="31">
                  <c:v>1383</c:v>
                </c:pt>
                <c:pt idx="32">
                  <c:v>1384</c:v>
                </c:pt>
                <c:pt idx="33">
                  <c:v>1385</c:v>
                </c:pt>
                <c:pt idx="34">
                  <c:v>1386</c:v>
                </c:pt>
                <c:pt idx="35">
                  <c:v>1387</c:v>
                </c:pt>
                <c:pt idx="36">
                  <c:v>1388</c:v>
                </c:pt>
                <c:pt idx="37">
                  <c:v>1389</c:v>
                </c:pt>
                <c:pt idx="38">
                  <c:v>1390</c:v>
                </c:pt>
                <c:pt idx="39">
                  <c:v>1391</c:v>
                </c:pt>
                <c:pt idx="40">
                  <c:v>1392</c:v>
                </c:pt>
                <c:pt idx="41">
                  <c:v>1393</c:v>
                </c:pt>
                <c:pt idx="42">
                  <c:v>1394</c:v>
                </c:pt>
                <c:pt idx="43">
                  <c:v>1395</c:v>
                </c:pt>
                <c:pt idx="44">
                  <c:v>1396</c:v>
                </c:pt>
                <c:pt idx="45">
                  <c:v>1397</c:v>
                </c:pt>
                <c:pt idx="46">
                  <c:v>1398</c:v>
                </c:pt>
                <c:pt idx="47">
                  <c:v>1399</c:v>
                </c:pt>
                <c:pt idx="48">
                  <c:v>1400</c:v>
                </c:pt>
                <c:pt idx="49">
                  <c:v>1401</c:v>
                </c:pt>
                <c:pt idx="50">
                  <c:v>1402</c:v>
                </c:pt>
                <c:pt idx="51">
                  <c:v>1403</c:v>
                </c:pt>
              </c:numCache>
            </c:numRef>
          </c:cat>
          <c:val>
            <c:numRef>
              <c:f>Data!$T$87:$BS$87</c:f>
              <c:numCache>
                <c:formatCode>#,##0.0_);\(#,##0.0\)</c:formatCode>
                <c:ptCount val="52"/>
                <c:pt idx="0">
                  <c:v>635</c:v>
                </c:pt>
                <c:pt idx="1">
                  <c:v>582</c:v>
                </c:pt>
                <c:pt idx="2">
                  <c:v>592</c:v>
                </c:pt>
                <c:pt idx="3">
                  <c:v>540</c:v>
                </c:pt>
                <c:pt idx="4">
                  <c:v>523</c:v>
                </c:pt>
                <c:pt idx="5">
                  <c:v>543</c:v>
                </c:pt>
                <c:pt idx="6">
                  <c:v>812</c:v>
                </c:pt>
                <c:pt idx="7">
                  <c:v>645</c:v>
                </c:pt>
                <c:pt idx="8">
                  <c:v>340</c:v>
                </c:pt>
                <c:pt idx="9">
                  <c:v>284</c:v>
                </c:pt>
                <c:pt idx="10">
                  <c:v>357</c:v>
                </c:pt>
                <c:pt idx="11">
                  <c:v>361</c:v>
                </c:pt>
                <c:pt idx="12">
                  <c:v>465</c:v>
                </c:pt>
                <c:pt idx="13">
                  <c:v>916</c:v>
                </c:pt>
                <c:pt idx="14">
                  <c:v>1161</c:v>
                </c:pt>
                <c:pt idx="15">
                  <c:v>1036</c:v>
                </c:pt>
                <c:pt idx="16">
                  <c:v>1044</c:v>
                </c:pt>
                <c:pt idx="17">
                  <c:v>1312</c:v>
                </c:pt>
                <c:pt idx="18">
                  <c:v>2649</c:v>
                </c:pt>
                <c:pt idx="19">
                  <c:v>2988</c:v>
                </c:pt>
                <c:pt idx="20">
                  <c:v>3747</c:v>
                </c:pt>
                <c:pt idx="21">
                  <c:v>4831</c:v>
                </c:pt>
                <c:pt idx="22">
                  <c:v>3257</c:v>
                </c:pt>
                <c:pt idx="23">
                  <c:v>3120</c:v>
                </c:pt>
                <c:pt idx="24">
                  <c:v>3131.01</c:v>
                </c:pt>
                <c:pt idx="25">
                  <c:v>3171.22</c:v>
                </c:pt>
                <c:pt idx="26">
                  <c:v>3793.34</c:v>
                </c:pt>
                <c:pt idx="27">
                  <c:v>4194.6899999999996</c:v>
                </c:pt>
                <c:pt idx="28">
                  <c:v>4649.82</c:v>
                </c:pt>
                <c:pt idx="29">
                  <c:v>5144</c:v>
                </c:pt>
                <c:pt idx="30">
                  <c:v>6636.65</c:v>
                </c:pt>
                <c:pt idx="31">
                  <c:v>7519.86</c:v>
                </c:pt>
                <c:pt idx="32">
                  <c:v>10705.09</c:v>
                </c:pt>
                <c:pt idx="33">
                  <c:v>14178.76</c:v>
                </c:pt>
                <c:pt idx="34">
                  <c:v>16100.57</c:v>
                </c:pt>
                <c:pt idx="35">
                  <c:v>18886.3</c:v>
                </c:pt>
                <c:pt idx="36">
                  <c:v>22136.44</c:v>
                </c:pt>
                <c:pt idx="37">
                  <c:v>26594.82</c:v>
                </c:pt>
                <c:pt idx="38">
                  <c:v>33183.050000000003</c:v>
                </c:pt>
                <c:pt idx="39">
                  <c:v>34122.550000000003</c:v>
                </c:pt>
                <c:pt idx="40">
                  <c:v>34077.800000000003</c:v>
                </c:pt>
                <c:pt idx="41">
                  <c:v>40201.86</c:v>
                </c:pt>
                <c:pt idx="42">
                  <c:v>36046.660000000003</c:v>
                </c:pt>
                <c:pt idx="43">
                  <c:v>31703.29</c:v>
                </c:pt>
                <c:pt idx="44">
                  <c:v>36360.639999999999</c:v>
                </c:pt>
                <c:pt idx="45">
                  <c:v>38511.89</c:v>
                </c:pt>
                <c:pt idx="46">
                  <c:v>37610.6</c:v>
                </c:pt>
                <c:pt idx="47">
                  <c:v>31997.85</c:v>
                </c:pt>
                <c:pt idx="48">
                  <c:v>45497.02</c:v>
                </c:pt>
                <c:pt idx="49">
                  <c:v>47246.252888842668</c:v>
                </c:pt>
                <c:pt idx="50">
                  <c:v>47246.252888842697</c:v>
                </c:pt>
                <c:pt idx="51">
                  <c:v>57246.252888842697</c:v>
                </c:pt>
              </c:numCache>
            </c:numRef>
          </c:val>
          <c:extLst>
            <c:ext xmlns:c16="http://schemas.microsoft.com/office/drawing/2014/chart" uri="{C3380CC4-5D6E-409C-BE32-E72D297353CC}">
              <c16:uniqueId val="{00000001-DDD8-4FFE-AB02-5BB555F6C6FC}"/>
            </c:ext>
          </c:extLst>
        </c:ser>
        <c:dLbls>
          <c:showLegendKey val="0"/>
          <c:showVal val="0"/>
          <c:showCatName val="0"/>
          <c:showSerName val="0"/>
          <c:showPercent val="0"/>
          <c:showBubbleSize val="0"/>
        </c:dLbls>
        <c:gapWidth val="150"/>
        <c:axId val="1684037008"/>
        <c:axId val="2001566016"/>
        <c:extLst>
          <c:ext xmlns:c15="http://schemas.microsoft.com/office/drawing/2012/chart" uri="{02D57815-91ED-43cb-92C2-25804820EDAC}">
            <c15:filteredBarSeries>
              <c15:ser>
                <c:idx val="0"/>
                <c:order val="0"/>
                <c:tx>
                  <c:strRef>
                    <c:extLst>
                      <c:ext uri="{02D57815-91ED-43cb-92C2-25804820EDAC}">
                        <c15:formulaRef>
                          <c15:sqref>Data!$E$85</c15:sqref>
                        </c15:formulaRef>
                      </c:ext>
                    </c:extLst>
                    <c:strCache>
                      <c:ptCount val="1"/>
                      <c:pt idx="0">
                        <c:v>ارزش حقیقی صادرات غیر نفتی به قیمت های ثابت 1402 (میلیارد دلار) </c:v>
                      </c:pt>
                    </c:strCache>
                  </c:strRef>
                </c:tx>
                <c:spPr>
                  <a:ln w="28575" cap="rnd">
                    <a:solidFill>
                      <a:schemeClr val="accent1"/>
                    </a:solidFill>
                    <a:round/>
                  </a:ln>
                  <a:effectLst/>
                </c:spPr>
                <c:invertIfNegative val="0"/>
                <c:cat>
                  <c:numRef>
                    <c:extLst>
                      <c:ext uri="{02D57815-91ED-43cb-92C2-25804820EDAC}">
                        <c15:formulaRef>
                          <c15:sqref>Data!$T$3:$BS$3</c15:sqref>
                        </c15:formulaRef>
                      </c:ext>
                    </c:extLst>
                    <c:numCache>
                      <c:formatCode>General</c:formatCode>
                      <c:ptCount val="52"/>
                      <c:pt idx="0">
                        <c:v>1352</c:v>
                      </c:pt>
                      <c:pt idx="1">
                        <c:v>1353</c:v>
                      </c:pt>
                      <c:pt idx="2">
                        <c:v>1354</c:v>
                      </c:pt>
                      <c:pt idx="3">
                        <c:v>1355</c:v>
                      </c:pt>
                      <c:pt idx="4">
                        <c:v>1356</c:v>
                      </c:pt>
                      <c:pt idx="5">
                        <c:v>1357</c:v>
                      </c:pt>
                      <c:pt idx="6">
                        <c:v>1358</c:v>
                      </c:pt>
                      <c:pt idx="7">
                        <c:v>1359</c:v>
                      </c:pt>
                      <c:pt idx="8">
                        <c:v>1360</c:v>
                      </c:pt>
                      <c:pt idx="9">
                        <c:v>1361</c:v>
                      </c:pt>
                      <c:pt idx="10">
                        <c:v>1362</c:v>
                      </c:pt>
                      <c:pt idx="11">
                        <c:v>1363</c:v>
                      </c:pt>
                      <c:pt idx="12">
                        <c:v>1364</c:v>
                      </c:pt>
                      <c:pt idx="13">
                        <c:v>1365</c:v>
                      </c:pt>
                      <c:pt idx="14">
                        <c:v>1366</c:v>
                      </c:pt>
                      <c:pt idx="15">
                        <c:v>1367</c:v>
                      </c:pt>
                      <c:pt idx="16">
                        <c:v>1368</c:v>
                      </c:pt>
                      <c:pt idx="17">
                        <c:v>1369</c:v>
                      </c:pt>
                      <c:pt idx="18">
                        <c:v>1370</c:v>
                      </c:pt>
                      <c:pt idx="19">
                        <c:v>1371</c:v>
                      </c:pt>
                      <c:pt idx="20">
                        <c:v>1372</c:v>
                      </c:pt>
                      <c:pt idx="21">
                        <c:v>1373</c:v>
                      </c:pt>
                      <c:pt idx="22">
                        <c:v>1374</c:v>
                      </c:pt>
                      <c:pt idx="23">
                        <c:v>1375</c:v>
                      </c:pt>
                      <c:pt idx="24">
                        <c:v>1376</c:v>
                      </c:pt>
                      <c:pt idx="25">
                        <c:v>1377</c:v>
                      </c:pt>
                      <c:pt idx="26">
                        <c:v>1378</c:v>
                      </c:pt>
                      <c:pt idx="27">
                        <c:v>1379</c:v>
                      </c:pt>
                      <c:pt idx="28">
                        <c:v>1380</c:v>
                      </c:pt>
                      <c:pt idx="29">
                        <c:v>1381</c:v>
                      </c:pt>
                      <c:pt idx="30">
                        <c:v>1382</c:v>
                      </c:pt>
                      <c:pt idx="31">
                        <c:v>1383</c:v>
                      </c:pt>
                      <c:pt idx="32">
                        <c:v>1384</c:v>
                      </c:pt>
                      <c:pt idx="33">
                        <c:v>1385</c:v>
                      </c:pt>
                      <c:pt idx="34">
                        <c:v>1386</c:v>
                      </c:pt>
                      <c:pt idx="35">
                        <c:v>1387</c:v>
                      </c:pt>
                      <c:pt idx="36">
                        <c:v>1388</c:v>
                      </c:pt>
                      <c:pt idx="37">
                        <c:v>1389</c:v>
                      </c:pt>
                      <c:pt idx="38">
                        <c:v>1390</c:v>
                      </c:pt>
                      <c:pt idx="39">
                        <c:v>1391</c:v>
                      </c:pt>
                      <c:pt idx="40">
                        <c:v>1392</c:v>
                      </c:pt>
                      <c:pt idx="41">
                        <c:v>1393</c:v>
                      </c:pt>
                      <c:pt idx="42">
                        <c:v>1394</c:v>
                      </c:pt>
                      <c:pt idx="43">
                        <c:v>1395</c:v>
                      </c:pt>
                      <c:pt idx="44">
                        <c:v>1396</c:v>
                      </c:pt>
                      <c:pt idx="45">
                        <c:v>1397</c:v>
                      </c:pt>
                      <c:pt idx="46">
                        <c:v>1398</c:v>
                      </c:pt>
                      <c:pt idx="47">
                        <c:v>1399</c:v>
                      </c:pt>
                      <c:pt idx="48">
                        <c:v>1400</c:v>
                      </c:pt>
                      <c:pt idx="49">
                        <c:v>1401</c:v>
                      </c:pt>
                      <c:pt idx="50">
                        <c:v>1402</c:v>
                      </c:pt>
                      <c:pt idx="51">
                        <c:v>1403</c:v>
                      </c:pt>
                    </c:numCache>
                  </c:numRef>
                </c:cat>
                <c:val>
                  <c:numRef>
                    <c:extLst>
                      <c:ext uri="{02D57815-91ED-43cb-92C2-25804820EDAC}">
                        <c15:formulaRef>
                          <c15:sqref>Data!$T$85:$BS$85</c15:sqref>
                        </c15:formulaRef>
                      </c:ext>
                    </c:extLst>
                    <c:numCache>
                      <c:formatCode>0.0</c:formatCode>
                      <c:ptCount val="52"/>
                      <c:pt idx="0">
                        <c:v>4.3319848559966143</c:v>
                      </c:pt>
                      <c:pt idx="1">
                        <c:v>3.5751876049180282</c:v>
                      </c:pt>
                      <c:pt idx="2">
                        <c:v>3.3319700317125953</c:v>
                      </c:pt>
                      <c:pt idx="3">
                        <c:v>2.8741806927807851</c:v>
                      </c:pt>
                      <c:pt idx="4">
                        <c:v>2.6137588835349845</c:v>
                      </c:pt>
                      <c:pt idx="5">
                        <c:v>2.5213110849450633</c:v>
                      </c:pt>
                      <c:pt idx="6">
                        <c:v>3.3889499836720565</c:v>
                      </c:pt>
                      <c:pt idx="7">
                        <c:v>2.3707445362776762</c:v>
                      </c:pt>
                      <c:pt idx="8">
                        <c:v>1.1326397049766279</c:v>
                      </c:pt>
                      <c:pt idx="9">
                        <c:v>0.89142990886010243</c:v>
                      </c:pt>
                      <c:pt idx="10">
                        <c:v>1.0856880364834316</c:v>
                      </c:pt>
                      <c:pt idx="11">
                        <c:v>1.0525857833025822</c:v>
                      </c:pt>
                      <c:pt idx="12">
                        <c:v>1.309397226700495</c:v>
                      </c:pt>
                      <c:pt idx="13">
                        <c:v>2.5313259663498782</c:v>
                      </c:pt>
                      <c:pt idx="14">
                        <c:v>3.0949561345544527</c:v>
                      </c:pt>
                      <c:pt idx="15">
                        <c:v>2.6535310628849222</c:v>
                      </c:pt>
                      <c:pt idx="16">
                        <c:v>2.5508901074616785</c:v>
                      </c:pt>
                      <c:pt idx="17">
                        <c:v>3.0415355400727022</c:v>
                      </c:pt>
                      <c:pt idx="18">
                        <c:v>5.8915232810285678</c:v>
                      </c:pt>
                      <c:pt idx="19">
                        <c:v>6.4501157537830993</c:v>
                      </c:pt>
                      <c:pt idx="20">
                        <c:v>7.8566474886385818</c:v>
                      </c:pt>
                      <c:pt idx="21">
                        <c:v>9.8721501703575445</c:v>
                      </c:pt>
                      <c:pt idx="22">
                        <c:v>6.4740561794296116</c:v>
                      </c:pt>
                      <c:pt idx="23">
                        <c:v>6.0251275543512781</c:v>
                      </c:pt>
                      <c:pt idx="24">
                        <c:v>5.9082722174517874</c:v>
                      </c:pt>
                      <c:pt idx="25">
                        <c:v>5.8926783959967679</c:v>
                      </c:pt>
                      <c:pt idx="26">
                        <c:v>6.8977606942453731</c:v>
                      </c:pt>
                      <c:pt idx="27">
                        <c:v>7.3784119351116981</c:v>
                      </c:pt>
                      <c:pt idx="28">
                        <c:v>7.9541816372921117</c:v>
                      </c:pt>
                      <c:pt idx="29">
                        <c:v>8.6621625158026259</c:v>
                      </c:pt>
                      <c:pt idx="30">
                        <c:v>10.927620973264878</c:v>
                      </c:pt>
                      <c:pt idx="31">
                        <c:v>12.059027662768399</c:v>
                      </c:pt>
                      <c:pt idx="32">
                        <c:v>16.603620010877226</c:v>
                      </c:pt>
                      <c:pt idx="33">
                        <c:v>21.30403419530376</c:v>
                      </c:pt>
                      <c:pt idx="34">
                        <c:v>23.520647313970976</c:v>
                      </c:pt>
                      <c:pt idx="35">
                        <c:v>26.570148753424199</c:v>
                      </c:pt>
                      <c:pt idx="36">
                        <c:v>31.25372235846983</c:v>
                      </c:pt>
                      <c:pt idx="37">
                        <c:v>36.942491704842404</c:v>
                      </c:pt>
                      <c:pt idx="38">
                        <c:v>44.683521669784113</c:v>
                      </c:pt>
                      <c:pt idx="39">
                        <c:v>45.01707535502576</c:v>
                      </c:pt>
                      <c:pt idx="40">
                        <c:v>44.308985250236283</c:v>
                      </c:pt>
                      <c:pt idx="41">
                        <c:v>51.437246277945199</c:v>
                      </c:pt>
                      <c:pt idx="42">
                        <c:v>46.066127780522535</c:v>
                      </c:pt>
                      <c:pt idx="43">
                        <c:v>40.010713661735615</c:v>
                      </c:pt>
                      <c:pt idx="44">
                        <c:v>44.931372360361841</c:v>
                      </c:pt>
                      <c:pt idx="45">
                        <c:v>46.455001213338882</c:v>
                      </c:pt>
                      <c:pt idx="46">
                        <c:v>44.56029323391067</c:v>
                      </c:pt>
                      <c:pt idx="47">
                        <c:v>37.448459950452921</c:v>
                      </c:pt>
                      <c:pt idx="48">
                        <c:v>50.857887375123958</c:v>
                      </c:pt>
                      <c:pt idx="49">
                        <c:v>48.899871739952161</c:v>
                      </c:pt>
                      <c:pt idx="50">
                        <c:v>47.246252888842697</c:v>
                      </c:pt>
                      <c:pt idx="51">
                        <c:v>55.850002818383111</c:v>
                      </c:pt>
                    </c:numCache>
                  </c:numRef>
                </c:val>
                <c:extLst>
                  <c:ext xmlns:c16="http://schemas.microsoft.com/office/drawing/2014/chart" uri="{C3380CC4-5D6E-409C-BE32-E72D297353CC}">
                    <c16:uniqueId val="{00000000-DDD8-4FFE-AB02-5BB555F6C6FC}"/>
                  </c:ext>
                </c:extLst>
              </c15:ser>
            </c15:filteredBarSeries>
          </c:ext>
        </c:extLst>
      </c:barChart>
      <c:catAx>
        <c:axId val="16840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ریال</a:t>
                </a:r>
              </a:p>
            </c:rich>
          </c:tx>
          <c:layout>
            <c:manualLayout>
              <c:xMode val="edge"/>
              <c:yMode val="edge"/>
              <c:x val="8.9961373278072028E-3"/>
              <c:y val="1.0065770107739562E-2"/>
            </c:manualLayout>
          </c:layout>
          <c:overlay val="0"/>
          <c:spPr>
            <a:noFill/>
            <a:ln>
              <a:noFill/>
            </a:ln>
            <a:effectLst/>
          </c:spPr>
        </c:title>
        <c:numFmt formatCode="#,##0.0_);\(#,##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84037008"/>
        <c:crosses val="autoZero"/>
        <c:crossBetween val="between"/>
      </c:valAx>
    </c:plotArea>
    <c:legend>
      <c:legendPos val="r"/>
      <c:layout>
        <c:manualLayout>
          <c:xMode val="edge"/>
          <c:yMode val="edge"/>
          <c:x val="2.1216170982234203E-2"/>
          <c:y val="0.16220754274157728"/>
          <c:w val="0.69156526494183301"/>
          <c:h val="0.21807670930210254"/>
        </c:manualLayout>
      </c:layout>
      <c:overlay val="0"/>
      <c:txPr>
        <a:bodyPr/>
        <a:lstStyle/>
        <a:p>
          <a:pPr>
            <a:defRPr sz="1400">
              <a:solidFill>
                <a:schemeClr val="tx1"/>
              </a:solidFill>
              <a:cs typeface="B Nazanin" panose="00000400000000000000" pitchFamily="2" charset="-78"/>
            </a:defRPr>
          </a:pPr>
          <a:endParaRPr lang="en-US"/>
        </a:p>
      </c:txPr>
    </c:legend>
    <c:plotVisOnly val="1"/>
    <c:dispBlanksAs val="gap"/>
    <c:showDLblsOverMax val="0"/>
  </c:chart>
  <c:txPr>
    <a:bodyPr/>
    <a:lstStyle/>
    <a:p>
      <a:pPr>
        <a:defRPr>
          <a:cs typeface="B Nazanin" panose="00000400000000000000" pitchFamily="2" charset="-78"/>
        </a:defRPr>
      </a:pPr>
      <a:endParaRPr lang="en-US"/>
    </a:p>
  </c:txPr>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B Titr" panose="00000700000000000000" pitchFamily="2" charset="-78"/>
              </a:defRPr>
            </a:pPr>
            <a:r>
              <a:rPr lang="fa-IR" sz="1600" b="0" i="0" u="none" strike="noStrike" kern="1200" spc="0" baseline="0">
                <a:solidFill>
                  <a:sysClr val="windowText" lastClr="000000"/>
                </a:solidFill>
                <a:cs typeface="B Titr" panose="00000700000000000000" pitchFamily="2" charset="-78"/>
              </a:rPr>
              <a:t>روند صادرات </a:t>
            </a:r>
            <a:r>
              <a:rPr lang="en-US" sz="1600" b="0" i="0" u="none" strike="noStrike" kern="1200" spc="0" baseline="0">
                <a:solidFill>
                  <a:sysClr val="windowText" lastClr="000000"/>
                </a:solidFill>
                <a:cs typeface="B Titr" panose="00000700000000000000" pitchFamily="2" charset="-78"/>
              </a:rPr>
              <a:t> </a:t>
            </a:r>
            <a:r>
              <a:rPr lang="fa-IR" sz="1600" b="0" i="0" u="none" strike="noStrike" kern="1200" spc="0" baseline="0">
                <a:solidFill>
                  <a:sysClr val="windowText" lastClr="000000"/>
                </a:solidFill>
                <a:cs typeface="B Titr" panose="00000700000000000000" pitchFamily="2" charset="-78"/>
              </a:rPr>
              <a:t>نفتی (به همراه گازو میعانات) و غیرنفتی کشور در 5 دهه گذشته</a:t>
            </a:r>
          </a:p>
        </c:rich>
      </c:tx>
      <c:overlay val="0"/>
      <c:spPr>
        <a:noFill/>
        <a:ln>
          <a:noFill/>
        </a:ln>
        <a:effectLst/>
      </c:spPr>
    </c:title>
    <c:autoTitleDeleted val="0"/>
    <c:plotArea>
      <c:layout>
        <c:manualLayout>
          <c:layoutTarget val="inner"/>
          <c:xMode val="edge"/>
          <c:yMode val="edge"/>
          <c:x val="8.6232126105281207E-2"/>
          <c:y val="8.2488941349667833E-2"/>
          <c:w val="0.89336414291842292"/>
          <c:h val="0.75659150463003544"/>
        </c:manualLayout>
      </c:layout>
      <c:barChart>
        <c:barDir val="col"/>
        <c:grouping val="clustered"/>
        <c:varyColors val="0"/>
        <c:ser>
          <c:idx val="0"/>
          <c:order val="0"/>
          <c:tx>
            <c:strRef>
              <c:f>Data!$E$12</c:f>
              <c:strCache>
                <c:ptCount val="1"/>
                <c:pt idx="0">
                  <c:v>صادرات نفتی (میلیون دلار)</c:v>
                </c:pt>
              </c:strCache>
            </c:strRef>
          </c:tx>
          <c:spPr>
            <a:ln w="28575" cap="rnd">
              <a:solidFill>
                <a:schemeClr val="accent1"/>
              </a:solidFill>
              <a:round/>
            </a:ln>
            <a:effectLst/>
          </c:spPr>
          <c:invertIfNegative val="0"/>
          <c:dLbls>
            <c:dLbl>
              <c:idx val="4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FC-4673-AE28-231A8E2427D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Data!$F$24:$BU$24</c15:sqref>
                  </c15:fullRef>
                </c:ext>
              </c:extLst>
              <c:f>Data!$R$24:$BR$24</c:f>
              <c:strCache>
                <c:ptCount val="53"/>
                <c:pt idx="0">
                  <c:v>1350</c:v>
                </c:pt>
                <c:pt idx="1">
                  <c:v>1351</c:v>
                </c:pt>
                <c:pt idx="2">
                  <c:v>1352</c:v>
                </c:pt>
                <c:pt idx="3">
                  <c:v>1353</c:v>
                </c:pt>
                <c:pt idx="4">
                  <c:v>1354</c:v>
                </c:pt>
                <c:pt idx="5">
                  <c:v>1355</c:v>
                </c:pt>
                <c:pt idx="6">
                  <c:v>1356</c:v>
                </c:pt>
                <c:pt idx="7">
                  <c:v>1357</c:v>
                </c:pt>
                <c:pt idx="8">
                  <c:v>1358</c:v>
                </c:pt>
                <c:pt idx="9">
                  <c:v>1359</c:v>
                </c:pt>
                <c:pt idx="10">
                  <c:v>1360</c:v>
                </c:pt>
                <c:pt idx="11">
                  <c:v>1361</c:v>
                </c:pt>
                <c:pt idx="12">
                  <c:v>1362</c:v>
                </c:pt>
                <c:pt idx="13">
                  <c:v>1363</c:v>
                </c:pt>
                <c:pt idx="14">
                  <c:v>1364</c:v>
                </c:pt>
                <c:pt idx="15">
                  <c:v>1365</c:v>
                </c:pt>
                <c:pt idx="16">
                  <c:v>1366</c:v>
                </c:pt>
                <c:pt idx="17">
                  <c:v>1367</c:v>
                </c:pt>
                <c:pt idx="18">
                  <c:v>1368</c:v>
                </c:pt>
                <c:pt idx="19">
                  <c:v>1369</c:v>
                </c:pt>
                <c:pt idx="20">
                  <c:v>1370</c:v>
                </c:pt>
                <c:pt idx="21">
                  <c:v>1371</c:v>
                </c:pt>
                <c:pt idx="22">
                  <c:v>1372</c:v>
                </c:pt>
                <c:pt idx="23">
                  <c:v>1373</c:v>
                </c:pt>
                <c:pt idx="24">
                  <c:v>1374</c:v>
                </c:pt>
                <c:pt idx="25">
                  <c:v>1375</c:v>
                </c:pt>
                <c:pt idx="26">
                  <c:v>1376</c:v>
                </c:pt>
                <c:pt idx="27">
                  <c:v>1377</c:v>
                </c:pt>
                <c:pt idx="28">
                  <c:v>1378</c:v>
                </c:pt>
                <c:pt idx="29">
                  <c:v>1379</c:v>
                </c:pt>
                <c:pt idx="30">
                  <c:v>1380</c:v>
                </c:pt>
                <c:pt idx="31">
                  <c:v>1381</c:v>
                </c:pt>
                <c:pt idx="32">
                  <c:v>1382</c:v>
                </c:pt>
                <c:pt idx="33">
                  <c:v>1383</c:v>
                </c:pt>
                <c:pt idx="34">
                  <c:v>1384</c:v>
                </c:pt>
                <c:pt idx="35">
                  <c:v>1385</c:v>
                </c:pt>
                <c:pt idx="36">
                  <c:v>1386</c:v>
                </c:pt>
                <c:pt idx="37">
                  <c:v>1387</c:v>
                </c:pt>
                <c:pt idx="38">
                  <c:v>1388</c:v>
                </c:pt>
                <c:pt idx="39">
                  <c:v>1389</c:v>
                </c:pt>
                <c:pt idx="40">
                  <c:v>1390</c:v>
                </c:pt>
                <c:pt idx="41">
                  <c:v>1391</c:v>
                </c:pt>
                <c:pt idx="42">
                  <c:v>1392</c:v>
                </c:pt>
                <c:pt idx="43">
                  <c:v>1393</c:v>
                </c:pt>
                <c:pt idx="44">
                  <c:v>1394</c:v>
                </c:pt>
                <c:pt idx="45">
                  <c:v>1395</c:v>
                </c:pt>
                <c:pt idx="46">
                  <c:v>1396</c:v>
                </c:pt>
                <c:pt idx="47">
                  <c:v>1397</c:v>
                </c:pt>
                <c:pt idx="48">
                  <c:v>1398</c:v>
                </c:pt>
                <c:pt idx="49">
                  <c:v>1399</c:v>
                </c:pt>
                <c:pt idx="50">
                  <c:v>1400</c:v>
                </c:pt>
                <c:pt idx="51">
                  <c:v>1401</c:v>
                </c:pt>
                <c:pt idx="52">
                  <c:v>1402</c:v>
                </c:pt>
              </c:strCache>
            </c:strRef>
          </c:cat>
          <c:val>
            <c:numRef>
              <c:extLst>
                <c:ext xmlns:c15="http://schemas.microsoft.com/office/drawing/2012/chart" uri="{02D57815-91ED-43cb-92C2-25804820EDAC}">
                  <c15:fullRef>
                    <c15:sqref>Data!$F$12:$BU$12</c15:sqref>
                  </c15:fullRef>
                </c:ext>
              </c:extLst>
              <c:f>Data!$R$12:$BR$12</c:f>
              <c:numCache>
                <c:formatCode>0.0</c:formatCode>
                <c:ptCount val="53"/>
                <c:pt idx="0" formatCode="#,##0.0_);\(#,##0.0\)">
                  <c:v>6737.58</c:v>
                </c:pt>
                <c:pt idx="1" formatCode="#,##0.0_);\(#,##0.0\)">
                  <c:v>7486.2</c:v>
                </c:pt>
                <c:pt idx="2" formatCode="#,##0.0_);\(#,##0.0\)">
                  <c:v>8318</c:v>
                </c:pt>
                <c:pt idx="3" formatCode="#,##0.0_);\(#,##0.0\)">
                  <c:v>21014</c:v>
                </c:pt>
                <c:pt idx="4" formatCode="#,##0.0_);\(#,##0.0\)">
                  <c:v>20034</c:v>
                </c:pt>
                <c:pt idx="5" formatCode="#,##0.0_);\(#,##0.0\)">
                  <c:v>24179</c:v>
                </c:pt>
                <c:pt idx="6" formatCode="#,##0.0_);\(#,##0.0\)">
                  <c:v>23451</c:v>
                </c:pt>
                <c:pt idx="7" formatCode="#,##0.0_);\(#,##0.0\)">
                  <c:v>15660</c:v>
                </c:pt>
                <c:pt idx="8" formatCode="#,##0.0_);\(#,##0.0\)">
                  <c:v>24158</c:v>
                </c:pt>
                <c:pt idx="9" formatCode="#,##0.0_);\(#,##0.0\)">
                  <c:v>11648</c:v>
                </c:pt>
                <c:pt idx="10" formatCode="#,##0.0_);\(#,##0.0\)">
                  <c:v>10619</c:v>
                </c:pt>
                <c:pt idx="11" formatCode="#,##0.0_);\(#,##0.0\)">
                  <c:v>21798</c:v>
                </c:pt>
                <c:pt idx="12" formatCode="#,##0.0_);\(#,##0.0\)">
                  <c:v>21150</c:v>
                </c:pt>
                <c:pt idx="13" formatCode="#,##0.0_);\(#,##0.0\)">
                  <c:v>16726</c:v>
                </c:pt>
                <c:pt idx="14" formatCode="#,##0.0_);\(#,##0.0\)">
                  <c:v>13710</c:v>
                </c:pt>
                <c:pt idx="15" formatCode="#,##0.0_);\(#,##0.0\)">
                  <c:v>6255</c:v>
                </c:pt>
                <c:pt idx="16" formatCode="#,##0.0_);\(#,##0.0\)">
                  <c:v>10755</c:v>
                </c:pt>
                <c:pt idx="17" formatCode="#,##0.0_);\(#,##0.0\)">
                  <c:v>9673</c:v>
                </c:pt>
                <c:pt idx="18" formatCode="#,##0.0_);\(#,##0.0\)">
                  <c:v>12037</c:v>
                </c:pt>
                <c:pt idx="19" formatCode="#,##0.0_);\(#,##0.0\)">
                  <c:v>17993</c:v>
                </c:pt>
                <c:pt idx="20" formatCode="#,##0.0_);\(#,##0.0\)">
                  <c:v>16012</c:v>
                </c:pt>
                <c:pt idx="21" formatCode="#,##0.0_);\(#,##0.0\)">
                  <c:v>16880</c:v>
                </c:pt>
                <c:pt idx="22" formatCode="#,##0.0_);\(#,##0.0\)">
                  <c:v>14333</c:v>
                </c:pt>
                <c:pt idx="23" formatCode="#,##0.0_);\(#,##0.0\)">
                  <c:v>14603</c:v>
                </c:pt>
                <c:pt idx="24" formatCode="#,##0.0_);\(#,##0.0\)">
                  <c:v>15103</c:v>
                </c:pt>
                <c:pt idx="25" formatCode="#,##0.0_);\(#,##0.0\)">
                  <c:v>19271</c:v>
                </c:pt>
                <c:pt idx="26" formatCode="#,##0.0_);\(#,##0.0\)">
                  <c:v>15931.891898120401</c:v>
                </c:pt>
                <c:pt idx="27" formatCode="#,##0.0_);\(#,##0.0\)">
                  <c:v>10659.172688136799</c:v>
                </c:pt>
                <c:pt idx="28" formatCode="#,##0.0_);\(#,##0.0\)">
                  <c:v>17976.916551613002</c:v>
                </c:pt>
                <c:pt idx="29" formatCode="#,##0.0_);\(#,##0.0\)">
                  <c:v>24955.164204006101</c:v>
                </c:pt>
                <c:pt idx="30" formatCode="#,##0.0_);\(#,##0.0\)">
                  <c:v>20152.595449218199</c:v>
                </c:pt>
                <c:pt idx="31" formatCode="#,##0.0_);\(#,##0.0\)">
                  <c:v>23784.947823677001</c:v>
                </c:pt>
                <c:pt idx="32" formatCode="#,##0.0_);\(#,##0.0\)">
                  <c:v>28406.995430854698</c:v>
                </c:pt>
                <c:pt idx="33" formatCode="#,##0.0_);\(#,##0.0\)">
                  <c:v>37448.159739389797</c:v>
                </c:pt>
                <c:pt idx="34" formatCode="#,##0.0_);\(#,##0.0\)">
                  <c:v>55790.708238067898</c:v>
                </c:pt>
                <c:pt idx="35" formatCode="#,##0.0_);\(#,##0.0\)">
                  <c:v>64665.287174538404</c:v>
                </c:pt>
                <c:pt idx="36" formatCode="#,##0.0_);\(#,##0.0\)">
                  <c:v>84505.159963606799</c:v>
                </c:pt>
                <c:pt idx="37" formatCode="#,##0.0_);\(#,##0.0\)">
                  <c:v>86618.867570627001</c:v>
                </c:pt>
                <c:pt idx="38" formatCode="#,##0.0_);\(#,##0.0\)">
                  <c:v>69957.124738985804</c:v>
                </c:pt>
                <c:pt idx="39" formatCode="#,##0.0_);\(#,##0.0\)">
                  <c:v>90191.234542079197</c:v>
                </c:pt>
                <c:pt idx="40" formatCode="#,##0.0_);\(#,##0.0\)">
                  <c:v>119147.76910216</c:v>
                </c:pt>
                <c:pt idx="41" formatCode="#,##0.0_);\(#,##0.0\)">
                  <c:v>68083.708570088405</c:v>
                </c:pt>
                <c:pt idx="42" formatCode="#,##0.0_);\(#,##0.0\)">
                  <c:v>64540.510291104998</c:v>
                </c:pt>
                <c:pt idx="43" formatCode="#,##0.0_);\(#,##0.0\)">
                  <c:v>55406.622798239499</c:v>
                </c:pt>
                <c:pt idx="44" formatCode="#,##0.0_);\(#,##0.0\)">
                  <c:v>31848.4364205893</c:v>
                </c:pt>
                <c:pt idx="45" formatCode="#,##0.0_);\(#,##0.0\)">
                  <c:v>53362.269531343198</c:v>
                </c:pt>
                <c:pt idx="46" formatCode="#,##0.0_);\(#,##0.0\)">
                  <c:v>62767.5931855569</c:v>
                </c:pt>
                <c:pt idx="47" formatCode="#,##0.0_);\(#,##0.0\)">
                  <c:v>56998.7133308337</c:v>
                </c:pt>
                <c:pt idx="48" formatCode="#,##0.0_);\(#,##0.0\)">
                  <c:v>26049.320407610601</c:v>
                </c:pt>
                <c:pt idx="49" formatCode="#,##0.0_);\(#,##0.0\)">
                  <c:v>23311.535829833294</c:v>
                </c:pt>
                <c:pt idx="50" formatCode="#,##0.0_);\(#,##0.0\)">
                  <c:v>38722.502433428097</c:v>
                </c:pt>
                <c:pt idx="51" formatCode="#,##0.0_);\(#,##0.0\)">
                  <c:v>55410.009979164803</c:v>
                </c:pt>
                <c:pt idx="52" formatCode="#,##0.0_);\(#,##0.0\)">
                  <c:v>56796.409739625058</c:v>
                </c:pt>
              </c:numCache>
            </c:numRef>
          </c:val>
          <c:extLst>
            <c:ext xmlns:c16="http://schemas.microsoft.com/office/drawing/2014/chart" uri="{C3380CC4-5D6E-409C-BE32-E72D297353CC}">
              <c16:uniqueId val="{00000000-0AFC-4673-AE28-231A8E2427D4}"/>
            </c:ext>
          </c:extLst>
        </c:ser>
        <c:dLbls>
          <c:showLegendKey val="0"/>
          <c:showVal val="0"/>
          <c:showCatName val="0"/>
          <c:showSerName val="0"/>
          <c:showPercent val="0"/>
          <c:showBubbleSize val="0"/>
        </c:dLbls>
        <c:gapWidth val="150"/>
        <c:axId val="1684037008"/>
        <c:axId val="2001566016"/>
        <c:extLst>
          <c:ext xmlns:c15="http://schemas.microsoft.com/office/drawing/2012/chart" uri="{02D57815-91ED-43cb-92C2-25804820EDAC}">
            <c15:filteredBarSeries>
              <c15:ser>
                <c:idx val="1"/>
                <c:order val="1"/>
                <c:tx>
                  <c:strRef>
                    <c:extLst>
                      <c:ext uri="{02D57815-91ED-43cb-92C2-25804820EDAC}">
                        <c15:formulaRef>
                          <c15:sqref>Data!$E$87</c15:sqref>
                        </c15:formulaRef>
                      </c:ext>
                    </c:extLst>
                    <c:strCache>
                      <c:ptCount val="1"/>
                      <c:pt idx="0">
                        <c:v>صادرات غیر نفتی (میلیون دلار)</c:v>
                      </c:pt>
                    </c:strCache>
                  </c:strRef>
                </c:tx>
                <c:invertIfNegative val="0"/>
                <c:cat>
                  <c:strRef>
                    <c:extLst>
                      <c:ext uri="{02D57815-91ED-43cb-92C2-25804820EDAC}">
                        <c15:fullRef>
                          <c15:sqref>Data!$F$24:$BU$24</c15:sqref>
                        </c15:fullRef>
                        <c15:formulaRef>
                          <c15:sqref>Data!$R$24:$BR$24</c15:sqref>
                        </c15:formulaRef>
                      </c:ext>
                    </c:extLst>
                    <c:strCache>
                      <c:ptCount val="53"/>
                      <c:pt idx="0">
                        <c:v>1350</c:v>
                      </c:pt>
                      <c:pt idx="1">
                        <c:v>1351</c:v>
                      </c:pt>
                      <c:pt idx="2">
                        <c:v>1352</c:v>
                      </c:pt>
                      <c:pt idx="3">
                        <c:v>1353</c:v>
                      </c:pt>
                      <c:pt idx="4">
                        <c:v>1354</c:v>
                      </c:pt>
                      <c:pt idx="5">
                        <c:v>1355</c:v>
                      </c:pt>
                      <c:pt idx="6">
                        <c:v>1356</c:v>
                      </c:pt>
                      <c:pt idx="7">
                        <c:v>1357</c:v>
                      </c:pt>
                      <c:pt idx="8">
                        <c:v>1358</c:v>
                      </c:pt>
                      <c:pt idx="9">
                        <c:v>1359</c:v>
                      </c:pt>
                      <c:pt idx="10">
                        <c:v>1360</c:v>
                      </c:pt>
                      <c:pt idx="11">
                        <c:v>1361</c:v>
                      </c:pt>
                      <c:pt idx="12">
                        <c:v>1362</c:v>
                      </c:pt>
                      <c:pt idx="13">
                        <c:v>1363</c:v>
                      </c:pt>
                      <c:pt idx="14">
                        <c:v>1364</c:v>
                      </c:pt>
                      <c:pt idx="15">
                        <c:v>1365</c:v>
                      </c:pt>
                      <c:pt idx="16">
                        <c:v>1366</c:v>
                      </c:pt>
                      <c:pt idx="17">
                        <c:v>1367</c:v>
                      </c:pt>
                      <c:pt idx="18">
                        <c:v>1368</c:v>
                      </c:pt>
                      <c:pt idx="19">
                        <c:v>1369</c:v>
                      </c:pt>
                      <c:pt idx="20">
                        <c:v>1370</c:v>
                      </c:pt>
                      <c:pt idx="21">
                        <c:v>1371</c:v>
                      </c:pt>
                      <c:pt idx="22">
                        <c:v>1372</c:v>
                      </c:pt>
                      <c:pt idx="23">
                        <c:v>1373</c:v>
                      </c:pt>
                      <c:pt idx="24">
                        <c:v>1374</c:v>
                      </c:pt>
                      <c:pt idx="25">
                        <c:v>1375</c:v>
                      </c:pt>
                      <c:pt idx="26">
                        <c:v>1376</c:v>
                      </c:pt>
                      <c:pt idx="27">
                        <c:v>1377</c:v>
                      </c:pt>
                      <c:pt idx="28">
                        <c:v>1378</c:v>
                      </c:pt>
                      <c:pt idx="29">
                        <c:v>1379</c:v>
                      </c:pt>
                      <c:pt idx="30">
                        <c:v>1380</c:v>
                      </c:pt>
                      <c:pt idx="31">
                        <c:v>1381</c:v>
                      </c:pt>
                      <c:pt idx="32">
                        <c:v>1382</c:v>
                      </c:pt>
                      <c:pt idx="33">
                        <c:v>1383</c:v>
                      </c:pt>
                      <c:pt idx="34">
                        <c:v>1384</c:v>
                      </c:pt>
                      <c:pt idx="35">
                        <c:v>1385</c:v>
                      </c:pt>
                      <c:pt idx="36">
                        <c:v>1386</c:v>
                      </c:pt>
                      <c:pt idx="37">
                        <c:v>1387</c:v>
                      </c:pt>
                      <c:pt idx="38">
                        <c:v>1388</c:v>
                      </c:pt>
                      <c:pt idx="39">
                        <c:v>1389</c:v>
                      </c:pt>
                      <c:pt idx="40">
                        <c:v>1390</c:v>
                      </c:pt>
                      <c:pt idx="41">
                        <c:v>1391</c:v>
                      </c:pt>
                      <c:pt idx="42">
                        <c:v>1392</c:v>
                      </c:pt>
                      <c:pt idx="43">
                        <c:v>1393</c:v>
                      </c:pt>
                      <c:pt idx="44">
                        <c:v>1394</c:v>
                      </c:pt>
                      <c:pt idx="45">
                        <c:v>1395</c:v>
                      </c:pt>
                      <c:pt idx="46">
                        <c:v>1396</c:v>
                      </c:pt>
                      <c:pt idx="47">
                        <c:v>1397</c:v>
                      </c:pt>
                      <c:pt idx="48">
                        <c:v>1398</c:v>
                      </c:pt>
                      <c:pt idx="49">
                        <c:v>1399</c:v>
                      </c:pt>
                      <c:pt idx="50">
                        <c:v>1400</c:v>
                      </c:pt>
                      <c:pt idx="51">
                        <c:v>1401</c:v>
                      </c:pt>
                      <c:pt idx="52">
                        <c:v>1402</c:v>
                      </c:pt>
                    </c:strCache>
                  </c:strRef>
                </c:cat>
                <c:val>
                  <c:numRef>
                    <c:extLst>
                      <c:ext uri="{02D57815-91ED-43cb-92C2-25804820EDAC}">
                        <c15:fullRef>
                          <c15:sqref>Data!$F$87:$BU$87</c15:sqref>
                        </c15:fullRef>
                        <c15:formulaRef>
                          <c15:sqref>Data!$R$87:$BR$87</c15:sqref>
                        </c15:formulaRef>
                      </c:ext>
                    </c:extLst>
                    <c:numCache>
                      <c:formatCode>0.0</c:formatCode>
                      <c:ptCount val="53"/>
                      <c:pt idx="0" formatCode="#,##0.0_);\(#,##0.0\)">
                        <c:v>514.35</c:v>
                      </c:pt>
                      <c:pt idx="1" formatCode="#,##0.0_);\(#,##0.0\)">
                        <c:v>571.5</c:v>
                      </c:pt>
                      <c:pt idx="2" formatCode="#,##0.0_);\(#,##0.0\)">
                        <c:v>635</c:v>
                      </c:pt>
                      <c:pt idx="3" formatCode="#,##0.0_);\(#,##0.0\)">
                        <c:v>582</c:v>
                      </c:pt>
                      <c:pt idx="4" formatCode="#,##0.0_);\(#,##0.0\)">
                        <c:v>592</c:v>
                      </c:pt>
                      <c:pt idx="5" formatCode="#,##0.0_);\(#,##0.0\)">
                        <c:v>540</c:v>
                      </c:pt>
                      <c:pt idx="6" formatCode="#,##0.0_);\(#,##0.0\)">
                        <c:v>523</c:v>
                      </c:pt>
                      <c:pt idx="7" formatCode="#,##0.0_);\(#,##0.0\)">
                        <c:v>543</c:v>
                      </c:pt>
                      <c:pt idx="8" formatCode="#,##0.0_);\(#,##0.0\)">
                        <c:v>812</c:v>
                      </c:pt>
                      <c:pt idx="9" formatCode="#,##0.0_);\(#,##0.0\)">
                        <c:v>645</c:v>
                      </c:pt>
                      <c:pt idx="10" formatCode="#,##0.0_);\(#,##0.0\)">
                        <c:v>340</c:v>
                      </c:pt>
                      <c:pt idx="11" formatCode="#,##0.0_);\(#,##0.0\)">
                        <c:v>284</c:v>
                      </c:pt>
                      <c:pt idx="12" formatCode="#,##0.0_);\(#,##0.0\)">
                        <c:v>357</c:v>
                      </c:pt>
                      <c:pt idx="13" formatCode="#,##0.0_);\(#,##0.0\)">
                        <c:v>361</c:v>
                      </c:pt>
                      <c:pt idx="14" formatCode="#,##0.0_);\(#,##0.0\)">
                        <c:v>465</c:v>
                      </c:pt>
                      <c:pt idx="15" formatCode="#,##0.0_);\(#,##0.0\)">
                        <c:v>916</c:v>
                      </c:pt>
                      <c:pt idx="16" formatCode="#,##0.0_);\(#,##0.0\)">
                        <c:v>1161</c:v>
                      </c:pt>
                      <c:pt idx="17" formatCode="#,##0.0_);\(#,##0.0\)">
                        <c:v>1036</c:v>
                      </c:pt>
                      <c:pt idx="18" formatCode="#,##0.0_);\(#,##0.0\)">
                        <c:v>1044</c:v>
                      </c:pt>
                      <c:pt idx="19" formatCode="#,##0.0_);\(#,##0.0\)">
                        <c:v>1312</c:v>
                      </c:pt>
                      <c:pt idx="20" formatCode="#,##0.0_);\(#,##0.0\)">
                        <c:v>2649</c:v>
                      </c:pt>
                      <c:pt idx="21" formatCode="#,##0.0_);\(#,##0.0\)">
                        <c:v>2988</c:v>
                      </c:pt>
                      <c:pt idx="22" formatCode="#,##0.0_);\(#,##0.0\)">
                        <c:v>3747</c:v>
                      </c:pt>
                      <c:pt idx="23" formatCode="#,##0.0_);\(#,##0.0\)">
                        <c:v>4831</c:v>
                      </c:pt>
                      <c:pt idx="24" formatCode="#,##0.0_);\(#,##0.0\)">
                        <c:v>3257</c:v>
                      </c:pt>
                      <c:pt idx="25" formatCode="#,##0.0_);\(#,##0.0\)">
                        <c:v>3120</c:v>
                      </c:pt>
                      <c:pt idx="26" formatCode="#,##0.0_);\(#,##0.0\)">
                        <c:v>3131.01</c:v>
                      </c:pt>
                      <c:pt idx="27" formatCode="#,##0.0_);\(#,##0.0\)">
                        <c:v>3171.22</c:v>
                      </c:pt>
                      <c:pt idx="28" formatCode="#,##0.0_);\(#,##0.0\)">
                        <c:v>3793.34</c:v>
                      </c:pt>
                      <c:pt idx="29" formatCode="#,##0.0_);\(#,##0.0\)">
                        <c:v>4194.6899999999996</c:v>
                      </c:pt>
                      <c:pt idx="30" formatCode="#,##0.0_);\(#,##0.0\)">
                        <c:v>4649.82</c:v>
                      </c:pt>
                      <c:pt idx="31" formatCode="#,##0.0_);\(#,##0.0\)">
                        <c:v>5144</c:v>
                      </c:pt>
                      <c:pt idx="32" formatCode="#,##0.0_);\(#,##0.0\)">
                        <c:v>6636.65</c:v>
                      </c:pt>
                      <c:pt idx="33" formatCode="#,##0.0_);\(#,##0.0\)">
                        <c:v>7519.86</c:v>
                      </c:pt>
                      <c:pt idx="34" formatCode="#,##0.0_);\(#,##0.0\)">
                        <c:v>10705.09</c:v>
                      </c:pt>
                      <c:pt idx="35" formatCode="#,##0.0_);\(#,##0.0\)">
                        <c:v>14178.76</c:v>
                      </c:pt>
                      <c:pt idx="36" formatCode="#,##0.0_);\(#,##0.0\)">
                        <c:v>16100.57</c:v>
                      </c:pt>
                      <c:pt idx="37" formatCode="#,##0.0_);\(#,##0.0\)">
                        <c:v>18886.3</c:v>
                      </c:pt>
                      <c:pt idx="38" formatCode="#,##0.0_);\(#,##0.0\)">
                        <c:v>22136.44</c:v>
                      </c:pt>
                      <c:pt idx="39" formatCode="#,##0.0_);\(#,##0.0\)">
                        <c:v>26594.82</c:v>
                      </c:pt>
                      <c:pt idx="40" formatCode="#,##0.0_);\(#,##0.0\)">
                        <c:v>33183.050000000003</c:v>
                      </c:pt>
                      <c:pt idx="41" formatCode="#,##0.0_);\(#,##0.0\)">
                        <c:v>34122.550000000003</c:v>
                      </c:pt>
                      <c:pt idx="42" formatCode="#,##0.0_);\(#,##0.0\)">
                        <c:v>34077.800000000003</c:v>
                      </c:pt>
                      <c:pt idx="43" formatCode="#,##0.0_);\(#,##0.0\)">
                        <c:v>40201.86</c:v>
                      </c:pt>
                      <c:pt idx="44" formatCode="#,##0.0_);\(#,##0.0\)">
                        <c:v>36046.660000000003</c:v>
                      </c:pt>
                      <c:pt idx="45" formatCode="#,##0.0_);\(#,##0.0\)">
                        <c:v>31703.29</c:v>
                      </c:pt>
                      <c:pt idx="46" formatCode="#,##0.0_);\(#,##0.0\)">
                        <c:v>36360.639999999999</c:v>
                      </c:pt>
                      <c:pt idx="47" formatCode="#,##0.0_);\(#,##0.0\)">
                        <c:v>38511.89</c:v>
                      </c:pt>
                      <c:pt idx="48" formatCode="#,##0.0_);\(#,##0.0\)">
                        <c:v>37610.6</c:v>
                      </c:pt>
                      <c:pt idx="49" formatCode="#,##0.0_);\(#,##0.0\)">
                        <c:v>31997.85</c:v>
                      </c:pt>
                      <c:pt idx="50" formatCode="#,##0.0_);\(#,##0.0\)">
                        <c:v>45497.02</c:v>
                      </c:pt>
                      <c:pt idx="51" formatCode="#,##0.0_);\(#,##0.0\)">
                        <c:v>47246.252888842668</c:v>
                      </c:pt>
                      <c:pt idx="52" formatCode="#,##0.0_);\(#,##0.0\)">
                        <c:v>47246.252888842697</c:v>
                      </c:pt>
                    </c:numCache>
                  </c:numRef>
                </c:val>
                <c:extLst>
                  <c:ext xmlns:c16="http://schemas.microsoft.com/office/drawing/2014/chart" uri="{C3380CC4-5D6E-409C-BE32-E72D297353CC}">
                    <c16:uniqueId val="{00000001-0AFC-4673-AE28-231A8E2427D4}"/>
                  </c:ext>
                </c:extLst>
              </c15:ser>
            </c15:filteredBarSeries>
          </c:ext>
        </c:extLst>
      </c:barChart>
      <c:catAx>
        <c:axId val="16840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orientation val="minMax"/>
          <c:max val="150000"/>
          <c:min val="10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ریال</a:t>
                </a:r>
              </a:p>
            </c:rich>
          </c:tx>
          <c:layout>
            <c:manualLayout>
              <c:xMode val="edge"/>
              <c:yMode val="edge"/>
              <c:x val="8.9961373278072028E-3"/>
              <c:y val="1.0065770107739562E-2"/>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684037008"/>
        <c:crosses val="autoZero"/>
        <c:crossBetween val="between"/>
      </c:valAx>
    </c:plotArea>
    <c:legend>
      <c:legendPos val="r"/>
      <c:layout>
        <c:manualLayout>
          <c:xMode val="edge"/>
          <c:yMode val="edge"/>
          <c:x val="0.13104157983727729"/>
          <c:y val="0.14923129908435551"/>
          <c:w val="0.25472549399703293"/>
          <c:h val="6.3305360267017774E-2"/>
        </c:manualLayout>
      </c:layout>
      <c:overlay val="0"/>
      <c:txPr>
        <a:bodyPr/>
        <a:lstStyle/>
        <a:p>
          <a:pPr>
            <a:defRPr sz="1600">
              <a:solidFill>
                <a:schemeClr val="tx1"/>
              </a:solidFill>
              <a:cs typeface="B Nazanin" panose="00000400000000000000" pitchFamily="2" charset="-78"/>
            </a:defRPr>
          </a:pPr>
          <a:endParaRPr lang="en-US"/>
        </a:p>
      </c:txPr>
    </c:legend>
    <c:plotVisOnly val="1"/>
    <c:dispBlanksAs val="gap"/>
    <c:showDLblsOverMax val="0"/>
  </c:chart>
  <c:txPr>
    <a:bodyPr/>
    <a:lstStyle/>
    <a:p>
      <a:pPr>
        <a:defRPr>
          <a:cs typeface="B Nazanin" panose="00000400000000000000" pitchFamily="2" charset="-78"/>
        </a:defRPr>
      </a:pPr>
      <a:endParaRPr lang="en-US"/>
    </a:p>
  </c:txPr>
  <c:printSettings>
    <c:headerFooter/>
    <c:pageMargins b="0.75" l="0.7" r="0.7" t="0.75" header="0.3" footer="0.3"/>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Data!$E$78</c:f>
              <c:strCache>
                <c:ptCount val="1"/>
                <c:pt idx="0">
                  <c:v>صادرات نفتی (میليارد دلار)</c:v>
                </c:pt>
              </c:strCache>
            </c:strRef>
          </c:tx>
          <c:spPr>
            <a:solidFill>
              <a:schemeClr val="accent4"/>
            </a:solidFill>
            <a:ln>
              <a:noFill/>
            </a:ln>
            <a:effectLst/>
          </c:spPr>
          <c:invertIfNegative val="0"/>
          <c:cat>
            <c:numRef>
              <c:f>Data!$F$3:$BR$3</c:f>
              <c:numCache>
                <c:formatCode>General</c:formatCode>
                <c:ptCount val="65"/>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numCache>
            </c:numRef>
          </c:cat>
          <c:val>
            <c:numRef>
              <c:f>Data!$F$78:$BR$78</c:f>
              <c:numCache>
                <c:formatCode>0.0</c:formatCode>
                <c:ptCount val="65"/>
                <c:pt idx="1">
                  <c:v>0</c:v>
                </c:pt>
                <c:pt idx="2">
                  <c:v>0</c:v>
                </c:pt>
                <c:pt idx="3">
                  <c:v>0</c:v>
                </c:pt>
                <c:pt idx="4">
                  <c:v>0</c:v>
                </c:pt>
                <c:pt idx="5">
                  <c:v>0</c:v>
                </c:pt>
                <c:pt idx="6">
                  <c:v>0</c:v>
                </c:pt>
                <c:pt idx="7">
                  <c:v>0</c:v>
                </c:pt>
                <c:pt idx="8">
                  <c:v>0</c:v>
                </c:pt>
                <c:pt idx="9">
                  <c:v>0</c:v>
                </c:pt>
                <c:pt idx="10">
                  <c:v>0</c:v>
                </c:pt>
                <c:pt idx="11">
                  <c:v>0</c:v>
                </c:pt>
                <c:pt idx="12">
                  <c:v>6.7375800000000003</c:v>
                </c:pt>
                <c:pt idx="13">
                  <c:v>7.4862000000000002</c:v>
                </c:pt>
                <c:pt idx="14">
                  <c:v>8.3179999999999996</c:v>
                </c:pt>
                <c:pt idx="15">
                  <c:v>21.013999999999999</c:v>
                </c:pt>
                <c:pt idx="16">
                  <c:v>20.033999999999999</c:v>
                </c:pt>
                <c:pt idx="17">
                  <c:v>24.178999999999998</c:v>
                </c:pt>
                <c:pt idx="18">
                  <c:v>23.451000000000001</c:v>
                </c:pt>
                <c:pt idx="19">
                  <c:v>15.66</c:v>
                </c:pt>
                <c:pt idx="20">
                  <c:v>24.158000000000001</c:v>
                </c:pt>
                <c:pt idx="21">
                  <c:v>11.648</c:v>
                </c:pt>
                <c:pt idx="22">
                  <c:v>10.619</c:v>
                </c:pt>
                <c:pt idx="23">
                  <c:v>21.797999999999998</c:v>
                </c:pt>
                <c:pt idx="24">
                  <c:v>21.15</c:v>
                </c:pt>
                <c:pt idx="25">
                  <c:v>16.725999999999999</c:v>
                </c:pt>
                <c:pt idx="26">
                  <c:v>13.71</c:v>
                </c:pt>
                <c:pt idx="27">
                  <c:v>6.2549999999999999</c:v>
                </c:pt>
                <c:pt idx="28">
                  <c:v>10.755000000000001</c:v>
                </c:pt>
                <c:pt idx="29">
                  <c:v>9.673</c:v>
                </c:pt>
                <c:pt idx="30">
                  <c:v>12.037000000000001</c:v>
                </c:pt>
                <c:pt idx="31">
                  <c:v>17.992999999999999</c:v>
                </c:pt>
                <c:pt idx="32">
                  <c:v>16.012</c:v>
                </c:pt>
                <c:pt idx="33">
                  <c:v>16.88</c:v>
                </c:pt>
                <c:pt idx="34">
                  <c:v>14.333</c:v>
                </c:pt>
                <c:pt idx="35">
                  <c:v>14.603</c:v>
                </c:pt>
                <c:pt idx="36">
                  <c:v>15.103</c:v>
                </c:pt>
                <c:pt idx="37">
                  <c:v>19.271000000000001</c:v>
                </c:pt>
                <c:pt idx="38">
                  <c:v>15.931891898120401</c:v>
                </c:pt>
                <c:pt idx="39">
                  <c:v>10.659172688136799</c:v>
                </c:pt>
                <c:pt idx="40">
                  <c:v>17.976916551613002</c:v>
                </c:pt>
                <c:pt idx="41">
                  <c:v>24.955164204006103</c:v>
                </c:pt>
                <c:pt idx="42">
                  <c:v>20.1525954492182</c:v>
                </c:pt>
                <c:pt idx="43">
                  <c:v>23.784947823677001</c:v>
                </c:pt>
                <c:pt idx="44">
                  <c:v>28.4069954308547</c:v>
                </c:pt>
                <c:pt idx="45">
                  <c:v>37.448159739389794</c:v>
                </c:pt>
                <c:pt idx="46">
                  <c:v>55.7907082380679</c:v>
                </c:pt>
                <c:pt idx="47">
                  <c:v>64.665287174538406</c:v>
                </c:pt>
                <c:pt idx="48">
                  <c:v>84.5051599636068</c:v>
                </c:pt>
                <c:pt idx="49">
                  <c:v>86.618867570627003</c:v>
                </c:pt>
                <c:pt idx="50">
                  <c:v>69.957124738985797</c:v>
                </c:pt>
                <c:pt idx="51">
                  <c:v>90.191234542079201</c:v>
                </c:pt>
                <c:pt idx="52">
                  <c:v>119.14776910216</c:v>
                </c:pt>
                <c:pt idx="53">
                  <c:v>68.083708570088405</c:v>
                </c:pt>
                <c:pt idx="54">
                  <c:v>64.540510291104994</c:v>
                </c:pt>
                <c:pt idx="55">
                  <c:v>55.406622798239496</c:v>
                </c:pt>
                <c:pt idx="56">
                  <c:v>31.848436420589302</c:v>
                </c:pt>
                <c:pt idx="57">
                  <c:v>53.362269531343195</c:v>
                </c:pt>
                <c:pt idx="58">
                  <c:v>62.767593185556898</c:v>
                </c:pt>
                <c:pt idx="59">
                  <c:v>56.998713330833702</c:v>
                </c:pt>
                <c:pt idx="60">
                  <c:v>26.049320407610601</c:v>
                </c:pt>
                <c:pt idx="61">
                  <c:v>23.311535829833293</c:v>
                </c:pt>
                <c:pt idx="62">
                  <c:v>38.722502433428097</c:v>
                </c:pt>
                <c:pt idx="63">
                  <c:v>55.410009979164805</c:v>
                </c:pt>
                <c:pt idx="64">
                  <c:v>56.796409739625055</c:v>
                </c:pt>
              </c:numCache>
              <c:extLst/>
            </c:numRef>
          </c:val>
          <c:extLst>
            <c:ext xmlns:c16="http://schemas.microsoft.com/office/drawing/2014/chart" uri="{C3380CC4-5D6E-409C-BE32-E72D297353CC}">
              <c16:uniqueId val="{00000003-E7FA-4BCC-8E2D-0A5F57C65361}"/>
            </c:ext>
          </c:extLst>
        </c:ser>
        <c:ser>
          <c:idx val="4"/>
          <c:order val="4"/>
          <c:tx>
            <c:strRef>
              <c:f>Data!$E$79</c:f>
              <c:strCache>
                <c:ptCount val="1"/>
                <c:pt idx="0">
                  <c:v>صادرات غیر نفتی (میليارد دلار)</c:v>
                </c:pt>
              </c:strCache>
            </c:strRef>
          </c:tx>
          <c:spPr>
            <a:solidFill>
              <a:schemeClr val="accent5"/>
            </a:solidFill>
            <a:ln>
              <a:noFill/>
            </a:ln>
            <a:effectLst/>
          </c:spPr>
          <c:invertIfNegative val="0"/>
          <c:cat>
            <c:numRef>
              <c:f>Data!$F$3:$BR$3</c:f>
              <c:numCache>
                <c:formatCode>General</c:formatCode>
                <c:ptCount val="65"/>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numCache>
            </c:numRef>
          </c:cat>
          <c:val>
            <c:numRef>
              <c:f>Data!$F$79:$BR$79</c:f>
              <c:numCache>
                <c:formatCode>0.0</c:formatCode>
                <c:ptCount val="65"/>
                <c:pt idx="1">
                  <c:v>0</c:v>
                </c:pt>
                <c:pt idx="2">
                  <c:v>0</c:v>
                </c:pt>
                <c:pt idx="3">
                  <c:v>0</c:v>
                </c:pt>
                <c:pt idx="4">
                  <c:v>0</c:v>
                </c:pt>
                <c:pt idx="5">
                  <c:v>0</c:v>
                </c:pt>
                <c:pt idx="6">
                  <c:v>0</c:v>
                </c:pt>
                <c:pt idx="7">
                  <c:v>0</c:v>
                </c:pt>
                <c:pt idx="8">
                  <c:v>0</c:v>
                </c:pt>
                <c:pt idx="9">
                  <c:v>0</c:v>
                </c:pt>
                <c:pt idx="10">
                  <c:v>0</c:v>
                </c:pt>
                <c:pt idx="11">
                  <c:v>0</c:v>
                </c:pt>
                <c:pt idx="12">
                  <c:v>0.51434999999999997</c:v>
                </c:pt>
                <c:pt idx="13">
                  <c:v>0.57150000000000001</c:v>
                </c:pt>
                <c:pt idx="14">
                  <c:v>0.63500000000000001</c:v>
                </c:pt>
                <c:pt idx="15">
                  <c:v>0.58199999999999996</c:v>
                </c:pt>
                <c:pt idx="16">
                  <c:v>0.59199999999999997</c:v>
                </c:pt>
                <c:pt idx="17">
                  <c:v>0.54</c:v>
                </c:pt>
                <c:pt idx="18">
                  <c:v>0.52300000000000002</c:v>
                </c:pt>
                <c:pt idx="19">
                  <c:v>0.54300000000000004</c:v>
                </c:pt>
                <c:pt idx="20">
                  <c:v>0.81200000000000006</c:v>
                </c:pt>
                <c:pt idx="21">
                  <c:v>0.64500000000000002</c:v>
                </c:pt>
                <c:pt idx="22">
                  <c:v>0.34</c:v>
                </c:pt>
                <c:pt idx="23">
                  <c:v>0.28399999999999997</c:v>
                </c:pt>
                <c:pt idx="24">
                  <c:v>0.35699999999999998</c:v>
                </c:pt>
                <c:pt idx="25">
                  <c:v>0.36099999999999999</c:v>
                </c:pt>
                <c:pt idx="26">
                  <c:v>0.46500000000000002</c:v>
                </c:pt>
                <c:pt idx="27">
                  <c:v>0.91600000000000004</c:v>
                </c:pt>
                <c:pt idx="28">
                  <c:v>1.161</c:v>
                </c:pt>
                <c:pt idx="29">
                  <c:v>1.036</c:v>
                </c:pt>
                <c:pt idx="30">
                  <c:v>1.044</c:v>
                </c:pt>
                <c:pt idx="31">
                  <c:v>1.3120000000000001</c:v>
                </c:pt>
                <c:pt idx="32">
                  <c:v>2.649</c:v>
                </c:pt>
                <c:pt idx="33">
                  <c:v>2.988</c:v>
                </c:pt>
                <c:pt idx="34">
                  <c:v>3.7469999999999999</c:v>
                </c:pt>
                <c:pt idx="35">
                  <c:v>4.8310000000000004</c:v>
                </c:pt>
                <c:pt idx="36">
                  <c:v>3.2570000000000001</c:v>
                </c:pt>
                <c:pt idx="37">
                  <c:v>3.12</c:v>
                </c:pt>
                <c:pt idx="38">
                  <c:v>3.1310100000000003</c:v>
                </c:pt>
                <c:pt idx="39">
                  <c:v>3.1712199999999999</c:v>
                </c:pt>
                <c:pt idx="40">
                  <c:v>3.7933400000000002</c:v>
                </c:pt>
                <c:pt idx="41">
                  <c:v>4.1946899999999996</c:v>
                </c:pt>
                <c:pt idx="42">
                  <c:v>4.6498200000000001</c:v>
                </c:pt>
                <c:pt idx="43">
                  <c:v>5.1440000000000001</c:v>
                </c:pt>
                <c:pt idx="44">
                  <c:v>6.6366499999999995</c:v>
                </c:pt>
                <c:pt idx="45">
                  <c:v>7.5198599999999995</c:v>
                </c:pt>
                <c:pt idx="46">
                  <c:v>10.70509</c:v>
                </c:pt>
                <c:pt idx="47">
                  <c:v>14.17876</c:v>
                </c:pt>
                <c:pt idx="48">
                  <c:v>16.100570000000001</c:v>
                </c:pt>
                <c:pt idx="49">
                  <c:v>18.886299999999999</c:v>
                </c:pt>
                <c:pt idx="50">
                  <c:v>22.13644</c:v>
                </c:pt>
                <c:pt idx="51">
                  <c:v>26.594819999999999</c:v>
                </c:pt>
                <c:pt idx="52">
                  <c:v>33.183050000000001</c:v>
                </c:pt>
                <c:pt idx="53">
                  <c:v>34.122550000000004</c:v>
                </c:pt>
                <c:pt idx="54">
                  <c:v>34.077800000000003</c:v>
                </c:pt>
                <c:pt idx="55">
                  <c:v>40.201860000000003</c:v>
                </c:pt>
                <c:pt idx="56">
                  <c:v>36.046660000000003</c:v>
                </c:pt>
                <c:pt idx="57">
                  <c:v>31.703290000000003</c:v>
                </c:pt>
                <c:pt idx="58">
                  <c:v>36.360639999999997</c:v>
                </c:pt>
                <c:pt idx="59">
                  <c:v>38.511890000000001</c:v>
                </c:pt>
                <c:pt idx="60">
                  <c:v>37.610599999999998</c:v>
                </c:pt>
                <c:pt idx="61">
                  <c:v>31.99785</c:v>
                </c:pt>
                <c:pt idx="62">
                  <c:v>45.497019999999999</c:v>
                </c:pt>
                <c:pt idx="63">
                  <c:v>47.246252888842669</c:v>
                </c:pt>
                <c:pt idx="64">
                  <c:v>47.246252888842697</c:v>
                </c:pt>
              </c:numCache>
              <c:extLst/>
            </c:numRef>
          </c:val>
          <c:extLst>
            <c:ext xmlns:c16="http://schemas.microsoft.com/office/drawing/2014/chart" uri="{C3380CC4-5D6E-409C-BE32-E72D297353CC}">
              <c16:uniqueId val="{00000004-E7FA-4BCC-8E2D-0A5F57C65361}"/>
            </c:ext>
          </c:extLst>
        </c:ser>
        <c:dLbls>
          <c:showLegendKey val="0"/>
          <c:showVal val="0"/>
          <c:showCatName val="0"/>
          <c:showSerName val="0"/>
          <c:showPercent val="0"/>
          <c:showBubbleSize val="0"/>
        </c:dLbls>
        <c:gapWidth val="219"/>
        <c:overlap val="-27"/>
        <c:axId val="98978079"/>
        <c:axId val="98976831"/>
        <c:extLst>
          <c:ext xmlns:c15="http://schemas.microsoft.com/office/drawing/2012/chart" uri="{02D57815-91ED-43cb-92C2-25804820EDAC}">
            <c15:filteredBarSeries>
              <c15:ser>
                <c:idx val="0"/>
                <c:order val="0"/>
                <c:tx>
                  <c:strRef>
                    <c:extLst>
                      <c:ext uri="{02D57815-91ED-43cb-92C2-25804820EDAC}">
                        <c15:formulaRef>
                          <c15:sqref>Data!#REF!</c15:sqref>
                        </c15:formulaRef>
                      </c:ext>
                    </c:extLst>
                    <c:strCache>
                      <c:ptCount val="1"/>
                      <c:pt idx="0">
                        <c:v>#REF!</c:v>
                      </c:pt>
                    </c:strCache>
                  </c:strRef>
                </c:tx>
                <c:spPr>
                  <a:solidFill>
                    <a:schemeClr val="accent1"/>
                  </a:solidFill>
                  <a:ln>
                    <a:noFill/>
                  </a:ln>
                  <a:effectLst/>
                </c:spPr>
                <c:invertIfNegative val="0"/>
                <c:cat>
                  <c:numRef>
                    <c:extLst>
                      <c:ext uri="{02D57815-91ED-43cb-92C2-25804820EDAC}">
                        <c15:formulaRef>
                          <c15:sqref>Data!$F$3:$BR$3</c15:sqref>
                        </c15:formulaRef>
                      </c:ext>
                    </c:extLst>
                    <c:numCache>
                      <c:formatCode>General</c:formatCode>
                      <c:ptCount val="65"/>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numCache>
                  </c:numRef>
                </c:cat>
                <c:val>
                  <c:numRef>
                    <c:extLst>
                      <c:ext uri="{02D57815-91ED-43cb-92C2-25804820EDAC}">
                        <c15:formulaRef>
                          <c15:sqref>Data!#REF!</c15:sqref>
                        </c15:formulaRef>
                      </c:ext>
                    </c:extLst>
                    <c:numCache>
                      <c:formatCode>General</c:formatCode>
                      <c:ptCount val="1"/>
                      <c:pt idx="0">
                        <c:v>1</c:v>
                      </c:pt>
                    </c:numCache>
                  </c:numRef>
                </c:val>
                <c:extLst>
                  <c:ext xmlns:c16="http://schemas.microsoft.com/office/drawing/2014/chart" uri="{C3380CC4-5D6E-409C-BE32-E72D297353CC}">
                    <c16:uniqueId val="{00000000-E7FA-4BCC-8E2D-0A5F57C6536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Data!$E$80</c15:sqref>
                        </c15:formulaRef>
                      </c:ext>
                    </c:extLst>
                    <c:strCache>
                      <c:ptCount val="1"/>
                      <c:pt idx="0">
                        <c:v>ارزش حقیقی صادرات نفتی (میليارد دلار)</c:v>
                      </c:pt>
                    </c:strCache>
                  </c:strRef>
                </c:tx>
                <c:spPr>
                  <a:solidFill>
                    <a:schemeClr val="accent2"/>
                  </a:solidFill>
                  <a:ln>
                    <a:noFill/>
                  </a:ln>
                  <a:effectLst/>
                </c:spPr>
                <c:invertIfNegative val="0"/>
                <c:cat>
                  <c:numRef>
                    <c:extLst xmlns:c15="http://schemas.microsoft.com/office/drawing/2012/chart">
                      <c:ext xmlns:c15="http://schemas.microsoft.com/office/drawing/2012/chart" uri="{02D57815-91ED-43cb-92C2-25804820EDAC}">
                        <c15:formulaRef>
                          <c15:sqref>Data!$F$3:$BR$3</c15:sqref>
                        </c15:formulaRef>
                      </c:ext>
                    </c:extLst>
                    <c:numCache>
                      <c:formatCode>General</c:formatCode>
                      <c:ptCount val="65"/>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numCache>
                  </c:numRef>
                </c:cat>
                <c:val>
                  <c:numRef>
                    <c:extLst xmlns:c15="http://schemas.microsoft.com/office/drawing/2012/chart">
                      <c:ext xmlns:c15="http://schemas.microsoft.com/office/drawing/2012/chart" uri="{02D57815-91ED-43cb-92C2-25804820EDAC}">
                        <c15:formulaRef>
                          <c15:sqref>Data!$E$80:$BQ$80</c15:sqref>
                        </c15:formulaRef>
                      </c:ext>
                    </c:extLst>
                    <c:numCache>
                      <c:formatCode>General</c:formatCode>
                      <c:ptCount val="65"/>
                      <c:pt idx="0">
                        <c:v>0</c:v>
                      </c:pt>
                      <c:pt idx="2" formatCode="0.0">
                        <c:v>0</c:v>
                      </c:pt>
                      <c:pt idx="3" formatCode="0.0">
                        <c:v>0</c:v>
                      </c:pt>
                      <c:pt idx="4" formatCode="0.0">
                        <c:v>0</c:v>
                      </c:pt>
                      <c:pt idx="5" formatCode="0.0">
                        <c:v>0</c:v>
                      </c:pt>
                      <c:pt idx="6" formatCode="0.0">
                        <c:v>0</c:v>
                      </c:pt>
                      <c:pt idx="7" formatCode="0.0">
                        <c:v>0</c:v>
                      </c:pt>
                      <c:pt idx="8" formatCode="0.0">
                        <c:v>0</c:v>
                      </c:pt>
                      <c:pt idx="9" formatCode="0.0">
                        <c:v>0</c:v>
                      </c:pt>
                      <c:pt idx="10" formatCode="0.0">
                        <c:v>0</c:v>
                      </c:pt>
                      <c:pt idx="11" formatCode="0.0">
                        <c:v>0</c:v>
                      </c:pt>
                      <c:pt idx="12" formatCode="0.0">
                        <c:v>0</c:v>
                      </c:pt>
                      <c:pt idx="13" formatCode="0.0">
                        <c:v>36.283178654620301</c:v>
                      </c:pt>
                      <c:pt idx="14" formatCode="0.0">
                        <c:v>39.037235968911986</c:v>
                      </c:pt>
                      <c:pt idx="15" formatCode="0.0">
                        <c:v>40.85102813063061</c:v>
                      </c:pt>
                      <c:pt idx="16" formatCode="0.0">
                        <c:v>92.929895764745666</c:v>
                      </c:pt>
                      <c:pt idx="17" formatCode="0.0">
                        <c:v>81.17418185816031</c:v>
                      </c:pt>
                      <c:pt idx="18" formatCode="0.0">
                        <c:v>92.646605965734395</c:v>
                      </c:pt>
                      <c:pt idx="19" formatCode="0.0">
                        <c:v>84.371558319812863</c:v>
                      </c:pt>
                      <c:pt idx="20" formatCode="0.0">
                        <c:v>52.346690802248297</c:v>
                      </c:pt>
                      <c:pt idx="21" formatCode="0.0">
                        <c:v>72.584013351705082</c:v>
                      </c:pt>
                      <c:pt idx="22" formatCode="0.0">
                        <c:v>30.821039102032522</c:v>
                      </c:pt>
                      <c:pt idx="23" formatCode="0.0">
                        <c:v>25.466388281550739</c:v>
                      </c:pt>
                      <c:pt idx="24" formatCode="0.0">
                        <c:v>49.255686932642497</c:v>
                      </c:pt>
                      <c:pt idx="25" formatCode="0.0">
                        <c:v>46.303954066265028</c:v>
                      </c:pt>
                      <c:pt idx="26" formatCode="0.0">
                        <c:v>35.108579749719262</c:v>
                      </c:pt>
                      <c:pt idx="27" formatCode="0.0">
                        <c:v>27.792447211031938</c:v>
                      </c:pt>
                      <c:pt idx="28" formatCode="0.0">
                        <c:v>12.443735900555003</c:v>
                      </c:pt>
                      <c:pt idx="29" formatCode="0.0">
                        <c:v>20.639708712871297</c:v>
                      </c:pt>
                      <c:pt idx="30" formatCode="0.0">
                        <c:v>17.835959564512713</c:v>
                      </c:pt>
                      <c:pt idx="31" formatCode="0.0">
                        <c:v>21.172901749126105</c:v>
                      </c:pt>
                      <c:pt idx="32" formatCode="0.0">
                        <c:v>30.02849119076469</c:v>
                      </c:pt>
                      <c:pt idx="33" formatCode="0.0">
                        <c:v>25.63669827571438</c:v>
                      </c:pt>
                      <c:pt idx="34" formatCode="0.0">
                        <c:v>26.231929017698057</c:v>
                      </c:pt>
                      <c:pt idx="35" formatCode="0.0">
                        <c:v>21.635231484280361</c:v>
                      </c:pt>
                      <c:pt idx="36" formatCode="0.0">
                        <c:v>21.482641028841272</c:v>
                      </c:pt>
                      <c:pt idx="37" formatCode="0.0">
                        <c:v>21.611892484961178</c:v>
                      </c:pt>
                      <c:pt idx="38" formatCode="0.0">
                        <c:v>26.790867328657935</c:v>
                      </c:pt>
                      <c:pt idx="39" formatCode="0.0">
                        <c:v>21.642840746281337</c:v>
                      </c:pt>
                      <c:pt idx="40" formatCode="0.0">
                        <c:v>14.258726425630668</c:v>
                      </c:pt>
                      <c:pt idx="41" formatCode="0.0">
                        <c:v>23.532736167613677</c:v>
                      </c:pt>
                      <c:pt idx="42" formatCode="0.0">
                        <c:v>31.600527340805158</c:v>
                      </c:pt>
                      <c:pt idx="43" formatCode="0.0">
                        <c:v>24.817682287144201</c:v>
                      </c:pt>
                      <c:pt idx="44" formatCode="0.0">
                        <c:v>28.833571592304644</c:v>
                      </c:pt>
                      <c:pt idx="45" formatCode="0.0">
                        <c:v>33.67230763582009</c:v>
                      </c:pt>
                      <c:pt idx="46" formatCode="0.0">
                        <c:v>43.231856680768594</c:v>
                      </c:pt>
                      <c:pt idx="47" formatCode="0.0">
                        <c:v>62.293855072529176</c:v>
                      </c:pt>
                      <c:pt idx="48" formatCode="0.0">
                        <c:v>69.946450469121046</c:v>
                      </c:pt>
                      <c:pt idx="49" formatCode="0.0">
                        <c:v>88.871419580625798</c:v>
                      </c:pt>
                      <c:pt idx="50" formatCode="0.0">
                        <c:v>87.726433634290586</c:v>
                      </c:pt>
                      <c:pt idx="51" formatCode="0.0">
                        <c:v>71.104451975752056</c:v>
                      </c:pt>
                      <c:pt idx="52" formatCode="0.0">
                        <c:v>90.191234542079201</c:v>
                      </c:pt>
                      <c:pt idx="53" formatCode="0.0">
                        <c:v>115.50156760363831</c:v>
                      </c:pt>
                      <c:pt idx="54" formatCode="0.0">
                        <c:v>64.662110083948804</c:v>
                      </c:pt>
                      <c:pt idx="55" formatCode="0.0">
                        <c:v>60.412042597754763</c:v>
                      </c:pt>
                      <c:pt idx="56" formatCode="0.0">
                        <c:v>51.034529314622958</c:v>
                      </c:pt>
                      <c:pt idx="57" formatCode="0.0">
                        <c:v>29.300542694869321</c:v>
                      </c:pt>
                      <c:pt idx="58" formatCode="0.0">
                        <c:v>48.481620467410139</c:v>
                      </c:pt>
                      <c:pt idx="59" formatCode="0.0">
                        <c:v>55.837313076942998</c:v>
                      </c:pt>
                      <c:pt idx="60" formatCode="0.0">
                        <c:v>49.496394700708009</c:v>
                      </c:pt>
                      <c:pt idx="61" formatCode="0.0">
                        <c:v>22.218004312965981</c:v>
                      </c:pt>
                      <c:pt idx="62" formatCode="0.0">
                        <c:v>19.640607731926327</c:v>
                      </c:pt>
                      <c:pt idx="63" formatCode="0.0">
                        <c:v>31.160875445957991</c:v>
                      </c:pt>
                      <c:pt idx="64" formatCode="0.0">
                        <c:v>41.285680652936648</c:v>
                      </c:pt>
                    </c:numCache>
                  </c:numRef>
                </c:val>
                <c:extLst xmlns:c15="http://schemas.microsoft.com/office/drawing/2012/chart">
                  <c:ext xmlns:c16="http://schemas.microsoft.com/office/drawing/2014/chart" uri="{C3380CC4-5D6E-409C-BE32-E72D297353CC}">
                    <c16:uniqueId val="{00000001-E7FA-4BCC-8E2D-0A5F57C65361}"/>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Data!$E$81</c15:sqref>
                        </c15:formulaRef>
                      </c:ext>
                    </c:extLst>
                    <c:strCache>
                      <c:ptCount val="1"/>
                      <c:pt idx="0">
                        <c:v>ارزش حقیقی صادرات غیر نفتی (میليارد دلار) </c:v>
                      </c:pt>
                    </c:strCache>
                  </c:strRef>
                </c:tx>
                <c:spPr>
                  <a:solidFill>
                    <a:schemeClr val="accent3"/>
                  </a:solidFill>
                  <a:ln>
                    <a:noFill/>
                  </a:ln>
                  <a:effectLst/>
                </c:spPr>
                <c:invertIfNegative val="0"/>
                <c:cat>
                  <c:numRef>
                    <c:extLst xmlns:c15="http://schemas.microsoft.com/office/drawing/2012/chart">
                      <c:ext xmlns:c15="http://schemas.microsoft.com/office/drawing/2012/chart" uri="{02D57815-91ED-43cb-92C2-25804820EDAC}">
                        <c15:formulaRef>
                          <c15:sqref>Data!$F$3:$BR$3</c15:sqref>
                        </c15:formulaRef>
                      </c:ext>
                    </c:extLst>
                    <c:numCache>
                      <c:formatCode>General</c:formatCode>
                      <c:ptCount val="65"/>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numCache>
                  </c:numRef>
                </c:cat>
                <c:val>
                  <c:numRef>
                    <c:extLst xmlns:c15="http://schemas.microsoft.com/office/drawing/2012/chart">
                      <c:ext xmlns:c15="http://schemas.microsoft.com/office/drawing/2012/chart" uri="{02D57815-91ED-43cb-92C2-25804820EDAC}">
                        <c15:formulaRef>
                          <c15:sqref>Data!$E$81:$BQ$81</c15:sqref>
                        </c15:formulaRef>
                      </c:ext>
                    </c:extLst>
                    <c:numCache>
                      <c:formatCode>General</c:formatCode>
                      <c:ptCount val="65"/>
                      <c:pt idx="0">
                        <c:v>0</c:v>
                      </c:pt>
                      <c:pt idx="2" formatCode="#,##0.0_);\(#,##0.0\)">
                        <c:v>0</c:v>
                      </c:pt>
                      <c:pt idx="3" formatCode="#,##0.0_);\(#,##0.0\)">
                        <c:v>0</c:v>
                      </c:pt>
                      <c:pt idx="4" formatCode="#,##0.0_);\(#,##0.0\)">
                        <c:v>0</c:v>
                      </c:pt>
                      <c:pt idx="5" formatCode="#,##0.0_);\(#,##0.0\)">
                        <c:v>0</c:v>
                      </c:pt>
                      <c:pt idx="6" formatCode="#,##0.0_);\(#,##0.0\)">
                        <c:v>0</c:v>
                      </c:pt>
                      <c:pt idx="7" formatCode="#,##0.0_);\(#,##0.0\)">
                        <c:v>0</c:v>
                      </c:pt>
                      <c:pt idx="8" formatCode="#,##0.0_);\(#,##0.0\)">
                        <c:v>0</c:v>
                      </c:pt>
                      <c:pt idx="9" formatCode="#,##0.0_);\(#,##0.0\)">
                        <c:v>0</c:v>
                      </c:pt>
                      <c:pt idx="10" formatCode="#,##0.0_);\(#,##0.0\)">
                        <c:v>0</c:v>
                      </c:pt>
                      <c:pt idx="11" formatCode="#,##0.0_);\(#,##0.0\)">
                        <c:v>0</c:v>
                      </c:pt>
                      <c:pt idx="12" formatCode="#,##0.0_);\(#,##0.0\)">
                        <c:v>0</c:v>
                      </c:pt>
                      <c:pt idx="13" formatCode="#,##0.0_);\(#,##0.0\)">
                        <c:v>2.7698747830829396</c:v>
                      </c:pt>
                      <c:pt idx="14" formatCode="#,##0.0_);\(#,##0.0\)">
                        <c:v>2.9801208031088136</c:v>
                      </c:pt>
                      <c:pt idx="15" formatCode="#,##0.0_);\(#,##0.0\)">
                        <c:v>3.1185865427927917</c:v>
                      </c:pt>
                      <c:pt idx="16" formatCode="#,##0.0_);\(#,##0.0\)">
                        <c:v>2.5737698360655741</c:v>
                      </c:pt>
                      <c:pt idx="17" formatCode="#,##0.0_);\(#,##0.0\)">
                        <c:v>2.3986780303499504</c:v>
                      </c:pt>
                      <c:pt idx="18" formatCode="#,##0.0_);\(#,##0.0\)">
                        <c:v>2.0691164738614738</c:v>
                      </c:pt>
                      <c:pt idx="19" formatCode="#,##0.0_);\(#,##0.0\)">
                        <c:v>1.8816393757734053</c:v>
                      </c:pt>
                      <c:pt idx="20" formatCode="#,##0.0_);\(#,##0.0\)">
                        <c:v>1.8150864052120581</c:v>
                      </c:pt>
                      <c:pt idx="21" formatCode="#,##0.0_);\(#,##0.0\)">
                        <c:v>2.4396977747158095</c:v>
                      </c:pt>
                      <c:pt idx="22" formatCode="#,##0.0_);\(#,##0.0\)">
                        <c:v>1.7066938719789644</c:v>
                      </c:pt>
                      <c:pt idx="23" formatCode="#,##0.0_);\(#,##0.0\)">
                        <c:v>0.81538487764641232</c:v>
                      </c:pt>
                      <c:pt idx="24" formatCode="#,##0.0_);\(#,##0.0\)">
                        <c:v>0.64173846632124365</c:v>
                      </c:pt>
                      <c:pt idx="25" formatCode="#,##0.0_);\(#,##0.0\)">
                        <c:v>0.78158447289156574</c:v>
                      </c:pt>
                      <c:pt idx="26" formatCode="#,##0.0_);\(#,##0.0\)">
                        <c:v>0.75775423231188888</c:v>
                      </c:pt>
                      <c:pt idx="27" formatCode="#,##0.0_);\(#,##0.0\)">
                        <c:v>0.94263223582274625</c:v>
                      </c:pt>
                      <c:pt idx="28" formatCode="#,##0.0_);\(#,##0.0\)">
                        <c:v>1.8222960967079751</c:v>
                      </c:pt>
                      <c:pt idx="29" formatCode="#,##0.0_);\(#,##0.0\)">
                        <c:v>2.2280522376237633</c:v>
                      </c:pt>
                      <c:pt idx="30" formatCode="#,##0.0_);\(#,##0.0\)">
                        <c:v>1.9102712817983221</c:v>
                      </c:pt>
                      <c:pt idx="31" formatCode="#,##0.0_);\(#,##0.0\)">
                        <c:v>1.8363802796450652</c:v>
                      </c:pt>
                      <c:pt idx="32" formatCode="#,##0.0_);\(#,##0.0\)">
                        <c:v>2.1895948670195788</c:v>
                      </c:pt>
                      <c:pt idx="33" formatCode="#,##0.0_);\(#,##0.0\)">
                        <c:v>4.2412948871076308</c:v>
                      </c:pt>
                      <c:pt idx="34" formatCode="#,##0.0_);\(#,##0.0\)">
                        <c:v>4.643424401947974</c:v>
                      </c:pt>
                      <c:pt idx="35" formatCode="#,##0.0_);\(#,##0.0\)">
                        <c:v>5.6559835604268827</c:v>
                      </c:pt>
                      <c:pt idx="36" formatCode="#,##0.0_);\(#,##0.0\)">
                        <c:v>7.1069395884634794</c:v>
                      </c:pt>
                      <c:pt idx="37" formatCode="#,##0.0_);\(#,##0.0\)">
                        <c:v>4.6606590626708968</c:v>
                      </c:pt>
                      <c:pt idx="38" formatCode="#,##0.0_);\(#,##0.0\)">
                        <c:v>4.3374763149505871</c:v>
                      </c:pt>
                      <c:pt idx="39" formatCode="#,##0.0_);\(#,##0.0\)">
                        <c:v>4.2533524102689233</c:v>
                      </c:pt>
                      <c:pt idx="40" formatCode="#,##0.0_);\(#,##0.0\)">
                        <c:v>4.242126451878736</c:v>
                      </c:pt>
                      <c:pt idx="41" formatCode="#,##0.0_);\(#,##0.0\)">
                        <c:v>4.9656830278853361</c:v>
                      </c:pt>
                      <c:pt idx="42" formatCode="#,##0.0_);\(#,##0.0\)">
                        <c:v>5.3117028182055694</c:v>
                      </c:pt>
                      <c:pt idx="43" formatCode="#,##0.0_);\(#,##0.0\)">
                        <c:v>5.72619818341491</c:v>
                      </c:pt>
                      <c:pt idx="44" formatCode="#,##0.0_);\(#,##0.0\)">
                        <c:v>6.2358720889506571</c:v>
                      </c:pt>
                      <c:pt idx="45" formatCode="#,##0.0_);\(#,##0.0\)">
                        <c:v>7.8667707401585512</c:v>
                      </c:pt>
                      <c:pt idx="46" formatCode="#,##0.0_);\(#,##0.0\)">
                        <c:v>8.6812679726286035</c:v>
                      </c:pt>
                      <c:pt idx="47" formatCode="#,##0.0_);\(#,##0.0\)">
                        <c:v>11.952910189861313</c:v>
                      </c:pt>
                      <c:pt idx="48" formatCode="#,##0.0_);\(#,##0.0\)">
                        <c:v>15.336728210557647</c:v>
                      </c:pt>
                      <c:pt idx="49" formatCode="#,##0.0_);\(#,##0.0\)">
                        <c:v>16.932463207849825</c:v>
                      </c:pt>
                      <c:pt idx="50" formatCode="#,##0.0_);\(#,##0.0\)">
                        <c:v>19.127792708630871</c:v>
                      </c:pt>
                      <c:pt idx="51" formatCode="#,##0.0_);\(#,##0.0\)">
                        <c:v>22.499487232598575</c:v>
                      </c:pt>
                      <c:pt idx="52" formatCode="#,##0.0_);\(#,##0.0\)">
                        <c:v>26.594819999999999</c:v>
                      </c:pt>
                      <c:pt idx="53" formatCode="#,##0.0_);\(#,##0.0\)">
                        <c:v>32.167570754796685</c:v>
                      </c:pt>
                      <c:pt idx="54" formatCode="#,##0.0_);\(#,##0.0\)">
                        <c:v>32.407695332483897</c:v>
                      </c:pt>
                      <c:pt idx="55" formatCode="#,##0.0_);\(#,##0.0\)">
                        <c:v>31.897942795185799</c:v>
                      </c:pt>
                      <c:pt idx="56" formatCode="#,##0.0_);\(#,##0.0\)">
                        <c:v>37.029562515359792</c:v>
                      </c:pt>
                      <c:pt idx="57" formatCode="#,##0.0_);\(#,##0.0\)">
                        <c:v>33.162905908141759</c:v>
                      </c:pt>
                      <c:pt idx="58" formatCode="#,##0.0_);\(#,##0.0\)">
                        <c:v>28.803626360858615</c:v>
                      </c:pt>
                      <c:pt idx="59" formatCode="#,##0.0_);\(#,##0.0\)">
                        <c:v>32.34599793170328</c:v>
                      </c:pt>
                      <c:pt idx="60" formatCode="#,##0.0_);\(#,##0.0\)">
                        <c:v>33.442855052643488</c:v>
                      </c:pt>
                      <c:pt idx="61" formatCode="#,##0.0_);\(#,##0.0\)">
                        <c:v>32.078858869926563</c:v>
                      </c:pt>
                      <c:pt idx="62" formatCode="#,##0.0_);\(#,##0.0\)">
                        <c:v>26.959065447362811</c:v>
                      </c:pt>
                      <c:pt idx="63" formatCode="#,##0.0_);\(#,##0.0\)">
                        <c:v>36.612483292360103</c:v>
                      </c:pt>
                      <c:pt idx="64" formatCode="#,##0.0_);\(#,##0.0\)">
                        <c:v>35.202912064987963</c:v>
                      </c:pt>
                    </c:numCache>
                  </c:numRef>
                </c:val>
                <c:extLst xmlns:c15="http://schemas.microsoft.com/office/drawing/2012/chart">
                  <c:ext xmlns:c16="http://schemas.microsoft.com/office/drawing/2014/chart" uri="{C3380CC4-5D6E-409C-BE32-E72D297353CC}">
                    <c16:uniqueId val="{00000002-E7FA-4BCC-8E2D-0A5F57C65361}"/>
                  </c:ext>
                </c:extLst>
              </c15:ser>
            </c15:filteredBarSeries>
          </c:ext>
        </c:extLst>
      </c:barChart>
      <c:catAx>
        <c:axId val="9897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8976831"/>
        <c:crosses val="autoZero"/>
        <c:auto val="1"/>
        <c:lblAlgn val="ctr"/>
        <c:lblOffset val="100"/>
        <c:noMultiLvlLbl val="0"/>
      </c:catAx>
      <c:valAx>
        <c:axId val="9897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8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B Nazanin"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B Nazanin" panose="00000400000000000000" pitchFamily="2" charset="-78"/>
            </a:defRPr>
          </a:pPr>
          <a:endParaRPr lang="en-US"/>
        </a:p>
      </c:txPr>
    </c:title>
    <c:autoTitleDeleted val="0"/>
    <c:plotArea>
      <c:layout/>
      <c:barChart>
        <c:barDir val="col"/>
        <c:grouping val="clustered"/>
        <c:varyColors val="0"/>
        <c:ser>
          <c:idx val="3"/>
          <c:order val="3"/>
          <c:tx>
            <c:strRef>
              <c:f>Data!$E$78</c:f>
              <c:strCache>
                <c:ptCount val="1"/>
                <c:pt idx="0">
                  <c:v>صادرات نفتی (میليارد دلار)</c:v>
                </c:pt>
              </c:strCache>
            </c:strRef>
          </c:tx>
          <c:spPr>
            <a:solidFill>
              <a:schemeClr val="accent4"/>
            </a:solidFill>
            <a:ln>
              <a:noFill/>
            </a:ln>
            <a:effectLst/>
          </c:spPr>
          <c:invertIfNegative val="0"/>
          <c:cat>
            <c:numRef>
              <c:f>Data!$T$3:$BR$3</c:f>
              <c:numCache>
                <c:formatCode>General</c:formatCode>
                <c:ptCount val="51"/>
                <c:pt idx="0">
                  <c:v>1352</c:v>
                </c:pt>
                <c:pt idx="1">
                  <c:v>1353</c:v>
                </c:pt>
                <c:pt idx="2">
                  <c:v>1354</c:v>
                </c:pt>
                <c:pt idx="3">
                  <c:v>1355</c:v>
                </c:pt>
                <c:pt idx="4">
                  <c:v>1356</c:v>
                </c:pt>
                <c:pt idx="5">
                  <c:v>1357</c:v>
                </c:pt>
                <c:pt idx="6">
                  <c:v>1358</c:v>
                </c:pt>
                <c:pt idx="7">
                  <c:v>1359</c:v>
                </c:pt>
                <c:pt idx="8">
                  <c:v>1360</c:v>
                </c:pt>
                <c:pt idx="9">
                  <c:v>1361</c:v>
                </c:pt>
                <c:pt idx="10">
                  <c:v>1362</c:v>
                </c:pt>
                <c:pt idx="11">
                  <c:v>1363</c:v>
                </c:pt>
                <c:pt idx="12">
                  <c:v>1364</c:v>
                </c:pt>
                <c:pt idx="13">
                  <c:v>1365</c:v>
                </c:pt>
                <c:pt idx="14">
                  <c:v>1366</c:v>
                </c:pt>
                <c:pt idx="15">
                  <c:v>1367</c:v>
                </c:pt>
                <c:pt idx="16">
                  <c:v>1368</c:v>
                </c:pt>
                <c:pt idx="17">
                  <c:v>1369</c:v>
                </c:pt>
                <c:pt idx="18">
                  <c:v>1370</c:v>
                </c:pt>
                <c:pt idx="19">
                  <c:v>1371</c:v>
                </c:pt>
                <c:pt idx="20">
                  <c:v>1372</c:v>
                </c:pt>
                <c:pt idx="21">
                  <c:v>1373</c:v>
                </c:pt>
                <c:pt idx="22">
                  <c:v>1374</c:v>
                </c:pt>
                <c:pt idx="23">
                  <c:v>1375</c:v>
                </c:pt>
                <c:pt idx="24">
                  <c:v>1376</c:v>
                </c:pt>
                <c:pt idx="25">
                  <c:v>1377</c:v>
                </c:pt>
                <c:pt idx="26">
                  <c:v>1378</c:v>
                </c:pt>
                <c:pt idx="27">
                  <c:v>1379</c:v>
                </c:pt>
                <c:pt idx="28">
                  <c:v>1380</c:v>
                </c:pt>
                <c:pt idx="29">
                  <c:v>1381</c:v>
                </c:pt>
                <c:pt idx="30">
                  <c:v>1382</c:v>
                </c:pt>
                <c:pt idx="31">
                  <c:v>1383</c:v>
                </c:pt>
                <c:pt idx="32">
                  <c:v>1384</c:v>
                </c:pt>
                <c:pt idx="33">
                  <c:v>1385</c:v>
                </c:pt>
                <c:pt idx="34">
                  <c:v>1386</c:v>
                </c:pt>
                <c:pt idx="35">
                  <c:v>1387</c:v>
                </c:pt>
                <c:pt idx="36">
                  <c:v>1388</c:v>
                </c:pt>
                <c:pt idx="37">
                  <c:v>1389</c:v>
                </c:pt>
                <c:pt idx="38">
                  <c:v>1390</c:v>
                </c:pt>
                <c:pt idx="39">
                  <c:v>1391</c:v>
                </c:pt>
                <c:pt idx="40">
                  <c:v>1392</c:v>
                </c:pt>
                <c:pt idx="41">
                  <c:v>1393</c:v>
                </c:pt>
                <c:pt idx="42">
                  <c:v>1394</c:v>
                </c:pt>
                <c:pt idx="43">
                  <c:v>1395</c:v>
                </c:pt>
                <c:pt idx="44">
                  <c:v>1396</c:v>
                </c:pt>
                <c:pt idx="45">
                  <c:v>1397</c:v>
                </c:pt>
                <c:pt idx="46">
                  <c:v>1398</c:v>
                </c:pt>
                <c:pt idx="47">
                  <c:v>1399</c:v>
                </c:pt>
                <c:pt idx="48">
                  <c:v>1400</c:v>
                </c:pt>
                <c:pt idx="49">
                  <c:v>1401</c:v>
                </c:pt>
                <c:pt idx="50">
                  <c:v>1402</c:v>
                </c:pt>
              </c:numCache>
            </c:numRef>
          </c:cat>
          <c:val>
            <c:numRef>
              <c:f>Data!$T$78:$BR$78</c:f>
              <c:numCache>
                <c:formatCode>0.0</c:formatCode>
                <c:ptCount val="51"/>
                <c:pt idx="0">
                  <c:v>8.3179999999999996</c:v>
                </c:pt>
                <c:pt idx="1">
                  <c:v>21.013999999999999</c:v>
                </c:pt>
                <c:pt idx="2">
                  <c:v>20.033999999999999</c:v>
                </c:pt>
                <c:pt idx="3">
                  <c:v>24.178999999999998</c:v>
                </c:pt>
                <c:pt idx="4">
                  <c:v>23.451000000000001</c:v>
                </c:pt>
                <c:pt idx="5">
                  <c:v>15.66</c:v>
                </c:pt>
                <c:pt idx="6">
                  <c:v>24.158000000000001</c:v>
                </c:pt>
                <c:pt idx="7">
                  <c:v>11.648</c:v>
                </c:pt>
                <c:pt idx="8">
                  <c:v>10.619</c:v>
                </c:pt>
                <c:pt idx="9">
                  <c:v>21.797999999999998</c:v>
                </c:pt>
                <c:pt idx="10">
                  <c:v>21.15</c:v>
                </c:pt>
                <c:pt idx="11">
                  <c:v>16.725999999999999</c:v>
                </c:pt>
                <c:pt idx="12">
                  <c:v>13.71</c:v>
                </c:pt>
                <c:pt idx="13">
                  <c:v>6.2549999999999999</c:v>
                </c:pt>
                <c:pt idx="14">
                  <c:v>10.755000000000001</c:v>
                </c:pt>
                <c:pt idx="15">
                  <c:v>9.673</c:v>
                </c:pt>
                <c:pt idx="16">
                  <c:v>12.037000000000001</c:v>
                </c:pt>
                <c:pt idx="17">
                  <c:v>17.992999999999999</c:v>
                </c:pt>
                <c:pt idx="18">
                  <c:v>16.012</c:v>
                </c:pt>
                <c:pt idx="19">
                  <c:v>16.88</c:v>
                </c:pt>
                <c:pt idx="20">
                  <c:v>14.333</c:v>
                </c:pt>
                <c:pt idx="21">
                  <c:v>14.603</c:v>
                </c:pt>
                <c:pt idx="22">
                  <c:v>15.103</c:v>
                </c:pt>
                <c:pt idx="23">
                  <c:v>19.271000000000001</c:v>
                </c:pt>
                <c:pt idx="24">
                  <c:v>15.931891898120401</c:v>
                </c:pt>
                <c:pt idx="25">
                  <c:v>10.659172688136799</c:v>
                </c:pt>
                <c:pt idx="26">
                  <c:v>17.976916551613002</c:v>
                </c:pt>
                <c:pt idx="27">
                  <c:v>24.955164204006103</c:v>
                </c:pt>
                <c:pt idx="28">
                  <c:v>20.1525954492182</c:v>
                </c:pt>
                <c:pt idx="29">
                  <c:v>23.784947823677001</c:v>
                </c:pt>
                <c:pt idx="30">
                  <c:v>28.4069954308547</c:v>
                </c:pt>
                <c:pt idx="31">
                  <c:v>37.448159739389794</c:v>
                </c:pt>
                <c:pt idx="32">
                  <c:v>55.7907082380679</c:v>
                </c:pt>
                <c:pt idx="33">
                  <c:v>64.665287174538406</c:v>
                </c:pt>
                <c:pt idx="34">
                  <c:v>84.5051599636068</c:v>
                </c:pt>
                <c:pt idx="35">
                  <c:v>86.618867570627003</c:v>
                </c:pt>
                <c:pt idx="36">
                  <c:v>69.957124738985797</c:v>
                </c:pt>
                <c:pt idx="37">
                  <c:v>90.191234542079201</c:v>
                </c:pt>
                <c:pt idx="38">
                  <c:v>119.14776910216</c:v>
                </c:pt>
                <c:pt idx="39">
                  <c:v>68.083708570088405</c:v>
                </c:pt>
                <c:pt idx="40">
                  <c:v>64.540510291104994</c:v>
                </c:pt>
                <c:pt idx="41">
                  <c:v>55.406622798239496</c:v>
                </c:pt>
                <c:pt idx="42">
                  <c:v>31.848436420589302</c:v>
                </c:pt>
                <c:pt idx="43">
                  <c:v>53.362269531343195</c:v>
                </c:pt>
                <c:pt idx="44">
                  <c:v>62.767593185556898</c:v>
                </c:pt>
                <c:pt idx="45">
                  <c:v>56.998713330833702</c:v>
                </c:pt>
                <c:pt idx="46">
                  <c:v>26.049320407610601</c:v>
                </c:pt>
                <c:pt idx="47">
                  <c:v>23.311535829833293</c:v>
                </c:pt>
                <c:pt idx="48">
                  <c:v>38.722502433428097</c:v>
                </c:pt>
                <c:pt idx="49">
                  <c:v>55.410009979164805</c:v>
                </c:pt>
                <c:pt idx="50">
                  <c:v>56.796409739625055</c:v>
                </c:pt>
              </c:numCache>
              <c:extLst/>
            </c:numRef>
          </c:val>
          <c:extLst>
            <c:ext xmlns:c16="http://schemas.microsoft.com/office/drawing/2014/chart" uri="{C3380CC4-5D6E-409C-BE32-E72D297353CC}">
              <c16:uniqueId val="{00000000-96E4-41A3-91F9-78FFF51FD8D9}"/>
            </c:ext>
          </c:extLst>
        </c:ser>
        <c:dLbls>
          <c:showLegendKey val="0"/>
          <c:showVal val="0"/>
          <c:showCatName val="0"/>
          <c:showSerName val="0"/>
          <c:showPercent val="0"/>
          <c:showBubbleSize val="0"/>
        </c:dLbls>
        <c:gapWidth val="219"/>
        <c:overlap val="-27"/>
        <c:axId val="98978079"/>
        <c:axId val="98976831"/>
        <c:extLst>
          <c:ext xmlns:c15="http://schemas.microsoft.com/office/drawing/2012/chart" uri="{02D57815-91ED-43cb-92C2-25804820EDAC}">
            <c15:filteredBarSeries>
              <c15:ser>
                <c:idx val="0"/>
                <c:order val="0"/>
                <c:tx>
                  <c:strRef>
                    <c:extLst>
                      <c:ext uri="{02D57815-91ED-43cb-92C2-25804820EDAC}">
                        <c15:formulaRef>
                          <c15:sqref>Data!#REF!</c15:sqref>
                        </c15:formulaRef>
                      </c:ext>
                    </c:extLst>
                    <c:strCache>
                      <c:ptCount val="1"/>
                      <c:pt idx="0">
                        <c:v>#REF!</c:v>
                      </c:pt>
                    </c:strCache>
                  </c:strRef>
                </c:tx>
                <c:spPr>
                  <a:solidFill>
                    <a:schemeClr val="accent1"/>
                  </a:solidFill>
                  <a:ln>
                    <a:noFill/>
                  </a:ln>
                  <a:effectLst/>
                </c:spPr>
                <c:invertIfNegative val="0"/>
                <c:cat>
                  <c:numRef>
                    <c:extLst>
                      <c:ext uri="{02D57815-91ED-43cb-92C2-25804820EDAC}">
                        <c15:formulaRef>
                          <c15:sqref>Data!$T$3:$BR$3</c15:sqref>
                        </c15:formulaRef>
                      </c:ext>
                    </c:extLst>
                    <c:numCache>
                      <c:formatCode>General</c:formatCode>
                      <c:ptCount val="51"/>
                      <c:pt idx="0">
                        <c:v>1352</c:v>
                      </c:pt>
                      <c:pt idx="1">
                        <c:v>1353</c:v>
                      </c:pt>
                      <c:pt idx="2">
                        <c:v>1354</c:v>
                      </c:pt>
                      <c:pt idx="3">
                        <c:v>1355</c:v>
                      </c:pt>
                      <c:pt idx="4">
                        <c:v>1356</c:v>
                      </c:pt>
                      <c:pt idx="5">
                        <c:v>1357</c:v>
                      </c:pt>
                      <c:pt idx="6">
                        <c:v>1358</c:v>
                      </c:pt>
                      <c:pt idx="7">
                        <c:v>1359</c:v>
                      </c:pt>
                      <c:pt idx="8">
                        <c:v>1360</c:v>
                      </c:pt>
                      <c:pt idx="9">
                        <c:v>1361</c:v>
                      </c:pt>
                      <c:pt idx="10">
                        <c:v>1362</c:v>
                      </c:pt>
                      <c:pt idx="11">
                        <c:v>1363</c:v>
                      </c:pt>
                      <c:pt idx="12">
                        <c:v>1364</c:v>
                      </c:pt>
                      <c:pt idx="13">
                        <c:v>1365</c:v>
                      </c:pt>
                      <c:pt idx="14">
                        <c:v>1366</c:v>
                      </c:pt>
                      <c:pt idx="15">
                        <c:v>1367</c:v>
                      </c:pt>
                      <c:pt idx="16">
                        <c:v>1368</c:v>
                      </c:pt>
                      <c:pt idx="17">
                        <c:v>1369</c:v>
                      </c:pt>
                      <c:pt idx="18">
                        <c:v>1370</c:v>
                      </c:pt>
                      <c:pt idx="19">
                        <c:v>1371</c:v>
                      </c:pt>
                      <c:pt idx="20">
                        <c:v>1372</c:v>
                      </c:pt>
                      <c:pt idx="21">
                        <c:v>1373</c:v>
                      </c:pt>
                      <c:pt idx="22">
                        <c:v>1374</c:v>
                      </c:pt>
                      <c:pt idx="23">
                        <c:v>1375</c:v>
                      </c:pt>
                      <c:pt idx="24">
                        <c:v>1376</c:v>
                      </c:pt>
                      <c:pt idx="25">
                        <c:v>1377</c:v>
                      </c:pt>
                      <c:pt idx="26">
                        <c:v>1378</c:v>
                      </c:pt>
                      <c:pt idx="27">
                        <c:v>1379</c:v>
                      </c:pt>
                      <c:pt idx="28">
                        <c:v>1380</c:v>
                      </c:pt>
                      <c:pt idx="29">
                        <c:v>1381</c:v>
                      </c:pt>
                      <c:pt idx="30">
                        <c:v>1382</c:v>
                      </c:pt>
                      <c:pt idx="31">
                        <c:v>1383</c:v>
                      </c:pt>
                      <c:pt idx="32">
                        <c:v>1384</c:v>
                      </c:pt>
                      <c:pt idx="33">
                        <c:v>1385</c:v>
                      </c:pt>
                      <c:pt idx="34">
                        <c:v>1386</c:v>
                      </c:pt>
                      <c:pt idx="35">
                        <c:v>1387</c:v>
                      </c:pt>
                      <c:pt idx="36">
                        <c:v>1388</c:v>
                      </c:pt>
                      <c:pt idx="37">
                        <c:v>1389</c:v>
                      </c:pt>
                      <c:pt idx="38">
                        <c:v>1390</c:v>
                      </c:pt>
                      <c:pt idx="39">
                        <c:v>1391</c:v>
                      </c:pt>
                      <c:pt idx="40">
                        <c:v>1392</c:v>
                      </c:pt>
                      <c:pt idx="41">
                        <c:v>1393</c:v>
                      </c:pt>
                      <c:pt idx="42">
                        <c:v>1394</c:v>
                      </c:pt>
                      <c:pt idx="43">
                        <c:v>1395</c:v>
                      </c:pt>
                      <c:pt idx="44">
                        <c:v>1396</c:v>
                      </c:pt>
                      <c:pt idx="45">
                        <c:v>1397</c:v>
                      </c:pt>
                      <c:pt idx="46">
                        <c:v>1398</c:v>
                      </c:pt>
                      <c:pt idx="47">
                        <c:v>1399</c:v>
                      </c:pt>
                      <c:pt idx="48">
                        <c:v>1400</c:v>
                      </c:pt>
                      <c:pt idx="49">
                        <c:v>1401</c:v>
                      </c:pt>
                      <c:pt idx="50">
                        <c:v>1402</c:v>
                      </c:pt>
                    </c:numCache>
                  </c:numRef>
                </c:cat>
                <c:val>
                  <c:numRef>
                    <c:extLst>
                      <c:ext uri="{02D57815-91ED-43cb-92C2-25804820EDAC}">
                        <c15:formulaRef>
                          <c15:sqref>Data!#REF!</c15:sqref>
                        </c15:formulaRef>
                      </c:ext>
                    </c:extLst>
                  </c:numRef>
                </c:val>
                <c:extLst>
                  <c:ext xmlns:c16="http://schemas.microsoft.com/office/drawing/2014/chart" uri="{C3380CC4-5D6E-409C-BE32-E72D297353CC}">
                    <c16:uniqueId val="{00000002-96E4-41A3-91F9-78FFF51FD8D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Data!$E$80</c15:sqref>
                        </c15:formulaRef>
                      </c:ext>
                    </c:extLst>
                    <c:strCache>
                      <c:ptCount val="1"/>
                      <c:pt idx="0">
                        <c:v>ارزش حقیقی صادرات نفتی (میليارد دلار)</c:v>
                      </c:pt>
                    </c:strCache>
                  </c:strRef>
                </c:tx>
                <c:spPr>
                  <a:solidFill>
                    <a:schemeClr val="accent2"/>
                  </a:solidFill>
                  <a:ln>
                    <a:noFill/>
                  </a:ln>
                  <a:effectLst/>
                </c:spPr>
                <c:invertIfNegative val="0"/>
                <c:cat>
                  <c:numRef>
                    <c:extLst xmlns:c15="http://schemas.microsoft.com/office/drawing/2012/chart">
                      <c:ext xmlns:c15="http://schemas.microsoft.com/office/drawing/2012/chart" uri="{02D57815-91ED-43cb-92C2-25804820EDAC}">
                        <c15:formulaRef>
                          <c15:sqref>Data!$T$3:$BR$3</c15:sqref>
                        </c15:formulaRef>
                      </c:ext>
                    </c:extLst>
                    <c:numCache>
                      <c:formatCode>General</c:formatCode>
                      <c:ptCount val="51"/>
                      <c:pt idx="0">
                        <c:v>1352</c:v>
                      </c:pt>
                      <c:pt idx="1">
                        <c:v>1353</c:v>
                      </c:pt>
                      <c:pt idx="2">
                        <c:v>1354</c:v>
                      </c:pt>
                      <c:pt idx="3">
                        <c:v>1355</c:v>
                      </c:pt>
                      <c:pt idx="4">
                        <c:v>1356</c:v>
                      </c:pt>
                      <c:pt idx="5">
                        <c:v>1357</c:v>
                      </c:pt>
                      <c:pt idx="6">
                        <c:v>1358</c:v>
                      </c:pt>
                      <c:pt idx="7">
                        <c:v>1359</c:v>
                      </c:pt>
                      <c:pt idx="8">
                        <c:v>1360</c:v>
                      </c:pt>
                      <c:pt idx="9">
                        <c:v>1361</c:v>
                      </c:pt>
                      <c:pt idx="10">
                        <c:v>1362</c:v>
                      </c:pt>
                      <c:pt idx="11">
                        <c:v>1363</c:v>
                      </c:pt>
                      <c:pt idx="12">
                        <c:v>1364</c:v>
                      </c:pt>
                      <c:pt idx="13">
                        <c:v>1365</c:v>
                      </c:pt>
                      <c:pt idx="14">
                        <c:v>1366</c:v>
                      </c:pt>
                      <c:pt idx="15">
                        <c:v>1367</c:v>
                      </c:pt>
                      <c:pt idx="16">
                        <c:v>1368</c:v>
                      </c:pt>
                      <c:pt idx="17">
                        <c:v>1369</c:v>
                      </c:pt>
                      <c:pt idx="18">
                        <c:v>1370</c:v>
                      </c:pt>
                      <c:pt idx="19">
                        <c:v>1371</c:v>
                      </c:pt>
                      <c:pt idx="20">
                        <c:v>1372</c:v>
                      </c:pt>
                      <c:pt idx="21">
                        <c:v>1373</c:v>
                      </c:pt>
                      <c:pt idx="22">
                        <c:v>1374</c:v>
                      </c:pt>
                      <c:pt idx="23">
                        <c:v>1375</c:v>
                      </c:pt>
                      <c:pt idx="24">
                        <c:v>1376</c:v>
                      </c:pt>
                      <c:pt idx="25">
                        <c:v>1377</c:v>
                      </c:pt>
                      <c:pt idx="26">
                        <c:v>1378</c:v>
                      </c:pt>
                      <c:pt idx="27">
                        <c:v>1379</c:v>
                      </c:pt>
                      <c:pt idx="28">
                        <c:v>1380</c:v>
                      </c:pt>
                      <c:pt idx="29">
                        <c:v>1381</c:v>
                      </c:pt>
                      <c:pt idx="30">
                        <c:v>1382</c:v>
                      </c:pt>
                      <c:pt idx="31">
                        <c:v>1383</c:v>
                      </c:pt>
                      <c:pt idx="32">
                        <c:v>1384</c:v>
                      </c:pt>
                      <c:pt idx="33">
                        <c:v>1385</c:v>
                      </c:pt>
                      <c:pt idx="34">
                        <c:v>1386</c:v>
                      </c:pt>
                      <c:pt idx="35">
                        <c:v>1387</c:v>
                      </c:pt>
                      <c:pt idx="36">
                        <c:v>1388</c:v>
                      </c:pt>
                      <c:pt idx="37">
                        <c:v>1389</c:v>
                      </c:pt>
                      <c:pt idx="38">
                        <c:v>1390</c:v>
                      </c:pt>
                      <c:pt idx="39">
                        <c:v>1391</c:v>
                      </c:pt>
                      <c:pt idx="40">
                        <c:v>1392</c:v>
                      </c:pt>
                      <c:pt idx="41">
                        <c:v>1393</c:v>
                      </c:pt>
                      <c:pt idx="42">
                        <c:v>1394</c:v>
                      </c:pt>
                      <c:pt idx="43">
                        <c:v>1395</c:v>
                      </c:pt>
                      <c:pt idx="44">
                        <c:v>1396</c:v>
                      </c:pt>
                      <c:pt idx="45">
                        <c:v>1397</c:v>
                      </c:pt>
                      <c:pt idx="46">
                        <c:v>1398</c:v>
                      </c:pt>
                      <c:pt idx="47">
                        <c:v>1399</c:v>
                      </c:pt>
                      <c:pt idx="48">
                        <c:v>1400</c:v>
                      </c:pt>
                      <c:pt idx="49">
                        <c:v>1401</c:v>
                      </c:pt>
                      <c:pt idx="50">
                        <c:v>1402</c:v>
                      </c:pt>
                    </c:numCache>
                  </c:numRef>
                </c:cat>
                <c:val>
                  <c:numRef>
                    <c:extLst xmlns:c15="http://schemas.microsoft.com/office/drawing/2012/chart">
                      <c:ext xmlns:c15="http://schemas.microsoft.com/office/drawing/2012/chart" uri="{02D57815-91ED-43cb-92C2-25804820EDAC}">
                        <c15:formulaRef>
                          <c15:sqref>Data!$S$80:$BQ$80</c15:sqref>
                        </c15:formulaRef>
                      </c:ext>
                    </c:extLst>
                    <c:numCache>
                      <c:formatCode>0.0</c:formatCode>
                      <c:ptCount val="51"/>
                      <c:pt idx="0">
                        <c:v>39.037235968911986</c:v>
                      </c:pt>
                      <c:pt idx="1">
                        <c:v>40.85102813063061</c:v>
                      </c:pt>
                      <c:pt idx="2">
                        <c:v>92.929895764745666</c:v>
                      </c:pt>
                      <c:pt idx="3">
                        <c:v>81.17418185816031</c:v>
                      </c:pt>
                      <c:pt idx="4">
                        <c:v>92.646605965734395</c:v>
                      </c:pt>
                      <c:pt idx="5">
                        <c:v>84.371558319812863</c:v>
                      </c:pt>
                      <c:pt idx="6">
                        <c:v>52.346690802248297</c:v>
                      </c:pt>
                      <c:pt idx="7">
                        <c:v>72.584013351705082</c:v>
                      </c:pt>
                      <c:pt idx="8">
                        <c:v>30.821039102032522</c:v>
                      </c:pt>
                      <c:pt idx="9">
                        <c:v>25.466388281550739</c:v>
                      </c:pt>
                      <c:pt idx="10">
                        <c:v>49.255686932642497</c:v>
                      </c:pt>
                      <c:pt idx="11">
                        <c:v>46.303954066265028</c:v>
                      </c:pt>
                      <c:pt idx="12">
                        <c:v>35.108579749719262</c:v>
                      </c:pt>
                      <c:pt idx="13">
                        <c:v>27.792447211031938</c:v>
                      </c:pt>
                      <c:pt idx="14">
                        <c:v>12.443735900555003</c:v>
                      </c:pt>
                      <c:pt idx="15">
                        <c:v>20.639708712871297</c:v>
                      </c:pt>
                      <c:pt idx="16">
                        <c:v>17.835959564512713</c:v>
                      </c:pt>
                      <c:pt idx="17">
                        <c:v>21.172901749126105</c:v>
                      </c:pt>
                      <c:pt idx="18">
                        <c:v>30.02849119076469</c:v>
                      </c:pt>
                      <c:pt idx="19">
                        <c:v>25.63669827571438</c:v>
                      </c:pt>
                      <c:pt idx="20">
                        <c:v>26.231929017698057</c:v>
                      </c:pt>
                      <c:pt idx="21">
                        <c:v>21.635231484280361</c:v>
                      </c:pt>
                      <c:pt idx="22">
                        <c:v>21.482641028841272</c:v>
                      </c:pt>
                      <c:pt idx="23">
                        <c:v>21.611892484961178</c:v>
                      </c:pt>
                      <c:pt idx="24">
                        <c:v>26.790867328657935</c:v>
                      </c:pt>
                      <c:pt idx="25">
                        <c:v>21.642840746281337</c:v>
                      </c:pt>
                      <c:pt idx="26">
                        <c:v>14.258726425630668</c:v>
                      </c:pt>
                      <c:pt idx="27">
                        <c:v>23.532736167613677</c:v>
                      </c:pt>
                      <c:pt idx="28">
                        <c:v>31.600527340805158</c:v>
                      </c:pt>
                      <c:pt idx="29">
                        <c:v>24.817682287144201</c:v>
                      </c:pt>
                      <c:pt idx="30">
                        <c:v>28.833571592304644</c:v>
                      </c:pt>
                      <c:pt idx="31">
                        <c:v>33.67230763582009</c:v>
                      </c:pt>
                      <c:pt idx="32">
                        <c:v>43.231856680768594</c:v>
                      </c:pt>
                      <c:pt idx="33">
                        <c:v>62.293855072529176</c:v>
                      </c:pt>
                      <c:pt idx="34">
                        <c:v>69.946450469121046</c:v>
                      </c:pt>
                      <c:pt idx="35">
                        <c:v>88.871419580625798</c:v>
                      </c:pt>
                      <c:pt idx="36">
                        <c:v>87.726433634290586</c:v>
                      </c:pt>
                      <c:pt idx="37">
                        <c:v>71.104451975752056</c:v>
                      </c:pt>
                      <c:pt idx="38">
                        <c:v>90.191234542079201</c:v>
                      </c:pt>
                      <c:pt idx="39">
                        <c:v>115.50156760363831</c:v>
                      </c:pt>
                      <c:pt idx="40">
                        <c:v>64.662110083948804</c:v>
                      </c:pt>
                      <c:pt idx="41">
                        <c:v>60.412042597754763</c:v>
                      </c:pt>
                      <c:pt idx="42">
                        <c:v>51.034529314622958</c:v>
                      </c:pt>
                      <c:pt idx="43">
                        <c:v>29.300542694869321</c:v>
                      </c:pt>
                      <c:pt idx="44">
                        <c:v>48.481620467410139</c:v>
                      </c:pt>
                      <c:pt idx="45">
                        <c:v>55.837313076942998</c:v>
                      </c:pt>
                      <c:pt idx="46">
                        <c:v>49.496394700708009</c:v>
                      </c:pt>
                      <c:pt idx="47">
                        <c:v>22.218004312965981</c:v>
                      </c:pt>
                      <c:pt idx="48">
                        <c:v>19.640607731926327</c:v>
                      </c:pt>
                      <c:pt idx="49">
                        <c:v>31.160875445957991</c:v>
                      </c:pt>
                      <c:pt idx="50">
                        <c:v>41.285680652936648</c:v>
                      </c:pt>
                    </c:numCache>
                  </c:numRef>
                </c:val>
                <c:extLst xmlns:c15="http://schemas.microsoft.com/office/drawing/2012/chart">
                  <c:ext xmlns:c16="http://schemas.microsoft.com/office/drawing/2014/chart" uri="{C3380CC4-5D6E-409C-BE32-E72D297353CC}">
                    <c16:uniqueId val="{00000003-96E4-41A3-91F9-78FFF51FD8D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Data!$E$81</c15:sqref>
                        </c15:formulaRef>
                      </c:ext>
                    </c:extLst>
                    <c:strCache>
                      <c:ptCount val="1"/>
                      <c:pt idx="0">
                        <c:v>ارزش حقیقی صادرات غیر نفتی (میليارد دلار) </c:v>
                      </c:pt>
                    </c:strCache>
                  </c:strRef>
                </c:tx>
                <c:spPr>
                  <a:solidFill>
                    <a:schemeClr val="accent3"/>
                  </a:solidFill>
                  <a:ln>
                    <a:noFill/>
                  </a:ln>
                  <a:effectLst/>
                </c:spPr>
                <c:invertIfNegative val="0"/>
                <c:cat>
                  <c:numRef>
                    <c:extLst xmlns:c15="http://schemas.microsoft.com/office/drawing/2012/chart">
                      <c:ext xmlns:c15="http://schemas.microsoft.com/office/drawing/2012/chart" uri="{02D57815-91ED-43cb-92C2-25804820EDAC}">
                        <c15:formulaRef>
                          <c15:sqref>Data!$T$3:$BR$3</c15:sqref>
                        </c15:formulaRef>
                      </c:ext>
                    </c:extLst>
                    <c:numCache>
                      <c:formatCode>General</c:formatCode>
                      <c:ptCount val="51"/>
                      <c:pt idx="0">
                        <c:v>1352</c:v>
                      </c:pt>
                      <c:pt idx="1">
                        <c:v>1353</c:v>
                      </c:pt>
                      <c:pt idx="2">
                        <c:v>1354</c:v>
                      </c:pt>
                      <c:pt idx="3">
                        <c:v>1355</c:v>
                      </c:pt>
                      <c:pt idx="4">
                        <c:v>1356</c:v>
                      </c:pt>
                      <c:pt idx="5">
                        <c:v>1357</c:v>
                      </c:pt>
                      <c:pt idx="6">
                        <c:v>1358</c:v>
                      </c:pt>
                      <c:pt idx="7">
                        <c:v>1359</c:v>
                      </c:pt>
                      <c:pt idx="8">
                        <c:v>1360</c:v>
                      </c:pt>
                      <c:pt idx="9">
                        <c:v>1361</c:v>
                      </c:pt>
                      <c:pt idx="10">
                        <c:v>1362</c:v>
                      </c:pt>
                      <c:pt idx="11">
                        <c:v>1363</c:v>
                      </c:pt>
                      <c:pt idx="12">
                        <c:v>1364</c:v>
                      </c:pt>
                      <c:pt idx="13">
                        <c:v>1365</c:v>
                      </c:pt>
                      <c:pt idx="14">
                        <c:v>1366</c:v>
                      </c:pt>
                      <c:pt idx="15">
                        <c:v>1367</c:v>
                      </c:pt>
                      <c:pt idx="16">
                        <c:v>1368</c:v>
                      </c:pt>
                      <c:pt idx="17">
                        <c:v>1369</c:v>
                      </c:pt>
                      <c:pt idx="18">
                        <c:v>1370</c:v>
                      </c:pt>
                      <c:pt idx="19">
                        <c:v>1371</c:v>
                      </c:pt>
                      <c:pt idx="20">
                        <c:v>1372</c:v>
                      </c:pt>
                      <c:pt idx="21">
                        <c:v>1373</c:v>
                      </c:pt>
                      <c:pt idx="22">
                        <c:v>1374</c:v>
                      </c:pt>
                      <c:pt idx="23">
                        <c:v>1375</c:v>
                      </c:pt>
                      <c:pt idx="24">
                        <c:v>1376</c:v>
                      </c:pt>
                      <c:pt idx="25">
                        <c:v>1377</c:v>
                      </c:pt>
                      <c:pt idx="26">
                        <c:v>1378</c:v>
                      </c:pt>
                      <c:pt idx="27">
                        <c:v>1379</c:v>
                      </c:pt>
                      <c:pt idx="28">
                        <c:v>1380</c:v>
                      </c:pt>
                      <c:pt idx="29">
                        <c:v>1381</c:v>
                      </c:pt>
                      <c:pt idx="30">
                        <c:v>1382</c:v>
                      </c:pt>
                      <c:pt idx="31">
                        <c:v>1383</c:v>
                      </c:pt>
                      <c:pt idx="32">
                        <c:v>1384</c:v>
                      </c:pt>
                      <c:pt idx="33">
                        <c:v>1385</c:v>
                      </c:pt>
                      <c:pt idx="34">
                        <c:v>1386</c:v>
                      </c:pt>
                      <c:pt idx="35">
                        <c:v>1387</c:v>
                      </c:pt>
                      <c:pt idx="36">
                        <c:v>1388</c:v>
                      </c:pt>
                      <c:pt idx="37">
                        <c:v>1389</c:v>
                      </c:pt>
                      <c:pt idx="38">
                        <c:v>1390</c:v>
                      </c:pt>
                      <c:pt idx="39">
                        <c:v>1391</c:v>
                      </c:pt>
                      <c:pt idx="40">
                        <c:v>1392</c:v>
                      </c:pt>
                      <c:pt idx="41">
                        <c:v>1393</c:v>
                      </c:pt>
                      <c:pt idx="42">
                        <c:v>1394</c:v>
                      </c:pt>
                      <c:pt idx="43">
                        <c:v>1395</c:v>
                      </c:pt>
                      <c:pt idx="44">
                        <c:v>1396</c:v>
                      </c:pt>
                      <c:pt idx="45">
                        <c:v>1397</c:v>
                      </c:pt>
                      <c:pt idx="46">
                        <c:v>1398</c:v>
                      </c:pt>
                      <c:pt idx="47">
                        <c:v>1399</c:v>
                      </c:pt>
                      <c:pt idx="48">
                        <c:v>1400</c:v>
                      </c:pt>
                      <c:pt idx="49">
                        <c:v>1401</c:v>
                      </c:pt>
                      <c:pt idx="50">
                        <c:v>1402</c:v>
                      </c:pt>
                    </c:numCache>
                  </c:numRef>
                </c:cat>
                <c:val>
                  <c:numRef>
                    <c:extLst xmlns:c15="http://schemas.microsoft.com/office/drawing/2012/chart">
                      <c:ext xmlns:c15="http://schemas.microsoft.com/office/drawing/2012/chart" uri="{02D57815-91ED-43cb-92C2-25804820EDAC}">
                        <c15:formulaRef>
                          <c15:sqref>Data!$S$81:$BQ$81</c15:sqref>
                        </c15:formulaRef>
                      </c:ext>
                    </c:extLst>
                    <c:numCache>
                      <c:formatCode>#,##0.0_);\(#,##0.0\)</c:formatCode>
                      <c:ptCount val="51"/>
                      <c:pt idx="0">
                        <c:v>2.9801208031088136</c:v>
                      </c:pt>
                      <c:pt idx="1">
                        <c:v>3.1185865427927917</c:v>
                      </c:pt>
                      <c:pt idx="2">
                        <c:v>2.5737698360655741</c:v>
                      </c:pt>
                      <c:pt idx="3">
                        <c:v>2.3986780303499504</c:v>
                      </c:pt>
                      <c:pt idx="4">
                        <c:v>2.0691164738614738</c:v>
                      </c:pt>
                      <c:pt idx="5">
                        <c:v>1.8816393757734053</c:v>
                      </c:pt>
                      <c:pt idx="6">
                        <c:v>1.8150864052120581</c:v>
                      </c:pt>
                      <c:pt idx="7">
                        <c:v>2.4396977747158095</c:v>
                      </c:pt>
                      <c:pt idx="8">
                        <c:v>1.7066938719789644</c:v>
                      </c:pt>
                      <c:pt idx="9">
                        <c:v>0.81538487764641232</c:v>
                      </c:pt>
                      <c:pt idx="10">
                        <c:v>0.64173846632124365</c:v>
                      </c:pt>
                      <c:pt idx="11">
                        <c:v>0.78158447289156574</c:v>
                      </c:pt>
                      <c:pt idx="12">
                        <c:v>0.75775423231188888</c:v>
                      </c:pt>
                      <c:pt idx="13">
                        <c:v>0.94263223582274625</c:v>
                      </c:pt>
                      <c:pt idx="14">
                        <c:v>1.8222960967079751</c:v>
                      </c:pt>
                      <c:pt idx="15">
                        <c:v>2.2280522376237633</c:v>
                      </c:pt>
                      <c:pt idx="16">
                        <c:v>1.9102712817983221</c:v>
                      </c:pt>
                      <c:pt idx="17">
                        <c:v>1.8363802796450652</c:v>
                      </c:pt>
                      <c:pt idx="18">
                        <c:v>2.1895948670195788</c:v>
                      </c:pt>
                      <c:pt idx="19">
                        <c:v>4.2412948871076308</c:v>
                      </c:pt>
                      <c:pt idx="20">
                        <c:v>4.643424401947974</c:v>
                      </c:pt>
                      <c:pt idx="21">
                        <c:v>5.6559835604268827</c:v>
                      </c:pt>
                      <c:pt idx="22">
                        <c:v>7.1069395884634794</c:v>
                      </c:pt>
                      <c:pt idx="23">
                        <c:v>4.6606590626708968</c:v>
                      </c:pt>
                      <c:pt idx="24">
                        <c:v>4.3374763149505871</c:v>
                      </c:pt>
                      <c:pt idx="25">
                        <c:v>4.2533524102689233</c:v>
                      </c:pt>
                      <c:pt idx="26">
                        <c:v>4.242126451878736</c:v>
                      </c:pt>
                      <c:pt idx="27">
                        <c:v>4.9656830278853361</c:v>
                      </c:pt>
                      <c:pt idx="28">
                        <c:v>5.3117028182055694</c:v>
                      </c:pt>
                      <c:pt idx="29">
                        <c:v>5.72619818341491</c:v>
                      </c:pt>
                      <c:pt idx="30">
                        <c:v>6.2358720889506571</c:v>
                      </c:pt>
                      <c:pt idx="31">
                        <c:v>7.8667707401585512</c:v>
                      </c:pt>
                      <c:pt idx="32">
                        <c:v>8.6812679726286035</c:v>
                      </c:pt>
                      <c:pt idx="33">
                        <c:v>11.952910189861313</c:v>
                      </c:pt>
                      <c:pt idx="34">
                        <c:v>15.336728210557647</c:v>
                      </c:pt>
                      <c:pt idx="35">
                        <c:v>16.932463207849825</c:v>
                      </c:pt>
                      <c:pt idx="36">
                        <c:v>19.127792708630871</c:v>
                      </c:pt>
                      <c:pt idx="37">
                        <c:v>22.499487232598575</c:v>
                      </c:pt>
                      <c:pt idx="38">
                        <c:v>26.594819999999999</c:v>
                      </c:pt>
                      <c:pt idx="39">
                        <c:v>32.167570754796685</c:v>
                      </c:pt>
                      <c:pt idx="40">
                        <c:v>32.407695332483897</c:v>
                      </c:pt>
                      <c:pt idx="41">
                        <c:v>31.897942795185799</c:v>
                      </c:pt>
                      <c:pt idx="42">
                        <c:v>37.029562515359792</c:v>
                      </c:pt>
                      <c:pt idx="43">
                        <c:v>33.162905908141759</c:v>
                      </c:pt>
                      <c:pt idx="44">
                        <c:v>28.803626360858615</c:v>
                      </c:pt>
                      <c:pt idx="45">
                        <c:v>32.34599793170328</c:v>
                      </c:pt>
                      <c:pt idx="46">
                        <c:v>33.442855052643488</c:v>
                      </c:pt>
                      <c:pt idx="47">
                        <c:v>32.078858869926563</c:v>
                      </c:pt>
                      <c:pt idx="48">
                        <c:v>26.959065447362811</c:v>
                      </c:pt>
                      <c:pt idx="49">
                        <c:v>36.612483292360103</c:v>
                      </c:pt>
                      <c:pt idx="50">
                        <c:v>35.202912064987963</c:v>
                      </c:pt>
                    </c:numCache>
                  </c:numRef>
                </c:val>
                <c:extLst xmlns:c15="http://schemas.microsoft.com/office/drawing/2012/chart">
                  <c:ext xmlns:c16="http://schemas.microsoft.com/office/drawing/2014/chart" uri="{C3380CC4-5D6E-409C-BE32-E72D297353CC}">
                    <c16:uniqueId val="{00000004-96E4-41A3-91F9-78FFF51FD8D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Data!$E$79</c15:sqref>
                        </c15:formulaRef>
                      </c:ext>
                    </c:extLst>
                    <c:strCache>
                      <c:ptCount val="1"/>
                      <c:pt idx="0">
                        <c:v>صادرات غیر نفتی (میليارد دلار)</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Data!$T$3:$BR$3</c15:sqref>
                        </c15:formulaRef>
                      </c:ext>
                    </c:extLst>
                    <c:numCache>
                      <c:formatCode>General</c:formatCode>
                      <c:ptCount val="51"/>
                      <c:pt idx="0">
                        <c:v>1352</c:v>
                      </c:pt>
                      <c:pt idx="1">
                        <c:v>1353</c:v>
                      </c:pt>
                      <c:pt idx="2">
                        <c:v>1354</c:v>
                      </c:pt>
                      <c:pt idx="3">
                        <c:v>1355</c:v>
                      </c:pt>
                      <c:pt idx="4">
                        <c:v>1356</c:v>
                      </c:pt>
                      <c:pt idx="5">
                        <c:v>1357</c:v>
                      </c:pt>
                      <c:pt idx="6">
                        <c:v>1358</c:v>
                      </c:pt>
                      <c:pt idx="7">
                        <c:v>1359</c:v>
                      </c:pt>
                      <c:pt idx="8">
                        <c:v>1360</c:v>
                      </c:pt>
                      <c:pt idx="9">
                        <c:v>1361</c:v>
                      </c:pt>
                      <c:pt idx="10">
                        <c:v>1362</c:v>
                      </c:pt>
                      <c:pt idx="11">
                        <c:v>1363</c:v>
                      </c:pt>
                      <c:pt idx="12">
                        <c:v>1364</c:v>
                      </c:pt>
                      <c:pt idx="13">
                        <c:v>1365</c:v>
                      </c:pt>
                      <c:pt idx="14">
                        <c:v>1366</c:v>
                      </c:pt>
                      <c:pt idx="15">
                        <c:v>1367</c:v>
                      </c:pt>
                      <c:pt idx="16">
                        <c:v>1368</c:v>
                      </c:pt>
                      <c:pt idx="17">
                        <c:v>1369</c:v>
                      </c:pt>
                      <c:pt idx="18">
                        <c:v>1370</c:v>
                      </c:pt>
                      <c:pt idx="19">
                        <c:v>1371</c:v>
                      </c:pt>
                      <c:pt idx="20">
                        <c:v>1372</c:v>
                      </c:pt>
                      <c:pt idx="21">
                        <c:v>1373</c:v>
                      </c:pt>
                      <c:pt idx="22">
                        <c:v>1374</c:v>
                      </c:pt>
                      <c:pt idx="23">
                        <c:v>1375</c:v>
                      </c:pt>
                      <c:pt idx="24">
                        <c:v>1376</c:v>
                      </c:pt>
                      <c:pt idx="25">
                        <c:v>1377</c:v>
                      </c:pt>
                      <c:pt idx="26">
                        <c:v>1378</c:v>
                      </c:pt>
                      <c:pt idx="27">
                        <c:v>1379</c:v>
                      </c:pt>
                      <c:pt idx="28">
                        <c:v>1380</c:v>
                      </c:pt>
                      <c:pt idx="29">
                        <c:v>1381</c:v>
                      </c:pt>
                      <c:pt idx="30">
                        <c:v>1382</c:v>
                      </c:pt>
                      <c:pt idx="31">
                        <c:v>1383</c:v>
                      </c:pt>
                      <c:pt idx="32">
                        <c:v>1384</c:v>
                      </c:pt>
                      <c:pt idx="33">
                        <c:v>1385</c:v>
                      </c:pt>
                      <c:pt idx="34">
                        <c:v>1386</c:v>
                      </c:pt>
                      <c:pt idx="35">
                        <c:v>1387</c:v>
                      </c:pt>
                      <c:pt idx="36">
                        <c:v>1388</c:v>
                      </c:pt>
                      <c:pt idx="37">
                        <c:v>1389</c:v>
                      </c:pt>
                      <c:pt idx="38">
                        <c:v>1390</c:v>
                      </c:pt>
                      <c:pt idx="39">
                        <c:v>1391</c:v>
                      </c:pt>
                      <c:pt idx="40">
                        <c:v>1392</c:v>
                      </c:pt>
                      <c:pt idx="41">
                        <c:v>1393</c:v>
                      </c:pt>
                      <c:pt idx="42">
                        <c:v>1394</c:v>
                      </c:pt>
                      <c:pt idx="43">
                        <c:v>1395</c:v>
                      </c:pt>
                      <c:pt idx="44">
                        <c:v>1396</c:v>
                      </c:pt>
                      <c:pt idx="45">
                        <c:v>1397</c:v>
                      </c:pt>
                      <c:pt idx="46">
                        <c:v>1398</c:v>
                      </c:pt>
                      <c:pt idx="47">
                        <c:v>1399</c:v>
                      </c:pt>
                      <c:pt idx="48">
                        <c:v>1400</c:v>
                      </c:pt>
                      <c:pt idx="49">
                        <c:v>1401</c:v>
                      </c:pt>
                      <c:pt idx="50">
                        <c:v>1402</c:v>
                      </c:pt>
                    </c:numCache>
                  </c:numRef>
                </c:cat>
                <c:val>
                  <c:numRef>
                    <c:extLst xmlns:c15="http://schemas.microsoft.com/office/drawing/2012/chart">
                      <c:ext xmlns:c15="http://schemas.microsoft.com/office/drawing/2012/chart" uri="{02D57815-91ED-43cb-92C2-25804820EDAC}">
                        <c15:formulaRef>
                          <c15:sqref>Data!$T$79:$BR$79</c15:sqref>
                        </c15:formulaRef>
                      </c:ext>
                    </c:extLst>
                    <c:numCache>
                      <c:formatCode>0.0</c:formatCode>
                      <c:ptCount val="51"/>
                      <c:pt idx="0">
                        <c:v>0.63500000000000001</c:v>
                      </c:pt>
                      <c:pt idx="1">
                        <c:v>0.58199999999999996</c:v>
                      </c:pt>
                      <c:pt idx="2">
                        <c:v>0.59199999999999997</c:v>
                      </c:pt>
                      <c:pt idx="3">
                        <c:v>0.54</c:v>
                      </c:pt>
                      <c:pt idx="4">
                        <c:v>0.52300000000000002</c:v>
                      </c:pt>
                      <c:pt idx="5">
                        <c:v>0.54300000000000004</c:v>
                      </c:pt>
                      <c:pt idx="6">
                        <c:v>0.81200000000000006</c:v>
                      </c:pt>
                      <c:pt idx="7">
                        <c:v>0.64500000000000002</c:v>
                      </c:pt>
                      <c:pt idx="8">
                        <c:v>0.34</c:v>
                      </c:pt>
                      <c:pt idx="9">
                        <c:v>0.28399999999999997</c:v>
                      </c:pt>
                      <c:pt idx="10">
                        <c:v>0.35699999999999998</c:v>
                      </c:pt>
                      <c:pt idx="11">
                        <c:v>0.36099999999999999</c:v>
                      </c:pt>
                      <c:pt idx="12">
                        <c:v>0.46500000000000002</c:v>
                      </c:pt>
                      <c:pt idx="13">
                        <c:v>0.91600000000000004</c:v>
                      </c:pt>
                      <c:pt idx="14">
                        <c:v>1.161</c:v>
                      </c:pt>
                      <c:pt idx="15">
                        <c:v>1.036</c:v>
                      </c:pt>
                      <c:pt idx="16">
                        <c:v>1.044</c:v>
                      </c:pt>
                      <c:pt idx="17">
                        <c:v>1.3120000000000001</c:v>
                      </c:pt>
                      <c:pt idx="18">
                        <c:v>2.649</c:v>
                      </c:pt>
                      <c:pt idx="19">
                        <c:v>2.988</c:v>
                      </c:pt>
                      <c:pt idx="20">
                        <c:v>3.7469999999999999</c:v>
                      </c:pt>
                      <c:pt idx="21">
                        <c:v>4.8310000000000004</c:v>
                      </c:pt>
                      <c:pt idx="22">
                        <c:v>3.2570000000000001</c:v>
                      </c:pt>
                      <c:pt idx="23">
                        <c:v>3.12</c:v>
                      </c:pt>
                      <c:pt idx="24">
                        <c:v>3.1310100000000003</c:v>
                      </c:pt>
                      <c:pt idx="25">
                        <c:v>3.1712199999999999</c:v>
                      </c:pt>
                      <c:pt idx="26">
                        <c:v>3.7933400000000002</c:v>
                      </c:pt>
                      <c:pt idx="27">
                        <c:v>4.1946899999999996</c:v>
                      </c:pt>
                      <c:pt idx="28">
                        <c:v>4.6498200000000001</c:v>
                      </c:pt>
                      <c:pt idx="29">
                        <c:v>5.1440000000000001</c:v>
                      </c:pt>
                      <c:pt idx="30">
                        <c:v>6.6366499999999995</c:v>
                      </c:pt>
                      <c:pt idx="31">
                        <c:v>7.5198599999999995</c:v>
                      </c:pt>
                      <c:pt idx="32">
                        <c:v>10.70509</c:v>
                      </c:pt>
                      <c:pt idx="33">
                        <c:v>14.17876</c:v>
                      </c:pt>
                      <c:pt idx="34">
                        <c:v>16.100570000000001</c:v>
                      </c:pt>
                      <c:pt idx="35">
                        <c:v>18.886299999999999</c:v>
                      </c:pt>
                      <c:pt idx="36">
                        <c:v>22.13644</c:v>
                      </c:pt>
                      <c:pt idx="37">
                        <c:v>26.594819999999999</c:v>
                      </c:pt>
                      <c:pt idx="38">
                        <c:v>33.183050000000001</c:v>
                      </c:pt>
                      <c:pt idx="39">
                        <c:v>34.122550000000004</c:v>
                      </c:pt>
                      <c:pt idx="40">
                        <c:v>34.077800000000003</c:v>
                      </c:pt>
                      <c:pt idx="41">
                        <c:v>40.201860000000003</c:v>
                      </c:pt>
                      <c:pt idx="42">
                        <c:v>36.046660000000003</c:v>
                      </c:pt>
                      <c:pt idx="43">
                        <c:v>31.703290000000003</c:v>
                      </c:pt>
                      <c:pt idx="44">
                        <c:v>36.360639999999997</c:v>
                      </c:pt>
                      <c:pt idx="45">
                        <c:v>38.511890000000001</c:v>
                      </c:pt>
                      <c:pt idx="46">
                        <c:v>37.610599999999998</c:v>
                      </c:pt>
                      <c:pt idx="47">
                        <c:v>31.99785</c:v>
                      </c:pt>
                      <c:pt idx="48">
                        <c:v>45.497019999999999</c:v>
                      </c:pt>
                      <c:pt idx="49">
                        <c:v>47.246252888842669</c:v>
                      </c:pt>
                      <c:pt idx="50">
                        <c:v>47.246252888842697</c:v>
                      </c:pt>
                    </c:numCache>
                  </c:numRef>
                </c:val>
                <c:extLst xmlns:c15="http://schemas.microsoft.com/office/drawing/2012/chart">
                  <c:ext xmlns:c16="http://schemas.microsoft.com/office/drawing/2014/chart" uri="{C3380CC4-5D6E-409C-BE32-E72D297353CC}">
                    <c16:uniqueId val="{00000001-96E4-41A3-91F9-78FFF51FD8D9}"/>
                  </c:ext>
                </c:extLst>
              </c15:ser>
            </c15:filteredBarSeries>
          </c:ext>
        </c:extLst>
      </c:barChart>
      <c:catAx>
        <c:axId val="9897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6831"/>
        <c:crosses val="autoZero"/>
        <c:auto val="1"/>
        <c:lblAlgn val="ctr"/>
        <c:lblOffset val="100"/>
        <c:noMultiLvlLbl val="0"/>
      </c:catAx>
      <c:valAx>
        <c:axId val="989768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8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B Titr" panose="00000700000000000000" pitchFamily="2" charset="-78"/>
              </a:defRPr>
            </a:pPr>
            <a:r>
              <a:rPr lang="ar-DZ" sz="1600">
                <a:cs typeface="B Titr" panose="00000700000000000000" pitchFamily="2" charset="-78"/>
              </a:rPr>
              <a:t>نرخ ارز رویکرد پولی</a:t>
            </a:r>
          </a:p>
        </c:rich>
      </c:tx>
      <c:overlay val="0"/>
      <c:spPr>
        <a:noFill/>
        <a:ln>
          <a:noFill/>
        </a:ln>
        <a:effectLst/>
      </c:spPr>
    </c:title>
    <c:autoTitleDeleted val="0"/>
    <c:plotArea>
      <c:layout/>
      <c:lineChart>
        <c:grouping val="standard"/>
        <c:varyColors val="0"/>
        <c:ser>
          <c:idx val="0"/>
          <c:order val="0"/>
          <c:tx>
            <c:strRef>
              <c:f>Data!$E$62</c:f>
              <c:strCache>
                <c:ptCount val="1"/>
                <c:pt idx="0">
                  <c:v>نرخ ارز رویکرد پولی - سال پایه 1369</c:v>
                </c:pt>
              </c:strCache>
            </c:strRef>
          </c:tx>
          <c:spPr>
            <a:ln w="28575" cap="rnd">
              <a:solidFill>
                <a:schemeClr val="accent1"/>
              </a:solidFill>
              <a:round/>
            </a:ln>
            <a:effectLst/>
          </c:spPr>
          <c:marker>
            <c:symbol val="none"/>
          </c:marker>
          <c:dLbls>
            <c:dLbl>
              <c:idx val="4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98B-4057-93CA-A7A9A1D92250}"/>
                </c:ext>
              </c:extLst>
            </c:dLbl>
            <c:numFmt formatCode="[$-3020429]"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Data!$F$24:$BU$24</c:f>
              <c:strCache>
                <c:ptCount val="68"/>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strCache>
            </c:strRef>
          </c:cat>
          <c:val>
            <c:numRef>
              <c:f>Data!$F$62:$BU$62</c:f>
              <c:numCache>
                <c:formatCode>#,##0_);\(#,##0\)</c:formatCode>
                <c:ptCount val="68"/>
                <c:pt idx="1">
                  <c:v>435.97121173850405</c:v>
                </c:pt>
                <c:pt idx="2">
                  <c:v>429.07750030223588</c:v>
                </c:pt>
                <c:pt idx="3">
                  <c:v>495.375601093824</c:v>
                </c:pt>
                <c:pt idx="4">
                  <c:v>537.67485752466428</c:v>
                </c:pt>
                <c:pt idx="5">
                  <c:v>554.61198618628498</c:v>
                </c:pt>
                <c:pt idx="6">
                  <c:v>542.13070718477479</c:v>
                </c:pt>
                <c:pt idx="7">
                  <c:v>574.982543410944</c:v>
                </c:pt>
                <c:pt idx="8">
                  <c:v>572.25534560718165</c:v>
                </c:pt>
                <c:pt idx="9">
                  <c:v>558.01659627467927</c:v>
                </c:pt>
                <c:pt idx="10">
                  <c:v>593.82097353436598</c:v>
                </c:pt>
                <c:pt idx="11">
                  <c:v>557.65296199728357</c:v>
                </c:pt>
                <c:pt idx="12">
                  <c:v>501.0413066620842</c:v>
                </c:pt>
                <c:pt idx="13">
                  <c:v>502.70486077060701</c:v>
                </c:pt>
                <c:pt idx="14">
                  <c:v>364.54273498480097</c:v>
                </c:pt>
                <c:pt idx="15">
                  <c:v>315.23894008752632</c:v>
                </c:pt>
                <c:pt idx="16">
                  <c:v>350.38849948513013</c:v>
                </c:pt>
                <c:pt idx="17">
                  <c:v>370.78570192631179</c:v>
                </c:pt>
                <c:pt idx="18">
                  <c:v>383.73134080356147</c:v>
                </c:pt>
                <c:pt idx="19">
                  <c:v>465.66094779715934</c:v>
                </c:pt>
                <c:pt idx="20">
                  <c:v>522.75450790385628</c:v>
                </c:pt>
                <c:pt idx="21">
                  <c:v>564.09962788308724</c:v>
                </c:pt>
                <c:pt idx="22">
                  <c:v>560.01260894750783</c:v>
                </c:pt>
                <c:pt idx="23">
                  <c:v>490.82032452576789</c:v>
                </c:pt>
                <c:pt idx="24">
                  <c:v>447.51689364864956</c:v>
                </c:pt>
                <c:pt idx="25">
                  <c:v>438.31257542358128</c:v>
                </c:pt>
                <c:pt idx="26">
                  <c:v>427.18679154341163</c:v>
                </c:pt>
                <c:pt idx="27">
                  <c:v>413.99528527023739</c:v>
                </c:pt>
                <c:pt idx="28">
                  <c:v>762.23261865239442</c:v>
                </c:pt>
                <c:pt idx="29">
                  <c:v>1001.0339821770541</c:v>
                </c:pt>
                <c:pt idx="30">
                  <c:v>1205.0544097497309</c:v>
                </c:pt>
                <c:pt idx="31">
                  <c:v>1412.3</c:v>
                </c:pt>
                <c:pt idx="32">
                  <c:v>1638.7287272365968</c:v>
                </c:pt>
                <c:pt idx="33">
                  <c:v>2344.080760879941</c:v>
                </c:pt>
                <c:pt idx="34">
                  <c:v>6027.4907466108689</c:v>
                </c:pt>
                <c:pt idx="35">
                  <c:v>7119.3638948632924</c:v>
                </c:pt>
                <c:pt idx="36">
                  <c:v>7018.5088904135291</c:v>
                </c:pt>
                <c:pt idx="37">
                  <c:v>7408.6119911307142</c:v>
                </c:pt>
                <c:pt idx="38">
                  <c:v>8722.0198960254256</c:v>
                </c:pt>
                <c:pt idx="39">
                  <c:v>10258.373195026277</c:v>
                </c:pt>
                <c:pt idx="40">
                  <c:v>11423.622700927017</c:v>
                </c:pt>
                <c:pt idx="41">
                  <c:v>14768.384438975139</c:v>
                </c:pt>
                <c:pt idx="42">
                  <c:v>15375.337456600795</c:v>
                </c:pt>
                <c:pt idx="43">
                  <c:v>19205.216077906727</c:v>
                </c:pt>
                <c:pt idx="44">
                  <c:v>20195.137413223922</c:v>
                </c:pt>
                <c:pt idx="45">
                  <c:v>20902.371687780364</c:v>
                </c:pt>
                <c:pt idx="46">
                  <c:v>22429.019161650911</c:v>
                </c:pt>
                <c:pt idx="47">
                  <c:v>24978.119278574795</c:v>
                </c:pt>
                <c:pt idx="48">
                  <c:v>22124.844115783751</c:v>
                </c:pt>
                <c:pt idx="49">
                  <c:v>20444.316090845823</c:v>
                </c:pt>
                <c:pt idx="50">
                  <c:v>22932.461189418296</c:v>
                </c:pt>
                <c:pt idx="51">
                  <c:v>25772.344354645385</c:v>
                </c:pt>
                <c:pt idx="52">
                  <c:v>22818.252012500205</c:v>
                </c:pt>
                <c:pt idx="53">
                  <c:v>28261.077980903276</c:v>
                </c:pt>
                <c:pt idx="54">
                  <c:v>49208.671681745574</c:v>
                </c:pt>
                <c:pt idx="55">
                  <c:v>63370.861436897205</c:v>
                </c:pt>
                <c:pt idx="56">
                  <c:v>92694.215834017668</c:v>
                </c:pt>
                <c:pt idx="57">
                  <c:v>95590.331934035406</c:v>
                </c:pt>
                <c:pt idx="58">
                  <c:v>106779.4784160773</c:v>
                </c:pt>
                <c:pt idx="59">
                  <c:v>161084.09289281358</c:v>
                </c:pt>
                <c:pt idx="60">
                  <c:v>236258.92969536586</c:v>
                </c:pt>
                <c:pt idx="61">
                  <c:v>341396.21056332591</c:v>
                </c:pt>
                <c:pt idx="62">
                  <c:v>296530.55871959461</c:v>
                </c:pt>
                <c:pt idx="63">
                  <c:v>489607.43148105353</c:v>
                </c:pt>
                <c:pt idx="64">
                  <c:v>631911.23989191325</c:v>
                </c:pt>
                <c:pt idx="65">
                  <c:v>745904.37053239788</c:v>
                </c:pt>
                <c:pt idx="66">
                  <c:v>1013108.4511660102</c:v>
                </c:pt>
                <c:pt idx="67">
                  <c:v>1342742.5277102524</c:v>
                </c:pt>
              </c:numCache>
            </c:numRef>
          </c:val>
          <c:smooth val="0"/>
          <c:extLst>
            <c:ext xmlns:c16="http://schemas.microsoft.com/office/drawing/2014/chart" uri="{C3380CC4-5D6E-409C-BE32-E72D297353CC}">
              <c16:uniqueId val="{0000000A-598B-4057-93CA-A7A9A1D92250}"/>
            </c:ext>
          </c:extLst>
        </c:ser>
        <c:ser>
          <c:idx val="1"/>
          <c:order val="1"/>
          <c:tx>
            <c:strRef>
              <c:f>Data!$E$63</c:f>
              <c:strCache>
                <c:ptCount val="1"/>
                <c:pt idx="0">
                  <c:v>نرخ ارز رویکرد پولی - سال پایه 1378</c:v>
                </c:pt>
              </c:strCache>
            </c:strRef>
          </c:tx>
          <c:marker>
            <c:symbol val="none"/>
          </c:marker>
          <c:cat>
            <c:strRef>
              <c:f>Data!$F$24:$BU$24</c:f>
              <c:strCache>
                <c:ptCount val="68"/>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strCache>
            </c:strRef>
          </c:cat>
          <c:val>
            <c:numRef>
              <c:f>Data!$F$63:$BU$63</c:f>
              <c:numCache>
                <c:formatCode>#,##0_);\(#,##0\)</c:formatCode>
                <c:ptCount val="68"/>
                <c:pt idx="1">
                  <c:v>329.50803267030028</c:v>
                </c:pt>
                <c:pt idx="2">
                  <c:v>324.29774989932702</c:v>
                </c:pt>
                <c:pt idx="3">
                  <c:v>374.40600515430145</c:v>
                </c:pt>
                <c:pt idx="4">
                  <c:v>406.3758792988877</c:v>
                </c:pt>
                <c:pt idx="5">
                  <c:v>419.17699963460802</c:v>
                </c:pt>
                <c:pt idx="6">
                  <c:v>409.74362059887585</c:v>
                </c:pt>
                <c:pt idx="7">
                  <c:v>434.57311308147752</c:v>
                </c:pt>
                <c:pt idx="8">
                  <c:v>432.51189078325041</c:v>
                </c:pt>
                <c:pt idx="9">
                  <c:v>421.75021167712504</c:v>
                </c:pt>
                <c:pt idx="10">
                  <c:v>448.81124138314368</c:v>
                </c:pt>
                <c:pt idx="11">
                  <c:v>421.47537606383224</c:v>
                </c:pt>
                <c:pt idx="12">
                  <c:v>378.68815829932691</c:v>
                </c:pt>
                <c:pt idx="13">
                  <c:v>379.94547627533291</c:v>
                </c:pt>
                <c:pt idx="14">
                  <c:v>275.52222760327658</c:v>
                </c:pt>
                <c:pt idx="15">
                  <c:v>238.25830736643925</c:v>
                </c:pt>
                <c:pt idx="16">
                  <c:v>264.82442424408123</c:v>
                </c:pt>
                <c:pt idx="17">
                  <c:v>280.24067620615551</c:v>
                </c:pt>
                <c:pt idx="18">
                  <c:v>290.0250194913292</c:v>
                </c:pt>
                <c:pt idx="19">
                  <c:v>351.94760265974219</c:v>
                </c:pt>
                <c:pt idx="20">
                  <c:v>395.09904514577767</c:v>
                </c:pt>
                <c:pt idx="21">
                  <c:v>426.34778079175732</c:v>
                </c:pt>
                <c:pt idx="22">
                  <c:v>423.25880259161693</c:v>
                </c:pt>
                <c:pt idx="23">
                  <c:v>370.96311677131899</c:v>
                </c:pt>
                <c:pt idx="24">
                  <c:v>338.23428529803346</c:v>
                </c:pt>
                <c:pt idx="25">
                  <c:v>331.27764066473418</c:v>
                </c:pt>
                <c:pt idx="26">
                  <c:v>322.86874792236534</c:v>
                </c:pt>
                <c:pt idx="27">
                  <c:v>312.8985775005653</c:v>
                </c:pt>
                <c:pt idx="28">
                  <c:v>576.09714551503191</c:v>
                </c:pt>
                <c:pt idx="29">
                  <c:v>756.58375879442497</c:v>
                </c:pt>
                <c:pt idx="30">
                  <c:v>910.7828616341526</c:v>
                </c:pt>
                <c:pt idx="31">
                  <c:v>1067.4195497554801</c:v>
                </c:pt>
                <c:pt idx="32">
                  <c:v>1238.5548964088784</c:v>
                </c:pt>
                <c:pt idx="33">
                  <c:v>1771.661566500708</c:v>
                </c:pt>
                <c:pt idx="34">
                  <c:v>4555.5912050574934</c:v>
                </c:pt>
                <c:pt idx="35">
                  <c:v>5380.8314120232226</c:v>
                </c:pt>
                <c:pt idx="36">
                  <c:v>5304.6049704454035</c:v>
                </c:pt>
                <c:pt idx="37">
                  <c:v>5599.4457805606435</c:v>
                </c:pt>
                <c:pt idx="38">
                  <c:v>6592.1224600819933</c:v>
                </c:pt>
                <c:pt idx="39">
                  <c:v>7753.3017751601183</c:v>
                </c:pt>
                <c:pt idx="40">
                  <c:v>8634</c:v>
                </c:pt>
                <c:pt idx="41">
                  <c:v>11161.978523307145</c:v>
                </c:pt>
                <c:pt idx="42">
                  <c:v>11620.71499345988</c:v>
                </c:pt>
                <c:pt idx="43">
                  <c:v>14515.345959665727</c:v>
                </c:pt>
                <c:pt idx="44">
                  <c:v>15263.530754707594</c:v>
                </c:pt>
                <c:pt idx="45">
                  <c:v>15798.060026759336</c:v>
                </c:pt>
                <c:pt idx="46">
                  <c:v>16951.903657145402</c:v>
                </c:pt>
                <c:pt idx="47">
                  <c:v>18878.519318894698</c:v>
                </c:pt>
                <c:pt idx="48">
                  <c:v>16722.007466175797</c:v>
                </c:pt>
                <c:pt idx="49">
                  <c:v>15451.860565566354</c:v>
                </c:pt>
                <c:pt idx="50">
                  <c:v>17332.406285912271</c:v>
                </c:pt>
                <c:pt idx="51">
                  <c:v>19478.796436436147</c:v>
                </c:pt>
                <c:pt idx="52">
                  <c:v>17246.086730432664</c:v>
                </c:pt>
                <c:pt idx="53">
                  <c:v>21359.786967344251</c:v>
                </c:pt>
                <c:pt idx="54">
                  <c:v>37192.02589435254</c:v>
                </c:pt>
                <c:pt idx="55">
                  <c:v>47895.841097918099</c:v>
                </c:pt>
                <c:pt idx="56">
                  <c:v>70058.498994890921</c:v>
                </c:pt>
                <c:pt idx="57">
                  <c:v>72247.390125330989</c:v>
                </c:pt>
                <c:pt idx="58">
                  <c:v>80704.172466199976</c:v>
                </c:pt>
                <c:pt idx="59">
                  <c:v>121747.72350663245</c:v>
                </c:pt>
                <c:pt idx="60">
                  <c:v>178565.03601298525</c:v>
                </c:pt>
                <c:pt idx="61">
                  <c:v>258028.03184007111</c:v>
                </c:pt>
                <c:pt idx="62">
                  <c:v>224118.47020973638</c:v>
                </c:pt>
                <c:pt idx="63">
                  <c:v>370046.40945156355</c:v>
                </c:pt>
                <c:pt idx="64">
                  <c:v>477599.95126449992</c:v>
                </c:pt>
                <c:pt idx="65">
                  <c:v>563756.21847648302</c:v>
                </c:pt>
                <c:pt idx="66">
                  <c:v>765709.66989810555</c:v>
                </c:pt>
                <c:pt idx="67">
                  <c:v>1014847.854114574</c:v>
                </c:pt>
              </c:numCache>
            </c:numRef>
          </c:val>
          <c:smooth val="0"/>
          <c:extLst>
            <c:ext xmlns:c16="http://schemas.microsoft.com/office/drawing/2014/chart" uri="{C3380CC4-5D6E-409C-BE32-E72D297353CC}">
              <c16:uniqueId val="{0000000B-598B-4057-93CA-A7A9A1D92250}"/>
            </c:ext>
          </c:extLst>
        </c:ser>
        <c:ser>
          <c:idx val="2"/>
          <c:order val="2"/>
          <c:tx>
            <c:strRef>
              <c:f>Data!$E$64</c:f>
              <c:strCache>
                <c:ptCount val="1"/>
                <c:pt idx="0">
                  <c:v>میانگین نرخ ارز رویکرد پولی  </c:v>
                </c:pt>
              </c:strCache>
            </c:strRef>
          </c:tx>
          <c:marker>
            <c:symbol val="none"/>
          </c:marker>
          <c:cat>
            <c:strRef>
              <c:f>Data!$F$24:$BU$24</c:f>
              <c:strCache>
                <c:ptCount val="68"/>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strCache>
            </c:strRef>
          </c:cat>
          <c:val>
            <c:numRef>
              <c:f>Data!$F$64:$BU$64</c:f>
              <c:numCache>
                <c:formatCode>#,##0_);\(#,##0\)</c:formatCode>
                <c:ptCount val="68"/>
                <c:pt idx="1">
                  <c:v>501.3948042296588</c:v>
                </c:pt>
                <c:pt idx="2">
                  <c:v>493.46659474486228</c:v>
                </c:pt>
                <c:pt idx="3">
                  <c:v>569.7136550373084</c:v>
                </c:pt>
                <c:pt idx="4">
                  <c:v>618.36050791694811</c:v>
                </c:pt>
                <c:pt idx="5">
                  <c:v>637.83929018709387</c:v>
                </c:pt>
                <c:pt idx="6">
                  <c:v>623.48502028807229</c:v>
                </c:pt>
                <c:pt idx="7">
                  <c:v>661.26673511167553</c:v>
                </c:pt>
                <c:pt idx="8">
                  <c:v>658.13028304306249</c:v>
                </c:pt>
                <c:pt idx="9">
                  <c:v>641.75480975074038</c:v>
                </c:pt>
                <c:pt idx="10">
                  <c:v>682.9321357835729</c:v>
                </c:pt>
                <c:pt idx="11">
                  <c:v>641.336607051991</c:v>
                </c:pt>
                <c:pt idx="12">
                  <c:v>576.229579157373</c:v>
                </c:pt>
                <c:pt idx="13">
                  <c:v>578.14277288234894</c:v>
                </c:pt>
                <c:pt idx="14">
                  <c:v>419.24748313583649</c:v>
                </c:pt>
                <c:pt idx="15">
                  <c:v>362.54496259159987</c:v>
                </c:pt>
                <c:pt idx="16">
                  <c:v>402.96920616181774</c:v>
                </c:pt>
                <c:pt idx="17">
                  <c:v>426.42729479121829</c:v>
                </c:pt>
                <c:pt idx="18">
                  <c:v>441.31560827550334</c:v>
                </c:pt>
                <c:pt idx="19">
                  <c:v>535.53990142403154</c:v>
                </c:pt>
                <c:pt idx="20">
                  <c:v>601.20115065725327</c:v>
                </c:pt>
                <c:pt idx="21">
                  <c:v>648.75068553404753</c:v>
                </c:pt>
                <c:pt idx="22">
                  <c:v>644.05035210855328</c:v>
                </c:pt>
                <c:pt idx="23">
                  <c:v>564.47479535676973</c:v>
                </c:pt>
                <c:pt idx="24">
                  <c:v>514.67307757699973</c:v>
                </c:pt>
                <c:pt idx="25">
                  <c:v>504.08752236081347</c:v>
                </c:pt>
                <c:pt idx="26">
                  <c:v>491.29215862967544</c:v>
                </c:pt>
                <c:pt idx="27">
                  <c:v>476.12108189972912</c:v>
                </c:pt>
                <c:pt idx="28">
                  <c:v>876.61630932619721</c:v>
                </c:pt>
                <c:pt idx="29">
                  <c:v>1151.253165362551</c:v>
                </c:pt>
                <c:pt idx="30">
                  <c:v>1385.8897183903005</c:v>
                </c:pt>
                <c:pt idx="31">
                  <c:v>1624.2354149711109</c:v>
                </c:pt>
                <c:pt idx="32">
                  <c:v>1884.6429471841775</c:v>
                </c:pt>
                <c:pt idx="33">
                  <c:v>2695.842942274041</c:v>
                </c:pt>
                <c:pt idx="34">
                  <c:v>6932.0002365333394</c:v>
                </c:pt>
                <c:pt idx="35">
                  <c:v>8187.7242583754323</c:v>
                </c:pt>
                <c:pt idx="36">
                  <c:v>8071.7345465547332</c:v>
                </c:pt>
                <c:pt idx="37">
                  <c:v>8520.3780866488305</c:v>
                </c:pt>
                <c:pt idx="38">
                  <c:v>10030.881261210183</c:v>
                </c:pt>
                <c:pt idx="39">
                  <c:v>11797.785911882762</c:v>
                </c:pt>
                <c:pt idx="40">
                  <c:v>13137.897442550164</c:v>
                </c:pt>
                <c:pt idx="41">
                  <c:v>16984.587571827287</c:v>
                </c:pt>
                <c:pt idx="42">
                  <c:v>17682.622399024891</c:v>
                </c:pt>
                <c:pt idx="43">
                  <c:v>22087.228001068244</c:v>
                </c:pt>
                <c:pt idx="44">
                  <c:v>23225.700911114043</c:v>
                </c:pt>
                <c:pt idx="45">
                  <c:v>24039.065603754396</c:v>
                </c:pt>
                <c:pt idx="46">
                  <c:v>25794.807934163466</c:v>
                </c:pt>
                <c:pt idx="47">
                  <c:v>28726.436261158276</c:v>
                </c:pt>
                <c:pt idx="48">
                  <c:v>25444.987158232077</c:v>
                </c:pt>
                <c:pt idx="49">
                  <c:v>23512.272342714379</c:v>
                </c:pt>
                <c:pt idx="50">
                  <c:v>26373.798496285293</c:v>
                </c:pt>
                <c:pt idx="51">
                  <c:v>29639.845944661767</c:v>
                </c:pt>
                <c:pt idx="52">
                  <c:v>26242.450631196385</c:v>
                </c:pt>
                <c:pt idx="53">
                  <c:v>32502.04894274825</c:v>
                </c:pt>
                <c:pt idx="54">
                  <c:v>56593.122756621939</c:v>
                </c:pt>
                <c:pt idx="55">
                  <c:v>72880.547633672366</c:v>
                </c:pt>
                <c:pt idx="56">
                  <c:v>106604.28246164936</c:v>
                </c:pt>
                <c:pt idx="57">
                  <c:v>109935.00138504866</c:v>
                </c:pt>
                <c:pt idx="58">
                  <c:v>122803.23616479224</c:v>
                </c:pt>
                <c:pt idx="59">
                  <c:v>185257.01937619771</c:v>
                </c:pt>
                <c:pt idx="60">
                  <c:v>271712.89436690719</c:v>
                </c:pt>
                <c:pt idx="61">
                  <c:v>392627.49821842974</c:v>
                </c:pt>
                <c:pt idx="62">
                  <c:v>341029.12631419394</c:v>
                </c:pt>
                <c:pt idx="63">
                  <c:v>563079.89070634323</c:v>
                </c:pt>
                <c:pt idx="64">
                  <c:v>726738.38062079647</c:v>
                </c:pt>
                <c:pt idx="65">
                  <c:v>857837.77865924698</c:v>
                </c:pt>
                <c:pt idx="66">
                  <c:v>1165139.5777032953</c:v>
                </c:pt>
                <c:pt idx="67">
                  <c:v>1544239.8687919141</c:v>
                </c:pt>
              </c:numCache>
            </c:numRef>
          </c:val>
          <c:smooth val="0"/>
          <c:extLst>
            <c:ext xmlns:c16="http://schemas.microsoft.com/office/drawing/2014/chart" uri="{C3380CC4-5D6E-409C-BE32-E72D297353CC}">
              <c16:uniqueId val="{0000000C-598B-4057-93CA-A7A9A1D92250}"/>
            </c:ext>
          </c:extLst>
        </c:ser>
        <c:ser>
          <c:idx val="3"/>
          <c:order val="3"/>
          <c:tx>
            <c:strRef>
              <c:f>Data!$E$66</c:f>
              <c:strCache>
                <c:ptCount val="1"/>
                <c:pt idx="0">
                  <c:v>نرخ ارز رویکرد پولی با نفت - سال پایه 1350</c:v>
                </c:pt>
              </c:strCache>
            </c:strRef>
          </c:tx>
          <c:marker>
            <c:symbol val="none"/>
          </c:marker>
          <c:cat>
            <c:strRef>
              <c:f>Data!$F$24:$BU$24</c:f>
              <c:strCache>
                <c:ptCount val="68"/>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strCache>
            </c:strRef>
          </c:cat>
          <c:val>
            <c:numRef>
              <c:f>Data!$F$66:$BU$66</c:f>
              <c:numCache>
                <c:formatCode>#,##0_);\(#,##0\)</c:formatCode>
                <c:ptCount val="68"/>
                <c:pt idx="12">
                  <c:v>76</c:v>
                </c:pt>
                <c:pt idx="13">
                  <c:v>70.872770943031895</c:v>
                </c:pt>
                <c:pt idx="14">
                  <c:v>49.112364602912869</c:v>
                </c:pt>
                <c:pt idx="15">
                  <c:v>18.669375757860706</c:v>
                </c:pt>
                <c:pt idx="16">
                  <c:v>23.756218512649969</c:v>
                </c:pt>
                <c:pt idx="17">
                  <c:v>22.026163213943732</c:v>
                </c:pt>
                <c:pt idx="18">
                  <c:v>25.030907128232457</c:v>
                </c:pt>
                <c:pt idx="19">
                  <c:v>48.958259943454188</c:v>
                </c:pt>
                <c:pt idx="20">
                  <c:v>39.63712963407891</c:v>
                </c:pt>
                <c:pt idx="21">
                  <c:v>100.72886142643486</c:v>
                </c:pt>
                <c:pt idx="22">
                  <c:v>121.0252078767172</c:v>
                </c:pt>
                <c:pt idx="23">
                  <c:v>54.841780504447662</c:v>
                </c:pt>
                <c:pt idx="24">
                  <c:v>53.190827167877252</c:v>
                </c:pt>
                <c:pt idx="25">
                  <c:v>68.709384465100129</c:v>
                </c:pt>
                <c:pt idx="26">
                  <c:v>84.593387182520573</c:v>
                </c:pt>
                <c:pt idx="27">
                  <c:v>183.10069727647974</c:v>
                </c:pt>
                <c:pt idx="28">
                  <c:v>203.24943838569919</c:v>
                </c:pt>
                <c:pt idx="29">
                  <c:v>308.88564805153987</c:v>
                </c:pt>
                <c:pt idx="30">
                  <c:v>313.23599486418925</c:v>
                </c:pt>
                <c:pt idx="31">
                  <c:v>258.8444372410475</c:v>
                </c:pt>
                <c:pt idx="32">
                  <c:v>351.79556746528738</c:v>
                </c:pt>
                <c:pt idx="33">
                  <c:v>491.79910055930651</c:v>
                </c:pt>
                <c:pt idx="34">
                  <c:v>1533.276199330995</c:v>
                </c:pt>
                <c:pt idx="35">
                  <c:v>1823.891118221424</c:v>
                </c:pt>
                <c:pt idx="36">
                  <c:v>1787.2999542464661</c:v>
                </c:pt>
                <c:pt idx="37">
                  <c:v>1521.9327574871925</c:v>
                </c:pt>
                <c:pt idx="38">
                  <c:v>2217.9318494968452</c:v>
                </c:pt>
                <c:pt idx="39">
                  <c:v>3959.5255173895966</c:v>
                </c:pt>
                <c:pt idx="40">
                  <c:v>2671.6330858466158</c:v>
                </c:pt>
                <c:pt idx="41">
                  <c:v>2572.0774815904101</c:v>
                </c:pt>
                <c:pt idx="42">
                  <c:v>3409.6423305278913</c:v>
                </c:pt>
                <c:pt idx="43">
                  <c:v>3665.7778654217159</c:v>
                </c:pt>
                <c:pt idx="44">
                  <c:v>3300.8008331118494</c:v>
                </c:pt>
                <c:pt idx="45">
                  <c:v>2660.9521606140388</c:v>
                </c:pt>
                <c:pt idx="46">
                  <c:v>1981.5747608396355</c:v>
                </c:pt>
                <c:pt idx="47">
                  <c:v>1965.3479174554413</c:v>
                </c:pt>
                <c:pt idx="48">
                  <c:v>1370.1354095630875</c:v>
                </c:pt>
                <c:pt idx="49">
                  <c:v>1282.5889706470248</c:v>
                </c:pt>
                <c:pt idx="50">
                  <c:v>1775.0036966989885</c:v>
                </c:pt>
                <c:pt idx="51">
                  <c:v>1572.6605116175976</c:v>
                </c:pt>
                <c:pt idx="52">
                  <c:v>1087.2762008441991</c:v>
                </c:pt>
                <c:pt idx="53">
                  <c:v>2405.3830096418792</c:v>
                </c:pt>
                <c:pt idx="54">
                  <c:v>4482.946028415603</c:v>
                </c:pt>
                <c:pt idx="55">
                  <c:v>6833.9356540590679</c:v>
                </c:pt>
                <c:pt idx="56">
                  <c:v>17410.945605764668</c:v>
                </c:pt>
                <c:pt idx="57">
                  <c:v>10851.311496750448</c:v>
                </c:pt>
                <c:pt idx="58">
                  <c:v>10524.674465551125</c:v>
                </c:pt>
                <c:pt idx="59">
                  <c:v>17911.191523177204</c:v>
                </c:pt>
                <c:pt idx="60">
                  <c:v>58523.268548993066</c:v>
                </c:pt>
                <c:pt idx="61">
                  <c:v>95664.137998460224</c:v>
                </c:pt>
                <c:pt idx="62">
                  <c:v>52372.727708111328</c:v>
                </c:pt>
                <c:pt idx="63">
                  <c:v>65267.043518042621</c:v>
                </c:pt>
                <c:pt idx="64">
                  <c:v>85056.932085561464</c:v>
                </c:pt>
                <c:pt idx="65">
                  <c:v>117377.1344758706</c:v>
                </c:pt>
                <c:pt idx="66">
                  <c:v>203864.65469977164</c:v>
                </c:pt>
                <c:pt idx="67">
                  <c:v>242911.52478615829</c:v>
                </c:pt>
              </c:numCache>
            </c:numRef>
          </c:val>
          <c:smooth val="0"/>
          <c:extLst>
            <c:ext xmlns:c16="http://schemas.microsoft.com/office/drawing/2014/chart" uri="{C3380CC4-5D6E-409C-BE32-E72D297353CC}">
              <c16:uniqueId val="{0000000D-598B-4057-93CA-A7A9A1D92250}"/>
            </c:ext>
          </c:extLst>
        </c:ser>
        <c:ser>
          <c:idx val="4"/>
          <c:order val="4"/>
          <c:tx>
            <c:strRef>
              <c:f>Data!$E$67</c:f>
              <c:strCache>
                <c:ptCount val="1"/>
                <c:pt idx="0">
                  <c:v>نرخ ارز رویکرد پولی با نفت - سال پایه 1360</c:v>
                </c:pt>
              </c:strCache>
            </c:strRef>
          </c:tx>
          <c:marker>
            <c:symbol val="none"/>
          </c:marker>
          <c:cat>
            <c:strRef>
              <c:f>Data!$F$24:$BU$24</c:f>
              <c:strCache>
                <c:ptCount val="68"/>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strCache>
            </c:strRef>
          </c:cat>
          <c:val>
            <c:numRef>
              <c:f>Data!$F$67:$BU$67</c:f>
              <c:numCache>
                <c:formatCode>#,##0_);\(#,##0\)</c:formatCode>
                <c:ptCount val="68"/>
                <c:pt idx="12">
                  <c:v>169.55145427969663</c:v>
                </c:pt>
                <c:pt idx="13">
                  <c:v>158.11291292398531</c:v>
                </c:pt>
                <c:pt idx="14">
                  <c:v>109.56674791498122</c:v>
                </c:pt>
                <c:pt idx="15">
                  <c:v>41.650260661044676</c:v>
                </c:pt>
                <c:pt idx="16">
                  <c:v>52.998702592184912</c:v>
                </c:pt>
                <c:pt idx="17">
                  <c:v>49.139052699027857</c:v>
                </c:pt>
                <c:pt idx="18">
                  <c:v>55.8424566517347</c:v>
                </c:pt>
                <c:pt idx="19">
                  <c:v>109.22294963705362</c:v>
                </c:pt>
                <c:pt idx="20">
                  <c:v>88.428065433301811</c:v>
                </c:pt>
                <c:pt idx="21">
                  <c:v>224.72006503671147</c:v>
                </c:pt>
                <c:pt idx="22">
                  <c:v>270</c:v>
                </c:pt>
                <c:pt idx="23">
                  <c:v>122.34873210285546</c:v>
                </c:pt>
                <c:pt idx="24">
                  <c:v>118.66555395596822</c:v>
                </c:pt>
                <c:pt idx="25">
                  <c:v>153.2865270884279</c:v>
                </c:pt>
                <c:pt idx="26">
                  <c:v>188.72278709528698</c:v>
                </c:pt>
                <c:pt idx="27">
                  <c:v>408.48670398491612</c:v>
                </c:pt>
                <c:pt idx="28">
                  <c:v>453.43734026088015</c:v>
                </c:pt>
                <c:pt idx="29">
                  <c:v>689.10540570085686</c:v>
                </c:pt>
                <c:pt idx="30">
                  <c:v>698.81076923645878</c:v>
                </c:pt>
                <c:pt idx="31">
                  <c:v>577.46645745301669</c:v>
                </c:pt>
                <c:pt idx="32">
                  <c:v>784.83486938013948</c:v>
                </c:pt>
                <c:pt idx="33">
                  <c:v>1097.1743778062787</c:v>
                </c:pt>
                <c:pt idx="34">
                  <c:v>3420.6474922238972</c:v>
                </c:pt>
                <c:pt idx="35">
                  <c:v>4068.9919939771648</c:v>
                </c:pt>
                <c:pt idx="36">
                  <c:v>3987.3592957437313</c:v>
                </c:pt>
                <c:pt idx="37">
                  <c:v>3395.3409519455563</c:v>
                </c:pt>
                <c:pt idx="38">
                  <c:v>4948.0732970453591</c:v>
                </c:pt>
                <c:pt idx="39">
                  <c:v>8833.4646017233463</c:v>
                </c:pt>
                <c:pt idx="40">
                  <c:v>5960.2536185137797</c:v>
                </c:pt>
                <c:pt idx="41">
                  <c:v>5738.1510200488638</c:v>
                </c:pt>
                <c:pt idx="42">
                  <c:v>7606.7081015081321</c:v>
                </c:pt>
                <c:pt idx="43">
                  <c:v>8178.1311598496568</c:v>
                </c:pt>
                <c:pt idx="44">
                  <c:v>7363.8892308124769</c:v>
                </c:pt>
                <c:pt idx="45">
                  <c:v>5936.4251131685678</c:v>
                </c:pt>
                <c:pt idx="46">
                  <c:v>4420.7747692671337</c:v>
                </c:pt>
                <c:pt idx="47">
                  <c:v>4384.5736522387278</c:v>
                </c:pt>
                <c:pt idx="48">
                  <c:v>3056.6901480464371</c:v>
                </c:pt>
                <c:pt idx="49">
                  <c:v>2861.3792791618707</c:v>
                </c:pt>
                <c:pt idx="50">
                  <c:v>3959.9270806204086</c:v>
                </c:pt>
                <c:pt idx="51">
                  <c:v>3508.5115372765185</c:v>
                </c:pt>
                <c:pt idx="52">
                  <c:v>2425.6481718004929</c:v>
                </c:pt>
                <c:pt idx="53">
                  <c:v>5366.2656234796596</c:v>
                </c:pt>
                <c:pt idx="54">
                  <c:v>10001.184454937576</c:v>
                </c:pt>
                <c:pt idx="55">
                  <c:v>15246.101692099801</c:v>
                </c:pt>
                <c:pt idx="56">
                  <c:v>38842.778261080166</c:v>
                </c:pt>
                <c:pt idx="57">
                  <c:v>24208.626909421451</c:v>
                </c:pt>
                <c:pt idx="58">
                  <c:v>23479.919229665553</c:v>
                </c:pt>
                <c:pt idx="59">
                  <c:v>39958.796982064072</c:v>
                </c:pt>
                <c:pt idx="60">
                  <c:v>130561.91173267113</c:v>
                </c:pt>
                <c:pt idx="61">
                  <c:v>213420.97000069101</c:v>
                </c:pt>
                <c:pt idx="62">
                  <c:v>116840.42299348472</c:v>
                </c:pt>
                <c:pt idx="63">
                  <c:v>145606.87032921542</c:v>
                </c:pt>
                <c:pt idx="64">
                  <c:v>189756.92804837285</c:v>
                </c:pt>
                <c:pt idx="65">
                  <c:v>261861.36644167599</c:v>
                </c:pt>
                <c:pt idx="66">
                  <c:v>454809.85106019047</c:v>
                </c:pt>
                <c:pt idx="67">
                  <c:v>541921.08274725929</c:v>
                </c:pt>
              </c:numCache>
            </c:numRef>
          </c:val>
          <c:smooth val="0"/>
          <c:extLst>
            <c:ext xmlns:c16="http://schemas.microsoft.com/office/drawing/2014/chart" uri="{C3380CC4-5D6E-409C-BE32-E72D297353CC}">
              <c16:uniqueId val="{0000000E-598B-4057-93CA-A7A9A1D92250}"/>
            </c:ext>
          </c:extLst>
        </c:ser>
        <c:ser>
          <c:idx val="5"/>
          <c:order val="5"/>
          <c:tx>
            <c:strRef>
              <c:f>Data!$E$61</c:f>
              <c:strCache>
                <c:ptCount val="1"/>
                <c:pt idx="0">
                  <c:v>نرخ ارز رویکرد پولی - سال پایه 1366</c:v>
                </c:pt>
              </c:strCache>
            </c:strRef>
          </c:tx>
          <c:marker>
            <c:symbol val="none"/>
          </c:marker>
          <c:cat>
            <c:strRef>
              <c:f>Data!$F$24:$BU$24</c:f>
              <c:strCache>
                <c:ptCount val="68"/>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strCache>
            </c:strRef>
          </c:cat>
          <c:val>
            <c:numRef>
              <c:f>Data!$F$61:$BU$61</c:f>
              <c:numCache>
                <c:formatCode>#,##0_);\(#,##0\)</c:formatCode>
                <c:ptCount val="68"/>
                <c:pt idx="1">
                  <c:v>566.81839672081355</c:v>
                </c:pt>
                <c:pt idx="2">
                  <c:v>557.85568918748868</c:v>
                </c:pt>
                <c:pt idx="3">
                  <c:v>644.05170898079291</c:v>
                </c:pt>
                <c:pt idx="4">
                  <c:v>699.04615830923206</c:v>
                </c:pt>
                <c:pt idx="5">
                  <c:v>721.06659418790264</c:v>
                </c:pt>
                <c:pt idx="6">
                  <c:v>704.83933339136968</c:v>
                </c:pt>
                <c:pt idx="7">
                  <c:v>747.55092681240706</c:v>
                </c:pt>
                <c:pt idx="8">
                  <c:v>744.00522047894333</c:v>
                </c:pt>
                <c:pt idx="9">
                  <c:v>725.49302322680137</c:v>
                </c:pt>
                <c:pt idx="10">
                  <c:v>772.04329803277972</c:v>
                </c:pt>
                <c:pt idx="11">
                  <c:v>725.02025210669842</c:v>
                </c:pt>
                <c:pt idx="12">
                  <c:v>651.41785165266185</c:v>
                </c:pt>
                <c:pt idx="13">
                  <c:v>653.5806849940908</c:v>
                </c:pt>
                <c:pt idx="14">
                  <c:v>473.95223128687201</c:v>
                </c:pt>
                <c:pt idx="15">
                  <c:v>409.85098509567337</c:v>
                </c:pt>
                <c:pt idx="16">
                  <c:v>455.54991283850535</c:v>
                </c:pt>
                <c:pt idx="17">
                  <c:v>482.06888765612484</c:v>
                </c:pt>
                <c:pt idx="18">
                  <c:v>498.89987574744521</c:v>
                </c:pt>
                <c:pt idx="19">
                  <c:v>605.41885505090386</c:v>
                </c:pt>
                <c:pt idx="20">
                  <c:v>679.64779341065025</c:v>
                </c:pt>
                <c:pt idx="21">
                  <c:v>733.40174318500783</c:v>
                </c:pt>
                <c:pt idx="22">
                  <c:v>728.08809526959874</c:v>
                </c:pt>
                <c:pt idx="23">
                  <c:v>638.12926618777158</c:v>
                </c:pt>
                <c:pt idx="24">
                  <c:v>581.82926150535002</c:v>
                </c:pt>
                <c:pt idx="25">
                  <c:v>569.86246929804565</c:v>
                </c:pt>
                <c:pt idx="26">
                  <c:v>555.3975257159392</c:v>
                </c:pt>
                <c:pt idx="27">
                  <c:v>538.24687852922079</c:v>
                </c:pt>
                <c:pt idx="28">
                  <c:v>991</c:v>
                </c:pt>
                <c:pt idx="29">
                  <c:v>1301.4723485480481</c:v>
                </c:pt>
                <c:pt idx="30">
                  <c:v>1566.7250270308698</c:v>
                </c:pt>
                <c:pt idx="31">
                  <c:v>1836.1708299422216</c:v>
                </c:pt>
                <c:pt idx="32">
                  <c:v>2130.557167131758</c:v>
                </c:pt>
                <c:pt idx="33">
                  <c:v>3047.6051236681405</c:v>
                </c:pt>
                <c:pt idx="34">
                  <c:v>7836.5097264558099</c:v>
                </c:pt>
                <c:pt idx="35">
                  <c:v>9256.0846218875722</c:v>
                </c:pt>
                <c:pt idx="36">
                  <c:v>9124.9602026959365</c:v>
                </c:pt>
                <c:pt idx="37">
                  <c:v>9632.144182166945</c:v>
                </c:pt>
                <c:pt idx="38">
                  <c:v>11339.742626394942</c:v>
                </c:pt>
                <c:pt idx="39">
                  <c:v>13337.198628739246</c:v>
                </c:pt>
                <c:pt idx="40">
                  <c:v>14852.172184173311</c:v>
                </c:pt>
                <c:pt idx="41">
                  <c:v>19200.790704679439</c:v>
                </c:pt>
                <c:pt idx="42">
                  <c:v>19989.90734144899</c:v>
                </c:pt>
                <c:pt idx="43">
                  <c:v>24969.239924229762</c:v>
                </c:pt>
                <c:pt idx="44">
                  <c:v>26256.264409004165</c:v>
                </c:pt>
                <c:pt idx="45">
                  <c:v>27175.759519728432</c:v>
                </c:pt>
                <c:pt idx="46">
                  <c:v>29160.59670667602</c:v>
                </c:pt>
                <c:pt idx="47">
                  <c:v>32474.753243741754</c:v>
                </c:pt>
                <c:pt idx="48">
                  <c:v>28765.1302006804</c:v>
                </c:pt>
                <c:pt idx="49">
                  <c:v>26580.228594582939</c:v>
                </c:pt>
                <c:pt idx="50">
                  <c:v>29815.13580315229</c:v>
                </c:pt>
                <c:pt idx="51">
                  <c:v>33507.347534678149</c:v>
                </c:pt>
                <c:pt idx="52">
                  <c:v>29666.649249892569</c:v>
                </c:pt>
                <c:pt idx="53">
                  <c:v>36743.019904593224</c:v>
                </c:pt>
                <c:pt idx="54">
                  <c:v>63977.573831498303</c:v>
                </c:pt>
                <c:pt idx="55">
                  <c:v>82390.233830447542</c:v>
                </c:pt>
                <c:pt idx="56">
                  <c:v>120514.34908928107</c:v>
                </c:pt>
                <c:pt idx="57">
                  <c:v>124279.67083606191</c:v>
                </c:pt>
                <c:pt idx="58">
                  <c:v>138826.99391350718</c:v>
                </c:pt>
                <c:pt idx="59">
                  <c:v>209429.94585958184</c:v>
                </c:pt>
                <c:pt idx="60">
                  <c:v>307166.85903844854</c:v>
                </c:pt>
                <c:pt idx="61">
                  <c:v>443858.78587353363</c:v>
                </c:pt>
                <c:pt idx="62">
                  <c:v>385527.69390879333</c:v>
                </c:pt>
                <c:pt idx="63">
                  <c:v>636552.34993163298</c:v>
                </c:pt>
                <c:pt idx="64">
                  <c:v>821565.52134967968</c:v>
                </c:pt>
                <c:pt idx="65">
                  <c:v>969771.18678609608</c:v>
                </c:pt>
                <c:pt idx="66">
                  <c:v>1317170.7042405806</c:v>
                </c:pt>
                <c:pt idx="67">
                  <c:v>1745737.2098735755</c:v>
                </c:pt>
              </c:numCache>
            </c:numRef>
          </c:val>
          <c:smooth val="0"/>
          <c:extLst>
            <c:ext xmlns:c16="http://schemas.microsoft.com/office/drawing/2014/chart" uri="{C3380CC4-5D6E-409C-BE32-E72D297353CC}">
              <c16:uniqueId val="{0000000F-598B-4057-93CA-A7A9A1D92250}"/>
            </c:ext>
          </c:extLst>
        </c:ser>
        <c:ser>
          <c:idx val="6"/>
          <c:order val="6"/>
          <c:tx>
            <c:strRef>
              <c:f>Data!$E$25</c:f>
              <c:strCache>
                <c:ptCount val="1"/>
                <c:pt idx="0">
                  <c:v>نرخ ارز  بازار آزاد (ریال)</c:v>
                </c:pt>
              </c:strCache>
            </c:strRef>
          </c:tx>
          <c:marker>
            <c:symbol val="none"/>
          </c:marker>
          <c:cat>
            <c:strRef>
              <c:f>Data!$F$24:$BU$24</c:f>
              <c:strCache>
                <c:ptCount val="68"/>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pt idx="67">
                  <c:v>پیش بینی 1405</c:v>
                </c:pt>
              </c:strCache>
            </c:strRef>
          </c:cat>
          <c:val>
            <c:numRef>
              <c:f>Data!$F$25:$BU$25</c:f>
              <c:numCache>
                <c:formatCode>#,##0_);\(#,##0\)</c:formatCode>
                <c:ptCount val="68"/>
                <c:pt idx="0">
                  <c:v>76</c:v>
                </c:pt>
                <c:pt idx="1">
                  <c:v>76</c:v>
                </c:pt>
                <c:pt idx="2">
                  <c:v>76</c:v>
                </c:pt>
                <c:pt idx="3">
                  <c:v>76</c:v>
                </c:pt>
                <c:pt idx="4">
                  <c:v>76</c:v>
                </c:pt>
                <c:pt idx="5">
                  <c:v>76</c:v>
                </c:pt>
                <c:pt idx="6">
                  <c:v>76</c:v>
                </c:pt>
                <c:pt idx="7">
                  <c:v>76</c:v>
                </c:pt>
                <c:pt idx="8">
                  <c:v>76</c:v>
                </c:pt>
                <c:pt idx="9">
                  <c:v>76</c:v>
                </c:pt>
                <c:pt idx="10">
                  <c:v>76</c:v>
                </c:pt>
                <c:pt idx="11">
                  <c:v>76</c:v>
                </c:pt>
                <c:pt idx="12">
                  <c:v>76</c:v>
                </c:pt>
                <c:pt idx="13">
                  <c:v>69</c:v>
                </c:pt>
                <c:pt idx="14">
                  <c:v>68</c:v>
                </c:pt>
                <c:pt idx="15">
                  <c:v>68</c:v>
                </c:pt>
                <c:pt idx="16">
                  <c:v>68</c:v>
                </c:pt>
                <c:pt idx="17">
                  <c:v>71</c:v>
                </c:pt>
                <c:pt idx="18">
                  <c:v>71</c:v>
                </c:pt>
                <c:pt idx="19">
                  <c:v>100</c:v>
                </c:pt>
                <c:pt idx="20">
                  <c:v>141</c:v>
                </c:pt>
                <c:pt idx="21">
                  <c:v>200</c:v>
                </c:pt>
                <c:pt idx="22">
                  <c:v>270</c:v>
                </c:pt>
                <c:pt idx="23">
                  <c:v>350</c:v>
                </c:pt>
                <c:pt idx="24">
                  <c:v>450</c:v>
                </c:pt>
                <c:pt idx="25">
                  <c:v>580</c:v>
                </c:pt>
                <c:pt idx="26">
                  <c:v>614</c:v>
                </c:pt>
                <c:pt idx="27">
                  <c:v>742</c:v>
                </c:pt>
                <c:pt idx="28">
                  <c:v>991</c:v>
                </c:pt>
                <c:pt idx="29">
                  <c:v>966</c:v>
                </c:pt>
                <c:pt idx="30">
                  <c:v>1207.0999999999999</c:v>
                </c:pt>
                <c:pt idx="31">
                  <c:v>1412.3</c:v>
                </c:pt>
                <c:pt idx="32">
                  <c:v>1420.2</c:v>
                </c:pt>
                <c:pt idx="33">
                  <c:v>1498</c:v>
                </c:pt>
                <c:pt idx="34">
                  <c:v>1806</c:v>
                </c:pt>
                <c:pt idx="35">
                  <c:v>2635</c:v>
                </c:pt>
                <c:pt idx="36">
                  <c:v>4036</c:v>
                </c:pt>
                <c:pt idx="37">
                  <c:v>4446</c:v>
                </c:pt>
                <c:pt idx="38">
                  <c:v>4782</c:v>
                </c:pt>
                <c:pt idx="39">
                  <c:v>6468</c:v>
                </c:pt>
                <c:pt idx="40">
                  <c:v>8634</c:v>
                </c:pt>
                <c:pt idx="41">
                  <c:v>8131</c:v>
                </c:pt>
                <c:pt idx="42">
                  <c:v>7925</c:v>
                </c:pt>
                <c:pt idx="43">
                  <c:v>7991</c:v>
                </c:pt>
                <c:pt idx="44">
                  <c:v>8323</c:v>
                </c:pt>
                <c:pt idx="45">
                  <c:v>8747</c:v>
                </c:pt>
                <c:pt idx="46">
                  <c:v>9042</c:v>
                </c:pt>
                <c:pt idx="47">
                  <c:v>9226</c:v>
                </c:pt>
                <c:pt idx="48">
                  <c:v>9357</c:v>
                </c:pt>
                <c:pt idx="49">
                  <c:v>9667</c:v>
                </c:pt>
                <c:pt idx="50">
                  <c:v>9979</c:v>
                </c:pt>
                <c:pt idx="51">
                  <c:v>10601</c:v>
                </c:pt>
                <c:pt idx="52">
                  <c:v>13568</c:v>
                </c:pt>
                <c:pt idx="53">
                  <c:v>26059</c:v>
                </c:pt>
                <c:pt idx="54">
                  <c:v>31839</c:v>
                </c:pt>
                <c:pt idx="55">
                  <c:v>32801</c:v>
                </c:pt>
                <c:pt idx="56">
                  <c:v>34501</c:v>
                </c:pt>
                <c:pt idx="57">
                  <c:v>36440</c:v>
                </c:pt>
                <c:pt idx="58">
                  <c:v>40453</c:v>
                </c:pt>
                <c:pt idx="59">
                  <c:v>103378</c:v>
                </c:pt>
                <c:pt idx="60">
                  <c:v>129185</c:v>
                </c:pt>
                <c:pt idx="61">
                  <c:v>228809</c:v>
                </c:pt>
                <c:pt idx="62">
                  <c:v>259476</c:v>
                </c:pt>
                <c:pt idx="63">
                  <c:v>349266</c:v>
                </c:pt>
                <c:pt idx="64">
                  <c:v>517807.60271518602</c:v>
                </c:pt>
                <c:pt idx="65">
                  <c:v>690000</c:v>
                </c:pt>
                <c:pt idx="66">
                  <c:v>1000643.5884711663</c:v>
                </c:pt>
                <c:pt idx="67">
                  <c:v>1494073.3668532008</c:v>
                </c:pt>
              </c:numCache>
            </c:numRef>
          </c:val>
          <c:smooth val="0"/>
          <c:extLst>
            <c:ext xmlns:c16="http://schemas.microsoft.com/office/drawing/2014/chart" uri="{C3380CC4-5D6E-409C-BE32-E72D297353CC}">
              <c16:uniqueId val="{00000010-598B-4057-93CA-A7A9A1D92250}"/>
            </c:ext>
          </c:extLst>
        </c:ser>
        <c:dLbls>
          <c:showLegendKey val="0"/>
          <c:showVal val="0"/>
          <c:showCatName val="0"/>
          <c:showSerName val="0"/>
          <c:showPercent val="0"/>
          <c:showBubbleSize val="0"/>
        </c:dLbls>
        <c:smooth val="0"/>
        <c:axId val="1836842608"/>
        <c:axId val="1836846928"/>
      </c:lineChart>
      <c:catAx>
        <c:axId val="1836842608"/>
        <c:scaling>
          <c:orientation val="minMax"/>
        </c:scaling>
        <c:delete val="0"/>
        <c:axPos val="b"/>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crossAx val="1836846928"/>
        <c:crosses val="autoZero"/>
        <c:auto val="1"/>
        <c:lblAlgn val="ctr"/>
        <c:lblOffset val="100"/>
        <c:noMultiLvlLbl val="0"/>
      </c:catAx>
      <c:valAx>
        <c:axId val="183684692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3020429]#,###"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Ipt nazanin" panose="00000400000000000000" pitchFamily="2" charset="2"/>
                <a:ea typeface="+mn-ea"/>
                <a:cs typeface="+mn-cs"/>
              </a:defRPr>
            </a:pPr>
            <a:endParaRPr lang="en-US"/>
          </a:p>
        </c:txPr>
        <c:crossAx val="1836842608"/>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B Titr" panose="00000700000000000000" pitchFamily="2" charset="-78"/>
              </a:defRPr>
            </a:pPr>
            <a:r>
              <a:rPr lang="fa-IR" sz="1800">
                <a:cs typeface="B Titr" panose="00000700000000000000" pitchFamily="2" charset="-78"/>
              </a:rPr>
              <a:t>پیش</a:t>
            </a:r>
            <a:r>
              <a:rPr lang="fa-IR" sz="1800" baseline="0">
                <a:cs typeface="B Titr" panose="00000700000000000000" pitchFamily="2" charset="-78"/>
              </a:rPr>
              <a:t> بینی نرخ ارز  با رویکرد پولی( با لحاظ نفت) و در دو سناریو</a:t>
            </a:r>
            <a:endParaRPr lang="en-US" sz="1800">
              <a:cs typeface="B Titr" panose="00000700000000000000" pitchFamily="2" charset="-78"/>
            </a:endParaRPr>
          </a:p>
        </c:rich>
      </c:tx>
      <c:layout>
        <c:manualLayout>
          <c:xMode val="edge"/>
          <c:yMode val="edge"/>
          <c:x val="0.26904873337287749"/>
          <c:y val="1.9592875906900561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B Titr" panose="00000700000000000000" pitchFamily="2" charset="-78"/>
            </a:defRPr>
          </a:pPr>
          <a:endParaRPr lang="en-US"/>
        </a:p>
      </c:txPr>
    </c:title>
    <c:autoTitleDeleted val="0"/>
    <c:plotArea>
      <c:layout>
        <c:manualLayout>
          <c:layoutTarget val="inner"/>
          <c:xMode val="edge"/>
          <c:yMode val="edge"/>
          <c:x val="7.8571340187565397E-2"/>
          <c:y val="0.13084437293219836"/>
          <c:w val="0.87559474518709501"/>
          <c:h val="0.6006434132949674"/>
        </c:manualLayout>
      </c:layout>
      <c:lineChart>
        <c:grouping val="standard"/>
        <c:varyColors val="0"/>
        <c:ser>
          <c:idx val="0"/>
          <c:order val="0"/>
          <c:tx>
            <c:strRef>
              <c:f>Data!$E$25</c:f>
              <c:strCache>
                <c:ptCount val="1"/>
                <c:pt idx="0">
                  <c:v>نرخ ارز  بازار آزاد (ریال)</c:v>
                </c:pt>
              </c:strCache>
            </c:strRef>
          </c:tx>
          <c:spPr>
            <a:ln w="28575" cap="rnd">
              <a:solidFill>
                <a:schemeClr val="accent1"/>
              </a:solidFill>
              <a:round/>
            </a:ln>
            <a:effectLst/>
          </c:spPr>
          <c:marker>
            <c:symbol val="none"/>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42-4AB4-9426-3836236C02BC}"/>
                </c:ext>
              </c:extLst>
            </c:dLbl>
            <c:dLbl>
              <c:idx val="24"/>
              <c:layout>
                <c:manualLayout>
                  <c:x val="-3.649289213011693E-2"/>
                  <c:y val="5.1321091324712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42-4AB4-9426-3836236C02BC}"/>
                </c:ext>
              </c:extLst>
            </c:dLbl>
            <c:dLbl>
              <c:idx val="25"/>
              <c:layout>
                <c:manualLayout>
                  <c:x val="-1.2808726592928697E-16"/>
                  <c:y val="-1.46361218103338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42-4AB4-9426-3836236C02BC}"/>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0070C0"/>
                    </a:solidFill>
                    <a:latin typeface="IPT Nazanin" panose="00000400000000000000" pitchFamily="2" charset="2"/>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Data!$AV$24:$BU$24</c:f>
              <c:strCache>
                <c:ptCount val="26"/>
                <c:pt idx="0">
                  <c:v>1380</c:v>
                </c:pt>
                <c:pt idx="1">
                  <c:v>1381</c:v>
                </c:pt>
                <c:pt idx="2">
                  <c:v>1382</c:v>
                </c:pt>
                <c:pt idx="3">
                  <c:v>1383</c:v>
                </c:pt>
                <c:pt idx="4">
                  <c:v>1384</c:v>
                </c:pt>
                <c:pt idx="5">
                  <c:v>1385</c:v>
                </c:pt>
                <c:pt idx="6">
                  <c:v>1386</c:v>
                </c:pt>
                <c:pt idx="7">
                  <c:v>1387</c:v>
                </c:pt>
                <c:pt idx="8">
                  <c:v>1388</c:v>
                </c:pt>
                <c:pt idx="9">
                  <c:v>1389</c:v>
                </c:pt>
                <c:pt idx="10">
                  <c:v>1390</c:v>
                </c:pt>
                <c:pt idx="11">
                  <c:v>1391</c:v>
                </c:pt>
                <c:pt idx="12">
                  <c:v>1392</c:v>
                </c:pt>
                <c:pt idx="13">
                  <c:v>1393</c:v>
                </c:pt>
                <c:pt idx="14">
                  <c:v>1394</c:v>
                </c:pt>
                <c:pt idx="15">
                  <c:v>1395</c:v>
                </c:pt>
                <c:pt idx="16">
                  <c:v>1396</c:v>
                </c:pt>
                <c:pt idx="17">
                  <c:v>1397</c:v>
                </c:pt>
                <c:pt idx="18">
                  <c:v>1398</c:v>
                </c:pt>
                <c:pt idx="19">
                  <c:v>1399</c:v>
                </c:pt>
                <c:pt idx="20">
                  <c:v>1400</c:v>
                </c:pt>
                <c:pt idx="21">
                  <c:v>1401</c:v>
                </c:pt>
                <c:pt idx="22">
                  <c:v>1402</c:v>
                </c:pt>
                <c:pt idx="23">
                  <c:v>1403</c:v>
                </c:pt>
                <c:pt idx="24">
                  <c:v>1404</c:v>
                </c:pt>
                <c:pt idx="25">
                  <c:v>پیش بینی 1405</c:v>
                </c:pt>
              </c:strCache>
              <c:extLst/>
            </c:strRef>
          </c:cat>
          <c:val>
            <c:numRef>
              <c:f>Data!$AV$25:$BU$25</c:f>
              <c:numCache>
                <c:formatCode>#,##0_);\(#,##0\)</c:formatCode>
                <c:ptCount val="26"/>
                <c:pt idx="0">
                  <c:v>7925</c:v>
                </c:pt>
                <c:pt idx="1">
                  <c:v>7991</c:v>
                </c:pt>
                <c:pt idx="2">
                  <c:v>8323</c:v>
                </c:pt>
                <c:pt idx="3">
                  <c:v>8747</c:v>
                </c:pt>
                <c:pt idx="4">
                  <c:v>9042</c:v>
                </c:pt>
                <c:pt idx="5">
                  <c:v>9226</c:v>
                </c:pt>
                <c:pt idx="6">
                  <c:v>9357</c:v>
                </c:pt>
                <c:pt idx="7">
                  <c:v>9667</c:v>
                </c:pt>
                <c:pt idx="8">
                  <c:v>9979</c:v>
                </c:pt>
                <c:pt idx="9">
                  <c:v>10601</c:v>
                </c:pt>
                <c:pt idx="10">
                  <c:v>13568</c:v>
                </c:pt>
                <c:pt idx="11">
                  <c:v>26059</c:v>
                </c:pt>
                <c:pt idx="12">
                  <c:v>31839</c:v>
                </c:pt>
                <c:pt idx="13">
                  <c:v>32801</c:v>
                </c:pt>
                <c:pt idx="14">
                  <c:v>34501</c:v>
                </c:pt>
                <c:pt idx="15">
                  <c:v>36440</c:v>
                </c:pt>
                <c:pt idx="16">
                  <c:v>40453</c:v>
                </c:pt>
                <c:pt idx="17">
                  <c:v>103378</c:v>
                </c:pt>
                <c:pt idx="18">
                  <c:v>129185</c:v>
                </c:pt>
                <c:pt idx="19">
                  <c:v>228809</c:v>
                </c:pt>
                <c:pt idx="20">
                  <c:v>259476</c:v>
                </c:pt>
                <c:pt idx="21">
                  <c:v>349266</c:v>
                </c:pt>
                <c:pt idx="22">
                  <c:v>517807.60271518602</c:v>
                </c:pt>
                <c:pt idx="23">
                  <c:v>690000</c:v>
                </c:pt>
                <c:pt idx="24">
                  <c:v>1000643.5884711663</c:v>
                </c:pt>
                <c:pt idx="25">
                  <c:v>1494073.3668532008</c:v>
                </c:pt>
              </c:numCache>
              <c:extLst/>
            </c:numRef>
          </c:val>
          <c:smooth val="0"/>
          <c:extLst>
            <c:ext xmlns:c16="http://schemas.microsoft.com/office/drawing/2014/chart" uri="{C3380CC4-5D6E-409C-BE32-E72D297353CC}">
              <c16:uniqueId val="{00000000-8F5E-4B8D-84CC-A8066D6FCDEA}"/>
            </c:ext>
          </c:extLst>
        </c:ser>
        <c:ser>
          <c:idx val="3"/>
          <c:order val="3"/>
          <c:tx>
            <c:v>میانگین سالانه نرخ ارز در سناریو عدم توافق و عدم درگیری نظامی گسترده</c:v>
          </c:tx>
          <c:spPr>
            <a:ln w="28575" cap="rnd">
              <a:solidFill>
                <a:srgbClr val="FF0000"/>
              </a:solidFill>
              <a:round/>
            </a:ln>
            <a:effectLst/>
          </c:spPr>
          <c:marker>
            <c:symbol val="none"/>
          </c:marker>
          <c:dLbls>
            <c:dLbl>
              <c:idx val="24"/>
              <c:layout>
                <c:manualLayout>
                  <c:x val="-0.1040980178270783"/>
                  <c:y val="-8.39694681724309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2A-41BC-922F-5868E0B0F324}"/>
                </c:ext>
              </c:extLst>
            </c:dLbl>
            <c:dLbl>
              <c:idx val="25"/>
              <c:layout>
                <c:manualLayout>
                  <c:x val="-2.2306718105802491E-2"/>
                  <c:y val="-4.8982189767251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2A-41BC-922F-5868E0B0F324}"/>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C00000"/>
                    </a:solidFill>
                    <a:latin typeface="IPT Nazanin" panose="00000400000000000000" pitchFamily="2" charset="2"/>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Data!$AV$24:$BU$24</c:f>
              <c:strCache>
                <c:ptCount val="26"/>
                <c:pt idx="0">
                  <c:v>1380</c:v>
                </c:pt>
                <c:pt idx="1">
                  <c:v>1381</c:v>
                </c:pt>
                <c:pt idx="2">
                  <c:v>1382</c:v>
                </c:pt>
                <c:pt idx="3">
                  <c:v>1383</c:v>
                </c:pt>
                <c:pt idx="4">
                  <c:v>1384</c:v>
                </c:pt>
                <c:pt idx="5">
                  <c:v>1385</c:v>
                </c:pt>
                <c:pt idx="6">
                  <c:v>1386</c:v>
                </c:pt>
                <c:pt idx="7">
                  <c:v>1387</c:v>
                </c:pt>
                <c:pt idx="8">
                  <c:v>1388</c:v>
                </c:pt>
                <c:pt idx="9">
                  <c:v>1389</c:v>
                </c:pt>
                <c:pt idx="10">
                  <c:v>1390</c:v>
                </c:pt>
                <c:pt idx="11">
                  <c:v>1391</c:v>
                </c:pt>
                <c:pt idx="12">
                  <c:v>1392</c:v>
                </c:pt>
                <c:pt idx="13">
                  <c:v>1393</c:v>
                </c:pt>
                <c:pt idx="14">
                  <c:v>1394</c:v>
                </c:pt>
                <c:pt idx="15">
                  <c:v>1395</c:v>
                </c:pt>
                <c:pt idx="16">
                  <c:v>1396</c:v>
                </c:pt>
                <c:pt idx="17">
                  <c:v>1397</c:v>
                </c:pt>
                <c:pt idx="18">
                  <c:v>1398</c:v>
                </c:pt>
                <c:pt idx="19">
                  <c:v>1399</c:v>
                </c:pt>
                <c:pt idx="20">
                  <c:v>1400</c:v>
                </c:pt>
                <c:pt idx="21">
                  <c:v>1401</c:v>
                </c:pt>
                <c:pt idx="22">
                  <c:v>1402</c:v>
                </c:pt>
                <c:pt idx="23">
                  <c:v>1403</c:v>
                </c:pt>
                <c:pt idx="24">
                  <c:v>1404</c:v>
                </c:pt>
                <c:pt idx="25">
                  <c:v>پیش بینی 1405</c:v>
                </c:pt>
              </c:strCache>
              <c:extLst/>
            </c:strRef>
          </c:cat>
          <c:val>
            <c:numRef>
              <c:f>Data!$AV$74:$BU$74</c:f>
              <c:numCache>
                <c:formatCode>#,##0_);\(#,##0\)</c:formatCode>
                <c:ptCount val="26"/>
                <c:pt idx="0">
                  <c:v>15415.773007270116</c:v>
                </c:pt>
                <c:pt idx="1">
                  <c:v>16573.820357183089</c:v>
                </c:pt>
                <c:pt idx="2">
                  <c:v>14923.675697556901</c:v>
                </c:pt>
                <c:pt idx="3">
                  <c:v>12030.773469685324</c:v>
                </c:pt>
                <c:pt idx="4">
                  <c:v>8959.1528227272829</c:v>
                </c:pt>
                <c:pt idx="5">
                  <c:v>8885.7875515386986</c:v>
                </c:pt>
                <c:pt idx="6">
                  <c:v>6194.6956353564237</c:v>
                </c:pt>
                <c:pt idx="7">
                  <c:v>5798.8781568363484</c:v>
                </c:pt>
                <c:pt idx="8">
                  <c:v>8025.1977840562859</c:v>
                </c:pt>
                <c:pt idx="9">
                  <c:v>7110.3579538328531</c:v>
                </c:pt>
                <c:pt idx="10">
                  <c:v>4915.8244424500044</c:v>
                </c:pt>
                <c:pt idx="11">
                  <c:v>10875.286871055025</c:v>
                </c:pt>
                <c:pt idx="12">
                  <c:v>20268.424567335343</c:v>
                </c:pt>
                <c:pt idx="13">
                  <c:v>30897.786505646171</c:v>
                </c:pt>
                <c:pt idx="14">
                  <c:v>78718.868221829078</c:v>
                </c:pt>
                <c:pt idx="15">
                  <c:v>49061.261753864506</c:v>
                </c:pt>
                <c:pt idx="16">
                  <c:v>47584.461010380714</c:v>
                </c:pt>
                <c:pt idx="17">
                  <c:v>80980.594456748076</c:v>
                </c:pt>
                <c:pt idx="18">
                  <c:v>264597.08559962333</c:v>
                </c:pt>
                <c:pt idx="19">
                  <c:v>432519.45317446347</c:v>
                </c:pt>
                <c:pt idx="20">
                  <c:v>236789.08338600185</c:v>
                </c:pt>
                <c:pt idx="21">
                  <c:v>295087.23502209439</c:v>
                </c:pt>
                <c:pt idx="22">
                  <c:v>384561.84860973357</c:v>
                </c:pt>
                <c:pt idx="23">
                  <c:v>530688.87757611054</c:v>
                </c:pt>
                <c:pt idx="24">
                  <c:v>921718.7424378955</c:v>
                </c:pt>
                <c:pt idx="25">
                  <c:v>1098258.5749319706</c:v>
                </c:pt>
              </c:numCache>
              <c:extLst/>
            </c:numRef>
          </c:val>
          <c:smooth val="0"/>
          <c:extLst>
            <c:ext xmlns:c16="http://schemas.microsoft.com/office/drawing/2014/chart" uri="{C3380CC4-5D6E-409C-BE32-E72D297353CC}">
              <c16:uniqueId val="{00000003-8F5E-4B8D-84CC-A8066D6FCDEA}"/>
            </c:ext>
          </c:extLst>
        </c:ser>
        <c:dLbls>
          <c:showLegendKey val="0"/>
          <c:showVal val="0"/>
          <c:showCatName val="0"/>
          <c:showSerName val="0"/>
          <c:showPercent val="0"/>
          <c:showBubbleSize val="0"/>
        </c:dLbls>
        <c:smooth val="0"/>
        <c:axId val="1802204639"/>
        <c:axId val="1802216159"/>
        <c:extLst>
          <c:ext xmlns:c15="http://schemas.microsoft.com/office/drawing/2012/chart" uri="{02D57815-91ED-43cb-92C2-25804820EDAC}">
            <c15:filteredLineSeries>
              <c15:ser>
                <c:idx val="1"/>
                <c:order val="1"/>
                <c:tx>
                  <c:strRef>
                    <c:extLst>
                      <c:ext uri="{02D57815-91ED-43cb-92C2-25804820EDAC}">
                        <c15:formulaRef>
                          <c15:sqref>Data!$E$45</c15:sqref>
                        </c15:formulaRef>
                      </c:ext>
                    </c:extLst>
                    <c:strCache>
                      <c:ptCount val="1"/>
                      <c:pt idx="0">
                        <c:v>میانگین نرخ ارز  برابری قدرت خرید </c:v>
                      </c:pt>
                    </c:strCache>
                  </c:strRef>
                </c:tx>
                <c:spPr>
                  <a:ln w="28575" cap="rnd">
                    <a:solidFill>
                      <a:schemeClr val="accent2"/>
                    </a:solidFill>
                    <a:round/>
                  </a:ln>
                  <a:effectLst/>
                </c:spPr>
                <c:marker>
                  <c:symbol val="none"/>
                </c:marker>
                <c:cat>
                  <c:strRef>
                    <c:extLst>
                      <c:ext uri="{02D57815-91ED-43cb-92C2-25804820EDAC}">
                        <c15:formulaRef>
                          <c15:sqref>Data!$AV$24:$BU$24</c15:sqref>
                        </c15:formulaRef>
                      </c:ext>
                    </c:extLst>
                    <c:strCache>
                      <c:ptCount val="26"/>
                      <c:pt idx="0">
                        <c:v>1380</c:v>
                      </c:pt>
                      <c:pt idx="1">
                        <c:v>1381</c:v>
                      </c:pt>
                      <c:pt idx="2">
                        <c:v>1382</c:v>
                      </c:pt>
                      <c:pt idx="3">
                        <c:v>1383</c:v>
                      </c:pt>
                      <c:pt idx="4">
                        <c:v>1384</c:v>
                      </c:pt>
                      <c:pt idx="5">
                        <c:v>1385</c:v>
                      </c:pt>
                      <c:pt idx="6">
                        <c:v>1386</c:v>
                      </c:pt>
                      <c:pt idx="7">
                        <c:v>1387</c:v>
                      </c:pt>
                      <c:pt idx="8">
                        <c:v>1388</c:v>
                      </c:pt>
                      <c:pt idx="9">
                        <c:v>1389</c:v>
                      </c:pt>
                      <c:pt idx="10">
                        <c:v>1390</c:v>
                      </c:pt>
                      <c:pt idx="11">
                        <c:v>1391</c:v>
                      </c:pt>
                      <c:pt idx="12">
                        <c:v>1392</c:v>
                      </c:pt>
                      <c:pt idx="13">
                        <c:v>1393</c:v>
                      </c:pt>
                      <c:pt idx="14">
                        <c:v>1394</c:v>
                      </c:pt>
                      <c:pt idx="15">
                        <c:v>1395</c:v>
                      </c:pt>
                      <c:pt idx="16">
                        <c:v>1396</c:v>
                      </c:pt>
                      <c:pt idx="17">
                        <c:v>1397</c:v>
                      </c:pt>
                      <c:pt idx="18">
                        <c:v>1398</c:v>
                      </c:pt>
                      <c:pt idx="19">
                        <c:v>1399</c:v>
                      </c:pt>
                      <c:pt idx="20">
                        <c:v>1400</c:v>
                      </c:pt>
                      <c:pt idx="21">
                        <c:v>1401</c:v>
                      </c:pt>
                      <c:pt idx="22">
                        <c:v>1402</c:v>
                      </c:pt>
                      <c:pt idx="23">
                        <c:v>1403</c:v>
                      </c:pt>
                      <c:pt idx="24">
                        <c:v>1404</c:v>
                      </c:pt>
                      <c:pt idx="25">
                        <c:v>پیش بینی 1405</c:v>
                      </c:pt>
                    </c:strCache>
                  </c:strRef>
                </c:cat>
                <c:val>
                  <c:numRef>
                    <c:extLst>
                      <c:ext uri="{02D57815-91ED-43cb-92C2-25804820EDAC}">
                        <c15:formulaRef>
                          <c15:sqref>Data!$AV$45:$BU$45</c15:sqref>
                        </c15:formulaRef>
                      </c:ext>
                    </c:extLst>
                    <c:numCache>
                      <c:formatCode>#,##0_);\(#,##0\)</c:formatCode>
                      <c:ptCount val="26"/>
                      <c:pt idx="0">
                        <c:v>9930.0562085279271</c:v>
                      </c:pt>
                      <c:pt idx="1">
                        <c:v>11320.644302369514</c:v>
                      </c:pt>
                      <c:pt idx="2">
                        <c:v>12784.905797404892</c:v>
                      </c:pt>
                      <c:pt idx="3">
                        <c:v>14361.051001705042</c:v>
                      </c:pt>
                      <c:pt idx="4">
                        <c:v>15313.413908789888</c:v>
                      </c:pt>
                      <c:pt idx="5">
                        <c:v>16623.977573453965</c:v>
                      </c:pt>
                      <c:pt idx="6">
                        <c:v>19098.31798942995</c:v>
                      </c:pt>
                      <c:pt idx="7">
                        <c:v>23068.802336169705</c:v>
                      </c:pt>
                      <c:pt idx="8">
                        <c:v>25637.846250908464</c:v>
                      </c:pt>
                      <c:pt idx="9">
                        <c:v>28359.949352587704</c:v>
                      </c:pt>
                      <c:pt idx="10">
                        <c:v>33404.700257641918</c:v>
                      </c:pt>
                      <c:pt idx="11">
                        <c:v>42709.333678665702</c:v>
                      </c:pt>
                      <c:pt idx="12">
                        <c:v>56736.505100245122</c:v>
                      </c:pt>
                      <c:pt idx="13">
                        <c:v>64495.84745090759</c:v>
                      </c:pt>
                      <c:pt idx="14">
                        <c:v>72123.129872756443</c:v>
                      </c:pt>
                      <c:pt idx="15">
                        <c:v>77642.61103863678</c:v>
                      </c:pt>
                      <c:pt idx="16">
                        <c:v>83397.486114851316</c:v>
                      </c:pt>
                      <c:pt idx="17">
                        <c:v>106745.73135926676</c:v>
                      </c:pt>
                      <c:pt idx="18">
                        <c:v>148075.35152637737</c:v>
                      </c:pt>
                      <c:pt idx="19">
                        <c:v>215182.37746195114</c:v>
                      </c:pt>
                      <c:pt idx="20">
                        <c:v>300556.67316166888</c:v>
                      </c:pt>
                      <c:pt idx="21">
                        <c:v>407662.85898740496</c:v>
                      </c:pt>
                      <c:pt idx="22">
                        <c:v>554185.16192780575</c:v>
                      </c:pt>
                      <c:pt idx="23">
                        <c:v>715845.02867552673</c:v>
                      </c:pt>
                      <c:pt idx="24">
                        <c:v>1000643.5884711663</c:v>
                      </c:pt>
                      <c:pt idx="25">
                        <c:v>1494073.3668532008</c:v>
                      </c:pt>
                    </c:numCache>
                  </c:numRef>
                </c:val>
                <c:smooth val="0"/>
                <c:extLst>
                  <c:ext xmlns:c16="http://schemas.microsoft.com/office/drawing/2014/chart" uri="{C3380CC4-5D6E-409C-BE32-E72D297353CC}">
                    <c16:uniqueId val="{00000001-8F5E-4B8D-84CC-A8066D6FCDEA}"/>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Data!$E$64</c15:sqref>
                        </c15:formulaRef>
                      </c:ext>
                    </c:extLst>
                    <c:strCache>
                      <c:ptCount val="1"/>
                      <c:pt idx="0">
                        <c:v>میانگین نرخ ارز رویکرد پولی  </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Data!$AV$24:$BU$24</c15:sqref>
                        </c15:formulaRef>
                      </c:ext>
                    </c:extLst>
                    <c:strCache>
                      <c:ptCount val="26"/>
                      <c:pt idx="0">
                        <c:v>1380</c:v>
                      </c:pt>
                      <c:pt idx="1">
                        <c:v>1381</c:v>
                      </c:pt>
                      <c:pt idx="2">
                        <c:v>1382</c:v>
                      </c:pt>
                      <c:pt idx="3">
                        <c:v>1383</c:v>
                      </c:pt>
                      <c:pt idx="4">
                        <c:v>1384</c:v>
                      </c:pt>
                      <c:pt idx="5">
                        <c:v>1385</c:v>
                      </c:pt>
                      <c:pt idx="6">
                        <c:v>1386</c:v>
                      </c:pt>
                      <c:pt idx="7">
                        <c:v>1387</c:v>
                      </c:pt>
                      <c:pt idx="8">
                        <c:v>1388</c:v>
                      </c:pt>
                      <c:pt idx="9">
                        <c:v>1389</c:v>
                      </c:pt>
                      <c:pt idx="10">
                        <c:v>1390</c:v>
                      </c:pt>
                      <c:pt idx="11">
                        <c:v>1391</c:v>
                      </c:pt>
                      <c:pt idx="12">
                        <c:v>1392</c:v>
                      </c:pt>
                      <c:pt idx="13">
                        <c:v>1393</c:v>
                      </c:pt>
                      <c:pt idx="14">
                        <c:v>1394</c:v>
                      </c:pt>
                      <c:pt idx="15">
                        <c:v>1395</c:v>
                      </c:pt>
                      <c:pt idx="16">
                        <c:v>1396</c:v>
                      </c:pt>
                      <c:pt idx="17">
                        <c:v>1397</c:v>
                      </c:pt>
                      <c:pt idx="18">
                        <c:v>1398</c:v>
                      </c:pt>
                      <c:pt idx="19">
                        <c:v>1399</c:v>
                      </c:pt>
                      <c:pt idx="20">
                        <c:v>1400</c:v>
                      </c:pt>
                      <c:pt idx="21">
                        <c:v>1401</c:v>
                      </c:pt>
                      <c:pt idx="22">
                        <c:v>1402</c:v>
                      </c:pt>
                      <c:pt idx="23">
                        <c:v>1403</c:v>
                      </c:pt>
                      <c:pt idx="24">
                        <c:v>1404</c:v>
                      </c:pt>
                      <c:pt idx="25">
                        <c:v>پیش بینی 1405</c:v>
                      </c:pt>
                    </c:strCache>
                  </c:strRef>
                </c:cat>
                <c:val>
                  <c:numRef>
                    <c:extLst xmlns:c15="http://schemas.microsoft.com/office/drawing/2012/chart">
                      <c:ext xmlns:c15="http://schemas.microsoft.com/office/drawing/2012/chart" uri="{02D57815-91ED-43cb-92C2-25804820EDAC}">
                        <c15:formulaRef>
                          <c15:sqref>Data!$AV$64:$BU$64</c15:sqref>
                        </c15:formulaRef>
                      </c:ext>
                    </c:extLst>
                    <c:numCache>
                      <c:formatCode>#,##0_);\(#,##0\)</c:formatCode>
                      <c:ptCount val="26"/>
                      <c:pt idx="0">
                        <c:v>17682.622399024891</c:v>
                      </c:pt>
                      <c:pt idx="1">
                        <c:v>22087.228001068244</c:v>
                      </c:pt>
                      <c:pt idx="2">
                        <c:v>23225.700911114043</c:v>
                      </c:pt>
                      <c:pt idx="3">
                        <c:v>24039.065603754396</c:v>
                      </c:pt>
                      <c:pt idx="4">
                        <c:v>25794.807934163466</c:v>
                      </c:pt>
                      <c:pt idx="5">
                        <c:v>28726.436261158276</c:v>
                      </c:pt>
                      <c:pt idx="6">
                        <c:v>25444.987158232077</c:v>
                      </c:pt>
                      <c:pt idx="7">
                        <c:v>23512.272342714379</c:v>
                      </c:pt>
                      <c:pt idx="8">
                        <c:v>26373.798496285293</c:v>
                      </c:pt>
                      <c:pt idx="9">
                        <c:v>29639.845944661767</c:v>
                      </c:pt>
                      <c:pt idx="10">
                        <c:v>26242.450631196385</c:v>
                      </c:pt>
                      <c:pt idx="11">
                        <c:v>32502.04894274825</c:v>
                      </c:pt>
                      <c:pt idx="12">
                        <c:v>56593.122756621939</c:v>
                      </c:pt>
                      <c:pt idx="13">
                        <c:v>72880.547633672366</c:v>
                      </c:pt>
                      <c:pt idx="14">
                        <c:v>106604.28246164936</c:v>
                      </c:pt>
                      <c:pt idx="15">
                        <c:v>109935.00138504866</c:v>
                      </c:pt>
                      <c:pt idx="16">
                        <c:v>122803.23616479224</c:v>
                      </c:pt>
                      <c:pt idx="17">
                        <c:v>185257.01937619771</c:v>
                      </c:pt>
                      <c:pt idx="18">
                        <c:v>271712.89436690719</c:v>
                      </c:pt>
                      <c:pt idx="19">
                        <c:v>392627.49821842974</c:v>
                      </c:pt>
                      <c:pt idx="20">
                        <c:v>341029.12631419394</c:v>
                      </c:pt>
                      <c:pt idx="21">
                        <c:v>563079.89070634323</c:v>
                      </c:pt>
                      <c:pt idx="22">
                        <c:v>726738.38062079647</c:v>
                      </c:pt>
                      <c:pt idx="23">
                        <c:v>857837.77865924698</c:v>
                      </c:pt>
                      <c:pt idx="24">
                        <c:v>1165139.5777032953</c:v>
                      </c:pt>
                      <c:pt idx="25">
                        <c:v>1544239.8687919141</c:v>
                      </c:pt>
                    </c:numCache>
                  </c:numRef>
                </c:val>
                <c:smooth val="0"/>
                <c:extLst xmlns:c15="http://schemas.microsoft.com/office/drawing/2012/chart">
                  <c:ext xmlns:c16="http://schemas.microsoft.com/office/drawing/2014/chart" uri="{C3380CC4-5D6E-409C-BE32-E72D297353CC}">
                    <c16:uniqueId val="{00000002-8F5E-4B8D-84CC-A8066D6FCDEA}"/>
                  </c:ext>
                </c:extLst>
              </c15:ser>
            </c15:filteredLineSeries>
            <c15:filteredLineSeries>
              <c15:ser>
                <c:idx val="4"/>
                <c:order val="4"/>
                <c:tx>
                  <c:v>میانگین سالانه نرخ ارز در سناریو توافق جامع </c:v>
                </c:tx>
                <c:spPr>
                  <a:ln w="28575" cap="rnd">
                    <a:solidFill>
                      <a:srgbClr val="00B050"/>
                    </a:solidFill>
                    <a:round/>
                  </a:ln>
                  <a:effectLst/>
                </c:spPr>
                <c:marker>
                  <c:symbol val="none"/>
                </c:marker>
                <c:dLbls>
                  <c:dLbl>
                    <c:idx val="24"/>
                    <c:layout>
                      <c:manualLayout>
                        <c:x val="-8.7832702541597307E-2"/>
                        <c:y val="0.11895674657761054"/>
                      </c:manualLayout>
                    </c:layout>
                    <c:spPr>
                      <a:no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rgbClr val="00B050"/>
                            </a:solidFill>
                            <a:latin typeface="IPT Nazanin" panose="00000400000000000000" pitchFamily="2" charset="2"/>
                            <a:ea typeface="+mn-ea"/>
                            <a:cs typeface="+mn-cs"/>
                          </a:defRPr>
                        </a:pPr>
                        <a:endParaRPr lang="en-US"/>
                      </a:p>
                    </c:txPr>
                    <c:showLegendKey val="0"/>
                    <c:showVal val="1"/>
                    <c:showCatName val="0"/>
                    <c:showSerName val="0"/>
                    <c:showPercent val="0"/>
                    <c:showBubbleSize val="0"/>
                    <c:extLst xmlns:c15="http://schemas.microsoft.com/office/drawing/2012/chart">
                      <c:ext xmlns:c15="http://schemas.microsoft.com/office/drawing/2012/chart" uri="{CE6537A1-D6FC-4f65-9D91-7224C49458BB}">
                        <c15:layout>
                          <c:manualLayout>
                            <c:w val="0.13068480087704629"/>
                            <c:h val="6.9953619541392259E-2"/>
                          </c:manualLayout>
                        </c15:layout>
                      </c:ext>
                      <c:ext xmlns:c16="http://schemas.microsoft.com/office/drawing/2014/chart" uri="{C3380CC4-5D6E-409C-BE32-E72D297353CC}">
                        <c16:uniqueId val="{00000002-2451-4DF1-A1D9-202F2351B248}"/>
                      </c:ext>
                    </c:extLst>
                  </c:dLbl>
                  <c:dLbl>
                    <c:idx val="25"/>
                    <c:layout>
                      <c:manualLayout>
                        <c:x val="-6.4851851104347847E-3"/>
                        <c:y val="0.102185206276270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00B050"/>
                            </a:solidFill>
                            <a:latin typeface="IPT Nazanin" panose="00000400000000000000" pitchFamily="2" charset="2"/>
                            <a:ea typeface="+mn-ea"/>
                            <a:cs typeface="B Nazanin" panose="00000400000000000000" pitchFamily="2" charset="-78"/>
                          </a:defRPr>
                        </a:pPr>
                        <a:endParaRPr lang="en-US"/>
                      </a:p>
                    </c:txP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2451-4DF1-A1D9-202F2351B248}"/>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00B050"/>
                          </a:solidFill>
                          <a:latin typeface="+mn-lt"/>
                          <a:ea typeface="+mn-ea"/>
                          <a:cs typeface="+mn-cs"/>
                        </a:defRPr>
                      </a:pPr>
                      <a:endParaRPr lang="en-US"/>
                    </a:p>
                  </c:txPr>
                  <c:showLegendKey val="0"/>
                  <c:showVal val="0"/>
                  <c:showCatName val="0"/>
                  <c:showSerName val="0"/>
                  <c:showPercent val="0"/>
                  <c:showBubbleSize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ptCount val="0"/>
                  </c:numLit>
                </c:val>
                <c:smooth val="0"/>
                <c:extLst xmlns:c15="http://schemas.microsoft.com/office/drawing/2012/chart">
                  <c:ext xmlns:c16="http://schemas.microsoft.com/office/drawing/2014/chart" uri="{C3380CC4-5D6E-409C-BE32-E72D297353CC}">
                    <c16:uniqueId val="{00000000-2451-4DF1-A1D9-202F2351B248}"/>
                  </c:ext>
                </c:extLst>
              </c15:ser>
            </c15:filteredLineSeries>
          </c:ext>
        </c:extLst>
      </c:lineChart>
      <c:catAx>
        <c:axId val="180220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crossAx val="1802216159"/>
        <c:crosses val="autoZero"/>
        <c:auto val="1"/>
        <c:lblAlgn val="ctr"/>
        <c:lblOffset val="100"/>
        <c:noMultiLvlLbl val="0"/>
      </c:catAx>
      <c:valAx>
        <c:axId val="1802216159"/>
        <c:scaling>
          <c:logBase val="10"/>
          <c:orientation val="minMax"/>
          <c:min val="10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t" anchorCtr="0"/>
              <a:lstStyle/>
              <a:p>
                <a:pPr>
                  <a:defRPr sz="2200" b="0" i="0" u="none" strike="noStrike" kern="1200" baseline="0">
                    <a:solidFill>
                      <a:schemeClr val="tx1"/>
                    </a:solidFill>
                    <a:latin typeface="+mn-lt"/>
                    <a:ea typeface="+mn-ea"/>
                    <a:cs typeface="B Nazanin" panose="00000400000000000000" pitchFamily="2" charset="-78"/>
                  </a:defRPr>
                </a:pPr>
                <a:r>
                  <a:rPr lang="fa-IR" sz="2200">
                    <a:solidFill>
                      <a:schemeClr val="tx1"/>
                    </a:solidFill>
                    <a:cs typeface="B Nazanin" panose="00000400000000000000" pitchFamily="2" charset="-78"/>
                  </a:rPr>
                  <a:t>نرخ ارز- ریال- محور لگاریمی</a:t>
                </a:r>
                <a:endParaRPr lang="en-US" sz="2200">
                  <a:solidFill>
                    <a:schemeClr val="tx1"/>
                  </a:solidFill>
                  <a:cs typeface="B Nazanin" panose="00000400000000000000" pitchFamily="2" charset="-78"/>
                </a:endParaRPr>
              </a:p>
            </c:rich>
          </c:tx>
          <c:layout>
            <c:manualLayout>
              <c:xMode val="edge"/>
              <c:yMode val="edge"/>
              <c:x val="7.4355727019341641E-3"/>
              <c:y val="1.6949490601755844E-2"/>
            </c:manualLayout>
          </c:layout>
          <c:overlay val="0"/>
          <c:spPr>
            <a:noFill/>
            <a:ln>
              <a:noFill/>
            </a:ln>
            <a:effectLst/>
          </c:spPr>
          <c:txPr>
            <a:bodyPr rot="0" spcFirstLastPara="1" vertOverflow="ellipsis" wrap="square" anchor="t" anchorCtr="0"/>
            <a:lstStyle/>
            <a:p>
              <a:pPr>
                <a:defRPr sz="2200" b="0" i="0" u="none" strike="noStrike" kern="1200" baseline="0">
                  <a:solidFill>
                    <a:schemeClr val="tx1"/>
                  </a:solidFill>
                  <a:latin typeface="+mn-lt"/>
                  <a:ea typeface="+mn-ea"/>
                  <a:cs typeface="B Nazanin" panose="00000400000000000000" pitchFamily="2" charset="-78"/>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crossAx val="1802204639"/>
        <c:crosses val="autoZero"/>
        <c:crossBetween val="between"/>
      </c:valAx>
      <c:spPr>
        <a:noFill/>
        <a:ln>
          <a:noFill/>
        </a:ln>
        <a:effectLst/>
      </c:spPr>
    </c:plotArea>
    <c:legend>
      <c:legendPos val="b"/>
      <c:legendEntry>
        <c:idx val="1"/>
        <c:txPr>
          <a:bodyPr rot="0" spcFirstLastPara="1" vertOverflow="ellipsis" vert="horz" wrap="square" anchor="ctr" anchorCtr="1"/>
          <a:lstStyle/>
          <a:p>
            <a:pPr rtl="1">
              <a:defRPr sz="2000" b="1" i="0" u="none" strike="noStrike" kern="1200" baseline="0">
                <a:solidFill>
                  <a:srgbClr val="FF0000"/>
                </a:solidFill>
                <a:latin typeface="+mn-lt"/>
                <a:ea typeface="+mn-ea"/>
                <a:cs typeface="B Nazanin" panose="00000400000000000000" pitchFamily="2" charset="-78"/>
              </a:defRPr>
            </a:pPr>
            <a:endParaRPr lang="en-US"/>
          </a:p>
        </c:txPr>
      </c:legendEntry>
      <c:layout>
        <c:manualLayout>
          <c:xMode val="edge"/>
          <c:yMode val="edge"/>
          <c:x val="0.14425696020048787"/>
          <c:y val="0.1028113885832416"/>
          <c:w val="0.74406552698878081"/>
          <c:h val="0.11242683627250542"/>
        </c:manualLayout>
      </c:layout>
      <c:overlay val="0"/>
      <c:spPr>
        <a:noFill/>
        <a:ln>
          <a:noFill/>
        </a:ln>
        <a:effectLst/>
      </c:spPr>
      <c:txPr>
        <a:bodyPr rot="0" spcFirstLastPara="1" vertOverflow="ellipsis" vert="horz" wrap="square" anchor="ctr" anchorCtr="1"/>
        <a:lstStyle/>
        <a:p>
          <a:pPr rtl="1">
            <a:defRPr sz="2000" b="1" i="0" u="none" strike="noStrike" kern="1200" baseline="0">
              <a:solidFill>
                <a:schemeClr val="tx1"/>
              </a:solidFill>
              <a:latin typeface="+mn-lt"/>
              <a:ea typeface="+mn-ea"/>
              <a:cs typeface="B Nazanin" panose="000004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خروج سرمایه"/>
                <a:ea typeface="+mn-ea"/>
                <a:cs typeface="B Titr" panose="00000700000000000000" pitchFamily="2" charset="-78"/>
              </a:defRPr>
            </a:pPr>
            <a:r>
              <a:rPr lang="fa-IR">
                <a:latin typeface="خروج سرمایه"/>
                <a:cs typeface="B Titr" panose="00000700000000000000" pitchFamily="2" charset="-78"/>
              </a:rPr>
              <a:t>محاسبه خروج سرمایه</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خروج سرمایه"/>
              <a:ea typeface="+mn-ea"/>
              <a:cs typeface="B Titr" panose="00000700000000000000" pitchFamily="2" charset="-78"/>
            </a:defRPr>
          </a:pPr>
          <a:endParaRPr lang="en-US"/>
        </a:p>
      </c:txPr>
    </c:title>
    <c:autoTitleDeleted val="0"/>
    <c:plotArea>
      <c:layout>
        <c:manualLayout>
          <c:layoutTarget val="inner"/>
          <c:xMode val="edge"/>
          <c:yMode val="edge"/>
          <c:x val="5.6521283892441938E-2"/>
          <c:y val="9.6636085626911311E-2"/>
          <c:w val="0.91923148355506712"/>
          <c:h val="0.71426039634953886"/>
        </c:manualLayout>
      </c:layout>
      <c:barChart>
        <c:barDir val="col"/>
        <c:grouping val="clustered"/>
        <c:varyColors val="0"/>
        <c:ser>
          <c:idx val="3"/>
          <c:order val="3"/>
          <c:tx>
            <c:strRef>
              <c:f>'خروج سرمایه-3روش'!$Q$2</c:f>
              <c:strCache>
                <c:ptCount val="1"/>
                <c:pt idx="0">
                  <c:v>تزریق بانک مرکزی در بازار غیررسمی</c:v>
                </c:pt>
              </c:strCache>
            </c:strRef>
          </c:tx>
          <c:spPr>
            <a:solidFill>
              <a:schemeClr val="accent4"/>
            </a:solidFill>
            <a:ln>
              <a:noFill/>
            </a:ln>
            <a:effectLst/>
          </c:spPr>
          <c:invertIfNegative val="0"/>
          <c:cat>
            <c:numRef>
              <c:extLst>
                <c:ext xmlns:c15="http://schemas.microsoft.com/office/drawing/2012/chart" uri="{02D57815-91ED-43cb-92C2-25804820EDAC}">
                  <c15:fullRef>
                    <c15:sqref>'خروج سرمایه-3روش'!$B$27:$B$59</c15:sqref>
                  </c15:fullRef>
                </c:ext>
              </c:extLst>
              <c:f>'خروج سرمایه-3روش'!$B$27:$B$53</c:f>
              <c:numCache>
                <c:formatCode>0;[Red]0</c:formatCode>
                <c:ptCount val="27"/>
                <c:pt idx="0">
                  <c:v>1376</c:v>
                </c:pt>
                <c:pt idx="1">
                  <c:v>1377</c:v>
                </c:pt>
                <c:pt idx="2">
                  <c:v>1378</c:v>
                </c:pt>
                <c:pt idx="3">
                  <c:v>1379</c:v>
                </c:pt>
                <c:pt idx="4">
                  <c:v>1380</c:v>
                </c:pt>
                <c:pt idx="5">
                  <c:v>1381</c:v>
                </c:pt>
                <c:pt idx="6">
                  <c:v>1382</c:v>
                </c:pt>
                <c:pt idx="7">
                  <c:v>1383</c:v>
                </c:pt>
                <c:pt idx="8">
                  <c:v>1384</c:v>
                </c:pt>
                <c:pt idx="9">
                  <c:v>1385</c:v>
                </c:pt>
                <c:pt idx="10">
                  <c:v>1386</c:v>
                </c:pt>
                <c:pt idx="11">
                  <c:v>1387</c:v>
                </c:pt>
                <c:pt idx="12">
                  <c:v>1388</c:v>
                </c:pt>
                <c:pt idx="13">
                  <c:v>1389</c:v>
                </c:pt>
                <c:pt idx="14">
                  <c:v>1390</c:v>
                </c:pt>
                <c:pt idx="15">
                  <c:v>1391</c:v>
                </c:pt>
                <c:pt idx="16">
                  <c:v>1392</c:v>
                </c:pt>
                <c:pt idx="17">
                  <c:v>1393</c:v>
                </c:pt>
                <c:pt idx="18">
                  <c:v>1394</c:v>
                </c:pt>
                <c:pt idx="19">
                  <c:v>1395</c:v>
                </c:pt>
                <c:pt idx="20">
                  <c:v>1396</c:v>
                </c:pt>
                <c:pt idx="21">
                  <c:v>1397</c:v>
                </c:pt>
                <c:pt idx="22">
                  <c:v>1398</c:v>
                </c:pt>
                <c:pt idx="23">
                  <c:v>1399</c:v>
                </c:pt>
                <c:pt idx="24">
                  <c:v>1400</c:v>
                </c:pt>
                <c:pt idx="25">
                  <c:v>1401</c:v>
                </c:pt>
                <c:pt idx="26">
                  <c:v>1402</c:v>
                </c:pt>
              </c:numCache>
            </c:numRef>
          </c:cat>
          <c:val>
            <c:numRef>
              <c:extLst>
                <c:ext xmlns:c15="http://schemas.microsoft.com/office/drawing/2012/chart" uri="{02D57815-91ED-43cb-92C2-25804820EDAC}">
                  <c15:fullRef>
                    <c15:sqref>'خروج سرمایه-3روش'!$Q$27:$Q$59</c15:sqref>
                  </c15:fullRef>
                </c:ext>
              </c:extLst>
              <c:f>'خروج سرمایه-3روش'!$Q$27:$Q$53</c:f>
              <c:numCache>
                <c:formatCode>#,##0;[Red]#,##0</c:formatCode>
                <c:ptCount val="27"/>
                <c:pt idx="6" formatCode="#,##0.0;[Red]#,##0.0">
                  <c:v>7.3</c:v>
                </c:pt>
                <c:pt idx="7" formatCode="#,##0.0;[Red]#,##0.0">
                  <c:v>8.9</c:v>
                </c:pt>
                <c:pt idx="8" formatCode="#,##0.0;[Red]#,##0.0">
                  <c:v>11.5</c:v>
                </c:pt>
                <c:pt idx="9" formatCode="#,##0.0;[Red]#,##0.0">
                  <c:v>17.7</c:v>
                </c:pt>
                <c:pt idx="10" formatCode="#,##0.0;[Red]#,##0.0">
                  <c:v>24.6</c:v>
                </c:pt>
                <c:pt idx="11" formatCode="#,##0.0;[Red]#,##0.0">
                  <c:v>36.299999999999997</c:v>
                </c:pt>
                <c:pt idx="12" formatCode="#,##0.0;[Red]#,##0.0">
                  <c:v>37.299999999999997</c:v>
                </c:pt>
                <c:pt idx="13" formatCode="#,##0.0;[Red]#,##0.0">
                  <c:v>55.3</c:v>
                </c:pt>
                <c:pt idx="14" formatCode="#,##0.0;[Red]#,##0.0">
                  <c:v>49.7</c:v>
                </c:pt>
                <c:pt idx="17" formatCode="#,##0.0;[Red]#,##0.0">
                  <c:v>1.8</c:v>
                </c:pt>
                <c:pt idx="18" formatCode="#,##0.0;[Red]#,##0.0">
                  <c:v>3.3</c:v>
                </c:pt>
                <c:pt idx="19" formatCode="#,##0.0;[Red]#,##0.0">
                  <c:v>11.7</c:v>
                </c:pt>
                <c:pt idx="20" formatCode="#,##0.0;[Red]#,##0.0">
                  <c:v>18.5</c:v>
                </c:pt>
              </c:numCache>
            </c:numRef>
          </c:val>
          <c:extLst>
            <c:ext xmlns:c16="http://schemas.microsoft.com/office/drawing/2014/chart" uri="{C3380CC4-5D6E-409C-BE32-E72D297353CC}">
              <c16:uniqueId val="{00000000-5F95-401E-870C-0717D03E0DC1}"/>
            </c:ext>
          </c:extLst>
        </c:ser>
        <c:dLbls>
          <c:showLegendKey val="0"/>
          <c:showVal val="0"/>
          <c:showCatName val="0"/>
          <c:showSerName val="0"/>
          <c:showPercent val="0"/>
          <c:showBubbleSize val="0"/>
        </c:dLbls>
        <c:gapWidth val="219"/>
        <c:axId val="1391545376"/>
        <c:axId val="1387598608"/>
      </c:barChart>
      <c:lineChart>
        <c:grouping val="standard"/>
        <c:varyColors val="0"/>
        <c:ser>
          <c:idx val="0"/>
          <c:order val="0"/>
          <c:tx>
            <c:strRef>
              <c:f>'خروج سرمایه-3روش'!$N$2</c:f>
              <c:strCache>
                <c:ptCount val="1"/>
                <c:pt idx="0">
                  <c:v>خروج سرمایه روش گسترده (ميليارد دلار)</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'خروج سرمایه-3روش'!$B$27:$B$59</c15:sqref>
                  </c15:fullRef>
                </c:ext>
              </c:extLst>
              <c:f>'خروج سرمایه-3روش'!$B$27:$B$53</c:f>
              <c:numCache>
                <c:formatCode>0;[Red]0</c:formatCode>
                <c:ptCount val="27"/>
                <c:pt idx="0">
                  <c:v>1376</c:v>
                </c:pt>
                <c:pt idx="1">
                  <c:v>1377</c:v>
                </c:pt>
                <c:pt idx="2">
                  <c:v>1378</c:v>
                </c:pt>
                <c:pt idx="3">
                  <c:v>1379</c:v>
                </c:pt>
                <c:pt idx="4">
                  <c:v>1380</c:v>
                </c:pt>
                <c:pt idx="5">
                  <c:v>1381</c:v>
                </c:pt>
                <c:pt idx="6">
                  <c:v>1382</c:v>
                </c:pt>
                <c:pt idx="7">
                  <c:v>1383</c:v>
                </c:pt>
                <c:pt idx="8">
                  <c:v>1384</c:v>
                </c:pt>
                <c:pt idx="9">
                  <c:v>1385</c:v>
                </c:pt>
                <c:pt idx="10">
                  <c:v>1386</c:v>
                </c:pt>
                <c:pt idx="11">
                  <c:v>1387</c:v>
                </c:pt>
                <c:pt idx="12">
                  <c:v>1388</c:v>
                </c:pt>
                <c:pt idx="13">
                  <c:v>1389</c:v>
                </c:pt>
                <c:pt idx="14">
                  <c:v>1390</c:v>
                </c:pt>
                <c:pt idx="15">
                  <c:v>1391</c:v>
                </c:pt>
                <c:pt idx="16">
                  <c:v>1392</c:v>
                </c:pt>
                <c:pt idx="17">
                  <c:v>1393</c:v>
                </c:pt>
                <c:pt idx="18">
                  <c:v>1394</c:v>
                </c:pt>
                <c:pt idx="19">
                  <c:v>1395</c:v>
                </c:pt>
                <c:pt idx="20">
                  <c:v>1396</c:v>
                </c:pt>
                <c:pt idx="21">
                  <c:v>1397</c:v>
                </c:pt>
                <c:pt idx="22">
                  <c:v>1398</c:v>
                </c:pt>
                <c:pt idx="23">
                  <c:v>1399</c:v>
                </c:pt>
                <c:pt idx="24">
                  <c:v>1400</c:v>
                </c:pt>
                <c:pt idx="25">
                  <c:v>1401</c:v>
                </c:pt>
                <c:pt idx="26">
                  <c:v>1402</c:v>
                </c:pt>
              </c:numCache>
            </c:numRef>
          </c:cat>
          <c:val>
            <c:numRef>
              <c:extLst>
                <c:ext xmlns:c15="http://schemas.microsoft.com/office/drawing/2012/chart" uri="{02D57815-91ED-43cb-92C2-25804820EDAC}">
                  <c15:fullRef>
                    <c15:sqref>'خروج سرمایه-3روش'!$N$27:$N$59</c15:sqref>
                  </c15:fullRef>
                </c:ext>
              </c:extLst>
              <c:f>'خروج سرمایه-3روش'!$N$27:$N$53</c:f>
              <c:numCache>
                <c:formatCode>#,##0;[Red]#,##0</c:formatCode>
                <c:ptCount val="27"/>
                <c:pt idx="0">
                  <c:v>2.1107999999999998</c:v>
                </c:pt>
                <c:pt idx="1">
                  <c:v>-3.8839000000000001</c:v>
                </c:pt>
                <c:pt idx="2">
                  <c:v>5.0803999999999991</c:v>
                </c:pt>
                <c:pt idx="3">
                  <c:v>9.2713000000000019</c:v>
                </c:pt>
                <c:pt idx="4">
                  <c:v>1.7307999999999995</c:v>
                </c:pt>
                <c:pt idx="5">
                  <c:v>1.9199999999999997</c:v>
                </c:pt>
                <c:pt idx="6">
                  <c:v>-0.6217999999999998</c:v>
                </c:pt>
                <c:pt idx="7">
                  <c:v>-0.21619999999999981</c:v>
                </c:pt>
                <c:pt idx="8">
                  <c:v>15.3916</c:v>
                </c:pt>
                <c:pt idx="9">
                  <c:v>20.5853</c:v>
                </c:pt>
                <c:pt idx="10">
                  <c:v>32.593999999999994</c:v>
                </c:pt>
                <c:pt idx="11">
                  <c:v>22.837499999999995</c:v>
                </c:pt>
                <c:pt idx="12">
                  <c:v>9.476799999999999</c:v>
                </c:pt>
                <c:pt idx="13">
                  <c:v>27.554499999999997</c:v>
                </c:pt>
                <c:pt idx="14">
                  <c:v>58.506999999999991</c:v>
                </c:pt>
                <c:pt idx="15">
                  <c:v>23.361899999999999</c:v>
                </c:pt>
                <c:pt idx="16">
                  <c:v>25.104700000000005</c:v>
                </c:pt>
                <c:pt idx="17">
                  <c:v>13.570699999999999</c:v>
                </c:pt>
                <c:pt idx="18">
                  <c:v>1.2373999999999996</c:v>
                </c:pt>
                <c:pt idx="19">
                  <c:v>13.236000000000001</c:v>
                </c:pt>
                <c:pt idx="20">
                  <c:v>14.914</c:v>
                </c:pt>
                <c:pt idx="21">
                  <c:v>26.241200000000003</c:v>
                </c:pt>
                <c:pt idx="22">
                  <c:v>-1.5358115254594331</c:v>
                </c:pt>
                <c:pt idx="23">
                  <c:v>-0.65563779609074302</c:v>
                </c:pt>
                <c:pt idx="24">
                  <c:v>11.143582315646947</c:v>
                </c:pt>
              </c:numCache>
            </c:numRef>
          </c:val>
          <c:smooth val="0"/>
          <c:extLst>
            <c:ext xmlns:c16="http://schemas.microsoft.com/office/drawing/2014/chart" uri="{C3380CC4-5D6E-409C-BE32-E72D297353CC}">
              <c16:uniqueId val="{00000001-5F95-401E-870C-0717D03E0DC1}"/>
            </c:ext>
          </c:extLst>
        </c:ser>
        <c:ser>
          <c:idx val="1"/>
          <c:order val="1"/>
          <c:tx>
            <c:strRef>
              <c:f>'خروج سرمایه-3روش'!$O$2</c:f>
              <c:strCache>
                <c:ptCount val="1"/>
                <c:pt idx="0">
                  <c:v>خروج سرمایه روش کادینگتون (ميليارد دلار)</c:v>
                </c:pt>
              </c:strCache>
            </c:strRef>
          </c:tx>
          <c:spPr>
            <a:ln w="28575" cap="rnd">
              <a:solidFill>
                <a:schemeClr val="accent2"/>
              </a:solidFill>
              <a:round/>
            </a:ln>
            <a:effectLst/>
          </c:spPr>
          <c:marker>
            <c:symbol val="none"/>
          </c:marker>
          <c:dLbls>
            <c:dLbl>
              <c:idx val="24"/>
              <c:layout>
                <c:manualLayout>
                  <c:x val="-3.9373601789709306E-2"/>
                  <c:y val="-3.05810397553516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95-401E-870C-0717D03E0DC1}"/>
                </c:ext>
              </c:extLst>
            </c:dLbl>
            <c:dLbl>
              <c:idx val="2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95-401E-870C-0717D03E0DC1}"/>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95-401E-870C-0717D03E0DC1}"/>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95000"/>
                        <a:lumOff val="5000"/>
                      </a:schemeClr>
                    </a:solidFill>
                    <a:latin typeface="IPT Nazanin" panose="00000400000000000000" pitchFamily="2" charset="2"/>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'خروج سرمایه-3روش'!$B$27:$B$59</c15:sqref>
                  </c15:fullRef>
                </c:ext>
              </c:extLst>
              <c:f>'خروج سرمایه-3روش'!$B$27:$B$53</c:f>
              <c:numCache>
                <c:formatCode>0;[Red]0</c:formatCode>
                <c:ptCount val="27"/>
                <c:pt idx="0">
                  <c:v>1376</c:v>
                </c:pt>
                <c:pt idx="1">
                  <c:v>1377</c:v>
                </c:pt>
                <c:pt idx="2">
                  <c:v>1378</c:v>
                </c:pt>
                <c:pt idx="3">
                  <c:v>1379</c:v>
                </c:pt>
                <c:pt idx="4">
                  <c:v>1380</c:v>
                </c:pt>
                <c:pt idx="5">
                  <c:v>1381</c:v>
                </c:pt>
                <c:pt idx="6">
                  <c:v>1382</c:v>
                </c:pt>
                <c:pt idx="7">
                  <c:v>1383</c:v>
                </c:pt>
                <c:pt idx="8">
                  <c:v>1384</c:v>
                </c:pt>
                <c:pt idx="9">
                  <c:v>1385</c:v>
                </c:pt>
                <c:pt idx="10">
                  <c:v>1386</c:v>
                </c:pt>
                <c:pt idx="11">
                  <c:v>1387</c:v>
                </c:pt>
                <c:pt idx="12">
                  <c:v>1388</c:v>
                </c:pt>
                <c:pt idx="13">
                  <c:v>1389</c:v>
                </c:pt>
                <c:pt idx="14">
                  <c:v>1390</c:v>
                </c:pt>
                <c:pt idx="15">
                  <c:v>1391</c:v>
                </c:pt>
                <c:pt idx="16">
                  <c:v>1392</c:v>
                </c:pt>
                <c:pt idx="17">
                  <c:v>1393</c:v>
                </c:pt>
                <c:pt idx="18">
                  <c:v>1394</c:v>
                </c:pt>
                <c:pt idx="19">
                  <c:v>1395</c:v>
                </c:pt>
                <c:pt idx="20">
                  <c:v>1396</c:v>
                </c:pt>
                <c:pt idx="21">
                  <c:v>1397</c:v>
                </c:pt>
                <c:pt idx="22">
                  <c:v>1398</c:v>
                </c:pt>
                <c:pt idx="23">
                  <c:v>1399</c:v>
                </c:pt>
                <c:pt idx="24">
                  <c:v>1400</c:v>
                </c:pt>
                <c:pt idx="25">
                  <c:v>1401</c:v>
                </c:pt>
                <c:pt idx="26">
                  <c:v>1402</c:v>
                </c:pt>
              </c:numCache>
            </c:numRef>
          </c:cat>
          <c:val>
            <c:numRef>
              <c:extLst>
                <c:ext xmlns:c15="http://schemas.microsoft.com/office/drawing/2012/chart" uri="{02D57815-91ED-43cb-92C2-25804820EDAC}">
                  <c15:fullRef>
                    <c15:sqref>'خروج سرمایه-3روش'!$O$27:$O$59</c15:sqref>
                  </c15:fullRef>
                </c:ext>
              </c:extLst>
              <c:f>'خروج سرمایه-3روش'!$O$27:$O$53</c:f>
              <c:numCache>
                <c:formatCode>#,##0;[Red]#,##0</c:formatCode>
                <c:ptCount val="27"/>
                <c:pt idx="0">
                  <c:v>6.1488999999999994</c:v>
                </c:pt>
                <c:pt idx="1">
                  <c:v>-2.3358000000000003</c:v>
                </c:pt>
                <c:pt idx="2">
                  <c:v>2.9636999999999998</c:v>
                </c:pt>
                <c:pt idx="3">
                  <c:v>2.2625000000000002</c:v>
                </c:pt>
                <c:pt idx="4">
                  <c:v>-2.0377999999999998</c:v>
                </c:pt>
                <c:pt idx="5">
                  <c:v>-1.0265</c:v>
                </c:pt>
                <c:pt idx="6">
                  <c:v>-3.2583000000000002</c:v>
                </c:pt>
                <c:pt idx="7">
                  <c:v>-6.8603999999999994</c:v>
                </c:pt>
                <c:pt idx="8">
                  <c:v>0.82499999999999996</c:v>
                </c:pt>
                <c:pt idx="9">
                  <c:v>9.1957000000000004</c:v>
                </c:pt>
                <c:pt idx="10">
                  <c:v>17.3399</c:v>
                </c:pt>
                <c:pt idx="11">
                  <c:v>14.609</c:v>
                </c:pt>
                <c:pt idx="12">
                  <c:v>16.744700000000002</c:v>
                </c:pt>
                <c:pt idx="13">
                  <c:v>28.501099999999997</c:v>
                </c:pt>
                <c:pt idx="14">
                  <c:v>37.070699999999995</c:v>
                </c:pt>
                <c:pt idx="15">
                  <c:v>11.149099999999999</c:v>
                </c:pt>
                <c:pt idx="16">
                  <c:v>11.915800000000001</c:v>
                </c:pt>
                <c:pt idx="17">
                  <c:v>5.0098000000000003</c:v>
                </c:pt>
                <c:pt idx="18">
                  <c:v>-0.99580000000000013</c:v>
                </c:pt>
                <c:pt idx="19">
                  <c:v>20.901700000000002</c:v>
                </c:pt>
                <c:pt idx="20">
                  <c:v>23.055099999999999</c:v>
                </c:pt>
                <c:pt idx="21">
                  <c:v>16.3613</c:v>
                </c:pt>
                <c:pt idx="22">
                  <c:v>-2.323</c:v>
                </c:pt>
                <c:pt idx="23">
                  <c:v>1.9327999999999992</c:v>
                </c:pt>
                <c:pt idx="24">
                  <c:v>10.248199999999999</c:v>
                </c:pt>
                <c:pt idx="25">
                  <c:v>10.862673552237917</c:v>
                </c:pt>
                <c:pt idx="26">
                  <c:v>20.457000000000001</c:v>
                </c:pt>
              </c:numCache>
            </c:numRef>
          </c:val>
          <c:smooth val="0"/>
          <c:extLst>
            <c:ext xmlns:c16="http://schemas.microsoft.com/office/drawing/2014/chart" uri="{C3380CC4-5D6E-409C-BE32-E72D297353CC}">
              <c16:uniqueId val="{00000005-5F95-401E-870C-0717D03E0DC1}"/>
            </c:ext>
          </c:extLst>
        </c:ser>
        <c:dLbls>
          <c:showLegendKey val="0"/>
          <c:showVal val="0"/>
          <c:showCatName val="0"/>
          <c:showSerName val="0"/>
          <c:showPercent val="0"/>
          <c:showBubbleSize val="0"/>
        </c:dLbls>
        <c:marker val="1"/>
        <c:smooth val="0"/>
        <c:axId val="1391545376"/>
        <c:axId val="1387598608"/>
        <c:extLst>
          <c:ext xmlns:c15="http://schemas.microsoft.com/office/drawing/2012/chart" uri="{02D57815-91ED-43cb-92C2-25804820EDAC}">
            <c15:filteredLineSeries>
              <c15:ser>
                <c:idx val="2"/>
                <c:order val="2"/>
                <c:tx>
                  <c:strRef>
                    <c:extLst>
                      <c:ext uri="{02D57815-91ED-43cb-92C2-25804820EDAC}">
                        <c15:formulaRef>
                          <c15:sqref>'خروج سرمایه-3روش'!$P$2</c15:sqref>
                        </c15:formulaRef>
                      </c:ext>
                    </c:extLst>
                    <c:strCache>
                      <c:ptCount val="1"/>
                      <c:pt idx="0">
                        <c:v>خروج سرمایه روش  پول داغ (ميليارد دلار)</c:v>
                      </c:pt>
                    </c:strCache>
                  </c:strRef>
                </c:tx>
                <c:spPr>
                  <a:ln w="28575" cap="rnd">
                    <a:solidFill>
                      <a:schemeClr val="accent3"/>
                    </a:solidFill>
                    <a:round/>
                  </a:ln>
                  <a:effectLst/>
                </c:spPr>
                <c:marker>
                  <c:symbol val="none"/>
                </c:marker>
                <c:cat>
                  <c:numRef>
                    <c:extLst>
                      <c:ext uri="{02D57815-91ED-43cb-92C2-25804820EDAC}">
                        <c15:fullRef>
                          <c15:sqref>'خروج سرمایه-3روش'!$B$27:$B$59</c15:sqref>
                        </c15:fullRef>
                        <c15:formulaRef>
                          <c15:sqref>'خروج سرمایه-3روش'!$B$27:$B$53</c15:sqref>
                        </c15:formulaRef>
                      </c:ext>
                    </c:extLst>
                    <c:numCache>
                      <c:formatCode>0;[Red]0</c:formatCode>
                      <c:ptCount val="27"/>
                      <c:pt idx="0">
                        <c:v>1376</c:v>
                      </c:pt>
                      <c:pt idx="1">
                        <c:v>1377</c:v>
                      </c:pt>
                      <c:pt idx="2">
                        <c:v>1378</c:v>
                      </c:pt>
                      <c:pt idx="3">
                        <c:v>1379</c:v>
                      </c:pt>
                      <c:pt idx="4">
                        <c:v>1380</c:v>
                      </c:pt>
                      <c:pt idx="5">
                        <c:v>1381</c:v>
                      </c:pt>
                      <c:pt idx="6">
                        <c:v>1382</c:v>
                      </c:pt>
                      <c:pt idx="7">
                        <c:v>1383</c:v>
                      </c:pt>
                      <c:pt idx="8">
                        <c:v>1384</c:v>
                      </c:pt>
                      <c:pt idx="9">
                        <c:v>1385</c:v>
                      </c:pt>
                      <c:pt idx="10">
                        <c:v>1386</c:v>
                      </c:pt>
                      <c:pt idx="11">
                        <c:v>1387</c:v>
                      </c:pt>
                      <c:pt idx="12">
                        <c:v>1388</c:v>
                      </c:pt>
                      <c:pt idx="13">
                        <c:v>1389</c:v>
                      </c:pt>
                      <c:pt idx="14">
                        <c:v>1390</c:v>
                      </c:pt>
                      <c:pt idx="15">
                        <c:v>1391</c:v>
                      </c:pt>
                      <c:pt idx="16">
                        <c:v>1392</c:v>
                      </c:pt>
                      <c:pt idx="17">
                        <c:v>1393</c:v>
                      </c:pt>
                      <c:pt idx="18">
                        <c:v>1394</c:v>
                      </c:pt>
                      <c:pt idx="19">
                        <c:v>1395</c:v>
                      </c:pt>
                      <c:pt idx="20">
                        <c:v>1396</c:v>
                      </c:pt>
                      <c:pt idx="21">
                        <c:v>1397</c:v>
                      </c:pt>
                      <c:pt idx="22">
                        <c:v>1398</c:v>
                      </c:pt>
                      <c:pt idx="23">
                        <c:v>1399</c:v>
                      </c:pt>
                      <c:pt idx="24">
                        <c:v>1400</c:v>
                      </c:pt>
                      <c:pt idx="25">
                        <c:v>1401</c:v>
                      </c:pt>
                      <c:pt idx="26">
                        <c:v>1402</c:v>
                      </c:pt>
                    </c:numCache>
                  </c:numRef>
                </c:cat>
                <c:val>
                  <c:numRef>
                    <c:extLst>
                      <c:ext uri="{02D57815-91ED-43cb-92C2-25804820EDAC}">
                        <c15:fullRef>
                          <c15:sqref>'خروج سرمایه-3روش'!$P$27:$P$59</c15:sqref>
                        </c15:fullRef>
                        <c15:formulaRef>
                          <c15:sqref>'خروج سرمایه-3روش'!$P$27:$P$53</c15:sqref>
                        </c15:formulaRef>
                      </c:ext>
                    </c:extLst>
                    <c:numCache>
                      <c:formatCode>#,##0;[Red]#,##0</c:formatCode>
                      <c:ptCount val="27"/>
                      <c:pt idx="0">
                        <c:v>5.0175900000000002</c:v>
                      </c:pt>
                      <c:pt idx="1">
                        <c:v>0.8136500000000001</c:v>
                      </c:pt>
                      <c:pt idx="2">
                        <c:v>1.2189899999999998</c:v>
                      </c:pt>
                      <c:pt idx="3">
                        <c:v>1.7920499999999999</c:v>
                      </c:pt>
                      <c:pt idx="4">
                        <c:v>1.51494</c:v>
                      </c:pt>
                      <c:pt idx="5">
                        <c:v>2.20248</c:v>
                      </c:pt>
                      <c:pt idx="6">
                        <c:v>-1.7011100000000001</c:v>
                      </c:pt>
                      <c:pt idx="7">
                        <c:v>-5.5607899999999999</c:v>
                      </c:pt>
                      <c:pt idx="8">
                        <c:v>2.5209899999999998</c:v>
                      </c:pt>
                      <c:pt idx="9">
                        <c:v>9.1670699999999989</c:v>
                      </c:pt>
                      <c:pt idx="10">
                        <c:v>14.491569999999999</c:v>
                      </c:pt>
                      <c:pt idx="11">
                        <c:v>11.420069999999999</c:v>
                      </c:pt>
                      <c:pt idx="12">
                        <c:v>15.023650000000002</c:v>
                      </c:pt>
                      <c:pt idx="13">
                        <c:v>22.458989999999996</c:v>
                      </c:pt>
                      <c:pt idx="14">
                        <c:v>35.929740000000002</c:v>
                      </c:pt>
                      <c:pt idx="15">
                        <c:v>10.803990000000001</c:v>
                      </c:pt>
                      <c:pt idx="16">
                        <c:v>13.495940000000001</c:v>
                      </c:pt>
                      <c:pt idx="17">
                        <c:v>3.46652</c:v>
                      </c:pt>
                      <c:pt idx="18">
                        <c:v>-1.5368600000000001</c:v>
                      </c:pt>
                      <c:pt idx="19">
                        <c:v>23.50421</c:v>
                      </c:pt>
                      <c:pt idx="20">
                        <c:v>22.579360000000001</c:v>
                      </c:pt>
                      <c:pt idx="21">
                        <c:v>19.132870000000004</c:v>
                      </c:pt>
                      <c:pt idx="22">
                        <c:v>-1.09468086273304</c:v>
                      </c:pt>
                      <c:pt idx="23">
                        <c:v>3.4322917157832191</c:v>
                      </c:pt>
                      <c:pt idx="24">
                        <c:v>9.0660445111398822</c:v>
                      </c:pt>
                    </c:numCache>
                  </c:numRef>
                </c:val>
                <c:smooth val="0"/>
                <c:extLst>
                  <c:ext xmlns:c16="http://schemas.microsoft.com/office/drawing/2014/chart" uri="{C3380CC4-5D6E-409C-BE32-E72D297353CC}">
                    <c16:uniqueId val="{00000006-5F95-401E-870C-0717D03E0DC1}"/>
                  </c:ext>
                </c:extLst>
              </c15:ser>
            </c15:filteredLineSeries>
          </c:ext>
        </c:extLst>
      </c:lineChart>
      <c:catAx>
        <c:axId val="1391545376"/>
        <c:scaling>
          <c:orientation val="minMax"/>
        </c:scaling>
        <c:delete val="0"/>
        <c:axPos val="b"/>
        <c:numFmt formatCode="0;[Red]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95000"/>
                    <a:lumOff val="5000"/>
                  </a:schemeClr>
                </a:solidFill>
                <a:latin typeface="IPT Nazanin" panose="00000400000000000000" pitchFamily="2" charset="2"/>
                <a:ea typeface="+mn-ea"/>
                <a:cs typeface="+mn-cs"/>
              </a:defRPr>
            </a:pPr>
            <a:endParaRPr lang="en-US"/>
          </a:p>
        </c:txPr>
        <c:crossAx val="1387598608"/>
        <c:crosses val="autoZero"/>
        <c:auto val="1"/>
        <c:lblAlgn val="ctr"/>
        <c:lblOffset val="100"/>
        <c:noMultiLvlLbl val="0"/>
      </c:catAx>
      <c:valAx>
        <c:axId val="1387598608"/>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200" b="0" i="0" u="none" strike="noStrike" kern="1200" baseline="0">
                    <a:solidFill>
                      <a:schemeClr val="tx1">
                        <a:lumMod val="95000"/>
                        <a:lumOff val="5000"/>
                      </a:schemeClr>
                    </a:solidFill>
                    <a:latin typeface="IPT Nazanin" panose="00000400000000000000" pitchFamily="2" charset="2"/>
                    <a:ea typeface="+mn-ea"/>
                    <a:cs typeface="+mn-cs"/>
                  </a:defRPr>
                </a:pPr>
                <a:r>
                  <a:rPr lang="fa-IR" sz="1200">
                    <a:solidFill>
                      <a:schemeClr val="tx1">
                        <a:lumMod val="95000"/>
                        <a:lumOff val="5000"/>
                      </a:schemeClr>
                    </a:solidFill>
                  </a:rPr>
                  <a:t>میلیارد</a:t>
                </a:r>
                <a:r>
                  <a:rPr lang="fa-IR" sz="1200" baseline="0">
                    <a:solidFill>
                      <a:schemeClr val="tx1">
                        <a:lumMod val="95000"/>
                        <a:lumOff val="5000"/>
                      </a:schemeClr>
                    </a:solidFill>
                  </a:rPr>
                  <a:t> دلار</a:t>
                </a:r>
                <a:endParaRPr lang="en-US" sz="1200">
                  <a:solidFill>
                    <a:schemeClr val="tx1">
                      <a:lumMod val="95000"/>
                      <a:lumOff val="5000"/>
                    </a:schemeClr>
                  </a:solidFill>
                </a:endParaRPr>
              </a:p>
            </c:rich>
          </c:tx>
          <c:layout>
            <c:manualLayout>
              <c:xMode val="edge"/>
              <c:yMode val="edge"/>
              <c:x val="7.1588366890380315E-3"/>
              <c:y val="2.880444990247779E-2"/>
            </c:manualLayout>
          </c:layout>
          <c:overlay val="0"/>
          <c:spPr>
            <a:noFill/>
            <a:ln>
              <a:noFill/>
            </a:ln>
            <a:effectLst/>
          </c:spPr>
          <c:txPr>
            <a:bodyPr rot="0" spcFirstLastPara="1" vertOverflow="ellipsis" wrap="square" anchor="ctr" anchorCtr="1"/>
            <a:lstStyle/>
            <a:p>
              <a:pPr>
                <a:defRPr sz="1200" b="0" i="0" u="none" strike="noStrike" kern="1200" baseline="0">
                  <a:solidFill>
                    <a:schemeClr val="tx1">
                      <a:lumMod val="95000"/>
                      <a:lumOff val="5000"/>
                    </a:schemeClr>
                  </a:solidFill>
                  <a:latin typeface="IPT Nazanin" panose="00000400000000000000" pitchFamily="2" charset="2"/>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95000"/>
                    <a:lumOff val="5000"/>
                  </a:schemeClr>
                </a:solidFill>
                <a:latin typeface="IPT Nazanin" panose="00000400000000000000" pitchFamily="2" charset="2"/>
                <a:ea typeface="+mn-ea"/>
                <a:cs typeface="+mn-cs"/>
              </a:defRPr>
            </a:pPr>
            <a:endParaRPr lang="en-US"/>
          </a:p>
        </c:txPr>
        <c:crossAx val="1391545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95000"/>
                  <a:lumOff val="5000"/>
                </a:schemeClr>
              </a:solidFill>
              <a:latin typeface="IPT Nazanin" panose="00000400000000000000" pitchFamily="2" charset="2"/>
              <a:ea typeface="+mn-ea"/>
              <a:cs typeface="B Nazanin"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IPT Nazanin" panose="00000400000000000000" pitchFamily="2" charset="2"/>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800">
                <a:cs typeface="B Titr" panose="00000700000000000000" pitchFamily="2" charset="-78"/>
              </a:defRPr>
            </a:pPr>
            <a:r>
              <a:rPr lang="fa-IR" sz="2800">
                <a:cs typeface="B Titr" panose="00000700000000000000" pitchFamily="2" charset="-78"/>
              </a:rPr>
              <a:t>مقایسه</a:t>
            </a:r>
            <a:r>
              <a:rPr lang="fa-IR" sz="2800" baseline="0">
                <a:cs typeface="B Titr" panose="00000700000000000000" pitchFamily="2" charset="-78"/>
              </a:rPr>
              <a:t> روند نرخ ارز بازار آزاد  با نرخ حاصل از قانون قیمت واحد برای </a:t>
            </a:r>
            <a:r>
              <a:rPr lang="fa-IR" sz="2800" baseline="0">
                <a:solidFill>
                  <a:srgbClr val="FF0000"/>
                </a:solidFill>
                <a:cs typeface="B Titr" panose="00000700000000000000" pitchFamily="2" charset="-78"/>
              </a:rPr>
              <a:t>گندم</a:t>
            </a:r>
            <a:endParaRPr lang="en-US" sz="2800">
              <a:solidFill>
                <a:srgbClr val="FF0000"/>
              </a:solidFill>
              <a:cs typeface="B Titr" panose="00000700000000000000" pitchFamily="2" charset="-78"/>
            </a:endParaRPr>
          </a:p>
        </c:rich>
      </c:tx>
      <c:layout>
        <c:manualLayout>
          <c:xMode val="edge"/>
          <c:yMode val="edge"/>
          <c:x val="0.14791835900750855"/>
          <c:y val="2.1568680028605184E-2"/>
        </c:manualLayout>
      </c:layout>
      <c:overlay val="0"/>
    </c:title>
    <c:autoTitleDeleted val="0"/>
    <c:plotArea>
      <c:layout>
        <c:manualLayout>
          <c:layoutTarget val="inner"/>
          <c:xMode val="edge"/>
          <c:yMode val="edge"/>
          <c:x val="0.10785236460827012"/>
          <c:y val="7.2657878475718418E-2"/>
          <c:w val="0.87691784680761053"/>
          <c:h val="0.77772101180871056"/>
        </c:manualLayout>
      </c:layout>
      <c:lineChart>
        <c:grouping val="standard"/>
        <c:varyColors val="0"/>
        <c:ser>
          <c:idx val="2"/>
          <c:order val="0"/>
          <c:tx>
            <c:strRef>
              <c:f>'دلار با نرخ گندم'!$E$1</c:f>
              <c:strCache>
                <c:ptCount val="1"/>
                <c:pt idx="0">
                  <c:v>نرخ دلار با قانون قیمت واحد گندم-ریال</c:v>
                </c:pt>
              </c:strCache>
            </c:strRef>
          </c:tx>
          <c:spPr>
            <a:ln w="38100" cap="rnd">
              <a:solidFill>
                <a:schemeClr val="accent3"/>
              </a:solidFill>
              <a:round/>
            </a:ln>
            <a:effectLst/>
          </c:spPr>
          <c:marker>
            <c:symbol val="none"/>
          </c:marker>
          <c:dLbls>
            <c:dLbl>
              <c:idx val="33"/>
              <c:layout>
                <c:manualLayout>
                  <c:x val="-0.10718033304967821"/>
                  <c:y val="-1.29428615450915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21-4E85-9FA9-41FFEFDB1A19}"/>
                </c:ext>
              </c:extLst>
            </c:dLbl>
            <c:dLbl>
              <c:idx val="34"/>
              <c:layout>
                <c:manualLayout>
                  <c:x val="0"/>
                  <c:y val="-8.5737650134884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21-4E85-9FA9-41FFEFDB1A19}"/>
                </c:ext>
              </c:extLst>
            </c:dLbl>
            <c:spPr>
              <a:noFill/>
              <a:ln>
                <a:noFill/>
              </a:ln>
              <a:effectLst/>
            </c:spPr>
            <c:txPr>
              <a:bodyPr/>
              <a:lstStyle/>
              <a:p>
                <a:pPr>
                  <a:defRPr sz="2800" b="1">
                    <a:latin typeface="IPT Nazanin" panose="00000400000000000000" pitchFamily="2" charset="2"/>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extLst>
                <c:ext xmlns:c15="http://schemas.microsoft.com/office/drawing/2012/chart" uri="{02D57815-91ED-43cb-92C2-25804820EDAC}">
                  <c15:fullRef>
                    <c15:sqref>'دلار با نرخ گندم'!$C$2:$C$37</c15:sqref>
                  </c15:fullRef>
                </c:ext>
              </c:extLst>
              <c:f>'دلار با نرخ گندم'!$C$3:$C$37</c:f>
              <c:numCache>
                <c:formatCode>0_ ;[Red]\-0\ </c:formatCode>
                <c:ptCount val="35"/>
                <c:pt idx="0">
                  <c:v>1370</c:v>
                </c:pt>
                <c:pt idx="1">
                  <c:v>1371</c:v>
                </c:pt>
                <c:pt idx="2">
                  <c:v>1372</c:v>
                </c:pt>
                <c:pt idx="3">
                  <c:v>1373</c:v>
                </c:pt>
                <c:pt idx="4">
                  <c:v>1374</c:v>
                </c:pt>
                <c:pt idx="5">
                  <c:v>1375</c:v>
                </c:pt>
                <c:pt idx="6">
                  <c:v>1376</c:v>
                </c:pt>
                <c:pt idx="7">
                  <c:v>1377</c:v>
                </c:pt>
                <c:pt idx="8">
                  <c:v>1378</c:v>
                </c:pt>
                <c:pt idx="9">
                  <c:v>1379</c:v>
                </c:pt>
                <c:pt idx="10">
                  <c:v>1380</c:v>
                </c:pt>
                <c:pt idx="11">
                  <c:v>1381</c:v>
                </c:pt>
                <c:pt idx="12">
                  <c:v>1382</c:v>
                </c:pt>
                <c:pt idx="13">
                  <c:v>1383</c:v>
                </c:pt>
                <c:pt idx="14">
                  <c:v>1384</c:v>
                </c:pt>
                <c:pt idx="15">
                  <c:v>1385</c:v>
                </c:pt>
                <c:pt idx="16">
                  <c:v>1386</c:v>
                </c:pt>
                <c:pt idx="17">
                  <c:v>1387</c:v>
                </c:pt>
                <c:pt idx="18">
                  <c:v>1388</c:v>
                </c:pt>
                <c:pt idx="19">
                  <c:v>1389</c:v>
                </c:pt>
                <c:pt idx="20">
                  <c:v>1390</c:v>
                </c:pt>
                <c:pt idx="21">
                  <c:v>1391</c:v>
                </c:pt>
                <c:pt idx="22">
                  <c:v>1392</c:v>
                </c:pt>
                <c:pt idx="23">
                  <c:v>1393</c:v>
                </c:pt>
                <c:pt idx="24">
                  <c:v>1394</c:v>
                </c:pt>
                <c:pt idx="25">
                  <c:v>1395</c:v>
                </c:pt>
                <c:pt idx="26">
                  <c:v>1396</c:v>
                </c:pt>
                <c:pt idx="27">
                  <c:v>1397</c:v>
                </c:pt>
                <c:pt idx="28">
                  <c:v>1398</c:v>
                </c:pt>
                <c:pt idx="29">
                  <c:v>1399</c:v>
                </c:pt>
                <c:pt idx="30">
                  <c:v>1400</c:v>
                </c:pt>
                <c:pt idx="31">
                  <c:v>1401</c:v>
                </c:pt>
                <c:pt idx="32">
                  <c:v>1402</c:v>
                </c:pt>
                <c:pt idx="33">
                  <c:v>1403</c:v>
                </c:pt>
                <c:pt idx="34">
                  <c:v>1404</c:v>
                </c:pt>
              </c:numCache>
            </c:numRef>
          </c:cat>
          <c:val>
            <c:numRef>
              <c:extLst>
                <c:ext xmlns:c15="http://schemas.microsoft.com/office/drawing/2012/chart" uri="{02D57815-91ED-43cb-92C2-25804820EDAC}">
                  <c15:fullRef>
                    <c15:sqref>'دلار با نرخ گندم'!$E$2:$E$37</c15:sqref>
                  </c15:fullRef>
                </c:ext>
              </c:extLst>
              <c:f>'دلار با نرخ گندم'!$E$3:$E$37</c:f>
              <c:numCache>
                <c:formatCode>#,##0</c:formatCode>
                <c:ptCount val="35"/>
                <c:pt idx="0">
                  <c:v>1010.4277910101061</c:v>
                </c:pt>
                <c:pt idx="1">
                  <c:v>992.32132190260802</c:v>
                </c:pt>
                <c:pt idx="2">
                  <c:v>1604.7141161552515</c:v>
                </c:pt>
                <c:pt idx="3">
                  <c:v>1735.8406351513727</c:v>
                </c:pt>
                <c:pt idx="4">
                  <c:v>1864.8246550381455</c:v>
                </c:pt>
                <c:pt idx="5">
                  <c:v>2078.8028264407208</c:v>
                </c:pt>
                <c:pt idx="6">
                  <c:v>3210.427471124955</c:v>
                </c:pt>
                <c:pt idx="7">
                  <c:v>5241.7879210996271</c:v>
                </c:pt>
                <c:pt idx="8">
                  <c:v>6838.9326499138597</c:v>
                </c:pt>
                <c:pt idx="9">
                  <c:v>8685.8104648037042</c:v>
                </c:pt>
                <c:pt idx="10">
                  <c:v>9447.8880538800258</c:v>
                </c:pt>
                <c:pt idx="11">
                  <c:v>9836.0065312806855</c:v>
                </c:pt>
                <c:pt idx="12">
                  <c:v>11370.634862681383</c:v>
                </c:pt>
                <c:pt idx="13">
                  <c:v>12649.667398937381</c:v>
                </c:pt>
                <c:pt idx="14">
                  <c:v>14420.797282938382</c:v>
                </c:pt>
                <c:pt idx="15">
                  <c:v>12120.234874538326</c:v>
                </c:pt>
                <c:pt idx="16">
                  <c:v>8867.3598002480685</c:v>
                </c:pt>
                <c:pt idx="17">
                  <c:v>7680.0334761152317</c:v>
                </c:pt>
                <c:pt idx="18">
                  <c:v>15876.529547182803</c:v>
                </c:pt>
                <c:pt idx="19">
                  <c:v>16903.148537560213</c:v>
                </c:pt>
                <c:pt idx="20">
                  <c:v>12844.185348196135</c:v>
                </c:pt>
                <c:pt idx="21">
                  <c:v>15199.208130091454</c:v>
                </c:pt>
                <c:pt idx="22">
                  <c:v>30110.700445695849</c:v>
                </c:pt>
                <c:pt idx="23">
                  <c:v>43227.859074618042</c:v>
                </c:pt>
                <c:pt idx="24">
                  <c:v>62141.549752001338</c:v>
                </c:pt>
                <c:pt idx="25">
                  <c:v>88721.467947819227</c:v>
                </c:pt>
                <c:pt idx="26">
                  <c:v>89474.011280794948</c:v>
                </c:pt>
                <c:pt idx="27">
                  <c:v>69844.038210864441</c:v>
                </c:pt>
                <c:pt idx="28">
                  <c:v>104129.86800636655</c:v>
                </c:pt>
                <c:pt idx="29">
                  <c:v>134761.31531873668</c:v>
                </c:pt>
                <c:pt idx="30">
                  <c:v>188116.19927301747</c:v>
                </c:pt>
                <c:pt idx="31">
                  <c:v>319289.42879278713</c:v>
                </c:pt>
                <c:pt idx="32">
                  <c:v>550797.94399366539</c:v>
                </c:pt>
                <c:pt idx="33">
                  <c:v>969209.56735842943</c:v>
                </c:pt>
                <c:pt idx="34">
                  <c:v>1473684.2105263157</c:v>
                </c:pt>
              </c:numCache>
            </c:numRef>
          </c:val>
          <c:smooth val="0"/>
          <c:extLst>
            <c:ext xmlns:c16="http://schemas.microsoft.com/office/drawing/2014/chart" uri="{C3380CC4-5D6E-409C-BE32-E72D297353CC}">
              <c16:uniqueId val="{00000002-6721-4E85-9FA9-41FFEFDB1A19}"/>
            </c:ext>
          </c:extLst>
        </c:ser>
        <c:ser>
          <c:idx val="0"/>
          <c:order val="1"/>
          <c:tx>
            <c:strRef>
              <c:f>'دلار با نرخ گندم'!$F$1</c:f>
              <c:strCache>
                <c:ptCount val="1"/>
                <c:pt idx="0">
                  <c:v>نرخ دلار بازار- ریال</c:v>
                </c:pt>
              </c:strCache>
            </c:strRef>
          </c:tx>
          <c:spPr>
            <a:ln w="38100"/>
          </c:spPr>
          <c:marker>
            <c:symbol val="none"/>
          </c:marker>
          <c:dLbls>
            <c:dLbl>
              <c:idx val="33"/>
              <c:layout>
                <c:manualLayout>
                  <c:x val="-8.3023342166744733E-3"/>
                  <c:y val="0.119492179288556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21-4E85-9FA9-41FFEFDB1A19}"/>
                </c:ext>
              </c:extLst>
            </c:dLbl>
            <c:spPr>
              <a:noFill/>
              <a:ln>
                <a:noFill/>
              </a:ln>
              <a:effectLst/>
            </c:spPr>
            <c:txPr>
              <a:bodyPr/>
              <a:lstStyle/>
              <a:p>
                <a:pPr>
                  <a:defRPr sz="2800" b="1">
                    <a:latin typeface="IPT Nazanin" panose="00000400000000000000" pitchFamily="2" charset="2"/>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Lit>
              <c:ptCount val="35"/>
              <c:pt idx="0">
                <c:v>1370 </c:v>
              </c:pt>
              <c:pt idx="1">
                <c:v>1371 </c:v>
              </c:pt>
              <c:pt idx="2">
                <c:v>1372 </c:v>
              </c:pt>
              <c:pt idx="3">
                <c:v>1373 </c:v>
              </c:pt>
              <c:pt idx="4">
                <c:v>1374 </c:v>
              </c:pt>
              <c:pt idx="5">
                <c:v>1375 </c:v>
              </c:pt>
              <c:pt idx="6">
                <c:v>1376 </c:v>
              </c:pt>
              <c:pt idx="7">
                <c:v>1377 </c:v>
              </c:pt>
              <c:pt idx="8">
                <c:v>1378 </c:v>
              </c:pt>
              <c:pt idx="9">
                <c:v>1379 </c:v>
              </c:pt>
              <c:pt idx="10">
                <c:v>1380 </c:v>
              </c:pt>
              <c:pt idx="11">
                <c:v>1381 </c:v>
              </c:pt>
              <c:pt idx="12">
                <c:v>1382 </c:v>
              </c:pt>
              <c:pt idx="13">
                <c:v>1383 </c:v>
              </c:pt>
              <c:pt idx="14">
                <c:v>1384 </c:v>
              </c:pt>
              <c:pt idx="15">
                <c:v>1385 </c:v>
              </c:pt>
              <c:pt idx="16">
                <c:v>1386 </c:v>
              </c:pt>
              <c:pt idx="17">
                <c:v>1387 </c:v>
              </c:pt>
              <c:pt idx="18">
                <c:v>1388 </c:v>
              </c:pt>
              <c:pt idx="19">
                <c:v>1389 </c:v>
              </c:pt>
              <c:pt idx="20">
                <c:v>1390 </c:v>
              </c:pt>
              <c:pt idx="21">
                <c:v>1391 </c:v>
              </c:pt>
              <c:pt idx="22">
                <c:v>1392 </c:v>
              </c:pt>
              <c:pt idx="23">
                <c:v>1393 </c:v>
              </c:pt>
              <c:pt idx="24">
                <c:v>1394 </c:v>
              </c:pt>
              <c:pt idx="25">
                <c:v>1395 </c:v>
              </c:pt>
              <c:pt idx="26">
                <c:v>1396 </c:v>
              </c:pt>
              <c:pt idx="27">
                <c:v>1397 </c:v>
              </c:pt>
              <c:pt idx="28">
                <c:v>1398 </c:v>
              </c:pt>
              <c:pt idx="29">
                <c:v>1399 </c:v>
              </c:pt>
              <c:pt idx="30">
                <c:v>1400 </c:v>
              </c:pt>
              <c:pt idx="31">
                <c:v>1401 </c:v>
              </c:pt>
              <c:pt idx="32">
                <c:v>1402 </c:v>
              </c:pt>
              <c:pt idx="33">
                <c:v>1403 </c:v>
              </c:pt>
              <c:pt idx="34">
                <c:v>1404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'دلار با نرخ گندم'!$F$2:$F$37</c15:sqref>
                  </c15:fullRef>
                </c:ext>
              </c:extLst>
              <c:f>'دلار با نرخ گندم'!$F$3:$F$37</c:f>
              <c:numCache>
                <c:formatCode>#,##0_);\(#,##0\)</c:formatCode>
                <c:ptCount val="35"/>
                <c:pt idx="0">
                  <c:v>1420.2</c:v>
                </c:pt>
                <c:pt idx="1">
                  <c:v>1498</c:v>
                </c:pt>
                <c:pt idx="2">
                  <c:v>1806</c:v>
                </c:pt>
                <c:pt idx="3">
                  <c:v>2635</c:v>
                </c:pt>
                <c:pt idx="4">
                  <c:v>4036</c:v>
                </c:pt>
                <c:pt idx="5">
                  <c:v>4446</c:v>
                </c:pt>
                <c:pt idx="6">
                  <c:v>4782</c:v>
                </c:pt>
                <c:pt idx="7">
                  <c:v>6468</c:v>
                </c:pt>
                <c:pt idx="8">
                  <c:v>8634</c:v>
                </c:pt>
                <c:pt idx="9">
                  <c:v>8131</c:v>
                </c:pt>
                <c:pt idx="10">
                  <c:v>7925</c:v>
                </c:pt>
                <c:pt idx="11">
                  <c:v>7991</c:v>
                </c:pt>
                <c:pt idx="12">
                  <c:v>8323</c:v>
                </c:pt>
                <c:pt idx="13">
                  <c:v>8747</c:v>
                </c:pt>
                <c:pt idx="14">
                  <c:v>9042</c:v>
                </c:pt>
                <c:pt idx="15">
                  <c:v>9226</c:v>
                </c:pt>
                <c:pt idx="16">
                  <c:v>9357</c:v>
                </c:pt>
                <c:pt idx="17">
                  <c:v>9667</c:v>
                </c:pt>
                <c:pt idx="18">
                  <c:v>9979</c:v>
                </c:pt>
                <c:pt idx="19">
                  <c:v>10601</c:v>
                </c:pt>
                <c:pt idx="20">
                  <c:v>13568</c:v>
                </c:pt>
                <c:pt idx="21">
                  <c:v>26059</c:v>
                </c:pt>
                <c:pt idx="22">
                  <c:v>31839</c:v>
                </c:pt>
                <c:pt idx="23">
                  <c:v>32801</c:v>
                </c:pt>
                <c:pt idx="24">
                  <c:v>34501</c:v>
                </c:pt>
                <c:pt idx="25">
                  <c:v>36440</c:v>
                </c:pt>
                <c:pt idx="26">
                  <c:v>40453</c:v>
                </c:pt>
                <c:pt idx="27">
                  <c:v>103378</c:v>
                </c:pt>
                <c:pt idx="28">
                  <c:v>129185</c:v>
                </c:pt>
                <c:pt idx="29">
                  <c:v>228809</c:v>
                </c:pt>
                <c:pt idx="30">
                  <c:v>259476</c:v>
                </c:pt>
                <c:pt idx="31">
                  <c:v>349266</c:v>
                </c:pt>
                <c:pt idx="32">
                  <c:v>517807.60271518602</c:v>
                </c:pt>
                <c:pt idx="33">
                  <c:v>690807.60271518596</c:v>
                </c:pt>
                <c:pt idx="34">
                  <c:v>1000000</c:v>
                </c:pt>
              </c:numCache>
            </c:numRef>
          </c:val>
          <c:smooth val="0"/>
          <c:extLst>
            <c:ext xmlns:c16="http://schemas.microsoft.com/office/drawing/2014/chart" uri="{C3380CC4-5D6E-409C-BE32-E72D297353CC}">
              <c16:uniqueId val="{00000004-6721-4E85-9FA9-41FFEFDB1A19}"/>
            </c:ext>
          </c:extLst>
        </c:ser>
        <c:dLbls>
          <c:showLegendKey val="0"/>
          <c:showVal val="0"/>
          <c:showCatName val="0"/>
          <c:showSerName val="0"/>
          <c:showPercent val="0"/>
          <c:showBubbleSize val="0"/>
        </c:dLbls>
        <c:smooth val="0"/>
        <c:axId val="1684037008"/>
        <c:axId val="2001566016"/>
        <c:extLst/>
      </c:lineChart>
      <c:dateAx>
        <c:axId val="1684037008"/>
        <c:scaling>
          <c:orientation val="minMax"/>
        </c:scaling>
        <c:delete val="0"/>
        <c:axPos val="b"/>
        <c:numFmt formatCode="[$-3020429]#" sourceLinked="0"/>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3600"/>
            </a:pPr>
            <a:endParaRPr lang="en-US"/>
          </a:p>
        </c:txPr>
        <c:crossAx val="2001566016"/>
        <c:crosses val="autoZero"/>
        <c:auto val="0"/>
        <c:lblOffset val="100"/>
        <c:baseTimeUnit val="days"/>
        <c:majorUnit val="2"/>
        <c:majorTimeUnit val="days"/>
        <c:minorUnit val="1"/>
        <c:minorTimeUnit val="days"/>
      </c:dateAx>
      <c:valAx>
        <c:axId val="2001566016"/>
        <c:scaling>
          <c:logBase val="10"/>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0"/>
              <a:lstStyle/>
              <a:p>
                <a:pPr>
                  <a:defRPr/>
                </a:pPr>
                <a:r>
                  <a:rPr lang="fa-IR"/>
                  <a:t>ریال</a:t>
                </a:r>
              </a:p>
            </c:rich>
          </c:tx>
          <c:layout>
            <c:manualLayout>
              <c:xMode val="edge"/>
              <c:yMode val="edge"/>
              <c:x val="8.9961373278072028E-3"/>
              <c:y val="1.0065770107739562E-2"/>
            </c:manualLayout>
          </c:layout>
          <c:overlay val="0"/>
          <c:spPr>
            <a:noFill/>
            <a:ln>
              <a:noFill/>
            </a:ln>
            <a:effectLst/>
          </c:spPr>
        </c:title>
        <c:numFmt formatCode="[$-3020429]#,###" sourceLinked="0"/>
        <c:majorTickMark val="none"/>
        <c:minorTickMark val="none"/>
        <c:tickLblPos val="nextTo"/>
        <c:spPr>
          <a:noFill/>
          <a:ln>
            <a:noFill/>
          </a:ln>
          <a:effectLst/>
        </c:spPr>
        <c:txPr>
          <a:bodyPr rot="-60000000" vert="horz"/>
          <a:lstStyle/>
          <a:p>
            <a:pPr>
              <a:defRPr sz="2000" b="1"/>
            </a:pPr>
            <a:endParaRPr lang="en-US"/>
          </a:p>
        </c:txPr>
        <c:crossAx val="1684037008"/>
        <c:crosses val="autoZero"/>
        <c:crossBetween val="between"/>
      </c:valAx>
    </c:plotArea>
    <c:legend>
      <c:legendPos val="r"/>
      <c:layout>
        <c:manualLayout>
          <c:xMode val="edge"/>
          <c:yMode val="edge"/>
          <c:x val="0.31160044895758371"/>
          <c:y val="0.69256015368638135"/>
          <c:w val="0.46427493445918838"/>
          <c:h val="0.11276434133321794"/>
        </c:manualLayout>
      </c:layout>
      <c:overlay val="0"/>
      <c:spPr>
        <a:noFill/>
        <a:ln>
          <a:noFill/>
        </a:ln>
        <a:effectLst/>
      </c:spPr>
      <c:txPr>
        <a:bodyPr rot="0" vert="horz"/>
        <a:lstStyle/>
        <a:p>
          <a:pPr rtl="0">
            <a:defRPr sz="2800" b="1">
              <a:cs typeface="B Nazanin" panose="00000400000000000000" pitchFamily="2" charset="-78"/>
            </a:defRPr>
          </a:pPr>
          <a:endParaRPr lang="en-US"/>
        </a:p>
      </c:txPr>
    </c:legend>
    <c:plotVisOnly val="1"/>
    <c:dispBlanksAs val="gap"/>
    <c:showDLblsOverMax val="0"/>
  </c:chart>
  <c:txPr>
    <a:bodyPr/>
    <a:lstStyle/>
    <a:p>
      <a:pPr>
        <a:defRPr sz="1600">
          <a:cs typeface="B Nazanin" panose="00000400000000000000" pitchFamily="2" charset="-78"/>
        </a:defRPr>
      </a:pPr>
      <a:endParaRPr lang="en-US"/>
    </a:p>
  </c:txPr>
  <c:printSettings>
    <c:headerFooter/>
    <c:pageMargins b="0.75" l="0.7" r="0.7" t="0.75" header="0.3" footer="0.3"/>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B Titr" panose="00000700000000000000" pitchFamily="2" charset="-78"/>
              </a:defRPr>
            </a:pPr>
            <a:r>
              <a:rPr lang="fa-IR">
                <a:cs typeface="B Titr" panose="00000700000000000000" pitchFamily="2" charset="-78"/>
              </a:rPr>
              <a:t>نرخ حقیقی ارز به قیمت های ثابت سال 1381</a:t>
            </a:r>
            <a:endParaRPr lang="en-US">
              <a:cs typeface="B Titr" panose="00000700000000000000" pitchFamily="2" charset="-78"/>
            </a:endParaRPr>
          </a:p>
        </c:rich>
      </c:tx>
      <c:overlay val="0"/>
      <c:spPr>
        <a:noFill/>
        <a:ln>
          <a:noFill/>
        </a:ln>
        <a:effectLst/>
      </c:spPr>
    </c:title>
    <c:autoTitleDeleted val="0"/>
    <c:plotArea>
      <c:layout>
        <c:manualLayout>
          <c:layoutTarget val="inner"/>
          <c:xMode val="edge"/>
          <c:yMode val="edge"/>
          <c:x val="8.6232126105281207E-2"/>
          <c:y val="8.2488941349667833E-2"/>
          <c:w val="0.89336414291842292"/>
          <c:h val="0.72107410199534183"/>
        </c:manualLayout>
      </c:layout>
      <c:lineChart>
        <c:grouping val="standard"/>
        <c:varyColors val="0"/>
        <c:ser>
          <c:idx val="0"/>
          <c:order val="0"/>
          <c:spPr>
            <a:ln w="28575" cap="rnd">
              <a:solidFill>
                <a:schemeClr val="accent1"/>
              </a:solidFill>
              <a:round/>
            </a:ln>
            <a:effectLst/>
          </c:spPr>
          <c:marker>
            <c:symbol val="none"/>
          </c:marker>
          <c:dLbls>
            <c:dLbl>
              <c:idx val="3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E6-467F-A4BA-CFE4D6F57A37}"/>
                </c:ext>
              </c:extLst>
            </c:dLbl>
            <c:spPr>
              <a:noFill/>
              <a:ln>
                <a:noFill/>
              </a:ln>
              <a:effectLst/>
            </c:spPr>
            <c:txPr>
              <a:bodyPr wrap="square" lIns="38100" tIns="19050" rIns="38100" bIns="19050" anchor="ctr">
                <a:spAutoFit/>
              </a:bodyPr>
              <a:lstStyle/>
              <a:p>
                <a:pPr>
                  <a:defRPr sz="1200" b="1">
                    <a:latin typeface="IPT Nazanin" panose="00000400000000000000" pitchFamily="2" charset="2"/>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Data!$G$3:$BV$3</c15:sqref>
                  </c15:fullRef>
                </c:ext>
              </c:extLst>
              <c:f>Data!$G$3:$BS$3</c:f>
              <c:strCache>
                <c:ptCount val="65"/>
                <c:pt idx="0">
                  <c:v>1339</c:v>
                </c:pt>
                <c:pt idx="1">
                  <c:v>1340</c:v>
                </c:pt>
                <c:pt idx="2">
                  <c:v>1341</c:v>
                </c:pt>
                <c:pt idx="3">
                  <c:v>1342</c:v>
                </c:pt>
                <c:pt idx="4">
                  <c:v>1343</c:v>
                </c:pt>
                <c:pt idx="5">
                  <c:v>1344</c:v>
                </c:pt>
                <c:pt idx="6">
                  <c:v>1345</c:v>
                </c:pt>
                <c:pt idx="7">
                  <c:v>1346</c:v>
                </c:pt>
                <c:pt idx="8">
                  <c:v>1347</c:v>
                </c:pt>
                <c:pt idx="9">
                  <c:v>1348</c:v>
                </c:pt>
                <c:pt idx="10">
                  <c:v>1349</c:v>
                </c:pt>
                <c:pt idx="11">
                  <c:v>1350</c:v>
                </c:pt>
                <c:pt idx="12">
                  <c:v>1351</c:v>
                </c:pt>
                <c:pt idx="13">
                  <c:v>1352</c:v>
                </c:pt>
                <c:pt idx="14">
                  <c:v>1353</c:v>
                </c:pt>
                <c:pt idx="15">
                  <c:v>1354</c:v>
                </c:pt>
                <c:pt idx="16">
                  <c:v>1355</c:v>
                </c:pt>
                <c:pt idx="17">
                  <c:v>1356</c:v>
                </c:pt>
                <c:pt idx="18">
                  <c:v>1357</c:v>
                </c:pt>
                <c:pt idx="19">
                  <c:v>1358</c:v>
                </c:pt>
                <c:pt idx="20">
                  <c:v>1359</c:v>
                </c:pt>
                <c:pt idx="21">
                  <c:v>1360</c:v>
                </c:pt>
                <c:pt idx="22">
                  <c:v>1361</c:v>
                </c:pt>
                <c:pt idx="23">
                  <c:v>1362</c:v>
                </c:pt>
                <c:pt idx="24">
                  <c:v>1363</c:v>
                </c:pt>
                <c:pt idx="25">
                  <c:v>1364</c:v>
                </c:pt>
                <c:pt idx="26">
                  <c:v>1365</c:v>
                </c:pt>
                <c:pt idx="27">
                  <c:v>1366</c:v>
                </c:pt>
                <c:pt idx="28">
                  <c:v>1367</c:v>
                </c:pt>
                <c:pt idx="29">
                  <c:v>1368</c:v>
                </c:pt>
                <c:pt idx="30">
                  <c:v>1369</c:v>
                </c:pt>
                <c:pt idx="31">
                  <c:v>1370</c:v>
                </c:pt>
                <c:pt idx="32">
                  <c:v>1371</c:v>
                </c:pt>
                <c:pt idx="33">
                  <c:v>1372</c:v>
                </c:pt>
                <c:pt idx="34">
                  <c:v>1373</c:v>
                </c:pt>
                <c:pt idx="35">
                  <c:v>1374</c:v>
                </c:pt>
                <c:pt idx="36">
                  <c:v>1375</c:v>
                </c:pt>
                <c:pt idx="37">
                  <c:v>1376</c:v>
                </c:pt>
                <c:pt idx="38">
                  <c:v>1377</c:v>
                </c:pt>
                <c:pt idx="39">
                  <c:v>1378</c:v>
                </c:pt>
                <c:pt idx="40">
                  <c:v>1379</c:v>
                </c:pt>
                <c:pt idx="41">
                  <c:v>1380</c:v>
                </c:pt>
                <c:pt idx="42">
                  <c:v>1381</c:v>
                </c:pt>
                <c:pt idx="43">
                  <c:v>1382</c:v>
                </c:pt>
                <c:pt idx="44">
                  <c:v>1383</c:v>
                </c:pt>
                <c:pt idx="45">
                  <c:v>1384</c:v>
                </c:pt>
                <c:pt idx="46">
                  <c:v>1385</c:v>
                </c:pt>
                <c:pt idx="47">
                  <c:v>1386</c:v>
                </c:pt>
                <c:pt idx="48">
                  <c:v>1387</c:v>
                </c:pt>
                <c:pt idx="49">
                  <c:v>1388</c:v>
                </c:pt>
                <c:pt idx="50">
                  <c:v>1389</c:v>
                </c:pt>
                <c:pt idx="51">
                  <c:v>1390</c:v>
                </c:pt>
                <c:pt idx="52">
                  <c:v>1391</c:v>
                </c:pt>
                <c:pt idx="53">
                  <c:v>1392</c:v>
                </c:pt>
                <c:pt idx="54">
                  <c:v>1393</c:v>
                </c:pt>
                <c:pt idx="55">
                  <c:v>1394</c:v>
                </c:pt>
                <c:pt idx="56">
                  <c:v>1395</c:v>
                </c:pt>
                <c:pt idx="57">
                  <c:v>1396</c:v>
                </c:pt>
                <c:pt idx="58">
                  <c:v>1397</c:v>
                </c:pt>
                <c:pt idx="59">
                  <c:v>1398</c:v>
                </c:pt>
                <c:pt idx="60">
                  <c:v>1399</c:v>
                </c:pt>
                <c:pt idx="61">
                  <c:v>1400</c:v>
                </c:pt>
                <c:pt idx="62">
                  <c:v>1401</c:v>
                </c:pt>
                <c:pt idx="63">
                  <c:v>1402</c:v>
                </c:pt>
                <c:pt idx="64">
                  <c:v>1403</c:v>
                </c:pt>
              </c:strCache>
            </c:strRef>
          </c:cat>
          <c:val>
            <c:numRef>
              <c:extLst>
                <c:ext xmlns:c15="http://schemas.microsoft.com/office/drawing/2012/chart" uri="{02D57815-91ED-43cb-92C2-25804820EDAC}">
                  <c15:fullRef>
                    <c15:sqref>Data!$G$33:$BV$33</c15:sqref>
                  </c15:fullRef>
                </c:ext>
              </c:extLst>
              <c:f>Data!$G$33:$BS$33</c:f>
              <c:numCache>
                <c:formatCode>#,##0_);\(#,##0\)</c:formatCode>
                <c:ptCount val="65"/>
                <c:pt idx="0">
                  <c:v>3386.3888811674883</c:v>
                </c:pt>
                <c:pt idx="1">
                  <c:v>3422.6477646513672</c:v>
                </c:pt>
                <c:pt idx="2">
                  <c:v>3463.6775538568545</c:v>
                </c:pt>
                <c:pt idx="3">
                  <c:v>3506.6157053509305</c:v>
                </c:pt>
                <c:pt idx="4">
                  <c:v>3551.4622191336443</c:v>
                </c:pt>
                <c:pt idx="5">
                  <c:v>3607.7589066481387</c:v>
                </c:pt>
                <c:pt idx="6">
                  <c:v>3716.5355570998258</c:v>
                </c:pt>
                <c:pt idx="7">
                  <c:v>3819.5871206856718</c:v>
                </c:pt>
                <c:pt idx="8">
                  <c:v>3982.7520963632142</c:v>
                </c:pt>
                <c:pt idx="9">
                  <c:v>4200.3053972666121</c:v>
                </c:pt>
                <c:pt idx="10">
                  <c:v>4445.5299513551054</c:v>
                </c:pt>
                <c:pt idx="11">
                  <c:v>4636.3661802177412</c:v>
                </c:pt>
                <c:pt idx="12">
                  <c:v>2173.5367616400231</c:v>
                </c:pt>
                <c:pt idx="13">
                  <c:v>2274.3660875608061</c:v>
                </c:pt>
                <c:pt idx="14">
                  <c:v>2525.7928190873276</c:v>
                </c:pt>
                <c:pt idx="15">
                  <c:v>2756.7297660412351</c:v>
                </c:pt>
                <c:pt idx="16">
                  <c:v>2029.1373484672988</c:v>
                </c:pt>
                <c:pt idx="17">
                  <c:v>2161.0654466836572</c:v>
                </c:pt>
                <c:pt idx="18">
                  <c:v>3276.0219288085877</c:v>
                </c:pt>
                <c:pt idx="19">
                  <c:v>3854.2923210562903</c:v>
                </c:pt>
                <c:pt idx="20">
                  <c:v>4966.2617558489737</c:v>
                </c:pt>
                <c:pt idx="21">
                  <c:v>6164.4496177901274</c:v>
                </c:pt>
                <c:pt idx="22">
                  <c:v>7269.3537178596216</c:v>
                </c:pt>
                <c:pt idx="23">
                  <c:v>8440.7366226546219</c:v>
                </c:pt>
                <c:pt idx="24">
                  <c:v>10086.252696059495</c:v>
                </c:pt>
                <c:pt idx="25">
                  <c:v>11056.102499163502</c:v>
                </c:pt>
                <c:pt idx="26">
                  <c:v>10210.916323063855</c:v>
                </c:pt>
                <c:pt idx="27">
                  <c:v>11309.796108408609</c:v>
                </c:pt>
                <c:pt idx="28">
                  <c:v>9058.4473281884366</c:v>
                </c:pt>
                <c:pt idx="29">
                  <c:v>10247.642747699369</c:v>
                </c:pt>
                <c:pt idx="30">
                  <c:v>11331.49249633042</c:v>
                </c:pt>
                <c:pt idx="31">
                  <c:v>9849.5898357704464</c:v>
                </c:pt>
                <c:pt idx="32">
                  <c:v>8605.0392537646039</c:v>
                </c:pt>
                <c:pt idx="33">
                  <c:v>8715.298934188404</c:v>
                </c:pt>
                <c:pt idx="34">
                  <c:v>9650.4447573126108</c:v>
                </c:pt>
                <c:pt idx="35">
                  <c:v>10191.076020471428</c:v>
                </c:pt>
                <c:pt idx="36">
                  <c:v>9393.4308494418092</c:v>
                </c:pt>
                <c:pt idx="37">
                  <c:v>8827.8895840516889</c:v>
                </c:pt>
                <c:pt idx="38">
                  <c:v>10248.176678248787</c:v>
                </c:pt>
                <c:pt idx="39">
                  <c:v>11649.503225806449</c:v>
                </c:pt>
                <c:pt idx="40">
                  <c:v>10045.147018763035</c:v>
                </c:pt>
                <c:pt idx="41">
                  <c:v>9034.8034504810003</c:v>
                </c:pt>
                <c:pt idx="42">
                  <c:v>7991</c:v>
                </c:pt>
                <c:pt idx="43">
                  <c:v>7369.7627516150187</c:v>
                </c:pt>
                <c:pt idx="44">
                  <c:v>6895.155215385671</c:v>
                </c:pt>
                <c:pt idx="45">
                  <c:v>6684.4184054392899</c:v>
                </c:pt>
                <c:pt idx="46">
                  <c:v>6282.7481493023179</c:v>
                </c:pt>
                <c:pt idx="47">
                  <c:v>5546.4187367650638</c:v>
                </c:pt>
                <c:pt idx="48">
                  <c:v>4743.9250151023107</c:v>
                </c:pt>
                <c:pt idx="49">
                  <c:v>4406.3260379893418</c:v>
                </c:pt>
                <c:pt idx="50">
                  <c:v>4231.6771711183928</c:v>
                </c:pt>
                <c:pt idx="51">
                  <c:v>4598.1104667871159</c:v>
                </c:pt>
                <c:pt idx="52">
                  <c:v>6907.2646296706034</c:v>
                </c:pt>
                <c:pt idx="53">
                  <c:v>6352.8409673155174</c:v>
                </c:pt>
                <c:pt idx="54">
                  <c:v>5757.4009558470743</c:v>
                </c:pt>
                <c:pt idx="55">
                  <c:v>5415.3715980590659</c:v>
                </c:pt>
                <c:pt idx="56">
                  <c:v>5313.117022469316</c:v>
                </c:pt>
                <c:pt idx="57">
                  <c:v>5491.2209623810486</c:v>
                </c:pt>
                <c:pt idx="58">
                  <c:v>10963.488204990032</c:v>
                </c:pt>
                <c:pt idx="59">
                  <c:v>9876.4407386268558</c:v>
                </c:pt>
                <c:pt idx="60">
                  <c:v>12037.53454503439</c:v>
                </c:pt>
                <c:pt idx="61">
                  <c:v>9773.3165266358628</c:v>
                </c:pt>
                <c:pt idx="62">
                  <c:v>9698.9854870088857</c:v>
                </c:pt>
                <c:pt idx="63">
                  <c:v>10577.539945331351</c:v>
                </c:pt>
                <c:pt idx="64">
                  <c:v>10911.921233968074</c:v>
                </c:pt>
              </c:numCache>
            </c:numRef>
          </c:val>
          <c:smooth val="0"/>
          <c:extLst>
            <c:ext xmlns:c16="http://schemas.microsoft.com/office/drawing/2014/chart" uri="{C3380CC4-5D6E-409C-BE32-E72D297353CC}">
              <c16:uniqueId val="{00000001-79E6-467F-A4BA-CFE4D6F57A37}"/>
            </c:ext>
          </c:extLst>
        </c:ser>
        <c:dLbls>
          <c:showLegendKey val="0"/>
          <c:showVal val="0"/>
          <c:showCatName val="0"/>
          <c:showSerName val="0"/>
          <c:showPercent val="0"/>
          <c:showBubbleSize val="0"/>
        </c:dLbls>
        <c:smooth val="0"/>
        <c:axId val="1684037008"/>
        <c:axId val="2001566016"/>
      </c:lineChart>
      <c:catAx>
        <c:axId val="16840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ریال</a:t>
                </a:r>
              </a:p>
            </c:rich>
          </c:tx>
          <c:layout>
            <c:manualLayout>
              <c:xMode val="edge"/>
              <c:yMode val="edge"/>
              <c:x val="8.9961373278072028E-3"/>
              <c:y val="1.0065770107739562E-2"/>
            </c:manualLayout>
          </c:layout>
          <c:overlay val="0"/>
          <c:spPr>
            <a:noFill/>
            <a:ln>
              <a:noFill/>
            </a:ln>
            <a:effectLst/>
          </c:sp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crossAx val="1684037008"/>
        <c:crosses val="autoZero"/>
        <c:crossBetween val="between"/>
      </c:valAx>
    </c:plotArea>
    <c:plotVisOnly val="1"/>
    <c:dispBlanksAs val="gap"/>
    <c:showDLblsOverMax val="0"/>
  </c:chart>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6232126105281207E-2"/>
          <c:y val="8.2488941349667833E-2"/>
          <c:w val="0.89336414291842292"/>
          <c:h val="0.81223347348677866"/>
        </c:manualLayout>
      </c:layout>
      <c:lineChart>
        <c:grouping val="standard"/>
        <c:varyColors val="0"/>
        <c:ser>
          <c:idx val="2"/>
          <c:order val="0"/>
          <c:tx>
            <c:strRef>
              <c:f>Data!$E$33</c:f>
              <c:strCache>
                <c:ptCount val="1"/>
                <c:pt idx="0">
                  <c:v>نرخ حقیقی ارز به قیمت های ثابت سال 1381</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Data!$F$24:$BV$24</c15:sqref>
                  </c15:fullRef>
                </c:ext>
              </c:extLst>
              <c:f>Data!$S$24:$BV$24</c:f>
              <c:strCache>
                <c:ptCount val="56"/>
                <c:pt idx="0">
                  <c:v>1351</c:v>
                </c:pt>
                <c:pt idx="1">
                  <c:v>1352</c:v>
                </c:pt>
                <c:pt idx="2">
                  <c:v>1353</c:v>
                </c:pt>
                <c:pt idx="3">
                  <c:v>1354</c:v>
                </c:pt>
                <c:pt idx="4">
                  <c:v>1355</c:v>
                </c:pt>
                <c:pt idx="5">
                  <c:v>1356</c:v>
                </c:pt>
                <c:pt idx="6">
                  <c:v>1357</c:v>
                </c:pt>
                <c:pt idx="7">
                  <c:v>1358</c:v>
                </c:pt>
                <c:pt idx="8">
                  <c:v>1359</c:v>
                </c:pt>
                <c:pt idx="9">
                  <c:v>1360</c:v>
                </c:pt>
                <c:pt idx="10">
                  <c:v>1361</c:v>
                </c:pt>
                <c:pt idx="11">
                  <c:v>1362</c:v>
                </c:pt>
                <c:pt idx="12">
                  <c:v>1363</c:v>
                </c:pt>
                <c:pt idx="13">
                  <c:v>1364</c:v>
                </c:pt>
                <c:pt idx="14">
                  <c:v>1365</c:v>
                </c:pt>
                <c:pt idx="15">
                  <c:v>1366</c:v>
                </c:pt>
                <c:pt idx="16">
                  <c:v>1367</c:v>
                </c:pt>
                <c:pt idx="17">
                  <c:v>1368</c:v>
                </c:pt>
                <c:pt idx="18">
                  <c:v>1369</c:v>
                </c:pt>
                <c:pt idx="19">
                  <c:v>1370</c:v>
                </c:pt>
                <c:pt idx="20">
                  <c:v>1371</c:v>
                </c:pt>
                <c:pt idx="21">
                  <c:v>1372</c:v>
                </c:pt>
                <c:pt idx="22">
                  <c:v>1373</c:v>
                </c:pt>
                <c:pt idx="23">
                  <c:v>1374</c:v>
                </c:pt>
                <c:pt idx="24">
                  <c:v>1375</c:v>
                </c:pt>
                <c:pt idx="25">
                  <c:v>1376</c:v>
                </c:pt>
                <c:pt idx="26">
                  <c:v>1377</c:v>
                </c:pt>
                <c:pt idx="27">
                  <c:v>1378</c:v>
                </c:pt>
                <c:pt idx="28">
                  <c:v>1379</c:v>
                </c:pt>
                <c:pt idx="29">
                  <c:v>1380</c:v>
                </c:pt>
                <c:pt idx="30">
                  <c:v>1381</c:v>
                </c:pt>
                <c:pt idx="31">
                  <c:v>1382</c:v>
                </c:pt>
                <c:pt idx="32">
                  <c:v>1383</c:v>
                </c:pt>
                <c:pt idx="33">
                  <c:v>1384</c:v>
                </c:pt>
                <c:pt idx="34">
                  <c:v>1385</c:v>
                </c:pt>
                <c:pt idx="35">
                  <c:v>1386</c:v>
                </c:pt>
                <c:pt idx="36">
                  <c:v>1387</c:v>
                </c:pt>
                <c:pt idx="37">
                  <c:v>1388</c:v>
                </c:pt>
                <c:pt idx="38">
                  <c:v>1389</c:v>
                </c:pt>
                <c:pt idx="39">
                  <c:v>1390</c:v>
                </c:pt>
                <c:pt idx="40">
                  <c:v>1391</c:v>
                </c:pt>
                <c:pt idx="41">
                  <c:v>1392</c:v>
                </c:pt>
                <c:pt idx="42">
                  <c:v>1393</c:v>
                </c:pt>
                <c:pt idx="43">
                  <c:v>1394</c:v>
                </c:pt>
                <c:pt idx="44">
                  <c:v>1395</c:v>
                </c:pt>
                <c:pt idx="45">
                  <c:v>1396</c:v>
                </c:pt>
                <c:pt idx="46">
                  <c:v>1397</c:v>
                </c:pt>
                <c:pt idx="47">
                  <c:v>1398</c:v>
                </c:pt>
                <c:pt idx="48">
                  <c:v>1399</c:v>
                </c:pt>
                <c:pt idx="49">
                  <c:v>1400</c:v>
                </c:pt>
                <c:pt idx="50">
                  <c:v>1401</c:v>
                </c:pt>
                <c:pt idx="51">
                  <c:v>1402</c:v>
                </c:pt>
                <c:pt idx="52">
                  <c:v>1403</c:v>
                </c:pt>
                <c:pt idx="53">
                  <c:v>1404</c:v>
                </c:pt>
                <c:pt idx="54">
                  <c:v>پیش بینی 1405</c:v>
                </c:pt>
                <c:pt idx="55">
                  <c:v>پیش بینی 1406</c:v>
                </c:pt>
              </c:strCache>
            </c:strRef>
          </c:cat>
          <c:val>
            <c:numRef>
              <c:extLst>
                <c:ext xmlns:c15="http://schemas.microsoft.com/office/drawing/2012/chart" uri="{02D57815-91ED-43cb-92C2-25804820EDAC}">
                  <c15:fullRef>
                    <c15:sqref>Data!$F$33:$BV$33</c15:sqref>
                  </c15:fullRef>
                </c:ext>
              </c:extLst>
              <c:f>Data!$S$33:$BV$33</c:f>
              <c:numCache>
                <c:formatCode>#,##0_);\(#,##0\)</c:formatCode>
                <c:ptCount val="56"/>
                <c:pt idx="0">
                  <c:v>2173.5367616400231</c:v>
                </c:pt>
                <c:pt idx="1">
                  <c:v>2274.3660875608061</c:v>
                </c:pt>
                <c:pt idx="2">
                  <c:v>2525.7928190873276</c:v>
                </c:pt>
                <c:pt idx="3">
                  <c:v>2756.7297660412351</c:v>
                </c:pt>
                <c:pt idx="4">
                  <c:v>2029.1373484672988</c:v>
                </c:pt>
                <c:pt idx="5">
                  <c:v>2161.0654466836572</c:v>
                </c:pt>
                <c:pt idx="6">
                  <c:v>3276.0219288085877</c:v>
                </c:pt>
                <c:pt idx="7">
                  <c:v>3854.2923210562903</c:v>
                </c:pt>
                <c:pt idx="8">
                  <c:v>4966.2617558489737</c:v>
                </c:pt>
                <c:pt idx="9">
                  <c:v>6164.4496177901274</c:v>
                </c:pt>
                <c:pt idx="10">
                  <c:v>7269.3537178596216</c:v>
                </c:pt>
                <c:pt idx="11">
                  <c:v>8440.7366226546219</c:v>
                </c:pt>
                <c:pt idx="12">
                  <c:v>10086.252696059495</c:v>
                </c:pt>
                <c:pt idx="13">
                  <c:v>11056.102499163502</c:v>
                </c:pt>
                <c:pt idx="14">
                  <c:v>10210.916323063855</c:v>
                </c:pt>
                <c:pt idx="15">
                  <c:v>11309.796108408609</c:v>
                </c:pt>
                <c:pt idx="16">
                  <c:v>9058.4473281884366</c:v>
                </c:pt>
                <c:pt idx="17">
                  <c:v>10247.642747699369</c:v>
                </c:pt>
                <c:pt idx="18">
                  <c:v>11331.49249633042</c:v>
                </c:pt>
                <c:pt idx="19">
                  <c:v>9849.5898357704464</c:v>
                </c:pt>
                <c:pt idx="20">
                  <c:v>8605.0392537646039</c:v>
                </c:pt>
                <c:pt idx="21">
                  <c:v>8715.298934188404</c:v>
                </c:pt>
                <c:pt idx="22">
                  <c:v>9650.4447573126108</c:v>
                </c:pt>
                <c:pt idx="23">
                  <c:v>10191.076020471428</c:v>
                </c:pt>
                <c:pt idx="24">
                  <c:v>9393.4308494418092</c:v>
                </c:pt>
                <c:pt idx="25">
                  <c:v>8827.8895840516889</c:v>
                </c:pt>
                <c:pt idx="26">
                  <c:v>10248.176678248787</c:v>
                </c:pt>
                <c:pt idx="27">
                  <c:v>11649.503225806449</c:v>
                </c:pt>
                <c:pt idx="28">
                  <c:v>10045.147018763035</c:v>
                </c:pt>
                <c:pt idx="29">
                  <c:v>9034.8034504810003</c:v>
                </c:pt>
                <c:pt idx="30">
                  <c:v>7991</c:v>
                </c:pt>
                <c:pt idx="31">
                  <c:v>7369.7627516150187</c:v>
                </c:pt>
                <c:pt idx="32">
                  <c:v>6895.155215385671</c:v>
                </c:pt>
                <c:pt idx="33">
                  <c:v>6684.4184054392899</c:v>
                </c:pt>
                <c:pt idx="34">
                  <c:v>6282.7481493023179</c:v>
                </c:pt>
                <c:pt idx="35">
                  <c:v>5546.4187367650638</c:v>
                </c:pt>
                <c:pt idx="36">
                  <c:v>4743.9250151023107</c:v>
                </c:pt>
                <c:pt idx="37">
                  <c:v>4406.3260379893418</c:v>
                </c:pt>
                <c:pt idx="38">
                  <c:v>4231.6771711183928</c:v>
                </c:pt>
                <c:pt idx="39">
                  <c:v>4598.1104667871159</c:v>
                </c:pt>
                <c:pt idx="40">
                  <c:v>6907.2646296706034</c:v>
                </c:pt>
                <c:pt idx="41">
                  <c:v>6352.8409673155174</c:v>
                </c:pt>
                <c:pt idx="42">
                  <c:v>5757.4009558470743</c:v>
                </c:pt>
                <c:pt idx="43">
                  <c:v>5415.3715980590659</c:v>
                </c:pt>
                <c:pt idx="44">
                  <c:v>5313.117022469316</c:v>
                </c:pt>
                <c:pt idx="45">
                  <c:v>5491.2209623810486</c:v>
                </c:pt>
                <c:pt idx="46">
                  <c:v>10963.488204990032</c:v>
                </c:pt>
                <c:pt idx="47">
                  <c:v>9876.4407386268558</c:v>
                </c:pt>
                <c:pt idx="48">
                  <c:v>12037.53454503439</c:v>
                </c:pt>
                <c:pt idx="49">
                  <c:v>9773.3165266358628</c:v>
                </c:pt>
                <c:pt idx="50">
                  <c:v>9698.9854870088857</c:v>
                </c:pt>
                <c:pt idx="51">
                  <c:v>10577.539945331351</c:v>
                </c:pt>
                <c:pt idx="52">
                  <c:v>10911.921233968074</c:v>
                </c:pt>
                <c:pt idx="53">
                  <c:v>11320.644302369514</c:v>
                </c:pt>
                <c:pt idx="54">
                  <c:v>11320.644302369517</c:v>
                </c:pt>
                <c:pt idx="55">
                  <c:v>11320.644302369517</c:v>
                </c:pt>
              </c:numCache>
            </c:numRef>
          </c:val>
          <c:smooth val="0"/>
          <c:extLst>
            <c:ext xmlns:c16="http://schemas.microsoft.com/office/drawing/2014/chart" uri="{C3380CC4-5D6E-409C-BE32-E72D297353CC}">
              <c16:uniqueId val="{00000002-149E-415A-8DD2-83C98BC67CB5}"/>
            </c:ext>
          </c:extLst>
        </c:ser>
        <c:dLbls>
          <c:showLegendKey val="0"/>
          <c:showVal val="0"/>
          <c:showCatName val="0"/>
          <c:showSerName val="0"/>
          <c:showPercent val="0"/>
          <c:showBubbleSize val="0"/>
        </c:dLbls>
        <c:marker val="1"/>
        <c:smooth val="0"/>
        <c:axId val="1684037008"/>
        <c:axId val="2001566016"/>
        <c:extLst>
          <c:ext xmlns:c15="http://schemas.microsoft.com/office/drawing/2012/chart" uri="{02D57815-91ED-43cb-92C2-25804820EDAC}">
            <c15:filteredLineSeries>
              <c15:ser>
                <c:idx val="4"/>
                <c:order val="2"/>
                <c:tx>
                  <c:strRef>
                    <c:extLst>
                      <c:ext uri="{02D57815-91ED-43cb-92C2-25804820EDAC}">
                        <c15:formulaRef>
                          <c15:sqref>Data!$E$83</c15:sqref>
                        </c15:formulaRef>
                      </c:ext>
                    </c:extLst>
                    <c:strCache>
                      <c:ptCount val="1"/>
                      <c:pt idx="0">
                        <c:v>ارزش حقیقی صادرات غیر نفتی به قیمت های ثابت 1381 (میلیارد دلار) </c:v>
                      </c:pt>
                    </c:strCache>
                  </c:strRef>
                </c:tx>
                <c:spPr>
                  <a:ln w="28575" cap="rnd">
                    <a:solidFill>
                      <a:schemeClr val="accent5"/>
                    </a:solidFill>
                    <a:round/>
                  </a:ln>
                  <a:effectLst/>
                </c:spPr>
                <c:marker>
                  <c:symbol val="none"/>
                </c:marker>
                <c:cat>
                  <c:strRef>
                    <c:extLst>
                      <c:ext uri="{02D57815-91ED-43cb-92C2-25804820EDAC}">
                        <c15:fullRef>
                          <c15:sqref>Data!$F$24:$BV$24</c15:sqref>
                        </c15:fullRef>
                        <c15:formulaRef>
                          <c15:sqref>Data!$S$24:$BV$24</c15:sqref>
                        </c15:formulaRef>
                      </c:ext>
                    </c:extLst>
                    <c:strCache>
                      <c:ptCount val="56"/>
                      <c:pt idx="0">
                        <c:v>1351</c:v>
                      </c:pt>
                      <c:pt idx="1">
                        <c:v>1352</c:v>
                      </c:pt>
                      <c:pt idx="2">
                        <c:v>1353</c:v>
                      </c:pt>
                      <c:pt idx="3">
                        <c:v>1354</c:v>
                      </c:pt>
                      <c:pt idx="4">
                        <c:v>1355</c:v>
                      </c:pt>
                      <c:pt idx="5">
                        <c:v>1356</c:v>
                      </c:pt>
                      <c:pt idx="6">
                        <c:v>1357</c:v>
                      </c:pt>
                      <c:pt idx="7">
                        <c:v>1358</c:v>
                      </c:pt>
                      <c:pt idx="8">
                        <c:v>1359</c:v>
                      </c:pt>
                      <c:pt idx="9">
                        <c:v>1360</c:v>
                      </c:pt>
                      <c:pt idx="10">
                        <c:v>1361</c:v>
                      </c:pt>
                      <c:pt idx="11">
                        <c:v>1362</c:v>
                      </c:pt>
                      <c:pt idx="12">
                        <c:v>1363</c:v>
                      </c:pt>
                      <c:pt idx="13">
                        <c:v>1364</c:v>
                      </c:pt>
                      <c:pt idx="14">
                        <c:v>1365</c:v>
                      </c:pt>
                      <c:pt idx="15">
                        <c:v>1366</c:v>
                      </c:pt>
                      <c:pt idx="16">
                        <c:v>1367</c:v>
                      </c:pt>
                      <c:pt idx="17">
                        <c:v>1368</c:v>
                      </c:pt>
                      <c:pt idx="18">
                        <c:v>1369</c:v>
                      </c:pt>
                      <c:pt idx="19">
                        <c:v>1370</c:v>
                      </c:pt>
                      <c:pt idx="20">
                        <c:v>1371</c:v>
                      </c:pt>
                      <c:pt idx="21">
                        <c:v>1372</c:v>
                      </c:pt>
                      <c:pt idx="22">
                        <c:v>1373</c:v>
                      </c:pt>
                      <c:pt idx="23">
                        <c:v>1374</c:v>
                      </c:pt>
                      <c:pt idx="24">
                        <c:v>1375</c:v>
                      </c:pt>
                      <c:pt idx="25">
                        <c:v>1376</c:v>
                      </c:pt>
                      <c:pt idx="26">
                        <c:v>1377</c:v>
                      </c:pt>
                      <c:pt idx="27">
                        <c:v>1378</c:v>
                      </c:pt>
                      <c:pt idx="28">
                        <c:v>1379</c:v>
                      </c:pt>
                      <c:pt idx="29">
                        <c:v>1380</c:v>
                      </c:pt>
                      <c:pt idx="30">
                        <c:v>1381</c:v>
                      </c:pt>
                      <c:pt idx="31">
                        <c:v>1382</c:v>
                      </c:pt>
                      <c:pt idx="32">
                        <c:v>1383</c:v>
                      </c:pt>
                      <c:pt idx="33">
                        <c:v>1384</c:v>
                      </c:pt>
                      <c:pt idx="34">
                        <c:v>1385</c:v>
                      </c:pt>
                      <c:pt idx="35">
                        <c:v>1386</c:v>
                      </c:pt>
                      <c:pt idx="36">
                        <c:v>1387</c:v>
                      </c:pt>
                      <c:pt idx="37">
                        <c:v>1388</c:v>
                      </c:pt>
                      <c:pt idx="38">
                        <c:v>1389</c:v>
                      </c:pt>
                      <c:pt idx="39">
                        <c:v>1390</c:v>
                      </c:pt>
                      <c:pt idx="40">
                        <c:v>1391</c:v>
                      </c:pt>
                      <c:pt idx="41">
                        <c:v>1392</c:v>
                      </c:pt>
                      <c:pt idx="42">
                        <c:v>1393</c:v>
                      </c:pt>
                      <c:pt idx="43">
                        <c:v>1394</c:v>
                      </c:pt>
                      <c:pt idx="44">
                        <c:v>1395</c:v>
                      </c:pt>
                      <c:pt idx="45">
                        <c:v>1396</c:v>
                      </c:pt>
                      <c:pt idx="46">
                        <c:v>1397</c:v>
                      </c:pt>
                      <c:pt idx="47">
                        <c:v>1398</c:v>
                      </c:pt>
                      <c:pt idx="48">
                        <c:v>1399</c:v>
                      </c:pt>
                      <c:pt idx="49">
                        <c:v>1400</c:v>
                      </c:pt>
                      <c:pt idx="50">
                        <c:v>1401</c:v>
                      </c:pt>
                      <c:pt idx="51">
                        <c:v>1402</c:v>
                      </c:pt>
                      <c:pt idx="52">
                        <c:v>1403</c:v>
                      </c:pt>
                      <c:pt idx="53">
                        <c:v>1404</c:v>
                      </c:pt>
                      <c:pt idx="54">
                        <c:v>پیش بینی 1405</c:v>
                      </c:pt>
                      <c:pt idx="55">
                        <c:v>پیش بینی 1406</c:v>
                      </c:pt>
                    </c:strCache>
                  </c:strRef>
                </c:cat>
                <c:val>
                  <c:numRef>
                    <c:extLst>
                      <c:ext uri="{02D57815-91ED-43cb-92C2-25804820EDAC}">
                        <c15:fullRef>
                          <c15:sqref>Data!$F$83:$BV$83</c15:sqref>
                        </c15:fullRef>
                        <c15:formulaRef>
                          <c15:sqref>Data!$S$83:$BV$83</c15:sqref>
                        </c15:formulaRef>
                      </c:ext>
                    </c:extLst>
                    <c:numCache>
                      <c:formatCode>0.0</c:formatCode>
                      <c:ptCount val="56"/>
                      <c:pt idx="0">
                        <c:v>2.4583155639697147</c:v>
                      </c:pt>
                      <c:pt idx="1">
                        <c:v>2.5725365990990996</c:v>
                      </c:pt>
                      <c:pt idx="2">
                        <c:v>2.1231147540983617</c:v>
                      </c:pt>
                      <c:pt idx="3">
                        <c:v>1.9786807061009581</c:v>
                      </c:pt>
                      <c:pt idx="4">
                        <c:v>1.706823839507982</c:v>
                      </c:pt>
                      <c:pt idx="5">
                        <c:v>1.5521731060085227</c:v>
                      </c:pt>
                      <c:pt idx="6">
                        <c:v>1.497273249872253</c:v>
                      </c:pt>
                      <c:pt idx="7">
                        <c:v>2.012518084739924</c:v>
                      </c:pt>
                      <c:pt idx="8">
                        <c:v>1.4078597431489521</c:v>
                      </c:pt>
                      <c:pt idx="9">
                        <c:v>0.67261479241132871</c:v>
                      </c:pt>
                      <c:pt idx="10">
                        <c:v>0.52937305699481896</c:v>
                      </c:pt>
                      <c:pt idx="11">
                        <c:v>0.64473268072289147</c:v>
                      </c:pt>
                      <c:pt idx="12">
                        <c:v>0.62507500401091032</c:v>
                      </c:pt>
                      <c:pt idx="13">
                        <c:v>0.77758173225906491</c:v>
                      </c:pt>
                      <c:pt idx="14">
                        <c:v>1.5032205580475941</c:v>
                      </c:pt>
                      <c:pt idx="15">
                        <c:v>1.8379306930693087</c:v>
                      </c:pt>
                      <c:pt idx="16">
                        <c:v>1.5757916989641321</c:v>
                      </c:pt>
                      <c:pt idx="17">
                        <c:v>1.5148386663081475</c:v>
                      </c:pt>
                      <c:pt idx="18">
                        <c:v>1.8062070285094707</c:v>
                      </c:pt>
                      <c:pt idx="19">
                        <c:v>3.4986639539864184</c:v>
                      </c:pt>
                      <c:pt idx="20">
                        <c:v>3.8303824682266305</c:v>
                      </c:pt>
                      <c:pt idx="21">
                        <c:v>4.66564724545717</c:v>
                      </c:pt>
                      <c:pt idx="22">
                        <c:v>5.8625476471580358</c:v>
                      </c:pt>
                      <c:pt idx="23">
                        <c:v>3.8445994203215603</c:v>
                      </c:pt>
                      <c:pt idx="24">
                        <c:v>3.5780044628626064</c:v>
                      </c:pt>
                      <c:pt idx="25">
                        <c:v>3.508610261135916</c:v>
                      </c:pt>
                      <c:pt idx="26">
                        <c:v>3.4993499156484842</c:v>
                      </c:pt>
                      <c:pt idx="27">
                        <c:v>4.096215113312323</c:v>
                      </c:pt>
                      <c:pt idx="28">
                        <c:v>4.3816484538327503</c:v>
                      </c:pt>
                      <c:pt idx="29">
                        <c:v>4.7235676157756048</c:v>
                      </c:pt>
                      <c:pt idx="30">
                        <c:v>5.1440000000000001</c:v>
                      </c:pt>
                      <c:pt idx="31">
                        <c:v>6.4893359116647815</c:v>
                      </c:pt>
                      <c:pt idx="32">
                        <c:v>7.1612184814259239</c:v>
                      </c:pt>
                      <c:pt idx="33">
                        <c:v>9.860011420951567</c:v>
                      </c:pt>
                      <c:pt idx="34">
                        <c:v>12.651338704476878</c:v>
                      </c:pt>
                      <c:pt idx="35">
                        <c:v>13.967667953855734</c:v>
                      </c:pt>
                      <c:pt idx="36">
                        <c:v>15.778605508528697</c:v>
                      </c:pt>
                      <c:pt idx="37">
                        <c:v>18.559932063000801</c:v>
                      </c:pt>
                      <c:pt idx="38">
                        <c:v>21.938191182978652</c:v>
                      </c:pt>
                      <c:pt idx="39">
                        <c:v>26.535179298477022</c:v>
                      </c:pt>
                      <c:pt idx="40">
                        <c:v>26.73325918369655</c:v>
                      </c:pt>
                      <c:pt idx="41">
                        <c:v>26.312761935764275</c:v>
                      </c:pt>
                      <c:pt idx="42">
                        <c:v>30.545859001265022</c:v>
                      </c:pt>
                      <c:pt idx="43">
                        <c:v>27.356235913457819</c:v>
                      </c:pt>
                      <c:pt idx="44">
                        <c:v>23.760245862449906</c:v>
                      </c:pt>
                      <c:pt idx="45">
                        <c:v>26.682364709741929</c:v>
                      </c:pt>
                      <c:pt idx="46">
                        <c:v>27.587167269774213</c:v>
                      </c:pt>
                      <c:pt idx="47">
                        <c:v>26.462000450472662</c:v>
                      </c:pt>
                      <c:pt idx="48">
                        <c:v>22.238658953084823</c:v>
                      </c:pt>
                      <c:pt idx="49">
                        <c:v>30.20180840296748</c:v>
                      </c:pt>
                      <c:pt idx="50">
                        <c:v>29.039046516550659</c:v>
                      </c:pt>
                      <c:pt idx="51">
                        <c:v>28.057049774445101</c:v>
                      </c:pt>
                      <c:pt idx="52">
                        <c:v>33.166361630094926</c:v>
                      </c:pt>
                      <c:pt idx="53">
                        <c:v>31.851516911769668</c:v>
                      </c:pt>
                      <c:pt idx="54">
                        <c:v>29.591409687931915</c:v>
                      </c:pt>
                    </c:numCache>
                  </c:numRef>
                </c:val>
                <c:smooth val="0"/>
                <c:extLst>
                  <c:ext xmlns:c16="http://schemas.microsoft.com/office/drawing/2014/chart" uri="{C3380CC4-5D6E-409C-BE32-E72D297353CC}">
                    <c16:uniqueId val="{00000004-149E-415A-8DD2-83C98BC67CB5}"/>
                  </c:ext>
                </c:extLst>
              </c15:ser>
            </c15:filteredLineSeries>
          </c:ext>
        </c:extLst>
      </c:lineChart>
      <c:lineChart>
        <c:grouping val="standard"/>
        <c:varyColors val="0"/>
        <c:ser>
          <c:idx val="3"/>
          <c:order val="1"/>
          <c:tx>
            <c:strRef>
              <c:f>Data!$E$82</c:f>
              <c:strCache>
                <c:ptCount val="1"/>
                <c:pt idx="0">
                  <c:v>ارزش حقیقی صادرات نفتی به قیمت های ثابت 1381 (میلیارد دلار) </c:v>
                </c:pt>
              </c:strCache>
            </c:strRef>
          </c:tx>
          <c:spPr>
            <a:ln w="28575" cap="rnd">
              <a:solidFill>
                <a:schemeClr val="accent4"/>
              </a:solidFill>
              <a:round/>
            </a:ln>
            <a:effectLst/>
          </c:spPr>
          <c:marker>
            <c:symbol val="none"/>
          </c:marker>
          <c:cat>
            <c:strLit>
              <c:ptCount val="56"/>
              <c:pt idx="0">
                <c:v>14</c:v>
              </c:pt>
              <c:pt idx="1">
                <c:v>15</c:v>
              </c:pt>
              <c:pt idx="2">
                <c:v>16</c:v>
              </c:pt>
              <c:pt idx="3">
                <c:v>17</c:v>
              </c:pt>
              <c:pt idx="4">
                <c:v>18</c:v>
              </c:pt>
              <c:pt idx="5">
                <c:v>19</c:v>
              </c:pt>
              <c:pt idx="6">
                <c:v>20</c:v>
              </c:pt>
              <c:pt idx="7">
                <c:v>21</c:v>
              </c:pt>
              <c:pt idx="8">
                <c:v>22</c:v>
              </c:pt>
              <c:pt idx="9">
                <c:v>23</c:v>
              </c:pt>
              <c:pt idx="10">
                <c:v>24</c:v>
              </c:pt>
              <c:pt idx="11">
                <c:v>25</c:v>
              </c:pt>
              <c:pt idx="12">
                <c:v>26</c:v>
              </c:pt>
              <c:pt idx="13">
                <c:v>27</c:v>
              </c:pt>
              <c:pt idx="14">
                <c:v>28</c:v>
              </c:pt>
              <c:pt idx="15">
                <c:v>29</c:v>
              </c:pt>
              <c:pt idx="16">
                <c:v>30</c:v>
              </c:pt>
              <c:pt idx="17">
                <c:v>31</c:v>
              </c:pt>
              <c:pt idx="18">
                <c:v>32</c:v>
              </c:pt>
              <c:pt idx="19">
                <c:v>33</c:v>
              </c:pt>
              <c:pt idx="20">
                <c:v>34</c:v>
              </c:pt>
              <c:pt idx="21">
                <c:v>35</c:v>
              </c:pt>
              <c:pt idx="22">
                <c:v>36</c:v>
              </c:pt>
              <c:pt idx="23">
                <c:v>37</c:v>
              </c:pt>
              <c:pt idx="24">
                <c:v>38</c:v>
              </c:pt>
              <c:pt idx="25">
                <c:v>39</c:v>
              </c:pt>
              <c:pt idx="26">
                <c:v>40</c:v>
              </c:pt>
              <c:pt idx="27">
                <c:v>41</c:v>
              </c:pt>
              <c:pt idx="28">
                <c:v>42</c:v>
              </c:pt>
              <c:pt idx="29">
                <c:v>43</c:v>
              </c:pt>
              <c:pt idx="30">
                <c:v>44</c:v>
              </c:pt>
              <c:pt idx="31">
                <c:v>45</c:v>
              </c:pt>
              <c:pt idx="32">
                <c:v>46</c:v>
              </c:pt>
              <c:pt idx="33">
                <c:v>47</c:v>
              </c:pt>
              <c:pt idx="34">
                <c:v>48</c:v>
              </c:pt>
              <c:pt idx="35">
                <c:v>49</c:v>
              </c:pt>
              <c:pt idx="36">
                <c:v>50</c:v>
              </c:pt>
              <c:pt idx="37">
                <c:v>51</c:v>
              </c:pt>
              <c:pt idx="38">
                <c:v>52</c:v>
              </c:pt>
              <c:pt idx="39">
                <c:v>53</c:v>
              </c:pt>
              <c:pt idx="40">
                <c:v>54</c:v>
              </c:pt>
              <c:pt idx="41">
                <c:v>55</c:v>
              </c:pt>
              <c:pt idx="42">
                <c:v>56</c:v>
              </c:pt>
              <c:pt idx="43">
                <c:v>57</c:v>
              </c:pt>
              <c:pt idx="44">
                <c:v>58</c:v>
              </c:pt>
              <c:pt idx="45">
                <c:v>59</c:v>
              </c:pt>
              <c:pt idx="46">
                <c:v>60</c:v>
              </c:pt>
              <c:pt idx="47">
                <c:v>61</c:v>
              </c:pt>
              <c:pt idx="48">
                <c:v>62</c:v>
              </c:pt>
              <c:pt idx="49">
                <c:v>63</c:v>
              </c:pt>
              <c:pt idx="50">
                <c:v>64</c:v>
              </c:pt>
              <c:pt idx="51">
                <c:v>65</c:v>
              </c:pt>
              <c:pt idx="52">
                <c:v>66</c:v>
              </c:pt>
              <c:pt idx="53">
                <c:v>67</c:v>
              </c:pt>
              <c:pt idx="54">
                <c:v>68</c:v>
              </c:pt>
              <c:pt idx="55">
                <c:v>69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Data!$F$82:$BV$82</c15:sqref>
                  </c15:fullRef>
                </c:ext>
              </c:extLst>
              <c:f>Data!$S$82:$BV$82</c:f>
              <c:numCache>
                <c:formatCode>0.0</c:formatCode>
                <c:ptCount val="56"/>
                <c:pt idx="0">
                  <c:v>32.201998206456828</c:v>
                </c:pt>
                <c:pt idx="1">
                  <c:v>33.698203828828831</c:v>
                </c:pt>
                <c:pt idx="2">
                  <c:v>76.658304884231924</c:v>
                </c:pt>
                <c:pt idx="3">
                  <c:v>66.960961598017903</c:v>
                </c:pt>
                <c:pt idx="4">
                  <c:v>76.424617806413877</c:v>
                </c:pt>
                <c:pt idx="5">
                  <c:v>69.59849236903608</c:v>
                </c:pt>
                <c:pt idx="6">
                  <c:v>43.181029637199778</c:v>
                </c:pt>
                <c:pt idx="7">
                  <c:v>59.87489149156044</c:v>
                </c:pt>
                <c:pt idx="8">
                  <c:v>25.424419051471308</c:v>
                </c:pt>
                <c:pt idx="9">
                  <c:v>21.007342590046761</c:v>
                </c:pt>
                <c:pt idx="10">
                  <c:v>40.631246113989654</c:v>
                </c:pt>
                <c:pt idx="11">
                  <c:v>38.196347891566255</c:v>
                </c:pt>
                <c:pt idx="12">
                  <c:v>28.961231349270044</c:v>
                </c:pt>
                <c:pt idx="13">
                  <c:v>22.926119460799526</c:v>
                </c:pt>
                <c:pt idx="14">
                  <c:v>10.264895841252949</c:v>
                </c:pt>
                <c:pt idx="15">
                  <c:v>17.025792079207939</c:v>
                </c:pt>
                <c:pt idx="16">
                  <c:v>14.712966316679585</c:v>
                </c:pt>
                <c:pt idx="17">
                  <c:v>17.465625504167789</c:v>
                </c:pt>
                <c:pt idx="18">
                  <c:v>24.770642579246115</c:v>
                </c:pt>
                <c:pt idx="19">
                  <c:v>21.147832099369776</c:v>
                </c:pt>
                <c:pt idx="20">
                  <c:v>21.638840717424873</c:v>
                </c:pt>
                <c:pt idx="21">
                  <c:v>17.847003461205663</c:v>
                </c:pt>
                <c:pt idx="22">
                  <c:v>17.721130882104902</c:v>
                </c:pt>
                <c:pt idx="23">
                  <c:v>17.827751011702954</c:v>
                </c:pt>
                <c:pt idx="24">
                  <c:v>22.099911539687593</c:v>
                </c:pt>
                <c:pt idx="25">
                  <c:v>17.853280376956128</c:v>
                </c:pt>
                <c:pt idx="26">
                  <c:v>11.76208999915305</c:v>
                </c:pt>
                <c:pt idx="27">
                  <c:v>19.412263933491758</c:v>
                </c:pt>
                <c:pt idx="28">
                  <c:v>26.067422538882667</c:v>
                </c:pt>
                <c:pt idx="29">
                  <c:v>20.472221986604627</c:v>
                </c:pt>
                <c:pt idx="30">
                  <c:v>23.784947823677001</c:v>
                </c:pt>
                <c:pt idx="31">
                  <c:v>27.776443776896897</c:v>
                </c:pt>
                <c:pt idx="32">
                  <c:v>35.662160415367893</c:v>
                </c:pt>
                <c:pt idx="33">
                  <c:v>51.386491884732045</c:v>
                </c:pt>
                <c:pt idx="34">
                  <c:v>57.699153555554219</c:v>
                </c:pt>
                <c:pt idx="35">
                  <c:v>73.310448931877772</c:v>
                </c:pt>
                <c:pt idx="36">
                  <c:v>72.365944679074943</c:v>
                </c:pt>
                <c:pt idx="37">
                  <c:v>58.654394404811654</c:v>
                </c:pt>
                <c:pt idx="38">
                  <c:v>74.399170455487265</c:v>
                </c:pt>
                <c:pt idx="39">
                  <c:v>95.277782365977686</c:v>
                </c:pt>
                <c:pt idx="40">
                  <c:v>53.340076500479455</c:v>
                </c:pt>
                <c:pt idx="41">
                  <c:v>49.834175988549433</c:v>
                </c:pt>
                <c:pt idx="42">
                  <c:v>42.098621499883329</c:v>
                </c:pt>
                <c:pt idx="43">
                  <c:v>24.170154466361183</c:v>
                </c:pt>
                <c:pt idx="44">
                  <c:v>39.992715072884664</c:v>
                </c:pt>
                <c:pt idx="45">
                  <c:v>46.060460248492362</c:v>
                </c:pt>
                <c:pt idx="46">
                  <c:v>40.829807075675028</c:v>
                </c:pt>
                <c:pt idx="47">
                  <c:v>18.327735488418117</c:v>
                </c:pt>
                <c:pt idx="48">
                  <c:v>16.20162901545822</c:v>
                </c:pt>
                <c:pt idx="49">
                  <c:v>25.704751638191631</c:v>
                </c:pt>
                <c:pt idx="50">
                  <c:v>34.056750723769788</c:v>
                </c:pt>
                <c:pt idx="51">
                  <c:v>33.728382625889822</c:v>
                </c:pt>
                <c:pt idx="52">
                  <c:v>28.850198047227579</c:v>
                </c:pt>
                <c:pt idx="53">
                  <c:v>22.561249694801631</c:v>
                </c:pt>
                <c:pt idx="54">
                  <c:v>25.095379865844965</c:v>
                </c:pt>
              </c:numCache>
            </c:numRef>
          </c:val>
          <c:smooth val="0"/>
          <c:extLst>
            <c:ext xmlns:c16="http://schemas.microsoft.com/office/drawing/2014/chart" uri="{C3380CC4-5D6E-409C-BE32-E72D297353CC}">
              <c16:uniqueId val="{00000003-149E-415A-8DD2-83C98BC67CB5}"/>
            </c:ext>
          </c:extLst>
        </c:ser>
        <c:dLbls>
          <c:showLegendKey val="0"/>
          <c:showVal val="0"/>
          <c:showCatName val="0"/>
          <c:showSerName val="0"/>
          <c:showPercent val="0"/>
          <c:showBubbleSize val="0"/>
        </c:dLbls>
        <c:marker val="1"/>
        <c:smooth val="0"/>
        <c:axId val="576891343"/>
        <c:axId val="798364223"/>
      </c:lineChart>
      <c:catAx>
        <c:axId val="1684037008"/>
        <c:scaling>
          <c:orientation val="minMax"/>
        </c:scaling>
        <c:delete val="0"/>
        <c:axPos val="b"/>
        <c:numFmt formatCode="[$-3020429]#"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ریال</a:t>
                </a:r>
              </a:p>
            </c:rich>
          </c:tx>
          <c:layout>
            <c:manualLayout>
              <c:xMode val="edge"/>
              <c:yMode val="edge"/>
              <c:x val="8.9961373278072028E-3"/>
              <c:y val="1.0065770107739562E-2"/>
            </c:manualLayout>
          </c:layout>
          <c:overlay val="0"/>
          <c:spPr>
            <a:noFill/>
            <a:ln>
              <a:noFill/>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title>
        <c:numFmt formatCode="[$-3020429]#,###"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B Nazanin" panose="00000400000000000000" pitchFamily="2" charset="-78"/>
              </a:defRPr>
            </a:pPr>
            <a:endParaRPr lang="en-US"/>
          </a:p>
        </c:txPr>
        <c:crossAx val="1684037008"/>
        <c:crosses val="autoZero"/>
        <c:crossBetween val="between"/>
      </c:valAx>
      <c:valAx>
        <c:axId val="7983642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576891343"/>
        <c:crosses val="max"/>
        <c:crossBetween val="between"/>
      </c:valAx>
      <c:catAx>
        <c:axId val="576891343"/>
        <c:scaling>
          <c:orientation val="minMax"/>
        </c:scaling>
        <c:delete val="1"/>
        <c:axPos val="b"/>
        <c:majorTickMark val="out"/>
        <c:minorTickMark val="none"/>
        <c:tickLblPos val="nextTo"/>
        <c:crossAx val="798364223"/>
        <c:crosses val="autoZero"/>
        <c:auto val="1"/>
        <c:lblAlgn val="ctr"/>
        <c:lblOffset val="100"/>
        <c:noMultiLvlLbl val="0"/>
      </c:catAx>
      <c:spPr>
        <a:noFill/>
        <a:ln>
          <a:noFill/>
        </a:ln>
        <a:effectLst/>
      </c:spPr>
    </c:plotArea>
    <c:legend>
      <c:legendPos val="r"/>
      <c:layout>
        <c:manualLayout>
          <c:xMode val="edge"/>
          <c:yMode val="edge"/>
          <c:x val="0.12866346441956852"/>
          <c:y val="1.3952484006129449E-2"/>
          <c:w val="0.58309248680788195"/>
          <c:h val="0.17854144257391372"/>
        </c:manualLayout>
      </c:layout>
      <c:overlay val="0"/>
      <c:spPr>
        <a:noFill/>
        <a:ln>
          <a:noFill/>
        </a:ln>
        <a:effectLst/>
      </c:spPr>
      <c:txPr>
        <a:bodyPr rot="0" spcFirstLastPara="1" vertOverflow="ellipsis" vert="horz" wrap="square" anchor="ctr" anchorCtr="1"/>
        <a:lstStyle/>
        <a:p>
          <a:pPr rtl="0">
            <a:defRPr sz="1400" b="0" i="0" u="none" strike="noStrike" kern="1200" baseline="0">
              <a:solidFill>
                <a:schemeClr val="tx1"/>
              </a:solidFill>
              <a:latin typeface="+mn-lt"/>
              <a:ea typeface="+mn-ea"/>
              <a:cs typeface="B Nazanin" panose="000004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rtl="1">
              <a:defRPr sz="1600" b="0" i="0" u="none" strike="noStrike" kern="1200" spc="0" baseline="0">
                <a:solidFill>
                  <a:schemeClr val="tx1"/>
                </a:solidFill>
                <a:latin typeface="+mn-lt"/>
                <a:ea typeface="+mn-ea"/>
                <a:cs typeface="B Titr" panose="00000700000000000000" pitchFamily="2" charset="-78"/>
              </a:defRPr>
            </a:pPr>
            <a:r>
              <a:rPr lang="fa-IR" sz="1600" b="0" i="0" u="none" strike="noStrike" kern="1200" spc="0" baseline="0">
                <a:solidFill>
                  <a:sysClr val="windowText" lastClr="000000"/>
                </a:solidFill>
                <a:cs typeface="B Titr" panose="00000700000000000000" pitchFamily="2" charset="-78"/>
              </a:rPr>
              <a:t>برآورد نرخ ارز به روش برابری قدرت خرید (</a:t>
            </a:r>
            <a:r>
              <a:rPr lang="en-US" sz="1600" b="0" i="0" u="none" strike="noStrike" kern="1200" spc="0" baseline="0">
                <a:solidFill>
                  <a:sysClr val="windowText" lastClr="000000"/>
                </a:solidFill>
                <a:cs typeface="B Titr" panose="00000700000000000000" pitchFamily="2" charset="-78"/>
              </a:rPr>
              <a:t>PPP</a:t>
            </a:r>
            <a:r>
              <a:rPr lang="fa-IR" sz="1600" b="0" i="0" u="none" strike="noStrike" kern="1200" spc="0" baseline="0">
                <a:solidFill>
                  <a:sysClr val="windowText" lastClr="000000"/>
                </a:solidFill>
                <a:cs typeface="B Titr" panose="00000700000000000000" pitchFamily="2" charset="-78"/>
              </a:rPr>
              <a:t>)</a:t>
            </a:r>
          </a:p>
        </c:rich>
      </c:tx>
      <c:overlay val="0"/>
      <c:spPr>
        <a:noFill/>
        <a:ln>
          <a:noFill/>
        </a:ln>
        <a:effectLst/>
      </c:spPr>
    </c:title>
    <c:autoTitleDeleted val="0"/>
    <c:plotArea>
      <c:layout>
        <c:manualLayout>
          <c:layoutTarget val="inner"/>
          <c:xMode val="edge"/>
          <c:yMode val="edge"/>
          <c:x val="8.6232126105281207E-2"/>
          <c:y val="8.2488941349667833E-2"/>
          <c:w val="0.89336414291842292"/>
          <c:h val="0.69535625880371843"/>
        </c:manualLayout>
      </c:layout>
      <c:lineChart>
        <c:grouping val="standard"/>
        <c:varyColors val="0"/>
        <c:ser>
          <c:idx val="1"/>
          <c:order val="0"/>
          <c:tx>
            <c:strRef>
              <c:f>Data!#REF!</c:f>
              <c:strCache>
                <c:ptCount val="1"/>
                <c:pt idx="0">
                  <c:v>#REF!</c:v>
                </c:pt>
              </c:strCache>
              <c:extLst xmlns:c15="http://schemas.microsoft.com/office/drawing/2012/chart"/>
            </c:strRef>
          </c:tx>
          <c:marker>
            <c:symbol val="none"/>
          </c:marker>
          <c:cat>
            <c:strRef>
              <c:f>Data!$AB$3:$BU$3</c:f>
              <c:strCache>
                <c:ptCount val="46"/>
                <c:pt idx="0">
                  <c:v>1360</c:v>
                </c:pt>
                <c:pt idx="1">
                  <c:v>1361</c:v>
                </c:pt>
                <c:pt idx="2">
                  <c:v>1362</c:v>
                </c:pt>
                <c:pt idx="3">
                  <c:v>1363</c:v>
                </c:pt>
                <c:pt idx="4">
                  <c:v>1364</c:v>
                </c:pt>
                <c:pt idx="5">
                  <c:v>1365</c:v>
                </c:pt>
                <c:pt idx="6">
                  <c:v>1366</c:v>
                </c:pt>
                <c:pt idx="7">
                  <c:v>1367</c:v>
                </c:pt>
                <c:pt idx="8">
                  <c:v>1368</c:v>
                </c:pt>
                <c:pt idx="9">
                  <c:v>1369</c:v>
                </c:pt>
                <c:pt idx="10">
                  <c:v>1370</c:v>
                </c:pt>
                <c:pt idx="11">
                  <c:v>1371</c:v>
                </c:pt>
                <c:pt idx="12">
                  <c:v>1372</c:v>
                </c:pt>
                <c:pt idx="13">
                  <c:v>1373</c:v>
                </c:pt>
                <c:pt idx="14">
                  <c:v>1374</c:v>
                </c:pt>
                <c:pt idx="15">
                  <c:v>1375</c:v>
                </c:pt>
                <c:pt idx="16">
                  <c:v>1376</c:v>
                </c:pt>
                <c:pt idx="17">
                  <c:v>1377</c:v>
                </c:pt>
                <c:pt idx="18">
                  <c:v>1378</c:v>
                </c:pt>
                <c:pt idx="19">
                  <c:v>1379</c:v>
                </c:pt>
                <c:pt idx="20">
                  <c:v>1380</c:v>
                </c:pt>
                <c:pt idx="21">
                  <c:v>1381</c:v>
                </c:pt>
                <c:pt idx="22">
                  <c:v>1382</c:v>
                </c:pt>
                <c:pt idx="23">
                  <c:v>1383</c:v>
                </c:pt>
                <c:pt idx="24">
                  <c:v>1384</c:v>
                </c:pt>
                <c:pt idx="25">
                  <c:v>1385</c:v>
                </c:pt>
                <c:pt idx="26">
                  <c:v>1386</c:v>
                </c:pt>
                <c:pt idx="27">
                  <c:v>1387</c:v>
                </c:pt>
                <c:pt idx="28">
                  <c:v>1388</c:v>
                </c:pt>
                <c:pt idx="29">
                  <c:v>1389</c:v>
                </c:pt>
                <c:pt idx="30">
                  <c:v>1390</c:v>
                </c:pt>
                <c:pt idx="31">
                  <c:v>1391</c:v>
                </c:pt>
                <c:pt idx="32">
                  <c:v>1392</c:v>
                </c:pt>
                <c:pt idx="33">
                  <c:v>1393</c:v>
                </c:pt>
                <c:pt idx="34">
                  <c:v>1394</c:v>
                </c:pt>
                <c:pt idx="35">
                  <c:v>1395</c:v>
                </c:pt>
                <c:pt idx="36">
                  <c:v>1396</c:v>
                </c:pt>
                <c:pt idx="37">
                  <c:v>1397</c:v>
                </c:pt>
                <c:pt idx="38">
                  <c:v>1398</c:v>
                </c:pt>
                <c:pt idx="39">
                  <c:v>1399</c:v>
                </c:pt>
                <c:pt idx="40">
                  <c:v>1400</c:v>
                </c:pt>
                <c:pt idx="41">
                  <c:v>1401</c:v>
                </c:pt>
                <c:pt idx="42">
                  <c:v>1402</c:v>
                </c:pt>
                <c:pt idx="43">
                  <c:v>1403</c:v>
                </c:pt>
                <c:pt idx="44">
                  <c:v>1404</c:v>
                </c:pt>
                <c:pt idx="45">
                  <c:v>پیش بینی 1405 </c:v>
                </c:pt>
              </c:strCache>
              <c:extLst xmlns:c15="http://schemas.microsoft.com/office/drawing/2012/chart"/>
            </c:strRef>
          </c:cat>
          <c:val>
            <c:numRef>
              <c:f>Data!#REF!</c:f>
              <c:extLst xmlns:c15="http://schemas.microsoft.com/office/drawing/2012/chart"/>
            </c:numRef>
          </c:val>
          <c:smooth val="0"/>
          <c:extLst xmlns:c15="http://schemas.microsoft.com/office/drawing/2012/chart">
            <c:ext xmlns:c16="http://schemas.microsoft.com/office/drawing/2014/chart" uri="{C3380CC4-5D6E-409C-BE32-E72D297353CC}">
              <c16:uniqueId val="{00000000-ABE2-4B81-9B6B-16099531BAC1}"/>
            </c:ext>
          </c:extLst>
        </c:ser>
        <c:ser>
          <c:idx val="2"/>
          <c:order val="1"/>
          <c:tx>
            <c:strRef>
              <c:f>Data!#REF!</c:f>
              <c:strCache>
                <c:ptCount val="1"/>
                <c:pt idx="0">
                  <c:v>#REF!</c:v>
                </c:pt>
              </c:strCache>
              <c:extLst xmlns:c15="http://schemas.microsoft.com/office/drawing/2012/chart"/>
            </c:strRef>
          </c:tx>
          <c:marker>
            <c:symbol val="none"/>
          </c:marker>
          <c:cat>
            <c:strRef>
              <c:f>Data!$AB$3:$BU$3</c:f>
              <c:strCache>
                <c:ptCount val="46"/>
                <c:pt idx="0">
                  <c:v>1360</c:v>
                </c:pt>
                <c:pt idx="1">
                  <c:v>1361</c:v>
                </c:pt>
                <c:pt idx="2">
                  <c:v>1362</c:v>
                </c:pt>
                <c:pt idx="3">
                  <c:v>1363</c:v>
                </c:pt>
                <c:pt idx="4">
                  <c:v>1364</c:v>
                </c:pt>
                <c:pt idx="5">
                  <c:v>1365</c:v>
                </c:pt>
                <c:pt idx="6">
                  <c:v>1366</c:v>
                </c:pt>
                <c:pt idx="7">
                  <c:v>1367</c:v>
                </c:pt>
                <c:pt idx="8">
                  <c:v>1368</c:v>
                </c:pt>
                <c:pt idx="9">
                  <c:v>1369</c:v>
                </c:pt>
                <c:pt idx="10">
                  <c:v>1370</c:v>
                </c:pt>
                <c:pt idx="11">
                  <c:v>1371</c:v>
                </c:pt>
                <c:pt idx="12">
                  <c:v>1372</c:v>
                </c:pt>
                <c:pt idx="13">
                  <c:v>1373</c:v>
                </c:pt>
                <c:pt idx="14">
                  <c:v>1374</c:v>
                </c:pt>
                <c:pt idx="15">
                  <c:v>1375</c:v>
                </c:pt>
                <c:pt idx="16">
                  <c:v>1376</c:v>
                </c:pt>
                <c:pt idx="17">
                  <c:v>1377</c:v>
                </c:pt>
                <c:pt idx="18">
                  <c:v>1378</c:v>
                </c:pt>
                <c:pt idx="19">
                  <c:v>1379</c:v>
                </c:pt>
                <c:pt idx="20">
                  <c:v>1380</c:v>
                </c:pt>
                <c:pt idx="21">
                  <c:v>1381</c:v>
                </c:pt>
                <c:pt idx="22">
                  <c:v>1382</c:v>
                </c:pt>
                <c:pt idx="23">
                  <c:v>1383</c:v>
                </c:pt>
                <c:pt idx="24">
                  <c:v>1384</c:v>
                </c:pt>
                <c:pt idx="25">
                  <c:v>1385</c:v>
                </c:pt>
                <c:pt idx="26">
                  <c:v>1386</c:v>
                </c:pt>
                <c:pt idx="27">
                  <c:v>1387</c:v>
                </c:pt>
                <c:pt idx="28">
                  <c:v>1388</c:v>
                </c:pt>
                <c:pt idx="29">
                  <c:v>1389</c:v>
                </c:pt>
                <c:pt idx="30">
                  <c:v>1390</c:v>
                </c:pt>
                <c:pt idx="31">
                  <c:v>1391</c:v>
                </c:pt>
                <c:pt idx="32">
                  <c:v>1392</c:v>
                </c:pt>
                <c:pt idx="33">
                  <c:v>1393</c:v>
                </c:pt>
                <c:pt idx="34">
                  <c:v>1394</c:v>
                </c:pt>
                <c:pt idx="35">
                  <c:v>1395</c:v>
                </c:pt>
                <c:pt idx="36">
                  <c:v>1396</c:v>
                </c:pt>
                <c:pt idx="37">
                  <c:v>1397</c:v>
                </c:pt>
                <c:pt idx="38">
                  <c:v>1398</c:v>
                </c:pt>
                <c:pt idx="39">
                  <c:v>1399</c:v>
                </c:pt>
                <c:pt idx="40">
                  <c:v>1400</c:v>
                </c:pt>
                <c:pt idx="41">
                  <c:v>1401</c:v>
                </c:pt>
                <c:pt idx="42">
                  <c:v>1402</c:v>
                </c:pt>
                <c:pt idx="43">
                  <c:v>1403</c:v>
                </c:pt>
                <c:pt idx="44">
                  <c:v>1404</c:v>
                </c:pt>
                <c:pt idx="45">
                  <c:v>پیش بینی 1405 </c:v>
                </c:pt>
              </c:strCache>
              <c:extLst xmlns:c15="http://schemas.microsoft.com/office/drawing/2012/chart"/>
            </c:strRef>
          </c:cat>
          <c:val>
            <c:numRef>
              <c:f>Data!#REF!</c:f>
              <c:extLst xmlns:c15="http://schemas.microsoft.com/office/drawing/2012/chart"/>
            </c:numRef>
          </c:val>
          <c:smooth val="0"/>
          <c:extLst xmlns:c15="http://schemas.microsoft.com/office/drawing/2012/chart">
            <c:ext xmlns:c16="http://schemas.microsoft.com/office/drawing/2014/chart" uri="{C3380CC4-5D6E-409C-BE32-E72D297353CC}">
              <c16:uniqueId val="{00000001-ABE2-4B81-9B6B-16099531BAC1}"/>
            </c:ext>
          </c:extLst>
        </c:ser>
        <c:ser>
          <c:idx val="3"/>
          <c:order val="2"/>
          <c:tx>
            <c:strRef>
              <c:f>Data!$E$40</c:f>
              <c:strCache>
                <c:ptCount val="1"/>
                <c:pt idx="0">
                  <c:v>نرخ ارز (ppp)- سال پایه 1381</c:v>
                </c:pt>
              </c:strCache>
            </c:strRef>
          </c:tx>
          <c:marker>
            <c:symbol val="none"/>
          </c:marker>
          <c:cat>
            <c:strRef>
              <c:f>Data!$AB$3:$BU$3</c:f>
              <c:strCache>
                <c:ptCount val="46"/>
                <c:pt idx="0">
                  <c:v>1360</c:v>
                </c:pt>
                <c:pt idx="1">
                  <c:v>1361</c:v>
                </c:pt>
                <c:pt idx="2">
                  <c:v>1362</c:v>
                </c:pt>
                <c:pt idx="3">
                  <c:v>1363</c:v>
                </c:pt>
                <c:pt idx="4">
                  <c:v>1364</c:v>
                </c:pt>
                <c:pt idx="5">
                  <c:v>1365</c:v>
                </c:pt>
                <c:pt idx="6">
                  <c:v>1366</c:v>
                </c:pt>
                <c:pt idx="7">
                  <c:v>1367</c:v>
                </c:pt>
                <c:pt idx="8">
                  <c:v>1368</c:v>
                </c:pt>
                <c:pt idx="9">
                  <c:v>1369</c:v>
                </c:pt>
                <c:pt idx="10">
                  <c:v>1370</c:v>
                </c:pt>
                <c:pt idx="11">
                  <c:v>1371</c:v>
                </c:pt>
                <c:pt idx="12">
                  <c:v>1372</c:v>
                </c:pt>
                <c:pt idx="13">
                  <c:v>1373</c:v>
                </c:pt>
                <c:pt idx="14">
                  <c:v>1374</c:v>
                </c:pt>
                <c:pt idx="15">
                  <c:v>1375</c:v>
                </c:pt>
                <c:pt idx="16">
                  <c:v>1376</c:v>
                </c:pt>
                <c:pt idx="17">
                  <c:v>1377</c:v>
                </c:pt>
                <c:pt idx="18">
                  <c:v>1378</c:v>
                </c:pt>
                <c:pt idx="19">
                  <c:v>1379</c:v>
                </c:pt>
                <c:pt idx="20">
                  <c:v>1380</c:v>
                </c:pt>
                <c:pt idx="21">
                  <c:v>1381</c:v>
                </c:pt>
                <c:pt idx="22">
                  <c:v>1382</c:v>
                </c:pt>
                <c:pt idx="23">
                  <c:v>1383</c:v>
                </c:pt>
                <c:pt idx="24">
                  <c:v>1384</c:v>
                </c:pt>
                <c:pt idx="25">
                  <c:v>1385</c:v>
                </c:pt>
                <c:pt idx="26">
                  <c:v>1386</c:v>
                </c:pt>
                <c:pt idx="27">
                  <c:v>1387</c:v>
                </c:pt>
                <c:pt idx="28">
                  <c:v>1388</c:v>
                </c:pt>
                <c:pt idx="29">
                  <c:v>1389</c:v>
                </c:pt>
                <c:pt idx="30">
                  <c:v>1390</c:v>
                </c:pt>
                <c:pt idx="31">
                  <c:v>1391</c:v>
                </c:pt>
                <c:pt idx="32">
                  <c:v>1392</c:v>
                </c:pt>
                <c:pt idx="33">
                  <c:v>1393</c:v>
                </c:pt>
                <c:pt idx="34">
                  <c:v>1394</c:v>
                </c:pt>
                <c:pt idx="35">
                  <c:v>1395</c:v>
                </c:pt>
                <c:pt idx="36">
                  <c:v>1396</c:v>
                </c:pt>
                <c:pt idx="37">
                  <c:v>1397</c:v>
                </c:pt>
                <c:pt idx="38">
                  <c:v>1398</c:v>
                </c:pt>
                <c:pt idx="39">
                  <c:v>1399</c:v>
                </c:pt>
                <c:pt idx="40">
                  <c:v>1400</c:v>
                </c:pt>
                <c:pt idx="41">
                  <c:v>1401</c:v>
                </c:pt>
                <c:pt idx="42">
                  <c:v>1402</c:v>
                </c:pt>
                <c:pt idx="43">
                  <c:v>1403</c:v>
                </c:pt>
                <c:pt idx="44">
                  <c:v>1404</c:v>
                </c:pt>
                <c:pt idx="45">
                  <c:v>پیش بینی 1405 </c:v>
                </c:pt>
              </c:strCache>
              <c:extLst/>
            </c:strRef>
          </c:cat>
          <c:val>
            <c:numRef>
              <c:f>Data!$AB$40:$BU$40</c:f>
              <c:numCache>
                <c:formatCode>#,##0_);\(#,##0\)</c:formatCode>
                <c:ptCount val="46"/>
                <c:pt idx="0">
                  <c:v>334.93162157399775</c:v>
                </c:pt>
                <c:pt idx="1">
                  <c:v>374.56334558458229</c:v>
                </c:pt>
                <c:pt idx="2">
                  <c:v>434.54343227220642</c:v>
                </c:pt>
                <c:pt idx="3">
                  <c:v>468.87212042905782</c:v>
                </c:pt>
                <c:pt idx="4">
                  <c:v>472.69252169605522</c:v>
                </c:pt>
                <c:pt idx="5">
                  <c:v>549.37759192947965</c:v>
                </c:pt>
                <c:pt idx="6">
                  <c:v>681.37326418184364</c:v>
                </c:pt>
                <c:pt idx="7">
                  <c:v>842.37733820255301</c:v>
                </c:pt>
                <c:pt idx="8">
                  <c:v>983.18727124996155</c:v>
                </c:pt>
                <c:pt idx="9">
                  <c:v>1003.9868286559425</c:v>
                </c:pt>
                <c:pt idx="10">
                  <c:v>1128.1774848074424</c:v>
                </c:pt>
                <c:pt idx="11">
                  <c:v>1377.6091050437958</c:v>
                </c:pt>
                <c:pt idx="12">
                  <c:v>1621.8276869264703</c:v>
                </c:pt>
                <c:pt idx="13">
                  <c:v>2077.6702620581227</c:v>
                </c:pt>
                <c:pt idx="14">
                  <c:v>3024.5077766699578</c:v>
                </c:pt>
                <c:pt idx="15">
                  <c:v>3788.6664468098074</c:v>
                </c:pt>
                <c:pt idx="16">
                  <c:v>4344.411862776682</c:v>
                </c:pt>
                <c:pt idx="17">
                  <c:v>5042.3194460939894</c:v>
                </c:pt>
                <c:pt idx="18">
                  <c:v>5924.7142892116999</c:v>
                </c:pt>
                <c:pt idx="19">
                  <c:v>6560.8692527776457</c:v>
                </c:pt>
                <c:pt idx="20">
                  <c:v>7099.9024732567204</c:v>
                </c:pt>
                <c:pt idx="21">
                  <c:v>7991</c:v>
                </c:pt>
                <c:pt idx="22">
                  <c:v>9100.3717277630058</c:v>
                </c:pt>
                <c:pt idx="23">
                  <c:v>10171.411140561855</c:v>
                </c:pt>
                <c:pt idx="24">
                  <c:v>11159.147187999009</c:v>
                </c:pt>
                <c:pt idx="25">
                  <c:v>11893.169031297894</c:v>
                </c:pt>
                <c:pt idx="26">
                  <c:v>13568.503324782519</c:v>
                </c:pt>
                <c:pt idx="27">
                  <c:v>16387.207746322947</c:v>
                </c:pt>
                <c:pt idx="28">
                  <c:v>18674.32505435629</c:v>
                </c:pt>
                <c:pt idx="29">
                  <c:v>20226.718513010452</c:v>
                </c:pt>
                <c:pt idx="30">
                  <c:v>24763.270406848857</c:v>
                </c:pt>
                <c:pt idx="31">
                  <c:v>30874.060212771477</c:v>
                </c:pt>
                <c:pt idx="32">
                  <c:v>41566.030648060616</c:v>
                </c:pt>
                <c:pt idx="33">
                  <c:v>47694.996463905256</c:v>
                </c:pt>
                <c:pt idx="34">
                  <c:v>53585.99735930287</c:v>
                </c:pt>
                <c:pt idx="35">
                  <c:v>56752.550228302483</c:v>
                </c:pt>
                <c:pt idx="36">
                  <c:v>60039.345863590694</c:v>
                </c:pt>
                <c:pt idx="37">
                  <c:v>69165.480209494024</c:v>
                </c:pt>
                <c:pt idx="38">
                  <c:v>95045.169277990048</c:v>
                </c:pt>
                <c:pt idx="39">
                  <c:v>122610.91144474242</c:v>
                </c:pt>
                <c:pt idx="40">
                  <c:v>167921.84832262181</c:v>
                </c:pt>
                <c:pt idx="41">
                  <c:v>226688.61849992882</c:v>
                </c:pt>
                <c:pt idx="42">
                  <c:v>306631.94772937242</c:v>
                </c:pt>
                <c:pt idx="43">
                  <c:v>397873.64924884419</c:v>
                </c:pt>
                <c:pt idx="44">
                  <c:v>536721.05177263438</c:v>
                </c:pt>
                <c:pt idx="45">
                  <c:v>749682.61734931101</c:v>
                </c:pt>
              </c:numCache>
              <c:extLst/>
            </c:numRef>
          </c:val>
          <c:smooth val="0"/>
          <c:extLst>
            <c:ext xmlns:c16="http://schemas.microsoft.com/office/drawing/2014/chart" uri="{C3380CC4-5D6E-409C-BE32-E72D297353CC}">
              <c16:uniqueId val="{00000002-ABE2-4B81-9B6B-16099531BAC1}"/>
            </c:ext>
          </c:extLst>
        </c:ser>
        <c:ser>
          <c:idx val="4"/>
          <c:order val="3"/>
          <c:tx>
            <c:strRef>
              <c:f>Data!$E$25</c:f>
              <c:strCache>
                <c:ptCount val="1"/>
                <c:pt idx="0">
                  <c:v>نرخ ارز  بازار آزاد (ریال)</c:v>
                </c:pt>
              </c:strCache>
            </c:strRef>
          </c:tx>
          <c:spPr>
            <a:ln>
              <a:solidFill>
                <a:sysClr val="windowText" lastClr="000000"/>
              </a:solidFill>
            </a:ln>
          </c:spPr>
          <c:marker>
            <c:symbol val="none"/>
          </c:marker>
          <c:dLbls>
            <c:dLbl>
              <c:idx val="44"/>
              <c:layout>
                <c:manualLayout>
                  <c:x val="-8.1481488493356055E-2"/>
                  <c:y val="6.53303607161853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E2-4B81-9B6B-16099531BAC1}"/>
                </c:ext>
              </c:extLst>
            </c:dLbl>
            <c:dLbl>
              <c:idx val="45"/>
              <c:layout>
                <c:manualLayout>
                  <c:x val="-6.6788105322424952E-3"/>
                  <c:y val="-3.42984393759973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E2-4B81-9B6B-16099531BAC1}"/>
                </c:ext>
              </c:extLst>
            </c:dLbl>
            <c:spPr>
              <a:noFill/>
              <a:ln>
                <a:noFill/>
              </a:ln>
              <a:effectLst/>
            </c:spPr>
            <c:txPr>
              <a:bodyPr wrap="square" lIns="38100" tIns="19050" rIns="38100" bIns="19050" anchor="ctr">
                <a:spAutoFit/>
              </a:bodyPr>
              <a:lstStyle/>
              <a:p>
                <a:pPr>
                  <a:defRPr sz="2400">
                    <a:latin typeface="IPT Nazanin" panose="00000400000000000000" pitchFamily="2" charset="2"/>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Lit>
              <c:ptCount val="46"/>
              <c:pt idx="0">
                <c:v>1360</c:v>
              </c:pt>
              <c:pt idx="1">
                <c:v>1361</c:v>
              </c:pt>
              <c:pt idx="2">
                <c:v>1362</c:v>
              </c:pt>
              <c:pt idx="3">
                <c:v>1363</c:v>
              </c:pt>
              <c:pt idx="4">
                <c:v>1364</c:v>
              </c:pt>
              <c:pt idx="5">
                <c:v>1365</c:v>
              </c:pt>
              <c:pt idx="6">
                <c:v>1366</c:v>
              </c:pt>
              <c:pt idx="7">
                <c:v>1367</c:v>
              </c:pt>
              <c:pt idx="8">
                <c:v>1368</c:v>
              </c:pt>
              <c:pt idx="9">
                <c:v>1369</c:v>
              </c:pt>
              <c:pt idx="10">
                <c:v>1370</c:v>
              </c:pt>
              <c:pt idx="11">
                <c:v>1371</c:v>
              </c:pt>
              <c:pt idx="12">
                <c:v>1372</c:v>
              </c:pt>
              <c:pt idx="13">
                <c:v>1373</c:v>
              </c:pt>
              <c:pt idx="14">
                <c:v>1374</c:v>
              </c:pt>
              <c:pt idx="15">
                <c:v>1375</c:v>
              </c:pt>
              <c:pt idx="16">
                <c:v>1376</c:v>
              </c:pt>
              <c:pt idx="17">
                <c:v>1377</c:v>
              </c:pt>
              <c:pt idx="18">
                <c:v>1378</c:v>
              </c:pt>
              <c:pt idx="19">
                <c:v>1379</c:v>
              </c:pt>
              <c:pt idx="20">
                <c:v>1380</c:v>
              </c:pt>
              <c:pt idx="21">
                <c:v>1381</c:v>
              </c:pt>
              <c:pt idx="22">
                <c:v>1382</c:v>
              </c:pt>
              <c:pt idx="23">
                <c:v>1383</c:v>
              </c:pt>
              <c:pt idx="24">
                <c:v>1384</c:v>
              </c:pt>
              <c:pt idx="25">
                <c:v>1385</c:v>
              </c:pt>
              <c:pt idx="26">
                <c:v>1386</c:v>
              </c:pt>
              <c:pt idx="27">
                <c:v>1387</c:v>
              </c:pt>
              <c:pt idx="28">
                <c:v>1388</c:v>
              </c:pt>
              <c:pt idx="29">
                <c:v>1389</c:v>
              </c:pt>
              <c:pt idx="30">
                <c:v>1390</c:v>
              </c:pt>
              <c:pt idx="31">
                <c:v>1391</c:v>
              </c:pt>
              <c:pt idx="32">
                <c:v>1392</c:v>
              </c:pt>
              <c:pt idx="33">
                <c:v>1393</c:v>
              </c:pt>
              <c:pt idx="34">
                <c:v>1394</c:v>
              </c:pt>
              <c:pt idx="35">
                <c:v>1395</c:v>
              </c:pt>
              <c:pt idx="36">
                <c:v>1396</c:v>
              </c:pt>
              <c:pt idx="37">
                <c:v>1397</c:v>
              </c:pt>
              <c:pt idx="38">
                <c:v>1398</c:v>
              </c:pt>
              <c:pt idx="39">
                <c:v>1399</c:v>
              </c:pt>
              <c:pt idx="40">
                <c:v>1400</c:v>
              </c:pt>
              <c:pt idx="41">
                <c:v>1401</c:v>
              </c:pt>
              <c:pt idx="42">
                <c:v>1402</c:v>
              </c:pt>
              <c:pt idx="43">
                <c:v>1403 پیش بینی</c:v>
              </c:pt>
              <c:pt idx="44">
                <c:v>1404 پیش بینی</c:v>
              </c:pt>
              <c:pt idx="45">
                <c:v>پیش بینی 1405</c:v>
              </c:pt>
              <c:extLst>
                <c:ext xmlns:c15="http://schemas.microsoft.com/office/drawing/2012/chart" uri="{02D57815-91ED-43cb-92C2-25804820EDAC}">
                  <c15:autoCat val="1"/>
                </c:ext>
              </c:extLst>
            </c:strLit>
          </c:cat>
          <c:val>
            <c:numRef>
              <c:f>Data!$AB$25:$BU$25</c:f>
              <c:numCache>
                <c:formatCode>#,##0_);\(#,##0\)</c:formatCode>
                <c:ptCount val="46"/>
                <c:pt idx="0">
                  <c:v>270</c:v>
                </c:pt>
                <c:pt idx="1">
                  <c:v>350</c:v>
                </c:pt>
                <c:pt idx="2">
                  <c:v>450</c:v>
                </c:pt>
                <c:pt idx="3">
                  <c:v>580</c:v>
                </c:pt>
                <c:pt idx="4">
                  <c:v>614</c:v>
                </c:pt>
                <c:pt idx="5">
                  <c:v>742</c:v>
                </c:pt>
                <c:pt idx="6">
                  <c:v>991</c:v>
                </c:pt>
                <c:pt idx="7">
                  <c:v>966</c:v>
                </c:pt>
                <c:pt idx="8">
                  <c:v>1207.0999999999999</c:v>
                </c:pt>
                <c:pt idx="9">
                  <c:v>1412.3</c:v>
                </c:pt>
                <c:pt idx="10">
                  <c:v>1420.2</c:v>
                </c:pt>
                <c:pt idx="11">
                  <c:v>1498</c:v>
                </c:pt>
                <c:pt idx="12">
                  <c:v>1806</c:v>
                </c:pt>
                <c:pt idx="13">
                  <c:v>2635</c:v>
                </c:pt>
                <c:pt idx="14">
                  <c:v>4036</c:v>
                </c:pt>
                <c:pt idx="15">
                  <c:v>4446</c:v>
                </c:pt>
                <c:pt idx="16">
                  <c:v>4782</c:v>
                </c:pt>
                <c:pt idx="17">
                  <c:v>6468</c:v>
                </c:pt>
                <c:pt idx="18">
                  <c:v>8634</c:v>
                </c:pt>
                <c:pt idx="19">
                  <c:v>8131</c:v>
                </c:pt>
                <c:pt idx="20">
                  <c:v>7925</c:v>
                </c:pt>
                <c:pt idx="21">
                  <c:v>7991</c:v>
                </c:pt>
                <c:pt idx="22">
                  <c:v>8323</c:v>
                </c:pt>
                <c:pt idx="23">
                  <c:v>8747</c:v>
                </c:pt>
                <c:pt idx="24">
                  <c:v>9042</c:v>
                </c:pt>
                <c:pt idx="25">
                  <c:v>9226</c:v>
                </c:pt>
                <c:pt idx="26">
                  <c:v>9357</c:v>
                </c:pt>
                <c:pt idx="27">
                  <c:v>9667</c:v>
                </c:pt>
                <c:pt idx="28">
                  <c:v>9979</c:v>
                </c:pt>
                <c:pt idx="29">
                  <c:v>10601</c:v>
                </c:pt>
                <c:pt idx="30">
                  <c:v>13568</c:v>
                </c:pt>
                <c:pt idx="31">
                  <c:v>26059</c:v>
                </c:pt>
                <c:pt idx="32">
                  <c:v>31839</c:v>
                </c:pt>
                <c:pt idx="33">
                  <c:v>32801</c:v>
                </c:pt>
                <c:pt idx="34">
                  <c:v>34501</c:v>
                </c:pt>
                <c:pt idx="35">
                  <c:v>36440</c:v>
                </c:pt>
                <c:pt idx="36">
                  <c:v>40453</c:v>
                </c:pt>
                <c:pt idx="37">
                  <c:v>103378</c:v>
                </c:pt>
                <c:pt idx="38">
                  <c:v>129185</c:v>
                </c:pt>
                <c:pt idx="39">
                  <c:v>228809</c:v>
                </c:pt>
                <c:pt idx="40">
                  <c:v>259476</c:v>
                </c:pt>
                <c:pt idx="41">
                  <c:v>349266</c:v>
                </c:pt>
                <c:pt idx="42">
                  <c:v>517807.60271518602</c:v>
                </c:pt>
                <c:pt idx="43">
                  <c:v>690000</c:v>
                </c:pt>
                <c:pt idx="44">
                  <c:v>1000643.5884711663</c:v>
                </c:pt>
                <c:pt idx="45">
                  <c:v>1494073.3668532008</c:v>
                </c:pt>
              </c:numCache>
              <c:extLst/>
            </c:numRef>
          </c:val>
          <c:smooth val="0"/>
          <c:extLst>
            <c:ext xmlns:c16="http://schemas.microsoft.com/office/drawing/2014/chart" uri="{C3380CC4-5D6E-409C-BE32-E72D297353CC}">
              <c16:uniqueId val="{00000003-ABE2-4B81-9B6B-16099531BAC1}"/>
            </c:ext>
          </c:extLst>
        </c:ser>
        <c:dLbls>
          <c:showLegendKey val="0"/>
          <c:showVal val="0"/>
          <c:showCatName val="0"/>
          <c:showSerName val="0"/>
          <c:showPercent val="0"/>
          <c:showBubbleSize val="0"/>
        </c:dLbls>
        <c:smooth val="0"/>
        <c:axId val="1684037008"/>
        <c:axId val="2001566016"/>
        <c:extLst/>
      </c:lineChart>
      <c:catAx>
        <c:axId val="16840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logBase val="10"/>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ریال</a:t>
                </a:r>
              </a:p>
            </c:rich>
          </c:tx>
          <c:layout>
            <c:manualLayout>
              <c:xMode val="edge"/>
              <c:yMode val="edge"/>
              <c:x val="8.9961373278072028E-3"/>
              <c:y val="1.0065770107739562E-2"/>
            </c:manualLayout>
          </c:layout>
          <c:overlay val="0"/>
          <c:spPr>
            <a:noFill/>
            <a:ln>
              <a:noFill/>
            </a:ln>
            <a:effectLst/>
          </c:sp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crossAx val="1684037008"/>
        <c:crosses val="autoZero"/>
        <c:crossBetween val="between"/>
      </c:valAx>
    </c:plotArea>
    <c:legend>
      <c:legendPos val="r"/>
      <c:layout>
        <c:manualLayout>
          <c:xMode val="edge"/>
          <c:yMode val="edge"/>
          <c:x val="7.4039629243711408E-2"/>
          <c:y val="0.10032188237236657"/>
          <c:w val="0.87828320587493713"/>
          <c:h val="6.8936083848903859E-2"/>
        </c:manualLayout>
      </c:layout>
      <c:overlay val="0"/>
      <c:txPr>
        <a:bodyPr/>
        <a:lstStyle/>
        <a:p>
          <a:pPr>
            <a:defRPr sz="1600">
              <a:solidFill>
                <a:schemeClr val="tx1"/>
              </a:solidFill>
              <a:cs typeface="B Titr" panose="00000700000000000000" pitchFamily="2" charset="-78"/>
            </a:defRPr>
          </a:pPr>
          <a:endParaRPr lang="en-US"/>
        </a:p>
      </c:txPr>
    </c:legend>
    <c:plotVisOnly val="1"/>
    <c:dispBlanksAs val="gap"/>
    <c:showDLblsOverMax val="0"/>
  </c:chart>
  <c:txPr>
    <a:bodyPr/>
    <a:lstStyle/>
    <a:p>
      <a:pPr>
        <a:defRPr>
          <a:cs typeface="B Nazanin" panose="00000400000000000000" pitchFamily="2" charset="-78"/>
        </a:defRPr>
      </a:pPr>
      <a:endParaRPr lang="en-US"/>
    </a:p>
  </c:txPr>
  <c:printSettings>
    <c:headerFooter/>
    <c:pageMargins b="0.75" l="0.7" r="0.7" t="0.75" header="0.3" footer="0.3"/>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B Titr" panose="00000700000000000000" pitchFamily="2" charset="-78"/>
              </a:defRPr>
            </a:pPr>
            <a:r>
              <a:rPr lang="fa-IR" sz="1800">
                <a:cs typeface="B Titr" panose="00000700000000000000" pitchFamily="2" charset="-78"/>
              </a:rPr>
              <a:t>میانگی سالانه نرخ ارز با</a:t>
            </a:r>
            <a:r>
              <a:rPr lang="fa-IR" sz="1800" baseline="0">
                <a:cs typeface="B Titr" panose="00000700000000000000" pitchFamily="2" charset="-78"/>
              </a:rPr>
              <a:t> در سه سناریو</a:t>
            </a:r>
            <a:endParaRPr lang="en-US" sz="1800">
              <a:cs typeface="B Titr" panose="00000700000000000000" pitchFamily="2" charset="-78"/>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B Titr" panose="00000700000000000000" pitchFamily="2" charset="-78"/>
            </a:defRPr>
          </a:pPr>
          <a:endParaRPr lang="en-US"/>
        </a:p>
      </c:txPr>
    </c:title>
    <c:autoTitleDeleted val="0"/>
    <c:plotArea>
      <c:layout>
        <c:manualLayout>
          <c:layoutTarget val="inner"/>
          <c:xMode val="edge"/>
          <c:yMode val="edge"/>
          <c:x val="6.6544768759175352E-2"/>
          <c:y val="7.7471374309655006E-2"/>
          <c:w val="0.92051187856040639"/>
          <c:h val="0.72230176092351306"/>
        </c:manualLayout>
      </c:layout>
      <c:lineChart>
        <c:grouping val="standard"/>
        <c:varyColors val="0"/>
        <c:ser>
          <c:idx val="0"/>
          <c:order val="0"/>
          <c:tx>
            <c:strRef>
              <c:f>charts!$E$354</c:f>
              <c:strCache>
                <c:ptCount val="1"/>
                <c:pt idx="0">
                  <c:v>میانگین نرخ ارز رویکرد پولی با نفت - عدم کاهش فروش نفت</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charts!$F$353:$BU$353</c15:sqref>
                  </c15:fullRef>
                </c:ext>
              </c:extLst>
              <c:f>charts!$BF$353:$BU$353</c:f>
              <c:strCache>
                <c:ptCount val="16"/>
                <c:pt idx="0">
                  <c:v>1390</c:v>
                </c:pt>
                <c:pt idx="1">
                  <c:v>1391</c:v>
                </c:pt>
                <c:pt idx="2">
                  <c:v>1392</c:v>
                </c:pt>
                <c:pt idx="3">
                  <c:v>1393</c:v>
                </c:pt>
                <c:pt idx="4">
                  <c:v>1394</c:v>
                </c:pt>
                <c:pt idx="5">
                  <c:v>1395</c:v>
                </c:pt>
                <c:pt idx="6">
                  <c:v>1396</c:v>
                </c:pt>
                <c:pt idx="7">
                  <c:v>1397</c:v>
                </c:pt>
                <c:pt idx="8">
                  <c:v>1398</c:v>
                </c:pt>
                <c:pt idx="9">
                  <c:v>1399</c:v>
                </c:pt>
                <c:pt idx="10">
                  <c:v>1400</c:v>
                </c:pt>
                <c:pt idx="11">
                  <c:v>1401</c:v>
                </c:pt>
                <c:pt idx="12">
                  <c:v>1402</c:v>
                </c:pt>
                <c:pt idx="13">
                  <c:v>1403</c:v>
                </c:pt>
                <c:pt idx="14">
                  <c:v>1404 پیش بینی</c:v>
                </c:pt>
                <c:pt idx="15">
                  <c:v>پیش بینی 1405</c:v>
                </c:pt>
              </c:strCache>
            </c:strRef>
          </c:cat>
          <c:val>
            <c:numRef>
              <c:extLst>
                <c:ext xmlns:c15="http://schemas.microsoft.com/office/drawing/2012/chart" uri="{02D57815-91ED-43cb-92C2-25804820EDAC}">
                  <c15:fullRef>
                    <c15:sqref>charts!$F$354:$BU$354</c15:sqref>
                  </c15:fullRef>
                </c:ext>
              </c:extLst>
              <c:f>charts!$BF$354:$BU$354</c:f>
              <c:numCache>
                <c:formatCode>#,##0_);\(#,##0\)</c:formatCode>
                <c:ptCount val="16"/>
                <c:pt idx="0">
                  <c:v>11581.058107653678</c:v>
                </c:pt>
                <c:pt idx="1">
                  <c:v>27250.253875431448</c:v>
                </c:pt>
                <c:pt idx="2">
                  <c:v>40070.870927444783</c:v>
                </c:pt>
                <c:pt idx="3">
                  <c:v>53752.947124511782</c:v>
                </c:pt>
                <c:pt idx="4">
                  <c:v>122971.26908720791</c:v>
                </c:pt>
                <c:pt idx="5">
                  <c:v>82382.82864209218</c:v>
                </c:pt>
                <c:pt idx="6">
                  <c:v>82895.448797446807</c:v>
                </c:pt>
                <c:pt idx="7">
                  <c:v>116511.22196457273</c:v>
                </c:pt>
                <c:pt idx="8">
                  <c:v>330401.49460769811</c:v>
                </c:pt>
                <c:pt idx="9">
                  <c:v>421963.60476939147</c:v>
                </c:pt>
                <c:pt idx="10">
                  <c:v>319864.43377118715</c:v>
                </c:pt>
                <c:pt idx="11">
                  <c:v>402532.9299457522</c:v>
                </c:pt>
                <c:pt idx="12">
                  <c:v>538235.45806028007</c:v>
                </c:pt>
                <c:pt idx="13">
                  <c:v>745710.68751077808</c:v>
                </c:pt>
                <c:pt idx="14">
                  <c:v>926336.01311019715</c:v>
                </c:pt>
                <c:pt idx="15">
                  <c:v>1210821.4003324413</c:v>
                </c:pt>
              </c:numCache>
            </c:numRef>
          </c:val>
          <c:smooth val="0"/>
          <c:extLst>
            <c:ext xmlns:c16="http://schemas.microsoft.com/office/drawing/2014/chart" uri="{C3380CC4-5D6E-409C-BE32-E72D297353CC}">
              <c16:uniqueId val="{00000000-2368-46F3-8C79-24C861E8AAE4}"/>
            </c:ext>
          </c:extLst>
        </c:ser>
        <c:ser>
          <c:idx val="1"/>
          <c:order val="1"/>
          <c:tx>
            <c:strRef>
              <c:f>charts!$E$355</c:f>
              <c:strCache>
                <c:ptCount val="1"/>
                <c:pt idx="0">
                  <c:v>میانگین نرخ ارز رویکرد پولی با نفت- با افت 20 درصد فروش نفت </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charts!$F$353:$BU$353</c15:sqref>
                  </c15:fullRef>
                </c:ext>
              </c:extLst>
              <c:f>charts!$BF$353:$BU$353</c:f>
              <c:strCache>
                <c:ptCount val="16"/>
                <c:pt idx="0">
                  <c:v>1390</c:v>
                </c:pt>
                <c:pt idx="1">
                  <c:v>1391</c:v>
                </c:pt>
                <c:pt idx="2">
                  <c:v>1392</c:v>
                </c:pt>
                <c:pt idx="3">
                  <c:v>1393</c:v>
                </c:pt>
                <c:pt idx="4">
                  <c:v>1394</c:v>
                </c:pt>
                <c:pt idx="5">
                  <c:v>1395</c:v>
                </c:pt>
                <c:pt idx="6">
                  <c:v>1396</c:v>
                </c:pt>
                <c:pt idx="7">
                  <c:v>1397</c:v>
                </c:pt>
                <c:pt idx="8">
                  <c:v>1398</c:v>
                </c:pt>
                <c:pt idx="9">
                  <c:v>1399</c:v>
                </c:pt>
                <c:pt idx="10">
                  <c:v>1400</c:v>
                </c:pt>
                <c:pt idx="11">
                  <c:v>1401</c:v>
                </c:pt>
                <c:pt idx="12">
                  <c:v>1402</c:v>
                </c:pt>
                <c:pt idx="13">
                  <c:v>1403</c:v>
                </c:pt>
                <c:pt idx="14">
                  <c:v>1404 پیش بینی</c:v>
                </c:pt>
                <c:pt idx="15">
                  <c:v>پیش بینی 1405</c:v>
                </c:pt>
              </c:strCache>
            </c:strRef>
          </c:cat>
          <c:val>
            <c:numRef>
              <c:extLst>
                <c:ext xmlns:c15="http://schemas.microsoft.com/office/drawing/2012/chart" uri="{02D57815-91ED-43cb-92C2-25804820EDAC}">
                  <c15:fullRef>
                    <c15:sqref>charts!$F$355:$BU$355</c15:sqref>
                  </c15:fullRef>
                </c:ext>
              </c:extLst>
              <c:f>charts!$BF$355:$BU$355</c:f>
              <c:numCache>
                <c:formatCode>#,##0_);\(#,##0\)</c:formatCode>
                <c:ptCount val="16"/>
                <c:pt idx="0">
                  <c:v>11581.058107653678</c:v>
                </c:pt>
                <c:pt idx="1">
                  <c:v>27250.253875431448</c:v>
                </c:pt>
                <c:pt idx="2">
                  <c:v>40070.870927444783</c:v>
                </c:pt>
                <c:pt idx="3">
                  <c:v>53752.947124511782</c:v>
                </c:pt>
                <c:pt idx="4">
                  <c:v>122971.26908720791</c:v>
                </c:pt>
                <c:pt idx="5">
                  <c:v>82382.82864209218</c:v>
                </c:pt>
                <c:pt idx="6">
                  <c:v>82895.448797446807</c:v>
                </c:pt>
                <c:pt idx="7">
                  <c:v>116511.22196457273</c:v>
                </c:pt>
                <c:pt idx="8">
                  <c:v>330401.49460769811</c:v>
                </c:pt>
                <c:pt idx="9">
                  <c:v>421963.60476939147</c:v>
                </c:pt>
                <c:pt idx="10">
                  <c:v>319864.43377118715</c:v>
                </c:pt>
                <c:pt idx="11">
                  <c:v>402532.9299457522</c:v>
                </c:pt>
                <c:pt idx="12">
                  <c:v>538235.45806028007</c:v>
                </c:pt>
                <c:pt idx="13">
                  <c:v>745710.68751077808</c:v>
                </c:pt>
                <c:pt idx="14">
                  <c:v>1029262.2367891078</c:v>
                </c:pt>
                <c:pt idx="15">
                  <c:v>1494841.2349783226</c:v>
                </c:pt>
              </c:numCache>
            </c:numRef>
          </c:val>
          <c:smooth val="0"/>
          <c:extLst>
            <c:ext xmlns:c16="http://schemas.microsoft.com/office/drawing/2014/chart" uri="{C3380CC4-5D6E-409C-BE32-E72D297353CC}">
              <c16:uniqueId val="{00000001-2368-46F3-8C79-24C861E8AAE4}"/>
            </c:ext>
          </c:extLst>
        </c:ser>
        <c:ser>
          <c:idx val="2"/>
          <c:order val="2"/>
          <c:tx>
            <c:strRef>
              <c:f>charts!$E$356</c:f>
              <c:strCache>
                <c:ptCount val="1"/>
                <c:pt idx="0">
                  <c:v>میانگین نرخ ارز رویکرد پولی با نفت- افت 40 درصدی فروشش نفت </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charts!$F$353:$BU$353</c15:sqref>
                  </c15:fullRef>
                </c:ext>
              </c:extLst>
              <c:f>charts!$BF$353:$BU$353</c:f>
              <c:strCache>
                <c:ptCount val="16"/>
                <c:pt idx="0">
                  <c:v>1390</c:v>
                </c:pt>
                <c:pt idx="1">
                  <c:v>1391</c:v>
                </c:pt>
                <c:pt idx="2">
                  <c:v>1392</c:v>
                </c:pt>
                <c:pt idx="3">
                  <c:v>1393</c:v>
                </c:pt>
                <c:pt idx="4">
                  <c:v>1394</c:v>
                </c:pt>
                <c:pt idx="5">
                  <c:v>1395</c:v>
                </c:pt>
                <c:pt idx="6">
                  <c:v>1396</c:v>
                </c:pt>
                <c:pt idx="7">
                  <c:v>1397</c:v>
                </c:pt>
                <c:pt idx="8">
                  <c:v>1398</c:v>
                </c:pt>
                <c:pt idx="9">
                  <c:v>1399</c:v>
                </c:pt>
                <c:pt idx="10">
                  <c:v>1400</c:v>
                </c:pt>
                <c:pt idx="11">
                  <c:v>1401</c:v>
                </c:pt>
                <c:pt idx="12">
                  <c:v>1402</c:v>
                </c:pt>
                <c:pt idx="13">
                  <c:v>1403</c:v>
                </c:pt>
                <c:pt idx="14">
                  <c:v>1404 پیش بینی</c:v>
                </c:pt>
                <c:pt idx="15">
                  <c:v>پیش بینی 1405</c:v>
                </c:pt>
              </c:strCache>
            </c:strRef>
          </c:cat>
          <c:val>
            <c:numRef>
              <c:extLst>
                <c:ext xmlns:c15="http://schemas.microsoft.com/office/drawing/2012/chart" uri="{02D57815-91ED-43cb-92C2-25804820EDAC}">
                  <c15:fullRef>
                    <c15:sqref>charts!$F$356:$BU$356</c15:sqref>
                  </c15:fullRef>
                </c:ext>
              </c:extLst>
              <c:f>charts!$BF$356:$BU$356</c:f>
              <c:numCache>
                <c:formatCode>#,##0_);\(#,##0\)</c:formatCode>
                <c:ptCount val="16"/>
                <c:pt idx="0">
                  <c:v>11581.058107653678</c:v>
                </c:pt>
                <c:pt idx="1">
                  <c:v>27250.253875431448</c:v>
                </c:pt>
                <c:pt idx="2">
                  <c:v>40070.870927444783</c:v>
                </c:pt>
                <c:pt idx="3">
                  <c:v>53752.947124511782</c:v>
                </c:pt>
                <c:pt idx="4">
                  <c:v>122971.26908720791</c:v>
                </c:pt>
                <c:pt idx="5">
                  <c:v>82382.82864209218</c:v>
                </c:pt>
                <c:pt idx="6">
                  <c:v>82895.448797446807</c:v>
                </c:pt>
                <c:pt idx="7">
                  <c:v>116511.22196457273</c:v>
                </c:pt>
                <c:pt idx="8">
                  <c:v>330401.49460769811</c:v>
                </c:pt>
                <c:pt idx="9">
                  <c:v>421963.60476939147</c:v>
                </c:pt>
                <c:pt idx="10">
                  <c:v>319864.43377118715</c:v>
                </c:pt>
                <c:pt idx="11">
                  <c:v>402532.9299457522</c:v>
                </c:pt>
                <c:pt idx="12">
                  <c:v>538235.45806028007</c:v>
                </c:pt>
                <c:pt idx="13">
                  <c:v>745710.68751077808</c:v>
                </c:pt>
                <c:pt idx="14">
                  <c:v>1157920.0163877464</c:v>
                </c:pt>
                <c:pt idx="15">
                  <c:v>1681696.3893506129</c:v>
                </c:pt>
              </c:numCache>
            </c:numRef>
          </c:val>
          <c:smooth val="0"/>
          <c:extLst>
            <c:ext xmlns:c16="http://schemas.microsoft.com/office/drawing/2014/chart" uri="{C3380CC4-5D6E-409C-BE32-E72D297353CC}">
              <c16:uniqueId val="{00000002-2368-46F3-8C79-24C861E8AAE4}"/>
            </c:ext>
          </c:extLst>
        </c:ser>
        <c:ser>
          <c:idx val="3"/>
          <c:order val="3"/>
          <c:tx>
            <c:strRef>
              <c:f>charts!$E$357</c:f>
              <c:strCache>
                <c:ptCount val="1"/>
                <c:pt idx="0">
                  <c:v>نرخ ارز  بازار آزاد (ریال)</c:v>
                </c:pt>
              </c:strCache>
            </c:strRef>
          </c:tx>
          <c:spPr>
            <a:ln w="28575" cap="rnd">
              <a:solidFill>
                <a:schemeClr val="accent4"/>
              </a:solidFill>
              <a:round/>
            </a:ln>
            <a:effectLst/>
          </c:spPr>
          <c:marker>
            <c:symbol val="none"/>
          </c:marker>
          <c:cat>
            <c:strLit>
              <c:ptCount val="16"/>
              <c:pt idx="0">
                <c:v>1390</c:v>
              </c:pt>
              <c:pt idx="1">
                <c:v>1391</c:v>
              </c:pt>
              <c:pt idx="2">
                <c:v>1392</c:v>
              </c:pt>
              <c:pt idx="3">
                <c:v>1393</c:v>
              </c:pt>
              <c:pt idx="4">
                <c:v>1394</c:v>
              </c:pt>
              <c:pt idx="5">
                <c:v>1395</c:v>
              </c:pt>
              <c:pt idx="6">
                <c:v>1396</c:v>
              </c:pt>
              <c:pt idx="7">
                <c:v>1397</c:v>
              </c:pt>
              <c:pt idx="8">
                <c:v>1398</c:v>
              </c:pt>
              <c:pt idx="9">
                <c:v>1399</c:v>
              </c:pt>
              <c:pt idx="10">
                <c:v>1400</c:v>
              </c:pt>
              <c:pt idx="11">
                <c:v>1401</c:v>
              </c:pt>
              <c:pt idx="12">
                <c:v>1402</c:v>
              </c:pt>
              <c:pt idx="13">
                <c:v>1403</c:v>
              </c:pt>
              <c:pt idx="14">
                <c:v>1404 پیش بینی</c:v>
              </c:pt>
              <c:pt idx="15">
                <c:v>پیش بینی 1405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charts!$F$357:$BV$357</c15:sqref>
                  </c15:fullRef>
                </c:ext>
              </c:extLst>
              <c:f>charts!$BF$357:$BU$357</c:f>
              <c:numCache>
                <c:formatCode>#,##0_);\(#,##0\)</c:formatCode>
                <c:ptCount val="16"/>
                <c:pt idx="0">
                  <c:v>13568</c:v>
                </c:pt>
                <c:pt idx="1">
                  <c:v>26059</c:v>
                </c:pt>
                <c:pt idx="2">
                  <c:v>31839</c:v>
                </c:pt>
                <c:pt idx="3">
                  <c:v>32801</c:v>
                </c:pt>
                <c:pt idx="4">
                  <c:v>34501</c:v>
                </c:pt>
                <c:pt idx="5">
                  <c:v>36440</c:v>
                </c:pt>
                <c:pt idx="6">
                  <c:v>40453</c:v>
                </c:pt>
                <c:pt idx="7">
                  <c:v>103378</c:v>
                </c:pt>
                <c:pt idx="8">
                  <c:v>129185</c:v>
                </c:pt>
                <c:pt idx="9">
                  <c:v>228809</c:v>
                </c:pt>
                <c:pt idx="10">
                  <c:v>259476</c:v>
                </c:pt>
                <c:pt idx="11">
                  <c:v>349266</c:v>
                </c:pt>
                <c:pt idx="12">
                  <c:v>517807.60271518602</c:v>
                </c:pt>
                <c:pt idx="13">
                  <c:v>690000</c:v>
                </c:pt>
                <c:pt idx="14">
                  <c:v>965656.05041273381</c:v>
                </c:pt>
                <c:pt idx="15">
                  <c:v>1320232.8814236594</c:v>
                </c:pt>
              </c:numCache>
            </c:numRef>
          </c:val>
          <c:smooth val="0"/>
          <c:extLst>
            <c:ext xmlns:c16="http://schemas.microsoft.com/office/drawing/2014/chart" uri="{C3380CC4-5D6E-409C-BE32-E72D297353CC}">
              <c16:uniqueId val="{00000004-2368-46F3-8C79-24C861E8AAE4}"/>
            </c:ext>
          </c:extLst>
        </c:ser>
        <c:dLbls>
          <c:showLegendKey val="0"/>
          <c:showVal val="0"/>
          <c:showCatName val="0"/>
          <c:showSerName val="0"/>
          <c:showPercent val="0"/>
          <c:showBubbleSize val="0"/>
        </c:dLbls>
        <c:smooth val="0"/>
        <c:axId val="881944575"/>
        <c:axId val="881948735"/>
      </c:lineChart>
      <c:catAx>
        <c:axId val="88194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crossAx val="881948735"/>
        <c:crossesAt val="10000"/>
        <c:auto val="1"/>
        <c:lblAlgn val="ctr"/>
        <c:lblOffset val="100"/>
        <c:noMultiLvlLbl val="0"/>
      </c:catAx>
      <c:valAx>
        <c:axId val="881948735"/>
        <c:scaling>
          <c:logBase val="10"/>
          <c:orientation val="minMax"/>
          <c:max val="1500000"/>
          <c:min val="10000"/>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solidFill>
                <a:latin typeface="IPT Nazanin" panose="00000400000000000000" pitchFamily="2" charset="2"/>
                <a:ea typeface="+mn-ea"/>
                <a:cs typeface="+mn-cs"/>
              </a:defRPr>
            </a:pPr>
            <a:endParaRPr lang="en-US"/>
          </a:p>
        </c:txPr>
        <c:crossAx val="88194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IPT Nazanin" panose="00000400000000000000" pitchFamily="2" charset="2"/>
              <a:ea typeface="+mn-ea"/>
              <a:cs typeface="B Nazanin" panose="000004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B Titr" panose="00000700000000000000" pitchFamily="2" charset="-78"/>
              </a:defRPr>
            </a:pPr>
            <a:r>
              <a:rPr lang="fa-IR" sz="1800">
                <a:cs typeface="B Titr" panose="00000700000000000000" pitchFamily="2" charset="-78"/>
              </a:rPr>
              <a:t>نرخ حقیقی ارز</a:t>
            </a:r>
          </a:p>
        </c:rich>
      </c:tx>
      <c:overlay val="0"/>
      <c:spPr>
        <a:noFill/>
        <a:ln>
          <a:noFill/>
        </a:ln>
        <a:effectLst/>
      </c:spPr>
    </c:title>
    <c:autoTitleDeleted val="0"/>
    <c:plotArea>
      <c:layout>
        <c:manualLayout>
          <c:layoutTarget val="inner"/>
          <c:xMode val="edge"/>
          <c:yMode val="edge"/>
          <c:x val="8.3636420663232583E-2"/>
          <c:y val="8.2488877247999318E-2"/>
          <c:w val="0.89336414291842292"/>
          <c:h val="0.81223347348677866"/>
        </c:manualLayout>
      </c:layout>
      <c:lineChart>
        <c:grouping val="standard"/>
        <c:varyColors val="0"/>
        <c:ser>
          <c:idx val="0"/>
          <c:order val="0"/>
          <c:tx>
            <c:strRef>
              <c:f>Data!$E$31</c:f>
              <c:strCache>
                <c:ptCount val="1"/>
                <c:pt idx="0">
                  <c:v>نرخ حقیقی ارز</c:v>
                </c:pt>
              </c:strCache>
            </c:strRef>
          </c:tx>
          <c:spPr>
            <a:ln w="28575" cap="rnd">
              <a:solidFill>
                <a:schemeClr val="accent1"/>
              </a:solidFill>
              <a:round/>
            </a:ln>
            <a:effectLst/>
          </c:spPr>
          <c:marker>
            <c:symbol val="none"/>
          </c:marker>
          <c:dLbls>
            <c:dLbl>
              <c:idx val="28"/>
              <c:layout>
                <c:manualLayout>
                  <c:x val="-6.6801132599663776E-2"/>
                  <c:y val="-4.495113775930970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7A0-4F01-ABFB-7B54D16405DF}"/>
                </c:ext>
              </c:extLst>
            </c:dLbl>
            <c:dLbl>
              <c:idx val="31"/>
              <c:layout>
                <c:manualLayout>
                  <c:x val="1.4226167127706173E-2"/>
                  <c:y val="-2.7470139741800372E-2"/>
                </c:manualLayout>
              </c:layout>
              <c:spPr>
                <a:noFill/>
                <a:ln>
                  <a:noFill/>
                </a:ln>
                <a:effectLst/>
              </c:spPr>
              <c:txPr>
                <a:bodyPr wrap="square" lIns="38100" tIns="19050" rIns="38100" bIns="19050" anchor="ctr">
                  <a:no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7.5268745982605412E-2"/>
                      <c:h val="3.797132329778536E-2"/>
                    </c:manualLayout>
                  </c15:layout>
                </c:ext>
                <c:ext xmlns:c16="http://schemas.microsoft.com/office/drawing/2014/chart" uri="{C3380CC4-5D6E-409C-BE32-E72D297353CC}">
                  <c16:uniqueId val="{00000007-57A0-4F01-ABFB-7B54D16405DF}"/>
                </c:ext>
              </c:extLst>
            </c:dLbl>
            <c:dLbl>
              <c:idx val="40"/>
              <c:spPr>
                <a:noFill/>
                <a:ln>
                  <a:noFill/>
                </a:ln>
                <a:effectLst/>
              </c:spPr>
              <c:txPr>
                <a:bodyPr wrap="square" lIns="38100" tIns="19050" rIns="38100" bIns="19050" anchor="ctr" anchorCtr="0">
                  <a:spAutoFit/>
                </a:bodyPr>
                <a:lstStyle/>
                <a:p>
                  <a:pPr algn="ctr" rtl="0">
                    <a:defRPr lang="en-US" sz="1000" b="0" i="0" u="none" strike="noStrike" kern="1200" baseline="0">
                      <a:solidFill>
                        <a:sysClr val="windowText" lastClr="000000"/>
                      </a:solidFill>
                      <a:latin typeface="+mn-lt"/>
                      <a:ea typeface="+mn-ea"/>
                      <a:cs typeface="B Nazanin" panose="00000400000000000000" pitchFamily="2" charset="-78"/>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7A0-4F01-ABFB-7B54D16405D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Data!$F$24:$BV$24</c15:sqref>
                  </c15:fullRef>
                </c:ext>
              </c:extLst>
              <c:f>(Data!$F$24:$BS$24,Data!$BV$24)</c:f>
              <c:strCache>
                <c:ptCount val="67"/>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پیش بینی 1406</c:v>
                </c:pt>
              </c:strCache>
            </c:strRef>
          </c:cat>
          <c:val>
            <c:numRef>
              <c:extLst>
                <c:ext xmlns:c15="http://schemas.microsoft.com/office/drawing/2012/chart" uri="{02D57815-91ED-43cb-92C2-25804820EDAC}">
                  <c15:fullRef>
                    <c15:sqref>Data!$F$31:$BU$31</c15:sqref>
                  </c15:fullRef>
                </c:ext>
              </c:extLst>
              <c:f>Data!$F$31:$BS$31</c:f>
              <c:numCache>
                <c:formatCode>#,##0_);\(#,##0\)</c:formatCode>
                <c:ptCount val="66"/>
                <c:pt idx="1">
                  <c:v>10307.926193102252</c:v>
                </c:pt>
                <c:pt idx="2">
                  <c:v>10418.295647973384</c:v>
                </c:pt>
                <c:pt idx="3">
                  <c:v>10543.187399538223</c:v>
                </c:pt>
                <c:pt idx="4">
                  <c:v>10673.88806978038</c:v>
                </c:pt>
                <c:pt idx="5">
                  <c:v>10810.397658700003</c:v>
                </c:pt>
                <c:pt idx="6">
                  <c:v>10981.760759684284</c:v>
                </c:pt>
                <c:pt idx="7">
                  <c:v>11312.869124297833</c:v>
                </c:pt>
                <c:pt idx="8">
                  <c:v>11626.550732879203</c:v>
                </c:pt>
                <c:pt idx="9">
                  <c:v>12123.213279799562</c:v>
                </c:pt>
                <c:pt idx="10">
                  <c:v>12785.430009026733</c:v>
                </c:pt>
                <c:pt idx="11">
                  <c:v>13531.8760590767</c:v>
                </c:pt>
                <c:pt idx="12">
                  <c:v>14112.76792681985</c:v>
                </c:pt>
                <c:pt idx="13">
                  <c:v>6616.0908576027541</c:v>
                </c:pt>
                <c:pt idx="14">
                  <c:v>6923.0081332504815</c:v>
                </c:pt>
                <c:pt idx="15">
                  <c:v>7688.3331690020796</c:v>
                </c:pt>
                <c:pt idx="16">
                  <c:v>8391.288762111797</c:v>
                </c:pt>
                <c:pt idx="17">
                  <c:v>6176.5493443437808</c:v>
                </c:pt>
                <c:pt idx="18">
                  <c:v>6578.1290644914934</c:v>
                </c:pt>
                <c:pt idx="19">
                  <c:v>9971.9770629241011</c:v>
                </c:pt>
                <c:pt idx="20">
                  <c:v>11732.1908871824</c:v>
                </c:pt>
                <c:pt idx="21">
                  <c:v>15116.946526610598</c:v>
                </c:pt>
                <c:pt idx="22">
                  <c:v>18764.14490806239</c:v>
                </c:pt>
                <c:pt idx="23">
                  <c:v>22127.3941725845</c:v>
                </c:pt>
                <c:pt idx="24">
                  <c:v>25693.000176560567</c:v>
                </c:pt>
                <c:pt idx="25">
                  <c:v>30701.833724458676</c:v>
                </c:pt>
                <c:pt idx="26">
                  <c:v>33653.987342841763</c:v>
                </c:pt>
                <c:pt idx="27">
                  <c:v>31081.300912433362</c:v>
                </c:pt>
                <c:pt idx="28">
                  <c:v>34426.212592665615</c:v>
                </c:pt>
                <c:pt idx="29">
                  <c:v>27573.267501067159</c:v>
                </c:pt>
                <c:pt idx="30">
                  <c:v>31193.093529218972</c:v>
                </c:pt>
                <c:pt idx="31">
                  <c:v>34492.25484983185</c:v>
                </c:pt>
                <c:pt idx="32">
                  <c:v>29981.448859603181</c:v>
                </c:pt>
                <c:pt idx="33">
                  <c:v>26193.125665464933</c:v>
                </c:pt>
                <c:pt idx="34">
                  <c:v>26528.748267524661</c:v>
                </c:pt>
                <c:pt idx="35">
                  <c:v>29375.265446387148</c:v>
                </c:pt>
                <c:pt idx="36">
                  <c:v>31020.908446609694</c:v>
                </c:pt>
                <c:pt idx="37">
                  <c:v>28592.933444393439</c:v>
                </c:pt>
                <c:pt idx="38">
                  <c:v>26871.466174283214</c:v>
                </c:pt>
                <c:pt idx="39">
                  <c:v>31194.718775724548</c:v>
                </c:pt>
                <c:pt idx="40">
                  <c:v>35460.256825707518</c:v>
                </c:pt>
                <c:pt idx="41">
                  <c:v>30576.710974958238</c:v>
                </c:pt>
                <c:pt idx="42">
                  <c:v>27501.297223913713</c:v>
                </c:pt>
                <c:pt idx="43">
                  <c:v>24324.033978248259</c:v>
                </c:pt>
                <c:pt idx="44">
                  <c:v>22433.03210886148</c:v>
                </c:pt>
                <c:pt idx="45">
                  <c:v>20988.360623743807</c:v>
                </c:pt>
                <c:pt idx="46">
                  <c:v>20346.89280674926</c:v>
                </c:pt>
                <c:pt idx="47">
                  <c:v>19124.237199400068</c:v>
                </c:pt>
                <c:pt idx="48">
                  <c:v>16882.902992199499</c:v>
                </c:pt>
                <c:pt idx="49">
                  <c:v>14440.169347717494</c:v>
                </c:pt>
                <c:pt idx="50">
                  <c:v>13412.542143322837</c:v>
                </c:pt>
                <c:pt idx="51">
                  <c:v>12880.923450789795</c:v>
                </c:pt>
                <c:pt idx="52">
                  <c:v>13996.320264030632</c:v>
                </c:pt>
                <c:pt idx="53">
                  <c:v>21025.220817026671</c:v>
                </c:pt>
                <c:pt idx="54">
                  <c:v>19337.594737503463</c:v>
                </c:pt>
                <c:pt idx="55">
                  <c:v>17525.11781709714</c:v>
                </c:pt>
                <c:pt idx="56">
                  <c:v>16484.004849959867</c:v>
                </c:pt>
                <c:pt idx="57">
                  <c:v>16172.749215987093</c:v>
                </c:pt>
                <c:pt idx="58">
                  <c:v>16714.884904395662</c:v>
                </c:pt>
                <c:pt idx="59">
                  <c:v>33372.076037830251</c:v>
                </c:pt>
                <c:pt idx="60">
                  <c:v>30063.181092543484</c:v>
                </c:pt>
                <c:pt idx="61">
                  <c:v>36641.396482011478</c:v>
                </c:pt>
                <c:pt idx="62">
                  <c:v>29749.278347399071</c:v>
                </c:pt>
                <c:pt idx="63">
                  <c:v>29523.019965028263</c:v>
                </c:pt>
                <c:pt idx="64">
                  <c:v>32197.277066264298</c:v>
                </c:pt>
                <c:pt idx="65">
                  <c:v>33215.109856464536</c:v>
                </c:pt>
              </c:numCache>
            </c:numRef>
          </c:val>
          <c:smooth val="0"/>
          <c:extLst>
            <c:ext xmlns:c16="http://schemas.microsoft.com/office/drawing/2014/chart" uri="{C3380CC4-5D6E-409C-BE32-E72D297353CC}">
              <c16:uniqueId val="{00000003-57A0-4F01-ABFB-7B54D16405DF}"/>
            </c:ext>
          </c:extLst>
        </c:ser>
        <c:dLbls>
          <c:showLegendKey val="0"/>
          <c:showVal val="0"/>
          <c:showCatName val="0"/>
          <c:showSerName val="0"/>
          <c:showPercent val="0"/>
          <c:showBubbleSize val="0"/>
        </c:dLbls>
        <c:smooth val="0"/>
        <c:axId val="1684037008"/>
        <c:axId val="2001566016"/>
      </c:lineChart>
      <c:catAx>
        <c:axId val="16840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IPT Nazanin" panose="00000400000000000000" pitchFamily="2" charset="2"/>
                <a:ea typeface="+mn-ea"/>
                <a:cs typeface="B Nazanin" panose="00000400000000000000" pitchFamily="2" charset="-78"/>
              </a:defRPr>
            </a:pPr>
            <a:endParaRPr lang="en-US"/>
          </a:p>
        </c:txPr>
        <c:crossAx val="2001566016"/>
        <c:crosses val="autoZero"/>
        <c:auto val="1"/>
        <c:lblAlgn val="ctr"/>
        <c:lblOffset val="100"/>
        <c:noMultiLvlLbl val="0"/>
      </c:catAx>
      <c:valAx>
        <c:axId val="2001566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B Nazanin" panose="00000400000000000000" pitchFamily="2" charset="-78"/>
                  </a:defRPr>
                </a:pPr>
                <a:r>
                  <a:rPr lang="fa-IR" sz="1400"/>
                  <a:t>ریال</a:t>
                </a:r>
              </a:p>
            </c:rich>
          </c:tx>
          <c:layout>
            <c:manualLayout>
              <c:xMode val="edge"/>
              <c:yMode val="edge"/>
              <c:x val="8.9961373278072028E-3"/>
              <c:y val="1.0065770107739562E-2"/>
            </c:manualLayout>
          </c:layout>
          <c:overlay val="0"/>
          <c:spPr>
            <a:noFill/>
            <a:ln>
              <a:noFill/>
            </a:ln>
            <a:effectLst/>
          </c:sp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IPT Nazanin" panose="00000400000000000000" pitchFamily="2" charset="2"/>
                <a:ea typeface="+mn-ea"/>
                <a:cs typeface="B Nazanin" panose="00000400000000000000" pitchFamily="2" charset="-78"/>
              </a:defRPr>
            </a:pPr>
            <a:endParaRPr lang="en-US"/>
          </a:p>
        </c:txPr>
        <c:crossAx val="1684037008"/>
        <c:crosses val="autoZero"/>
        <c:crossBetween val="between"/>
      </c:valAx>
    </c:plotArea>
    <c:plotVisOnly val="1"/>
    <c:dispBlanksAs val="gap"/>
    <c:showDLblsOverMax val="0"/>
  </c:chart>
  <c:txPr>
    <a:bodyPr/>
    <a:lstStyle/>
    <a:p>
      <a:pPr>
        <a:defRPr>
          <a:cs typeface="B Nazanin" panose="00000400000000000000" pitchFamily="2" charset="-78"/>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rtl="1">
              <a:defRPr sz="2800">
                <a:cs typeface="B Titr" panose="00000700000000000000" pitchFamily="2" charset="-78"/>
              </a:defRPr>
            </a:pPr>
            <a:r>
              <a:rPr lang="fa-IR" sz="2800">
                <a:solidFill>
                  <a:sysClr val="windowText" lastClr="000000"/>
                </a:solidFill>
                <a:cs typeface="B Titr" panose="00000700000000000000" pitchFamily="2" charset="-78"/>
              </a:rPr>
              <a:t>مقاسه</a:t>
            </a:r>
            <a:r>
              <a:rPr lang="fa-IR" sz="2800" baseline="0">
                <a:solidFill>
                  <a:sysClr val="windowText" lastClr="000000"/>
                </a:solidFill>
                <a:cs typeface="B Titr" panose="00000700000000000000" pitchFamily="2" charset="-78"/>
              </a:rPr>
              <a:t> روند </a:t>
            </a:r>
            <a:r>
              <a:rPr lang="fa-IR" sz="2800">
                <a:solidFill>
                  <a:sysClr val="windowText" lastClr="000000"/>
                </a:solidFill>
                <a:cs typeface="B Titr" panose="00000700000000000000" pitchFamily="2" charset="-78"/>
              </a:rPr>
              <a:t>نرخ</a:t>
            </a:r>
            <a:r>
              <a:rPr lang="fa-IR" sz="2800" baseline="0">
                <a:solidFill>
                  <a:sysClr val="windowText" lastClr="000000"/>
                </a:solidFill>
                <a:cs typeface="B Titr" panose="00000700000000000000" pitchFamily="2" charset="-78"/>
              </a:rPr>
              <a:t> ارز بازار آزاد با نرخ مدل </a:t>
            </a:r>
            <a:r>
              <a:rPr lang="en-US" sz="2800" baseline="0">
                <a:solidFill>
                  <a:sysClr val="windowText" lastClr="000000"/>
                </a:solidFill>
                <a:cs typeface="B Titr" panose="00000700000000000000" pitchFamily="2" charset="-78"/>
              </a:rPr>
              <a:t>PPP</a:t>
            </a:r>
            <a:r>
              <a:rPr lang="fa-IR" sz="2800" baseline="0">
                <a:solidFill>
                  <a:sysClr val="windowText" lastClr="000000"/>
                </a:solidFill>
                <a:cs typeface="B Titr" panose="00000700000000000000" pitchFamily="2" charset="-78"/>
              </a:rPr>
              <a:t> با سال پایه 1369</a:t>
            </a:r>
            <a:endParaRPr lang="fa-IR" sz="2800">
              <a:solidFill>
                <a:srgbClr val="FF0000"/>
              </a:solidFill>
              <a:cs typeface="B Titr" panose="00000700000000000000" pitchFamily="2" charset="-78"/>
            </a:endParaRPr>
          </a:p>
        </c:rich>
      </c:tx>
      <c:layout>
        <c:manualLayout>
          <c:xMode val="edge"/>
          <c:yMode val="edge"/>
          <c:x val="0.26676156330319756"/>
          <c:y val="1.8449816579945051E-2"/>
        </c:manualLayout>
      </c:layout>
      <c:overlay val="0"/>
    </c:title>
    <c:autoTitleDeleted val="0"/>
    <c:plotArea>
      <c:layout>
        <c:manualLayout>
          <c:layoutTarget val="inner"/>
          <c:xMode val="edge"/>
          <c:yMode val="edge"/>
          <c:x val="0.10785236460827012"/>
          <c:y val="7.2657878475718418E-2"/>
          <c:w val="0.87691784680761053"/>
          <c:h val="0.71846178876763211"/>
        </c:manualLayout>
      </c:layout>
      <c:lineChart>
        <c:grouping val="standard"/>
        <c:varyColors val="0"/>
        <c:ser>
          <c:idx val="2"/>
          <c:order val="0"/>
          <c:tx>
            <c:strRef>
              <c:f>Data!$E$42</c:f>
              <c:strCache>
                <c:ptCount val="1"/>
                <c:pt idx="0">
                  <c:v>نرخ ارز (ppp)- سال پایه 1369</c:v>
                </c:pt>
              </c:strCache>
            </c:strRef>
          </c:tx>
          <c:spPr>
            <a:ln w="38100" cap="rnd">
              <a:solidFill>
                <a:schemeClr val="accent3"/>
              </a:solidFill>
              <a:round/>
            </a:ln>
            <a:effectLst/>
          </c:spPr>
          <c:marker>
            <c:symbol val="none"/>
          </c:marker>
          <c:cat>
            <c:strRef>
              <c:extLst>
                <c:ext xmlns:c15="http://schemas.microsoft.com/office/drawing/2012/chart" uri="{02D57815-91ED-43cb-92C2-25804820EDAC}">
                  <c15:fullRef>
                    <c15:sqref>Data!$F$3:$BV$3</c15:sqref>
                  </c15:fullRef>
                </c:ext>
              </c:extLst>
              <c:f>Data!$F$3:$BT$3</c:f>
              <c:strCache>
                <c:ptCount val="67"/>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strCache>
            </c:strRef>
          </c:cat>
          <c:val>
            <c:numRef>
              <c:extLst>
                <c:ext xmlns:c15="http://schemas.microsoft.com/office/drawing/2012/chart" uri="{02D57815-91ED-43cb-92C2-25804820EDAC}">
                  <c15:fullRef>
                    <c15:sqref>Data!$F$42:$BV$42</c15:sqref>
                  </c15:fullRef>
                </c:ext>
              </c:extLst>
              <c:f>Data!$F$42:$BT$42</c:f>
              <c:numCache>
                <c:formatCode>#,##0_);\(#,##0\)</c:formatCode>
                <c:ptCount val="67"/>
                <c:pt idx="1">
                  <c:v>254.31025790050663</c:v>
                </c:pt>
                <c:pt idx="2">
                  <c:v>251.61614309699016</c:v>
                </c:pt>
                <c:pt idx="3">
                  <c:v>248.63556619528882</c:v>
                </c:pt>
                <c:pt idx="4">
                  <c:v>245.59104905820487</c:v>
                </c:pt>
                <c:pt idx="5">
                  <c:v>242.48981872351001</c:v>
                </c:pt>
                <c:pt idx="6">
                  <c:v>238.70592575744516</c:v>
                </c:pt>
                <c:pt idx="7">
                  <c:v>231.71941085722821</c:v>
                </c:pt>
                <c:pt idx="8">
                  <c:v>225.46767556555045</c:v>
                </c:pt>
                <c:pt idx="9">
                  <c:v>216.23073916839991</c:v>
                </c:pt>
                <c:pt idx="10">
                  <c:v>205.03114613559802</c:v>
                </c:pt>
                <c:pt idx="11">
                  <c:v>193.72120740264037</c:v>
                </c:pt>
                <c:pt idx="12">
                  <c:v>185.74750057396614</c:v>
                </c:pt>
                <c:pt idx="13">
                  <c:v>359.72383630486365</c:v>
                </c:pt>
                <c:pt idx="14">
                  <c:v>338.79395844177969</c:v>
                </c:pt>
                <c:pt idx="15">
                  <c:v>305.06915845492699</c:v>
                </c:pt>
                <c:pt idx="16">
                  <c:v>279.51288488352429</c:v>
                </c:pt>
                <c:pt idx="17">
                  <c:v>396.4916262800856</c:v>
                </c:pt>
                <c:pt idx="18">
                  <c:v>372.28672017966431</c:v>
                </c:pt>
                <c:pt idx="19">
                  <c:v>345.89183902231741</c:v>
                </c:pt>
                <c:pt idx="20">
                  <c:v>414.53535666042052</c:v>
                </c:pt>
                <c:pt idx="21">
                  <c:v>456.33891459647083</c:v>
                </c:pt>
                <c:pt idx="22">
                  <c:v>496.31405294962963</c:v>
                </c:pt>
                <c:pt idx="23">
                  <c:v>545.58115172904218</c:v>
                </c:pt>
                <c:pt idx="24">
                  <c:v>604.1145283058238</c:v>
                </c:pt>
                <c:pt idx="25">
                  <c:v>651.60628490294528</c:v>
                </c:pt>
                <c:pt idx="26">
                  <c:v>629.29376724512815</c:v>
                </c:pt>
                <c:pt idx="27">
                  <c:v>823.42927571404323</c:v>
                </c:pt>
                <c:pt idx="28">
                  <c:v>992.90110592838437</c:v>
                </c:pt>
                <c:pt idx="29">
                  <c:v>1208.3993376428098</c:v>
                </c:pt>
                <c:pt idx="30">
                  <c:v>1334.7698518658119</c:v>
                </c:pt>
                <c:pt idx="31">
                  <c:v>1412.3</c:v>
                </c:pt>
                <c:pt idx="32">
                  <c:v>1633.8736852619052</c:v>
                </c:pt>
                <c:pt idx="33">
                  <c:v>1972.6319960802953</c:v>
                </c:pt>
                <c:pt idx="34">
                  <c:v>2348.1323593036886</c:v>
                </c:pt>
                <c:pt idx="35">
                  <c:v>3094.0006889532674</c:v>
                </c:pt>
                <c:pt idx="36">
                  <c:v>4487.6422885396132</c:v>
                </c:pt>
                <c:pt idx="37">
                  <c:v>5363.3029769606273</c:v>
                </c:pt>
                <c:pt idx="38">
                  <c:v>6138.1824728920155</c:v>
                </c:pt>
                <c:pt idx="39">
                  <c:v>7151.7203271703693</c:v>
                </c:pt>
                <c:pt idx="40">
                  <c:v>8398.3071481182451</c:v>
                </c:pt>
                <c:pt idx="41">
                  <c:v>9172.2266797652483</c:v>
                </c:pt>
                <c:pt idx="42">
                  <c:v>9939.5718485317611</c:v>
                </c:pt>
                <c:pt idx="43">
                  <c:v>11331.492496330422</c:v>
                </c:pt>
                <c:pt idx="44">
                  <c:v>12797.157144073662</c:v>
                </c:pt>
                <c:pt idx="45">
                  <c:v>14374.812715489863</c:v>
                </c:pt>
                <c:pt idx="46">
                  <c:v>15328.08824002485</c:v>
                </c:pt>
                <c:pt idx="47">
                  <c:v>16639.907773917985</c:v>
                </c:pt>
                <c:pt idx="48">
                  <c:v>19116.619267373382</c:v>
                </c:pt>
                <c:pt idx="49">
                  <c:v>23090.90839616986</c:v>
                </c:pt>
                <c:pt idx="50">
                  <c:v>25662.414139576384</c:v>
                </c:pt>
                <c:pt idx="51">
                  <c:v>28387.125741411608</c:v>
                </c:pt>
                <c:pt idx="52">
                  <c:v>33436.710862155385</c:v>
                </c:pt>
                <c:pt idx="53">
                  <c:v>42750.260601490256</c:v>
                </c:pt>
                <c:pt idx="54">
                  <c:v>56790.873791244689</c:v>
                </c:pt>
                <c:pt idx="55">
                  <c:v>64557.651659584473</c:v>
                </c:pt>
                <c:pt idx="56">
                  <c:v>72192.243050507604</c:v>
                </c:pt>
                <c:pt idx="57">
                  <c:v>77717.013350173234</c:v>
                </c:pt>
                <c:pt idx="58">
                  <c:v>83477.403130266815</c:v>
                </c:pt>
                <c:pt idx="59">
                  <c:v>106848.02221545432</c:v>
                </c:pt>
                <c:pt idx="60">
                  <c:v>148217.24717218007</c:v>
                </c:pt>
                <c:pt idx="61">
                  <c:v>215388.57952124448</c:v>
                </c:pt>
                <c:pt idx="62">
                  <c:v>300844.68654673925</c:v>
                </c:pt>
                <c:pt idx="63">
                  <c:v>408053.50864009542</c:v>
                </c:pt>
                <c:pt idx="64">
                  <c:v>554716.218991898</c:v>
                </c:pt>
                <c:pt idx="65">
                  <c:v>716530.9989709981</c:v>
                </c:pt>
                <c:pt idx="66">
                  <c:v>1001602.4716798896</c:v>
                </c:pt>
              </c:numCache>
            </c:numRef>
          </c:val>
          <c:smooth val="0"/>
          <c:extLst>
            <c:ext xmlns:c16="http://schemas.microsoft.com/office/drawing/2014/chart" uri="{C3380CC4-5D6E-409C-BE32-E72D297353CC}">
              <c16:uniqueId val="{00000004-3C01-47B7-97C2-92FFC0BBA12D}"/>
            </c:ext>
          </c:extLst>
        </c:ser>
        <c:ser>
          <c:idx val="0"/>
          <c:order val="1"/>
          <c:tx>
            <c:strRef>
              <c:f>Data!$E$25</c:f>
              <c:strCache>
                <c:ptCount val="1"/>
                <c:pt idx="0">
                  <c:v>نرخ ارز  بازار آزاد (ریال)</c:v>
                </c:pt>
              </c:strCache>
            </c:strRef>
          </c:tx>
          <c:marker>
            <c:symbol val="none"/>
          </c:marker>
          <c:cat>
            <c:strRef>
              <c:extLst>
                <c:ext xmlns:c15="http://schemas.microsoft.com/office/drawing/2012/chart" uri="{02D57815-91ED-43cb-92C2-25804820EDAC}">
                  <c15:fullRef>
                    <c15:sqref>Data!$F$3:$BV$3</c15:sqref>
                  </c15:fullRef>
                </c:ext>
              </c:extLst>
              <c:f>Data!$F$3:$BT$3</c:f>
              <c:strCache>
                <c:ptCount val="67"/>
                <c:pt idx="0">
                  <c:v>1338</c:v>
                </c:pt>
                <c:pt idx="1">
                  <c:v>1339</c:v>
                </c:pt>
                <c:pt idx="2">
                  <c:v>1340</c:v>
                </c:pt>
                <c:pt idx="3">
                  <c:v>1341</c:v>
                </c:pt>
                <c:pt idx="4">
                  <c:v>1342</c:v>
                </c:pt>
                <c:pt idx="5">
                  <c:v>1343</c:v>
                </c:pt>
                <c:pt idx="6">
                  <c:v>1344</c:v>
                </c:pt>
                <c:pt idx="7">
                  <c:v>1345</c:v>
                </c:pt>
                <c:pt idx="8">
                  <c:v>1346</c:v>
                </c:pt>
                <c:pt idx="9">
                  <c:v>1347</c:v>
                </c:pt>
                <c:pt idx="10">
                  <c:v>1348</c:v>
                </c:pt>
                <c:pt idx="11">
                  <c:v>1349</c:v>
                </c:pt>
                <c:pt idx="12">
                  <c:v>1350</c:v>
                </c:pt>
                <c:pt idx="13">
                  <c:v>1351</c:v>
                </c:pt>
                <c:pt idx="14">
                  <c:v>1352</c:v>
                </c:pt>
                <c:pt idx="15">
                  <c:v>1353</c:v>
                </c:pt>
                <c:pt idx="16">
                  <c:v>1354</c:v>
                </c:pt>
                <c:pt idx="17">
                  <c:v>1355</c:v>
                </c:pt>
                <c:pt idx="18">
                  <c:v>1356</c:v>
                </c:pt>
                <c:pt idx="19">
                  <c:v>1357</c:v>
                </c:pt>
                <c:pt idx="20">
                  <c:v>1358</c:v>
                </c:pt>
                <c:pt idx="21">
                  <c:v>1359</c:v>
                </c:pt>
                <c:pt idx="22">
                  <c:v>1360</c:v>
                </c:pt>
                <c:pt idx="23">
                  <c:v>1361</c:v>
                </c:pt>
                <c:pt idx="24">
                  <c:v>1362</c:v>
                </c:pt>
                <c:pt idx="25">
                  <c:v>1363</c:v>
                </c:pt>
                <c:pt idx="26">
                  <c:v>1364</c:v>
                </c:pt>
                <c:pt idx="27">
                  <c:v>1365</c:v>
                </c:pt>
                <c:pt idx="28">
                  <c:v>1366</c:v>
                </c:pt>
                <c:pt idx="29">
                  <c:v>1367</c:v>
                </c:pt>
                <c:pt idx="30">
                  <c:v>1368</c:v>
                </c:pt>
                <c:pt idx="31">
                  <c:v>1369</c:v>
                </c:pt>
                <c:pt idx="32">
                  <c:v>1370</c:v>
                </c:pt>
                <c:pt idx="33">
                  <c:v>1371</c:v>
                </c:pt>
                <c:pt idx="34">
                  <c:v>1372</c:v>
                </c:pt>
                <c:pt idx="35">
                  <c:v>1373</c:v>
                </c:pt>
                <c:pt idx="36">
                  <c:v>1374</c:v>
                </c:pt>
                <c:pt idx="37">
                  <c:v>1375</c:v>
                </c:pt>
                <c:pt idx="38">
                  <c:v>1376</c:v>
                </c:pt>
                <c:pt idx="39">
                  <c:v>1377</c:v>
                </c:pt>
                <c:pt idx="40">
                  <c:v>1378</c:v>
                </c:pt>
                <c:pt idx="41">
                  <c:v>1379</c:v>
                </c:pt>
                <c:pt idx="42">
                  <c:v>1380</c:v>
                </c:pt>
                <c:pt idx="43">
                  <c:v>1381</c:v>
                </c:pt>
                <c:pt idx="44">
                  <c:v>1382</c:v>
                </c:pt>
                <c:pt idx="45">
                  <c:v>1383</c:v>
                </c:pt>
                <c:pt idx="46">
                  <c:v>1384</c:v>
                </c:pt>
                <c:pt idx="47">
                  <c:v>1385</c:v>
                </c:pt>
                <c:pt idx="48">
                  <c:v>1386</c:v>
                </c:pt>
                <c:pt idx="49">
                  <c:v>1387</c:v>
                </c:pt>
                <c:pt idx="50">
                  <c:v>1388</c:v>
                </c:pt>
                <c:pt idx="51">
                  <c:v>1389</c:v>
                </c:pt>
                <c:pt idx="52">
                  <c:v>1390</c:v>
                </c:pt>
                <c:pt idx="53">
                  <c:v>1391</c:v>
                </c:pt>
                <c:pt idx="54">
                  <c:v>1392</c:v>
                </c:pt>
                <c:pt idx="55">
                  <c:v>1393</c:v>
                </c:pt>
                <c:pt idx="56">
                  <c:v>1394</c:v>
                </c:pt>
                <c:pt idx="57">
                  <c:v>1395</c:v>
                </c:pt>
                <c:pt idx="58">
                  <c:v>1396</c:v>
                </c:pt>
                <c:pt idx="59">
                  <c:v>1397</c:v>
                </c:pt>
                <c:pt idx="60">
                  <c:v>1398</c:v>
                </c:pt>
                <c:pt idx="61">
                  <c:v>1399</c:v>
                </c:pt>
                <c:pt idx="62">
                  <c:v>1400</c:v>
                </c:pt>
                <c:pt idx="63">
                  <c:v>1401</c:v>
                </c:pt>
                <c:pt idx="64">
                  <c:v>1402</c:v>
                </c:pt>
                <c:pt idx="65">
                  <c:v>1403</c:v>
                </c:pt>
                <c:pt idx="66">
                  <c:v>1404</c:v>
                </c:pt>
              </c:strCache>
            </c:strRef>
          </c:cat>
          <c:val>
            <c:numRef>
              <c:extLst>
                <c:ext xmlns:c15="http://schemas.microsoft.com/office/drawing/2012/chart" uri="{02D57815-91ED-43cb-92C2-25804820EDAC}">
                  <c15:fullRef>
                    <c15:sqref>Data!$F$25:$BV$25</c15:sqref>
                  </c15:fullRef>
                </c:ext>
              </c:extLst>
              <c:f>Data!$F$25:$BT$25</c:f>
              <c:numCache>
                <c:formatCode>#,##0_);\(#,##0\)</c:formatCode>
                <c:ptCount val="67"/>
                <c:pt idx="0">
                  <c:v>76</c:v>
                </c:pt>
                <c:pt idx="1">
                  <c:v>76</c:v>
                </c:pt>
                <c:pt idx="2">
                  <c:v>76</c:v>
                </c:pt>
                <c:pt idx="3">
                  <c:v>76</c:v>
                </c:pt>
                <c:pt idx="4">
                  <c:v>76</c:v>
                </c:pt>
                <c:pt idx="5">
                  <c:v>76</c:v>
                </c:pt>
                <c:pt idx="6">
                  <c:v>76</c:v>
                </c:pt>
                <c:pt idx="7">
                  <c:v>76</c:v>
                </c:pt>
                <c:pt idx="8">
                  <c:v>76</c:v>
                </c:pt>
                <c:pt idx="9">
                  <c:v>76</c:v>
                </c:pt>
                <c:pt idx="10">
                  <c:v>76</c:v>
                </c:pt>
                <c:pt idx="11">
                  <c:v>76</c:v>
                </c:pt>
                <c:pt idx="12">
                  <c:v>76</c:v>
                </c:pt>
                <c:pt idx="13">
                  <c:v>69</c:v>
                </c:pt>
                <c:pt idx="14">
                  <c:v>68</c:v>
                </c:pt>
                <c:pt idx="15">
                  <c:v>68</c:v>
                </c:pt>
                <c:pt idx="16">
                  <c:v>68</c:v>
                </c:pt>
                <c:pt idx="17">
                  <c:v>71</c:v>
                </c:pt>
                <c:pt idx="18">
                  <c:v>71</c:v>
                </c:pt>
                <c:pt idx="19">
                  <c:v>100</c:v>
                </c:pt>
                <c:pt idx="20">
                  <c:v>141</c:v>
                </c:pt>
                <c:pt idx="21">
                  <c:v>200</c:v>
                </c:pt>
                <c:pt idx="22">
                  <c:v>270</c:v>
                </c:pt>
                <c:pt idx="23">
                  <c:v>350</c:v>
                </c:pt>
                <c:pt idx="24">
                  <c:v>450</c:v>
                </c:pt>
                <c:pt idx="25">
                  <c:v>580</c:v>
                </c:pt>
                <c:pt idx="26">
                  <c:v>614</c:v>
                </c:pt>
                <c:pt idx="27">
                  <c:v>742</c:v>
                </c:pt>
                <c:pt idx="28">
                  <c:v>991</c:v>
                </c:pt>
                <c:pt idx="29">
                  <c:v>966</c:v>
                </c:pt>
                <c:pt idx="30">
                  <c:v>1207.0999999999999</c:v>
                </c:pt>
                <c:pt idx="31">
                  <c:v>1412.3</c:v>
                </c:pt>
                <c:pt idx="32">
                  <c:v>1420.2</c:v>
                </c:pt>
                <c:pt idx="33">
                  <c:v>1498</c:v>
                </c:pt>
                <c:pt idx="34">
                  <c:v>1806</c:v>
                </c:pt>
                <c:pt idx="35">
                  <c:v>2635</c:v>
                </c:pt>
                <c:pt idx="36">
                  <c:v>4036</c:v>
                </c:pt>
                <c:pt idx="37">
                  <c:v>4446</c:v>
                </c:pt>
                <c:pt idx="38">
                  <c:v>4782</c:v>
                </c:pt>
                <c:pt idx="39">
                  <c:v>6468</c:v>
                </c:pt>
                <c:pt idx="40">
                  <c:v>8634</c:v>
                </c:pt>
                <c:pt idx="41">
                  <c:v>8131</c:v>
                </c:pt>
                <c:pt idx="42">
                  <c:v>7925</c:v>
                </c:pt>
                <c:pt idx="43">
                  <c:v>7991</c:v>
                </c:pt>
                <c:pt idx="44">
                  <c:v>8323</c:v>
                </c:pt>
                <c:pt idx="45">
                  <c:v>8747</c:v>
                </c:pt>
                <c:pt idx="46">
                  <c:v>9042</c:v>
                </c:pt>
                <c:pt idx="47">
                  <c:v>9226</c:v>
                </c:pt>
                <c:pt idx="48">
                  <c:v>9357</c:v>
                </c:pt>
                <c:pt idx="49">
                  <c:v>9667</c:v>
                </c:pt>
                <c:pt idx="50">
                  <c:v>9979</c:v>
                </c:pt>
                <c:pt idx="51">
                  <c:v>10601</c:v>
                </c:pt>
                <c:pt idx="52">
                  <c:v>13568</c:v>
                </c:pt>
                <c:pt idx="53">
                  <c:v>26059</c:v>
                </c:pt>
                <c:pt idx="54">
                  <c:v>31839</c:v>
                </c:pt>
                <c:pt idx="55">
                  <c:v>32801</c:v>
                </c:pt>
                <c:pt idx="56">
                  <c:v>34501</c:v>
                </c:pt>
                <c:pt idx="57">
                  <c:v>36440</c:v>
                </c:pt>
                <c:pt idx="58">
                  <c:v>40453</c:v>
                </c:pt>
                <c:pt idx="59">
                  <c:v>103378</c:v>
                </c:pt>
                <c:pt idx="60">
                  <c:v>129185</c:v>
                </c:pt>
                <c:pt idx="61">
                  <c:v>228809</c:v>
                </c:pt>
                <c:pt idx="62">
                  <c:v>259476</c:v>
                </c:pt>
                <c:pt idx="63">
                  <c:v>349266</c:v>
                </c:pt>
                <c:pt idx="64">
                  <c:v>517807.60271518602</c:v>
                </c:pt>
                <c:pt idx="65">
                  <c:v>690000</c:v>
                </c:pt>
                <c:pt idx="66">
                  <c:v>1000643.5884711663</c:v>
                </c:pt>
              </c:numCache>
            </c:numRef>
          </c:val>
          <c:smooth val="0"/>
          <c:extLst>
            <c:ext xmlns:c16="http://schemas.microsoft.com/office/drawing/2014/chart" uri="{C3380CC4-5D6E-409C-BE32-E72D297353CC}">
              <c16:uniqueId val="{00000008-3C01-47B7-97C2-92FFC0BBA12D}"/>
            </c:ext>
          </c:extLst>
        </c:ser>
        <c:dLbls>
          <c:showLegendKey val="0"/>
          <c:showVal val="0"/>
          <c:showCatName val="0"/>
          <c:showSerName val="0"/>
          <c:showPercent val="0"/>
          <c:showBubbleSize val="0"/>
        </c:dLbls>
        <c:smooth val="0"/>
        <c:axId val="1684037008"/>
        <c:axId val="2001566016"/>
        <c:extLst/>
      </c:lineChart>
      <c:dateAx>
        <c:axId val="1684037008"/>
        <c:scaling>
          <c:orientation val="minMax"/>
        </c:scaling>
        <c:delete val="0"/>
        <c:axPos val="b"/>
        <c:numFmt formatCode="[$-3020429]#" sourceLinked="0"/>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2400">
                <a:latin typeface="IPT Nazanin" panose="00000400000000000000" pitchFamily="2" charset="2"/>
              </a:defRPr>
            </a:pPr>
            <a:endParaRPr lang="en-US"/>
          </a:p>
        </c:txPr>
        <c:crossAx val="2001566016"/>
        <c:crosses val="autoZero"/>
        <c:auto val="0"/>
        <c:lblOffset val="100"/>
        <c:baseTimeUnit val="days"/>
        <c:majorUnit val="2"/>
        <c:majorTimeUnit val="days"/>
        <c:minorUnit val="4"/>
        <c:minorTimeUnit val="days"/>
      </c:dateAx>
      <c:valAx>
        <c:axId val="2001566016"/>
        <c:scaling>
          <c:logBase val="10"/>
          <c:orientation val="minMax"/>
          <c:min val="60"/>
        </c:scaling>
        <c:delete val="0"/>
        <c:axPos val="l"/>
        <c:majorGridlines>
          <c:spPr>
            <a:ln w="9525" cap="flat" cmpd="sng" algn="ctr">
              <a:solidFill>
                <a:schemeClr val="tx1">
                  <a:lumMod val="15000"/>
                  <a:lumOff val="85000"/>
                </a:schemeClr>
              </a:solidFill>
              <a:round/>
            </a:ln>
            <a:effectLst/>
          </c:spPr>
        </c:majorGridlines>
        <c:title>
          <c:tx>
            <c:rich>
              <a:bodyPr rot="0"/>
              <a:lstStyle/>
              <a:p>
                <a:pPr>
                  <a:defRPr/>
                </a:pPr>
                <a:r>
                  <a:rPr lang="fa-IR"/>
                  <a:t>ریال</a:t>
                </a:r>
              </a:p>
            </c:rich>
          </c:tx>
          <c:layout>
            <c:manualLayout>
              <c:xMode val="edge"/>
              <c:yMode val="edge"/>
              <c:x val="8.9961373278072028E-3"/>
              <c:y val="1.0065770107739562E-2"/>
            </c:manualLayout>
          </c:layout>
          <c:overlay val="0"/>
          <c:spPr>
            <a:noFill/>
            <a:ln>
              <a:noFill/>
            </a:ln>
            <a:effectLst/>
          </c:spPr>
        </c:title>
        <c:numFmt formatCode="[$-3020429]#,###" sourceLinked="0"/>
        <c:majorTickMark val="none"/>
        <c:minorTickMark val="none"/>
        <c:tickLblPos val="nextTo"/>
        <c:spPr>
          <a:noFill/>
          <a:ln>
            <a:noFill/>
          </a:ln>
          <a:effectLst/>
        </c:spPr>
        <c:txPr>
          <a:bodyPr rot="-60000000" vert="horz"/>
          <a:lstStyle/>
          <a:p>
            <a:pPr>
              <a:defRPr sz="2000" b="1">
                <a:solidFill>
                  <a:schemeClr val="tx1"/>
                </a:solidFill>
              </a:defRPr>
            </a:pPr>
            <a:endParaRPr lang="en-US"/>
          </a:p>
        </c:txPr>
        <c:crossAx val="1684037008"/>
        <c:crossesAt val="1"/>
        <c:crossBetween val="between"/>
      </c:valAx>
    </c:plotArea>
    <c:plotVisOnly val="1"/>
    <c:dispBlanksAs val="gap"/>
    <c:showDLblsOverMax val="0"/>
  </c:chart>
  <c:txPr>
    <a:bodyPr/>
    <a:lstStyle/>
    <a:p>
      <a:pPr>
        <a:defRPr sz="1600">
          <a:cs typeface="B Nazanin" panose="00000400000000000000" pitchFamily="2" charset="-78"/>
        </a:defRPr>
      </a:pPr>
      <a:endParaRPr lang="en-US"/>
    </a:p>
  </c:txPr>
  <c:printSettings>
    <c:headerFooter/>
    <c:pageMargins b="0.75" l="0.7" r="0.7" t="0.75" header="0.3" footer="0.3"/>
    <c:pageSetup/>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a-IR"/>
              <a:t>تقاصا در بازار نیما</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588930969020051E-2"/>
          <c:y val="7.9144750508487113E-2"/>
          <c:w val="0.85295461635411429"/>
          <c:h val="0.70433808266647369"/>
        </c:manualLayout>
      </c:layout>
      <c:barChart>
        <c:barDir val="col"/>
        <c:grouping val="stacked"/>
        <c:varyColors val="0"/>
        <c:ser>
          <c:idx val="5"/>
          <c:order val="0"/>
          <c:tx>
            <c:strRef>
              <c:f>'معاملات نیما'!$L$1</c:f>
              <c:strCache>
                <c:ptCount val="1"/>
                <c:pt idx="0">
                  <c:v>متوسط 20 روزه  تقاضا (معامله شده) در سامانه نیما</c:v>
                </c:pt>
              </c:strCache>
            </c:strRef>
          </c:tx>
          <c:spPr>
            <a:solidFill>
              <a:srgbClr val="C00000"/>
            </a:solidFill>
            <a:ln>
              <a:solidFill>
                <a:srgbClr val="C00000"/>
              </a:solidFill>
            </a:ln>
            <a:effectLst/>
          </c:spPr>
          <c:invertIfNegative val="0"/>
          <c:cat>
            <c:strRef>
              <c:f>'معاملات نیما'!$Y$11:$Y$325</c:f>
              <c:strCache>
                <c:ptCount val="315"/>
                <c:pt idx="0">
                  <c:v>1401/07/06</c:v>
                </c:pt>
                <c:pt idx="1">
                  <c:v>1401/07/07</c:v>
                </c:pt>
                <c:pt idx="2">
                  <c:v>1401/07/10</c:v>
                </c:pt>
                <c:pt idx="3">
                  <c:v>1401/07/12</c:v>
                </c:pt>
                <c:pt idx="4">
                  <c:v>1401/07/14</c:v>
                </c:pt>
                <c:pt idx="5">
                  <c:v>1401/07/16</c:v>
                </c:pt>
                <c:pt idx="6">
                  <c:v>1401/07/17</c:v>
                </c:pt>
                <c:pt idx="7">
                  <c:v>1401/07/18</c:v>
                </c:pt>
                <c:pt idx="8">
                  <c:v>1401/07/20</c:v>
                </c:pt>
                <c:pt idx="9">
                  <c:v>1401/07/21</c:v>
                </c:pt>
                <c:pt idx="10">
                  <c:v>1401/07/23</c:v>
                </c:pt>
                <c:pt idx="11">
                  <c:v>1401/07/24</c:v>
                </c:pt>
                <c:pt idx="12">
                  <c:v>1401/07/25</c:v>
                </c:pt>
                <c:pt idx="13">
                  <c:v>1401/07/26</c:v>
                </c:pt>
                <c:pt idx="14">
                  <c:v>1401/07/27</c:v>
                </c:pt>
                <c:pt idx="15">
                  <c:v>1401/07/28</c:v>
                </c:pt>
                <c:pt idx="16">
                  <c:v>1401/07/30</c:v>
                </c:pt>
                <c:pt idx="17">
                  <c:v>1401/08/01</c:v>
                </c:pt>
                <c:pt idx="18">
                  <c:v>1401/08/02</c:v>
                </c:pt>
                <c:pt idx="19">
                  <c:v>1401/08/03</c:v>
                </c:pt>
                <c:pt idx="20">
                  <c:v>1401/08/04</c:v>
                </c:pt>
                <c:pt idx="21">
                  <c:v>1401/08/05</c:v>
                </c:pt>
                <c:pt idx="22">
                  <c:v>1401/08/07</c:v>
                </c:pt>
                <c:pt idx="23">
                  <c:v>1401/08/08</c:v>
                </c:pt>
                <c:pt idx="24">
                  <c:v>1401/08/09</c:v>
                </c:pt>
                <c:pt idx="25">
                  <c:v>1401/08/10</c:v>
                </c:pt>
                <c:pt idx="26">
                  <c:v>1401/08/11</c:v>
                </c:pt>
                <c:pt idx="27">
                  <c:v>1401/08/12</c:v>
                </c:pt>
                <c:pt idx="28">
                  <c:v>1401/08/14</c:v>
                </c:pt>
                <c:pt idx="29">
                  <c:v>1401/08/15</c:v>
                </c:pt>
                <c:pt idx="30">
                  <c:v>1401/08/17</c:v>
                </c:pt>
                <c:pt idx="31">
                  <c:v>1401/08/18</c:v>
                </c:pt>
                <c:pt idx="32">
                  <c:v>1401/08/19</c:v>
                </c:pt>
                <c:pt idx="33">
                  <c:v>1401/08/21</c:v>
                </c:pt>
                <c:pt idx="34">
                  <c:v>1401/08/22</c:v>
                </c:pt>
                <c:pt idx="35">
                  <c:v>1401/08/23</c:v>
                </c:pt>
                <c:pt idx="36">
                  <c:v>1401/08/24</c:v>
                </c:pt>
                <c:pt idx="37">
                  <c:v>1401/08/25</c:v>
                </c:pt>
                <c:pt idx="38">
                  <c:v>1401/08/26</c:v>
                </c:pt>
                <c:pt idx="39">
                  <c:v>1401/08/28</c:v>
                </c:pt>
                <c:pt idx="40">
                  <c:v>1401/08/29</c:v>
                </c:pt>
                <c:pt idx="41">
                  <c:v>1401/08/30</c:v>
                </c:pt>
                <c:pt idx="42">
                  <c:v>1401/09/01</c:v>
                </c:pt>
                <c:pt idx="43">
                  <c:v>1401/09/02</c:v>
                </c:pt>
                <c:pt idx="44">
                  <c:v>1401/09/03</c:v>
                </c:pt>
                <c:pt idx="45">
                  <c:v>1401/09/05</c:v>
                </c:pt>
                <c:pt idx="46">
                  <c:v>1401/09/06</c:v>
                </c:pt>
                <c:pt idx="47">
                  <c:v>1401/09/07</c:v>
                </c:pt>
                <c:pt idx="48">
                  <c:v>1401/09/08</c:v>
                </c:pt>
                <c:pt idx="49">
                  <c:v>1401/09/09</c:v>
                </c:pt>
                <c:pt idx="50">
                  <c:v>1401/09/10</c:v>
                </c:pt>
                <c:pt idx="51">
                  <c:v>1401/09/12</c:v>
                </c:pt>
                <c:pt idx="52">
                  <c:v>1401/09/13</c:v>
                </c:pt>
                <c:pt idx="53">
                  <c:v>1401/09/14</c:v>
                </c:pt>
                <c:pt idx="54">
                  <c:v>1401/09/15</c:v>
                </c:pt>
                <c:pt idx="55">
                  <c:v>1401/09/16</c:v>
                </c:pt>
                <c:pt idx="56">
                  <c:v>1401/09/17</c:v>
                </c:pt>
                <c:pt idx="57">
                  <c:v>1401/09/18</c:v>
                </c:pt>
                <c:pt idx="58">
                  <c:v>1401/09/19</c:v>
                </c:pt>
                <c:pt idx="59">
                  <c:v>1401/09/20</c:v>
                </c:pt>
                <c:pt idx="60">
                  <c:v>1401/09/21</c:v>
                </c:pt>
                <c:pt idx="61">
                  <c:v>1401/09/23</c:v>
                </c:pt>
                <c:pt idx="62">
                  <c:v>1401/09/24</c:v>
                </c:pt>
                <c:pt idx="63">
                  <c:v>1401/09/26</c:v>
                </c:pt>
                <c:pt idx="64">
                  <c:v>1401/09/27</c:v>
                </c:pt>
                <c:pt idx="65">
                  <c:v>1401/09/28</c:v>
                </c:pt>
                <c:pt idx="66">
                  <c:v>1401/09/29</c:v>
                </c:pt>
                <c:pt idx="67">
                  <c:v>1401/09/30</c:v>
                </c:pt>
                <c:pt idx="68">
                  <c:v>1401/10/01</c:v>
                </c:pt>
                <c:pt idx="69">
                  <c:v>1401/10/03</c:v>
                </c:pt>
                <c:pt idx="70">
                  <c:v>1401/10/04</c:v>
                </c:pt>
                <c:pt idx="71">
                  <c:v>1401/10/05</c:v>
                </c:pt>
                <c:pt idx="72">
                  <c:v>1401/10/07</c:v>
                </c:pt>
                <c:pt idx="73">
                  <c:v>1401/10/08</c:v>
                </c:pt>
                <c:pt idx="74">
                  <c:v>1401/10/10</c:v>
                </c:pt>
                <c:pt idx="75">
                  <c:v>1401/10/11</c:v>
                </c:pt>
                <c:pt idx="76">
                  <c:v>1401/10/12</c:v>
                </c:pt>
                <c:pt idx="77">
                  <c:v>1401/10/13</c:v>
                </c:pt>
                <c:pt idx="78">
                  <c:v>1401/10/14</c:v>
                </c:pt>
                <c:pt idx="79">
                  <c:v>1401/10/15</c:v>
                </c:pt>
                <c:pt idx="80">
                  <c:v>1401/10/17</c:v>
                </c:pt>
                <c:pt idx="81">
                  <c:v>1401/10/18</c:v>
                </c:pt>
                <c:pt idx="82">
                  <c:v>1401/10/19</c:v>
                </c:pt>
                <c:pt idx="83">
                  <c:v>1401/10/20</c:v>
                </c:pt>
                <c:pt idx="84">
                  <c:v>1401/10/21</c:v>
                </c:pt>
                <c:pt idx="85">
                  <c:v>1401/10/22</c:v>
                </c:pt>
                <c:pt idx="86">
                  <c:v>1401/10/26</c:v>
                </c:pt>
                <c:pt idx="87">
                  <c:v>1401/10/27</c:v>
                </c:pt>
                <c:pt idx="88">
                  <c:v>1401/10/28</c:v>
                </c:pt>
                <c:pt idx="89">
                  <c:v>1401/10/29</c:v>
                </c:pt>
                <c:pt idx="90">
                  <c:v>1401/11/01</c:v>
                </c:pt>
                <c:pt idx="91">
                  <c:v>1401/11/02</c:v>
                </c:pt>
                <c:pt idx="92">
                  <c:v>1401/11/03</c:v>
                </c:pt>
                <c:pt idx="93">
                  <c:v>1401/11/04</c:v>
                </c:pt>
                <c:pt idx="94">
                  <c:v>1401/11/05</c:v>
                </c:pt>
                <c:pt idx="95">
                  <c:v>1401/11/06</c:v>
                </c:pt>
                <c:pt idx="96">
                  <c:v>1401/11/08</c:v>
                </c:pt>
                <c:pt idx="97">
                  <c:v>1401/11/09</c:v>
                </c:pt>
                <c:pt idx="98">
                  <c:v>1401/11/10</c:v>
                </c:pt>
                <c:pt idx="99">
                  <c:v>1401/11/11</c:v>
                </c:pt>
                <c:pt idx="100">
                  <c:v>1401/11/12</c:v>
                </c:pt>
                <c:pt idx="101">
                  <c:v>1401/11/13</c:v>
                </c:pt>
                <c:pt idx="102">
                  <c:v>1401/11/16</c:v>
                </c:pt>
                <c:pt idx="103">
                  <c:v>1401/11/17</c:v>
                </c:pt>
                <c:pt idx="104">
                  <c:v>1401/11/18</c:v>
                </c:pt>
                <c:pt idx="105">
                  <c:v>1401/11/19</c:v>
                </c:pt>
                <c:pt idx="106">
                  <c:v>1401/11/20</c:v>
                </c:pt>
                <c:pt idx="107">
                  <c:v>1401/11/23</c:v>
                </c:pt>
                <c:pt idx="108">
                  <c:v>1401/11/24</c:v>
                </c:pt>
                <c:pt idx="109">
                  <c:v>1401/11/25</c:v>
                </c:pt>
                <c:pt idx="110">
                  <c:v>1401/11/26</c:v>
                </c:pt>
                <c:pt idx="111">
                  <c:v>1401/11/27</c:v>
                </c:pt>
                <c:pt idx="112">
                  <c:v>1401/11/30</c:v>
                </c:pt>
                <c:pt idx="113">
                  <c:v>1401/12/01</c:v>
                </c:pt>
                <c:pt idx="114">
                  <c:v>1401/12/03</c:v>
                </c:pt>
                <c:pt idx="115">
                  <c:v>1401/12/06</c:v>
                </c:pt>
                <c:pt idx="116">
                  <c:v>1401/12/07</c:v>
                </c:pt>
                <c:pt idx="117">
                  <c:v>1401/12/08</c:v>
                </c:pt>
                <c:pt idx="118">
                  <c:v>1401/12/09</c:v>
                </c:pt>
                <c:pt idx="119">
                  <c:v>1401/12/10</c:v>
                </c:pt>
                <c:pt idx="120">
                  <c:v>1401/12/11</c:v>
                </c:pt>
                <c:pt idx="121">
                  <c:v>1401/12/13</c:v>
                </c:pt>
                <c:pt idx="122">
                  <c:v>1401/12/15</c:v>
                </c:pt>
                <c:pt idx="123">
                  <c:v>1401/12/16</c:v>
                </c:pt>
                <c:pt idx="124">
                  <c:v>1401/12/18</c:v>
                </c:pt>
                <c:pt idx="125">
                  <c:v>1401/12/20</c:v>
                </c:pt>
                <c:pt idx="126">
                  <c:v>1401/12/21</c:v>
                </c:pt>
                <c:pt idx="127">
                  <c:v>1401/12/22</c:v>
                </c:pt>
                <c:pt idx="128">
                  <c:v>1401/12/23</c:v>
                </c:pt>
                <c:pt idx="129">
                  <c:v>1401/12/24</c:v>
                </c:pt>
                <c:pt idx="130">
                  <c:v>1401/12/25</c:v>
                </c:pt>
                <c:pt idx="131">
                  <c:v>1401/12/27</c:v>
                </c:pt>
                <c:pt idx="132">
                  <c:v>1401/12/28</c:v>
                </c:pt>
                <c:pt idx="133">
                  <c:v>1402/01/14</c:v>
                </c:pt>
                <c:pt idx="134">
                  <c:v>1402/01/19</c:v>
                </c:pt>
                <c:pt idx="135">
                  <c:v>1402/01/20</c:v>
                </c:pt>
                <c:pt idx="136">
                  <c:v>1402/01/21</c:v>
                </c:pt>
                <c:pt idx="137">
                  <c:v>1402/01/22</c:v>
                </c:pt>
                <c:pt idx="138">
                  <c:v>1402/01/24</c:v>
                </c:pt>
                <c:pt idx="139">
                  <c:v>1401/01/26</c:v>
                </c:pt>
                <c:pt idx="140">
                  <c:v>1402/01/27</c:v>
                </c:pt>
                <c:pt idx="141">
                  <c:v>1402/01/28</c:v>
                </c:pt>
                <c:pt idx="142">
                  <c:v>1402/01/29</c:v>
                </c:pt>
                <c:pt idx="143">
                  <c:v>1402/07/30</c:v>
                </c:pt>
                <c:pt idx="144">
                  <c:v>1402/01/31</c:v>
                </c:pt>
                <c:pt idx="145">
                  <c:v>1402/02/04</c:v>
                </c:pt>
                <c:pt idx="146">
                  <c:v>1402/02/05</c:v>
                </c:pt>
                <c:pt idx="147">
                  <c:v>1402/02/06</c:v>
                </c:pt>
                <c:pt idx="148">
                  <c:v>1402/02/07</c:v>
                </c:pt>
                <c:pt idx="149">
                  <c:v>1402/02/09</c:v>
                </c:pt>
                <c:pt idx="150">
                  <c:v>1402/02/10</c:v>
                </c:pt>
                <c:pt idx="151">
                  <c:v>1402/02/12</c:v>
                </c:pt>
                <c:pt idx="152">
                  <c:v>1402/02/13</c:v>
                </c:pt>
                <c:pt idx="153">
                  <c:v>1402/02/14</c:v>
                </c:pt>
                <c:pt idx="154">
                  <c:v>1402/02/16</c:v>
                </c:pt>
                <c:pt idx="155">
                  <c:v>1402/02/17</c:v>
                </c:pt>
                <c:pt idx="156">
                  <c:v>1402/02/18</c:v>
                </c:pt>
                <c:pt idx="157">
                  <c:v>1402/02/19</c:v>
                </c:pt>
                <c:pt idx="158">
                  <c:v>1402/02/21</c:v>
                </c:pt>
                <c:pt idx="159">
                  <c:v>1402/02/23</c:v>
                </c:pt>
                <c:pt idx="160">
                  <c:v>1402/02/24</c:v>
                </c:pt>
                <c:pt idx="161">
                  <c:v>1402/02/25</c:v>
                </c:pt>
                <c:pt idx="162">
                  <c:v>1402/02/27</c:v>
                </c:pt>
                <c:pt idx="163">
                  <c:v>1402/02/28</c:v>
                </c:pt>
                <c:pt idx="164">
                  <c:v>1402/02/30</c:v>
                </c:pt>
                <c:pt idx="165">
                  <c:v>1402/02/31</c:v>
                </c:pt>
                <c:pt idx="166">
                  <c:v>1402/03/01</c:v>
                </c:pt>
                <c:pt idx="167">
                  <c:v>1402/03/03</c:v>
                </c:pt>
                <c:pt idx="168">
                  <c:v>1402/03/02</c:v>
                </c:pt>
                <c:pt idx="169">
                  <c:v>1402/03/06</c:v>
                </c:pt>
                <c:pt idx="170">
                  <c:v>1402/03/07</c:v>
                </c:pt>
                <c:pt idx="171">
                  <c:v>1402/03/08</c:v>
                </c:pt>
                <c:pt idx="172">
                  <c:v>1402/03/09</c:v>
                </c:pt>
                <c:pt idx="173">
                  <c:v>1402/03/10</c:v>
                </c:pt>
                <c:pt idx="174">
                  <c:v>1402/03/11</c:v>
                </c:pt>
                <c:pt idx="175">
                  <c:v>1402/03/13</c:v>
                </c:pt>
                <c:pt idx="176">
                  <c:v>1402/03/16</c:v>
                </c:pt>
                <c:pt idx="177">
                  <c:v>1402/03/17</c:v>
                </c:pt>
                <c:pt idx="178">
                  <c:v>1402/03/18</c:v>
                </c:pt>
                <c:pt idx="179">
                  <c:v>1402/03/20</c:v>
                </c:pt>
                <c:pt idx="180">
                  <c:v>1402/03/21</c:v>
                </c:pt>
                <c:pt idx="181">
                  <c:v>1402/03/22</c:v>
                </c:pt>
                <c:pt idx="182">
                  <c:v>1402/03/23</c:v>
                </c:pt>
                <c:pt idx="183">
                  <c:v>1402/03/24</c:v>
                </c:pt>
                <c:pt idx="184">
                  <c:v>1402/03/25</c:v>
                </c:pt>
                <c:pt idx="185">
                  <c:v>1402/03/27</c:v>
                </c:pt>
                <c:pt idx="186">
                  <c:v>1402/03/28</c:v>
                </c:pt>
                <c:pt idx="187">
                  <c:v>1402/03/29</c:v>
                </c:pt>
                <c:pt idx="188">
                  <c:v>1402/03/30</c:v>
                </c:pt>
                <c:pt idx="189">
                  <c:v>1402/03/31</c:v>
                </c:pt>
                <c:pt idx="190">
                  <c:v>1402/04/03</c:v>
                </c:pt>
                <c:pt idx="191">
                  <c:v>1402/04/04</c:v>
                </c:pt>
                <c:pt idx="192">
                  <c:v>1402/04/05</c:v>
                </c:pt>
                <c:pt idx="193">
                  <c:v>1402/04/06</c:v>
                </c:pt>
                <c:pt idx="194">
                  <c:v>1402/04/07</c:v>
                </c:pt>
                <c:pt idx="195">
                  <c:v>1402/04/11</c:v>
                </c:pt>
                <c:pt idx="196">
                  <c:v>1402/04/12</c:v>
                </c:pt>
                <c:pt idx="197">
                  <c:v>1402/04/13</c:v>
                </c:pt>
                <c:pt idx="198">
                  <c:v>1402/04/14</c:v>
                </c:pt>
                <c:pt idx="199">
                  <c:v>1402/04/15</c:v>
                </c:pt>
                <c:pt idx="200">
                  <c:v>1402/04/17</c:v>
                </c:pt>
                <c:pt idx="201">
                  <c:v>1402/04/18</c:v>
                </c:pt>
                <c:pt idx="202">
                  <c:v>1402/05/04</c:v>
                </c:pt>
                <c:pt idx="203">
                  <c:v>1402/05/07</c:v>
                </c:pt>
                <c:pt idx="204">
                  <c:v>1402/05/08</c:v>
                </c:pt>
                <c:pt idx="205">
                  <c:v>1402/05/09</c:v>
                </c:pt>
                <c:pt idx="206">
                  <c:v>1402/05/10</c:v>
                </c:pt>
                <c:pt idx="207">
                  <c:v>1402/05/14</c:v>
                </c:pt>
                <c:pt idx="208">
                  <c:v>1402/05/15</c:v>
                </c:pt>
                <c:pt idx="209">
                  <c:v>1402/05/16</c:v>
                </c:pt>
                <c:pt idx="210">
                  <c:v>1402/05/17</c:v>
                </c:pt>
                <c:pt idx="211">
                  <c:v>1402/05/18</c:v>
                </c:pt>
                <c:pt idx="212">
                  <c:v>1402/05/21</c:v>
                </c:pt>
                <c:pt idx="213">
                  <c:v>1402/05/22</c:v>
                </c:pt>
                <c:pt idx="214">
                  <c:v>1402/05/23</c:v>
                </c:pt>
                <c:pt idx="215">
                  <c:v>1402/05/24</c:v>
                </c:pt>
                <c:pt idx="216">
                  <c:v>1402/05/25</c:v>
                </c:pt>
                <c:pt idx="217">
                  <c:v>1402/05/28</c:v>
                </c:pt>
                <c:pt idx="218">
                  <c:v>1402/05/29</c:v>
                </c:pt>
                <c:pt idx="219">
                  <c:v>1402/05/30</c:v>
                </c:pt>
                <c:pt idx="220">
                  <c:v>1402/05/31</c:v>
                </c:pt>
                <c:pt idx="221">
                  <c:v>1402/06/01</c:v>
                </c:pt>
                <c:pt idx="222">
                  <c:v>1402/06/04</c:v>
                </c:pt>
                <c:pt idx="223">
                  <c:v>1402/06/05</c:v>
                </c:pt>
                <c:pt idx="224">
                  <c:v>1402/06/06</c:v>
                </c:pt>
                <c:pt idx="225">
                  <c:v>1402/06/07</c:v>
                </c:pt>
                <c:pt idx="226">
                  <c:v>1402/06/08</c:v>
                </c:pt>
                <c:pt idx="227">
                  <c:v>1402/06/09</c:v>
                </c:pt>
                <c:pt idx="228">
                  <c:v>1402/06/11</c:v>
                </c:pt>
                <c:pt idx="229">
                  <c:v>1402/06/16</c:v>
                </c:pt>
                <c:pt idx="230">
                  <c:v>1402/06/18</c:v>
                </c:pt>
                <c:pt idx="231">
                  <c:v>1402/06/21</c:v>
                </c:pt>
                <c:pt idx="232">
                  <c:v>1402/06/22</c:v>
                </c:pt>
                <c:pt idx="233">
                  <c:v>1402/06/27</c:v>
                </c:pt>
                <c:pt idx="234">
                  <c:v>1402/06/29</c:v>
                </c:pt>
                <c:pt idx="235">
                  <c:v>1402/06/30</c:v>
                </c:pt>
                <c:pt idx="236">
                  <c:v>1402/07/01</c:v>
                </c:pt>
                <c:pt idx="237">
                  <c:v>1402/07/04</c:v>
                </c:pt>
                <c:pt idx="238">
                  <c:v>1402/07/05</c:v>
                </c:pt>
                <c:pt idx="239">
                  <c:v>1402/07/08</c:v>
                </c:pt>
                <c:pt idx="240">
                  <c:v>1402/07/09</c:v>
                </c:pt>
                <c:pt idx="241">
                  <c:v>1402/07/10</c:v>
                </c:pt>
                <c:pt idx="242">
                  <c:v>1402/07/12</c:v>
                </c:pt>
                <c:pt idx="243">
                  <c:v>1402/07/13</c:v>
                </c:pt>
                <c:pt idx="244">
                  <c:v>1402/07/15</c:v>
                </c:pt>
                <c:pt idx="245">
                  <c:v>1402/07/16</c:v>
                </c:pt>
                <c:pt idx="246">
                  <c:v>1402/07/17</c:v>
                </c:pt>
                <c:pt idx="247">
                  <c:v>1402/07/18</c:v>
                </c:pt>
                <c:pt idx="248">
                  <c:v>1402/07/19</c:v>
                </c:pt>
                <c:pt idx="249">
                  <c:v>1402/07/20</c:v>
                </c:pt>
                <c:pt idx="250">
                  <c:v>1402/07/22</c:v>
                </c:pt>
                <c:pt idx="251">
                  <c:v>1402/07/23</c:v>
                </c:pt>
                <c:pt idx="252">
                  <c:v>1402/07/24</c:v>
                </c:pt>
                <c:pt idx="253">
                  <c:v>1402/07/25</c:v>
                </c:pt>
                <c:pt idx="254">
                  <c:v>1402/07/26</c:v>
                </c:pt>
                <c:pt idx="255">
                  <c:v>1402/07/27</c:v>
                </c:pt>
                <c:pt idx="256">
                  <c:v>1402/07/29</c:v>
                </c:pt>
                <c:pt idx="257">
                  <c:v>1402/07/30</c:v>
                </c:pt>
                <c:pt idx="258">
                  <c:v>1402/08/01</c:v>
                </c:pt>
                <c:pt idx="259">
                  <c:v>1402/08/02</c:v>
                </c:pt>
                <c:pt idx="260">
                  <c:v>1402/08/06</c:v>
                </c:pt>
                <c:pt idx="261">
                  <c:v>1402/08/07</c:v>
                </c:pt>
                <c:pt idx="262">
                  <c:v>1402/08/08</c:v>
                </c:pt>
                <c:pt idx="263">
                  <c:v>1402/08/09</c:v>
                </c:pt>
                <c:pt idx="264">
                  <c:v>1402/08/10</c:v>
                </c:pt>
                <c:pt idx="265">
                  <c:v>1402/08/13</c:v>
                </c:pt>
                <c:pt idx="266">
                  <c:v>1402/08/14</c:v>
                </c:pt>
                <c:pt idx="267">
                  <c:v>1402/08/15</c:v>
                </c:pt>
                <c:pt idx="268">
                  <c:v>1402/08/16</c:v>
                </c:pt>
                <c:pt idx="269">
                  <c:v>1402/08/17</c:v>
                </c:pt>
                <c:pt idx="270">
                  <c:v>1402/08/20</c:v>
                </c:pt>
                <c:pt idx="271">
                  <c:v>1402/08/21</c:v>
                </c:pt>
                <c:pt idx="272">
                  <c:v>1402/08/22</c:v>
                </c:pt>
                <c:pt idx="273">
                  <c:v>1402/08/23</c:v>
                </c:pt>
                <c:pt idx="274">
                  <c:v>1402/08/24</c:v>
                </c:pt>
                <c:pt idx="275">
                  <c:v>1402/08/27</c:v>
                </c:pt>
                <c:pt idx="276">
                  <c:v>1402/08/28</c:v>
                </c:pt>
                <c:pt idx="277">
                  <c:v>1402/08/29</c:v>
                </c:pt>
                <c:pt idx="278">
                  <c:v>1402/08/30</c:v>
                </c:pt>
                <c:pt idx="279">
                  <c:v>1402/09/01</c:v>
                </c:pt>
                <c:pt idx="280">
                  <c:v>1402/09/04</c:v>
                </c:pt>
                <c:pt idx="281">
                  <c:v>1402/09/05</c:v>
                </c:pt>
                <c:pt idx="282">
                  <c:v>1402/09/06</c:v>
                </c:pt>
                <c:pt idx="283">
                  <c:v>1402/09/07</c:v>
                </c:pt>
                <c:pt idx="284">
                  <c:v>1402/09/08</c:v>
                </c:pt>
                <c:pt idx="285">
                  <c:v>1402/09/11</c:v>
                </c:pt>
                <c:pt idx="286">
                  <c:v>1402/09/12</c:v>
                </c:pt>
                <c:pt idx="287">
                  <c:v>1402/09/13</c:v>
                </c:pt>
                <c:pt idx="288">
                  <c:v>1402/09/14</c:v>
                </c:pt>
                <c:pt idx="289">
                  <c:v>1402/09/15</c:v>
                </c:pt>
                <c:pt idx="290">
                  <c:v>1402/09/18</c:v>
                </c:pt>
                <c:pt idx="291">
                  <c:v>1402/09/19</c:v>
                </c:pt>
                <c:pt idx="292">
                  <c:v>1402/09/20</c:v>
                </c:pt>
                <c:pt idx="293">
                  <c:v>1402/09/21</c:v>
                </c:pt>
                <c:pt idx="294">
                  <c:v>1402/09/22</c:v>
                </c:pt>
                <c:pt idx="295">
                  <c:v>1402/09/27</c:v>
                </c:pt>
                <c:pt idx="296">
                  <c:v>1402/09/28</c:v>
                </c:pt>
                <c:pt idx="297">
                  <c:v>1402/09/29</c:v>
                </c:pt>
                <c:pt idx="298">
                  <c:v>1402/10/02</c:v>
                </c:pt>
                <c:pt idx="299">
                  <c:v>1402/10/03</c:v>
                </c:pt>
                <c:pt idx="300">
                  <c:v>1402/10/04</c:v>
                </c:pt>
                <c:pt idx="301">
                  <c:v>1402/10/05</c:v>
                </c:pt>
                <c:pt idx="302">
                  <c:v>1402/10/06</c:v>
                </c:pt>
                <c:pt idx="303">
                  <c:v>1402/10/09</c:v>
                </c:pt>
                <c:pt idx="304">
                  <c:v>1402/10/10</c:v>
                </c:pt>
                <c:pt idx="305">
                  <c:v>1402/10/11</c:v>
                </c:pt>
                <c:pt idx="306">
                  <c:v>1402/10/12</c:v>
                </c:pt>
                <c:pt idx="307">
                  <c:v>1402/10/13</c:v>
                </c:pt>
                <c:pt idx="308">
                  <c:v>1402/10/16</c:v>
                </c:pt>
                <c:pt idx="309">
                  <c:v>1402/10/18</c:v>
                </c:pt>
                <c:pt idx="310">
                  <c:v>1402/10/19</c:v>
                </c:pt>
                <c:pt idx="311">
                  <c:v>1402/10/20</c:v>
                </c:pt>
                <c:pt idx="312">
                  <c:v>1402/10/24</c:v>
                </c:pt>
                <c:pt idx="313">
                  <c:v>1402/10/25</c:v>
                </c:pt>
                <c:pt idx="314">
                  <c:v>1402/10/26</c:v>
                </c:pt>
              </c:strCache>
            </c:strRef>
          </c:cat>
          <c:val>
            <c:numRef>
              <c:f>'معاملات نیما'!$L$2:$L$325</c:f>
              <c:numCache>
                <c:formatCode>General</c:formatCode>
                <c:ptCount val="324"/>
                <c:pt idx="19">
                  <c:v>127.5</c:v>
                </c:pt>
                <c:pt idx="20">
                  <c:v>124.45</c:v>
                </c:pt>
                <c:pt idx="21">
                  <c:v>132.5</c:v>
                </c:pt>
                <c:pt idx="22">
                  <c:v>135.19999999999999</c:v>
                </c:pt>
                <c:pt idx="23">
                  <c:v>134.19999999999999</c:v>
                </c:pt>
                <c:pt idx="24">
                  <c:v>130.25</c:v>
                </c:pt>
                <c:pt idx="25">
                  <c:v>133.5</c:v>
                </c:pt>
                <c:pt idx="26">
                  <c:v>143.15</c:v>
                </c:pt>
                <c:pt idx="27">
                  <c:v>145.30000000000001</c:v>
                </c:pt>
                <c:pt idx="28">
                  <c:v>144.44999999999999</c:v>
                </c:pt>
                <c:pt idx="29">
                  <c:v>147.55000000000001</c:v>
                </c:pt>
                <c:pt idx="30">
                  <c:v>147.15</c:v>
                </c:pt>
                <c:pt idx="31">
                  <c:v>142.6</c:v>
                </c:pt>
                <c:pt idx="32">
                  <c:v>146.4</c:v>
                </c:pt>
                <c:pt idx="33">
                  <c:v>153.6</c:v>
                </c:pt>
                <c:pt idx="34">
                  <c:v>150.05000000000001</c:v>
                </c:pt>
                <c:pt idx="35">
                  <c:v>150.30000000000001</c:v>
                </c:pt>
                <c:pt idx="36">
                  <c:v>141.44999999999999</c:v>
                </c:pt>
                <c:pt idx="37">
                  <c:v>152.1</c:v>
                </c:pt>
                <c:pt idx="38">
                  <c:v>158.19999999999999</c:v>
                </c:pt>
                <c:pt idx="39">
                  <c:v>155.65</c:v>
                </c:pt>
                <c:pt idx="40">
                  <c:v>158.9</c:v>
                </c:pt>
                <c:pt idx="41">
                  <c:v>151.30000000000001</c:v>
                </c:pt>
                <c:pt idx="42">
                  <c:v>152.55000000000001</c:v>
                </c:pt>
                <c:pt idx="43">
                  <c:v>155.35</c:v>
                </c:pt>
                <c:pt idx="44">
                  <c:v>166.9</c:v>
                </c:pt>
                <c:pt idx="45">
                  <c:v>167.85</c:v>
                </c:pt>
                <c:pt idx="46">
                  <c:v>168.05</c:v>
                </c:pt>
                <c:pt idx="47">
                  <c:v>163.55000000000001</c:v>
                </c:pt>
                <c:pt idx="48">
                  <c:v>167.1</c:v>
                </c:pt>
                <c:pt idx="49">
                  <c:v>165.75</c:v>
                </c:pt>
                <c:pt idx="50">
                  <c:v>172.7</c:v>
                </c:pt>
                <c:pt idx="51">
                  <c:v>179.9</c:v>
                </c:pt>
                <c:pt idx="52">
                  <c:v>176.9</c:v>
                </c:pt>
                <c:pt idx="53">
                  <c:v>166.85</c:v>
                </c:pt>
                <c:pt idx="54">
                  <c:v>173.95</c:v>
                </c:pt>
                <c:pt idx="55">
                  <c:v>171.6</c:v>
                </c:pt>
                <c:pt idx="56">
                  <c:v>183.3</c:v>
                </c:pt>
                <c:pt idx="57">
                  <c:v>175.45</c:v>
                </c:pt>
                <c:pt idx="58">
                  <c:v>174.45</c:v>
                </c:pt>
                <c:pt idx="59">
                  <c:v>171.6</c:v>
                </c:pt>
                <c:pt idx="60">
                  <c:v>164.9</c:v>
                </c:pt>
                <c:pt idx="61">
                  <c:v>167.65</c:v>
                </c:pt>
                <c:pt idx="62">
                  <c:v>166.05</c:v>
                </c:pt>
                <c:pt idx="63">
                  <c:v>164</c:v>
                </c:pt>
                <c:pt idx="64">
                  <c:v>160.75</c:v>
                </c:pt>
                <c:pt idx="65">
                  <c:v>156.30000000000001</c:v>
                </c:pt>
                <c:pt idx="66">
                  <c:v>156.6</c:v>
                </c:pt>
                <c:pt idx="67">
                  <c:v>159.19999999999999</c:v>
                </c:pt>
                <c:pt idx="68">
                  <c:v>156.85</c:v>
                </c:pt>
                <c:pt idx="69">
                  <c:v>160.1</c:v>
                </c:pt>
                <c:pt idx="70">
                  <c:v>164.65</c:v>
                </c:pt>
                <c:pt idx="71">
                  <c:v>159.25</c:v>
                </c:pt>
                <c:pt idx="72">
                  <c:v>159.15</c:v>
                </c:pt>
                <c:pt idx="73">
                  <c:v>169.1</c:v>
                </c:pt>
                <c:pt idx="74">
                  <c:v>165.7</c:v>
                </c:pt>
                <c:pt idx="75">
                  <c:v>162.94999999999999</c:v>
                </c:pt>
                <c:pt idx="76">
                  <c:v>161.19999999999999</c:v>
                </c:pt>
                <c:pt idx="77">
                  <c:v>155.35</c:v>
                </c:pt>
                <c:pt idx="78">
                  <c:v>153.55000000000001</c:v>
                </c:pt>
                <c:pt idx="79">
                  <c:v>162</c:v>
                </c:pt>
                <c:pt idx="80">
                  <c:v>172.25</c:v>
                </c:pt>
                <c:pt idx="81">
                  <c:v>175.35</c:v>
                </c:pt>
                <c:pt idx="82">
                  <c:v>173.95</c:v>
                </c:pt>
                <c:pt idx="83">
                  <c:v>168.1</c:v>
                </c:pt>
                <c:pt idx="84">
                  <c:v>168.2</c:v>
                </c:pt>
                <c:pt idx="85">
                  <c:v>175.25</c:v>
                </c:pt>
                <c:pt idx="86">
                  <c:v>174.3</c:v>
                </c:pt>
                <c:pt idx="87">
                  <c:v>175</c:v>
                </c:pt>
                <c:pt idx="88">
                  <c:v>172.85</c:v>
                </c:pt>
                <c:pt idx="89">
                  <c:v>173.2</c:v>
                </c:pt>
                <c:pt idx="90">
                  <c:v>169.05</c:v>
                </c:pt>
                <c:pt idx="91">
                  <c:v>173.55</c:v>
                </c:pt>
                <c:pt idx="92">
                  <c:v>174.5</c:v>
                </c:pt>
                <c:pt idx="93">
                  <c:v>174.2</c:v>
                </c:pt>
                <c:pt idx="94">
                  <c:v>167.6</c:v>
                </c:pt>
                <c:pt idx="95">
                  <c:v>175.05</c:v>
                </c:pt>
                <c:pt idx="96">
                  <c:v>171.8</c:v>
                </c:pt>
                <c:pt idx="97">
                  <c:v>183.5</c:v>
                </c:pt>
                <c:pt idx="98">
                  <c:v>179.7</c:v>
                </c:pt>
                <c:pt idx="99">
                  <c:v>193.7</c:v>
                </c:pt>
                <c:pt idx="100">
                  <c:v>186.75</c:v>
                </c:pt>
                <c:pt idx="101">
                  <c:v>187.3</c:v>
                </c:pt>
                <c:pt idx="102">
                  <c:v>185.15</c:v>
                </c:pt>
                <c:pt idx="103">
                  <c:v>190.35</c:v>
                </c:pt>
                <c:pt idx="104">
                  <c:v>183.7</c:v>
                </c:pt>
                <c:pt idx="105">
                  <c:v>180.4</c:v>
                </c:pt>
                <c:pt idx="106">
                  <c:v>174.45</c:v>
                </c:pt>
                <c:pt idx="107">
                  <c:v>173.75</c:v>
                </c:pt>
                <c:pt idx="108">
                  <c:v>177.9</c:v>
                </c:pt>
                <c:pt idx="109">
                  <c:v>175.4</c:v>
                </c:pt>
                <c:pt idx="110">
                  <c:v>171.15</c:v>
                </c:pt>
                <c:pt idx="111">
                  <c:v>174</c:v>
                </c:pt>
                <c:pt idx="112">
                  <c:v>171.3</c:v>
                </c:pt>
                <c:pt idx="113">
                  <c:v>171.9</c:v>
                </c:pt>
                <c:pt idx="114">
                  <c:v>176.15</c:v>
                </c:pt>
                <c:pt idx="115">
                  <c:v>168.7</c:v>
                </c:pt>
                <c:pt idx="116">
                  <c:v>168.4</c:v>
                </c:pt>
                <c:pt idx="117">
                  <c:v>162.9</c:v>
                </c:pt>
                <c:pt idx="118">
                  <c:v>169.35</c:v>
                </c:pt>
                <c:pt idx="119">
                  <c:v>149.25</c:v>
                </c:pt>
                <c:pt idx="120">
                  <c:v>143.55000000000001</c:v>
                </c:pt>
                <c:pt idx="121">
                  <c:v>141.6</c:v>
                </c:pt>
                <c:pt idx="122">
                  <c:v>153.5</c:v>
                </c:pt>
                <c:pt idx="123">
                  <c:v>148.58499999999998</c:v>
                </c:pt>
                <c:pt idx="124">
                  <c:v>167.00349999999997</c:v>
                </c:pt>
                <c:pt idx="125">
                  <c:v>162.6035</c:v>
                </c:pt>
                <c:pt idx="126">
                  <c:v>172.25349999999997</c:v>
                </c:pt>
                <c:pt idx="127">
                  <c:v>171.1035</c:v>
                </c:pt>
                <c:pt idx="128">
                  <c:v>173.3535</c:v>
                </c:pt>
                <c:pt idx="129">
                  <c:v>168.30349999999999</c:v>
                </c:pt>
                <c:pt idx="130">
                  <c:v>170.1035</c:v>
                </c:pt>
                <c:pt idx="131">
                  <c:v>163.8535</c:v>
                </c:pt>
                <c:pt idx="132">
                  <c:v>162.7535</c:v>
                </c:pt>
                <c:pt idx="133">
                  <c:v>154.3535</c:v>
                </c:pt>
                <c:pt idx="134">
                  <c:v>153.65350000000001</c:v>
                </c:pt>
                <c:pt idx="135">
                  <c:v>161.95350000000002</c:v>
                </c:pt>
                <c:pt idx="136">
                  <c:v>159.1035</c:v>
                </c:pt>
                <c:pt idx="137">
                  <c:v>152.20350000000002</c:v>
                </c:pt>
                <c:pt idx="138">
                  <c:v>152.95350000000002</c:v>
                </c:pt>
                <c:pt idx="139">
                  <c:v>149.40350000000001</c:v>
                </c:pt>
                <c:pt idx="140">
                  <c:v>161.05350000000001</c:v>
                </c:pt>
                <c:pt idx="141">
                  <c:v>159.40349999999998</c:v>
                </c:pt>
                <c:pt idx="142">
                  <c:v>145.7535</c:v>
                </c:pt>
                <c:pt idx="143">
                  <c:v>145.21850000000001</c:v>
                </c:pt>
                <c:pt idx="144">
                  <c:v>130.19999999999999</c:v>
                </c:pt>
                <c:pt idx="145">
                  <c:v>129.30000000000001</c:v>
                </c:pt>
                <c:pt idx="146">
                  <c:v>122</c:v>
                </c:pt>
                <c:pt idx="147">
                  <c:v>117.5</c:v>
                </c:pt>
                <c:pt idx="148">
                  <c:v>110.75</c:v>
                </c:pt>
                <c:pt idx="149">
                  <c:v>111.55</c:v>
                </c:pt>
                <c:pt idx="150">
                  <c:v>112.15</c:v>
                </c:pt>
                <c:pt idx="151">
                  <c:v>115.15</c:v>
                </c:pt>
                <c:pt idx="152">
                  <c:v>117.25</c:v>
                </c:pt>
                <c:pt idx="153">
                  <c:v>117</c:v>
                </c:pt>
                <c:pt idx="154">
                  <c:v>118.25</c:v>
                </c:pt>
                <c:pt idx="155">
                  <c:v>114.2</c:v>
                </c:pt>
                <c:pt idx="156">
                  <c:v>115.2</c:v>
                </c:pt>
                <c:pt idx="157">
                  <c:v>114.4</c:v>
                </c:pt>
                <c:pt idx="158">
                  <c:v>109.55</c:v>
                </c:pt>
                <c:pt idx="159">
                  <c:v>114.95</c:v>
                </c:pt>
                <c:pt idx="160">
                  <c:v>109.25</c:v>
                </c:pt>
                <c:pt idx="161">
                  <c:v>112.15</c:v>
                </c:pt>
                <c:pt idx="162">
                  <c:v>112.15</c:v>
                </c:pt>
                <c:pt idx="163">
                  <c:v>112.35</c:v>
                </c:pt>
                <c:pt idx="164">
                  <c:v>109.55</c:v>
                </c:pt>
                <c:pt idx="165">
                  <c:v>114.55</c:v>
                </c:pt>
                <c:pt idx="166">
                  <c:v>114.4</c:v>
                </c:pt>
                <c:pt idx="167">
                  <c:v>117</c:v>
                </c:pt>
                <c:pt idx="168">
                  <c:v>118.55</c:v>
                </c:pt>
                <c:pt idx="169">
                  <c:v>118.65</c:v>
                </c:pt>
                <c:pt idx="170">
                  <c:v>115.05</c:v>
                </c:pt>
                <c:pt idx="171">
                  <c:v>113.8</c:v>
                </c:pt>
                <c:pt idx="172">
                  <c:v>106.3</c:v>
                </c:pt>
                <c:pt idx="173">
                  <c:v>110.4</c:v>
                </c:pt>
                <c:pt idx="174">
                  <c:v>109.7</c:v>
                </c:pt>
                <c:pt idx="175">
                  <c:v>105.6</c:v>
                </c:pt>
                <c:pt idx="176">
                  <c:v>102.5</c:v>
                </c:pt>
                <c:pt idx="177">
                  <c:v>108.05</c:v>
                </c:pt>
                <c:pt idx="178">
                  <c:v>111.5</c:v>
                </c:pt>
                <c:pt idx="179">
                  <c:v>110.15</c:v>
                </c:pt>
                <c:pt idx="180">
                  <c:v>108.45</c:v>
                </c:pt>
                <c:pt idx="181">
                  <c:v>106.5</c:v>
                </c:pt>
                <c:pt idx="182">
                  <c:v>111.6</c:v>
                </c:pt>
                <c:pt idx="183">
                  <c:v>107.65</c:v>
                </c:pt>
                <c:pt idx="184">
                  <c:v>105.85</c:v>
                </c:pt>
                <c:pt idx="185">
                  <c:v>101.85</c:v>
                </c:pt>
                <c:pt idx="186">
                  <c:v>104.65</c:v>
                </c:pt>
                <c:pt idx="187">
                  <c:v>103.85</c:v>
                </c:pt>
                <c:pt idx="188">
                  <c:v>105.2</c:v>
                </c:pt>
                <c:pt idx="189">
                  <c:v>106.8</c:v>
                </c:pt>
                <c:pt idx="190">
                  <c:v>109.55</c:v>
                </c:pt>
                <c:pt idx="191">
                  <c:v>109.7</c:v>
                </c:pt>
                <c:pt idx="192">
                  <c:v>114.35</c:v>
                </c:pt>
                <c:pt idx="193">
                  <c:v>109</c:v>
                </c:pt>
                <c:pt idx="194">
                  <c:v>110.25</c:v>
                </c:pt>
                <c:pt idx="195">
                  <c:v>112.55</c:v>
                </c:pt>
                <c:pt idx="196">
                  <c:v>113.65</c:v>
                </c:pt>
                <c:pt idx="197">
                  <c:v>114.85</c:v>
                </c:pt>
                <c:pt idx="198">
                  <c:v>113.25</c:v>
                </c:pt>
                <c:pt idx="199">
                  <c:v>113.15</c:v>
                </c:pt>
                <c:pt idx="200">
                  <c:v>113.45</c:v>
                </c:pt>
                <c:pt idx="201">
                  <c:v>116.95</c:v>
                </c:pt>
                <c:pt idx="202">
                  <c:v>115.6</c:v>
                </c:pt>
                <c:pt idx="203">
                  <c:v>119.5</c:v>
                </c:pt>
                <c:pt idx="204">
                  <c:v>128.6</c:v>
                </c:pt>
                <c:pt idx="205">
                  <c:v>127.95</c:v>
                </c:pt>
                <c:pt idx="206">
                  <c:v>125.5</c:v>
                </c:pt>
                <c:pt idx="207">
                  <c:v>128.05000000000001</c:v>
                </c:pt>
                <c:pt idx="208">
                  <c:v>124.25</c:v>
                </c:pt>
                <c:pt idx="209">
                  <c:v>122.55</c:v>
                </c:pt>
                <c:pt idx="210">
                  <c:v>122.5</c:v>
                </c:pt>
                <c:pt idx="211">
                  <c:v>120.4</c:v>
                </c:pt>
                <c:pt idx="212">
                  <c:v>118.35</c:v>
                </c:pt>
                <c:pt idx="213">
                  <c:v>121.55</c:v>
                </c:pt>
                <c:pt idx="214">
                  <c:v>118.25</c:v>
                </c:pt>
                <c:pt idx="215">
                  <c:v>115.75</c:v>
                </c:pt>
                <c:pt idx="216">
                  <c:v>114</c:v>
                </c:pt>
                <c:pt idx="217">
                  <c:v>108.3</c:v>
                </c:pt>
                <c:pt idx="218">
                  <c:v>112.9</c:v>
                </c:pt>
                <c:pt idx="219">
                  <c:v>112.25</c:v>
                </c:pt>
                <c:pt idx="220">
                  <c:v>116.4</c:v>
                </c:pt>
                <c:pt idx="221">
                  <c:v>112.2</c:v>
                </c:pt>
                <c:pt idx="222">
                  <c:v>110.9</c:v>
                </c:pt>
                <c:pt idx="223">
                  <c:v>110.95</c:v>
                </c:pt>
                <c:pt idx="224">
                  <c:v>110</c:v>
                </c:pt>
                <c:pt idx="225">
                  <c:v>113.95</c:v>
                </c:pt>
                <c:pt idx="226">
                  <c:v>115.05</c:v>
                </c:pt>
                <c:pt idx="227">
                  <c:v>118.65</c:v>
                </c:pt>
                <c:pt idx="228">
                  <c:v>122.75</c:v>
                </c:pt>
                <c:pt idx="229">
                  <c:v>124.3</c:v>
                </c:pt>
                <c:pt idx="230">
                  <c:v>126.45</c:v>
                </c:pt>
                <c:pt idx="231">
                  <c:v>129.05000000000001</c:v>
                </c:pt>
                <c:pt idx="232">
                  <c:v>129.35</c:v>
                </c:pt>
                <c:pt idx="233">
                  <c:v>132.85</c:v>
                </c:pt>
                <c:pt idx="234">
                  <c:v>136.1</c:v>
                </c:pt>
                <c:pt idx="235">
                  <c:v>138.30000000000001</c:v>
                </c:pt>
                <c:pt idx="236">
                  <c:v>135.4</c:v>
                </c:pt>
                <c:pt idx="237">
                  <c:v>136.05000000000001</c:v>
                </c:pt>
                <c:pt idx="238">
                  <c:v>126.6</c:v>
                </c:pt>
                <c:pt idx="239">
                  <c:v>130.35</c:v>
                </c:pt>
                <c:pt idx="240">
                  <c:v>126.7</c:v>
                </c:pt>
                <c:pt idx="241">
                  <c:v>122.7</c:v>
                </c:pt>
                <c:pt idx="242">
                  <c:v>125.85</c:v>
                </c:pt>
                <c:pt idx="243">
                  <c:v>138.30000000000001</c:v>
                </c:pt>
                <c:pt idx="244">
                  <c:v>132.65</c:v>
                </c:pt>
                <c:pt idx="245">
                  <c:v>128.55000000000001</c:v>
                </c:pt>
                <c:pt idx="246">
                  <c:v>130.1</c:v>
                </c:pt>
                <c:pt idx="247">
                  <c:v>126.95</c:v>
                </c:pt>
                <c:pt idx="248">
                  <c:v>128.25</c:v>
                </c:pt>
                <c:pt idx="249">
                  <c:v>130</c:v>
                </c:pt>
                <c:pt idx="250">
                  <c:v>129.44999999999999</c:v>
                </c:pt>
                <c:pt idx="251">
                  <c:v>133.85</c:v>
                </c:pt>
                <c:pt idx="252">
                  <c:v>132.4</c:v>
                </c:pt>
                <c:pt idx="253">
                  <c:v>131.35</c:v>
                </c:pt>
                <c:pt idx="254">
                  <c:v>138</c:v>
                </c:pt>
                <c:pt idx="255">
                  <c:v>141.55000000000001</c:v>
                </c:pt>
                <c:pt idx="256">
                  <c:v>149.19999999999999</c:v>
                </c:pt>
                <c:pt idx="257">
                  <c:v>156.15</c:v>
                </c:pt>
                <c:pt idx="258">
                  <c:v>157.30000000000001</c:v>
                </c:pt>
                <c:pt idx="259">
                  <c:v>156.4</c:v>
                </c:pt>
                <c:pt idx="260">
                  <c:v>155.55000000000001</c:v>
                </c:pt>
                <c:pt idx="261">
                  <c:v>161.1</c:v>
                </c:pt>
                <c:pt idx="262">
                  <c:v>165.1</c:v>
                </c:pt>
                <c:pt idx="263">
                  <c:v>156</c:v>
                </c:pt>
                <c:pt idx="264">
                  <c:v>153.35</c:v>
                </c:pt>
                <c:pt idx="265">
                  <c:v>155.55000000000001</c:v>
                </c:pt>
                <c:pt idx="266">
                  <c:v>150.69999999999999</c:v>
                </c:pt>
                <c:pt idx="267">
                  <c:v>148.80000000000001</c:v>
                </c:pt>
                <c:pt idx="268">
                  <c:v>150.4</c:v>
                </c:pt>
                <c:pt idx="269">
                  <c:v>145.35</c:v>
                </c:pt>
                <c:pt idx="270">
                  <c:v>144.1</c:v>
                </c:pt>
                <c:pt idx="271">
                  <c:v>138.5</c:v>
                </c:pt>
                <c:pt idx="272">
                  <c:v>142.1</c:v>
                </c:pt>
                <c:pt idx="273">
                  <c:v>142.55000000000001</c:v>
                </c:pt>
                <c:pt idx="274">
                  <c:v>134.5</c:v>
                </c:pt>
                <c:pt idx="275">
                  <c:v>131.19999999999999</c:v>
                </c:pt>
                <c:pt idx="276">
                  <c:v>132.4</c:v>
                </c:pt>
                <c:pt idx="277">
                  <c:v>127</c:v>
                </c:pt>
                <c:pt idx="278">
                  <c:v>130.94999999999999</c:v>
                </c:pt>
                <c:pt idx="279">
                  <c:v>128.35</c:v>
                </c:pt>
                <c:pt idx="280">
                  <c:v>127.05</c:v>
                </c:pt>
                <c:pt idx="281">
                  <c:v>125.85</c:v>
                </c:pt>
                <c:pt idx="282">
                  <c:v>120.44000000000001</c:v>
                </c:pt>
                <c:pt idx="283">
                  <c:v>119.5</c:v>
                </c:pt>
                <c:pt idx="284">
                  <c:v>124.075</c:v>
                </c:pt>
                <c:pt idx="285">
                  <c:v>124.425</c:v>
                </c:pt>
                <c:pt idx="286">
                  <c:v>127.175</c:v>
                </c:pt>
                <c:pt idx="287">
                  <c:v>131.35999999999999</c:v>
                </c:pt>
                <c:pt idx="288">
                  <c:v>126.66999999999999</c:v>
                </c:pt>
                <c:pt idx="289">
                  <c:v>127.91999999999999</c:v>
                </c:pt>
                <c:pt idx="290">
                  <c:v>126.33999999999999</c:v>
                </c:pt>
                <c:pt idx="291">
                  <c:v>127.285</c:v>
                </c:pt>
                <c:pt idx="292">
                  <c:v>128.29</c:v>
                </c:pt>
                <c:pt idx="293">
                  <c:v>126.48000000000002</c:v>
                </c:pt>
                <c:pt idx="294">
                  <c:v>124.54</c:v>
                </c:pt>
                <c:pt idx="295">
                  <c:v>123.74000000000001</c:v>
                </c:pt>
                <c:pt idx="296">
                  <c:v>122.75500000000002</c:v>
                </c:pt>
                <c:pt idx="297">
                  <c:v>124.55000000000003</c:v>
                </c:pt>
                <c:pt idx="298">
                  <c:v>123.64500000000002</c:v>
                </c:pt>
                <c:pt idx="299">
                  <c:v>123.48000000000002</c:v>
                </c:pt>
                <c:pt idx="300">
                  <c:v>128.22499999999999</c:v>
                </c:pt>
                <c:pt idx="301">
                  <c:v>128.17500000000001</c:v>
                </c:pt>
                <c:pt idx="302">
                  <c:v>128.82</c:v>
                </c:pt>
                <c:pt idx="303">
                  <c:v>124.29499999999999</c:v>
                </c:pt>
                <c:pt idx="304">
                  <c:v>126.26499999999999</c:v>
                </c:pt>
                <c:pt idx="305">
                  <c:v>130.11500000000001</c:v>
                </c:pt>
                <c:pt idx="306">
                  <c:v>126.66500000000001</c:v>
                </c:pt>
                <c:pt idx="307">
                  <c:v>125.02000000000002</c:v>
                </c:pt>
                <c:pt idx="308">
                  <c:v>125.95500000000004</c:v>
                </c:pt>
                <c:pt idx="309">
                  <c:v>126.19500000000005</c:v>
                </c:pt>
                <c:pt idx="310">
                  <c:v>131.44000000000003</c:v>
                </c:pt>
                <c:pt idx="311">
                  <c:v>132.41500000000002</c:v>
                </c:pt>
                <c:pt idx="312">
                  <c:v>129.42500000000004</c:v>
                </c:pt>
                <c:pt idx="313">
                  <c:v>127.99500000000003</c:v>
                </c:pt>
                <c:pt idx="314">
                  <c:v>130.07500000000002</c:v>
                </c:pt>
                <c:pt idx="315">
                  <c:v>132.62500000000003</c:v>
                </c:pt>
                <c:pt idx="316">
                  <c:v>130.12500000000003</c:v>
                </c:pt>
                <c:pt idx="317">
                  <c:v>127.38000000000002</c:v>
                </c:pt>
                <c:pt idx="318">
                  <c:v>129.185</c:v>
                </c:pt>
                <c:pt idx="319">
                  <c:v>129.42500000000001</c:v>
                </c:pt>
                <c:pt idx="320">
                  <c:v>126.33</c:v>
                </c:pt>
                <c:pt idx="321">
                  <c:v>125.03</c:v>
                </c:pt>
                <c:pt idx="322">
                  <c:v>124.71000000000001</c:v>
                </c:pt>
                <c:pt idx="323">
                  <c:v>127.97999999999999</c:v>
                </c:pt>
              </c:numCache>
            </c:numRef>
          </c:val>
          <c:extLst>
            <c:ext xmlns:c16="http://schemas.microsoft.com/office/drawing/2014/chart" uri="{C3380CC4-5D6E-409C-BE32-E72D297353CC}">
              <c16:uniqueId val="{00000007-803D-4719-A46C-6FA356973080}"/>
            </c:ext>
          </c:extLst>
        </c:ser>
        <c:dLbls>
          <c:showLegendKey val="0"/>
          <c:showVal val="0"/>
          <c:showCatName val="0"/>
          <c:showSerName val="0"/>
          <c:showPercent val="0"/>
          <c:showBubbleSize val="0"/>
        </c:dLbls>
        <c:gapWidth val="219"/>
        <c:overlap val="100"/>
        <c:axId val="2045779151"/>
        <c:axId val="2045761263"/>
      </c:barChart>
      <c:lineChart>
        <c:grouping val="standard"/>
        <c:varyColors val="0"/>
        <c:ser>
          <c:idx val="2"/>
          <c:order val="2"/>
          <c:tx>
            <c:strRef>
              <c:f>'معاملات نیما'!$H$1</c:f>
              <c:strCache>
                <c:ptCount val="1"/>
                <c:pt idx="0">
                  <c:v>متوسط 10روزه مازاد عرضه (میلیون دلار)</c:v>
                </c:pt>
              </c:strCache>
            </c:strRef>
          </c:tx>
          <c:spPr>
            <a:ln w="28575" cap="rnd">
              <a:solidFill>
                <a:schemeClr val="accent3"/>
              </a:solidFill>
              <a:round/>
            </a:ln>
            <a:effectLst/>
          </c:spPr>
          <c:marker>
            <c:symbol val="none"/>
          </c:marker>
          <c:cat>
            <c:numRef>
              <c:f>'معاملات نیما'!$H$2:$H$325</c:f>
              <c:numCache>
                <c:formatCode>General</c:formatCode>
                <c:ptCount val="324"/>
                <c:pt idx="9" formatCode="0.0">
                  <c:v>692.00013336889845</c:v>
                </c:pt>
                <c:pt idx="10" formatCode="0.0">
                  <c:v>764</c:v>
                </c:pt>
                <c:pt idx="11" formatCode="0.0">
                  <c:v>769</c:v>
                </c:pt>
                <c:pt idx="12" formatCode="0.0">
                  <c:v>764.5</c:v>
                </c:pt>
                <c:pt idx="13" formatCode="0.0">
                  <c:v>755.5</c:v>
                </c:pt>
                <c:pt idx="14" formatCode="0.0">
                  <c:v>743.9</c:v>
                </c:pt>
                <c:pt idx="15" formatCode="0.0">
                  <c:v>745.7</c:v>
                </c:pt>
                <c:pt idx="16" formatCode="0.0">
                  <c:v>752.2</c:v>
                </c:pt>
                <c:pt idx="17" formatCode="0.0">
                  <c:v>751.9</c:v>
                </c:pt>
                <c:pt idx="18" formatCode="0.0">
                  <c:v>749.9</c:v>
                </c:pt>
                <c:pt idx="19" formatCode="0.0">
                  <c:v>754.2</c:v>
                </c:pt>
                <c:pt idx="20" formatCode="0.0">
                  <c:v>740.4</c:v>
                </c:pt>
                <c:pt idx="21" formatCode="0.0">
                  <c:v>717.9</c:v>
                </c:pt>
                <c:pt idx="22" formatCode="0.0">
                  <c:v>702.9</c:v>
                </c:pt>
                <c:pt idx="23" formatCode="0.0">
                  <c:v>687.2</c:v>
                </c:pt>
                <c:pt idx="24" formatCode="0.0">
                  <c:v>664.8</c:v>
                </c:pt>
                <c:pt idx="25" formatCode="0.0">
                  <c:v>646.79999999999995</c:v>
                </c:pt>
                <c:pt idx="26" formatCode="0.0">
                  <c:v>623.4</c:v>
                </c:pt>
                <c:pt idx="27" formatCode="0.0">
                  <c:v>601.70000000000005</c:v>
                </c:pt>
                <c:pt idx="28" formatCode="0.0">
                  <c:v>580.1</c:v>
                </c:pt>
                <c:pt idx="29" formatCode="0.0">
                  <c:v>553.29999999999995</c:v>
                </c:pt>
                <c:pt idx="30" formatCode="0.0">
                  <c:v>550.1</c:v>
                </c:pt>
                <c:pt idx="31" formatCode="0.0">
                  <c:v>570.79999999999995</c:v>
                </c:pt>
                <c:pt idx="32" formatCode="0.0">
                  <c:v>569.29999999999995</c:v>
                </c:pt>
                <c:pt idx="33" formatCode="0.0">
                  <c:v>579.70000000000005</c:v>
                </c:pt>
                <c:pt idx="34" formatCode="0.0">
                  <c:v>591.6</c:v>
                </c:pt>
                <c:pt idx="35" formatCode="0.0">
                  <c:v>596.79999999999995</c:v>
                </c:pt>
                <c:pt idx="36" formatCode="0.0">
                  <c:v>609.29999999999995</c:v>
                </c:pt>
                <c:pt idx="37" formatCode="0.0">
                  <c:v>626.29999999999995</c:v>
                </c:pt>
                <c:pt idx="38" formatCode="0.0">
                  <c:v>644.9</c:v>
                </c:pt>
                <c:pt idx="39" formatCode="0.0">
                  <c:v>653</c:v>
                </c:pt>
                <c:pt idx="40" formatCode="0.0">
                  <c:v>677.8</c:v>
                </c:pt>
                <c:pt idx="41" formatCode="0.0">
                  <c:v>683.3</c:v>
                </c:pt>
                <c:pt idx="42" formatCode="0.0">
                  <c:v>709.7</c:v>
                </c:pt>
                <c:pt idx="43" formatCode="0.0">
                  <c:v>719.1</c:v>
                </c:pt>
                <c:pt idx="44" formatCode="0.0">
                  <c:v>751.4</c:v>
                </c:pt>
                <c:pt idx="45" formatCode="0.0">
                  <c:v>786.9</c:v>
                </c:pt>
                <c:pt idx="46" formatCode="0.0">
                  <c:v>817.7</c:v>
                </c:pt>
                <c:pt idx="47" formatCode="0.0">
                  <c:v>840.4</c:v>
                </c:pt>
                <c:pt idx="48" formatCode="0.0">
                  <c:v>880.2</c:v>
                </c:pt>
                <c:pt idx="49" formatCode="0.0">
                  <c:v>930.6</c:v>
                </c:pt>
                <c:pt idx="50" formatCode="0.0">
                  <c:v>962.3</c:v>
                </c:pt>
                <c:pt idx="51" formatCode="0.0">
                  <c:v>992.3</c:v>
                </c:pt>
                <c:pt idx="52" formatCode="0.0">
                  <c:v>1008.1</c:v>
                </c:pt>
                <c:pt idx="53" formatCode="0.0">
                  <c:v>1024.9000000000001</c:v>
                </c:pt>
                <c:pt idx="54" formatCode="0.0">
                  <c:v>1028.7</c:v>
                </c:pt>
                <c:pt idx="55" formatCode="0.0">
                  <c:v>1027.4000000000001</c:v>
                </c:pt>
                <c:pt idx="56" formatCode="0.0">
                  <c:v>1016.5</c:v>
                </c:pt>
                <c:pt idx="57" formatCode="0.0">
                  <c:v>1000.1</c:v>
                </c:pt>
                <c:pt idx="58" formatCode="0.0">
                  <c:v>964.7</c:v>
                </c:pt>
                <c:pt idx="59" formatCode="0.0">
                  <c:v>910.5</c:v>
                </c:pt>
                <c:pt idx="60" formatCode="0.0">
                  <c:v>856.7</c:v>
                </c:pt>
                <c:pt idx="61" formatCode="0.0">
                  <c:v>799.1</c:v>
                </c:pt>
                <c:pt idx="62" formatCode="0.0">
                  <c:v>729.1</c:v>
                </c:pt>
                <c:pt idx="63" formatCode="0.0">
                  <c:v>686.8</c:v>
                </c:pt>
                <c:pt idx="64" formatCode="0.0">
                  <c:v>635.20000000000005</c:v>
                </c:pt>
                <c:pt idx="65" formatCode="0.0">
                  <c:v>568.1</c:v>
                </c:pt>
                <c:pt idx="66" formatCode="0.0">
                  <c:v>553.1</c:v>
                </c:pt>
                <c:pt idx="67" formatCode="0.0">
                  <c:v>498.5</c:v>
                </c:pt>
                <c:pt idx="68" formatCode="0.0">
                  <c:v>454.4</c:v>
                </c:pt>
                <c:pt idx="69" formatCode="0.0">
                  <c:v>467.9</c:v>
                </c:pt>
                <c:pt idx="70" formatCode="0.0">
                  <c:v>479.9</c:v>
                </c:pt>
                <c:pt idx="71" formatCode="0.0">
                  <c:v>502.2</c:v>
                </c:pt>
                <c:pt idx="72" formatCode="0.0">
                  <c:v>544.20000000000005</c:v>
                </c:pt>
                <c:pt idx="73" formatCode="0.0">
                  <c:v>566.6</c:v>
                </c:pt>
                <c:pt idx="74" formatCode="0.0">
                  <c:v>587.4</c:v>
                </c:pt>
                <c:pt idx="75" formatCode="0.0">
                  <c:v>619.4</c:v>
                </c:pt>
                <c:pt idx="76" formatCode="0.0">
                  <c:v>615.4</c:v>
                </c:pt>
                <c:pt idx="77" formatCode="0.0">
                  <c:v>654.20000000000005</c:v>
                </c:pt>
                <c:pt idx="78" formatCode="0.0">
                  <c:v>683.3</c:v>
                </c:pt>
                <c:pt idx="79" formatCode="0.0">
                  <c:v>670</c:v>
                </c:pt>
                <c:pt idx="80" formatCode="0.0">
                  <c:v>661.7</c:v>
                </c:pt>
                <c:pt idx="81" formatCode="0.0">
                  <c:v>641.20000000000005</c:v>
                </c:pt>
                <c:pt idx="82" formatCode="0.0">
                  <c:v>604.70000000000005</c:v>
                </c:pt>
                <c:pt idx="83" formatCode="0.0">
                  <c:v>563.6</c:v>
                </c:pt>
                <c:pt idx="84" formatCode="0.0">
                  <c:v>529.9</c:v>
                </c:pt>
                <c:pt idx="85" formatCode="0.0">
                  <c:v>484.9</c:v>
                </c:pt>
                <c:pt idx="86" formatCode="0.0">
                  <c:v>435.4</c:v>
                </c:pt>
                <c:pt idx="87" formatCode="0.0">
                  <c:v>388</c:v>
                </c:pt>
                <c:pt idx="88" formatCode="0.0">
                  <c:v>341.6</c:v>
                </c:pt>
                <c:pt idx="89" formatCode="0.0">
                  <c:v>303.2</c:v>
                </c:pt>
                <c:pt idx="90" formatCode="0.0">
                  <c:v>262.2</c:v>
                </c:pt>
                <c:pt idx="91" formatCode="0.0">
                  <c:v>217.2</c:v>
                </c:pt>
                <c:pt idx="92" formatCode="0.0">
                  <c:v>202.6</c:v>
                </c:pt>
                <c:pt idx="93" formatCode="0.0">
                  <c:v>179.9</c:v>
                </c:pt>
                <c:pt idx="94" formatCode="0.0">
                  <c:v>149.19999999999999</c:v>
                </c:pt>
                <c:pt idx="95" formatCode="0.0">
                  <c:v>138.9</c:v>
                </c:pt>
                <c:pt idx="96" formatCode="0.0">
                  <c:v>125.3</c:v>
                </c:pt>
                <c:pt idx="97" formatCode="0.0">
                  <c:v>111.5</c:v>
                </c:pt>
                <c:pt idx="98" formatCode="0.0">
                  <c:v>106.2</c:v>
                </c:pt>
                <c:pt idx="99" formatCode="0.0">
                  <c:v>93.9</c:v>
                </c:pt>
                <c:pt idx="100" formatCode="0.0">
                  <c:v>88.6</c:v>
                </c:pt>
                <c:pt idx="101" formatCode="0.0">
                  <c:v>92.9</c:v>
                </c:pt>
                <c:pt idx="102" formatCode="0.0">
                  <c:v>94.9</c:v>
                </c:pt>
                <c:pt idx="103" formatCode="0.0">
                  <c:v>103.3</c:v>
                </c:pt>
                <c:pt idx="104" formatCode="0.0">
                  <c:v>111.8</c:v>
                </c:pt>
                <c:pt idx="105" formatCode="0.0">
                  <c:v>118.8</c:v>
                </c:pt>
                <c:pt idx="106" formatCode="0.0">
                  <c:v>129</c:v>
                </c:pt>
                <c:pt idx="107" formatCode="0.0">
                  <c:v>142.80000000000001</c:v>
                </c:pt>
                <c:pt idx="108" formatCode="0.0">
                  <c:v>148.19999999999999</c:v>
                </c:pt>
                <c:pt idx="109" formatCode="0.0">
                  <c:v>153.1</c:v>
                </c:pt>
                <c:pt idx="110" formatCode="0.0">
                  <c:v>149.4</c:v>
                </c:pt>
                <c:pt idx="111" formatCode="0.0">
                  <c:v>149.30000000000001</c:v>
                </c:pt>
                <c:pt idx="112" formatCode="0.0">
                  <c:v>142.6</c:v>
                </c:pt>
                <c:pt idx="113" formatCode="0.0">
                  <c:v>140.1</c:v>
                </c:pt>
                <c:pt idx="114" formatCode="0.0">
                  <c:v>140.30000000000001</c:v>
                </c:pt>
                <c:pt idx="115" formatCode="0.0">
                  <c:v>138.19999999999999</c:v>
                </c:pt>
                <c:pt idx="116" formatCode="0.0">
                  <c:v>137.4</c:v>
                </c:pt>
                <c:pt idx="117" formatCode="0.0">
                  <c:v>140.4</c:v>
                </c:pt>
                <c:pt idx="118" formatCode="0.0">
                  <c:v>144.9</c:v>
                </c:pt>
                <c:pt idx="119" formatCode="0.0">
                  <c:v>146.80000000000001</c:v>
                </c:pt>
                <c:pt idx="120" formatCode="0.0">
                  <c:v>148.30000000000001</c:v>
                </c:pt>
                <c:pt idx="121" formatCode="0.0">
                  <c:v>147.80000000000001</c:v>
                </c:pt>
                <c:pt idx="122" formatCode="0.0">
                  <c:v>146.9</c:v>
                </c:pt>
                <c:pt idx="123" formatCode="0.0">
                  <c:v>149.423</c:v>
                </c:pt>
                <c:pt idx="124" formatCode="0.0">
                  <c:v>150.90100000000001</c:v>
                </c:pt>
                <c:pt idx="125" formatCode="0.0">
                  <c:v>158.001</c:v>
                </c:pt>
                <c:pt idx="126" formatCode="0.0">
                  <c:v>156.601</c:v>
                </c:pt>
                <c:pt idx="127" formatCode="0.0">
                  <c:v>154.501</c:v>
                </c:pt>
                <c:pt idx="128" formatCode="0.0">
                  <c:v>148.001</c:v>
                </c:pt>
                <c:pt idx="129" formatCode="0.0">
                  <c:v>170.601</c:v>
                </c:pt>
                <c:pt idx="130" formatCode="0.0">
                  <c:v>207.00100000000003</c:v>
                </c:pt>
                <c:pt idx="131" formatCode="0.0">
                  <c:v>216.40100000000001</c:v>
                </c:pt>
                <c:pt idx="132" formatCode="0.0">
                  <c:v>228.90100000000001</c:v>
                </c:pt>
                <c:pt idx="133" formatCode="0.0">
                  <c:v>212.47799999999998</c:v>
                </c:pt>
                <c:pt idx="134" formatCode="0.0">
                  <c:v>236.6</c:v>
                </c:pt>
                <c:pt idx="135" formatCode="0.0">
                  <c:v>243.6</c:v>
                </c:pt>
                <c:pt idx="136" formatCode="0.0">
                  <c:v>254.3</c:v>
                </c:pt>
                <c:pt idx="137" formatCode="0.0">
                  <c:v>261.7</c:v>
                </c:pt>
                <c:pt idx="138" formatCode="0.0">
                  <c:v>273.89999999999998</c:v>
                </c:pt>
                <c:pt idx="139" formatCode="0.0">
                  <c:v>236.8</c:v>
                </c:pt>
                <c:pt idx="140" formatCode="0.0">
                  <c:v>210.8</c:v>
                </c:pt>
                <c:pt idx="141" formatCode="0.0">
                  <c:v>201.6</c:v>
                </c:pt>
                <c:pt idx="142" formatCode="0.0">
                  <c:v>178.2</c:v>
                </c:pt>
                <c:pt idx="143" formatCode="0.0">
                  <c:v>180.6</c:v>
                </c:pt>
                <c:pt idx="144" formatCode="0.0">
                  <c:v>144.69999999999999</c:v>
                </c:pt>
                <c:pt idx="145" formatCode="0.0">
                  <c:v>119</c:v>
                </c:pt>
                <c:pt idx="146" formatCode="0.0">
                  <c:v>98.3</c:v>
                </c:pt>
                <c:pt idx="147" formatCode="0.0">
                  <c:v>79.400000000000006</c:v>
                </c:pt>
                <c:pt idx="148" formatCode="0.0">
                  <c:v>56.5</c:v>
                </c:pt>
                <c:pt idx="149" formatCode="0.0">
                  <c:v>59.2</c:v>
                </c:pt>
                <c:pt idx="150" formatCode="0.0">
                  <c:v>49.7</c:v>
                </c:pt>
                <c:pt idx="151" formatCode="0.0">
                  <c:v>45.3</c:v>
                </c:pt>
                <c:pt idx="152" formatCode="0.0">
                  <c:v>47.4</c:v>
                </c:pt>
                <c:pt idx="153" formatCode="0.0">
                  <c:v>45.1</c:v>
                </c:pt>
                <c:pt idx="154" formatCode="0.0">
                  <c:v>43</c:v>
                </c:pt>
                <c:pt idx="155" formatCode="0.0">
                  <c:v>48.4</c:v>
                </c:pt>
                <c:pt idx="156" formatCode="0.0">
                  <c:v>48.5</c:v>
                </c:pt>
                <c:pt idx="157" formatCode="0.0">
                  <c:v>46.8</c:v>
                </c:pt>
                <c:pt idx="158" formatCode="0.0">
                  <c:v>46.7</c:v>
                </c:pt>
                <c:pt idx="159" formatCode="0.0">
                  <c:v>46.2</c:v>
                </c:pt>
                <c:pt idx="160" formatCode="0.0">
                  <c:v>37.200000000000003</c:v>
                </c:pt>
                <c:pt idx="161" formatCode="0.0">
                  <c:v>32.9</c:v>
                </c:pt>
                <c:pt idx="162" formatCode="0.0">
                  <c:v>30.8</c:v>
                </c:pt>
                <c:pt idx="163" formatCode="0.0">
                  <c:v>34</c:v>
                </c:pt>
                <c:pt idx="164" formatCode="0.0">
                  <c:v>35.4</c:v>
                </c:pt>
                <c:pt idx="165" formatCode="0.0">
                  <c:v>32.4</c:v>
                </c:pt>
                <c:pt idx="166" formatCode="0.0">
                  <c:v>32.1</c:v>
                </c:pt>
                <c:pt idx="167" formatCode="0.0">
                  <c:v>30.8</c:v>
                </c:pt>
                <c:pt idx="168" formatCode="0.0">
                  <c:v>32.200000000000003</c:v>
                </c:pt>
                <c:pt idx="169" formatCode="0.0">
                  <c:v>32.1</c:v>
                </c:pt>
                <c:pt idx="170" formatCode="0.0">
                  <c:v>28.4</c:v>
                </c:pt>
                <c:pt idx="171" formatCode="0.0">
                  <c:v>26.1</c:v>
                </c:pt>
                <c:pt idx="172" formatCode="0.0">
                  <c:v>23.9</c:v>
                </c:pt>
                <c:pt idx="173" formatCode="0.0">
                  <c:v>21.6</c:v>
                </c:pt>
                <c:pt idx="174" formatCode="0.0">
                  <c:v>22.4</c:v>
                </c:pt>
                <c:pt idx="175" formatCode="0.0">
                  <c:v>21.9</c:v>
                </c:pt>
                <c:pt idx="176" formatCode="0.0">
                  <c:v>23.7</c:v>
                </c:pt>
                <c:pt idx="177" formatCode="0.0">
                  <c:v>25.6</c:v>
                </c:pt>
                <c:pt idx="178" formatCode="0.0">
                  <c:v>27.3</c:v>
                </c:pt>
                <c:pt idx="179" formatCode="0.0">
                  <c:v>29.9</c:v>
                </c:pt>
                <c:pt idx="180" formatCode="0.0">
                  <c:v>31.7</c:v>
                </c:pt>
                <c:pt idx="181" formatCode="0.0">
                  <c:v>31.8</c:v>
                </c:pt>
                <c:pt idx="182" formatCode="0.0">
                  <c:v>33.700000000000003</c:v>
                </c:pt>
                <c:pt idx="183" formatCode="0.0">
                  <c:v>39</c:v>
                </c:pt>
                <c:pt idx="184" formatCode="0.0">
                  <c:v>37.200000000000003</c:v>
                </c:pt>
                <c:pt idx="185" formatCode="0.0">
                  <c:v>37.700000000000003</c:v>
                </c:pt>
                <c:pt idx="186" formatCode="0.0">
                  <c:v>38</c:v>
                </c:pt>
                <c:pt idx="187" formatCode="0.0">
                  <c:v>36.6</c:v>
                </c:pt>
                <c:pt idx="188" formatCode="0.0">
                  <c:v>34.799999999999997</c:v>
                </c:pt>
                <c:pt idx="189" formatCode="0.0">
                  <c:v>32.6</c:v>
                </c:pt>
                <c:pt idx="190" formatCode="0.0">
                  <c:v>34.5</c:v>
                </c:pt>
                <c:pt idx="191" formatCode="0.0">
                  <c:v>35.799999999999997</c:v>
                </c:pt>
                <c:pt idx="192" formatCode="0.0">
                  <c:v>37.299999999999997</c:v>
                </c:pt>
                <c:pt idx="193" formatCode="0.0">
                  <c:v>33</c:v>
                </c:pt>
                <c:pt idx="194" formatCode="0.0">
                  <c:v>34.200000000000003</c:v>
                </c:pt>
                <c:pt idx="195" formatCode="0.0">
                  <c:v>34</c:v>
                </c:pt>
                <c:pt idx="196" formatCode="0.0">
                  <c:v>31.8</c:v>
                </c:pt>
                <c:pt idx="197" formatCode="0.0">
                  <c:v>33</c:v>
                </c:pt>
                <c:pt idx="198" formatCode="0.0">
                  <c:v>33.5</c:v>
                </c:pt>
                <c:pt idx="199" formatCode="0.0">
                  <c:v>36.799999999999997</c:v>
                </c:pt>
                <c:pt idx="200" formatCode="0.0">
                  <c:v>35.200000000000003</c:v>
                </c:pt>
                <c:pt idx="201" formatCode="0.0">
                  <c:v>34</c:v>
                </c:pt>
                <c:pt idx="202" formatCode="0.0">
                  <c:v>33.6</c:v>
                </c:pt>
                <c:pt idx="203" formatCode="0.0">
                  <c:v>34.799999999999997</c:v>
                </c:pt>
                <c:pt idx="204" formatCode="0.0">
                  <c:v>34.799999999999997</c:v>
                </c:pt>
                <c:pt idx="205" formatCode="0.0">
                  <c:v>35.799999999999997</c:v>
                </c:pt>
                <c:pt idx="206" formatCode="0.0">
                  <c:v>36.700000000000003</c:v>
                </c:pt>
                <c:pt idx="207" formatCode="0.0">
                  <c:v>38</c:v>
                </c:pt>
                <c:pt idx="208" formatCode="0.0">
                  <c:v>37.5</c:v>
                </c:pt>
                <c:pt idx="209" formatCode="0.0">
                  <c:v>34.299999999999997</c:v>
                </c:pt>
                <c:pt idx="210" formatCode="0.0">
                  <c:v>34.4</c:v>
                </c:pt>
                <c:pt idx="211" formatCode="0.0">
                  <c:v>33.700000000000003</c:v>
                </c:pt>
                <c:pt idx="212" formatCode="0.0">
                  <c:v>34.9</c:v>
                </c:pt>
                <c:pt idx="213" formatCode="0.0">
                  <c:v>35.799999999999997</c:v>
                </c:pt>
                <c:pt idx="214" formatCode="0.0">
                  <c:v>35.6</c:v>
                </c:pt>
                <c:pt idx="215" formatCode="0.0">
                  <c:v>34.200000000000003</c:v>
                </c:pt>
                <c:pt idx="216" formatCode="0.0">
                  <c:v>34.6</c:v>
                </c:pt>
                <c:pt idx="217" formatCode="0.0">
                  <c:v>34.700000000000003</c:v>
                </c:pt>
                <c:pt idx="218" formatCode="0.0">
                  <c:v>38.1</c:v>
                </c:pt>
                <c:pt idx="219" formatCode="0.0">
                  <c:v>39.6</c:v>
                </c:pt>
                <c:pt idx="220" formatCode="0.0">
                  <c:v>40.9</c:v>
                </c:pt>
                <c:pt idx="221" formatCode="0.0">
                  <c:v>41.9</c:v>
                </c:pt>
                <c:pt idx="222" formatCode="0.0">
                  <c:v>42.3</c:v>
                </c:pt>
                <c:pt idx="223" formatCode="0.0">
                  <c:v>43.1</c:v>
                </c:pt>
                <c:pt idx="224" formatCode="0.0">
                  <c:v>47.6</c:v>
                </c:pt>
                <c:pt idx="225" formatCode="0.0">
                  <c:v>49.9</c:v>
                </c:pt>
                <c:pt idx="226" formatCode="0.0">
                  <c:v>49.6</c:v>
                </c:pt>
                <c:pt idx="227" formatCode="0.0">
                  <c:v>49.2</c:v>
                </c:pt>
                <c:pt idx="228" formatCode="0.0">
                  <c:v>46.8</c:v>
                </c:pt>
                <c:pt idx="229" formatCode="0.0">
                  <c:v>45.1</c:v>
                </c:pt>
                <c:pt idx="230" formatCode="0.0">
                  <c:v>44.2</c:v>
                </c:pt>
                <c:pt idx="231" formatCode="0.0">
                  <c:v>44.8</c:v>
                </c:pt>
                <c:pt idx="232" formatCode="0.0">
                  <c:v>46.4</c:v>
                </c:pt>
                <c:pt idx="233" formatCode="0.0">
                  <c:v>49.7</c:v>
                </c:pt>
                <c:pt idx="234" formatCode="0.0">
                  <c:v>48.1</c:v>
                </c:pt>
                <c:pt idx="235" formatCode="0.0">
                  <c:v>48.9</c:v>
                </c:pt>
                <c:pt idx="236" formatCode="0.0">
                  <c:v>47</c:v>
                </c:pt>
                <c:pt idx="237" formatCode="0.0">
                  <c:v>47</c:v>
                </c:pt>
                <c:pt idx="238" formatCode="0.0">
                  <c:v>45.5</c:v>
                </c:pt>
                <c:pt idx="239" formatCode="0.0">
                  <c:v>47.5</c:v>
                </c:pt>
                <c:pt idx="240" formatCode="0.0">
                  <c:v>48</c:v>
                </c:pt>
                <c:pt idx="241" formatCode="0.0">
                  <c:v>46.4</c:v>
                </c:pt>
                <c:pt idx="242" formatCode="0.0">
                  <c:v>47.5</c:v>
                </c:pt>
                <c:pt idx="243" formatCode="0.0">
                  <c:v>45.9</c:v>
                </c:pt>
                <c:pt idx="244" formatCode="0.0">
                  <c:v>45.7</c:v>
                </c:pt>
                <c:pt idx="245" formatCode="0.0">
                  <c:v>45.3</c:v>
                </c:pt>
                <c:pt idx="246" formatCode="0.0">
                  <c:v>48.6</c:v>
                </c:pt>
                <c:pt idx="247" formatCode="0.0">
                  <c:v>49</c:v>
                </c:pt>
                <c:pt idx="248" formatCode="0.0">
                  <c:v>52</c:v>
                </c:pt>
                <c:pt idx="249" formatCode="0.0">
                  <c:v>52.9</c:v>
                </c:pt>
                <c:pt idx="250" formatCode="0.0">
                  <c:v>55.3</c:v>
                </c:pt>
                <c:pt idx="251" formatCode="0.0">
                  <c:v>56.7</c:v>
                </c:pt>
                <c:pt idx="252" formatCode="0.0">
                  <c:v>51.9</c:v>
                </c:pt>
                <c:pt idx="253" formatCode="0.0">
                  <c:v>51.5</c:v>
                </c:pt>
                <c:pt idx="254" formatCode="0.0">
                  <c:v>54.3</c:v>
                </c:pt>
                <c:pt idx="255" formatCode="0.0">
                  <c:v>54.1</c:v>
                </c:pt>
                <c:pt idx="256" formatCode="0.0">
                  <c:v>54.5</c:v>
                </c:pt>
                <c:pt idx="257" formatCode="0.0">
                  <c:v>60.5</c:v>
                </c:pt>
                <c:pt idx="258" formatCode="0.0">
                  <c:v>59.2</c:v>
                </c:pt>
                <c:pt idx="259" formatCode="0.0">
                  <c:v>59.3</c:v>
                </c:pt>
                <c:pt idx="260" formatCode="0.0">
                  <c:v>59.7</c:v>
                </c:pt>
                <c:pt idx="261" formatCode="0.0">
                  <c:v>63.3</c:v>
                </c:pt>
                <c:pt idx="262" formatCode="0.0">
                  <c:v>67.8</c:v>
                </c:pt>
                <c:pt idx="263" formatCode="0.0">
                  <c:v>68.900000000000006</c:v>
                </c:pt>
                <c:pt idx="264" formatCode="0.0">
                  <c:v>65.599999999999994</c:v>
                </c:pt>
                <c:pt idx="265" formatCode="0.0">
                  <c:v>70.3</c:v>
                </c:pt>
                <c:pt idx="266" formatCode="0.0">
                  <c:v>76.900000000000006</c:v>
                </c:pt>
                <c:pt idx="267" formatCode="0.0">
                  <c:v>79.599999999999994</c:v>
                </c:pt>
                <c:pt idx="268" formatCode="0.0">
                  <c:v>81.099999999999994</c:v>
                </c:pt>
                <c:pt idx="269" formatCode="0.0">
                  <c:v>86.6</c:v>
                </c:pt>
                <c:pt idx="270" formatCode="0.0">
                  <c:v>88</c:v>
                </c:pt>
                <c:pt idx="271" formatCode="0.0">
                  <c:v>91.3</c:v>
                </c:pt>
                <c:pt idx="272" formatCode="0.0">
                  <c:v>94.8</c:v>
                </c:pt>
                <c:pt idx="273" formatCode="0.0">
                  <c:v>99.7</c:v>
                </c:pt>
                <c:pt idx="274" formatCode="0.0">
                  <c:v>104.3</c:v>
                </c:pt>
                <c:pt idx="275" formatCode="0.0">
                  <c:v>105.3</c:v>
                </c:pt>
                <c:pt idx="276" formatCode="0.0">
                  <c:v>106.3</c:v>
                </c:pt>
                <c:pt idx="277" formatCode="0.0">
                  <c:v>106.1</c:v>
                </c:pt>
                <c:pt idx="278" formatCode="0.0">
                  <c:v>112.2</c:v>
                </c:pt>
                <c:pt idx="279" formatCode="0.0">
                  <c:v>112.1</c:v>
                </c:pt>
                <c:pt idx="280" formatCode="0.0">
                  <c:v>115</c:v>
                </c:pt>
                <c:pt idx="281" formatCode="0.0">
                  <c:v>117.1</c:v>
                </c:pt>
                <c:pt idx="282" formatCode="0.0">
                  <c:v>120.2</c:v>
                </c:pt>
                <c:pt idx="283" formatCode="0.0">
                  <c:v>120.99000000000001</c:v>
                </c:pt>
                <c:pt idx="284" formatCode="0.0">
                  <c:v>124.72</c:v>
                </c:pt>
                <c:pt idx="285" formatCode="0.0">
                  <c:v>129.4</c:v>
                </c:pt>
                <c:pt idx="286" formatCode="0.0">
                  <c:v>133.9</c:v>
                </c:pt>
                <c:pt idx="287" formatCode="0.0">
                  <c:v>134.97</c:v>
                </c:pt>
                <c:pt idx="288" formatCode="0.0">
                  <c:v>138.54000000000002</c:v>
                </c:pt>
                <c:pt idx="289" formatCode="0.0">
                  <c:v>139.75</c:v>
                </c:pt>
                <c:pt idx="290" formatCode="0.0">
                  <c:v>139.93</c:v>
                </c:pt>
                <c:pt idx="291" formatCode="0.0">
                  <c:v>141.18</c:v>
                </c:pt>
                <c:pt idx="292" formatCode="0.0">
                  <c:v>140.35000000000002</c:v>
                </c:pt>
                <c:pt idx="293" formatCode="0.0">
                  <c:v>140.13</c:v>
                </c:pt>
                <c:pt idx="294" formatCode="0.0">
                  <c:v>139.95999999999998</c:v>
                </c:pt>
                <c:pt idx="295" formatCode="0.0">
                  <c:v>135.87000000000003</c:v>
                </c:pt>
                <c:pt idx="296" formatCode="0.0">
                  <c:v>130.10000000000002</c:v>
                </c:pt>
                <c:pt idx="297" formatCode="0.0">
                  <c:v>128.67000000000002</c:v>
                </c:pt>
                <c:pt idx="298" formatCode="0.0">
                  <c:v>126.65</c:v>
                </c:pt>
                <c:pt idx="299" formatCode="0.0">
                  <c:v>125.45</c:v>
                </c:pt>
                <c:pt idx="300" formatCode="0.0">
                  <c:v>128.41999999999999</c:v>
                </c:pt>
                <c:pt idx="301" formatCode="0.0">
                  <c:v>124.37</c:v>
                </c:pt>
                <c:pt idx="302" formatCode="0.0">
                  <c:v>123.52000000000001</c:v>
                </c:pt>
                <c:pt idx="303" formatCode="0.0">
                  <c:v>120.82000000000001</c:v>
                </c:pt>
                <c:pt idx="304" formatCode="0.0">
                  <c:v>119.85000000000002</c:v>
                </c:pt>
                <c:pt idx="305" formatCode="0.0">
                  <c:v>122.46000000000001</c:v>
                </c:pt>
                <c:pt idx="306" formatCode="0.0">
                  <c:v>128.23000000000002</c:v>
                </c:pt>
                <c:pt idx="307" formatCode="0.0">
                  <c:v>137.80000000000001</c:v>
                </c:pt>
                <c:pt idx="308" formatCode="0.0">
                  <c:v>142.14000000000001</c:v>
                </c:pt>
                <c:pt idx="309" formatCode="0.0">
                  <c:v>155.88999999999999</c:v>
                </c:pt>
                <c:pt idx="310" formatCode="0.0">
                  <c:v>162.69</c:v>
                </c:pt>
                <c:pt idx="311" formatCode="0.0">
                  <c:v>172.91</c:v>
                </c:pt>
                <c:pt idx="312" formatCode="0.0">
                  <c:v>180.75</c:v>
                </c:pt>
                <c:pt idx="313" formatCode="0.0">
                  <c:v>191.17000000000002</c:v>
                </c:pt>
                <c:pt idx="314" formatCode="0.0">
                  <c:v>200.35999999999999</c:v>
                </c:pt>
                <c:pt idx="315" formatCode="0.0">
                  <c:v>210.85999999999999</c:v>
                </c:pt>
                <c:pt idx="316" formatCode="0.0">
                  <c:v>216.57</c:v>
                </c:pt>
                <c:pt idx="317" formatCode="0.0">
                  <c:v>218.66</c:v>
                </c:pt>
                <c:pt idx="318" formatCode="0.0">
                  <c:v>224.17</c:v>
                </c:pt>
                <c:pt idx="319" formatCode="0.0">
                  <c:v>219.51</c:v>
                </c:pt>
                <c:pt idx="320" formatCode="0.0">
                  <c:v>218.76</c:v>
                </c:pt>
                <c:pt idx="321" formatCode="0.0">
                  <c:v>218.13999999999996</c:v>
                </c:pt>
                <c:pt idx="322" formatCode="0.0">
                  <c:v>217.46999999999997</c:v>
                </c:pt>
                <c:pt idx="323" formatCode="0.0">
                  <c:v>220.33</c:v>
                </c:pt>
              </c:numCache>
            </c:numRef>
          </c:cat>
          <c:val>
            <c:numRef>
              <c:f>'معاملات نیما'!$H$2:$H$325</c:f>
              <c:numCache>
                <c:formatCode>General</c:formatCode>
                <c:ptCount val="324"/>
                <c:pt idx="9" formatCode="0.0">
                  <c:v>692.00013336889845</c:v>
                </c:pt>
                <c:pt idx="10" formatCode="0.0">
                  <c:v>764</c:v>
                </c:pt>
                <c:pt idx="11" formatCode="0.0">
                  <c:v>769</c:v>
                </c:pt>
                <c:pt idx="12" formatCode="0.0">
                  <c:v>764.5</c:v>
                </c:pt>
                <c:pt idx="13" formatCode="0.0">
                  <c:v>755.5</c:v>
                </c:pt>
                <c:pt idx="14" formatCode="0.0">
                  <c:v>743.9</c:v>
                </c:pt>
                <c:pt idx="15" formatCode="0.0">
                  <c:v>745.7</c:v>
                </c:pt>
                <c:pt idx="16" formatCode="0.0">
                  <c:v>752.2</c:v>
                </c:pt>
                <c:pt idx="17" formatCode="0.0">
                  <c:v>751.9</c:v>
                </c:pt>
                <c:pt idx="18" formatCode="0.0">
                  <c:v>749.9</c:v>
                </c:pt>
                <c:pt idx="19" formatCode="0.0">
                  <c:v>754.2</c:v>
                </c:pt>
                <c:pt idx="20" formatCode="0.0">
                  <c:v>740.4</c:v>
                </c:pt>
                <c:pt idx="21" formatCode="0.0">
                  <c:v>717.9</c:v>
                </c:pt>
                <c:pt idx="22" formatCode="0.0">
                  <c:v>702.9</c:v>
                </c:pt>
                <c:pt idx="23" formatCode="0.0">
                  <c:v>687.2</c:v>
                </c:pt>
                <c:pt idx="24" formatCode="0.0">
                  <c:v>664.8</c:v>
                </c:pt>
                <c:pt idx="25" formatCode="0.0">
                  <c:v>646.79999999999995</c:v>
                </c:pt>
                <c:pt idx="26" formatCode="0.0">
                  <c:v>623.4</c:v>
                </c:pt>
                <c:pt idx="27" formatCode="0.0">
                  <c:v>601.70000000000005</c:v>
                </c:pt>
                <c:pt idx="28" formatCode="0.0">
                  <c:v>580.1</c:v>
                </c:pt>
                <c:pt idx="29" formatCode="0.0">
                  <c:v>553.29999999999995</c:v>
                </c:pt>
                <c:pt idx="30" formatCode="0.0">
                  <c:v>550.1</c:v>
                </c:pt>
                <c:pt idx="31" formatCode="0.0">
                  <c:v>570.79999999999995</c:v>
                </c:pt>
                <c:pt idx="32" formatCode="0.0">
                  <c:v>569.29999999999995</c:v>
                </c:pt>
                <c:pt idx="33" formatCode="0.0">
                  <c:v>579.70000000000005</c:v>
                </c:pt>
                <c:pt idx="34" formatCode="0.0">
                  <c:v>591.6</c:v>
                </c:pt>
                <c:pt idx="35" formatCode="0.0">
                  <c:v>596.79999999999995</c:v>
                </c:pt>
                <c:pt idx="36" formatCode="0.0">
                  <c:v>609.29999999999995</c:v>
                </c:pt>
                <c:pt idx="37" formatCode="0.0">
                  <c:v>626.29999999999995</c:v>
                </c:pt>
                <c:pt idx="38" formatCode="0.0">
                  <c:v>644.9</c:v>
                </c:pt>
                <c:pt idx="39" formatCode="0.0">
                  <c:v>653</c:v>
                </c:pt>
                <c:pt idx="40" formatCode="0.0">
                  <c:v>677.8</c:v>
                </c:pt>
                <c:pt idx="41" formatCode="0.0">
                  <c:v>683.3</c:v>
                </c:pt>
                <c:pt idx="42" formatCode="0.0">
                  <c:v>709.7</c:v>
                </c:pt>
                <c:pt idx="43" formatCode="0.0">
                  <c:v>719.1</c:v>
                </c:pt>
                <c:pt idx="44" formatCode="0.0">
                  <c:v>751.4</c:v>
                </c:pt>
                <c:pt idx="45" formatCode="0.0">
                  <c:v>786.9</c:v>
                </c:pt>
                <c:pt idx="46" formatCode="0.0">
                  <c:v>817.7</c:v>
                </c:pt>
                <c:pt idx="47" formatCode="0.0">
                  <c:v>840.4</c:v>
                </c:pt>
                <c:pt idx="48" formatCode="0.0">
                  <c:v>880.2</c:v>
                </c:pt>
                <c:pt idx="49" formatCode="0.0">
                  <c:v>930.6</c:v>
                </c:pt>
                <c:pt idx="50" formatCode="0.0">
                  <c:v>962.3</c:v>
                </c:pt>
                <c:pt idx="51" formatCode="0.0">
                  <c:v>992.3</c:v>
                </c:pt>
                <c:pt idx="52" formatCode="0.0">
                  <c:v>1008.1</c:v>
                </c:pt>
                <c:pt idx="53" formatCode="0.0">
                  <c:v>1024.9000000000001</c:v>
                </c:pt>
                <c:pt idx="54" formatCode="0.0">
                  <c:v>1028.7</c:v>
                </c:pt>
                <c:pt idx="55" formatCode="0.0">
                  <c:v>1027.4000000000001</c:v>
                </c:pt>
                <c:pt idx="56" formatCode="0.0">
                  <c:v>1016.5</c:v>
                </c:pt>
                <c:pt idx="57" formatCode="0.0">
                  <c:v>1000.1</c:v>
                </c:pt>
                <c:pt idx="58" formatCode="0.0">
                  <c:v>964.7</c:v>
                </c:pt>
                <c:pt idx="59" formatCode="0.0">
                  <c:v>910.5</c:v>
                </c:pt>
                <c:pt idx="60" formatCode="0.0">
                  <c:v>856.7</c:v>
                </c:pt>
                <c:pt idx="61" formatCode="0.0">
                  <c:v>799.1</c:v>
                </c:pt>
                <c:pt idx="62" formatCode="0.0">
                  <c:v>729.1</c:v>
                </c:pt>
                <c:pt idx="63" formatCode="0.0">
                  <c:v>686.8</c:v>
                </c:pt>
                <c:pt idx="64" formatCode="0.0">
                  <c:v>635.20000000000005</c:v>
                </c:pt>
                <c:pt idx="65" formatCode="0.0">
                  <c:v>568.1</c:v>
                </c:pt>
                <c:pt idx="66" formatCode="0.0">
                  <c:v>553.1</c:v>
                </c:pt>
                <c:pt idx="67" formatCode="0.0">
                  <c:v>498.5</c:v>
                </c:pt>
                <c:pt idx="68" formatCode="0.0">
                  <c:v>454.4</c:v>
                </c:pt>
                <c:pt idx="69" formatCode="0.0">
                  <c:v>467.9</c:v>
                </c:pt>
                <c:pt idx="70" formatCode="0.0">
                  <c:v>479.9</c:v>
                </c:pt>
                <c:pt idx="71" formatCode="0.0">
                  <c:v>502.2</c:v>
                </c:pt>
                <c:pt idx="72" formatCode="0.0">
                  <c:v>544.20000000000005</c:v>
                </c:pt>
                <c:pt idx="73" formatCode="0.0">
                  <c:v>566.6</c:v>
                </c:pt>
                <c:pt idx="74" formatCode="0.0">
                  <c:v>587.4</c:v>
                </c:pt>
                <c:pt idx="75" formatCode="0.0">
                  <c:v>619.4</c:v>
                </c:pt>
                <c:pt idx="76" formatCode="0.0">
                  <c:v>615.4</c:v>
                </c:pt>
                <c:pt idx="77" formatCode="0.0">
                  <c:v>654.20000000000005</c:v>
                </c:pt>
                <c:pt idx="78" formatCode="0.0">
                  <c:v>683.3</c:v>
                </c:pt>
                <c:pt idx="79" formatCode="0.0">
                  <c:v>670</c:v>
                </c:pt>
                <c:pt idx="80" formatCode="0.0">
                  <c:v>661.7</c:v>
                </c:pt>
                <c:pt idx="81" formatCode="0.0">
                  <c:v>641.20000000000005</c:v>
                </c:pt>
                <c:pt idx="82" formatCode="0.0">
                  <c:v>604.70000000000005</c:v>
                </c:pt>
                <c:pt idx="83" formatCode="0.0">
                  <c:v>563.6</c:v>
                </c:pt>
                <c:pt idx="84" formatCode="0.0">
                  <c:v>529.9</c:v>
                </c:pt>
                <c:pt idx="85" formatCode="0.0">
                  <c:v>484.9</c:v>
                </c:pt>
                <c:pt idx="86" formatCode="0.0">
                  <c:v>435.4</c:v>
                </c:pt>
                <c:pt idx="87" formatCode="0.0">
                  <c:v>388</c:v>
                </c:pt>
                <c:pt idx="88" formatCode="0.0">
                  <c:v>341.6</c:v>
                </c:pt>
                <c:pt idx="89" formatCode="0.0">
                  <c:v>303.2</c:v>
                </c:pt>
                <c:pt idx="90" formatCode="0.0">
                  <c:v>262.2</c:v>
                </c:pt>
                <c:pt idx="91" formatCode="0.0">
                  <c:v>217.2</c:v>
                </c:pt>
                <c:pt idx="92" formatCode="0.0">
                  <c:v>202.6</c:v>
                </c:pt>
                <c:pt idx="93" formatCode="0.0">
                  <c:v>179.9</c:v>
                </c:pt>
                <c:pt idx="94" formatCode="0.0">
                  <c:v>149.19999999999999</c:v>
                </c:pt>
                <c:pt idx="95" formatCode="0.0">
                  <c:v>138.9</c:v>
                </c:pt>
                <c:pt idx="96" formatCode="0.0">
                  <c:v>125.3</c:v>
                </c:pt>
                <c:pt idx="97" formatCode="0.0">
                  <c:v>111.5</c:v>
                </c:pt>
                <c:pt idx="98" formatCode="0.0">
                  <c:v>106.2</c:v>
                </c:pt>
                <c:pt idx="99" formatCode="0.0">
                  <c:v>93.9</c:v>
                </c:pt>
                <c:pt idx="100" formatCode="0.0">
                  <c:v>88.6</c:v>
                </c:pt>
                <c:pt idx="101" formatCode="0.0">
                  <c:v>92.9</c:v>
                </c:pt>
                <c:pt idx="102" formatCode="0.0">
                  <c:v>94.9</c:v>
                </c:pt>
                <c:pt idx="103" formatCode="0.0">
                  <c:v>103.3</c:v>
                </c:pt>
                <c:pt idx="104" formatCode="0.0">
                  <c:v>111.8</c:v>
                </c:pt>
                <c:pt idx="105" formatCode="0.0">
                  <c:v>118.8</c:v>
                </c:pt>
                <c:pt idx="106" formatCode="0.0">
                  <c:v>129</c:v>
                </c:pt>
                <c:pt idx="107" formatCode="0.0">
                  <c:v>142.80000000000001</c:v>
                </c:pt>
                <c:pt idx="108" formatCode="0.0">
                  <c:v>148.19999999999999</c:v>
                </c:pt>
                <c:pt idx="109" formatCode="0.0">
                  <c:v>153.1</c:v>
                </c:pt>
                <c:pt idx="110" formatCode="0.0">
                  <c:v>149.4</c:v>
                </c:pt>
                <c:pt idx="111" formatCode="0.0">
                  <c:v>149.30000000000001</c:v>
                </c:pt>
                <c:pt idx="112" formatCode="0.0">
                  <c:v>142.6</c:v>
                </c:pt>
                <c:pt idx="113" formatCode="0.0">
                  <c:v>140.1</c:v>
                </c:pt>
                <c:pt idx="114" formatCode="0.0">
                  <c:v>140.30000000000001</c:v>
                </c:pt>
                <c:pt idx="115" formatCode="0.0">
                  <c:v>138.19999999999999</c:v>
                </c:pt>
                <c:pt idx="116" formatCode="0.0">
                  <c:v>137.4</c:v>
                </c:pt>
                <c:pt idx="117" formatCode="0.0">
                  <c:v>140.4</c:v>
                </c:pt>
                <c:pt idx="118" formatCode="0.0">
                  <c:v>144.9</c:v>
                </c:pt>
                <c:pt idx="119" formatCode="0.0">
                  <c:v>146.80000000000001</c:v>
                </c:pt>
                <c:pt idx="120" formatCode="0.0">
                  <c:v>148.30000000000001</c:v>
                </c:pt>
                <c:pt idx="121" formatCode="0.0">
                  <c:v>147.80000000000001</c:v>
                </c:pt>
                <c:pt idx="122" formatCode="0.0">
                  <c:v>146.9</c:v>
                </c:pt>
                <c:pt idx="123" formatCode="0.0">
                  <c:v>149.423</c:v>
                </c:pt>
                <c:pt idx="124" formatCode="0.0">
                  <c:v>150.90100000000001</c:v>
                </c:pt>
                <c:pt idx="125" formatCode="0.0">
                  <c:v>158.001</c:v>
                </c:pt>
                <c:pt idx="126" formatCode="0.0">
                  <c:v>156.601</c:v>
                </c:pt>
                <c:pt idx="127" formatCode="0.0">
                  <c:v>154.501</c:v>
                </c:pt>
                <c:pt idx="128" formatCode="0.0">
                  <c:v>148.001</c:v>
                </c:pt>
                <c:pt idx="129" formatCode="0.0">
                  <c:v>170.601</c:v>
                </c:pt>
                <c:pt idx="130" formatCode="0.0">
                  <c:v>207.00100000000003</c:v>
                </c:pt>
                <c:pt idx="131" formatCode="0.0">
                  <c:v>216.40100000000001</c:v>
                </c:pt>
                <c:pt idx="132" formatCode="0.0">
                  <c:v>228.90100000000001</c:v>
                </c:pt>
                <c:pt idx="133" formatCode="0.0">
                  <c:v>212.47799999999998</c:v>
                </c:pt>
                <c:pt idx="134" formatCode="0.0">
                  <c:v>236.6</c:v>
                </c:pt>
                <c:pt idx="135" formatCode="0.0">
                  <c:v>243.6</c:v>
                </c:pt>
                <c:pt idx="136" formatCode="0.0">
                  <c:v>254.3</c:v>
                </c:pt>
                <c:pt idx="137" formatCode="0.0">
                  <c:v>261.7</c:v>
                </c:pt>
                <c:pt idx="138" formatCode="0.0">
                  <c:v>273.89999999999998</c:v>
                </c:pt>
                <c:pt idx="139" formatCode="0.0">
                  <c:v>236.8</c:v>
                </c:pt>
                <c:pt idx="140" formatCode="0.0">
                  <c:v>210.8</c:v>
                </c:pt>
                <c:pt idx="141" formatCode="0.0">
                  <c:v>201.6</c:v>
                </c:pt>
                <c:pt idx="142" formatCode="0.0">
                  <c:v>178.2</c:v>
                </c:pt>
                <c:pt idx="143" formatCode="0.0">
                  <c:v>180.6</c:v>
                </c:pt>
                <c:pt idx="144" formatCode="0.0">
                  <c:v>144.69999999999999</c:v>
                </c:pt>
                <c:pt idx="145" formatCode="0.0">
                  <c:v>119</c:v>
                </c:pt>
                <c:pt idx="146" formatCode="0.0">
                  <c:v>98.3</c:v>
                </c:pt>
                <c:pt idx="147" formatCode="0.0">
                  <c:v>79.400000000000006</c:v>
                </c:pt>
                <c:pt idx="148" formatCode="0.0">
                  <c:v>56.5</c:v>
                </c:pt>
                <c:pt idx="149" formatCode="0.0">
                  <c:v>59.2</c:v>
                </c:pt>
                <c:pt idx="150" formatCode="0.0">
                  <c:v>49.7</c:v>
                </c:pt>
                <c:pt idx="151" formatCode="0.0">
                  <c:v>45.3</c:v>
                </c:pt>
                <c:pt idx="152" formatCode="0.0">
                  <c:v>47.4</c:v>
                </c:pt>
                <c:pt idx="153" formatCode="0.0">
                  <c:v>45.1</c:v>
                </c:pt>
                <c:pt idx="154" formatCode="0.0">
                  <c:v>43</c:v>
                </c:pt>
                <c:pt idx="155" formatCode="0.0">
                  <c:v>48.4</c:v>
                </c:pt>
                <c:pt idx="156" formatCode="0.0">
                  <c:v>48.5</c:v>
                </c:pt>
                <c:pt idx="157" formatCode="0.0">
                  <c:v>46.8</c:v>
                </c:pt>
                <c:pt idx="158" formatCode="0.0">
                  <c:v>46.7</c:v>
                </c:pt>
                <c:pt idx="159" formatCode="0.0">
                  <c:v>46.2</c:v>
                </c:pt>
                <c:pt idx="160" formatCode="0.0">
                  <c:v>37.200000000000003</c:v>
                </c:pt>
                <c:pt idx="161" formatCode="0.0">
                  <c:v>32.9</c:v>
                </c:pt>
                <c:pt idx="162" formatCode="0.0">
                  <c:v>30.8</c:v>
                </c:pt>
                <c:pt idx="163" formatCode="0.0">
                  <c:v>34</c:v>
                </c:pt>
                <c:pt idx="164" formatCode="0.0">
                  <c:v>35.4</c:v>
                </c:pt>
                <c:pt idx="165" formatCode="0.0">
                  <c:v>32.4</c:v>
                </c:pt>
                <c:pt idx="166" formatCode="0.0">
                  <c:v>32.1</c:v>
                </c:pt>
                <c:pt idx="167" formatCode="0.0">
                  <c:v>30.8</c:v>
                </c:pt>
                <c:pt idx="168" formatCode="0.0">
                  <c:v>32.200000000000003</c:v>
                </c:pt>
                <c:pt idx="169" formatCode="0.0">
                  <c:v>32.1</c:v>
                </c:pt>
                <c:pt idx="170" formatCode="0.0">
                  <c:v>28.4</c:v>
                </c:pt>
                <c:pt idx="171" formatCode="0.0">
                  <c:v>26.1</c:v>
                </c:pt>
                <c:pt idx="172" formatCode="0.0">
                  <c:v>23.9</c:v>
                </c:pt>
                <c:pt idx="173" formatCode="0.0">
                  <c:v>21.6</c:v>
                </c:pt>
                <c:pt idx="174" formatCode="0.0">
                  <c:v>22.4</c:v>
                </c:pt>
                <c:pt idx="175" formatCode="0.0">
                  <c:v>21.9</c:v>
                </c:pt>
                <c:pt idx="176" formatCode="0.0">
                  <c:v>23.7</c:v>
                </c:pt>
                <c:pt idx="177" formatCode="0.0">
                  <c:v>25.6</c:v>
                </c:pt>
                <c:pt idx="178" formatCode="0.0">
                  <c:v>27.3</c:v>
                </c:pt>
                <c:pt idx="179" formatCode="0.0">
                  <c:v>29.9</c:v>
                </c:pt>
                <c:pt idx="180" formatCode="0.0">
                  <c:v>31.7</c:v>
                </c:pt>
                <c:pt idx="181" formatCode="0.0">
                  <c:v>31.8</c:v>
                </c:pt>
                <c:pt idx="182" formatCode="0.0">
                  <c:v>33.700000000000003</c:v>
                </c:pt>
                <c:pt idx="183" formatCode="0.0">
                  <c:v>39</c:v>
                </c:pt>
                <c:pt idx="184" formatCode="0.0">
                  <c:v>37.200000000000003</c:v>
                </c:pt>
                <c:pt idx="185" formatCode="0.0">
                  <c:v>37.700000000000003</c:v>
                </c:pt>
                <c:pt idx="186" formatCode="0.0">
                  <c:v>38</c:v>
                </c:pt>
                <c:pt idx="187" formatCode="0.0">
                  <c:v>36.6</c:v>
                </c:pt>
                <c:pt idx="188" formatCode="0.0">
                  <c:v>34.799999999999997</c:v>
                </c:pt>
                <c:pt idx="189" formatCode="0.0">
                  <c:v>32.6</c:v>
                </c:pt>
                <c:pt idx="190" formatCode="0.0">
                  <c:v>34.5</c:v>
                </c:pt>
                <c:pt idx="191" formatCode="0.0">
                  <c:v>35.799999999999997</c:v>
                </c:pt>
                <c:pt idx="192" formatCode="0.0">
                  <c:v>37.299999999999997</c:v>
                </c:pt>
                <c:pt idx="193" formatCode="0.0">
                  <c:v>33</c:v>
                </c:pt>
                <c:pt idx="194" formatCode="0.0">
                  <c:v>34.200000000000003</c:v>
                </c:pt>
                <c:pt idx="195" formatCode="0.0">
                  <c:v>34</c:v>
                </c:pt>
                <c:pt idx="196" formatCode="0.0">
                  <c:v>31.8</c:v>
                </c:pt>
                <c:pt idx="197" formatCode="0.0">
                  <c:v>33</c:v>
                </c:pt>
                <c:pt idx="198" formatCode="0.0">
                  <c:v>33.5</c:v>
                </c:pt>
                <c:pt idx="199" formatCode="0.0">
                  <c:v>36.799999999999997</c:v>
                </c:pt>
                <c:pt idx="200" formatCode="0.0">
                  <c:v>35.200000000000003</c:v>
                </c:pt>
                <c:pt idx="201" formatCode="0.0">
                  <c:v>34</c:v>
                </c:pt>
                <c:pt idx="202" formatCode="0.0">
                  <c:v>33.6</c:v>
                </c:pt>
                <c:pt idx="203" formatCode="0.0">
                  <c:v>34.799999999999997</c:v>
                </c:pt>
                <c:pt idx="204" formatCode="0.0">
                  <c:v>34.799999999999997</c:v>
                </c:pt>
                <c:pt idx="205" formatCode="0.0">
                  <c:v>35.799999999999997</c:v>
                </c:pt>
                <c:pt idx="206" formatCode="0.0">
                  <c:v>36.700000000000003</c:v>
                </c:pt>
                <c:pt idx="207" formatCode="0.0">
                  <c:v>38</c:v>
                </c:pt>
                <c:pt idx="208" formatCode="0.0">
                  <c:v>37.5</c:v>
                </c:pt>
                <c:pt idx="209" formatCode="0.0">
                  <c:v>34.299999999999997</c:v>
                </c:pt>
                <c:pt idx="210" formatCode="0.0">
                  <c:v>34.4</c:v>
                </c:pt>
                <c:pt idx="211" formatCode="0.0">
                  <c:v>33.700000000000003</c:v>
                </c:pt>
                <c:pt idx="212" formatCode="0.0">
                  <c:v>34.9</c:v>
                </c:pt>
                <c:pt idx="213" formatCode="0.0">
                  <c:v>35.799999999999997</c:v>
                </c:pt>
                <c:pt idx="214" formatCode="0.0">
                  <c:v>35.6</c:v>
                </c:pt>
                <c:pt idx="215" formatCode="0.0">
                  <c:v>34.200000000000003</c:v>
                </c:pt>
                <c:pt idx="216" formatCode="0.0">
                  <c:v>34.6</c:v>
                </c:pt>
                <c:pt idx="217" formatCode="0.0">
                  <c:v>34.700000000000003</c:v>
                </c:pt>
                <c:pt idx="218" formatCode="0.0">
                  <c:v>38.1</c:v>
                </c:pt>
                <c:pt idx="219" formatCode="0.0">
                  <c:v>39.6</c:v>
                </c:pt>
                <c:pt idx="220" formatCode="0.0">
                  <c:v>40.9</c:v>
                </c:pt>
                <c:pt idx="221" formatCode="0.0">
                  <c:v>41.9</c:v>
                </c:pt>
                <c:pt idx="222" formatCode="0.0">
                  <c:v>42.3</c:v>
                </c:pt>
                <c:pt idx="223" formatCode="0.0">
                  <c:v>43.1</c:v>
                </c:pt>
                <c:pt idx="224" formatCode="0.0">
                  <c:v>47.6</c:v>
                </c:pt>
                <c:pt idx="225" formatCode="0.0">
                  <c:v>49.9</c:v>
                </c:pt>
                <c:pt idx="226" formatCode="0.0">
                  <c:v>49.6</c:v>
                </c:pt>
                <c:pt idx="227" formatCode="0.0">
                  <c:v>49.2</c:v>
                </c:pt>
                <c:pt idx="228" formatCode="0.0">
                  <c:v>46.8</c:v>
                </c:pt>
                <c:pt idx="229" formatCode="0.0">
                  <c:v>45.1</c:v>
                </c:pt>
                <c:pt idx="230" formatCode="0.0">
                  <c:v>44.2</c:v>
                </c:pt>
                <c:pt idx="231" formatCode="0.0">
                  <c:v>44.8</c:v>
                </c:pt>
                <c:pt idx="232" formatCode="0.0">
                  <c:v>46.4</c:v>
                </c:pt>
                <c:pt idx="233" formatCode="0.0">
                  <c:v>49.7</c:v>
                </c:pt>
                <c:pt idx="234" formatCode="0.0">
                  <c:v>48.1</c:v>
                </c:pt>
                <c:pt idx="235" formatCode="0.0">
                  <c:v>48.9</c:v>
                </c:pt>
                <c:pt idx="236" formatCode="0.0">
                  <c:v>47</c:v>
                </c:pt>
                <c:pt idx="237" formatCode="0.0">
                  <c:v>47</c:v>
                </c:pt>
                <c:pt idx="238" formatCode="0.0">
                  <c:v>45.5</c:v>
                </c:pt>
                <c:pt idx="239" formatCode="0.0">
                  <c:v>47.5</c:v>
                </c:pt>
                <c:pt idx="240" formatCode="0.0">
                  <c:v>48</c:v>
                </c:pt>
                <c:pt idx="241" formatCode="0.0">
                  <c:v>46.4</c:v>
                </c:pt>
                <c:pt idx="242" formatCode="0.0">
                  <c:v>47.5</c:v>
                </c:pt>
                <c:pt idx="243" formatCode="0.0">
                  <c:v>45.9</c:v>
                </c:pt>
                <c:pt idx="244" formatCode="0.0">
                  <c:v>45.7</c:v>
                </c:pt>
                <c:pt idx="245" formatCode="0.0">
                  <c:v>45.3</c:v>
                </c:pt>
                <c:pt idx="246" formatCode="0.0">
                  <c:v>48.6</c:v>
                </c:pt>
                <c:pt idx="247" formatCode="0.0">
                  <c:v>49</c:v>
                </c:pt>
                <c:pt idx="248" formatCode="0.0">
                  <c:v>52</c:v>
                </c:pt>
                <c:pt idx="249" formatCode="0.0">
                  <c:v>52.9</c:v>
                </c:pt>
                <c:pt idx="250" formatCode="0.0">
                  <c:v>55.3</c:v>
                </c:pt>
                <c:pt idx="251" formatCode="0.0">
                  <c:v>56.7</c:v>
                </c:pt>
                <c:pt idx="252" formatCode="0.0">
                  <c:v>51.9</c:v>
                </c:pt>
                <c:pt idx="253" formatCode="0.0">
                  <c:v>51.5</c:v>
                </c:pt>
                <c:pt idx="254" formatCode="0.0">
                  <c:v>54.3</c:v>
                </c:pt>
                <c:pt idx="255" formatCode="0.0">
                  <c:v>54.1</c:v>
                </c:pt>
                <c:pt idx="256" formatCode="0.0">
                  <c:v>54.5</c:v>
                </c:pt>
                <c:pt idx="257" formatCode="0.0">
                  <c:v>60.5</c:v>
                </c:pt>
                <c:pt idx="258" formatCode="0.0">
                  <c:v>59.2</c:v>
                </c:pt>
                <c:pt idx="259" formatCode="0.0">
                  <c:v>59.3</c:v>
                </c:pt>
                <c:pt idx="260" formatCode="0.0">
                  <c:v>59.7</c:v>
                </c:pt>
                <c:pt idx="261" formatCode="0.0">
                  <c:v>63.3</c:v>
                </c:pt>
                <c:pt idx="262" formatCode="0.0">
                  <c:v>67.8</c:v>
                </c:pt>
                <c:pt idx="263" formatCode="0.0">
                  <c:v>68.900000000000006</c:v>
                </c:pt>
                <c:pt idx="264" formatCode="0.0">
                  <c:v>65.599999999999994</c:v>
                </c:pt>
                <c:pt idx="265" formatCode="0.0">
                  <c:v>70.3</c:v>
                </c:pt>
                <c:pt idx="266" formatCode="0.0">
                  <c:v>76.900000000000006</c:v>
                </c:pt>
                <c:pt idx="267" formatCode="0.0">
                  <c:v>79.599999999999994</c:v>
                </c:pt>
                <c:pt idx="268" formatCode="0.0">
                  <c:v>81.099999999999994</c:v>
                </c:pt>
                <c:pt idx="269" formatCode="0.0">
                  <c:v>86.6</c:v>
                </c:pt>
                <c:pt idx="270" formatCode="0.0">
                  <c:v>88</c:v>
                </c:pt>
                <c:pt idx="271" formatCode="0.0">
                  <c:v>91.3</c:v>
                </c:pt>
                <c:pt idx="272" formatCode="0.0">
                  <c:v>94.8</c:v>
                </c:pt>
                <c:pt idx="273" formatCode="0.0">
                  <c:v>99.7</c:v>
                </c:pt>
                <c:pt idx="274" formatCode="0.0">
                  <c:v>104.3</c:v>
                </c:pt>
                <c:pt idx="275" formatCode="0.0">
                  <c:v>105.3</c:v>
                </c:pt>
                <c:pt idx="276" formatCode="0.0">
                  <c:v>106.3</c:v>
                </c:pt>
                <c:pt idx="277" formatCode="0.0">
                  <c:v>106.1</c:v>
                </c:pt>
                <c:pt idx="278" formatCode="0.0">
                  <c:v>112.2</c:v>
                </c:pt>
                <c:pt idx="279" formatCode="0.0">
                  <c:v>112.1</c:v>
                </c:pt>
                <c:pt idx="280" formatCode="0.0">
                  <c:v>115</c:v>
                </c:pt>
                <c:pt idx="281" formatCode="0.0">
                  <c:v>117.1</c:v>
                </c:pt>
                <c:pt idx="282" formatCode="0.0">
                  <c:v>120.2</c:v>
                </c:pt>
                <c:pt idx="283" formatCode="0.0">
                  <c:v>120.99000000000001</c:v>
                </c:pt>
                <c:pt idx="284" formatCode="0.0">
                  <c:v>124.72</c:v>
                </c:pt>
                <c:pt idx="285" formatCode="0.0">
                  <c:v>129.4</c:v>
                </c:pt>
                <c:pt idx="286" formatCode="0.0">
                  <c:v>133.9</c:v>
                </c:pt>
                <c:pt idx="287" formatCode="0.0">
                  <c:v>134.97</c:v>
                </c:pt>
                <c:pt idx="288" formatCode="0.0">
                  <c:v>138.54000000000002</c:v>
                </c:pt>
                <c:pt idx="289" formatCode="0.0">
                  <c:v>139.75</c:v>
                </c:pt>
                <c:pt idx="290" formatCode="0.0">
                  <c:v>139.93</c:v>
                </c:pt>
                <c:pt idx="291" formatCode="0.0">
                  <c:v>141.18</c:v>
                </c:pt>
                <c:pt idx="292" formatCode="0.0">
                  <c:v>140.35000000000002</c:v>
                </c:pt>
                <c:pt idx="293" formatCode="0.0">
                  <c:v>140.13</c:v>
                </c:pt>
                <c:pt idx="294" formatCode="0.0">
                  <c:v>139.95999999999998</c:v>
                </c:pt>
                <c:pt idx="295" formatCode="0.0">
                  <c:v>135.87000000000003</c:v>
                </c:pt>
                <c:pt idx="296" formatCode="0.0">
                  <c:v>130.10000000000002</c:v>
                </c:pt>
                <c:pt idx="297" formatCode="0.0">
                  <c:v>128.67000000000002</c:v>
                </c:pt>
                <c:pt idx="298" formatCode="0.0">
                  <c:v>126.65</c:v>
                </c:pt>
                <c:pt idx="299" formatCode="0.0">
                  <c:v>125.45</c:v>
                </c:pt>
                <c:pt idx="300" formatCode="0.0">
                  <c:v>128.41999999999999</c:v>
                </c:pt>
                <c:pt idx="301" formatCode="0.0">
                  <c:v>124.37</c:v>
                </c:pt>
                <c:pt idx="302" formatCode="0.0">
                  <c:v>123.52000000000001</c:v>
                </c:pt>
                <c:pt idx="303" formatCode="0.0">
                  <c:v>120.82000000000001</c:v>
                </c:pt>
                <c:pt idx="304" formatCode="0.0">
                  <c:v>119.85000000000002</c:v>
                </c:pt>
                <c:pt idx="305" formatCode="0.0">
                  <c:v>122.46000000000001</c:v>
                </c:pt>
                <c:pt idx="306" formatCode="0.0">
                  <c:v>128.23000000000002</c:v>
                </c:pt>
                <c:pt idx="307" formatCode="0.0">
                  <c:v>137.80000000000001</c:v>
                </c:pt>
                <c:pt idx="308" formatCode="0.0">
                  <c:v>142.14000000000001</c:v>
                </c:pt>
                <c:pt idx="309" formatCode="0.0">
                  <c:v>155.88999999999999</c:v>
                </c:pt>
                <c:pt idx="310" formatCode="0.0">
                  <c:v>162.69</c:v>
                </c:pt>
                <c:pt idx="311" formatCode="0.0">
                  <c:v>172.91</c:v>
                </c:pt>
                <c:pt idx="312" formatCode="0.0">
                  <c:v>180.75</c:v>
                </c:pt>
                <c:pt idx="313" formatCode="0.0">
                  <c:v>191.17000000000002</c:v>
                </c:pt>
                <c:pt idx="314" formatCode="0.0">
                  <c:v>200.35999999999999</c:v>
                </c:pt>
                <c:pt idx="315" formatCode="0.0">
                  <c:v>210.85999999999999</c:v>
                </c:pt>
                <c:pt idx="316" formatCode="0.0">
                  <c:v>216.57</c:v>
                </c:pt>
                <c:pt idx="317" formatCode="0.0">
                  <c:v>218.66</c:v>
                </c:pt>
                <c:pt idx="318" formatCode="0.0">
                  <c:v>224.17</c:v>
                </c:pt>
                <c:pt idx="319" formatCode="0.0">
                  <c:v>219.51</c:v>
                </c:pt>
                <c:pt idx="320" formatCode="0.0">
                  <c:v>218.76</c:v>
                </c:pt>
                <c:pt idx="321" formatCode="0.0">
                  <c:v>218.13999999999996</c:v>
                </c:pt>
                <c:pt idx="322" formatCode="0.0">
                  <c:v>217.46999999999997</c:v>
                </c:pt>
                <c:pt idx="323" formatCode="0.0">
                  <c:v>220.33</c:v>
                </c:pt>
              </c:numCache>
            </c:numRef>
          </c:val>
          <c:smooth val="0"/>
          <c:extLst>
            <c:ext xmlns:c16="http://schemas.microsoft.com/office/drawing/2014/chart" uri="{C3380CC4-5D6E-409C-BE32-E72D297353CC}">
              <c16:uniqueId val="{0000000C-803D-4719-A46C-6FA356973080}"/>
            </c:ext>
          </c:extLst>
        </c:ser>
        <c:dLbls>
          <c:showLegendKey val="0"/>
          <c:showVal val="0"/>
          <c:showCatName val="0"/>
          <c:showSerName val="0"/>
          <c:showPercent val="0"/>
          <c:showBubbleSize val="0"/>
        </c:dLbls>
        <c:marker val="1"/>
        <c:smooth val="0"/>
        <c:axId val="2045779151"/>
        <c:axId val="2045761263"/>
      </c:lineChart>
      <c:lineChart>
        <c:grouping val="standard"/>
        <c:varyColors val="0"/>
        <c:ser>
          <c:idx val="0"/>
          <c:order val="1"/>
          <c:tx>
            <c:strRef>
              <c:f>'معاملات نیما'!$S$1</c:f>
              <c:strCache>
                <c:ptCount val="1"/>
                <c:pt idx="0">
                  <c:v>درصد معامله نسبت به عرضه (میانگین 20 روزه)</c:v>
                </c:pt>
              </c:strCache>
            </c:strRef>
          </c:tx>
          <c:spPr>
            <a:ln w="28575" cap="rnd">
              <a:solidFill>
                <a:schemeClr val="accent1"/>
              </a:solidFill>
              <a:round/>
            </a:ln>
            <a:effectLst/>
          </c:spPr>
          <c:marker>
            <c:symbol val="none"/>
          </c:marker>
          <c:cat>
            <c:numRef>
              <c:f>'معاملات نیما'!$H$2:$H$325</c:f>
              <c:numCache>
                <c:formatCode>General</c:formatCode>
                <c:ptCount val="324"/>
                <c:pt idx="9" formatCode="0.0">
                  <c:v>692.00013336889845</c:v>
                </c:pt>
                <c:pt idx="10" formatCode="0.0">
                  <c:v>764</c:v>
                </c:pt>
                <c:pt idx="11" formatCode="0.0">
                  <c:v>769</c:v>
                </c:pt>
                <c:pt idx="12" formatCode="0.0">
                  <c:v>764.5</c:v>
                </c:pt>
                <c:pt idx="13" formatCode="0.0">
                  <c:v>755.5</c:v>
                </c:pt>
                <c:pt idx="14" formatCode="0.0">
                  <c:v>743.9</c:v>
                </c:pt>
                <c:pt idx="15" formatCode="0.0">
                  <c:v>745.7</c:v>
                </c:pt>
                <c:pt idx="16" formatCode="0.0">
                  <c:v>752.2</c:v>
                </c:pt>
                <c:pt idx="17" formatCode="0.0">
                  <c:v>751.9</c:v>
                </c:pt>
                <c:pt idx="18" formatCode="0.0">
                  <c:v>749.9</c:v>
                </c:pt>
                <c:pt idx="19" formatCode="0.0">
                  <c:v>754.2</c:v>
                </c:pt>
                <c:pt idx="20" formatCode="0.0">
                  <c:v>740.4</c:v>
                </c:pt>
                <c:pt idx="21" formatCode="0.0">
                  <c:v>717.9</c:v>
                </c:pt>
                <c:pt idx="22" formatCode="0.0">
                  <c:v>702.9</c:v>
                </c:pt>
                <c:pt idx="23" formatCode="0.0">
                  <c:v>687.2</c:v>
                </c:pt>
                <c:pt idx="24" formatCode="0.0">
                  <c:v>664.8</c:v>
                </c:pt>
                <c:pt idx="25" formatCode="0.0">
                  <c:v>646.79999999999995</c:v>
                </c:pt>
                <c:pt idx="26" formatCode="0.0">
                  <c:v>623.4</c:v>
                </c:pt>
                <c:pt idx="27" formatCode="0.0">
                  <c:v>601.70000000000005</c:v>
                </c:pt>
                <c:pt idx="28" formatCode="0.0">
                  <c:v>580.1</c:v>
                </c:pt>
                <c:pt idx="29" formatCode="0.0">
                  <c:v>553.29999999999995</c:v>
                </c:pt>
                <c:pt idx="30" formatCode="0.0">
                  <c:v>550.1</c:v>
                </c:pt>
                <c:pt idx="31" formatCode="0.0">
                  <c:v>570.79999999999995</c:v>
                </c:pt>
                <c:pt idx="32" formatCode="0.0">
                  <c:v>569.29999999999995</c:v>
                </c:pt>
                <c:pt idx="33" formatCode="0.0">
                  <c:v>579.70000000000005</c:v>
                </c:pt>
                <c:pt idx="34" formatCode="0.0">
                  <c:v>591.6</c:v>
                </c:pt>
                <c:pt idx="35" formatCode="0.0">
                  <c:v>596.79999999999995</c:v>
                </c:pt>
                <c:pt idx="36" formatCode="0.0">
                  <c:v>609.29999999999995</c:v>
                </c:pt>
                <c:pt idx="37" formatCode="0.0">
                  <c:v>626.29999999999995</c:v>
                </c:pt>
                <c:pt idx="38" formatCode="0.0">
                  <c:v>644.9</c:v>
                </c:pt>
                <c:pt idx="39" formatCode="0.0">
                  <c:v>653</c:v>
                </c:pt>
                <c:pt idx="40" formatCode="0.0">
                  <c:v>677.8</c:v>
                </c:pt>
                <c:pt idx="41" formatCode="0.0">
                  <c:v>683.3</c:v>
                </c:pt>
                <c:pt idx="42" formatCode="0.0">
                  <c:v>709.7</c:v>
                </c:pt>
                <c:pt idx="43" formatCode="0.0">
                  <c:v>719.1</c:v>
                </c:pt>
                <c:pt idx="44" formatCode="0.0">
                  <c:v>751.4</c:v>
                </c:pt>
                <c:pt idx="45" formatCode="0.0">
                  <c:v>786.9</c:v>
                </c:pt>
                <c:pt idx="46" formatCode="0.0">
                  <c:v>817.7</c:v>
                </c:pt>
                <c:pt idx="47" formatCode="0.0">
                  <c:v>840.4</c:v>
                </c:pt>
                <c:pt idx="48" formatCode="0.0">
                  <c:v>880.2</c:v>
                </c:pt>
                <c:pt idx="49" formatCode="0.0">
                  <c:v>930.6</c:v>
                </c:pt>
                <c:pt idx="50" formatCode="0.0">
                  <c:v>962.3</c:v>
                </c:pt>
                <c:pt idx="51" formatCode="0.0">
                  <c:v>992.3</c:v>
                </c:pt>
                <c:pt idx="52" formatCode="0.0">
                  <c:v>1008.1</c:v>
                </c:pt>
                <c:pt idx="53" formatCode="0.0">
                  <c:v>1024.9000000000001</c:v>
                </c:pt>
                <c:pt idx="54" formatCode="0.0">
                  <c:v>1028.7</c:v>
                </c:pt>
                <c:pt idx="55" formatCode="0.0">
                  <c:v>1027.4000000000001</c:v>
                </c:pt>
                <c:pt idx="56" formatCode="0.0">
                  <c:v>1016.5</c:v>
                </c:pt>
                <c:pt idx="57" formatCode="0.0">
                  <c:v>1000.1</c:v>
                </c:pt>
                <c:pt idx="58" formatCode="0.0">
                  <c:v>964.7</c:v>
                </c:pt>
                <c:pt idx="59" formatCode="0.0">
                  <c:v>910.5</c:v>
                </c:pt>
                <c:pt idx="60" formatCode="0.0">
                  <c:v>856.7</c:v>
                </c:pt>
                <c:pt idx="61" formatCode="0.0">
                  <c:v>799.1</c:v>
                </c:pt>
                <c:pt idx="62" formatCode="0.0">
                  <c:v>729.1</c:v>
                </c:pt>
                <c:pt idx="63" formatCode="0.0">
                  <c:v>686.8</c:v>
                </c:pt>
                <c:pt idx="64" formatCode="0.0">
                  <c:v>635.20000000000005</c:v>
                </c:pt>
                <c:pt idx="65" formatCode="0.0">
                  <c:v>568.1</c:v>
                </c:pt>
                <c:pt idx="66" formatCode="0.0">
                  <c:v>553.1</c:v>
                </c:pt>
                <c:pt idx="67" formatCode="0.0">
                  <c:v>498.5</c:v>
                </c:pt>
                <c:pt idx="68" formatCode="0.0">
                  <c:v>454.4</c:v>
                </c:pt>
                <c:pt idx="69" formatCode="0.0">
                  <c:v>467.9</c:v>
                </c:pt>
                <c:pt idx="70" formatCode="0.0">
                  <c:v>479.9</c:v>
                </c:pt>
                <c:pt idx="71" formatCode="0.0">
                  <c:v>502.2</c:v>
                </c:pt>
                <c:pt idx="72" formatCode="0.0">
                  <c:v>544.20000000000005</c:v>
                </c:pt>
                <c:pt idx="73" formatCode="0.0">
                  <c:v>566.6</c:v>
                </c:pt>
                <c:pt idx="74" formatCode="0.0">
                  <c:v>587.4</c:v>
                </c:pt>
                <c:pt idx="75" formatCode="0.0">
                  <c:v>619.4</c:v>
                </c:pt>
                <c:pt idx="76" formatCode="0.0">
                  <c:v>615.4</c:v>
                </c:pt>
                <c:pt idx="77" formatCode="0.0">
                  <c:v>654.20000000000005</c:v>
                </c:pt>
                <c:pt idx="78" formatCode="0.0">
                  <c:v>683.3</c:v>
                </c:pt>
                <c:pt idx="79" formatCode="0.0">
                  <c:v>670</c:v>
                </c:pt>
                <c:pt idx="80" formatCode="0.0">
                  <c:v>661.7</c:v>
                </c:pt>
                <c:pt idx="81" formatCode="0.0">
                  <c:v>641.20000000000005</c:v>
                </c:pt>
                <c:pt idx="82" formatCode="0.0">
                  <c:v>604.70000000000005</c:v>
                </c:pt>
                <c:pt idx="83" formatCode="0.0">
                  <c:v>563.6</c:v>
                </c:pt>
                <c:pt idx="84" formatCode="0.0">
                  <c:v>529.9</c:v>
                </c:pt>
                <c:pt idx="85" formatCode="0.0">
                  <c:v>484.9</c:v>
                </c:pt>
                <c:pt idx="86" formatCode="0.0">
                  <c:v>435.4</c:v>
                </c:pt>
                <c:pt idx="87" formatCode="0.0">
                  <c:v>388</c:v>
                </c:pt>
                <c:pt idx="88" formatCode="0.0">
                  <c:v>341.6</c:v>
                </c:pt>
                <c:pt idx="89" formatCode="0.0">
                  <c:v>303.2</c:v>
                </c:pt>
                <c:pt idx="90" formatCode="0.0">
                  <c:v>262.2</c:v>
                </c:pt>
                <c:pt idx="91" formatCode="0.0">
                  <c:v>217.2</c:v>
                </c:pt>
                <c:pt idx="92" formatCode="0.0">
                  <c:v>202.6</c:v>
                </c:pt>
                <c:pt idx="93" formatCode="0.0">
                  <c:v>179.9</c:v>
                </c:pt>
                <c:pt idx="94" formatCode="0.0">
                  <c:v>149.19999999999999</c:v>
                </c:pt>
                <c:pt idx="95" formatCode="0.0">
                  <c:v>138.9</c:v>
                </c:pt>
                <c:pt idx="96" formatCode="0.0">
                  <c:v>125.3</c:v>
                </c:pt>
                <c:pt idx="97" formatCode="0.0">
                  <c:v>111.5</c:v>
                </c:pt>
                <c:pt idx="98" formatCode="0.0">
                  <c:v>106.2</c:v>
                </c:pt>
                <c:pt idx="99" formatCode="0.0">
                  <c:v>93.9</c:v>
                </c:pt>
                <c:pt idx="100" formatCode="0.0">
                  <c:v>88.6</c:v>
                </c:pt>
                <c:pt idx="101" formatCode="0.0">
                  <c:v>92.9</c:v>
                </c:pt>
                <c:pt idx="102" formatCode="0.0">
                  <c:v>94.9</c:v>
                </c:pt>
                <c:pt idx="103" formatCode="0.0">
                  <c:v>103.3</c:v>
                </c:pt>
                <c:pt idx="104" formatCode="0.0">
                  <c:v>111.8</c:v>
                </c:pt>
                <c:pt idx="105" formatCode="0.0">
                  <c:v>118.8</c:v>
                </c:pt>
                <c:pt idx="106" formatCode="0.0">
                  <c:v>129</c:v>
                </c:pt>
                <c:pt idx="107" formatCode="0.0">
                  <c:v>142.80000000000001</c:v>
                </c:pt>
                <c:pt idx="108" formatCode="0.0">
                  <c:v>148.19999999999999</c:v>
                </c:pt>
                <c:pt idx="109" formatCode="0.0">
                  <c:v>153.1</c:v>
                </c:pt>
                <c:pt idx="110" formatCode="0.0">
                  <c:v>149.4</c:v>
                </c:pt>
                <c:pt idx="111" formatCode="0.0">
                  <c:v>149.30000000000001</c:v>
                </c:pt>
                <c:pt idx="112" formatCode="0.0">
                  <c:v>142.6</c:v>
                </c:pt>
                <c:pt idx="113" formatCode="0.0">
                  <c:v>140.1</c:v>
                </c:pt>
                <c:pt idx="114" formatCode="0.0">
                  <c:v>140.30000000000001</c:v>
                </c:pt>
                <c:pt idx="115" formatCode="0.0">
                  <c:v>138.19999999999999</c:v>
                </c:pt>
                <c:pt idx="116" formatCode="0.0">
                  <c:v>137.4</c:v>
                </c:pt>
                <c:pt idx="117" formatCode="0.0">
                  <c:v>140.4</c:v>
                </c:pt>
                <c:pt idx="118" formatCode="0.0">
                  <c:v>144.9</c:v>
                </c:pt>
                <c:pt idx="119" formatCode="0.0">
                  <c:v>146.80000000000001</c:v>
                </c:pt>
                <c:pt idx="120" formatCode="0.0">
                  <c:v>148.30000000000001</c:v>
                </c:pt>
                <c:pt idx="121" formatCode="0.0">
                  <c:v>147.80000000000001</c:v>
                </c:pt>
                <c:pt idx="122" formatCode="0.0">
                  <c:v>146.9</c:v>
                </c:pt>
                <c:pt idx="123" formatCode="0.0">
                  <c:v>149.423</c:v>
                </c:pt>
                <c:pt idx="124" formatCode="0.0">
                  <c:v>150.90100000000001</c:v>
                </c:pt>
                <c:pt idx="125" formatCode="0.0">
                  <c:v>158.001</c:v>
                </c:pt>
                <c:pt idx="126" formatCode="0.0">
                  <c:v>156.601</c:v>
                </c:pt>
                <c:pt idx="127" formatCode="0.0">
                  <c:v>154.501</c:v>
                </c:pt>
                <c:pt idx="128" formatCode="0.0">
                  <c:v>148.001</c:v>
                </c:pt>
                <c:pt idx="129" formatCode="0.0">
                  <c:v>170.601</c:v>
                </c:pt>
                <c:pt idx="130" formatCode="0.0">
                  <c:v>207.00100000000003</c:v>
                </c:pt>
                <c:pt idx="131" formatCode="0.0">
                  <c:v>216.40100000000001</c:v>
                </c:pt>
                <c:pt idx="132" formatCode="0.0">
                  <c:v>228.90100000000001</c:v>
                </c:pt>
                <c:pt idx="133" formatCode="0.0">
                  <c:v>212.47799999999998</c:v>
                </c:pt>
                <c:pt idx="134" formatCode="0.0">
                  <c:v>236.6</c:v>
                </c:pt>
                <c:pt idx="135" formatCode="0.0">
                  <c:v>243.6</c:v>
                </c:pt>
                <c:pt idx="136" formatCode="0.0">
                  <c:v>254.3</c:v>
                </c:pt>
                <c:pt idx="137" formatCode="0.0">
                  <c:v>261.7</c:v>
                </c:pt>
                <c:pt idx="138" formatCode="0.0">
                  <c:v>273.89999999999998</c:v>
                </c:pt>
                <c:pt idx="139" formatCode="0.0">
                  <c:v>236.8</c:v>
                </c:pt>
                <c:pt idx="140" formatCode="0.0">
                  <c:v>210.8</c:v>
                </c:pt>
                <c:pt idx="141" formatCode="0.0">
                  <c:v>201.6</c:v>
                </c:pt>
                <c:pt idx="142" formatCode="0.0">
                  <c:v>178.2</c:v>
                </c:pt>
                <c:pt idx="143" formatCode="0.0">
                  <c:v>180.6</c:v>
                </c:pt>
                <c:pt idx="144" formatCode="0.0">
                  <c:v>144.69999999999999</c:v>
                </c:pt>
                <c:pt idx="145" formatCode="0.0">
                  <c:v>119</c:v>
                </c:pt>
                <c:pt idx="146" formatCode="0.0">
                  <c:v>98.3</c:v>
                </c:pt>
                <c:pt idx="147" formatCode="0.0">
                  <c:v>79.400000000000006</c:v>
                </c:pt>
                <c:pt idx="148" formatCode="0.0">
                  <c:v>56.5</c:v>
                </c:pt>
                <c:pt idx="149" formatCode="0.0">
                  <c:v>59.2</c:v>
                </c:pt>
                <c:pt idx="150" formatCode="0.0">
                  <c:v>49.7</c:v>
                </c:pt>
                <c:pt idx="151" formatCode="0.0">
                  <c:v>45.3</c:v>
                </c:pt>
                <c:pt idx="152" formatCode="0.0">
                  <c:v>47.4</c:v>
                </c:pt>
                <c:pt idx="153" formatCode="0.0">
                  <c:v>45.1</c:v>
                </c:pt>
                <c:pt idx="154" formatCode="0.0">
                  <c:v>43</c:v>
                </c:pt>
                <c:pt idx="155" formatCode="0.0">
                  <c:v>48.4</c:v>
                </c:pt>
                <c:pt idx="156" formatCode="0.0">
                  <c:v>48.5</c:v>
                </c:pt>
                <c:pt idx="157" formatCode="0.0">
                  <c:v>46.8</c:v>
                </c:pt>
                <c:pt idx="158" formatCode="0.0">
                  <c:v>46.7</c:v>
                </c:pt>
                <c:pt idx="159" formatCode="0.0">
                  <c:v>46.2</c:v>
                </c:pt>
                <c:pt idx="160" formatCode="0.0">
                  <c:v>37.200000000000003</c:v>
                </c:pt>
                <c:pt idx="161" formatCode="0.0">
                  <c:v>32.9</c:v>
                </c:pt>
                <c:pt idx="162" formatCode="0.0">
                  <c:v>30.8</c:v>
                </c:pt>
                <c:pt idx="163" formatCode="0.0">
                  <c:v>34</c:v>
                </c:pt>
                <c:pt idx="164" formatCode="0.0">
                  <c:v>35.4</c:v>
                </c:pt>
                <c:pt idx="165" formatCode="0.0">
                  <c:v>32.4</c:v>
                </c:pt>
                <c:pt idx="166" formatCode="0.0">
                  <c:v>32.1</c:v>
                </c:pt>
                <c:pt idx="167" formatCode="0.0">
                  <c:v>30.8</c:v>
                </c:pt>
                <c:pt idx="168" formatCode="0.0">
                  <c:v>32.200000000000003</c:v>
                </c:pt>
                <c:pt idx="169" formatCode="0.0">
                  <c:v>32.1</c:v>
                </c:pt>
                <c:pt idx="170" formatCode="0.0">
                  <c:v>28.4</c:v>
                </c:pt>
                <c:pt idx="171" formatCode="0.0">
                  <c:v>26.1</c:v>
                </c:pt>
                <c:pt idx="172" formatCode="0.0">
                  <c:v>23.9</c:v>
                </c:pt>
                <c:pt idx="173" formatCode="0.0">
                  <c:v>21.6</c:v>
                </c:pt>
                <c:pt idx="174" formatCode="0.0">
                  <c:v>22.4</c:v>
                </c:pt>
                <c:pt idx="175" formatCode="0.0">
                  <c:v>21.9</c:v>
                </c:pt>
                <c:pt idx="176" formatCode="0.0">
                  <c:v>23.7</c:v>
                </c:pt>
                <c:pt idx="177" formatCode="0.0">
                  <c:v>25.6</c:v>
                </c:pt>
                <c:pt idx="178" formatCode="0.0">
                  <c:v>27.3</c:v>
                </c:pt>
                <c:pt idx="179" formatCode="0.0">
                  <c:v>29.9</c:v>
                </c:pt>
                <c:pt idx="180" formatCode="0.0">
                  <c:v>31.7</c:v>
                </c:pt>
                <c:pt idx="181" formatCode="0.0">
                  <c:v>31.8</c:v>
                </c:pt>
                <c:pt idx="182" formatCode="0.0">
                  <c:v>33.700000000000003</c:v>
                </c:pt>
                <c:pt idx="183" formatCode="0.0">
                  <c:v>39</c:v>
                </c:pt>
                <c:pt idx="184" formatCode="0.0">
                  <c:v>37.200000000000003</c:v>
                </c:pt>
                <c:pt idx="185" formatCode="0.0">
                  <c:v>37.700000000000003</c:v>
                </c:pt>
                <c:pt idx="186" formatCode="0.0">
                  <c:v>38</c:v>
                </c:pt>
                <c:pt idx="187" formatCode="0.0">
                  <c:v>36.6</c:v>
                </c:pt>
                <c:pt idx="188" formatCode="0.0">
                  <c:v>34.799999999999997</c:v>
                </c:pt>
                <c:pt idx="189" formatCode="0.0">
                  <c:v>32.6</c:v>
                </c:pt>
                <c:pt idx="190" formatCode="0.0">
                  <c:v>34.5</c:v>
                </c:pt>
                <c:pt idx="191" formatCode="0.0">
                  <c:v>35.799999999999997</c:v>
                </c:pt>
                <c:pt idx="192" formatCode="0.0">
                  <c:v>37.299999999999997</c:v>
                </c:pt>
                <c:pt idx="193" formatCode="0.0">
                  <c:v>33</c:v>
                </c:pt>
                <c:pt idx="194" formatCode="0.0">
                  <c:v>34.200000000000003</c:v>
                </c:pt>
                <c:pt idx="195" formatCode="0.0">
                  <c:v>34</c:v>
                </c:pt>
                <c:pt idx="196" formatCode="0.0">
                  <c:v>31.8</c:v>
                </c:pt>
                <c:pt idx="197" formatCode="0.0">
                  <c:v>33</c:v>
                </c:pt>
                <c:pt idx="198" formatCode="0.0">
                  <c:v>33.5</c:v>
                </c:pt>
                <c:pt idx="199" formatCode="0.0">
                  <c:v>36.799999999999997</c:v>
                </c:pt>
                <c:pt idx="200" formatCode="0.0">
                  <c:v>35.200000000000003</c:v>
                </c:pt>
                <c:pt idx="201" formatCode="0.0">
                  <c:v>34</c:v>
                </c:pt>
                <c:pt idx="202" formatCode="0.0">
                  <c:v>33.6</c:v>
                </c:pt>
                <c:pt idx="203" formatCode="0.0">
                  <c:v>34.799999999999997</c:v>
                </c:pt>
                <c:pt idx="204" formatCode="0.0">
                  <c:v>34.799999999999997</c:v>
                </c:pt>
                <c:pt idx="205" formatCode="0.0">
                  <c:v>35.799999999999997</c:v>
                </c:pt>
                <c:pt idx="206" formatCode="0.0">
                  <c:v>36.700000000000003</c:v>
                </c:pt>
                <c:pt idx="207" formatCode="0.0">
                  <c:v>38</c:v>
                </c:pt>
                <c:pt idx="208" formatCode="0.0">
                  <c:v>37.5</c:v>
                </c:pt>
                <c:pt idx="209" formatCode="0.0">
                  <c:v>34.299999999999997</c:v>
                </c:pt>
                <c:pt idx="210" formatCode="0.0">
                  <c:v>34.4</c:v>
                </c:pt>
                <c:pt idx="211" formatCode="0.0">
                  <c:v>33.700000000000003</c:v>
                </c:pt>
                <c:pt idx="212" formatCode="0.0">
                  <c:v>34.9</c:v>
                </c:pt>
                <c:pt idx="213" formatCode="0.0">
                  <c:v>35.799999999999997</c:v>
                </c:pt>
                <c:pt idx="214" formatCode="0.0">
                  <c:v>35.6</c:v>
                </c:pt>
                <c:pt idx="215" formatCode="0.0">
                  <c:v>34.200000000000003</c:v>
                </c:pt>
                <c:pt idx="216" formatCode="0.0">
                  <c:v>34.6</c:v>
                </c:pt>
                <c:pt idx="217" formatCode="0.0">
                  <c:v>34.700000000000003</c:v>
                </c:pt>
                <c:pt idx="218" formatCode="0.0">
                  <c:v>38.1</c:v>
                </c:pt>
                <c:pt idx="219" formatCode="0.0">
                  <c:v>39.6</c:v>
                </c:pt>
                <c:pt idx="220" formatCode="0.0">
                  <c:v>40.9</c:v>
                </c:pt>
                <c:pt idx="221" formatCode="0.0">
                  <c:v>41.9</c:v>
                </c:pt>
                <c:pt idx="222" formatCode="0.0">
                  <c:v>42.3</c:v>
                </c:pt>
                <c:pt idx="223" formatCode="0.0">
                  <c:v>43.1</c:v>
                </c:pt>
                <c:pt idx="224" formatCode="0.0">
                  <c:v>47.6</c:v>
                </c:pt>
                <c:pt idx="225" formatCode="0.0">
                  <c:v>49.9</c:v>
                </c:pt>
                <c:pt idx="226" formatCode="0.0">
                  <c:v>49.6</c:v>
                </c:pt>
                <c:pt idx="227" formatCode="0.0">
                  <c:v>49.2</c:v>
                </c:pt>
                <c:pt idx="228" formatCode="0.0">
                  <c:v>46.8</c:v>
                </c:pt>
                <c:pt idx="229" formatCode="0.0">
                  <c:v>45.1</c:v>
                </c:pt>
                <c:pt idx="230" formatCode="0.0">
                  <c:v>44.2</c:v>
                </c:pt>
                <c:pt idx="231" formatCode="0.0">
                  <c:v>44.8</c:v>
                </c:pt>
                <c:pt idx="232" formatCode="0.0">
                  <c:v>46.4</c:v>
                </c:pt>
                <c:pt idx="233" formatCode="0.0">
                  <c:v>49.7</c:v>
                </c:pt>
                <c:pt idx="234" formatCode="0.0">
                  <c:v>48.1</c:v>
                </c:pt>
                <c:pt idx="235" formatCode="0.0">
                  <c:v>48.9</c:v>
                </c:pt>
                <c:pt idx="236" formatCode="0.0">
                  <c:v>47</c:v>
                </c:pt>
                <c:pt idx="237" formatCode="0.0">
                  <c:v>47</c:v>
                </c:pt>
                <c:pt idx="238" formatCode="0.0">
                  <c:v>45.5</c:v>
                </c:pt>
                <c:pt idx="239" formatCode="0.0">
                  <c:v>47.5</c:v>
                </c:pt>
                <c:pt idx="240" formatCode="0.0">
                  <c:v>48</c:v>
                </c:pt>
                <c:pt idx="241" formatCode="0.0">
                  <c:v>46.4</c:v>
                </c:pt>
                <c:pt idx="242" formatCode="0.0">
                  <c:v>47.5</c:v>
                </c:pt>
                <c:pt idx="243" formatCode="0.0">
                  <c:v>45.9</c:v>
                </c:pt>
                <c:pt idx="244" formatCode="0.0">
                  <c:v>45.7</c:v>
                </c:pt>
                <c:pt idx="245" formatCode="0.0">
                  <c:v>45.3</c:v>
                </c:pt>
                <c:pt idx="246" formatCode="0.0">
                  <c:v>48.6</c:v>
                </c:pt>
                <c:pt idx="247" formatCode="0.0">
                  <c:v>49</c:v>
                </c:pt>
                <c:pt idx="248" formatCode="0.0">
                  <c:v>52</c:v>
                </c:pt>
                <c:pt idx="249" formatCode="0.0">
                  <c:v>52.9</c:v>
                </c:pt>
                <c:pt idx="250" formatCode="0.0">
                  <c:v>55.3</c:v>
                </c:pt>
                <c:pt idx="251" formatCode="0.0">
                  <c:v>56.7</c:v>
                </c:pt>
                <c:pt idx="252" formatCode="0.0">
                  <c:v>51.9</c:v>
                </c:pt>
                <c:pt idx="253" formatCode="0.0">
                  <c:v>51.5</c:v>
                </c:pt>
                <c:pt idx="254" formatCode="0.0">
                  <c:v>54.3</c:v>
                </c:pt>
                <c:pt idx="255" formatCode="0.0">
                  <c:v>54.1</c:v>
                </c:pt>
                <c:pt idx="256" formatCode="0.0">
                  <c:v>54.5</c:v>
                </c:pt>
                <c:pt idx="257" formatCode="0.0">
                  <c:v>60.5</c:v>
                </c:pt>
                <c:pt idx="258" formatCode="0.0">
                  <c:v>59.2</c:v>
                </c:pt>
                <c:pt idx="259" formatCode="0.0">
                  <c:v>59.3</c:v>
                </c:pt>
                <c:pt idx="260" formatCode="0.0">
                  <c:v>59.7</c:v>
                </c:pt>
                <c:pt idx="261" formatCode="0.0">
                  <c:v>63.3</c:v>
                </c:pt>
                <c:pt idx="262" formatCode="0.0">
                  <c:v>67.8</c:v>
                </c:pt>
                <c:pt idx="263" formatCode="0.0">
                  <c:v>68.900000000000006</c:v>
                </c:pt>
                <c:pt idx="264" formatCode="0.0">
                  <c:v>65.599999999999994</c:v>
                </c:pt>
                <c:pt idx="265" formatCode="0.0">
                  <c:v>70.3</c:v>
                </c:pt>
                <c:pt idx="266" formatCode="0.0">
                  <c:v>76.900000000000006</c:v>
                </c:pt>
                <c:pt idx="267" formatCode="0.0">
                  <c:v>79.599999999999994</c:v>
                </c:pt>
                <c:pt idx="268" formatCode="0.0">
                  <c:v>81.099999999999994</c:v>
                </c:pt>
                <c:pt idx="269" formatCode="0.0">
                  <c:v>86.6</c:v>
                </c:pt>
                <c:pt idx="270" formatCode="0.0">
                  <c:v>88</c:v>
                </c:pt>
                <c:pt idx="271" formatCode="0.0">
                  <c:v>91.3</c:v>
                </c:pt>
                <c:pt idx="272" formatCode="0.0">
                  <c:v>94.8</c:v>
                </c:pt>
                <c:pt idx="273" formatCode="0.0">
                  <c:v>99.7</c:v>
                </c:pt>
                <c:pt idx="274" formatCode="0.0">
                  <c:v>104.3</c:v>
                </c:pt>
                <c:pt idx="275" formatCode="0.0">
                  <c:v>105.3</c:v>
                </c:pt>
                <c:pt idx="276" formatCode="0.0">
                  <c:v>106.3</c:v>
                </c:pt>
                <c:pt idx="277" formatCode="0.0">
                  <c:v>106.1</c:v>
                </c:pt>
                <c:pt idx="278" formatCode="0.0">
                  <c:v>112.2</c:v>
                </c:pt>
                <c:pt idx="279" formatCode="0.0">
                  <c:v>112.1</c:v>
                </c:pt>
                <c:pt idx="280" formatCode="0.0">
                  <c:v>115</c:v>
                </c:pt>
                <c:pt idx="281" formatCode="0.0">
                  <c:v>117.1</c:v>
                </c:pt>
                <c:pt idx="282" formatCode="0.0">
                  <c:v>120.2</c:v>
                </c:pt>
                <c:pt idx="283" formatCode="0.0">
                  <c:v>120.99000000000001</c:v>
                </c:pt>
                <c:pt idx="284" formatCode="0.0">
                  <c:v>124.72</c:v>
                </c:pt>
                <c:pt idx="285" formatCode="0.0">
                  <c:v>129.4</c:v>
                </c:pt>
                <c:pt idx="286" formatCode="0.0">
                  <c:v>133.9</c:v>
                </c:pt>
                <c:pt idx="287" formatCode="0.0">
                  <c:v>134.97</c:v>
                </c:pt>
                <c:pt idx="288" formatCode="0.0">
                  <c:v>138.54000000000002</c:v>
                </c:pt>
                <c:pt idx="289" formatCode="0.0">
                  <c:v>139.75</c:v>
                </c:pt>
                <c:pt idx="290" formatCode="0.0">
                  <c:v>139.93</c:v>
                </c:pt>
                <c:pt idx="291" formatCode="0.0">
                  <c:v>141.18</c:v>
                </c:pt>
                <c:pt idx="292" formatCode="0.0">
                  <c:v>140.35000000000002</c:v>
                </c:pt>
                <c:pt idx="293" formatCode="0.0">
                  <c:v>140.13</c:v>
                </c:pt>
                <c:pt idx="294" formatCode="0.0">
                  <c:v>139.95999999999998</c:v>
                </c:pt>
                <c:pt idx="295" formatCode="0.0">
                  <c:v>135.87000000000003</c:v>
                </c:pt>
                <c:pt idx="296" formatCode="0.0">
                  <c:v>130.10000000000002</c:v>
                </c:pt>
                <c:pt idx="297" formatCode="0.0">
                  <c:v>128.67000000000002</c:v>
                </c:pt>
                <c:pt idx="298" formatCode="0.0">
                  <c:v>126.65</c:v>
                </c:pt>
                <c:pt idx="299" formatCode="0.0">
                  <c:v>125.45</c:v>
                </c:pt>
                <c:pt idx="300" formatCode="0.0">
                  <c:v>128.41999999999999</c:v>
                </c:pt>
                <c:pt idx="301" formatCode="0.0">
                  <c:v>124.37</c:v>
                </c:pt>
                <c:pt idx="302" formatCode="0.0">
                  <c:v>123.52000000000001</c:v>
                </c:pt>
                <c:pt idx="303" formatCode="0.0">
                  <c:v>120.82000000000001</c:v>
                </c:pt>
                <c:pt idx="304" formatCode="0.0">
                  <c:v>119.85000000000002</c:v>
                </c:pt>
                <c:pt idx="305" formatCode="0.0">
                  <c:v>122.46000000000001</c:v>
                </c:pt>
                <c:pt idx="306" formatCode="0.0">
                  <c:v>128.23000000000002</c:v>
                </c:pt>
                <c:pt idx="307" formatCode="0.0">
                  <c:v>137.80000000000001</c:v>
                </c:pt>
                <c:pt idx="308" formatCode="0.0">
                  <c:v>142.14000000000001</c:v>
                </c:pt>
                <c:pt idx="309" formatCode="0.0">
                  <c:v>155.88999999999999</c:v>
                </c:pt>
                <c:pt idx="310" formatCode="0.0">
                  <c:v>162.69</c:v>
                </c:pt>
                <c:pt idx="311" formatCode="0.0">
                  <c:v>172.91</c:v>
                </c:pt>
                <c:pt idx="312" formatCode="0.0">
                  <c:v>180.75</c:v>
                </c:pt>
                <c:pt idx="313" formatCode="0.0">
                  <c:v>191.17000000000002</c:v>
                </c:pt>
                <c:pt idx="314" formatCode="0.0">
                  <c:v>200.35999999999999</c:v>
                </c:pt>
                <c:pt idx="315" formatCode="0.0">
                  <c:v>210.85999999999999</c:v>
                </c:pt>
                <c:pt idx="316" formatCode="0.0">
                  <c:v>216.57</c:v>
                </c:pt>
                <c:pt idx="317" formatCode="0.0">
                  <c:v>218.66</c:v>
                </c:pt>
                <c:pt idx="318" formatCode="0.0">
                  <c:v>224.17</c:v>
                </c:pt>
                <c:pt idx="319" formatCode="0.0">
                  <c:v>219.51</c:v>
                </c:pt>
                <c:pt idx="320" formatCode="0.0">
                  <c:v>218.76</c:v>
                </c:pt>
                <c:pt idx="321" formatCode="0.0">
                  <c:v>218.13999999999996</c:v>
                </c:pt>
                <c:pt idx="322" formatCode="0.0">
                  <c:v>217.46999999999997</c:v>
                </c:pt>
                <c:pt idx="323" formatCode="0.0">
                  <c:v>220.33</c:v>
                </c:pt>
              </c:numCache>
            </c:numRef>
          </c:cat>
          <c:val>
            <c:numRef>
              <c:f>'معاملات نیما'!$S$11:$S$325</c:f>
              <c:numCache>
                <c:formatCode>0%</c:formatCode>
                <c:ptCount val="315"/>
                <c:pt idx="10">
                  <c:v>0.13830077477887473</c:v>
                </c:pt>
                <c:pt idx="11">
                  <c:v>0.13766057999254655</c:v>
                </c:pt>
                <c:pt idx="12">
                  <c:v>0.14831099478922818</c:v>
                </c:pt>
                <c:pt idx="13">
                  <c:v>0.15319276078157376</c:v>
                </c:pt>
                <c:pt idx="14">
                  <c:v>0.15586376961318077</c:v>
                </c:pt>
                <c:pt idx="15">
                  <c:v>0.15255986009380165</c:v>
                </c:pt>
                <c:pt idx="16">
                  <c:v>0.15763851194832959</c:v>
                </c:pt>
                <c:pt idx="17">
                  <c:v>0.17031604145815721</c:v>
                </c:pt>
                <c:pt idx="18">
                  <c:v>0.17510229786397818</c:v>
                </c:pt>
                <c:pt idx="19">
                  <c:v>0.17615533023349988</c:v>
                </c:pt>
                <c:pt idx="20">
                  <c:v>0.18193095114752245</c:v>
                </c:pt>
                <c:pt idx="21">
                  <c:v>0.18181367935842402</c:v>
                </c:pt>
                <c:pt idx="22">
                  <c:v>0.17679635528410606</c:v>
                </c:pt>
                <c:pt idx="23">
                  <c:v>0.18258071593130959</c:v>
                </c:pt>
                <c:pt idx="24">
                  <c:v>0.1901803005318585</c:v>
                </c:pt>
                <c:pt idx="25">
                  <c:v>0.18770153605309403</c:v>
                </c:pt>
                <c:pt idx="26">
                  <c:v>0.18945716180822891</c:v>
                </c:pt>
                <c:pt idx="27">
                  <c:v>0.18190173805195822</c:v>
                </c:pt>
                <c:pt idx="28">
                  <c:v>0.19058382322082756</c:v>
                </c:pt>
                <c:pt idx="29">
                  <c:v>0.19732223771153565</c:v>
                </c:pt>
                <c:pt idx="30">
                  <c:v>0.1966618159100377</c:v>
                </c:pt>
                <c:pt idx="31">
                  <c:v>0.19692170606366341</c:v>
                </c:pt>
                <c:pt idx="32">
                  <c:v>0.18643924992331257</c:v>
                </c:pt>
                <c:pt idx="33">
                  <c:v>0.18457403349641602</c:v>
                </c:pt>
                <c:pt idx="34">
                  <c:v>0.18380790923098389</c:v>
                </c:pt>
                <c:pt idx="35">
                  <c:v>0.19228701228904344</c:v>
                </c:pt>
                <c:pt idx="36">
                  <c:v>0.18887836750261125</c:v>
                </c:pt>
                <c:pt idx="37">
                  <c:v>0.18399086370206397</c:v>
                </c:pt>
                <c:pt idx="38">
                  <c:v>0.17598918261710311</c:v>
                </c:pt>
                <c:pt idx="39">
                  <c:v>0.1751945099105619</c:v>
                </c:pt>
                <c:pt idx="40">
                  <c:v>0.16870844436750077</c:v>
                </c:pt>
                <c:pt idx="41">
                  <c:v>0.173194246785634</c:v>
                </c:pt>
                <c:pt idx="42">
                  <c:v>0.17841970050439229</c:v>
                </c:pt>
                <c:pt idx="43">
                  <c:v>0.17111151049830783</c:v>
                </c:pt>
                <c:pt idx="44">
                  <c:v>0.15964415432506932</c:v>
                </c:pt>
                <c:pt idx="45">
                  <c:v>0.1624453866390812</c:v>
                </c:pt>
                <c:pt idx="46">
                  <c:v>0.15732420250489237</c:v>
                </c:pt>
                <c:pt idx="47">
                  <c:v>0.16586396835823128</c:v>
                </c:pt>
                <c:pt idx="48">
                  <c:v>0.15945240373238095</c:v>
                </c:pt>
                <c:pt idx="49">
                  <c:v>0.15809059180577545</c:v>
                </c:pt>
                <c:pt idx="50">
                  <c:v>0.15487324539379815</c:v>
                </c:pt>
                <c:pt idx="51">
                  <c:v>0.15060743380600516</c:v>
                </c:pt>
                <c:pt idx="52">
                  <c:v>0.15597980155125424</c:v>
                </c:pt>
                <c:pt idx="53">
                  <c:v>0.16482155096274828</c:v>
                </c:pt>
                <c:pt idx="54">
                  <c:v>0.16743442595215965</c:v>
                </c:pt>
                <c:pt idx="55">
                  <c:v>0.17093242440762219</c:v>
                </c:pt>
                <c:pt idx="56">
                  <c:v>0.17574011288962046</c:v>
                </c:pt>
                <c:pt idx="57">
                  <c:v>0.17845852385299429</c:v>
                </c:pt>
                <c:pt idx="58">
                  <c:v>0.19283779612137164</c:v>
                </c:pt>
                <c:pt idx="59">
                  <c:v>0.19953043226551903</c:v>
                </c:pt>
                <c:pt idx="60">
                  <c:v>0.20516420311853797</c:v>
                </c:pt>
                <c:pt idx="61">
                  <c:v>0.21212359234900885</c:v>
                </c:pt>
                <c:pt idx="62">
                  <c:v>0.20906349421380974</c:v>
                </c:pt>
                <c:pt idx="63">
                  <c:v>0.21147717446254152</c:v>
                </c:pt>
                <c:pt idx="64">
                  <c:v>0.22200627499164205</c:v>
                </c:pt>
                <c:pt idx="65">
                  <c:v>0.22239323576308356</c:v>
                </c:pt>
                <c:pt idx="66">
                  <c:v>0.22222654181661522</c:v>
                </c:pt>
                <c:pt idx="67">
                  <c:v>0.22337103975045811</c:v>
                </c:pt>
                <c:pt idx="68">
                  <c:v>0.21907338451815242</c:v>
                </c:pt>
                <c:pt idx="69">
                  <c:v>0.21858482818012423</c:v>
                </c:pt>
                <c:pt idx="70">
                  <c:v>0.22788380691150248</c:v>
                </c:pt>
                <c:pt idx="71">
                  <c:v>0.23741941550299228</c:v>
                </c:pt>
                <c:pt idx="72">
                  <c:v>0.2407164579086348</c:v>
                </c:pt>
                <c:pt idx="73">
                  <c:v>0.23668535674377561</c:v>
                </c:pt>
                <c:pt idx="74">
                  <c:v>0.2343227538646227</c:v>
                </c:pt>
                <c:pt idx="75">
                  <c:v>0.2377201489410668</c:v>
                </c:pt>
                <c:pt idx="76">
                  <c:v>0.25370391774550061</c:v>
                </c:pt>
                <c:pt idx="77">
                  <c:v>0.26787449406621855</c:v>
                </c:pt>
                <c:pt idx="78">
                  <c:v>0.27469655102250373</c:v>
                </c:pt>
                <c:pt idx="79">
                  <c:v>0.27770816205298265</c:v>
                </c:pt>
                <c:pt idx="80">
                  <c:v>0.29225573392693416</c:v>
                </c:pt>
                <c:pt idx="81">
                  <c:v>0.30156289485789223</c:v>
                </c:pt>
                <c:pt idx="82">
                  <c:v>0.3272467164809153</c:v>
                </c:pt>
                <c:pt idx="83">
                  <c:v>0.34269848693268579</c:v>
                </c:pt>
                <c:pt idx="84">
                  <c:v>0.36728566547335267</c:v>
                </c:pt>
                <c:pt idx="85">
                  <c:v>0.38145461524504215</c:v>
                </c:pt>
                <c:pt idx="86">
                  <c:v>0.41299882522329706</c:v>
                </c:pt>
                <c:pt idx="87">
                  <c:v>0.43867775992151203</c:v>
                </c:pt>
                <c:pt idx="88">
                  <c:v>0.48134416632401067</c:v>
                </c:pt>
                <c:pt idx="89">
                  <c:v>0.48598603462785073</c:v>
                </c:pt>
                <c:pt idx="90">
                  <c:v>0.51493129314070973</c:v>
                </c:pt>
                <c:pt idx="91">
                  <c:v>0.52402504483518075</c:v>
                </c:pt>
                <c:pt idx="92">
                  <c:v>0.53995022927888381</c:v>
                </c:pt>
                <c:pt idx="93">
                  <c:v>0.54091021296865205</c:v>
                </c:pt>
                <c:pt idx="94">
                  <c:v>0.55583245735399478</c:v>
                </c:pt>
                <c:pt idx="95">
                  <c:v>0.55301424589703996</c:v>
                </c:pt>
                <c:pt idx="96">
                  <c:v>0.55177550715830115</c:v>
                </c:pt>
                <c:pt idx="97">
                  <c:v>0.54331291293582717</c:v>
                </c:pt>
                <c:pt idx="98">
                  <c:v>0.5420970607758876</c:v>
                </c:pt>
                <c:pt idx="99">
                  <c:v>0.55174537479064001</c:v>
                </c:pt>
                <c:pt idx="100">
                  <c:v>0.55417368035802939</c:v>
                </c:pt>
                <c:pt idx="101">
                  <c:v>0.55258530916049375</c:v>
                </c:pt>
                <c:pt idx="102">
                  <c:v>0.55253967484348743</c:v>
                </c:pt>
                <c:pt idx="103">
                  <c:v>0.55220297002581376</c:v>
                </c:pt>
                <c:pt idx="104">
                  <c:v>0.54684091522639955</c:v>
                </c:pt>
                <c:pt idx="105">
                  <c:v>0.54697326816757608</c:v>
                </c:pt>
                <c:pt idx="106">
                  <c:v>0.53008612051315451</c:v>
                </c:pt>
                <c:pt idx="107">
                  <c:v>0.51877644348919172</c:v>
                </c:pt>
                <c:pt idx="108">
                  <c:v>0.49716557729116967</c:v>
                </c:pt>
                <c:pt idx="109">
                  <c:v>0.50795338851376359</c:v>
                </c:pt>
                <c:pt idx="110">
                  <c:v>0.4859014589618339</c:v>
                </c:pt>
                <c:pt idx="111">
                  <c:v>0.47248987684911692</c:v>
                </c:pt>
                <c:pt idx="112">
                  <c:v>0.47008278225452227</c:v>
                </c:pt>
                <c:pt idx="113">
                  <c:v>0.49035353470942067</c:v>
                </c:pt>
                <c:pt idx="114">
                  <c:v>0.48294447425319015</c:v>
                </c:pt>
                <c:pt idx="115">
                  <c:v>0.50528786850270624</c:v>
                </c:pt>
                <c:pt idx="116">
                  <c:v>0.49397011006630376</c:v>
                </c:pt>
                <c:pt idx="117">
                  <c:v>0.51038101249415535</c:v>
                </c:pt>
                <c:pt idx="118">
                  <c:v>0.50737240529540717</c:v>
                </c:pt>
                <c:pt idx="119">
                  <c:v>0.51245807575044366</c:v>
                </c:pt>
                <c:pt idx="120">
                  <c:v>0.49220582002271696</c:v>
                </c:pt>
                <c:pt idx="121">
                  <c:v>0.480943753821441</c:v>
                </c:pt>
                <c:pt idx="122">
                  <c:v>0.46413879391094309</c:v>
                </c:pt>
                <c:pt idx="123">
                  <c:v>0.45502480581839394</c:v>
                </c:pt>
                <c:pt idx="124">
                  <c:v>0.47307277935023839</c:v>
                </c:pt>
                <c:pt idx="125">
                  <c:v>0.46011357816003462</c:v>
                </c:pt>
                <c:pt idx="126">
                  <c:v>0.46366873698790956</c:v>
                </c:pt>
                <c:pt idx="127">
                  <c:v>0.45320583506159301</c:v>
                </c:pt>
                <c:pt idx="128">
                  <c:v>0.43785951471527262</c:v>
                </c:pt>
                <c:pt idx="129">
                  <c:v>0.4357293927259076</c:v>
                </c:pt>
                <c:pt idx="130">
                  <c:v>0.45794967244618734</c:v>
                </c:pt>
                <c:pt idx="131">
                  <c:v>0.47309163750454042</c:v>
                </c:pt>
                <c:pt idx="132">
                  <c:v>0.46974979249805537</c:v>
                </c:pt>
                <c:pt idx="133">
                  <c:v>0.46944754270831607</c:v>
                </c:pt>
                <c:pt idx="134">
                  <c:v>0.48908171890528723</c:v>
                </c:pt>
                <c:pt idx="135">
                  <c:v>0.49126446952952041</c:v>
                </c:pt>
                <c:pt idx="136">
                  <c:v>0.51909874448243942</c:v>
                </c:pt>
                <c:pt idx="137">
                  <c:v>0.52537707249989785</c:v>
                </c:pt>
                <c:pt idx="138">
                  <c:v>0.52272749985032529</c:v>
                </c:pt>
                <c:pt idx="139">
                  <c:v>0.53146146409848505</c:v>
                </c:pt>
                <c:pt idx="140">
                  <c:v>0.55987294312718272</c:v>
                </c:pt>
                <c:pt idx="141">
                  <c:v>0.57447037332480344</c:v>
                </c:pt>
                <c:pt idx="142">
                  <c:v>0.59121975297740881</c:v>
                </c:pt>
                <c:pt idx="143">
                  <c:v>0.61428800757123125</c:v>
                </c:pt>
                <c:pt idx="144">
                  <c:v>0.61341789407816694</c:v>
                </c:pt>
                <c:pt idx="145">
                  <c:v>0.64734222660392371</c:v>
                </c:pt>
                <c:pt idx="146">
                  <c:v>0.6594859925072315</c:v>
                </c:pt>
                <c:pt idx="147">
                  <c:v>0.68285442291284704</c:v>
                </c:pt>
                <c:pt idx="148">
                  <c:v>0.70580314086156504</c:v>
                </c:pt>
                <c:pt idx="149">
                  <c:v>0.72684630632919101</c:v>
                </c:pt>
                <c:pt idx="150">
                  <c:v>0.72561851113587839</c:v>
                </c:pt>
                <c:pt idx="151">
                  <c:v>0.73704802365234756</c:v>
                </c:pt>
                <c:pt idx="152">
                  <c:v>0.75258833357111332</c:v>
                </c:pt>
                <c:pt idx="153">
                  <c:v>0.75258833357111332</c:v>
                </c:pt>
                <c:pt idx="154">
                  <c:v>0.75036110634388609</c:v>
                </c:pt>
                <c:pt idx="155">
                  <c:v>0.74670021360571148</c:v>
                </c:pt>
                <c:pt idx="156">
                  <c:v>0.7443118439276224</c:v>
                </c:pt>
                <c:pt idx="157">
                  <c:v>0.74463434751099533</c:v>
                </c:pt>
                <c:pt idx="158">
                  <c:v>0.76985096996899727</c:v>
                </c:pt>
                <c:pt idx="159">
                  <c:v>0.76833276268608408</c:v>
                </c:pt>
                <c:pt idx="160">
                  <c:v>0.77037573789269564</c:v>
                </c:pt>
                <c:pt idx="161">
                  <c:v>0.78815099205665828</c:v>
                </c:pt>
                <c:pt idx="162">
                  <c:v>0.79776637667204287</c:v>
                </c:pt>
                <c:pt idx="163">
                  <c:v>0.803116426324476</c:v>
                </c:pt>
                <c:pt idx="164">
                  <c:v>0.80113734953413973</c:v>
                </c:pt>
                <c:pt idx="165">
                  <c:v>0.79476142214363743</c:v>
                </c:pt>
                <c:pt idx="166">
                  <c:v>0.79630613759079205</c:v>
                </c:pt>
                <c:pt idx="167">
                  <c:v>0.78767547220988554</c:v>
                </c:pt>
                <c:pt idx="168">
                  <c:v>0.79536777990219321</c:v>
                </c:pt>
                <c:pt idx="169">
                  <c:v>0.79159585007763189</c:v>
                </c:pt>
                <c:pt idx="170">
                  <c:v>0.78423485034494012</c:v>
                </c:pt>
                <c:pt idx="171">
                  <c:v>0.7864134688279063</c:v>
                </c:pt>
                <c:pt idx="172">
                  <c:v>0.78851452986372939</c:v>
                </c:pt>
                <c:pt idx="173">
                  <c:v>0.79734757123281708</c:v>
                </c:pt>
                <c:pt idx="174">
                  <c:v>0.7765108253960713</c:v>
                </c:pt>
                <c:pt idx="175">
                  <c:v>0.77288032056255884</c:v>
                </c:pt>
                <c:pt idx="176">
                  <c:v>0.76813767863202465</c:v>
                </c:pt>
                <c:pt idx="177">
                  <c:v>0.76680885723882564</c:v>
                </c:pt>
                <c:pt idx="178">
                  <c:v>0.76260438052981161</c:v>
                </c:pt>
                <c:pt idx="179">
                  <c:v>0.7651340820655983</c:v>
                </c:pt>
                <c:pt idx="180">
                  <c:v>0.76641849539401863</c:v>
                </c:pt>
                <c:pt idx="181">
                  <c:v>0.75948267758863552</c:v>
                </c:pt>
                <c:pt idx="182">
                  <c:v>0.75633363912709706</c:v>
                </c:pt>
                <c:pt idx="183">
                  <c:v>0.74926802989854635</c:v>
                </c:pt>
                <c:pt idx="184">
                  <c:v>0.73379554186026874</c:v>
                </c:pt>
                <c:pt idx="185">
                  <c:v>0.73650946884500901</c:v>
                </c:pt>
                <c:pt idx="186">
                  <c:v>0.7389957611497926</c:v>
                </c:pt>
                <c:pt idx="187">
                  <c:v>0.74621116529706299</c:v>
                </c:pt>
                <c:pt idx="188">
                  <c:v>0.74745186008614484</c:v>
                </c:pt>
                <c:pt idx="189">
                  <c:v>0.74817781289921181</c:v>
                </c:pt>
                <c:pt idx="190">
                  <c:v>0.74590523163234845</c:v>
                </c:pt>
                <c:pt idx="191">
                  <c:v>0.74550486512768732</c:v>
                </c:pt>
                <c:pt idx="192">
                  <c:v>0.74833156466977968</c:v>
                </c:pt>
                <c:pt idx="193">
                  <c:v>0.74443569994518566</c:v>
                </c:pt>
                <c:pt idx="194">
                  <c:v>0.7654575624054043</c:v>
                </c:pt>
                <c:pt idx="195">
                  <c:v>0.77765206983800694</c:v>
                </c:pt>
                <c:pt idx="196">
                  <c:v>0.77405956723474412</c:v>
                </c:pt>
                <c:pt idx="197">
                  <c:v>0.77389266213221664</c:v>
                </c:pt>
                <c:pt idx="198">
                  <c:v>0.77093213581642728</c:v>
                </c:pt>
                <c:pt idx="199">
                  <c:v>0.76029745315775643</c:v>
                </c:pt>
                <c:pt idx="200">
                  <c:v>0.7572668388162731</c:v>
                </c:pt>
                <c:pt idx="201">
                  <c:v>0.76079436076958218</c:v>
                </c:pt>
                <c:pt idx="202">
                  <c:v>0.76134044662816791</c:v>
                </c:pt>
                <c:pt idx="203">
                  <c:v>0.75420018720278303</c:v>
                </c:pt>
                <c:pt idx="204">
                  <c:v>0.75829109629369218</c:v>
                </c:pt>
                <c:pt idx="205">
                  <c:v>0.75449120564306349</c:v>
                </c:pt>
                <c:pt idx="206">
                  <c:v>0.75192912444479787</c:v>
                </c:pt>
                <c:pt idx="207">
                  <c:v>0.74441206117233893</c:v>
                </c:pt>
                <c:pt idx="208">
                  <c:v>0.73291495612684676</c:v>
                </c:pt>
                <c:pt idx="209">
                  <c:v>0.73264013113332838</c:v>
                </c:pt>
                <c:pt idx="210">
                  <c:v>0.73475677523709348</c:v>
                </c:pt>
                <c:pt idx="211">
                  <c:v>0.73572657231118499</c:v>
                </c:pt>
                <c:pt idx="212">
                  <c:v>0.73097760265963019</c:v>
                </c:pt>
                <c:pt idx="213">
                  <c:v>0.72519070138885788</c:v>
                </c:pt>
                <c:pt idx="214">
                  <c:v>0.72124816881284715</c:v>
                </c:pt>
                <c:pt idx="215">
                  <c:v>0.71375059633400117</c:v>
                </c:pt>
                <c:pt idx="216">
                  <c:v>0.71827851402771048</c:v>
                </c:pt>
                <c:pt idx="217">
                  <c:v>0.71933807874706901</c:v>
                </c:pt>
                <c:pt idx="218">
                  <c:v>0.72422763578445881</c:v>
                </c:pt>
                <c:pt idx="219">
                  <c:v>0.73271624862089779</c:v>
                </c:pt>
                <c:pt idx="220">
                  <c:v>0.73581555285872191</c:v>
                </c:pt>
                <c:pt idx="221">
                  <c:v>0.73755944653688277</c:v>
                </c:pt>
                <c:pt idx="222">
                  <c:v>0.7385272079836861</c:v>
                </c:pt>
                <c:pt idx="223">
                  <c:v>0.73497465179854582</c:v>
                </c:pt>
                <c:pt idx="224">
                  <c:v>0.73344078725671302</c:v>
                </c:pt>
                <c:pt idx="225">
                  <c:v>0.73186179780995908</c:v>
                </c:pt>
                <c:pt idx="226">
                  <c:v>0.72844123049635578</c:v>
                </c:pt>
                <c:pt idx="227">
                  <c:v>0.7193629214180467</c:v>
                </c:pt>
                <c:pt idx="228">
                  <c:v>0.72223227428739945</c:v>
                </c:pt>
                <c:pt idx="229">
                  <c:v>0.70362325173100859</c:v>
                </c:pt>
                <c:pt idx="230">
                  <c:v>0.70826913507060774</c:v>
                </c:pt>
                <c:pt idx="231">
                  <c:v>0.70563987908069603</c:v>
                </c:pt>
                <c:pt idx="232">
                  <c:v>0.69684626752066181</c:v>
                </c:pt>
                <c:pt idx="233">
                  <c:v>0.69702401603942421</c:v>
                </c:pt>
                <c:pt idx="234">
                  <c:v>0.70447722080402997</c:v>
                </c:pt>
                <c:pt idx="235">
                  <c:v>0.69792704455375454</c:v>
                </c:pt>
                <c:pt idx="236">
                  <c:v>0.68989402396561672</c:v>
                </c:pt>
                <c:pt idx="237">
                  <c:v>0.68885770424858273</c:v>
                </c:pt>
                <c:pt idx="238">
                  <c:v>0.68449202635349304</c:v>
                </c:pt>
                <c:pt idx="239">
                  <c:v>0.68317445670832977</c:v>
                </c:pt>
                <c:pt idx="240">
                  <c:v>0.67938390823087436</c:v>
                </c:pt>
                <c:pt idx="241">
                  <c:v>0.67330503918325524</c:v>
                </c:pt>
                <c:pt idx="242">
                  <c:v>0.67817829662094908</c:v>
                </c:pt>
                <c:pt idx="243">
                  <c:v>0.68270672866983051</c:v>
                </c:pt>
                <c:pt idx="244">
                  <c:v>0.68424059321166308</c:v>
                </c:pt>
                <c:pt idx="245">
                  <c:v>0.68649800561058494</c:v>
                </c:pt>
                <c:pt idx="246">
                  <c:v>0.69151166187439173</c:v>
                </c:pt>
                <c:pt idx="247">
                  <c:v>0.70598362282212368</c:v>
                </c:pt>
                <c:pt idx="248">
                  <c:v>0.70556146814464982</c:v>
                </c:pt>
                <c:pt idx="249">
                  <c:v>0.71018360039836104</c:v>
                </c:pt>
                <c:pt idx="250">
                  <c:v>0.70752597033256248</c:v>
                </c:pt>
                <c:pt idx="251">
                  <c:v>0.70096014305522591</c:v>
                </c:pt>
                <c:pt idx="252">
                  <c:v>0.7047504022853911</c:v>
                </c:pt>
                <c:pt idx="253">
                  <c:v>0.70887640051076806</c:v>
                </c:pt>
                <c:pt idx="254">
                  <c:v>0.70215729426361806</c:v>
                </c:pt>
                <c:pt idx="255">
                  <c:v>0.69032660044763028</c:v>
                </c:pt>
                <c:pt idx="256">
                  <c:v>0.68818094854809708</c:v>
                </c:pt>
                <c:pt idx="257">
                  <c:v>0.67025938069461954</c:v>
                </c:pt>
                <c:pt idx="258">
                  <c:v>0.65265362327843568</c:v>
                </c:pt>
                <c:pt idx="259">
                  <c:v>0.65411989278674232</c:v>
                </c:pt>
                <c:pt idx="260">
                  <c:v>0.63428413027468566</c:v>
                </c:pt>
                <c:pt idx="261">
                  <c:v>0.62930876081655773</c:v>
                </c:pt>
                <c:pt idx="262">
                  <c:v>0.61118058464490332</c:v>
                </c:pt>
                <c:pt idx="263">
                  <c:v>0.60589595755205705</c:v>
                </c:pt>
                <c:pt idx="264">
                  <c:v>0.59885294679936885</c:v>
                </c:pt>
                <c:pt idx="265">
                  <c:v>0.58851426694973208</c:v>
                </c:pt>
                <c:pt idx="266">
                  <c:v>0.57669723136553486</c:v>
                </c:pt>
                <c:pt idx="267">
                  <c:v>0.56891590600752118</c:v>
                </c:pt>
                <c:pt idx="268">
                  <c:v>0.55860441763427882</c:v>
                </c:pt>
                <c:pt idx="269">
                  <c:v>0.55935273941264352</c:v>
                </c:pt>
                <c:pt idx="270">
                  <c:v>0.54736686192953576</c:v>
                </c:pt>
                <c:pt idx="271">
                  <c:v>0.53863084785810367</c:v>
                </c:pt>
                <c:pt idx="272">
                  <c:v>0.53015471566716121</c:v>
                </c:pt>
                <c:pt idx="273">
                  <c:v>0.51667436812521672</c:v>
                </c:pt>
                <c:pt idx="274">
                  <c:v>0.50885390933781238</c:v>
                </c:pt>
                <c:pt idx="275">
                  <c:v>0.51454047619922094</c:v>
                </c:pt>
                <c:pt idx="276">
                  <c:v>0.50960258314581985</c:v>
                </c:pt>
                <c:pt idx="277">
                  <c:v>0.51097226555528885</c:v>
                </c:pt>
                <c:pt idx="278">
                  <c:v>0.51884817116845028</c:v>
                </c:pt>
                <c:pt idx="279">
                  <c:v>0.49875102748021821</c:v>
                </c:pt>
                <c:pt idx="280">
                  <c:v>0.50188332635262978</c:v>
                </c:pt>
                <c:pt idx="281">
                  <c:v>0.49418524660911867</c:v>
                </c:pt>
                <c:pt idx="282">
                  <c:v>0.49307951925720228</c:v>
                </c:pt>
                <c:pt idx="283">
                  <c:v>0.49264146432400169</c:v>
                </c:pt>
                <c:pt idx="284">
                  <c:v>0.48878910284328958</c:v>
                </c:pt>
                <c:pt idx="285">
                  <c:v>0.48037746078793564</c:v>
                </c:pt>
                <c:pt idx="286">
                  <c:v>0.47820880289979034</c:v>
                </c:pt>
                <c:pt idx="287">
                  <c:v>0.47812767906215015</c:v>
                </c:pt>
                <c:pt idx="288">
                  <c:v>0.48177036739345303</c:v>
                </c:pt>
                <c:pt idx="289">
                  <c:v>0.47812574486722503</c:v>
                </c:pt>
                <c:pt idx="290">
                  <c:v>0.47773086897107814</c:v>
                </c:pt>
                <c:pt idx="291">
                  <c:v>0.4830943679330314</c:v>
                </c:pt>
                <c:pt idx="292">
                  <c:v>0.48596833970108266</c:v>
                </c:pt>
                <c:pt idx="293">
                  <c:v>0.48866433158261352</c:v>
                </c:pt>
                <c:pt idx="294">
                  <c:v>0.48166933477601565</c:v>
                </c:pt>
                <c:pt idx="295">
                  <c:v>0.48632820951004863</c:v>
                </c:pt>
                <c:pt idx="296">
                  <c:v>0.49313942994971216</c:v>
                </c:pt>
                <c:pt idx="297">
                  <c:v>0.48560131588985894</c:v>
                </c:pt>
                <c:pt idx="298">
                  <c:v>0.47716312752995627</c:v>
                </c:pt>
                <c:pt idx="299">
                  <c:v>0.47776965119790732</c:v>
                </c:pt>
                <c:pt idx="300">
                  <c:v>0.47089264398529018</c:v>
                </c:pt>
                <c:pt idx="301">
                  <c:v>0.47303284925694616</c:v>
                </c:pt>
                <c:pt idx="302">
                  <c:v>0.47056132731566447</c:v>
                </c:pt>
                <c:pt idx="303">
                  <c:v>0.45886496139404115</c:v>
                </c:pt>
                <c:pt idx="304">
                  <c:v>0.45010870118045415</c:v>
                </c:pt>
                <c:pt idx="305">
                  <c:v>0.44893324905496385</c:v>
                </c:pt>
                <c:pt idx="306">
                  <c:v>0.44385534349215561</c:v>
                </c:pt>
                <c:pt idx="307">
                  <c:v>0.43156556883944752</c:v>
                </c:pt>
                <c:pt idx="308">
                  <c:v>0.41844177099116708</c:v>
                </c:pt>
                <c:pt idx="309">
                  <c:v>0.41547224806498739</c:v>
                </c:pt>
                <c:pt idx="310">
                  <c:v>0.40893954797313042</c:v>
                </c:pt>
                <c:pt idx="311">
                  <c:v>0.39984734781505887</c:v>
                </c:pt>
                <c:pt idx="312">
                  <c:v>0.38910995534233317</c:v>
                </c:pt>
                <c:pt idx="313">
                  <c:v>0.3828065571489751</c:v>
                </c:pt>
                <c:pt idx="314">
                  <c:v>0.38057907177757089</c:v>
                </c:pt>
              </c:numCache>
            </c:numRef>
          </c:val>
          <c:smooth val="0"/>
          <c:extLst>
            <c:ext xmlns:c16="http://schemas.microsoft.com/office/drawing/2014/chart" uri="{C3380CC4-5D6E-409C-BE32-E72D297353CC}">
              <c16:uniqueId val="{00000009-803D-4719-A46C-6FA356973080}"/>
            </c:ext>
          </c:extLst>
        </c:ser>
        <c:dLbls>
          <c:showLegendKey val="0"/>
          <c:showVal val="0"/>
          <c:showCatName val="0"/>
          <c:showSerName val="0"/>
          <c:showPercent val="0"/>
          <c:showBubbleSize val="0"/>
        </c:dLbls>
        <c:marker val="1"/>
        <c:smooth val="0"/>
        <c:axId val="2045767919"/>
        <c:axId val="2045775823"/>
      </c:lineChart>
      <c:catAx>
        <c:axId val="20457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61263"/>
        <c:crosses val="autoZero"/>
        <c:auto val="1"/>
        <c:lblAlgn val="ctr"/>
        <c:lblOffset val="100"/>
        <c:noMultiLvlLbl val="0"/>
      </c:catAx>
      <c:valAx>
        <c:axId val="2045761263"/>
        <c:scaling>
          <c:orientation val="minMax"/>
          <c:max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a-IR"/>
                  <a:t>میلیون دلار</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79151"/>
        <c:crosses val="autoZero"/>
        <c:crossBetween val="between"/>
      </c:valAx>
      <c:valAx>
        <c:axId val="204577582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767919"/>
        <c:crosses val="max"/>
        <c:crossBetween val="between"/>
      </c:valAx>
      <c:catAx>
        <c:axId val="2045767919"/>
        <c:scaling>
          <c:orientation val="minMax"/>
        </c:scaling>
        <c:delete val="1"/>
        <c:axPos val="b"/>
        <c:numFmt formatCode="General" sourceLinked="1"/>
        <c:majorTickMark val="out"/>
        <c:minorTickMark val="none"/>
        <c:tickLblPos val="nextTo"/>
        <c:crossAx val="20457758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B Nazanin" panose="000004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B Nazanin" panose="00000400000000000000" pitchFamily="2" charset="-78"/>
              </a:defRPr>
            </a:pPr>
            <a:r>
              <a:rPr lang="fa-IR" sz="1600" b="1">
                <a:cs typeface="B Nazanin" panose="00000400000000000000" pitchFamily="2" charset="-78"/>
              </a:rPr>
              <a:t>صادرات و واردات</a:t>
            </a:r>
            <a:r>
              <a:rPr lang="fa-IR" sz="1600" b="1" baseline="0">
                <a:cs typeface="B Nazanin" panose="00000400000000000000" pitchFamily="2" charset="-78"/>
              </a:rPr>
              <a:t> و تراز تجاری اتاق بازرگانی</a:t>
            </a:r>
            <a:endParaRPr lang="en-US" sz="1600" b="1">
              <a:cs typeface="B Nazanin" panose="00000400000000000000" pitchFamily="2" charset="-78"/>
            </a:endParaRPr>
          </a:p>
        </c:rich>
      </c:tx>
      <c:overlay val="0"/>
      <c:spPr>
        <a:noFill/>
        <a:ln>
          <a:noFill/>
        </a:ln>
        <a:effectLst/>
      </c:spPr>
    </c:title>
    <c:autoTitleDeleted val="0"/>
    <c:plotArea>
      <c:layout>
        <c:manualLayout>
          <c:layoutTarget val="inner"/>
          <c:xMode val="edge"/>
          <c:yMode val="edge"/>
          <c:x val="3.4617753078433885E-2"/>
          <c:y val="0.18368193367684024"/>
          <c:w val="0.89276117777020902"/>
          <c:h val="0.6784614827983847"/>
        </c:manualLayout>
      </c:layout>
      <c:barChart>
        <c:barDir val="col"/>
        <c:grouping val="clustered"/>
        <c:varyColors val="0"/>
        <c:ser>
          <c:idx val="0"/>
          <c:order val="0"/>
          <c:tx>
            <c:strRef>
              <c:f>'تراز تجاری '!$V$19</c:f>
              <c:strCache>
                <c:ptCount val="1"/>
                <c:pt idx="0">
                  <c:v>صادرات</c:v>
                </c:pt>
              </c:strCache>
            </c:strRef>
          </c:tx>
          <c:spPr>
            <a:solidFill>
              <a:schemeClr val="accent1"/>
            </a:solidFill>
            <a:ln>
              <a:noFill/>
            </a:ln>
            <a:effectLst/>
          </c:spPr>
          <c:invertIfNegative val="0"/>
          <c:cat>
            <c:numRef>
              <c:f>'تراز تجاری '!$H$18:$U$18</c:f>
              <c:numCache>
                <c:formatCode>General</c:formatCode>
                <c:ptCount val="14"/>
                <c:pt idx="0">
                  <c:v>1401</c:v>
                </c:pt>
                <c:pt idx="1">
                  <c:v>1400</c:v>
                </c:pt>
                <c:pt idx="2">
                  <c:v>1399</c:v>
                </c:pt>
                <c:pt idx="3">
                  <c:v>1398</c:v>
                </c:pt>
                <c:pt idx="4">
                  <c:v>1397</c:v>
                </c:pt>
                <c:pt idx="5">
                  <c:v>1396</c:v>
                </c:pt>
                <c:pt idx="6">
                  <c:v>1395</c:v>
                </c:pt>
                <c:pt idx="7">
                  <c:v>1394</c:v>
                </c:pt>
                <c:pt idx="8">
                  <c:v>1393</c:v>
                </c:pt>
                <c:pt idx="9">
                  <c:v>1392</c:v>
                </c:pt>
                <c:pt idx="10">
                  <c:v>1391</c:v>
                </c:pt>
                <c:pt idx="11">
                  <c:v>1390</c:v>
                </c:pt>
                <c:pt idx="12">
                  <c:v>1389</c:v>
                </c:pt>
                <c:pt idx="13">
                  <c:v>1388</c:v>
                </c:pt>
              </c:numCache>
            </c:numRef>
          </c:cat>
          <c:val>
            <c:numRef>
              <c:f>'تراز تجاری '!$H$19:$U$19</c:f>
              <c:numCache>
                <c:formatCode>#,##0.0</c:formatCode>
                <c:ptCount val="14"/>
                <c:pt idx="0">
                  <c:v>52.999955952999997</c:v>
                </c:pt>
                <c:pt idx="1">
                  <c:v>48.169252888999999</c:v>
                </c:pt>
                <c:pt idx="2">
                  <c:v>24.489449951000001</c:v>
                </c:pt>
                <c:pt idx="3">
                  <c:v>0</c:v>
                </c:pt>
                <c:pt idx="4">
                  <c:v>44.300593601000003</c:v>
                </c:pt>
                <c:pt idx="5">
                  <c:v>46.773679196000003</c:v>
                </c:pt>
                <c:pt idx="6">
                  <c:v>43.837103085999999</c:v>
                </c:pt>
                <c:pt idx="7">
                  <c:v>32.616139750999999</c:v>
                </c:pt>
                <c:pt idx="8">
                  <c:v>36.538668512000001</c:v>
                </c:pt>
                <c:pt idx="9">
                  <c:v>31.239468246000001</c:v>
                </c:pt>
                <c:pt idx="10">
                  <c:v>31.866879658999999</c:v>
                </c:pt>
                <c:pt idx="11">
                  <c:v>33.805239741000001</c:v>
                </c:pt>
                <c:pt idx="12">
                  <c:v>26.548623533000001</c:v>
                </c:pt>
                <c:pt idx="13">
                  <c:v>21.887309568999999</c:v>
                </c:pt>
              </c:numCache>
            </c:numRef>
          </c:val>
          <c:extLst>
            <c:ext xmlns:c16="http://schemas.microsoft.com/office/drawing/2014/chart" uri="{C3380CC4-5D6E-409C-BE32-E72D297353CC}">
              <c16:uniqueId val="{00000000-2125-4F70-A787-065765396AE0}"/>
            </c:ext>
          </c:extLst>
        </c:ser>
        <c:ser>
          <c:idx val="1"/>
          <c:order val="1"/>
          <c:tx>
            <c:strRef>
              <c:f>'تراز تجاری '!$V$20</c:f>
              <c:strCache>
                <c:ptCount val="1"/>
                <c:pt idx="0">
                  <c:v>واردات</c:v>
                </c:pt>
              </c:strCache>
            </c:strRef>
          </c:tx>
          <c:spPr>
            <a:solidFill>
              <a:schemeClr val="accent2"/>
            </a:solidFill>
            <a:ln>
              <a:noFill/>
            </a:ln>
            <a:effectLst/>
          </c:spPr>
          <c:invertIfNegative val="0"/>
          <c:cat>
            <c:numRef>
              <c:f>'تراز تجاری '!$H$18:$U$18</c:f>
              <c:numCache>
                <c:formatCode>General</c:formatCode>
                <c:ptCount val="14"/>
                <c:pt idx="0">
                  <c:v>1401</c:v>
                </c:pt>
                <c:pt idx="1">
                  <c:v>1400</c:v>
                </c:pt>
                <c:pt idx="2">
                  <c:v>1399</c:v>
                </c:pt>
                <c:pt idx="3">
                  <c:v>1398</c:v>
                </c:pt>
                <c:pt idx="4">
                  <c:v>1397</c:v>
                </c:pt>
                <c:pt idx="5">
                  <c:v>1396</c:v>
                </c:pt>
                <c:pt idx="6">
                  <c:v>1395</c:v>
                </c:pt>
                <c:pt idx="7">
                  <c:v>1394</c:v>
                </c:pt>
                <c:pt idx="8">
                  <c:v>1393</c:v>
                </c:pt>
                <c:pt idx="9">
                  <c:v>1392</c:v>
                </c:pt>
                <c:pt idx="10">
                  <c:v>1391</c:v>
                </c:pt>
                <c:pt idx="11">
                  <c:v>1390</c:v>
                </c:pt>
                <c:pt idx="12">
                  <c:v>1389</c:v>
                </c:pt>
                <c:pt idx="13">
                  <c:v>1388</c:v>
                </c:pt>
              </c:numCache>
            </c:numRef>
          </c:cat>
          <c:val>
            <c:numRef>
              <c:f>'تراز تجاری '!$H$20:$U$20</c:f>
              <c:numCache>
                <c:formatCode>#,##0.0</c:formatCode>
                <c:ptCount val="14"/>
                <c:pt idx="0">
                  <c:v>59.521592892999998</c:v>
                </c:pt>
                <c:pt idx="1">
                  <c:v>52.938473430000002</c:v>
                </c:pt>
                <c:pt idx="2">
                  <c:v>38.800862524999999</c:v>
                </c:pt>
                <c:pt idx="3">
                  <c:v>0</c:v>
                </c:pt>
                <c:pt idx="4">
                  <c:v>41.236168446000001</c:v>
                </c:pt>
                <c:pt idx="5">
                  <c:v>51.612282366999999</c:v>
                </c:pt>
                <c:pt idx="6">
                  <c:v>42.701475123000002</c:v>
                </c:pt>
                <c:pt idx="7">
                  <c:v>33.769860792000003</c:v>
                </c:pt>
                <c:pt idx="8">
                  <c:v>44.987828401000002</c:v>
                </c:pt>
                <c:pt idx="9">
                  <c:v>48.138749461000003</c:v>
                </c:pt>
                <c:pt idx="10">
                  <c:v>51.457988434999997</c:v>
                </c:pt>
                <c:pt idx="11">
                  <c:v>57.487546346000002</c:v>
                </c:pt>
                <c:pt idx="12">
                  <c:v>23.967098352000001</c:v>
                </c:pt>
                <c:pt idx="13">
                  <c:v>54.889533895</c:v>
                </c:pt>
              </c:numCache>
            </c:numRef>
          </c:val>
          <c:extLst>
            <c:ext xmlns:c16="http://schemas.microsoft.com/office/drawing/2014/chart" uri="{C3380CC4-5D6E-409C-BE32-E72D297353CC}">
              <c16:uniqueId val="{00000001-2125-4F70-A787-065765396AE0}"/>
            </c:ext>
          </c:extLst>
        </c:ser>
        <c:ser>
          <c:idx val="2"/>
          <c:order val="2"/>
          <c:tx>
            <c:strRef>
              <c:f>'تراز تجاری '!$V$21</c:f>
              <c:strCache>
                <c:ptCount val="1"/>
                <c:pt idx="0">
                  <c:v>تراز تجاری</c:v>
                </c:pt>
              </c:strCache>
            </c:strRef>
          </c:tx>
          <c:spPr>
            <a:solidFill>
              <a:schemeClr val="accent3"/>
            </a:solidFill>
            <a:effectLst/>
          </c:spPr>
          <c:invertIfNegative val="0"/>
          <c:dLbls>
            <c:dLbl>
              <c:idx val="5"/>
              <c:layout>
                <c:manualLayout>
                  <c:x val="4.8097570656088738E-3"/>
                  <c:y val="-2.7722774198367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25-4F70-A787-065765396AE0}"/>
                </c:ext>
              </c:extLst>
            </c:dLbl>
            <c:dLbl>
              <c:idx val="7"/>
              <c:layout>
                <c:manualLayout>
                  <c:x val="7.2146355984133107E-3"/>
                  <c:y val="-5.23652401524728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25-4F70-A787-065765396AE0}"/>
                </c:ext>
              </c:extLst>
            </c:dLbl>
            <c:spPr>
              <a:noFill/>
              <a:ln>
                <a:noFill/>
              </a:ln>
              <a:effectLst/>
            </c:spPr>
            <c:txPr>
              <a:bodyPr wrap="square" lIns="38100" tIns="19050" rIns="38100" bIns="19050" anchor="ctr">
                <a:spAutoFit/>
              </a:bodyPr>
              <a:lstStyle/>
              <a:p>
                <a:pPr>
                  <a:defRPr b="1">
                    <a:solidFill>
                      <a:srgbClr val="C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'تراز تجاری '!$H$18:$U$18</c:f>
              <c:numCache>
                <c:formatCode>General</c:formatCode>
                <c:ptCount val="14"/>
                <c:pt idx="0">
                  <c:v>1401</c:v>
                </c:pt>
                <c:pt idx="1">
                  <c:v>1400</c:v>
                </c:pt>
                <c:pt idx="2">
                  <c:v>1399</c:v>
                </c:pt>
                <c:pt idx="3">
                  <c:v>1398</c:v>
                </c:pt>
                <c:pt idx="4">
                  <c:v>1397</c:v>
                </c:pt>
                <c:pt idx="5">
                  <c:v>1396</c:v>
                </c:pt>
                <c:pt idx="6">
                  <c:v>1395</c:v>
                </c:pt>
                <c:pt idx="7">
                  <c:v>1394</c:v>
                </c:pt>
                <c:pt idx="8">
                  <c:v>1393</c:v>
                </c:pt>
                <c:pt idx="9">
                  <c:v>1392</c:v>
                </c:pt>
                <c:pt idx="10">
                  <c:v>1391</c:v>
                </c:pt>
                <c:pt idx="11">
                  <c:v>1390</c:v>
                </c:pt>
                <c:pt idx="12">
                  <c:v>1389</c:v>
                </c:pt>
                <c:pt idx="13">
                  <c:v>1388</c:v>
                </c:pt>
              </c:numCache>
            </c:numRef>
          </c:cat>
          <c:val>
            <c:numRef>
              <c:f>'تراز تجاری '!$H$21:$U$21</c:f>
              <c:numCache>
                <c:formatCode>#,##0.00</c:formatCode>
                <c:ptCount val="14"/>
                <c:pt idx="0">
                  <c:v>-6.5216369399999996</c:v>
                </c:pt>
                <c:pt idx="1">
                  <c:v>-4.7692205410000001</c:v>
                </c:pt>
                <c:pt idx="2">
                  <c:v>-14.311412574</c:v>
                </c:pt>
                <c:pt idx="3">
                  <c:v>0</c:v>
                </c:pt>
                <c:pt idx="4">
                  <c:v>3.0644251549999999</c:v>
                </c:pt>
                <c:pt idx="5">
                  <c:v>-4.8386031709999999</c:v>
                </c:pt>
                <c:pt idx="6">
                  <c:v>1.1356279629999999</c:v>
                </c:pt>
                <c:pt idx="7">
                  <c:v>-1.1537210410000001</c:v>
                </c:pt>
                <c:pt idx="8">
                  <c:v>-8.4491598890000006</c:v>
                </c:pt>
                <c:pt idx="9">
                  <c:v>-16.899281214999998</c:v>
                </c:pt>
                <c:pt idx="10">
                  <c:v>-19.591108775999999</c:v>
                </c:pt>
                <c:pt idx="11">
                  <c:v>-23.682306605000001</c:v>
                </c:pt>
                <c:pt idx="12">
                  <c:v>2.5815251809999999</c:v>
                </c:pt>
                <c:pt idx="13">
                  <c:v>-33.002224325999997</c:v>
                </c:pt>
              </c:numCache>
            </c:numRef>
          </c:val>
          <c:extLst>
            <c:ext xmlns:c16="http://schemas.microsoft.com/office/drawing/2014/chart" uri="{C3380CC4-5D6E-409C-BE32-E72D297353CC}">
              <c16:uniqueId val="{00000004-2125-4F70-A787-065765396AE0}"/>
            </c:ext>
          </c:extLst>
        </c:ser>
        <c:dLbls>
          <c:showLegendKey val="0"/>
          <c:showVal val="0"/>
          <c:showCatName val="0"/>
          <c:showSerName val="0"/>
          <c:showPercent val="0"/>
          <c:showBubbleSize val="0"/>
        </c:dLbls>
        <c:gapWidth val="75"/>
        <c:axId val="135456256"/>
        <c:axId val="250357440"/>
      </c:barChart>
      <c:catAx>
        <c:axId val="13545625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250357440"/>
        <c:crosses val="autoZero"/>
        <c:auto val="1"/>
        <c:lblAlgn val="ctr"/>
        <c:lblOffset val="100"/>
        <c:tickLblSkip val="1"/>
        <c:noMultiLvlLbl val="0"/>
      </c:catAx>
      <c:valAx>
        <c:axId val="250357440"/>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a-IR" sz="1200" b="1">
                    <a:cs typeface="B Nazanin" panose="00000400000000000000" pitchFamily="2" charset="-78"/>
                  </a:rPr>
                  <a:t>میلیارد دلار</a:t>
                </a:r>
                <a:endParaRPr lang="en-US" sz="1200" b="1">
                  <a:cs typeface="B Nazanin" panose="00000400000000000000" pitchFamily="2" charset="-78"/>
                </a:endParaRPr>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13545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B Nazanin" panose="00000400000000000000" pitchFamily="2" charset="-78"/>
              </a:defRPr>
            </a:pPr>
            <a:r>
              <a:rPr lang="fa-IR" sz="1600" b="1">
                <a:cs typeface="B Nazanin" panose="00000400000000000000" pitchFamily="2" charset="-78"/>
              </a:rPr>
              <a:t>تراز تجاری غیر نفتی- آمار گمرک</a:t>
            </a:r>
          </a:p>
        </c:rich>
      </c:tx>
      <c:overlay val="0"/>
      <c:spPr>
        <a:noFill/>
        <a:ln>
          <a:noFill/>
        </a:ln>
        <a:effectLst/>
      </c:spPr>
    </c:title>
    <c:autoTitleDeleted val="0"/>
    <c:plotArea>
      <c:layout>
        <c:manualLayout>
          <c:layoutTarget val="inner"/>
          <c:xMode val="edge"/>
          <c:yMode val="edge"/>
          <c:x val="3.4617753078433885E-2"/>
          <c:y val="0.15151480612571197"/>
          <c:w val="0.88335866863272927"/>
          <c:h val="0.71062881313539061"/>
        </c:manualLayout>
      </c:layout>
      <c:barChart>
        <c:barDir val="col"/>
        <c:grouping val="clustered"/>
        <c:varyColors val="0"/>
        <c:ser>
          <c:idx val="0"/>
          <c:order val="0"/>
          <c:tx>
            <c:strRef>
              <c:f>'تراز تجاری '!$AC$6</c:f>
              <c:strCache>
                <c:ptCount val="1"/>
                <c:pt idx="0">
                  <c:v> صادرات (میلیارد دلار)</c:v>
                </c:pt>
              </c:strCache>
            </c:strRef>
          </c:tx>
          <c:spPr>
            <a:solidFill>
              <a:schemeClr val="accent2">
                <a:lumMod val="60000"/>
                <a:lumOff val="40000"/>
              </a:schemeClr>
            </a:solidFill>
            <a:ln>
              <a:noFill/>
            </a:ln>
            <a:effectLst/>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'تراز تجاری '!$A$5:$AB$5</c15:sqref>
                  </c15:fullRef>
                </c:ext>
              </c:extLst>
              <c:f>('تراز تجاری '!$A$5:$B$5,'تراز تجاری '!$M$5,'تراز تجاری '!$R$5:$AB$5)</c:f>
              <c:strCache>
                <c:ptCount val="14"/>
                <c:pt idx="0">
                  <c:v>پنج ماهه 1403</c:v>
                </c:pt>
                <c:pt idx="1">
                  <c:v>چهارماهه1403</c:v>
                </c:pt>
                <c:pt idx="2">
                  <c:v>پنج ماهه 1402</c:v>
                </c:pt>
                <c:pt idx="3">
                  <c:v>1402</c:v>
                </c:pt>
                <c:pt idx="4">
                  <c:v>1401</c:v>
                </c:pt>
                <c:pt idx="5">
                  <c:v>1400</c:v>
                </c:pt>
                <c:pt idx="6">
                  <c:v>1399</c:v>
                </c:pt>
                <c:pt idx="7">
                  <c:v>1398</c:v>
                </c:pt>
                <c:pt idx="8">
                  <c:v>1397</c:v>
                </c:pt>
                <c:pt idx="9">
                  <c:v>1396</c:v>
                </c:pt>
                <c:pt idx="10">
                  <c:v>1395</c:v>
                </c:pt>
                <c:pt idx="11">
                  <c:v>1394</c:v>
                </c:pt>
                <c:pt idx="12">
                  <c:v>1393</c:v>
                </c:pt>
                <c:pt idx="13">
                  <c:v>1392</c:v>
                </c:pt>
              </c:strCache>
            </c:strRef>
          </c:cat>
          <c:val>
            <c:numRef>
              <c:extLst>
                <c:ext xmlns:c15="http://schemas.microsoft.com/office/drawing/2012/chart" uri="{02D57815-91ED-43cb-92C2-25804820EDAC}">
                  <c15:fullRef>
                    <c15:sqref>'تراز تجاری '!$A$6:$AB$6</c15:sqref>
                  </c15:fullRef>
                </c:ext>
              </c:extLst>
              <c:f>('تراز تجاری '!$A$6:$B$6,'تراز تجاری '!$M$6,'تراز تجاری '!$R$6:$AB$6)</c:f>
              <c:numCache>
                <c:formatCode>#,##0.0</c:formatCode>
                <c:ptCount val="14"/>
                <c:pt idx="0">
                  <c:v>21.9</c:v>
                </c:pt>
                <c:pt idx="1">
                  <c:v>17.399999999999999</c:v>
                </c:pt>
                <c:pt idx="2" formatCode="#,##0.00">
                  <c:v>19.341546534999999</c:v>
                </c:pt>
                <c:pt idx="3">
                  <c:v>49.329446425</c:v>
                </c:pt>
                <c:pt idx="4">
                  <c:v>54.139403989999998</c:v>
                </c:pt>
                <c:pt idx="5">
                  <c:v>48.44</c:v>
                </c:pt>
                <c:pt idx="6">
                  <c:v>34.807000000000002</c:v>
                </c:pt>
                <c:pt idx="7">
                  <c:v>41.423826777086326</c:v>
                </c:pt>
                <c:pt idx="8">
                  <c:v>44.670433426062139</c:v>
                </c:pt>
                <c:pt idx="9">
                  <c:v>46.982171020999999</c:v>
                </c:pt>
                <c:pt idx="10">
                  <c:v>44.041764564648105</c:v>
                </c:pt>
                <c:pt idx="11">
                  <c:v>44.041764564648105</c:v>
                </c:pt>
                <c:pt idx="12">
                  <c:v>36.555197889820001</c:v>
                </c:pt>
                <c:pt idx="13">
                  <c:v>31.552399474450002</c:v>
                </c:pt>
              </c:numCache>
            </c:numRef>
          </c:val>
          <c:extLst>
            <c:ext xmlns:c16="http://schemas.microsoft.com/office/drawing/2014/chart" uri="{C3380CC4-5D6E-409C-BE32-E72D297353CC}">
              <c16:uniqueId val="{00000000-496A-4C9E-AC08-4DC3D5C3663D}"/>
            </c:ext>
          </c:extLst>
        </c:ser>
        <c:ser>
          <c:idx val="1"/>
          <c:order val="1"/>
          <c:tx>
            <c:strRef>
              <c:f>'تراز تجاری '!$AC$7</c:f>
              <c:strCache>
                <c:ptCount val="1"/>
                <c:pt idx="0">
                  <c:v> واردات (میلیارد دلار)</c:v>
                </c:pt>
              </c:strCache>
            </c:strRef>
          </c:tx>
          <c:spPr>
            <a:solidFill>
              <a:srgbClr val="00B0F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'تراز تجاری '!$A$5:$AB$5</c15:sqref>
                  </c15:fullRef>
                </c:ext>
              </c:extLst>
              <c:f>('تراز تجاری '!$A$5:$B$5,'تراز تجاری '!$M$5,'تراز تجاری '!$R$5:$AB$5)</c:f>
              <c:strCache>
                <c:ptCount val="14"/>
                <c:pt idx="0">
                  <c:v>پنج ماهه 1403</c:v>
                </c:pt>
                <c:pt idx="1">
                  <c:v>چهارماهه1403</c:v>
                </c:pt>
                <c:pt idx="2">
                  <c:v>پنج ماهه 1402</c:v>
                </c:pt>
                <c:pt idx="3">
                  <c:v>1402</c:v>
                </c:pt>
                <c:pt idx="4">
                  <c:v>1401</c:v>
                </c:pt>
                <c:pt idx="5">
                  <c:v>1400</c:v>
                </c:pt>
                <c:pt idx="6">
                  <c:v>1399</c:v>
                </c:pt>
                <c:pt idx="7">
                  <c:v>1398</c:v>
                </c:pt>
                <c:pt idx="8">
                  <c:v>1397</c:v>
                </c:pt>
                <c:pt idx="9">
                  <c:v>1396</c:v>
                </c:pt>
                <c:pt idx="10">
                  <c:v>1395</c:v>
                </c:pt>
                <c:pt idx="11">
                  <c:v>1394</c:v>
                </c:pt>
                <c:pt idx="12">
                  <c:v>1393</c:v>
                </c:pt>
                <c:pt idx="13">
                  <c:v>1392</c:v>
                </c:pt>
              </c:strCache>
            </c:strRef>
          </c:cat>
          <c:val>
            <c:numRef>
              <c:extLst>
                <c:ext xmlns:c15="http://schemas.microsoft.com/office/drawing/2012/chart" uri="{02D57815-91ED-43cb-92C2-25804820EDAC}">
                  <c15:fullRef>
                    <c15:sqref>'تراز تجاری '!$A$7:$AB$7</c15:sqref>
                  </c15:fullRef>
                </c:ext>
              </c:extLst>
              <c:f>('تراز تجاری '!$A$7:$B$7,'تراز تجاری '!$M$7,'تراز تجاری '!$R$7:$AB$7)</c:f>
              <c:numCache>
                <c:formatCode>#,##0.0</c:formatCode>
                <c:ptCount val="14"/>
                <c:pt idx="0">
                  <c:v>26.3</c:v>
                </c:pt>
                <c:pt idx="1">
                  <c:v>19.399999999999999</c:v>
                </c:pt>
                <c:pt idx="2" formatCode="#,##0.00">
                  <c:v>24.188374944220101</c:v>
                </c:pt>
                <c:pt idx="3" formatCode="#,##0.00">
                  <c:v>66.204006867259494</c:v>
                </c:pt>
                <c:pt idx="4">
                  <c:v>60.308688113174227</c:v>
                </c:pt>
                <c:pt idx="5">
                  <c:v>52.996000000000002</c:v>
                </c:pt>
                <c:pt idx="6">
                  <c:v>38.890281277</c:v>
                </c:pt>
                <c:pt idx="7">
                  <c:v>44.091577215000001</c:v>
                </c:pt>
                <c:pt idx="8">
                  <c:v>43.168759322762362</c:v>
                </c:pt>
                <c:pt idx="9">
                  <c:v>54.459213278999997</c:v>
                </c:pt>
                <c:pt idx="10">
                  <c:v>43.683868535755202</c:v>
                </c:pt>
                <c:pt idx="11">
                  <c:v>41.538520525909895</c:v>
                </c:pt>
                <c:pt idx="12">
                  <c:v>53.569482238319999</c:v>
                </c:pt>
                <c:pt idx="13">
                  <c:v>49.70930267608</c:v>
                </c:pt>
              </c:numCache>
            </c:numRef>
          </c:val>
          <c:extLst>
            <c:ext xmlns:c16="http://schemas.microsoft.com/office/drawing/2014/chart" uri="{C3380CC4-5D6E-409C-BE32-E72D297353CC}">
              <c16:uniqueId val="{00000001-496A-4C9E-AC08-4DC3D5C3663D}"/>
            </c:ext>
          </c:extLst>
        </c:ser>
        <c:ser>
          <c:idx val="2"/>
          <c:order val="2"/>
          <c:tx>
            <c:strRef>
              <c:f>'تراز تجاری '!$AC$8</c:f>
              <c:strCache>
                <c:ptCount val="1"/>
                <c:pt idx="0">
                  <c:v>تراز تجاری</c:v>
                </c:pt>
              </c:strCache>
            </c:strRef>
          </c:tx>
          <c:spPr>
            <a:solidFill>
              <a:srgbClr val="FF0000"/>
            </a:solidFill>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'تراز تجاری '!$A$5:$AB$5</c15:sqref>
                  </c15:fullRef>
                </c:ext>
              </c:extLst>
              <c:f>('تراز تجاری '!$A$5:$B$5,'تراز تجاری '!$M$5,'تراز تجاری '!$R$5:$AB$5)</c:f>
              <c:strCache>
                <c:ptCount val="14"/>
                <c:pt idx="0">
                  <c:v>پنج ماهه 1403</c:v>
                </c:pt>
                <c:pt idx="1">
                  <c:v>چهارماهه1403</c:v>
                </c:pt>
                <c:pt idx="2">
                  <c:v>پنج ماهه 1402</c:v>
                </c:pt>
                <c:pt idx="3">
                  <c:v>1402</c:v>
                </c:pt>
                <c:pt idx="4">
                  <c:v>1401</c:v>
                </c:pt>
                <c:pt idx="5">
                  <c:v>1400</c:v>
                </c:pt>
                <c:pt idx="6">
                  <c:v>1399</c:v>
                </c:pt>
                <c:pt idx="7">
                  <c:v>1398</c:v>
                </c:pt>
                <c:pt idx="8">
                  <c:v>1397</c:v>
                </c:pt>
                <c:pt idx="9">
                  <c:v>1396</c:v>
                </c:pt>
                <c:pt idx="10">
                  <c:v>1395</c:v>
                </c:pt>
                <c:pt idx="11">
                  <c:v>1394</c:v>
                </c:pt>
                <c:pt idx="12">
                  <c:v>1393</c:v>
                </c:pt>
                <c:pt idx="13">
                  <c:v>1392</c:v>
                </c:pt>
              </c:strCache>
            </c:strRef>
          </c:cat>
          <c:val>
            <c:numRef>
              <c:extLst>
                <c:ext xmlns:c15="http://schemas.microsoft.com/office/drawing/2012/chart" uri="{02D57815-91ED-43cb-92C2-25804820EDAC}">
                  <c15:fullRef>
                    <c15:sqref>'تراز تجاری '!$A$8:$AB$8</c15:sqref>
                  </c15:fullRef>
                </c:ext>
              </c:extLst>
              <c:f>('تراز تجاری '!$A$8:$B$8,'تراز تجاری '!$M$8,'تراز تجاری '!$R$8:$AB$8)</c:f>
              <c:numCache>
                <c:formatCode>#,##0.0</c:formatCode>
                <c:ptCount val="14"/>
                <c:pt idx="0">
                  <c:v>-4.4000000000000021</c:v>
                </c:pt>
                <c:pt idx="1">
                  <c:v>-2</c:v>
                </c:pt>
                <c:pt idx="2">
                  <c:v>-4.8468284092201017</c:v>
                </c:pt>
                <c:pt idx="3">
                  <c:v>-16.874560442259494</c:v>
                </c:pt>
                <c:pt idx="4">
                  <c:v>-6.1692841231742293</c:v>
                </c:pt>
                <c:pt idx="5">
                  <c:v>-4.5560000000000045</c:v>
                </c:pt>
                <c:pt idx="6">
                  <c:v>-4.0832812769999975</c:v>
                </c:pt>
                <c:pt idx="7">
                  <c:v>-2.6677504379136749</c:v>
                </c:pt>
                <c:pt idx="8">
                  <c:v>1.5016741032997771</c:v>
                </c:pt>
                <c:pt idx="9">
                  <c:v>-7.4770422579999973</c:v>
                </c:pt>
                <c:pt idx="10">
                  <c:v>0.35789602889290251</c:v>
                </c:pt>
                <c:pt idx="11">
                  <c:v>2.5032440387382096</c:v>
                </c:pt>
                <c:pt idx="12">
                  <c:v>-17.014284348499999</c:v>
                </c:pt>
                <c:pt idx="13">
                  <c:v>-18.156903201629998</c:v>
                </c:pt>
              </c:numCache>
            </c:numRef>
          </c:val>
          <c:extLst>
            <c:ext xmlns:c15="http://schemas.microsoft.com/office/drawing/2012/chart" uri="{02D57815-91ED-43cb-92C2-25804820EDAC}">
              <c15:categoryFilterExceptions>
                <c15:categoryFilterException>
                  <c15:sqref>'تراز تجاری '!$E$8</c15:sqref>
                  <c15:dLbl>
                    <c:idx val="1"/>
                    <c:layout>
                      <c:manualLayout>
                        <c:x val="7.1255530298806342E-3"/>
                        <c:y val="8.7912087912087919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4BFC-4382-A7A0-84F479FB6BAE}"/>
                      </c:ext>
                    </c:extLst>
                  </c15:dLbl>
                </c15:categoryFilterException>
                <c15:categoryFilterException>
                  <c15:sqref>'تراز تجاری '!$F$8</c15:sqref>
                  <c15:spPr xmlns:c15="http://schemas.microsoft.com/office/drawing/2012/chart">
                    <a:solidFill>
                      <a:srgbClr val="00B050"/>
                    </a:solidFill>
                    <a:effectLst/>
                  </c15:spPr>
                  <c15:invertIfNegative val="0"/>
                  <c15:bubble3D val="0"/>
                </c15:categoryFilterException>
              </c15:categoryFilterExceptions>
            </c:ext>
            <c:ext xmlns:c16="http://schemas.microsoft.com/office/drawing/2014/chart" uri="{C3380CC4-5D6E-409C-BE32-E72D297353CC}">
              <c16:uniqueId val="{00000005-496A-4C9E-AC08-4DC3D5C3663D}"/>
            </c:ext>
          </c:extLst>
        </c:ser>
        <c:dLbls>
          <c:showLegendKey val="0"/>
          <c:showVal val="0"/>
          <c:showCatName val="0"/>
          <c:showSerName val="0"/>
          <c:showPercent val="0"/>
          <c:showBubbleSize val="0"/>
        </c:dLbls>
        <c:gapWidth val="75"/>
        <c:axId val="135456256"/>
        <c:axId val="250357440"/>
      </c:barChart>
      <c:lineChart>
        <c:grouping val="standard"/>
        <c:varyColors val="0"/>
        <c:ser>
          <c:idx val="3"/>
          <c:order val="3"/>
          <c:tx>
            <c:strRef>
              <c:f>'تراز تجاری '!$AC$9</c:f>
              <c:strCache>
                <c:ptCount val="1"/>
                <c:pt idx="0">
                  <c:v> واردات (میلیون تن)</c:v>
                </c:pt>
              </c:strCache>
            </c:strRef>
          </c:tx>
          <c:marker>
            <c:symbol val="none"/>
          </c:marker>
          <c:cat>
            <c:numRef>
              <c:extLst>
                <c:ext xmlns:c15="http://schemas.microsoft.com/office/drawing/2012/chart" uri="{02D57815-91ED-43cb-92C2-25804820EDAC}">
                  <c15:fullRef>
                    <c15:sqref>'تراز تجاری '!$R$5:$AB$5</c15:sqref>
                  </c15:fullRef>
                </c:ext>
              </c:extLst>
              <c:f>'تراز تجاری '!$R$5:$S$5</c:f>
              <c:numCache>
                <c:formatCode>General</c:formatCode>
                <c:ptCount val="2"/>
                <c:pt idx="0">
                  <c:v>1402</c:v>
                </c:pt>
                <c:pt idx="1">
                  <c:v>1401</c:v>
                </c:pt>
              </c:numCache>
            </c:numRef>
          </c:cat>
          <c:val>
            <c:numRef>
              <c:extLst>
                <c:ext xmlns:c15="http://schemas.microsoft.com/office/drawing/2012/chart" uri="{02D57815-91ED-43cb-92C2-25804820EDAC}">
                  <c15:fullRef>
                    <c15:sqref>'تراز تجاری '!$A$9:$AB$9</c15:sqref>
                  </c15:fullRef>
                </c:ext>
              </c:extLst>
              <c:f>('تراز تجاری '!$A$9:$B$9,'تراز تجاری '!$M$9,'تراز تجاری '!$R$9:$AB$9)</c:f>
              <c:numCache>
                <c:formatCode>#,##0</c:formatCode>
                <c:ptCount val="14"/>
                <c:pt idx="0">
                  <c:v>15687.9085996431</c:v>
                </c:pt>
                <c:pt idx="1">
                  <c:v>12591.626421000001</c:v>
                </c:pt>
                <c:pt idx="2">
                  <c:v>14422.806262349228</c:v>
                </c:pt>
                <c:pt idx="3">
                  <c:v>39016.264110966295</c:v>
                </c:pt>
                <c:pt idx="4">
                  <c:v>37358.194779427002</c:v>
                </c:pt>
                <c:pt idx="5">
                  <c:v>41193.220895145772</c:v>
                </c:pt>
                <c:pt idx="6">
                  <c:v>33729.541567</c:v>
                </c:pt>
                <c:pt idx="7">
                  <c:v>35824.818071480055</c:v>
                </c:pt>
                <c:pt idx="8">
                  <c:v>32355.758905999995</c:v>
                </c:pt>
                <c:pt idx="9">
                  <c:v>38855.735813370004</c:v>
                </c:pt>
                <c:pt idx="10">
                  <c:v>33299</c:v>
                </c:pt>
                <c:pt idx="11">
                  <c:v>35152.1052969964</c:v>
                </c:pt>
                <c:pt idx="12">
                  <c:v>43015.7889066071</c:v>
                </c:pt>
                <c:pt idx="13">
                  <c:v>33683.877176212001</c:v>
                </c:pt>
              </c:numCache>
            </c:numRef>
          </c:val>
          <c:smooth val="0"/>
          <c:extLst>
            <c:ext xmlns:c16="http://schemas.microsoft.com/office/drawing/2014/chart" uri="{C3380CC4-5D6E-409C-BE32-E72D297353CC}">
              <c16:uniqueId val="{00000006-496A-4C9E-AC08-4DC3D5C3663D}"/>
            </c:ext>
          </c:extLst>
        </c:ser>
        <c:ser>
          <c:idx val="4"/>
          <c:order val="4"/>
          <c:tx>
            <c:strRef>
              <c:f>'تراز تجاری '!$AC$10</c:f>
              <c:strCache>
                <c:ptCount val="1"/>
                <c:pt idx="0">
                  <c:v> صادرات (میلیون تن)</c:v>
                </c:pt>
              </c:strCache>
            </c:strRef>
          </c:tx>
          <c:marker>
            <c:symbol val="none"/>
          </c:marker>
          <c:cat>
            <c:numRef>
              <c:extLst>
                <c:ext xmlns:c15="http://schemas.microsoft.com/office/drawing/2012/chart" uri="{02D57815-91ED-43cb-92C2-25804820EDAC}">
                  <c15:fullRef>
                    <c15:sqref>'تراز تجاری '!$R$5:$AB$5</c15:sqref>
                  </c15:fullRef>
                </c:ext>
              </c:extLst>
              <c:f>'تراز تجاری '!$R$5:$S$5</c:f>
              <c:numCache>
                <c:formatCode>General</c:formatCode>
                <c:ptCount val="2"/>
                <c:pt idx="0">
                  <c:v>1402</c:v>
                </c:pt>
                <c:pt idx="1">
                  <c:v>1401</c:v>
                </c:pt>
              </c:numCache>
            </c:numRef>
          </c:cat>
          <c:val>
            <c:numRef>
              <c:extLst>
                <c:ext xmlns:c15="http://schemas.microsoft.com/office/drawing/2012/chart" uri="{02D57815-91ED-43cb-92C2-25804820EDAC}">
                  <c15:fullRef>
                    <c15:sqref>'تراز تجاری '!$A$10:$AB$10</c15:sqref>
                  </c15:fullRef>
                </c:ext>
              </c:extLst>
              <c:f>('تراز تجاری '!$A$10:$B$10,'تراز تجاری '!$M$10,'تراز تجاری '!$R$10:$AB$10)</c:f>
              <c:numCache>
                <c:formatCode>#,##0</c:formatCode>
                <c:ptCount val="14"/>
                <c:pt idx="0">
                  <c:v>60511.676119000003</c:v>
                </c:pt>
                <c:pt idx="1">
                  <c:v>47978.152522999997</c:v>
                </c:pt>
                <c:pt idx="2">
                  <c:v>55910.04004</c:v>
                </c:pt>
                <c:pt idx="3">
                  <c:v>136408.84039100001</c:v>
                </c:pt>
                <c:pt idx="4">
                  <c:v>124251.54612699999</c:v>
                </c:pt>
                <c:pt idx="5">
                  <c:v>122416.874662</c:v>
                </c:pt>
                <c:pt idx="6">
                  <c:v>113189.417306</c:v>
                </c:pt>
                <c:pt idx="7">
                  <c:v>134331.20537036</c:v>
                </c:pt>
                <c:pt idx="8">
                  <c:v>117967.63964698996</c:v>
                </c:pt>
                <c:pt idx="9">
                  <c:v>132881.76244935</c:v>
                </c:pt>
                <c:pt idx="10">
                  <c:v>129892</c:v>
                </c:pt>
                <c:pt idx="11">
                  <c:v>93906.988513637305</c:v>
                </c:pt>
                <c:pt idx="12">
                  <c:v>81634.488033257512</c:v>
                </c:pt>
                <c:pt idx="13">
                  <c:v>81102.90839216001</c:v>
                </c:pt>
              </c:numCache>
            </c:numRef>
          </c:val>
          <c:smooth val="0"/>
          <c:extLst>
            <c:ext xmlns:c16="http://schemas.microsoft.com/office/drawing/2014/chart" uri="{C3380CC4-5D6E-409C-BE32-E72D297353CC}">
              <c16:uniqueId val="{00000007-496A-4C9E-AC08-4DC3D5C3663D}"/>
            </c:ext>
          </c:extLst>
        </c:ser>
        <c:dLbls>
          <c:showLegendKey val="0"/>
          <c:showVal val="0"/>
          <c:showCatName val="0"/>
          <c:showSerName val="0"/>
          <c:showPercent val="0"/>
          <c:showBubbleSize val="0"/>
        </c:dLbls>
        <c:marker val="1"/>
        <c:smooth val="0"/>
        <c:axId val="187774112"/>
        <c:axId val="187760192"/>
      </c:lineChart>
      <c:catAx>
        <c:axId val="13545625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crossAx val="250357440"/>
        <c:crosses val="autoZero"/>
        <c:auto val="1"/>
        <c:lblAlgn val="ctr"/>
        <c:lblOffset val="100"/>
        <c:noMultiLvlLbl val="0"/>
      </c:catAx>
      <c:valAx>
        <c:axId val="250357440"/>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0" vert="horz" anchor="t" anchorCtr="0"/>
              <a:lstStyle/>
              <a:p>
                <a:pPr>
                  <a:defRPr sz="1050" b="1">
                    <a:cs typeface="B Nazanin" panose="00000400000000000000" pitchFamily="2" charset="-78"/>
                  </a:defRPr>
                </a:pPr>
                <a:r>
                  <a:rPr lang="ar-DZ" sz="1050" b="1">
                    <a:cs typeface="B Nazanin" panose="00000400000000000000" pitchFamily="2" charset="-78"/>
                  </a:rPr>
                  <a:t>میلیارد دلار</a:t>
                </a:r>
              </a:p>
            </c:rich>
          </c:tx>
          <c:layout>
            <c:manualLayout>
              <c:xMode val="edge"/>
              <c:yMode val="edge"/>
              <c:x val="0.92981894212375993"/>
              <c:y val="4.3083556863084432E-2"/>
            </c:manualLayout>
          </c:layout>
          <c:overlay val="0"/>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B Nazanin" panose="00000400000000000000" pitchFamily="2" charset="-78"/>
              </a:defRPr>
            </a:pPr>
            <a:endParaRPr lang="en-US"/>
          </a:p>
        </c:txPr>
        <c:crossAx val="135456256"/>
        <c:crosses val="autoZero"/>
        <c:crossBetween val="between"/>
      </c:valAx>
      <c:valAx>
        <c:axId val="187760192"/>
        <c:scaling>
          <c:orientation val="minMax"/>
        </c:scaling>
        <c:delete val="0"/>
        <c:axPos val="l"/>
        <c:title>
          <c:tx>
            <c:rich>
              <a:bodyPr rot="0" vert="horz" anchor="t" anchorCtr="0"/>
              <a:lstStyle/>
              <a:p>
                <a:pPr>
                  <a:defRPr sz="1050">
                    <a:cs typeface="B Nazanin" panose="00000400000000000000" pitchFamily="2" charset="-78"/>
                  </a:defRPr>
                </a:pPr>
                <a:r>
                  <a:rPr lang="ar-DZ" sz="1050">
                    <a:cs typeface="B Nazanin" panose="00000400000000000000" pitchFamily="2" charset="-78"/>
                  </a:rPr>
                  <a:t>هزار تن</a:t>
                </a:r>
              </a:p>
            </c:rich>
          </c:tx>
          <c:layout>
            <c:manualLayout>
              <c:xMode val="edge"/>
              <c:yMode val="edge"/>
              <c:x val="9.4588011141021593E-3"/>
              <c:y val="3.9420553200080762E-2"/>
            </c:manualLayout>
          </c:layout>
          <c:overlay val="0"/>
        </c:title>
        <c:numFmt formatCode="#,##0" sourceLinked="1"/>
        <c:majorTickMark val="out"/>
        <c:minorTickMark val="none"/>
        <c:tickLblPos val="nextTo"/>
        <c:crossAx val="187774112"/>
        <c:crosses val="autoZero"/>
        <c:crossBetween val="between"/>
      </c:valAx>
      <c:catAx>
        <c:axId val="187774112"/>
        <c:scaling>
          <c:orientation val="minMax"/>
        </c:scaling>
        <c:delete val="1"/>
        <c:axPos val="b"/>
        <c:numFmt formatCode="General" sourceLinked="1"/>
        <c:majorTickMark val="out"/>
        <c:minorTickMark val="none"/>
        <c:tickLblPos val="nextTo"/>
        <c:crossAx val="1877601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B Nazanin" panose="00000400000000000000" pitchFamily="2" charset="-78"/>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خروج سرمایه"/>
                <a:ea typeface="+mn-ea"/>
                <a:cs typeface="B Titr" panose="00000700000000000000" pitchFamily="2" charset="-78"/>
              </a:defRPr>
            </a:pPr>
            <a:r>
              <a:rPr lang="fa-IR">
                <a:latin typeface="خروج سرمایه"/>
                <a:cs typeface="B Titr" panose="00000700000000000000" pitchFamily="2" charset="-78"/>
              </a:rPr>
              <a:t>محاسبه خروج سرمایه</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خروج سرمایه"/>
              <a:ea typeface="+mn-ea"/>
              <a:cs typeface="B Titr" panose="00000700000000000000" pitchFamily="2" charset="-78"/>
            </a:defRPr>
          </a:pPr>
          <a:endParaRPr lang="en-US"/>
        </a:p>
      </c:txPr>
    </c:title>
    <c:autoTitleDeleted val="0"/>
    <c:plotArea>
      <c:layout>
        <c:manualLayout>
          <c:layoutTarget val="inner"/>
          <c:xMode val="edge"/>
          <c:yMode val="edge"/>
          <c:x val="7.5191741971850828E-2"/>
          <c:y val="9.6636085626911311E-2"/>
          <c:w val="0.90056108087160236"/>
          <c:h val="0.71426039634953886"/>
        </c:manualLayout>
      </c:layout>
      <c:barChart>
        <c:barDir val="col"/>
        <c:grouping val="clustered"/>
        <c:varyColors val="0"/>
        <c:ser>
          <c:idx val="3"/>
          <c:order val="3"/>
          <c:tx>
            <c:strRef>
              <c:f>'خروج سرمایه-3روش'!$Q$2</c:f>
              <c:strCache>
                <c:ptCount val="1"/>
                <c:pt idx="0">
                  <c:v>تزریق بانک مرکزی در بازار غیررسمی</c:v>
                </c:pt>
              </c:strCache>
            </c:strRef>
          </c:tx>
          <c:spPr>
            <a:solidFill>
              <a:schemeClr val="accent4"/>
            </a:solidFill>
            <a:ln>
              <a:noFill/>
            </a:ln>
            <a:effectLst/>
          </c:spPr>
          <c:invertIfNegative val="0"/>
          <c:cat>
            <c:numRef>
              <c:extLst>
                <c:ext xmlns:c15="http://schemas.microsoft.com/office/drawing/2012/chart" uri="{02D57815-91ED-43cb-92C2-25804820EDAC}">
                  <c15:fullRef>
                    <c15:sqref>'خروج سرمایه-3روش'!$B$27:$B$59</c15:sqref>
                  </c15:fullRef>
                </c:ext>
              </c:extLst>
              <c:f>'خروج سرمایه-3روش'!$B$27:$B$53</c:f>
              <c:numCache>
                <c:formatCode>0;[Red]0</c:formatCode>
                <c:ptCount val="27"/>
                <c:pt idx="0">
                  <c:v>1376</c:v>
                </c:pt>
                <c:pt idx="1">
                  <c:v>1377</c:v>
                </c:pt>
                <c:pt idx="2">
                  <c:v>1378</c:v>
                </c:pt>
                <c:pt idx="3">
                  <c:v>1379</c:v>
                </c:pt>
                <c:pt idx="4">
                  <c:v>1380</c:v>
                </c:pt>
                <c:pt idx="5">
                  <c:v>1381</c:v>
                </c:pt>
                <c:pt idx="6">
                  <c:v>1382</c:v>
                </c:pt>
                <c:pt idx="7">
                  <c:v>1383</c:v>
                </c:pt>
                <c:pt idx="8">
                  <c:v>1384</c:v>
                </c:pt>
                <c:pt idx="9">
                  <c:v>1385</c:v>
                </c:pt>
                <c:pt idx="10">
                  <c:v>1386</c:v>
                </c:pt>
                <c:pt idx="11">
                  <c:v>1387</c:v>
                </c:pt>
                <c:pt idx="12">
                  <c:v>1388</c:v>
                </c:pt>
                <c:pt idx="13">
                  <c:v>1389</c:v>
                </c:pt>
                <c:pt idx="14">
                  <c:v>1390</c:v>
                </c:pt>
                <c:pt idx="15">
                  <c:v>1391</c:v>
                </c:pt>
                <c:pt idx="16">
                  <c:v>1392</c:v>
                </c:pt>
                <c:pt idx="17">
                  <c:v>1393</c:v>
                </c:pt>
                <c:pt idx="18">
                  <c:v>1394</c:v>
                </c:pt>
                <c:pt idx="19">
                  <c:v>1395</c:v>
                </c:pt>
                <c:pt idx="20">
                  <c:v>1396</c:v>
                </c:pt>
                <c:pt idx="21">
                  <c:v>1397</c:v>
                </c:pt>
                <c:pt idx="22">
                  <c:v>1398</c:v>
                </c:pt>
                <c:pt idx="23">
                  <c:v>1399</c:v>
                </c:pt>
                <c:pt idx="24">
                  <c:v>1400</c:v>
                </c:pt>
                <c:pt idx="25">
                  <c:v>1401</c:v>
                </c:pt>
                <c:pt idx="26">
                  <c:v>1402</c:v>
                </c:pt>
              </c:numCache>
            </c:numRef>
          </c:cat>
          <c:val>
            <c:numRef>
              <c:extLst>
                <c:ext xmlns:c15="http://schemas.microsoft.com/office/drawing/2012/chart" uri="{02D57815-91ED-43cb-92C2-25804820EDAC}">
                  <c15:fullRef>
                    <c15:sqref>'خروج سرمایه-3روش'!$Q$27:$Q$59</c15:sqref>
                  </c15:fullRef>
                </c:ext>
              </c:extLst>
              <c:f>'خروج سرمایه-3روش'!$Q$27:$Q$53</c:f>
              <c:numCache>
                <c:formatCode>#,##0;[Red]#,##0</c:formatCode>
                <c:ptCount val="27"/>
                <c:pt idx="6" formatCode="#,##0.0;[Red]#,##0.0">
                  <c:v>7.3</c:v>
                </c:pt>
                <c:pt idx="7" formatCode="#,##0.0;[Red]#,##0.0">
                  <c:v>8.9</c:v>
                </c:pt>
                <c:pt idx="8" formatCode="#,##0.0;[Red]#,##0.0">
                  <c:v>11.5</c:v>
                </c:pt>
                <c:pt idx="9" formatCode="#,##0.0;[Red]#,##0.0">
                  <c:v>17.7</c:v>
                </c:pt>
                <c:pt idx="10" formatCode="#,##0.0;[Red]#,##0.0">
                  <c:v>24.6</c:v>
                </c:pt>
                <c:pt idx="11" formatCode="#,##0.0;[Red]#,##0.0">
                  <c:v>36.299999999999997</c:v>
                </c:pt>
                <c:pt idx="12" formatCode="#,##0.0;[Red]#,##0.0">
                  <c:v>37.299999999999997</c:v>
                </c:pt>
                <c:pt idx="13" formatCode="#,##0.0;[Red]#,##0.0">
                  <c:v>55.3</c:v>
                </c:pt>
                <c:pt idx="14" formatCode="#,##0.0;[Red]#,##0.0">
                  <c:v>49.7</c:v>
                </c:pt>
                <c:pt idx="17" formatCode="#,##0.0;[Red]#,##0.0">
                  <c:v>1.8</c:v>
                </c:pt>
                <c:pt idx="18" formatCode="#,##0.0;[Red]#,##0.0">
                  <c:v>3.3</c:v>
                </c:pt>
                <c:pt idx="19" formatCode="#,##0.0;[Red]#,##0.0">
                  <c:v>11.7</c:v>
                </c:pt>
                <c:pt idx="20" formatCode="#,##0.0;[Red]#,##0.0">
                  <c:v>18.5</c:v>
                </c:pt>
              </c:numCache>
            </c:numRef>
          </c:val>
          <c:extLst>
            <c:ext xmlns:c16="http://schemas.microsoft.com/office/drawing/2014/chart" uri="{C3380CC4-5D6E-409C-BE32-E72D297353CC}">
              <c16:uniqueId val="{00000000-161F-47E4-9DD7-FDB7380BCBA8}"/>
            </c:ext>
          </c:extLst>
        </c:ser>
        <c:dLbls>
          <c:showLegendKey val="0"/>
          <c:showVal val="0"/>
          <c:showCatName val="0"/>
          <c:showSerName val="0"/>
          <c:showPercent val="0"/>
          <c:showBubbleSize val="0"/>
        </c:dLbls>
        <c:gapWidth val="219"/>
        <c:axId val="1391545376"/>
        <c:axId val="1387598608"/>
      </c:barChart>
      <c:lineChart>
        <c:grouping val="standard"/>
        <c:varyColors val="0"/>
        <c:ser>
          <c:idx val="0"/>
          <c:order val="0"/>
          <c:tx>
            <c:strRef>
              <c:f>'خروج سرمایه-3روش'!$N$2</c:f>
              <c:strCache>
                <c:ptCount val="1"/>
                <c:pt idx="0">
                  <c:v>خروج سرمایه روش گسترده (ميليارد دلار)</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'خروج سرمایه-3روش'!$B$27:$B$59</c15:sqref>
                  </c15:fullRef>
                </c:ext>
              </c:extLst>
              <c:f>'خروج سرمایه-3روش'!$B$27:$B$53</c:f>
              <c:numCache>
                <c:formatCode>0;[Red]0</c:formatCode>
                <c:ptCount val="27"/>
                <c:pt idx="0">
                  <c:v>1376</c:v>
                </c:pt>
                <c:pt idx="1">
                  <c:v>1377</c:v>
                </c:pt>
                <c:pt idx="2">
                  <c:v>1378</c:v>
                </c:pt>
                <c:pt idx="3">
                  <c:v>1379</c:v>
                </c:pt>
                <c:pt idx="4">
                  <c:v>1380</c:v>
                </c:pt>
                <c:pt idx="5">
                  <c:v>1381</c:v>
                </c:pt>
                <c:pt idx="6">
                  <c:v>1382</c:v>
                </c:pt>
                <c:pt idx="7">
                  <c:v>1383</c:v>
                </c:pt>
                <c:pt idx="8">
                  <c:v>1384</c:v>
                </c:pt>
                <c:pt idx="9">
                  <c:v>1385</c:v>
                </c:pt>
                <c:pt idx="10">
                  <c:v>1386</c:v>
                </c:pt>
                <c:pt idx="11">
                  <c:v>1387</c:v>
                </c:pt>
                <c:pt idx="12">
                  <c:v>1388</c:v>
                </c:pt>
                <c:pt idx="13">
                  <c:v>1389</c:v>
                </c:pt>
                <c:pt idx="14">
                  <c:v>1390</c:v>
                </c:pt>
                <c:pt idx="15">
                  <c:v>1391</c:v>
                </c:pt>
                <c:pt idx="16">
                  <c:v>1392</c:v>
                </c:pt>
                <c:pt idx="17">
                  <c:v>1393</c:v>
                </c:pt>
                <c:pt idx="18">
                  <c:v>1394</c:v>
                </c:pt>
                <c:pt idx="19">
                  <c:v>1395</c:v>
                </c:pt>
                <c:pt idx="20">
                  <c:v>1396</c:v>
                </c:pt>
                <c:pt idx="21">
                  <c:v>1397</c:v>
                </c:pt>
                <c:pt idx="22">
                  <c:v>1398</c:v>
                </c:pt>
                <c:pt idx="23">
                  <c:v>1399</c:v>
                </c:pt>
                <c:pt idx="24">
                  <c:v>1400</c:v>
                </c:pt>
                <c:pt idx="25">
                  <c:v>1401</c:v>
                </c:pt>
                <c:pt idx="26">
                  <c:v>1402</c:v>
                </c:pt>
              </c:numCache>
            </c:numRef>
          </c:cat>
          <c:val>
            <c:numRef>
              <c:extLst>
                <c:ext xmlns:c15="http://schemas.microsoft.com/office/drawing/2012/chart" uri="{02D57815-91ED-43cb-92C2-25804820EDAC}">
                  <c15:fullRef>
                    <c15:sqref>'خروج سرمایه-3روش'!$N$27:$N$59</c15:sqref>
                  </c15:fullRef>
                </c:ext>
              </c:extLst>
              <c:f>'خروج سرمایه-3روش'!$N$27:$N$53</c:f>
              <c:numCache>
                <c:formatCode>#,##0;[Red]#,##0</c:formatCode>
                <c:ptCount val="27"/>
                <c:pt idx="0">
                  <c:v>2.1107999999999998</c:v>
                </c:pt>
                <c:pt idx="1">
                  <c:v>-3.8839000000000001</c:v>
                </c:pt>
                <c:pt idx="2">
                  <c:v>5.0803999999999991</c:v>
                </c:pt>
                <c:pt idx="3">
                  <c:v>9.2713000000000019</c:v>
                </c:pt>
                <c:pt idx="4">
                  <c:v>1.7307999999999995</c:v>
                </c:pt>
                <c:pt idx="5">
                  <c:v>1.9199999999999997</c:v>
                </c:pt>
                <c:pt idx="6">
                  <c:v>-0.6217999999999998</c:v>
                </c:pt>
                <c:pt idx="7">
                  <c:v>-0.21619999999999981</c:v>
                </c:pt>
                <c:pt idx="8">
                  <c:v>15.3916</c:v>
                </c:pt>
                <c:pt idx="9">
                  <c:v>20.5853</c:v>
                </c:pt>
                <c:pt idx="10">
                  <c:v>32.593999999999994</c:v>
                </c:pt>
                <c:pt idx="11">
                  <c:v>22.837499999999995</c:v>
                </c:pt>
                <c:pt idx="12">
                  <c:v>9.476799999999999</c:v>
                </c:pt>
                <c:pt idx="13">
                  <c:v>27.554499999999997</c:v>
                </c:pt>
                <c:pt idx="14">
                  <c:v>58.506999999999991</c:v>
                </c:pt>
                <c:pt idx="15">
                  <c:v>23.361899999999999</c:v>
                </c:pt>
                <c:pt idx="16">
                  <c:v>25.104700000000005</c:v>
                </c:pt>
                <c:pt idx="17">
                  <c:v>13.570699999999999</c:v>
                </c:pt>
                <c:pt idx="18">
                  <c:v>1.2373999999999996</c:v>
                </c:pt>
                <c:pt idx="19">
                  <c:v>13.236000000000001</c:v>
                </c:pt>
                <c:pt idx="20">
                  <c:v>14.914</c:v>
                </c:pt>
                <c:pt idx="21">
                  <c:v>26.241200000000003</c:v>
                </c:pt>
                <c:pt idx="22">
                  <c:v>-1.5358115254594331</c:v>
                </c:pt>
                <c:pt idx="23">
                  <c:v>-0.65563779609074302</c:v>
                </c:pt>
                <c:pt idx="24">
                  <c:v>11.143582315646947</c:v>
                </c:pt>
              </c:numCache>
            </c:numRef>
          </c:val>
          <c:smooth val="0"/>
          <c:extLst>
            <c:ext xmlns:c16="http://schemas.microsoft.com/office/drawing/2014/chart" uri="{C3380CC4-5D6E-409C-BE32-E72D297353CC}">
              <c16:uniqueId val="{00000001-161F-47E4-9DD7-FDB7380BCBA8}"/>
            </c:ext>
          </c:extLst>
        </c:ser>
        <c:ser>
          <c:idx val="1"/>
          <c:order val="1"/>
          <c:tx>
            <c:strRef>
              <c:f>'خروج سرمایه-3روش'!$O$2</c:f>
              <c:strCache>
                <c:ptCount val="1"/>
                <c:pt idx="0">
                  <c:v>خروج سرمایه روش کادینگتون (ميليارد دلار)</c:v>
                </c:pt>
              </c:strCache>
            </c:strRef>
          </c:tx>
          <c:spPr>
            <a:ln w="28575" cap="rnd">
              <a:solidFill>
                <a:schemeClr val="accent2"/>
              </a:solidFill>
              <a:round/>
            </a:ln>
            <a:effectLst/>
          </c:spPr>
          <c:marker>
            <c:symbol val="none"/>
          </c:marker>
          <c:dLbls>
            <c:dLbl>
              <c:idx val="24"/>
              <c:layout>
                <c:manualLayout>
                  <c:x val="-3.9373601789709306E-2"/>
                  <c:y val="-3.05810397553516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1F-47E4-9DD7-FDB7380BCBA8}"/>
                </c:ext>
              </c:extLst>
            </c:dLbl>
            <c:dLbl>
              <c:idx val="2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1F-47E4-9DD7-FDB7380BCBA8}"/>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1F-47E4-9DD7-FDB7380BCBA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IPT Nazanin" panose="00000400000000000000" pitchFamily="2" charset="2"/>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'خروج سرمایه-3روش'!$B$27:$B$59</c15:sqref>
                  </c15:fullRef>
                </c:ext>
              </c:extLst>
              <c:f>'خروج سرمایه-3روش'!$B$27:$B$53</c:f>
              <c:numCache>
                <c:formatCode>0;[Red]0</c:formatCode>
                <c:ptCount val="27"/>
                <c:pt idx="0">
                  <c:v>1376</c:v>
                </c:pt>
                <c:pt idx="1">
                  <c:v>1377</c:v>
                </c:pt>
                <c:pt idx="2">
                  <c:v>1378</c:v>
                </c:pt>
                <c:pt idx="3">
                  <c:v>1379</c:v>
                </c:pt>
                <c:pt idx="4">
                  <c:v>1380</c:v>
                </c:pt>
                <c:pt idx="5">
                  <c:v>1381</c:v>
                </c:pt>
                <c:pt idx="6">
                  <c:v>1382</c:v>
                </c:pt>
                <c:pt idx="7">
                  <c:v>1383</c:v>
                </c:pt>
                <c:pt idx="8">
                  <c:v>1384</c:v>
                </c:pt>
                <c:pt idx="9">
                  <c:v>1385</c:v>
                </c:pt>
                <c:pt idx="10">
                  <c:v>1386</c:v>
                </c:pt>
                <c:pt idx="11">
                  <c:v>1387</c:v>
                </c:pt>
                <c:pt idx="12">
                  <c:v>1388</c:v>
                </c:pt>
                <c:pt idx="13">
                  <c:v>1389</c:v>
                </c:pt>
                <c:pt idx="14">
                  <c:v>1390</c:v>
                </c:pt>
                <c:pt idx="15">
                  <c:v>1391</c:v>
                </c:pt>
                <c:pt idx="16">
                  <c:v>1392</c:v>
                </c:pt>
                <c:pt idx="17">
                  <c:v>1393</c:v>
                </c:pt>
                <c:pt idx="18">
                  <c:v>1394</c:v>
                </c:pt>
                <c:pt idx="19">
                  <c:v>1395</c:v>
                </c:pt>
                <c:pt idx="20">
                  <c:v>1396</c:v>
                </c:pt>
                <c:pt idx="21">
                  <c:v>1397</c:v>
                </c:pt>
                <c:pt idx="22">
                  <c:v>1398</c:v>
                </c:pt>
                <c:pt idx="23">
                  <c:v>1399</c:v>
                </c:pt>
                <c:pt idx="24">
                  <c:v>1400</c:v>
                </c:pt>
                <c:pt idx="25">
                  <c:v>1401</c:v>
                </c:pt>
                <c:pt idx="26">
                  <c:v>1402</c:v>
                </c:pt>
              </c:numCache>
            </c:numRef>
          </c:cat>
          <c:val>
            <c:numRef>
              <c:extLst>
                <c:ext xmlns:c15="http://schemas.microsoft.com/office/drawing/2012/chart" uri="{02D57815-91ED-43cb-92C2-25804820EDAC}">
                  <c15:fullRef>
                    <c15:sqref>'خروج سرمایه-3روش'!$O$27:$O$59</c15:sqref>
                  </c15:fullRef>
                </c:ext>
              </c:extLst>
              <c:f>'خروج سرمایه-3روش'!$O$27:$O$53</c:f>
              <c:numCache>
                <c:formatCode>#,##0;[Red]#,##0</c:formatCode>
                <c:ptCount val="27"/>
                <c:pt idx="0">
                  <c:v>6.1488999999999994</c:v>
                </c:pt>
                <c:pt idx="1">
                  <c:v>-2.3358000000000003</c:v>
                </c:pt>
                <c:pt idx="2">
                  <c:v>2.9636999999999998</c:v>
                </c:pt>
                <c:pt idx="3">
                  <c:v>2.2625000000000002</c:v>
                </c:pt>
                <c:pt idx="4">
                  <c:v>-2.0377999999999998</c:v>
                </c:pt>
                <c:pt idx="5">
                  <c:v>-1.0265</c:v>
                </c:pt>
                <c:pt idx="6">
                  <c:v>-3.2583000000000002</c:v>
                </c:pt>
                <c:pt idx="7">
                  <c:v>-6.8603999999999994</c:v>
                </c:pt>
                <c:pt idx="8">
                  <c:v>0.82499999999999996</c:v>
                </c:pt>
                <c:pt idx="9">
                  <c:v>9.1957000000000004</c:v>
                </c:pt>
                <c:pt idx="10">
                  <c:v>17.3399</c:v>
                </c:pt>
                <c:pt idx="11">
                  <c:v>14.609</c:v>
                </c:pt>
                <c:pt idx="12">
                  <c:v>16.744700000000002</c:v>
                </c:pt>
                <c:pt idx="13">
                  <c:v>28.501099999999997</c:v>
                </c:pt>
                <c:pt idx="14">
                  <c:v>37.070699999999995</c:v>
                </c:pt>
                <c:pt idx="15">
                  <c:v>11.149099999999999</c:v>
                </c:pt>
                <c:pt idx="16">
                  <c:v>11.915800000000001</c:v>
                </c:pt>
                <c:pt idx="17">
                  <c:v>5.0098000000000003</c:v>
                </c:pt>
                <c:pt idx="18">
                  <c:v>-0.99580000000000013</c:v>
                </c:pt>
                <c:pt idx="19">
                  <c:v>20.901700000000002</c:v>
                </c:pt>
                <c:pt idx="20">
                  <c:v>23.055099999999999</c:v>
                </c:pt>
                <c:pt idx="21">
                  <c:v>16.3613</c:v>
                </c:pt>
                <c:pt idx="22">
                  <c:v>-2.323</c:v>
                </c:pt>
                <c:pt idx="23">
                  <c:v>1.9327999999999992</c:v>
                </c:pt>
                <c:pt idx="24">
                  <c:v>10.248199999999999</c:v>
                </c:pt>
                <c:pt idx="25">
                  <c:v>10.862673552237917</c:v>
                </c:pt>
                <c:pt idx="26">
                  <c:v>20.457000000000001</c:v>
                </c:pt>
              </c:numCache>
            </c:numRef>
          </c:val>
          <c:smooth val="0"/>
          <c:extLst>
            <c:ext xmlns:c16="http://schemas.microsoft.com/office/drawing/2014/chart" uri="{C3380CC4-5D6E-409C-BE32-E72D297353CC}">
              <c16:uniqueId val="{00000005-161F-47E4-9DD7-FDB7380BCBA8}"/>
            </c:ext>
          </c:extLst>
        </c:ser>
        <c:ser>
          <c:idx val="4"/>
          <c:order val="4"/>
          <c:tx>
            <c:strRef>
              <c:f>'خروج سرمایه-3روش'!$R$2</c:f>
              <c:strCache>
                <c:ptCount val="1"/>
                <c:pt idx="0">
                  <c:v>خالص پولی هایی که معلوم نیست کجاست</c:v>
                </c:pt>
              </c:strCache>
            </c:strRef>
          </c:tx>
          <c:spPr>
            <a:ln w="28575" cap="rnd">
              <a:solidFill>
                <a:schemeClr val="accent5"/>
              </a:solidFill>
              <a:round/>
            </a:ln>
            <a:effectLst/>
          </c:spPr>
          <c:marker>
            <c:symbol val="none"/>
          </c:marker>
          <c:cat>
            <c:strLit>
              <c:ptCount val="27"/>
              <c:pt idx="0">
                <c:v>1376</c:v>
              </c:pt>
              <c:pt idx="1">
                <c:v>1377</c:v>
              </c:pt>
              <c:pt idx="2">
                <c:v>1378</c:v>
              </c:pt>
              <c:pt idx="3">
                <c:v>1379</c:v>
              </c:pt>
              <c:pt idx="4">
                <c:v>1380</c:v>
              </c:pt>
              <c:pt idx="5">
                <c:v>1381</c:v>
              </c:pt>
              <c:pt idx="6">
                <c:v>1382</c:v>
              </c:pt>
              <c:pt idx="7">
                <c:v>1383</c:v>
              </c:pt>
              <c:pt idx="8">
                <c:v>1384</c:v>
              </c:pt>
              <c:pt idx="9">
                <c:v>1385</c:v>
              </c:pt>
              <c:pt idx="10">
                <c:v>1386</c:v>
              </c:pt>
              <c:pt idx="11">
                <c:v>1387</c:v>
              </c:pt>
              <c:pt idx="12">
                <c:v>1388</c:v>
              </c:pt>
              <c:pt idx="13">
                <c:v>1389</c:v>
              </c:pt>
              <c:pt idx="14">
                <c:v>1390</c:v>
              </c:pt>
              <c:pt idx="15">
                <c:v>1391</c:v>
              </c:pt>
              <c:pt idx="16">
                <c:v>1392</c:v>
              </c:pt>
              <c:pt idx="17">
                <c:v>1393</c:v>
              </c:pt>
              <c:pt idx="18">
                <c:v>1394</c:v>
              </c:pt>
              <c:pt idx="19">
                <c:v>1395</c:v>
              </c:pt>
              <c:pt idx="20">
                <c:v>1396</c:v>
              </c:pt>
              <c:pt idx="21">
                <c:v>1397</c:v>
              </c:pt>
              <c:pt idx="22">
                <c:v>1398</c:v>
              </c:pt>
              <c:pt idx="23">
                <c:v>1399</c:v>
              </c:pt>
              <c:pt idx="24">
                <c:v>1400</c:v>
              </c:pt>
              <c:pt idx="25">
                <c:v>1401</c:v>
              </c:pt>
              <c:pt idx="26">
                <c:v>1402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'خروج سرمایه-3روش'!$R$27:$R$59</c15:sqref>
                  </c15:fullRef>
                </c:ext>
              </c:extLst>
              <c:f>'خروج سرمایه-3روش'!$R$27:$R$53</c:f>
              <c:numCache>
                <c:formatCode>#,##0.0_);[Red]\(#,##0.0\)</c:formatCode>
                <c:ptCount val="27"/>
                <c:pt idx="0">
                  <c:v>2.1107653441516581</c:v>
                </c:pt>
                <c:pt idx="1">
                  <c:v>-3.8840456072587393</c:v>
                </c:pt>
                <c:pt idx="2">
                  <c:v>5.0803662896059301</c:v>
                </c:pt>
                <c:pt idx="3">
                  <c:v>9.2712584907092008</c:v>
                </c:pt>
                <c:pt idx="4">
                  <c:v>1.7307309420429742</c:v>
                </c:pt>
                <c:pt idx="5">
                  <c:v>1.9198939727243969</c:v>
                </c:pt>
                <c:pt idx="6">
                  <c:v>-0.62185722691299294</c:v>
                </c:pt>
                <c:pt idx="7">
                  <c:v>-0.216182861559581</c:v>
                </c:pt>
                <c:pt idx="8">
                  <c:v>15.39165268391028</c:v>
                </c:pt>
                <c:pt idx="9">
                  <c:v>20.58515507311462</c:v>
                </c:pt>
                <c:pt idx="10">
                  <c:v>32.593920938707953</c:v>
                </c:pt>
                <c:pt idx="11">
                  <c:v>22.837602731468319</c:v>
                </c:pt>
                <c:pt idx="12">
                  <c:v>9.4766637663137097</c:v>
                </c:pt>
                <c:pt idx="13">
                  <c:v>27.545962408814077</c:v>
                </c:pt>
                <c:pt idx="14">
                  <c:v>58.474508817638004</c:v>
                </c:pt>
                <c:pt idx="15">
                  <c:v>23.118801975851099</c:v>
                </c:pt>
                <c:pt idx="16">
                  <c:v>24.8665776173778</c:v>
                </c:pt>
                <c:pt idx="17">
                  <c:v>13.79574658122597</c:v>
                </c:pt>
                <c:pt idx="18">
                  <c:v>1.2369892943742149</c:v>
                </c:pt>
                <c:pt idx="19">
                  <c:v>13.235678989074859</c:v>
                </c:pt>
                <c:pt idx="20">
                  <c:v>14.914241088258802</c:v>
                </c:pt>
                <c:pt idx="21">
                  <c:v>26.24115274036091</c:v>
                </c:pt>
                <c:pt idx="22">
                  <c:v>-2.32352572355662</c:v>
                </c:pt>
                <c:pt idx="23">
                  <c:v>-1.6789584385920688</c:v>
                </c:pt>
                <c:pt idx="24">
                  <c:v>10.248229078239492</c:v>
                </c:pt>
                <c:pt idx="25">
                  <c:v>10.171589025782971</c:v>
                </c:pt>
                <c:pt idx="26">
                  <c:v>9.0758704359401197</c:v>
                </c:pt>
              </c:numCache>
            </c:numRef>
          </c:val>
          <c:smooth val="0"/>
          <c:extLst>
            <c:ext xmlns:c16="http://schemas.microsoft.com/office/drawing/2014/chart" uri="{C3380CC4-5D6E-409C-BE32-E72D297353CC}">
              <c16:uniqueId val="{00000000-AE36-49E7-804D-3F0B51AEF69C}"/>
            </c:ext>
          </c:extLst>
        </c:ser>
        <c:dLbls>
          <c:showLegendKey val="0"/>
          <c:showVal val="0"/>
          <c:showCatName val="0"/>
          <c:showSerName val="0"/>
          <c:showPercent val="0"/>
          <c:showBubbleSize val="0"/>
        </c:dLbls>
        <c:marker val="1"/>
        <c:smooth val="0"/>
        <c:axId val="1391545376"/>
        <c:axId val="1387598608"/>
        <c:extLst>
          <c:ext xmlns:c15="http://schemas.microsoft.com/office/drawing/2012/chart" uri="{02D57815-91ED-43cb-92C2-25804820EDAC}">
            <c15:filteredLineSeries>
              <c15:ser>
                <c:idx val="2"/>
                <c:order val="2"/>
                <c:tx>
                  <c:strRef>
                    <c:extLst>
                      <c:ext uri="{02D57815-91ED-43cb-92C2-25804820EDAC}">
                        <c15:formulaRef>
                          <c15:sqref>'خروج سرمایه-3روش'!$P$2</c15:sqref>
                        </c15:formulaRef>
                      </c:ext>
                    </c:extLst>
                    <c:strCache>
                      <c:ptCount val="1"/>
                      <c:pt idx="0">
                        <c:v>خروج سرمایه روش  پول داغ (ميليارد دلار)</c:v>
                      </c:pt>
                    </c:strCache>
                  </c:strRef>
                </c:tx>
                <c:spPr>
                  <a:ln w="28575" cap="rnd">
                    <a:solidFill>
                      <a:schemeClr val="accent3"/>
                    </a:solidFill>
                    <a:round/>
                  </a:ln>
                  <a:effectLst/>
                </c:spPr>
                <c:marker>
                  <c:symbol val="none"/>
                </c:marker>
                <c:cat>
                  <c:numRef>
                    <c:extLst>
                      <c:ext uri="{02D57815-91ED-43cb-92C2-25804820EDAC}">
                        <c15:fullRef>
                          <c15:sqref>'خروج سرمایه-3روش'!$B$27:$B$59</c15:sqref>
                        </c15:fullRef>
                        <c15:formulaRef>
                          <c15:sqref>'خروج سرمایه-3روش'!$B$27:$B$53</c15:sqref>
                        </c15:formulaRef>
                      </c:ext>
                    </c:extLst>
                    <c:numCache>
                      <c:formatCode>0;[Red]0</c:formatCode>
                      <c:ptCount val="27"/>
                      <c:pt idx="0">
                        <c:v>1376</c:v>
                      </c:pt>
                      <c:pt idx="1">
                        <c:v>1377</c:v>
                      </c:pt>
                      <c:pt idx="2">
                        <c:v>1378</c:v>
                      </c:pt>
                      <c:pt idx="3">
                        <c:v>1379</c:v>
                      </c:pt>
                      <c:pt idx="4">
                        <c:v>1380</c:v>
                      </c:pt>
                      <c:pt idx="5">
                        <c:v>1381</c:v>
                      </c:pt>
                      <c:pt idx="6">
                        <c:v>1382</c:v>
                      </c:pt>
                      <c:pt idx="7">
                        <c:v>1383</c:v>
                      </c:pt>
                      <c:pt idx="8">
                        <c:v>1384</c:v>
                      </c:pt>
                      <c:pt idx="9">
                        <c:v>1385</c:v>
                      </c:pt>
                      <c:pt idx="10">
                        <c:v>1386</c:v>
                      </c:pt>
                      <c:pt idx="11">
                        <c:v>1387</c:v>
                      </c:pt>
                      <c:pt idx="12">
                        <c:v>1388</c:v>
                      </c:pt>
                      <c:pt idx="13">
                        <c:v>1389</c:v>
                      </c:pt>
                      <c:pt idx="14">
                        <c:v>1390</c:v>
                      </c:pt>
                      <c:pt idx="15">
                        <c:v>1391</c:v>
                      </c:pt>
                      <c:pt idx="16">
                        <c:v>1392</c:v>
                      </c:pt>
                      <c:pt idx="17">
                        <c:v>1393</c:v>
                      </c:pt>
                      <c:pt idx="18">
                        <c:v>1394</c:v>
                      </c:pt>
                      <c:pt idx="19">
                        <c:v>1395</c:v>
                      </c:pt>
                      <c:pt idx="20">
                        <c:v>1396</c:v>
                      </c:pt>
                      <c:pt idx="21">
                        <c:v>1397</c:v>
                      </c:pt>
                      <c:pt idx="22">
                        <c:v>1398</c:v>
                      </c:pt>
                      <c:pt idx="23">
                        <c:v>1399</c:v>
                      </c:pt>
                      <c:pt idx="24">
                        <c:v>1400</c:v>
                      </c:pt>
                      <c:pt idx="25">
                        <c:v>1401</c:v>
                      </c:pt>
                      <c:pt idx="26">
                        <c:v>1402</c:v>
                      </c:pt>
                    </c:numCache>
                  </c:numRef>
                </c:cat>
                <c:val>
                  <c:numRef>
                    <c:extLst>
                      <c:ext uri="{02D57815-91ED-43cb-92C2-25804820EDAC}">
                        <c15:fullRef>
                          <c15:sqref>'خروج سرمایه-3روش'!$P$27:$P$59</c15:sqref>
                        </c15:fullRef>
                        <c15:formulaRef>
                          <c15:sqref>'خروج سرمایه-3روش'!$P$27:$P$53</c15:sqref>
                        </c15:formulaRef>
                      </c:ext>
                    </c:extLst>
                    <c:numCache>
                      <c:formatCode>#,##0;[Red]#,##0</c:formatCode>
                      <c:ptCount val="27"/>
                      <c:pt idx="0">
                        <c:v>5.0175900000000002</c:v>
                      </c:pt>
                      <c:pt idx="1">
                        <c:v>0.8136500000000001</c:v>
                      </c:pt>
                      <c:pt idx="2">
                        <c:v>1.2189899999999998</c:v>
                      </c:pt>
                      <c:pt idx="3">
                        <c:v>1.7920499999999999</c:v>
                      </c:pt>
                      <c:pt idx="4">
                        <c:v>1.51494</c:v>
                      </c:pt>
                      <c:pt idx="5">
                        <c:v>2.20248</c:v>
                      </c:pt>
                      <c:pt idx="6">
                        <c:v>-1.7011100000000001</c:v>
                      </c:pt>
                      <c:pt idx="7">
                        <c:v>-5.5607899999999999</c:v>
                      </c:pt>
                      <c:pt idx="8">
                        <c:v>2.5209899999999998</c:v>
                      </c:pt>
                      <c:pt idx="9">
                        <c:v>9.1670699999999989</c:v>
                      </c:pt>
                      <c:pt idx="10">
                        <c:v>14.491569999999999</c:v>
                      </c:pt>
                      <c:pt idx="11">
                        <c:v>11.420069999999999</c:v>
                      </c:pt>
                      <c:pt idx="12">
                        <c:v>15.023650000000002</c:v>
                      </c:pt>
                      <c:pt idx="13">
                        <c:v>22.458989999999996</c:v>
                      </c:pt>
                      <c:pt idx="14">
                        <c:v>35.929740000000002</c:v>
                      </c:pt>
                      <c:pt idx="15">
                        <c:v>10.803990000000001</c:v>
                      </c:pt>
                      <c:pt idx="16">
                        <c:v>13.495940000000001</c:v>
                      </c:pt>
                      <c:pt idx="17">
                        <c:v>3.46652</c:v>
                      </c:pt>
                      <c:pt idx="18">
                        <c:v>-1.5368600000000001</c:v>
                      </c:pt>
                      <c:pt idx="19">
                        <c:v>23.50421</c:v>
                      </c:pt>
                      <c:pt idx="20">
                        <c:v>22.579360000000001</c:v>
                      </c:pt>
                      <c:pt idx="21">
                        <c:v>19.132870000000004</c:v>
                      </c:pt>
                      <c:pt idx="22">
                        <c:v>-1.09468086273304</c:v>
                      </c:pt>
                      <c:pt idx="23">
                        <c:v>3.4322917157832191</c:v>
                      </c:pt>
                      <c:pt idx="24">
                        <c:v>9.0660445111398822</c:v>
                      </c:pt>
                    </c:numCache>
                  </c:numRef>
                </c:val>
                <c:smooth val="0"/>
                <c:extLst>
                  <c:ext xmlns:c16="http://schemas.microsoft.com/office/drawing/2014/chart" uri="{C3380CC4-5D6E-409C-BE32-E72D297353CC}">
                    <c16:uniqueId val="{00000006-161F-47E4-9DD7-FDB7380BCBA8}"/>
                  </c:ext>
                </c:extLst>
              </c15:ser>
            </c15:filteredLineSeries>
          </c:ext>
        </c:extLst>
      </c:lineChart>
      <c:catAx>
        <c:axId val="1391545376"/>
        <c:scaling>
          <c:orientation val="minMax"/>
        </c:scaling>
        <c:delete val="0"/>
        <c:axPos val="b"/>
        <c:numFmt formatCode="0;[Red]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IPT Nazanin" panose="00000400000000000000" pitchFamily="2" charset="2"/>
                <a:ea typeface="+mn-ea"/>
                <a:cs typeface="+mn-cs"/>
              </a:defRPr>
            </a:pPr>
            <a:endParaRPr lang="en-US"/>
          </a:p>
        </c:txPr>
        <c:crossAx val="1387598608"/>
        <c:crosses val="autoZero"/>
        <c:auto val="1"/>
        <c:lblAlgn val="ctr"/>
        <c:lblOffset val="100"/>
        <c:noMultiLvlLbl val="0"/>
      </c:catAx>
      <c:valAx>
        <c:axId val="138759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95000"/>
                        <a:lumOff val="5000"/>
                      </a:schemeClr>
                    </a:solidFill>
                    <a:latin typeface="IPT Nazanin" panose="00000400000000000000" pitchFamily="2" charset="2"/>
                    <a:ea typeface="+mn-ea"/>
                    <a:cs typeface="+mn-cs"/>
                  </a:defRPr>
                </a:pPr>
                <a:r>
                  <a:rPr lang="fa-IR">
                    <a:solidFill>
                      <a:schemeClr val="tx1">
                        <a:lumMod val="95000"/>
                        <a:lumOff val="5000"/>
                      </a:schemeClr>
                    </a:solidFill>
                  </a:rPr>
                  <a:t>میلیارد</a:t>
                </a:r>
                <a:r>
                  <a:rPr lang="fa-IR" baseline="0">
                    <a:solidFill>
                      <a:schemeClr val="tx1">
                        <a:lumMod val="95000"/>
                        <a:lumOff val="5000"/>
                      </a:schemeClr>
                    </a:solidFill>
                  </a:rPr>
                  <a:t> دلار</a:t>
                </a:r>
                <a:endParaRPr lang="en-US">
                  <a:solidFill>
                    <a:schemeClr val="tx1">
                      <a:lumMod val="95000"/>
                      <a:lumOff val="5000"/>
                    </a:schemeClr>
                  </a:solidFill>
                </a:endParaRPr>
              </a:p>
            </c:rich>
          </c:tx>
          <c:layout>
            <c:manualLayout>
              <c:xMode val="edge"/>
              <c:yMode val="edge"/>
              <c:x val="7.1588366890380315E-3"/>
              <c:y val="2.88044499024777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95000"/>
                      <a:lumOff val="5000"/>
                    </a:schemeClr>
                  </a:solidFill>
                  <a:latin typeface="IPT Nazanin" panose="00000400000000000000" pitchFamily="2" charset="2"/>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IPT Nazanin" panose="00000400000000000000" pitchFamily="2" charset="2"/>
                <a:ea typeface="+mn-ea"/>
                <a:cs typeface="+mn-cs"/>
              </a:defRPr>
            </a:pPr>
            <a:endParaRPr lang="en-US"/>
          </a:p>
        </c:txPr>
        <c:crossAx val="1391545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95000"/>
                  <a:lumOff val="5000"/>
                </a:schemeClr>
              </a:solidFill>
              <a:latin typeface="IPT Nazanin" panose="00000400000000000000" pitchFamily="2" charset="2"/>
              <a:ea typeface="+mn-ea"/>
              <a:cs typeface="B Nazanin"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IPT Nazanin" panose="00000400000000000000" pitchFamily="2" charset="2"/>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63588086147474"/>
          <c:y val="7.2657919643341284E-2"/>
          <c:w val="0.8658967629046368"/>
          <c:h val="0.77772101180871056"/>
        </c:manualLayout>
      </c:layout>
      <c:lineChart>
        <c:grouping val="standard"/>
        <c:varyColors val="0"/>
        <c:ser>
          <c:idx val="2"/>
          <c:order val="0"/>
          <c:tx>
            <c:strRef>
              <c:f>'دلار با نرخ گندم'!$E$1</c:f>
              <c:strCache>
                <c:ptCount val="1"/>
                <c:pt idx="0">
                  <c:v>نرخ دلار با قانون قیمت واحد گندم-ریال</c:v>
                </c:pt>
              </c:strCache>
            </c:strRef>
          </c:tx>
          <c:spPr>
            <a:ln w="28575" cap="rnd">
              <a:solidFill>
                <a:schemeClr val="accent3"/>
              </a:solidFill>
              <a:round/>
            </a:ln>
            <a:effectLst/>
          </c:spPr>
          <c:marker>
            <c:symbol val="none"/>
          </c:marker>
          <c:dLbls>
            <c:dLbl>
              <c:idx val="34"/>
              <c:layout>
                <c:manualLayout>
                  <c:x val="-5.7366362451108342E-2"/>
                  <c:y val="-7.3732711759477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A-48EC-AE40-DDAC3CB138F8}"/>
                </c:ext>
              </c:extLst>
            </c:dLbl>
            <c:dLbl>
              <c:idx val="35"/>
              <c:layout>
                <c:manualLayout>
                  <c:x val="0"/>
                  <c:y val="-3.9324112938387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A-48EC-AE40-DDAC3CB138F8}"/>
                </c:ext>
              </c:extLst>
            </c:dLbl>
            <c:spPr>
              <a:noFill/>
              <a:ln>
                <a:noFill/>
              </a:ln>
              <a:effectLst/>
            </c:spPr>
            <c:txPr>
              <a:bodyPr/>
              <a:lstStyle/>
              <a:p>
                <a:pPr>
                  <a:defRPr>
                    <a:latin typeface="IPT Nazanin" panose="00000400000000000000" pitchFamily="2" charset="2"/>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'دلار با نرخ گندم'!$C$2:$C$37</c:f>
              <c:numCache>
                <c:formatCode>0_ ;[Red]\-0\ </c:formatCode>
                <c:ptCount val="36"/>
                <c:pt idx="0">
                  <c:v>1369</c:v>
                </c:pt>
                <c:pt idx="1">
                  <c:v>1370</c:v>
                </c:pt>
                <c:pt idx="2">
                  <c:v>1371</c:v>
                </c:pt>
                <c:pt idx="3">
                  <c:v>1372</c:v>
                </c:pt>
                <c:pt idx="4">
                  <c:v>1373</c:v>
                </c:pt>
                <c:pt idx="5">
                  <c:v>1374</c:v>
                </c:pt>
                <c:pt idx="6">
                  <c:v>1375</c:v>
                </c:pt>
                <c:pt idx="7">
                  <c:v>1376</c:v>
                </c:pt>
                <c:pt idx="8">
                  <c:v>1377</c:v>
                </c:pt>
                <c:pt idx="9">
                  <c:v>1378</c:v>
                </c:pt>
                <c:pt idx="10">
                  <c:v>1379</c:v>
                </c:pt>
                <c:pt idx="11">
                  <c:v>1380</c:v>
                </c:pt>
                <c:pt idx="12">
                  <c:v>1381</c:v>
                </c:pt>
                <c:pt idx="13">
                  <c:v>1382</c:v>
                </c:pt>
                <c:pt idx="14">
                  <c:v>1383</c:v>
                </c:pt>
                <c:pt idx="15">
                  <c:v>1384</c:v>
                </c:pt>
                <c:pt idx="16">
                  <c:v>1385</c:v>
                </c:pt>
                <c:pt idx="17">
                  <c:v>1386</c:v>
                </c:pt>
                <c:pt idx="18">
                  <c:v>1387</c:v>
                </c:pt>
                <c:pt idx="19">
                  <c:v>1388</c:v>
                </c:pt>
                <c:pt idx="20">
                  <c:v>1389</c:v>
                </c:pt>
                <c:pt idx="21">
                  <c:v>1390</c:v>
                </c:pt>
                <c:pt idx="22">
                  <c:v>1391</c:v>
                </c:pt>
                <c:pt idx="23">
                  <c:v>1392</c:v>
                </c:pt>
                <c:pt idx="24">
                  <c:v>1393</c:v>
                </c:pt>
                <c:pt idx="25">
                  <c:v>1394</c:v>
                </c:pt>
                <c:pt idx="26">
                  <c:v>1395</c:v>
                </c:pt>
                <c:pt idx="27">
                  <c:v>1396</c:v>
                </c:pt>
                <c:pt idx="28">
                  <c:v>1397</c:v>
                </c:pt>
                <c:pt idx="29">
                  <c:v>1398</c:v>
                </c:pt>
                <c:pt idx="30">
                  <c:v>1399</c:v>
                </c:pt>
                <c:pt idx="31">
                  <c:v>1400</c:v>
                </c:pt>
                <c:pt idx="32">
                  <c:v>1401</c:v>
                </c:pt>
                <c:pt idx="33">
                  <c:v>1402</c:v>
                </c:pt>
                <c:pt idx="34">
                  <c:v>1403</c:v>
                </c:pt>
                <c:pt idx="35">
                  <c:v>1404</c:v>
                </c:pt>
              </c:numCache>
            </c:numRef>
          </c:cat>
          <c:val>
            <c:numRef>
              <c:f>'دلار با نرخ گندم'!$E$2:$E$37</c:f>
              <c:numCache>
                <c:formatCode>#,##0</c:formatCode>
                <c:ptCount val="36"/>
                <c:pt idx="0">
                  <c:v>737.88268066767705</c:v>
                </c:pt>
                <c:pt idx="1">
                  <c:v>1010.4277910101061</c:v>
                </c:pt>
                <c:pt idx="2">
                  <c:v>992.32132190260802</c:v>
                </c:pt>
                <c:pt idx="3">
                  <c:v>1604.7141161552515</c:v>
                </c:pt>
                <c:pt idx="4">
                  <c:v>1735.8406351513727</c:v>
                </c:pt>
                <c:pt idx="5">
                  <c:v>1864.8246550381455</c:v>
                </c:pt>
                <c:pt idx="6">
                  <c:v>2078.8028264407208</c:v>
                </c:pt>
                <c:pt idx="7">
                  <c:v>3210.427471124955</c:v>
                </c:pt>
                <c:pt idx="8">
                  <c:v>5241.7879210996271</c:v>
                </c:pt>
                <c:pt idx="9">
                  <c:v>6838.9326499138597</c:v>
                </c:pt>
                <c:pt idx="10">
                  <c:v>8685.8104648037042</c:v>
                </c:pt>
                <c:pt idx="11">
                  <c:v>9447.8880538800258</c:v>
                </c:pt>
                <c:pt idx="12">
                  <c:v>9836.0065312806855</c:v>
                </c:pt>
                <c:pt idx="13">
                  <c:v>11370.634862681383</c:v>
                </c:pt>
                <c:pt idx="14">
                  <c:v>12649.667398937381</c:v>
                </c:pt>
                <c:pt idx="15">
                  <c:v>14420.797282938382</c:v>
                </c:pt>
                <c:pt idx="16">
                  <c:v>12120.234874538326</c:v>
                </c:pt>
                <c:pt idx="17">
                  <c:v>8867.3598002480685</c:v>
                </c:pt>
                <c:pt idx="18">
                  <c:v>7680.0334761152317</c:v>
                </c:pt>
                <c:pt idx="19">
                  <c:v>15876.529547182803</c:v>
                </c:pt>
                <c:pt idx="20">
                  <c:v>16903.148537560213</c:v>
                </c:pt>
                <c:pt idx="21">
                  <c:v>12844.185348196135</c:v>
                </c:pt>
                <c:pt idx="22">
                  <c:v>15199.208130091454</c:v>
                </c:pt>
                <c:pt idx="23">
                  <c:v>30110.700445695849</c:v>
                </c:pt>
                <c:pt idx="24">
                  <c:v>43227.859074618042</c:v>
                </c:pt>
                <c:pt idx="25">
                  <c:v>62141.549752001338</c:v>
                </c:pt>
                <c:pt idx="26">
                  <c:v>88721.467947819227</c:v>
                </c:pt>
                <c:pt idx="27">
                  <c:v>89474.011280794948</c:v>
                </c:pt>
                <c:pt idx="28">
                  <c:v>69844.038210864441</c:v>
                </c:pt>
                <c:pt idx="29">
                  <c:v>104129.86800636655</c:v>
                </c:pt>
                <c:pt idx="30">
                  <c:v>134761.31531873668</c:v>
                </c:pt>
                <c:pt idx="31">
                  <c:v>188116.19927301747</c:v>
                </c:pt>
                <c:pt idx="32">
                  <c:v>319289.42879278713</c:v>
                </c:pt>
                <c:pt idx="33">
                  <c:v>550797.94399366539</c:v>
                </c:pt>
                <c:pt idx="34">
                  <c:v>969209.56735842943</c:v>
                </c:pt>
                <c:pt idx="35">
                  <c:v>1473684.2105263157</c:v>
                </c:pt>
              </c:numCache>
            </c:numRef>
          </c:val>
          <c:smooth val="0"/>
          <c:extLst>
            <c:ext xmlns:c16="http://schemas.microsoft.com/office/drawing/2014/chart" uri="{C3380CC4-5D6E-409C-BE32-E72D297353CC}">
              <c16:uniqueId val="{00000003-3B8A-48EC-AE40-DDAC3CB138F8}"/>
            </c:ext>
          </c:extLst>
        </c:ser>
        <c:ser>
          <c:idx val="0"/>
          <c:order val="1"/>
          <c:tx>
            <c:strRef>
              <c:f>'دلار با نرخ گندم'!$F$1</c:f>
              <c:strCache>
                <c:ptCount val="1"/>
                <c:pt idx="0">
                  <c:v>نرخ دلار بازار- ریال</c:v>
                </c:pt>
              </c:strCache>
            </c:strRef>
          </c:tx>
          <c:marker>
            <c:symbol val="none"/>
          </c:marker>
          <c:dLbls>
            <c:dLbl>
              <c:idx val="34"/>
              <c:layout>
                <c:manualLayout>
                  <c:x val="0"/>
                  <c:y val="0.112421805964059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A-48EC-AE40-DDAC3CB138F8}"/>
                </c:ext>
              </c:extLst>
            </c:dLbl>
            <c:spPr>
              <a:noFill/>
              <a:ln>
                <a:noFill/>
              </a:ln>
              <a:effectLst/>
            </c:spPr>
            <c:txPr>
              <a:bodyPr/>
              <a:lstStyle/>
              <a:p>
                <a:pPr>
                  <a:defRPr>
                    <a:latin typeface="IPT Nazanin" panose="00000400000000000000" pitchFamily="2" charset="2"/>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val>
            <c:numRef>
              <c:f>'دلار با نرخ گندم'!$F$2:$F$37</c:f>
              <c:numCache>
                <c:formatCode>#,##0_);\(#,##0\)</c:formatCode>
                <c:ptCount val="36"/>
                <c:pt idx="0">
                  <c:v>1412.3</c:v>
                </c:pt>
                <c:pt idx="1">
                  <c:v>1420.2</c:v>
                </c:pt>
                <c:pt idx="2">
                  <c:v>1498</c:v>
                </c:pt>
                <c:pt idx="3">
                  <c:v>1806</c:v>
                </c:pt>
                <c:pt idx="4">
                  <c:v>2635</c:v>
                </c:pt>
                <c:pt idx="5">
                  <c:v>4036</c:v>
                </c:pt>
                <c:pt idx="6">
                  <c:v>4446</c:v>
                </c:pt>
                <c:pt idx="7">
                  <c:v>4782</c:v>
                </c:pt>
                <c:pt idx="8">
                  <c:v>6468</c:v>
                </c:pt>
                <c:pt idx="9">
                  <c:v>8634</c:v>
                </c:pt>
                <c:pt idx="10">
                  <c:v>8131</c:v>
                </c:pt>
                <c:pt idx="11">
                  <c:v>7925</c:v>
                </c:pt>
                <c:pt idx="12">
                  <c:v>7991</c:v>
                </c:pt>
                <c:pt idx="13">
                  <c:v>8323</c:v>
                </c:pt>
                <c:pt idx="14">
                  <c:v>8747</c:v>
                </c:pt>
                <c:pt idx="15">
                  <c:v>9042</c:v>
                </c:pt>
                <c:pt idx="16">
                  <c:v>9226</c:v>
                </c:pt>
                <c:pt idx="17">
                  <c:v>9357</c:v>
                </c:pt>
                <c:pt idx="18">
                  <c:v>9667</c:v>
                </c:pt>
                <c:pt idx="19">
                  <c:v>9979</c:v>
                </c:pt>
                <c:pt idx="20">
                  <c:v>10601</c:v>
                </c:pt>
                <c:pt idx="21">
                  <c:v>13568</c:v>
                </c:pt>
                <c:pt idx="22">
                  <c:v>26059</c:v>
                </c:pt>
                <c:pt idx="23">
                  <c:v>31839</c:v>
                </c:pt>
                <c:pt idx="24">
                  <c:v>32801</c:v>
                </c:pt>
                <c:pt idx="25">
                  <c:v>34501</c:v>
                </c:pt>
                <c:pt idx="26">
                  <c:v>36440</c:v>
                </c:pt>
                <c:pt idx="27">
                  <c:v>40453</c:v>
                </c:pt>
                <c:pt idx="28">
                  <c:v>103378</c:v>
                </c:pt>
                <c:pt idx="29">
                  <c:v>129185</c:v>
                </c:pt>
                <c:pt idx="30">
                  <c:v>228809</c:v>
                </c:pt>
                <c:pt idx="31">
                  <c:v>259476</c:v>
                </c:pt>
                <c:pt idx="32">
                  <c:v>349266</c:v>
                </c:pt>
                <c:pt idx="33">
                  <c:v>517807.60271518602</c:v>
                </c:pt>
                <c:pt idx="34">
                  <c:v>690807.60271518596</c:v>
                </c:pt>
                <c:pt idx="35">
                  <c:v>1000000</c:v>
                </c:pt>
              </c:numCache>
            </c:numRef>
          </c:val>
          <c:smooth val="0"/>
          <c:extLst>
            <c:ext xmlns:c16="http://schemas.microsoft.com/office/drawing/2014/chart" uri="{C3380CC4-5D6E-409C-BE32-E72D297353CC}">
              <c16:uniqueId val="{00000008-3B8A-48EC-AE40-DDAC3CB138F8}"/>
            </c:ext>
          </c:extLst>
        </c:ser>
        <c:dLbls>
          <c:showLegendKey val="0"/>
          <c:showVal val="0"/>
          <c:showCatName val="0"/>
          <c:showSerName val="0"/>
          <c:showPercent val="0"/>
          <c:showBubbleSize val="0"/>
        </c:dLbls>
        <c:smooth val="0"/>
        <c:axId val="1684037008"/>
        <c:axId val="2001566016"/>
        <c:extLst/>
      </c:lineChart>
      <c:dateAx>
        <c:axId val="1684037008"/>
        <c:scaling>
          <c:orientation val="minMax"/>
        </c:scaling>
        <c:delete val="0"/>
        <c:axPos val="b"/>
        <c:numFmt formatCode="[$-3020429]#" sourceLinked="0"/>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2000"/>
            </a:pPr>
            <a:endParaRPr lang="en-US"/>
          </a:p>
        </c:txPr>
        <c:crossAx val="2001566016"/>
        <c:crosses val="autoZero"/>
        <c:auto val="0"/>
        <c:lblOffset val="100"/>
        <c:baseTimeUnit val="days"/>
        <c:majorUnit val="1"/>
        <c:majorTimeUnit val="days"/>
      </c:dateAx>
      <c:valAx>
        <c:axId val="2001566016"/>
        <c:scaling>
          <c:logBase val="10"/>
          <c:orientation val="minMax"/>
          <c:min val="100"/>
        </c:scaling>
        <c:delete val="0"/>
        <c:axPos val="l"/>
        <c:majorGridlines>
          <c:spPr>
            <a:ln w="9525" cap="flat" cmpd="sng" algn="ctr">
              <a:solidFill>
                <a:schemeClr val="tx1">
                  <a:lumMod val="15000"/>
                  <a:lumOff val="85000"/>
                </a:schemeClr>
              </a:solidFill>
              <a:round/>
            </a:ln>
            <a:effectLst/>
          </c:spPr>
        </c:majorGridlines>
        <c:title>
          <c:tx>
            <c:rich>
              <a:bodyPr rot="0"/>
              <a:lstStyle/>
              <a:p>
                <a:pPr>
                  <a:defRPr/>
                </a:pPr>
                <a:r>
                  <a:rPr lang="fa-IR"/>
                  <a:t>ریال</a:t>
                </a:r>
              </a:p>
            </c:rich>
          </c:tx>
          <c:layout>
            <c:manualLayout>
              <c:xMode val="edge"/>
              <c:yMode val="edge"/>
              <c:x val="8.9961373278072028E-3"/>
              <c:y val="1.0065770107739562E-2"/>
            </c:manualLayout>
          </c:layout>
          <c:overlay val="0"/>
          <c:spPr>
            <a:noFill/>
            <a:ln>
              <a:noFill/>
            </a:ln>
            <a:effectLst/>
          </c:spPr>
        </c:title>
        <c:numFmt formatCode="[$-3020429]#,###" sourceLinked="0"/>
        <c:majorTickMark val="none"/>
        <c:minorTickMark val="none"/>
        <c:tickLblPos val="nextTo"/>
        <c:spPr>
          <a:noFill/>
          <a:ln>
            <a:noFill/>
          </a:ln>
          <a:effectLst/>
        </c:spPr>
        <c:txPr>
          <a:bodyPr rot="-60000000" vert="horz"/>
          <a:lstStyle/>
          <a:p>
            <a:pPr>
              <a:defRPr/>
            </a:pPr>
            <a:endParaRPr lang="en-US"/>
          </a:p>
        </c:txPr>
        <c:crossAx val="1684037008"/>
        <c:crosses val="autoZero"/>
        <c:crossBetween val="between"/>
      </c:valAx>
    </c:plotArea>
    <c:legend>
      <c:legendPos val="r"/>
      <c:layout>
        <c:manualLayout>
          <c:xMode val="edge"/>
          <c:yMode val="edge"/>
          <c:x val="0.19819838687048083"/>
          <c:y val="7.7854196175072041E-2"/>
          <c:w val="0.43343770425046285"/>
          <c:h val="9.7912009587961868E-2"/>
        </c:manualLayout>
      </c:layout>
      <c:overlay val="0"/>
      <c:spPr>
        <a:noFill/>
        <a:ln>
          <a:noFill/>
        </a:ln>
        <a:effectLst/>
      </c:spPr>
      <c:txPr>
        <a:bodyPr rot="0" vert="horz"/>
        <a:lstStyle/>
        <a:p>
          <a:pPr rtl="0">
            <a:defRPr sz="1400">
              <a:cs typeface="B Titr" panose="00000700000000000000" pitchFamily="2" charset="-78"/>
            </a:defRPr>
          </a:pPr>
          <a:endParaRPr lang="en-US"/>
        </a:p>
      </c:txPr>
    </c:legend>
    <c:plotVisOnly val="1"/>
    <c:dispBlanksAs val="gap"/>
    <c:showDLblsOverMax val="0"/>
  </c:chart>
  <c:txPr>
    <a:bodyPr/>
    <a:lstStyle/>
    <a:p>
      <a:pPr>
        <a:defRPr sz="1600">
          <a:cs typeface="B Nazanin" panose="00000400000000000000" pitchFamily="2" charset="-78"/>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7.xml"/><Relationship Id="rId26" Type="http://schemas.openxmlformats.org/officeDocument/2006/relationships/chart" Target="../charts/chart25.xml"/><Relationship Id="rId3" Type="http://schemas.openxmlformats.org/officeDocument/2006/relationships/chart" Target="../charts/chart3.xml"/><Relationship Id="rId21" Type="http://schemas.openxmlformats.org/officeDocument/2006/relationships/chart" Target="../charts/chart20.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6.xml"/><Relationship Id="rId25" Type="http://schemas.openxmlformats.org/officeDocument/2006/relationships/chart" Target="../charts/chart24.xml"/><Relationship Id="rId2" Type="http://schemas.openxmlformats.org/officeDocument/2006/relationships/chart" Target="../charts/chart2.xml"/><Relationship Id="rId16" Type="http://schemas.openxmlformats.org/officeDocument/2006/relationships/chart" Target="../charts/chart15.xml"/><Relationship Id="rId20" Type="http://schemas.openxmlformats.org/officeDocument/2006/relationships/chart" Target="../charts/chart19.xml"/><Relationship Id="rId29" Type="http://schemas.openxmlformats.org/officeDocument/2006/relationships/chart" Target="../charts/chart27.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3.xml"/><Relationship Id="rId5" Type="http://schemas.openxmlformats.org/officeDocument/2006/relationships/chart" Target="../charts/chart5.xml"/><Relationship Id="rId15" Type="http://schemas.openxmlformats.org/officeDocument/2006/relationships/image" Target="../media/image6.png"/><Relationship Id="rId23" Type="http://schemas.openxmlformats.org/officeDocument/2006/relationships/chart" Target="../charts/chart22.xml"/><Relationship Id="rId28" Type="http://schemas.openxmlformats.org/officeDocument/2006/relationships/chart" Target="../charts/chart26.xml"/><Relationship Id="rId10" Type="http://schemas.openxmlformats.org/officeDocument/2006/relationships/chart" Target="../charts/chart10.xml"/><Relationship Id="rId19" Type="http://schemas.openxmlformats.org/officeDocument/2006/relationships/chart" Target="../charts/chart18.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1.xml"/><Relationship Id="rId27" Type="http://schemas.openxmlformats.org/officeDocument/2006/relationships/image" Target="../media/image3.png"/><Relationship Id="rId30" Type="http://schemas.openxmlformats.org/officeDocument/2006/relationships/chart" Target="../charts/chart28.xml"/></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editAs="oneCell">
    <xdr:from>
      <xdr:col>1</xdr:col>
      <xdr:colOff>4481</xdr:colOff>
      <xdr:row>30</xdr:row>
      <xdr:rowOff>0</xdr:rowOff>
    </xdr:from>
    <xdr:to>
      <xdr:col>3</xdr:col>
      <xdr:colOff>380999</xdr:colOff>
      <xdr:row>31</xdr:row>
      <xdr:rowOff>167113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6494" r="4955"/>
        <a:stretch/>
      </xdr:blipFill>
      <xdr:spPr>
        <a:xfrm>
          <a:off x="609599" y="9181952"/>
          <a:ext cx="1967753" cy="654570"/>
        </a:xfrm>
        <a:prstGeom prst="rect">
          <a:avLst/>
        </a:prstGeom>
      </xdr:spPr>
    </xdr:pic>
    <xdr:clientData/>
  </xdr:twoCellAnchor>
  <xdr:twoCellAnchor editAs="oneCell">
    <xdr:from>
      <xdr:col>0</xdr:col>
      <xdr:colOff>0</xdr:colOff>
      <xdr:row>60</xdr:row>
      <xdr:rowOff>44823</xdr:rowOff>
    </xdr:from>
    <xdr:to>
      <xdr:col>3</xdr:col>
      <xdr:colOff>106168</xdr:colOff>
      <xdr:row>62</xdr:row>
      <xdr:rowOff>15686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5240" b="2913"/>
        <a:stretch/>
      </xdr:blipFill>
      <xdr:spPr>
        <a:xfrm>
          <a:off x="0" y="18162494"/>
          <a:ext cx="2315968" cy="618565"/>
        </a:xfrm>
        <a:prstGeom prst="rect">
          <a:avLst/>
        </a:prstGeom>
      </xdr:spPr>
    </xdr:pic>
    <xdr:clientData/>
  </xdr:twoCellAnchor>
  <xdr:twoCellAnchor editAs="oneCell">
    <xdr:from>
      <xdr:col>0</xdr:col>
      <xdr:colOff>161365</xdr:colOff>
      <xdr:row>68</xdr:row>
      <xdr:rowOff>267776</xdr:rowOff>
    </xdr:from>
    <xdr:to>
      <xdr:col>3</xdr:col>
      <xdr:colOff>4482</xdr:colOff>
      <xdr:row>69</xdr:row>
      <xdr:rowOff>372056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r="6072"/>
        <a:stretch/>
      </xdr:blipFill>
      <xdr:spPr>
        <a:xfrm>
          <a:off x="161365" y="19676364"/>
          <a:ext cx="2052917" cy="427010"/>
        </a:xfrm>
        <a:prstGeom prst="rect">
          <a:avLst/>
        </a:prstGeom>
      </xdr:spPr>
    </xdr:pic>
    <xdr:clientData/>
  </xdr:twoCellAnchor>
  <xdr:twoCellAnchor editAs="oneCell">
    <xdr:from>
      <xdr:col>1</xdr:col>
      <xdr:colOff>4470</xdr:colOff>
      <xdr:row>41</xdr:row>
      <xdr:rowOff>138953</xdr:rowOff>
    </xdr:from>
    <xdr:to>
      <xdr:col>3</xdr:col>
      <xdr:colOff>522137</xdr:colOff>
      <xdr:row>42</xdr:row>
      <xdr:rowOff>232369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4295" r="9303" b="10535"/>
        <a:stretch/>
      </xdr:blipFill>
      <xdr:spPr>
        <a:xfrm>
          <a:off x="609588" y="12678335"/>
          <a:ext cx="2108902" cy="512517"/>
        </a:xfrm>
        <a:prstGeom prst="rect">
          <a:avLst/>
        </a:prstGeom>
      </xdr:spPr>
    </xdr:pic>
    <xdr:clientData/>
  </xdr:twoCellAnchor>
  <xdr:twoCellAnchor editAs="oneCell">
    <xdr:from>
      <xdr:col>1</xdr:col>
      <xdr:colOff>33618</xdr:colOff>
      <xdr:row>83</xdr:row>
      <xdr:rowOff>580307</xdr:rowOff>
    </xdr:from>
    <xdr:to>
      <xdr:col>3</xdr:col>
      <xdr:colOff>504266</xdr:colOff>
      <xdr:row>85</xdr:row>
      <xdr:rowOff>12616</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8736" y="25031542"/>
          <a:ext cx="2061883" cy="612008"/>
        </a:xfrm>
        <a:prstGeom prst="rect">
          <a:avLst/>
        </a:prstGeom>
      </xdr:spPr>
    </xdr:pic>
    <xdr:clientData/>
  </xdr:twoCellAnchor>
  <xdr:oneCellAnchor>
    <xdr:from>
      <xdr:col>1</xdr:col>
      <xdr:colOff>33618</xdr:colOff>
      <xdr:row>81</xdr:row>
      <xdr:rowOff>580307</xdr:rowOff>
    </xdr:from>
    <xdr:ext cx="2061883" cy="631337"/>
    <xdr:pic>
      <xdr:nvPicPr>
        <xdr:cNvPr id="8" name="Picture 7">
          <a:extLst>
            <a:ext uri="{FF2B5EF4-FFF2-40B4-BE49-F238E27FC236}">
              <a16:creationId xmlns:a16="http://schemas.microsoft.com/office/drawing/2014/main" id="{E53A9CED-F75A-4DA1-A99B-A2CDDF63B1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8736" y="17927013"/>
          <a:ext cx="2061883" cy="63133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49973</xdr:colOff>
      <xdr:row>1</xdr:row>
      <xdr:rowOff>151655</xdr:rowOff>
    </xdr:from>
    <xdr:to>
      <xdr:col>15</xdr:col>
      <xdr:colOff>381000</xdr:colOff>
      <xdr:row>33</xdr:row>
      <xdr:rowOff>138545</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280801</xdr:colOff>
      <xdr:row>1</xdr:row>
      <xdr:rowOff>138544</xdr:rowOff>
    </xdr:from>
    <xdr:to>
      <xdr:col>50</xdr:col>
      <xdr:colOff>554181</xdr:colOff>
      <xdr:row>33</xdr:row>
      <xdr:rowOff>155863</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450272</xdr:colOff>
      <xdr:row>41</xdr:row>
      <xdr:rowOff>41566</xdr:rowOff>
    </xdr:from>
    <xdr:to>
      <xdr:col>15</xdr:col>
      <xdr:colOff>173182</xdr:colOff>
      <xdr:row>74</xdr:row>
      <xdr:rowOff>86592</xdr:rowOff>
    </xdr:to>
    <xdr:graphicFrame macro="">
      <xdr:nvGraphicFramePr>
        <xdr:cNvPr id="7" name="Chart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108087</xdr:colOff>
      <xdr:row>40</xdr:row>
      <xdr:rowOff>177042</xdr:rowOff>
    </xdr:from>
    <xdr:to>
      <xdr:col>33</xdr:col>
      <xdr:colOff>190502</xdr:colOff>
      <xdr:row>74</xdr:row>
      <xdr:rowOff>190499</xdr:rowOff>
    </xdr:to>
    <xdr:graphicFrame macro="">
      <xdr:nvGraphicFramePr>
        <xdr:cNvPr id="8" name="Chart 7">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239763</xdr:colOff>
      <xdr:row>123</xdr:row>
      <xdr:rowOff>141020</xdr:rowOff>
    </xdr:from>
    <xdr:to>
      <xdr:col>12</xdr:col>
      <xdr:colOff>218953</xdr:colOff>
      <xdr:row>152</xdr:row>
      <xdr:rowOff>181842</xdr:rowOff>
    </xdr:to>
    <xdr:graphicFrame macro="">
      <xdr:nvGraphicFramePr>
        <xdr:cNvPr id="10" name="Chart 9">
          <a:extLst>
            <a:ext uri="{FF2B5EF4-FFF2-40B4-BE49-F238E27FC236}">
              <a16:creationId xmlns:a16="http://schemas.microsoft.com/office/drawing/2014/main" id="{00000000-0008-0000-0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60831</xdr:colOff>
      <xdr:row>169</xdr:row>
      <xdr:rowOff>26893</xdr:rowOff>
    </xdr:from>
    <xdr:to>
      <xdr:col>11</xdr:col>
      <xdr:colOff>457521</xdr:colOff>
      <xdr:row>195</xdr:row>
      <xdr:rowOff>66275</xdr:rowOff>
    </xdr:to>
    <xdr:graphicFrame macro="">
      <xdr:nvGraphicFramePr>
        <xdr:cNvPr id="14" name="Chart 13">
          <a:extLst>
            <a:ext uri="{FF2B5EF4-FFF2-40B4-BE49-F238E27FC236}">
              <a16:creationId xmlns:a16="http://schemas.microsoft.com/office/drawing/2014/main" id="{00000000-0008-0000-06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570700</xdr:colOff>
      <xdr:row>169</xdr:row>
      <xdr:rowOff>98130</xdr:rowOff>
    </xdr:from>
    <xdr:to>
      <xdr:col>28</xdr:col>
      <xdr:colOff>242455</xdr:colOff>
      <xdr:row>195</xdr:row>
      <xdr:rowOff>142953</xdr:rowOff>
    </xdr:to>
    <xdr:graphicFrame macro="">
      <xdr:nvGraphicFramePr>
        <xdr:cNvPr id="15" name="Chart 14">
          <a:extLst>
            <a:ext uri="{FF2B5EF4-FFF2-40B4-BE49-F238E27FC236}">
              <a16:creationId xmlns:a16="http://schemas.microsoft.com/office/drawing/2014/main" id="{00000000-0008-0000-06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190500</xdr:colOff>
      <xdr:row>78</xdr:row>
      <xdr:rowOff>138545</xdr:rowOff>
    </xdr:from>
    <xdr:to>
      <xdr:col>15</xdr:col>
      <xdr:colOff>415636</xdr:colOff>
      <xdr:row>113</xdr:row>
      <xdr:rowOff>121227</xdr:rowOff>
    </xdr:to>
    <xdr:graphicFrame macro="">
      <xdr:nvGraphicFramePr>
        <xdr:cNvPr id="17" name="Chart 16">
          <a:extLst>
            <a:ext uri="{FF2B5EF4-FFF2-40B4-BE49-F238E27FC236}">
              <a16:creationId xmlns:a16="http://schemas.microsoft.com/office/drawing/2014/main" id="{00000000-0008-0000-06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536370</xdr:colOff>
      <xdr:row>123</xdr:row>
      <xdr:rowOff>175162</xdr:rowOff>
    </xdr:from>
    <xdr:to>
      <xdr:col>43</xdr:col>
      <xdr:colOff>142505</xdr:colOff>
      <xdr:row>150</xdr:row>
      <xdr:rowOff>147947</xdr:rowOff>
    </xdr:to>
    <xdr:graphicFrame macro="">
      <xdr:nvGraphicFramePr>
        <xdr:cNvPr id="20" name="Chart 19">
          <a:extLst>
            <a:ext uri="{FF2B5EF4-FFF2-40B4-BE49-F238E27FC236}">
              <a16:creationId xmlns:a16="http://schemas.microsoft.com/office/drawing/2014/main" id="{00000000-0008-0000-06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527793</xdr:colOff>
      <xdr:row>122</xdr:row>
      <xdr:rowOff>140360</xdr:rowOff>
    </xdr:from>
    <xdr:to>
      <xdr:col>27</xdr:col>
      <xdr:colOff>40409</xdr:colOff>
      <xdr:row>148</xdr:row>
      <xdr:rowOff>75046</xdr:rowOff>
    </xdr:to>
    <xdr:graphicFrame macro="">
      <xdr:nvGraphicFramePr>
        <xdr:cNvPr id="19" name="Chart 18">
          <a:extLst>
            <a:ext uri="{FF2B5EF4-FFF2-40B4-BE49-F238E27FC236}">
              <a16:creationId xmlns:a16="http://schemas.microsoft.com/office/drawing/2014/main" id="{00000000-0008-0000-06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72985</xdr:colOff>
      <xdr:row>198</xdr:row>
      <xdr:rowOff>59376</xdr:rowOff>
    </xdr:from>
    <xdr:to>
      <xdr:col>30</xdr:col>
      <xdr:colOff>190501</xdr:colOff>
      <xdr:row>223</xdr:row>
      <xdr:rowOff>72984</xdr:rowOff>
    </xdr:to>
    <xdr:graphicFrame macro="">
      <xdr:nvGraphicFramePr>
        <xdr:cNvPr id="21" name="Chart 20">
          <a:extLst>
            <a:ext uri="{FF2B5EF4-FFF2-40B4-BE49-F238E27FC236}">
              <a16:creationId xmlns:a16="http://schemas.microsoft.com/office/drawing/2014/main" id="{00000000-0008-0000-06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76199</xdr:colOff>
      <xdr:row>198</xdr:row>
      <xdr:rowOff>149679</xdr:rowOff>
    </xdr:from>
    <xdr:to>
      <xdr:col>11</xdr:col>
      <xdr:colOff>435428</xdr:colOff>
      <xdr:row>223</xdr:row>
      <xdr:rowOff>130628</xdr:rowOff>
    </xdr:to>
    <xdr:graphicFrame macro="">
      <xdr:nvGraphicFramePr>
        <xdr:cNvPr id="18" name="Chart 17">
          <a:extLst>
            <a:ext uri="{FF2B5EF4-FFF2-40B4-BE49-F238E27FC236}">
              <a16:creationId xmlns:a16="http://schemas.microsoft.com/office/drawing/2014/main" id="{00000000-0008-0000-06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226</xdr:row>
      <xdr:rowOff>68036</xdr:rowOff>
    </xdr:from>
    <xdr:to>
      <xdr:col>12</xdr:col>
      <xdr:colOff>489857</xdr:colOff>
      <xdr:row>254</xdr:row>
      <xdr:rowOff>136072</xdr:rowOff>
    </xdr:to>
    <xdr:graphicFrame macro="">
      <xdr:nvGraphicFramePr>
        <xdr:cNvPr id="9" name="Chart 8">
          <a:extLst>
            <a:ext uri="{FF2B5EF4-FFF2-40B4-BE49-F238E27FC236}">
              <a16:creationId xmlns:a16="http://schemas.microsoft.com/office/drawing/2014/main" id="{00000000-0008-0000-06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380999</xdr:colOff>
      <xdr:row>225</xdr:row>
      <xdr:rowOff>136071</xdr:rowOff>
    </xdr:from>
    <xdr:to>
      <xdr:col>41</xdr:col>
      <xdr:colOff>81643</xdr:colOff>
      <xdr:row>260</xdr:row>
      <xdr:rowOff>81642</xdr:rowOff>
    </xdr:to>
    <xdr:graphicFrame macro="">
      <xdr:nvGraphicFramePr>
        <xdr:cNvPr id="11" name="Chart 10">
          <a:extLst>
            <a:ext uri="{FF2B5EF4-FFF2-40B4-BE49-F238E27FC236}">
              <a16:creationId xmlns:a16="http://schemas.microsoft.com/office/drawing/2014/main" id="{00000000-0008-0000-0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4</xdr:col>
      <xdr:colOff>491837</xdr:colOff>
      <xdr:row>6</xdr:row>
      <xdr:rowOff>84611</xdr:rowOff>
    </xdr:from>
    <xdr:to>
      <xdr:col>6</xdr:col>
      <xdr:colOff>248558</xdr:colOff>
      <xdr:row>19</xdr:row>
      <xdr:rowOff>83336</xdr:rowOff>
    </xdr:to>
    <xdr:pic>
      <xdr:nvPicPr>
        <xdr:cNvPr id="22" name="Content Placeholder 12">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15" cstate="print">
          <a:alphaModFix amt="20000"/>
          <a:extLst>
            <a:ext uri="{28A0092B-C50C-407E-A947-70E740481C1C}">
              <a14:useLocalDpi xmlns:a14="http://schemas.microsoft.com/office/drawing/2010/main" val="0"/>
            </a:ext>
          </a:extLst>
        </a:blip>
        <a:stretch>
          <a:fillRect/>
        </a:stretch>
      </xdr:blipFill>
      <xdr:spPr>
        <a:xfrm>
          <a:off x="2916382" y="1227611"/>
          <a:ext cx="2689432" cy="2475225"/>
        </a:xfrm>
        <a:prstGeom prst="rect">
          <a:avLst/>
        </a:prstGeom>
      </xdr:spPr>
    </xdr:pic>
    <xdr:clientData/>
  </xdr:twoCellAnchor>
  <xdr:twoCellAnchor>
    <xdr:from>
      <xdr:col>38</xdr:col>
      <xdr:colOff>283029</xdr:colOff>
      <xdr:row>199</xdr:row>
      <xdr:rowOff>32657</xdr:rowOff>
    </xdr:from>
    <xdr:to>
      <xdr:col>54</xdr:col>
      <xdr:colOff>522514</xdr:colOff>
      <xdr:row>224</xdr:row>
      <xdr:rowOff>46266</xdr:rowOff>
    </xdr:to>
    <xdr:graphicFrame macro="">
      <xdr:nvGraphicFramePr>
        <xdr:cNvPr id="24" name="Chart 23">
          <a:extLst>
            <a:ext uri="{FF2B5EF4-FFF2-40B4-BE49-F238E27FC236}">
              <a16:creationId xmlns:a16="http://schemas.microsoft.com/office/drawing/2014/main" id="{00000000-0008-0000-06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41</xdr:col>
      <xdr:colOff>370114</xdr:colOff>
      <xdr:row>227</xdr:row>
      <xdr:rowOff>163285</xdr:rowOff>
    </xdr:from>
    <xdr:to>
      <xdr:col>54</xdr:col>
      <xdr:colOff>250371</xdr:colOff>
      <xdr:row>256</xdr:row>
      <xdr:rowOff>46264</xdr:rowOff>
    </xdr:to>
    <xdr:graphicFrame macro="">
      <xdr:nvGraphicFramePr>
        <xdr:cNvPr id="25" name="Chart 24">
          <a:extLst>
            <a:ext uri="{FF2B5EF4-FFF2-40B4-BE49-F238E27FC236}">
              <a16:creationId xmlns:a16="http://schemas.microsoft.com/office/drawing/2014/main" id="{00000000-0008-0000-06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26</xdr:col>
      <xdr:colOff>293915</xdr:colOff>
      <xdr:row>264</xdr:row>
      <xdr:rowOff>0</xdr:rowOff>
    </xdr:from>
    <xdr:to>
      <xdr:col>39</xdr:col>
      <xdr:colOff>359229</xdr:colOff>
      <xdr:row>300</xdr:row>
      <xdr:rowOff>170330</xdr:rowOff>
    </xdr:to>
    <xdr:graphicFrame macro="">
      <xdr:nvGraphicFramePr>
        <xdr:cNvPr id="26" name="Chart 25">
          <a:extLst>
            <a:ext uri="{FF2B5EF4-FFF2-40B4-BE49-F238E27FC236}">
              <a16:creationId xmlns:a16="http://schemas.microsoft.com/office/drawing/2014/main" id="{00000000-0008-0000-06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40</xdr:col>
      <xdr:colOff>370115</xdr:colOff>
      <xdr:row>263</xdr:row>
      <xdr:rowOff>76200</xdr:rowOff>
    </xdr:from>
    <xdr:to>
      <xdr:col>53</xdr:col>
      <xdr:colOff>435429</xdr:colOff>
      <xdr:row>294</xdr:row>
      <xdr:rowOff>119743</xdr:rowOff>
    </xdr:to>
    <xdr:graphicFrame macro="">
      <xdr:nvGraphicFramePr>
        <xdr:cNvPr id="27" name="Chart 26">
          <a:extLst>
            <a:ext uri="{FF2B5EF4-FFF2-40B4-BE49-F238E27FC236}">
              <a16:creationId xmlns:a16="http://schemas.microsoft.com/office/drawing/2014/main" id="{00000000-0008-0000-06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35</xdr:col>
      <xdr:colOff>259773</xdr:colOff>
      <xdr:row>40</xdr:row>
      <xdr:rowOff>155864</xdr:rowOff>
    </xdr:from>
    <xdr:to>
      <xdr:col>51</xdr:col>
      <xdr:colOff>242454</xdr:colOff>
      <xdr:row>73</xdr:row>
      <xdr:rowOff>173183</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35</xdr:col>
      <xdr:colOff>138545</xdr:colOff>
      <xdr:row>79</xdr:row>
      <xdr:rowOff>17317</xdr:rowOff>
    </xdr:from>
    <xdr:to>
      <xdr:col>54</xdr:col>
      <xdr:colOff>581891</xdr:colOff>
      <xdr:row>120</xdr:row>
      <xdr:rowOff>124691</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42</xdr:col>
      <xdr:colOff>294411</xdr:colOff>
      <xdr:row>152</xdr:row>
      <xdr:rowOff>41565</xdr:rowOff>
    </xdr:from>
    <xdr:to>
      <xdr:col>62</xdr:col>
      <xdr:colOff>415638</xdr:colOff>
      <xdr:row>192</xdr:row>
      <xdr:rowOff>83128</xdr:rowOff>
    </xdr:to>
    <xdr:graphicFrame macro="">
      <xdr:nvGraphicFramePr>
        <xdr:cNvPr id="32" name="Chart 31">
          <a:extLst>
            <a:ext uri="{FF2B5EF4-FFF2-40B4-BE49-F238E27FC236}">
              <a16:creationId xmlns:a16="http://schemas.microsoft.com/office/drawing/2014/main" id="{16248582-61BC-49C9-8B8E-25A955C62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523875</xdr:colOff>
      <xdr:row>303</xdr:row>
      <xdr:rowOff>0</xdr:rowOff>
    </xdr:from>
    <xdr:to>
      <xdr:col>44</xdr:col>
      <xdr:colOff>71436</xdr:colOff>
      <xdr:row>350</xdr:row>
      <xdr:rowOff>71438</xdr:rowOff>
    </xdr:to>
    <xdr:graphicFrame macro="">
      <xdr:nvGraphicFramePr>
        <xdr:cNvPr id="34" name="Chart 33">
          <a:extLst>
            <a:ext uri="{FF2B5EF4-FFF2-40B4-BE49-F238E27FC236}">
              <a16:creationId xmlns:a16="http://schemas.microsoft.com/office/drawing/2014/main" id="{00AAA283-D69C-462A-83B8-46845ADEF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17</xdr:col>
      <xdr:colOff>177509</xdr:colOff>
      <xdr:row>2</xdr:row>
      <xdr:rowOff>17317</xdr:rowOff>
    </xdr:from>
    <xdr:to>
      <xdr:col>32</xdr:col>
      <xdr:colOff>467589</xdr:colOff>
      <xdr:row>34</xdr:row>
      <xdr:rowOff>17318</xdr:rowOff>
    </xdr:to>
    <xdr:grpSp>
      <xdr:nvGrpSpPr>
        <xdr:cNvPr id="13" name="Group 12">
          <a:extLst>
            <a:ext uri="{FF2B5EF4-FFF2-40B4-BE49-F238E27FC236}">
              <a16:creationId xmlns:a16="http://schemas.microsoft.com/office/drawing/2014/main" id="{D758F578-AAAC-479A-B9B4-DEA99EB03228}"/>
            </a:ext>
          </a:extLst>
        </xdr:cNvPr>
        <xdr:cNvGrpSpPr/>
      </xdr:nvGrpSpPr>
      <xdr:grpSpPr>
        <a:xfrm>
          <a:off x="12179009" y="398317"/>
          <a:ext cx="9576955" cy="6096001"/>
          <a:chOff x="10499145" y="415635"/>
          <a:chExt cx="9382126" cy="6096001"/>
        </a:xfrm>
      </xdr:grpSpPr>
      <xdr:graphicFrame macro="">
        <xdr:nvGraphicFramePr>
          <xdr:cNvPr id="33" name="Chart 32">
            <a:extLst>
              <a:ext uri="{FF2B5EF4-FFF2-40B4-BE49-F238E27FC236}">
                <a16:creationId xmlns:a16="http://schemas.microsoft.com/office/drawing/2014/main" id="{C6A4A6FC-9E2E-4EA4-BB8A-1D398E51B797}"/>
              </a:ext>
            </a:extLst>
          </xdr:cNvPr>
          <xdr:cNvGraphicFramePr>
            <a:graphicFrameLocks/>
          </xdr:cNvGraphicFramePr>
        </xdr:nvGraphicFramePr>
        <xdr:xfrm>
          <a:off x="10499145" y="415635"/>
          <a:ext cx="9382126" cy="6096001"/>
        </xdr:xfrm>
        <a:graphic>
          <a:graphicData uri="http://schemas.openxmlformats.org/drawingml/2006/chart">
            <c:chart xmlns:c="http://schemas.openxmlformats.org/drawingml/2006/chart" xmlns:r="http://schemas.openxmlformats.org/officeDocument/2006/relationships" r:id="rId24"/>
          </a:graphicData>
        </a:graphic>
      </xdr:graphicFrame>
      <xdr:pic>
        <xdr:nvPicPr>
          <xdr:cNvPr id="23" name="Content Placeholder 1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15" cstate="print">
            <a:alphaModFix amt="20000"/>
            <a:extLst>
              <a:ext uri="{28A0092B-C50C-407E-A947-70E740481C1C}">
                <a14:useLocalDpi xmlns:a14="http://schemas.microsoft.com/office/drawing/2010/main" val="0"/>
              </a:ext>
            </a:extLst>
          </a:blip>
          <a:stretch>
            <a:fillRect/>
          </a:stretch>
        </xdr:blipFill>
        <xdr:spPr>
          <a:xfrm>
            <a:off x="14149945" y="2366406"/>
            <a:ext cx="2689431" cy="2450732"/>
          </a:xfrm>
          <a:prstGeom prst="rect">
            <a:avLst/>
          </a:prstGeom>
        </xdr:spPr>
      </xdr:pic>
    </xdr:grpSp>
    <xdr:clientData/>
  </xdr:twoCellAnchor>
  <xdr:twoCellAnchor>
    <xdr:from>
      <xdr:col>17</xdr:col>
      <xdr:colOff>0</xdr:colOff>
      <xdr:row>78</xdr:row>
      <xdr:rowOff>138546</xdr:rowOff>
    </xdr:from>
    <xdr:to>
      <xdr:col>33</xdr:col>
      <xdr:colOff>34638</xdr:colOff>
      <xdr:row>112</xdr:row>
      <xdr:rowOff>52749</xdr:rowOff>
    </xdr:to>
    <xdr:grpSp>
      <xdr:nvGrpSpPr>
        <xdr:cNvPr id="31" name="Group 30">
          <a:extLst>
            <a:ext uri="{FF2B5EF4-FFF2-40B4-BE49-F238E27FC236}">
              <a16:creationId xmlns:a16="http://schemas.microsoft.com/office/drawing/2014/main" id="{099E9292-A830-468E-B22B-E54AD717107F}"/>
            </a:ext>
          </a:extLst>
        </xdr:cNvPr>
        <xdr:cNvGrpSpPr/>
      </xdr:nvGrpSpPr>
      <xdr:grpSpPr>
        <a:xfrm>
          <a:off x="12001500" y="14997546"/>
          <a:ext cx="9940638" cy="6391203"/>
          <a:chOff x="10425545" y="14772409"/>
          <a:chExt cx="9732820" cy="6391203"/>
        </a:xfrm>
      </xdr:grpSpPr>
      <xdr:graphicFrame macro="">
        <xdr:nvGraphicFramePr>
          <xdr:cNvPr id="36" name="Chart 35">
            <a:extLst>
              <a:ext uri="{FF2B5EF4-FFF2-40B4-BE49-F238E27FC236}">
                <a16:creationId xmlns:a16="http://schemas.microsoft.com/office/drawing/2014/main" id="{1C6CE1B8-9AF4-4521-9983-ADAADF790DDD}"/>
              </a:ext>
            </a:extLst>
          </xdr:cNvPr>
          <xdr:cNvGraphicFramePr>
            <a:graphicFrameLocks/>
          </xdr:cNvGraphicFramePr>
        </xdr:nvGraphicFramePr>
        <xdr:xfrm>
          <a:off x="10425545" y="14772409"/>
          <a:ext cx="9732820" cy="6391203"/>
        </xdr:xfrm>
        <a:graphic>
          <a:graphicData uri="http://schemas.openxmlformats.org/drawingml/2006/chart">
            <c:chart xmlns:c="http://schemas.openxmlformats.org/drawingml/2006/chart" xmlns:r="http://schemas.openxmlformats.org/officeDocument/2006/relationships" r:id="rId25"/>
          </a:graphicData>
        </a:graphic>
      </xdr:graphicFrame>
      <xdr:pic>
        <xdr:nvPicPr>
          <xdr:cNvPr id="6" name="Content Placeholder 12">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5" cstate="print">
            <a:alphaModFix amt="20000"/>
            <a:extLst>
              <a:ext uri="{28A0092B-C50C-407E-A947-70E740481C1C}">
                <a14:useLocalDpi xmlns:a14="http://schemas.microsoft.com/office/drawing/2010/main" val="0"/>
              </a:ext>
            </a:extLst>
          </a:blip>
          <a:stretch>
            <a:fillRect/>
          </a:stretch>
        </xdr:blipFill>
        <xdr:spPr>
          <a:xfrm>
            <a:off x="13931240" y="16556180"/>
            <a:ext cx="2642261" cy="2262659"/>
          </a:xfrm>
          <a:prstGeom prst="rect">
            <a:avLst/>
          </a:prstGeom>
        </xdr:spPr>
      </xdr:pic>
    </xdr:grpSp>
    <xdr:clientData/>
  </xdr:twoCellAnchor>
  <xdr:twoCellAnchor>
    <xdr:from>
      <xdr:col>0</xdr:col>
      <xdr:colOff>69273</xdr:colOff>
      <xdr:row>259</xdr:row>
      <xdr:rowOff>34636</xdr:rowOff>
    </xdr:from>
    <xdr:to>
      <xdr:col>15</xdr:col>
      <xdr:colOff>484909</xdr:colOff>
      <xdr:row>300</xdr:row>
      <xdr:rowOff>0</xdr:rowOff>
    </xdr:to>
    <xdr:graphicFrame macro="">
      <xdr:nvGraphicFramePr>
        <xdr:cNvPr id="35" name="Chart 34">
          <a:extLst>
            <a:ext uri="{FF2B5EF4-FFF2-40B4-BE49-F238E27FC236}">
              <a16:creationId xmlns:a16="http://schemas.microsoft.com/office/drawing/2014/main" id="{A404E286-5424-4C75-A19B-77AB67B34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6</xdr:col>
      <xdr:colOff>311727</xdr:colOff>
      <xdr:row>88</xdr:row>
      <xdr:rowOff>121227</xdr:rowOff>
    </xdr:from>
    <xdr:to>
      <xdr:col>10</xdr:col>
      <xdr:colOff>529442</xdr:colOff>
      <xdr:row>100</xdr:row>
      <xdr:rowOff>97886</xdr:rowOff>
    </xdr:to>
    <xdr:pic>
      <xdr:nvPicPr>
        <xdr:cNvPr id="37" name="Content Placeholder 12">
          <a:extLst>
            <a:ext uri="{FF2B5EF4-FFF2-40B4-BE49-F238E27FC236}">
              <a16:creationId xmlns:a16="http://schemas.microsoft.com/office/drawing/2014/main" id="{5FDC3DEB-3777-42AC-90E6-DBBAC78466C4}"/>
            </a:ext>
          </a:extLst>
        </xdr:cNvPr>
        <xdr:cNvPicPr>
          <a:picLocks noChangeAspect="1"/>
        </xdr:cNvPicPr>
      </xdr:nvPicPr>
      <xdr:blipFill>
        <a:blip xmlns:r="http://schemas.openxmlformats.org/officeDocument/2006/relationships" r:embed="rId15" cstate="print">
          <a:alphaModFix amt="20000"/>
          <a:extLst>
            <a:ext uri="{28A0092B-C50C-407E-A947-70E740481C1C}">
              <a14:useLocalDpi xmlns:a14="http://schemas.microsoft.com/office/drawing/2010/main" val="0"/>
            </a:ext>
          </a:extLst>
        </a:blip>
        <a:stretch>
          <a:fillRect/>
        </a:stretch>
      </xdr:blipFill>
      <xdr:spPr>
        <a:xfrm>
          <a:off x="3948545" y="16885227"/>
          <a:ext cx="2642261" cy="2262659"/>
        </a:xfrm>
        <a:prstGeom prst="rect">
          <a:avLst/>
        </a:prstGeom>
      </xdr:spPr>
    </xdr:pic>
    <xdr:clientData/>
  </xdr:twoCellAnchor>
  <xdr:twoCellAnchor editAs="oneCell">
    <xdr:from>
      <xdr:col>0</xdr:col>
      <xdr:colOff>161365</xdr:colOff>
      <xdr:row>348</xdr:row>
      <xdr:rowOff>267776</xdr:rowOff>
    </xdr:from>
    <xdr:to>
      <xdr:col>3</xdr:col>
      <xdr:colOff>415962</xdr:colOff>
      <xdr:row>351</xdr:row>
      <xdr:rowOff>50672</xdr:rowOff>
    </xdr:to>
    <xdr:pic>
      <xdr:nvPicPr>
        <xdr:cNvPr id="39" name="Picture 38">
          <a:extLst>
            <a:ext uri="{FF2B5EF4-FFF2-40B4-BE49-F238E27FC236}">
              <a16:creationId xmlns:a16="http://schemas.microsoft.com/office/drawing/2014/main" id="{5DD3CC81-284D-4C06-AE1A-FBE2D4B5E19C}"/>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r="6072"/>
        <a:stretch/>
      </xdr:blipFill>
      <xdr:spPr>
        <a:xfrm>
          <a:off x="161365" y="14241780"/>
          <a:ext cx="2083397" cy="415356"/>
        </a:xfrm>
        <a:prstGeom prst="rect">
          <a:avLst/>
        </a:prstGeom>
      </xdr:spPr>
    </xdr:pic>
    <xdr:clientData/>
  </xdr:twoCellAnchor>
  <xdr:twoCellAnchor editAs="oneCell">
    <xdr:from>
      <xdr:col>0</xdr:col>
      <xdr:colOff>161365</xdr:colOff>
      <xdr:row>349</xdr:row>
      <xdr:rowOff>267776</xdr:rowOff>
    </xdr:from>
    <xdr:to>
      <xdr:col>3</xdr:col>
      <xdr:colOff>415962</xdr:colOff>
      <xdr:row>352</xdr:row>
      <xdr:rowOff>50672</xdr:rowOff>
    </xdr:to>
    <xdr:pic>
      <xdr:nvPicPr>
        <xdr:cNvPr id="40" name="Picture 39">
          <a:extLst>
            <a:ext uri="{FF2B5EF4-FFF2-40B4-BE49-F238E27FC236}">
              <a16:creationId xmlns:a16="http://schemas.microsoft.com/office/drawing/2014/main" id="{958E74B6-84CB-4ECF-9FEF-FA2623385D69}"/>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r="6072"/>
        <a:stretch/>
      </xdr:blipFill>
      <xdr:spPr>
        <a:xfrm>
          <a:off x="161365" y="14241780"/>
          <a:ext cx="2083397" cy="415356"/>
        </a:xfrm>
        <a:prstGeom prst="rect">
          <a:avLst/>
        </a:prstGeom>
      </xdr:spPr>
    </xdr:pic>
    <xdr:clientData/>
  </xdr:twoCellAnchor>
  <xdr:twoCellAnchor editAs="oneCell">
    <xdr:from>
      <xdr:col>0</xdr:col>
      <xdr:colOff>161365</xdr:colOff>
      <xdr:row>350</xdr:row>
      <xdr:rowOff>267776</xdr:rowOff>
    </xdr:from>
    <xdr:to>
      <xdr:col>3</xdr:col>
      <xdr:colOff>415962</xdr:colOff>
      <xdr:row>352</xdr:row>
      <xdr:rowOff>233552</xdr:rowOff>
    </xdr:to>
    <xdr:pic>
      <xdr:nvPicPr>
        <xdr:cNvPr id="41" name="Picture 40">
          <a:extLst>
            <a:ext uri="{FF2B5EF4-FFF2-40B4-BE49-F238E27FC236}">
              <a16:creationId xmlns:a16="http://schemas.microsoft.com/office/drawing/2014/main" id="{BEEA91B8-CF16-4D71-9679-FF6EAFF9A39B}"/>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r="6072"/>
        <a:stretch/>
      </xdr:blipFill>
      <xdr:spPr>
        <a:xfrm>
          <a:off x="161365" y="14241780"/>
          <a:ext cx="2083397" cy="415356"/>
        </a:xfrm>
        <a:prstGeom prst="rect">
          <a:avLst/>
        </a:prstGeom>
      </xdr:spPr>
    </xdr:pic>
    <xdr:clientData/>
  </xdr:twoCellAnchor>
  <xdr:twoCellAnchor>
    <xdr:from>
      <xdr:col>51</xdr:col>
      <xdr:colOff>347663</xdr:colOff>
      <xdr:row>295</xdr:row>
      <xdr:rowOff>119062</xdr:rowOff>
    </xdr:from>
    <xdr:to>
      <xdr:col>72</xdr:col>
      <xdr:colOff>23812</xdr:colOff>
      <xdr:row>348</xdr:row>
      <xdr:rowOff>119743</xdr:rowOff>
    </xdr:to>
    <xdr:graphicFrame macro="">
      <xdr:nvGraphicFramePr>
        <xdr:cNvPr id="3" name="Chart 2">
          <a:extLst>
            <a:ext uri="{FF2B5EF4-FFF2-40B4-BE49-F238E27FC236}">
              <a16:creationId xmlns:a16="http://schemas.microsoft.com/office/drawing/2014/main" id="{D3816DBE-EF18-423A-A980-347398FAE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45</xdr:col>
      <xdr:colOff>438150</xdr:colOff>
      <xdr:row>123</xdr:row>
      <xdr:rowOff>76200</xdr:rowOff>
    </xdr:from>
    <xdr:to>
      <xdr:col>61</xdr:col>
      <xdr:colOff>228600</xdr:colOff>
      <xdr:row>150</xdr:row>
      <xdr:rowOff>152400</xdr:rowOff>
    </xdr:to>
    <xdr:graphicFrame macro="">
      <xdr:nvGraphicFramePr>
        <xdr:cNvPr id="38" name="Chart 37">
          <a:extLst>
            <a:ext uri="{FF2B5EF4-FFF2-40B4-BE49-F238E27FC236}">
              <a16:creationId xmlns:a16="http://schemas.microsoft.com/office/drawing/2014/main" id="{45776545-10F0-4D92-BF49-BCB32EA7D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4</xdr:col>
      <xdr:colOff>23811</xdr:colOff>
      <xdr:row>303</xdr:row>
      <xdr:rowOff>71436</xdr:rowOff>
    </xdr:from>
    <xdr:to>
      <xdr:col>21</xdr:col>
      <xdr:colOff>333374</xdr:colOff>
      <xdr:row>349</xdr:row>
      <xdr:rowOff>-1</xdr:rowOff>
    </xdr:to>
    <xdr:graphicFrame macro="">
      <xdr:nvGraphicFramePr>
        <xdr:cNvPr id="12" name="Chart 11">
          <a:extLst>
            <a:ext uri="{FF2B5EF4-FFF2-40B4-BE49-F238E27FC236}">
              <a16:creationId xmlns:a16="http://schemas.microsoft.com/office/drawing/2014/main" id="{E047509D-CFCB-43F0-911E-5CFD8C729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0.65502</cdr:x>
      <cdr:y>0.4256</cdr:y>
    </cdr:from>
    <cdr:to>
      <cdr:x>0.84722</cdr:x>
      <cdr:y>0.65356</cdr:y>
    </cdr:to>
    <cdr:pic>
      <cdr:nvPicPr>
        <cdr:cNvPr id="2" name="Picture 1">
          <a:extLst xmlns:a="http://schemas.openxmlformats.org/drawingml/2006/main">
            <a:ext uri="{FF2B5EF4-FFF2-40B4-BE49-F238E27FC236}">
              <a16:creationId xmlns:a16="http://schemas.microsoft.com/office/drawing/2014/main" id="{D1EA795B-DCB1-4521-8AC6-E46AC95AD2D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59315" y="2694707"/>
          <a:ext cx="1484535" cy="1443325"/>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0.30961</cdr:x>
      <cdr:y>0.02045</cdr:y>
    </cdr:from>
    <cdr:to>
      <cdr:x>0.80312</cdr:x>
      <cdr:y>0.75909</cdr:y>
    </cdr:to>
    <cdr:pic>
      <cdr:nvPicPr>
        <cdr:cNvPr id="2" name="Content Placeholder 12">
          <a:extLst xmlns:a="http://schemas.openxmlformats.org/drawingml/2006/main">
            <a:ext uri="{FF2B5EF4-FFF2-40B4-BE49-F238E27FC236}">
              <a16:creationId xmlns:a16="http://schemas.microsoft.com/office/drawing/2014/main" id="{99B2A19F-CECC-403B-AD81-11986E7D5D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419928" y="92364"/>
          <a:ext cx="3857182" cy="3335958"/>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0.28146</cdr:x>
      <cdr:y>0.17574</cdr:y>
    </cdr:from>
    <cdr:to>
      <cdr:x>0.51464</cdr:x>
      <cdr:y>0.46042</cdr:y>
    </cdr:to>
    <cdr:pic>
      <cdr:nvPicPr>
        <cdr:cNvPr id="2" name="Picture 1">
          <a:extLst xmlns:a="http://schemas.openxmlformats.org/drawingml/2006/main">
            <a:ext uri="{FF2B5EF4-FFF2-40B4-BE49-F238E27FC236}">
              <a16:creationId xmlns:a16="http://schemas.microsoft.com/office/drawing/2014/main" id="{962FE2B7-F608-49C4-A69C-0BA27D34D99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988456" y="878113"/>
          <a:ext cx="1647373" cy="1422402"/>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0.25616</cdr:x>
      <cdr:y>0.12605</cdr:y>
    </cdr:from>
    <cdr:to>
      <cdr:x>0.75035</cdr:x>
      <cdr:y>0.77874</cdr:y>
    </cdr:to>
    <cdr:pic>
      <cdr:nvPicPr>
        <cdr:cNvPr id="2" name="Content Placeholder 12">
          <a:extLst xmlns:a="http://schemas.openxmlformats.org/drawingml/2006/main">
            <a:ext uri="{FF2B5EF4-FFF2-40B4-BE49-F238E27FC236}">
              <a16:creationId xmlns:a16="http://schemas.microsoft.com/office/drawing/2014/main" id="{BE10C69E-AD2D-4C17-9A57-8E63F81FEB0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999342" y="661712"/>
          <a:ext cx="3857171" cy="3426413"/>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0.30129</cdr:x>
      <cdr:y>0.14859</cdr:y>
    </cdr:from>
    <cdr:to>
      <cdr:x>0.70927</cdr:x>
      <cdr:y>0.68208</cdr:y>
    </cdr:to>
    <cdr:pic>
      <cdr:nvPicPr>
        <cdr:cNvPr id="2" name="Content Placeholder 12">
          <a:extLst xmlns:a="http://schemas.openxmlformats.org/drawingml/2006/main">
            <a:ext uri="{FF2B5EF4-FFF2-40B4-BE49-F238E27FC236}">
              <a16:creationId xmlns:a16="http://schemas.microsoft.com/office/drawing/2014/main" id="{52AC5F08-1730-48B6-AAEF-0D170B97132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848429" y="954314"/>
          <a:ext cx="3857171" cy="3426413"/>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0.41962</cdr:x>
      <cdr:y>0.01125</cdr:y>
    </cdr:from>
    <cdr:to>
      <cdr:x>0.80561</cdr:x>
      <cdr:y>0.74989</cdr:y>
    </cdr:to>
    <cdr:pic>
      <cdr:nvPicPr>
        <cdr:cNvPr id="2" name="Content Placeholder 12">
          <a:extLst xmlns:a="http://schemas.openxmlformats.org/drawingml/2006/main">
            <a:ext uri="{FF2B5EF4-FFF2-40B4-BE49-F238E27FC236}">
              <a16:creationId xmlns:a16="http://schemas.microsoft.com/office/drawing/2014/main" id="{99B2A19F-CECC-403B-AD81-11986E7D5D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193309" y="50800"/>
          <a:ext cx="3857182" cy="3335958"/>
        </a:xfrm>
        <a:prstGeom xmlns:a="http://schemas.openxmlformats.org/drawingml/2006/main" prst="rect">
          <a:avLst/>
        </a:prstGeom>
      </cdr:spPr>
    </cdr:pic>
  </cdr:relSizeAnchor>
</c:userShapes>
</file>

<file path=xl/drawings/drawing9.xml><?xml version="1.0" encoding="utf-8"?>
<c:userShapes xmlns:c="http://schemas.openxmlformats.org/drawingml/2006/chart">
  <cdr:relSizeAnchor xmlns:cdr="http://schemas.openxmlformats.org/drawingml/2006/chartDrawing">
    <cdr:from>
      <cdr:x>0.25616</cdr:x>
      <cdr:y>0.12605</cdr:y>
    </cdr:from>
    <cdr:to>
      <cdr:x>0.75035</cdr:x>
      <cdr:y>0.77874</cdr:y>
    </cdr:to>
    <cdr:pic>
      <cdr:nvPicPr>
        <cdr:cNvPr id="2" name="Content Placeholder 12">
          <a:extLst xmlns:a="http://schemas.openxmlformats.org/drawingml/2006/main">
            <a:ext uri="{FF2B5EF4-FFF2-40B4-BE49-F238E27FC236}">
              <a16:creationId xmlns:a16="http://schemas.microsoft.com/office/drawing/2014/main" id="{BE10C69E-AD2D-4C17-9A57-8E63F81FEB0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999342" y="661712"/>
          <a:ext cx="3857171" cy="3426413"/>
        </a:xfrm>
        <a:prstGeom xmlns:a="http://schemas.openxmlformats.org/drawingml/2006/main" prst="rect">
          <a:avLst/>
        </a:prstGeom>
      </cdr:spPr>
    </cdr:pic>
  </cdr:relSizeAnchor>
</c:userShapes>
</file>

<file path=xl/drawings/drawing10.xml><?xml version="1.0" encoding="utf-8"?>
<c:userShapes xmlns:c="http://schemas.openxmlformats.org/drawingml/2006/chart">
  <cdr:relSizeAnchor xmlns:cdr="http://schemas.openxmlformats.org/drawingml/2006/chartDrawing">
    <cdr:from>
      <cdr:x>0.32836</cdr:x>
      <cdr:y>0.16724</cdr:y>
    </cdr:from>
    <cdr:to>
      <cdr:x>0.68478</cdr:x>
      <cdr:y>0.60447</cdr:y>
    </cdr:to>
    <cdr:pic>
      <cdr:nvPicPr>
        <cdr:cNvPr id="2" name="Content Placeholder 12">
          <a:extLst xmlns:a="http://schemas.openxmlformats.org/drawingml/2006/main">
            <a:ext uri="{FF2B5EF4-FFF2-40B4-BE49-F238E27FC236}">
              <a16:creationId xmlns:a16="http://schemas.microsoft.com/office/drawing/2014/main" id="{CAFEC9AB-98A0-48C8-ABE9-C9DC8F4A887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623670" y="936812"/>
          <a:ext cx="2847823" cy="2449220"/>
        </a:xfrm>
        <a:prstGeom xmlns:a="http://schemas.openxmlformats.org/drawingml/2006/main" prst="rect">
          <a:avLst/>
        </a:prstGeom>
      </cdr:spPr>
    </cdr:pic>
  </cdr:relSizeAnchor>
</c:userShapes>
</file>

<file path=xl/drawings/drawing11.xml><?xml version="1.0" encoding="utf-8"?>
<c:userShapes xmlns:c="http://schemas.openxmlformats.org/drawingml/2006/chart">
  <cdr:relSizeAnchor xmlns:cdr="http://schemas.openxmlformats.org/drawingml/2006/chartDrawing">
    <cdr:from>
      <cdr:x>0.35917</cdr:x>
      <cdr:y>0.25024</cdr:y>
    </cdr:from>
    <cdr:to>
      <cdr:x>0.71993</cdr:x>
      <cdr:y>0.76525</cdr:y>
    </cdr:to>
    <cdr:pic>
      <cdr:nvPicPr>
        <cdr:cNvPr id="2" name="Content Placeholder 12">
          <a:extLst xmlns:a="http://schemas.openxmlformats.org/drawingml/2006/main">
            <a:ext uri="{FF2B5EF4-FFF2-40B4-BE49-F238E27FC236}">
              <a16:creationId xmlns:a16="http://schemas.microsoft.com/office/drawing/2014/main" id="{00000000-0008-0000-0600-00001F0000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814456" y="2162539"/>
          <a:ext cx="4835731" cy="4450578"/>
        </a:xfrm>
        <a:prstGeom xmlns:a="http://schemas.openxmlformats.org/drawingml/2006/main" prst="rect">
          <a:avLst/>
        </a:prstGeom>
      </cdr:spPr>
    </cdr:pic>
  </cdr:relSizeAnchor>
</c:userShapes>
</file>

<file path=xl/drawings/drawing12.xml><?xml version="1.0" encoding="utf-8"?>
<c:userShapes xmlns:c="http://schemas.openxmlformats.org/drawingml/2006/chart">
  <cdr:relSizeAnchor xmlns:cdr="http://schemas.openxmlformats.org/drawingml/2006/chartDrawing">
    <cdr:from>
      <cdr:x>0.34846</cdr:x>
      <cdr:y>0.25127</cdr:y>
    </cdr:from>
    <cdr:to>
      <cdr:x>0.70236</cdr:x>
      <cdr:y>0.67542</cdr:y>
    </cdr:to>
    <cdr:pic>
      <cdr:nvPicPr>
        <cdr:cNvPr id="2" name="Content Placeholder 12">
          <a:extLst xmlns:a="http://schemas.openxmlformats.org/drawingml/2006/main">
            <a:ext uri="{FF2B5EF4-FFF2-40B4-BE49-F238E27FC236}">
              <a16:creationId xmlns:a16="http://schemas.microsoft.com/office/drawing/2014/main" id="{4523F3BD-CBEF-4E42-8CE7-7991E4F24D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010053" y="2147455"/>
          <a:ext cx="4072657" cy="3625038"/>
        </a:xfrm>
        <a:prstGeom xmlns:a="http://schemas.openxmlformats.org/drawingml/2006/main" prst="rect">
          <a:avLst/>
        </a:prstGeom>
      </cdr:spPr>
    </cdr:pic>
  </cdr:relSizeAnchor>
</c:userShapes>
</file>

<file path=xl/drawings/drawing13.xml><?xml version="1.0" encoding="utf-8"?>
<c:userShapes xmlns:c="http://schemas.openxmlformats.org/drawingml/2006/chart">
  <cdr:relSizeAnchor xmlns:cdr="http://schemas.openxmlformats.org/drawingml/2006/chartDrawing">
    <cdr:from>
      <cdr:x>0.15691</cdr:x>
      <cdr:y>0.09466</cdr:y>
    </cdr:from>
    <cdr:to>
      <cdr:x>0.45686</cdr:x>
      <cdr:y>0.53524</cdr:y>
    </cdr:to>
    <cdr:pic>
      <cdr:nvPicPr>
        <cdr:cNvPr id="2" name="Content Placeholder 12">
          <a:extLst xmlns:a="http://schemas.openxmlformats.org/drawingml/2006/main">
            <a:ext uri="{FF2B5EF4-FFF2-40B4-BE49-F238E27FC236}">
              <a16:creationId xmlns:a16="http://schemas.microsoft.com/office/drawing/2014/main" id="{859F2A85-E29A-43DB-9F5D-CC3BF109E7A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921163" y="726210"/>
          <a:ext cx="3672607" cy="3380094"/>
        </a:xfrm>
        <a:prstGeom xmlns:a="http://schemas.openxmlformats.org/drawingml/2006/main" prst="rect">
          <a:avLst/>
        </a:prstGeom>
      </cdr:spPr>
    </cdr:pic>
  </cdr:relSizeAnchor>
</c:userShapes>
</file>

<file path=xl/drawings/drawing14.xml><?xml version="1.0" encoding="utf-8"?>
<c:userShapes xmlns:c="http://schemas.openxmlformats.org/drawingml/2006/chart">
  <cdr:relSizeAnchor xmlns:cdr="http://schemas.openxmlformats.org/drawingml/2006/chartDrawing">
    <cdr:from>
      <cdr:x>0.37625</cdr:x>
      <cdr:y>0.1083</cdr:y>
    </cdr:from>
    <cdr:to>
      <cdr:x>0.6723</cdr:x>
      <cdr:y>0.48516</cdr:y>
    </cdr:to>
    <cdr:pic>
      <cdr:nvPicPr>
        <cdr:cNvPr id="2" name="Content Placeholder 12">
          <a:extLst xmlns:a="http://schemas.openxmlformats.org/drawingml/2006/main">
            <a:ext uri="{FF2B5EF4-FFF2-40B4-BE49-F238E27FC236}">
              <a16:creationId xmlns:a16="http://schemas.microsoft.com/office/drawing/2014/main" id="{62CF8A03-0B8B-409F-8868-A4A25C1FDEC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909777" y="916780"/>
          <a:ext cx="3863190" cy="3190302"/>
        </a:xfrm>
        <a:prstGeom xmlns:a="http://schemas.openxmlformats.org/drawingml/2006/main" prst="rect">
          <a:avLst/>
        </a:prstGeom>
      </cdr:spPr>
    </cdr:pic>
  </cdr:relSizeAnchor>
</c:userShapes>
</file>

<file path=xl/drawings/drawing15.xml><?xml version="1.0" encoding="utf-8"?>
<c:userShapes xmlns:c="http://schemas.openxmlformats.org/drawingml/2006/chart">
  <cdr:relSizeAnchor xmlns:cdr="http://schemas.openxmlformats.org/drawingml/2006/chartDrawing">
    <cdr:from>
      <cdr:x>0.30972</cdr:x>
      <cdr:y>0.25831</cdr:y>
    </cdr:from>
    <cdr:to>
      <cdr:x>0.69945</cdr:x>
      <cdr:y>0.70596</cdr:y>
    </cdr:to>
    <cdr:pic>
      <cdr:nvPicPr>
        <cdr:cNvPr id="2" name="Content Placeholder 12">
          <a:extLst xmlns:a="http://schemas.openxmlformats.org/drawingml/2006/main">
            <a:ext uri="{FF2B5EF4-FFF2-40B4-BE49-F238E27FC236}">
              <a16:creationId xmlns:a16="http://schemas.microsoft.com/office/drawing/2014/main" id="{BE10C69E-AD2D-4C17-9A57-8E63F81FEB0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944680" y="2008578"/>
          <a:ext cx="3705502" cy="3480908"/>
        </a:xfrm>
        <a:prstGeom xmlns:a="http://schemas.openxmlformats.org/drawingml/2006/main" prst="rect">
          <a:avLst/>
        </a:prstGeom>
      </cdr:spPr>
    </cdr:pic>
  </cdr:relSizeAnchor>
</c:userShapes>
</file>

<file path=xl/drawings/drawing16.xml><?xml version="1.0" encoding="utf-8"?>
<c:userShapes xmlns:c="http://schemas.openxmlformats.org/drawingml/2006/chart">
  <cdr:relSizeAnchor xmlns:cdr="http://schemas.openxmlformats.org/drawingml/2006/chartDrawing">
    <cdr:from>
      <cdr:x>0.40642</cdr:x>
      <cdr:y>0.1581</cdr:y>
    </cdr:from>
    <cdr:to>
      <cdr:x>0.76443</cdr:x>
      <cdr:y>0.62932</cdr:y>
    </cdr:to>
    <cdr:pic>
      <cdr:nvPicPr>
        <cdr:cNvPr id="2" name="Content Placeholder 12">
          <a:extLst xmlns:a="http://schemas.openxmlformats.org/drawingml/2006/main">
            <a:ext uri="{FF2B5EF4-FFF2-40B4-BE49-F238E27FC236}">
              <a16:creationId xmlns:a16="http://schemas.microsoft.com/office/drawing/2014/main" id="{C47FD3FD-2518-4FB3-9DDC-C5239CD0741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813300" y="1188720"/>
          <a:ext cx="4239963" cy="3543013"/>
        </a:xfrm>
        <a:prstGeom xmlns:a="http://schemas.openxmlformats.org/drawingml/2006/main" prst="rect">
          <a:avLst/>
        </a:prstGeom>
      </cdr:spPr>
    </cdr:pic>
  </cdr:relSizeAnchor>
</c:userShapes>
</file>

<file path=xl/drawings/drawing17.xml><?xml version="1.0" encoding="utf-8"?>
<c:userShapes xmlns:c="http://schemas.openxmlformats.org/drawingml/2006/chart">
  <cdr:relSizeAnchor xmlns:cdr="http://schemas.openxmlformats.org/drawingml/2006/chartDrawing">
    <cdr:from>
      <cdr:x>0.35401</cdr:x>
      <cdr:y>0.10673</cdr:y>
    </cdr:from>
    <cdr:to>
      <cdr:x>0.72431</cdr:x>
      <cdr:y>0.57812</cdr:y>
    </cdr:to>
    <cdr:pic>
      <cdr:nvPicPr>
        <cdr:cNvPr id="2" name="Content Placeholder 12">
          <a:extLst xmlns:a="http://schemas.openxmlformats.org/drawingml/2006/main">
            <a:ext uri="{FF2B5EF4-FFF2-40B4-BE49-F238E27FC236}">
              <a16:creationId xmlns:a16="http://schemas.microsoft.com/office/drawing/2014/main" id="{62CF8A03-0B8B-409F-8868-A4A25C1FDEC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alphaModFix amt="20000"/>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615381" y="869157"/>
          <a:ext cx="4827728" cy="3838941"/>
        </a:xfrm>
        <a:prstGeom xmlns:a="http://schemas.openxmlformats.org/drawingml/2006/main" prst="rect">
          <a:avLst/>
        </a:prstGeom>
      </cdr:spPr>
    </cdr:pic>
  </cdr:relSizeAnchor>
</c:userShapes>
</file>

<file path=xl/drawings/drawing18.xml><?xml version="1.0" encoding="utf-8"?>
<xdr:wsDr xmlns:xdr="http://schemas.openxmlformats.org/drawingml/2006/spreadsheetDrawing" xmlns:a="http://schemas.openxmlformats.org/drawingml/2006/main">
  <xdr:twoCellAnchor>
    <xdr:from>
      <xdr:col>7</xdr:col>
      <xdr:colOff>870858</xdr:colOff>
      <xdr:row>12</xdr:row>
      <xdr:rowOff>32657</xdr:rowOff>
    </xdr:from>
    <xdr:to>
      <xdr:col>18</xdr:col>
      <xdr:colOff>772887</xdr:colOff>
      <xdr:row>33</xdr:row>
      <xdr:rowOff>108856</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219074</xdr:colOff>
      <xdr:row>31</xdr:row>
      <xdr:rowOff>61234</xdr:rowOff>
    </xdr:from>
    <xdr:to>
      <xdr:col>21</xdr:col>
      <xdr:colOff>485775</xdr:colOff>
      <xdr:row>48</xdr:row>
      <xdr:rowOff>104776</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196216</xdr:colOff>
      <xdr:row>50</xdr:row>
      <xdr:rowOff>28575</xdr:rowOff>
    </xdr:from>
    <xdr:to>
      <xdr:col>21</xdr:col>
      <xdr:colOff>487680</xdr:colOff>
      <xdr:row>68</xdr:row>
      <xdr:rowOff>66675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790575</xdr:colOff>
      <xdr:row>53</xdr:row>
      <xdr:rowOff>152401</xdr:rowOff>
    </xdr:from>
    <xdr:to>
      <xdr:col>14</xdr:col>
      <xdr:colOff>57150</xdr:colOff>
      <xdr:row>71</xdr:row>
      <xdr:rowOff>9525</xdr:rowOff>
    </xdr:to>
    <xdr:graphicFrame macro="">
      <xdr:nvGraphicFramePr>
        <xdr:cNvPr id="2" name="Chart 1">
          <a:extLst>
            <a:ext uri="{FF2B5EF4-FFF2-40B4-BE49-F238E27FC236}">
              <a16:creationId xmlns:a16="http://schemas.microsoft.com/office/drawing/2014/main" id="{05CF7277-4D3A-4252-8C6C-232F70544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8</xdr:col>
      <xdr:colOff>447675</xdr:colOff>
      <xdr:row>15</xdr:row>
      <xdr:rowOff>138111</xdr:rowOff>
    </xdr:from>
    <xdr:to>
      <xdr:col>22</xdr:col>
      <xdr:colOff>149678</xdr:colOff>
      <xdr:row>35</xdr:row>
      <xdr:rowOff>76199</xdr:rowOff>
    </xdr:to>
    <xdr:graphicFrame macro="">
      <xdr:nvGraphicFramePr>
        <xdr:cNvPr id="2" name="Chart 1">
          <a:extLst>
            <a:ext uri="{FF2B5EF4-FFF2-40B4-BE49-F238E27FC236}">
              <a16:creationId xmlns:a16="http://schemas.microsoft.com/office/drawing/2014/main" id="{1665DE72-AEA1-4671-890A-2241ED0A4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New%20folder\&#1606;&#1585;&#1582;%20&#1575;&#1602;&#1578;&#1589;&#1575;&#1583;&#1740;%20&#1583;&#1604;&#1575;&#1585;\Exchange%20rate%20prediction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New%20folder\&#1582;&#1585;&#1608;&#1580;%20&#1587;&#1585;&#1605;&#1575;&#1740;&#1607;\&#1601;&#1585;&#1575;&#1585;%20&#1587;&#1585;&#1605;&#1575;&#1740;&#1607;-%20&#1711;&#1604;&#1608;&#1575;&#1606;&#17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 (2)"/>
      <sheetName val="cpi بانک مرکزی"/>
      <sheetName val="daily"/>
      <sheetName val="usa data"/>
      <sheetName val="charts"/>
      <sheetName val="Data (3)"/>
      <sheetName val="oil price"/>
      <sheetName val="معاملات نیما"/>
      <sheetName val="تراز تجاری "/>
      <sheetName val="bop"/>
      <sheetName val="capital outflow"/>
      <sheetName val="روش گسترده"/>
      <sheetName val="data describtion"/>
      <sheetName val="data-capital out flow"/>
      <sheetName val="مداخله بانک مرکزی در بازار آزاد"/>
      <sheetName val="yearly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روش گسترده"/>
      <sheetName val="کادینگتون"/>
      <sheetName val="پول داغ"/>
      <sheetName val="خروج سرمایه-3روش"/>
      <sheetName val="charts"/>
      <sheetName val="data describtion"/>
      <sheetName val="خروج سرمایه کلی"/>
    </sheetNames>
    <sheetDataSet>
      <sheetData sheetId="0">
        <row r="17">
          <cell r="D17">
            <v>-2180</v>
          </cell>
          <cell r="E17" t="str">
            <v>NA</v>
          </cell>
          <cell r="G17" t="str">
            <v>NA</v>
          </cell>
          <cell r="H17">
            <v>-205</v>
          </cell>
          <cell r="L17" t="str">
            <v>NA</v>
          </cell>
          <cell r="M17" t="str">
            <v>NA</v>
          </cell>
          <cell r="N17" t="str">
            <v>NA</v>
          </cell>
          <cell r="O17" t="str">
            <v>NA</v>
          </cell>
        </row>
        <row r="18">
          <cell r="D18">
            <v>-4699</v>
          </cell>
          <cell r="E18" t="str">
            <v>NA</v>
          </cell>
          <cell r="G18" t="str">
            <v>NA</v>
          </cell>
          <cell r="H18">
            <v>-117</v>
          </cell>
          <cell r="L18" t="str">
            <v>NA</v>
          </cell>
          <cell r="M18" t="str">
            <v>NA</v>
          </cell>
          <cell r="N18" t="str">
            <v>NA</v>
          </cell>
          <cell r="O18" t="str">
            <v>NA</v>
          </cell>
        </row>
        <row r="19">
          <cell r="D19">
            <v>-3471</v>
          </cell>
          <cell r="E19" t="str">
            <v>NA</v>
          </cell>
          <cell r="G19" t="str">
            <v>NA</v>
          </cell>
          <cell r="H19">
            <v>-335</v>
          </cell>
          <cell r="L19" t="str">
            <v>NA</v>
          </cell>
          <cell r="M19" t="str">
            <v>NA</v>
          </cell>
          <cell r="N19" t="str">
            <v>NA</v>
          </cell>
          <cell r="O19" t="str">
            <v>NA</v>
          </cell>
        </row>
        <row r="20">
          <cell r="D20">
            <v>-3953</v>
          </cell>
          <cell r="E20" t="str">
            <v>NA</v>
          </cell>
          <cell r="G20" t="str">
            <v>NA</v>
          </cell>
          <cell r="H20">
            <v>-503</v>
          </cell>
          <cell r="L20" t="str">
            <v>NA</v>
          </cell>
          <cell r="M20" t="str">
            <v>NA</v>
          </cell>
          <cell r="N20" t="str">
            <v>NA</v>
          </cell>
          <cell r="O20" t="str">
            <v>NA</v>
          </cell>
        </row>
        <row r="21">
          <cell r="D21">
            <v>-1274</v>
          </cell>
          <cell r="E21" t="str">
            <v>NA</v>
          </cell>
          <cell r="G21" t="str">
            <v>NA</v>
          </cell>
          <cell r="H21">
            <v>-1190</v>
          </cell>
          <cell r="L21" t="str">
            <v>NA</v>
          </cell>
          <cell r="M21" t="str">
            <v>NA</v>
          </cell>
          <cell r="N21" t="str">
            <v>NA</v>
          </cell>
          <cell r="O21" t="str">
            <v>NA</v>
          </cell>
        </row>
        <row r="22">
          <cell r="D22">
            <v>1760</v>
          </cell>
          <cell r="E22" t="str">
            <v>NA</v>
          </cell>
          <cell r="G22" t="str">
            <v>NA</v>
          </cell>
          <cell r="H22">
            <v>-1681</v>
          </cell>
          <cell r="L22" t="str">
            <v>NA</v>
          </cell>
          <cell r="M22" t="str">
            <v>NA</v>
          </cell>
          <cell r="N22" t="str">
            <v>NA</v>
          </cell>
          <cell r="O22" t="str">
            <v>NA</v>
          </cell>
        </row>
        <row r="23">
          <cell r="D23">
            <v>-6974</v>
          </cell>
          <cell r="E23" t="str">
            <v>NA</v>
          </cell>
          <cell r="G23" t="str">
            <v>NA</v>
          </cell>
          <cell r="H23">
            <v>-2093</v>
          </cell>
          <cell r="L23" t="str">
            <v>NA</v>
          </cell>
          <cell r="M23" t="str">
            <v>NA</v>
          </cell>
          <cell r="N23" t="str">
            <v>NA</v>
          </cell>
          <cell r="O23" t="str">
            <v>NA</v>
          </cell>
        </row>
        <row r="24">
          <cell r="D24">
            <v>-906</v>
          </cell>
          <cell r="E24" t="str">
            <v>NA</v>
          </cell>
          <cell r="G24" t="str">
            <v>NA</v>
          </cell>
          <cell r="H24">
            <v>-802</v>
          </cell>
          <cell r="L24" t="str">
            <v>NA</v>
          </cell>
          <cell r="M24" t="str">
            <v>NA</v>
          </cell>
          <cell r="N24" t="str">
            <v>NA</v>
          </cell>
          <cell r="O24" t="str">
            <v>NA</v>
          </cell>
        </row>
        <row r="25">
          <cell r="D25">
            <v>2069</v>
          </cell>
          <cell r="E25" t="str">
            <v>NA</v>
          </cell>
          <cell r="G25" t="str">
            <v>NA</v>
          </cell>
          <cell r="H25">
            <v>-57</v>
          </cell>
          <cell r="L25" t="str">
            <v>NA</v>
          </cell>
          <cell r="M25" t="str">
            <v>NA</v>
          </cell>
          <cell r="N25" t="str">
            <v>NA</v>
          </cell>
          <cell r="O25" t="str">
            <v>NA</v>
          </cell>
        </row>
        <row r="26">
          <cell r="D26">
            <v>-7730</v>
          </cell>
          <cell r="E26" t="str">
            <v>NA</v>
          </cell>
          <cell r="G26" t="str">
            <v>NA</v>
          </cell>
          <cell r="H26">
            <v>-800</v>
          </cell>
          <cell r="L26" t="str">
            <v>NA</v>
          </cell>
          <cell r="M26" t="str">
            <v>NA</v>
          </cell>
          <cell r="N26" t="str">
            <v>NA</v>
          </cell>
          <cell r="O26" t="str">
            <v>NA</v>
          </cell>
        </row>
        <row r="27">
          <cell r="D27">
            <v>16</v>
          </cell>
          <cell r="E27" t="str">
            <v>NA</v>
          </cell>
          <cell r="G27" t="str">
            <v>NA</v>
          </cell>
          <cell r="H27">
            <v>287</v>
          </cell>
          <cell r="L27" t="str">
            <v>NA</v>
          </cell>
          <cell r="M27" t="str">
            <v>NA</v>
          </cell>
          <cell r="N27" t="str">
            <v>NA</v>
          </cell>
          <cell r="O27" t="str">
            <v>NA</v>
          </cell>
        </row>
        <row r="28">
          <cell r="D28">
            <v>-5102</v>
          </cell>
          <cell r="E28" t="str">
            <v>NA</v>
          </cell>
          <cell r="G28" t="str">
            <v>NA</v>
          </cell>
          <cell r="H28">
            <v>-4681</v>
          </cell>
          <cell r="L28" t="str">
            <v>NA</v>
          </cell>
          <cell r="M28" t="str">
            <v>NA</v>
          </cell>
          <cell r="N28" t="str">
            <v>NA</v>
          </cell>
          <cell r="O28" t="str">
            <v>NA</v>
          </cell>
        </row>
        <row r="29">
          <cell r="D29">
            <v>542</v>
          </cell>
          <cell r="E29" t="str">
            <v>NA</v>
          </cell>
          <cell r="G29" t="str">
            <v>NA</v>
          </cell>
          <cell r="H29">
            <v>702</v>
          </cell>
          <cell r="L29" t="str">
            <v>NA</v>
          </cell>
          <cell r="M29" t="str">
            <v>NA</v>
          </cell>
          <cell r="N29" t="str">
            <v>NA</v>
          </cell>
          <cell r="O29" t="str">
            <v>NA</v>
          </cell>
        </row>
        <row r="30">
          <cell r="D30">
            <v>2172</v>
          </cell>
          <cell r="E30" t="str">
            <v>NA</v>
          </cell>
          <cell r="G30" t="str">
            <v>NA</v>
          </cell>
          <cell r="H30">
            <v>1370</v>
          </cell>
          <cell r="L30" t="str">
            <v>NA</v>
          </cell>
          <cell r="M30" t="str">
            <v>NA</v>
          </cell>
          <cell r="N30" t="str">
            <v>NA</v>
          </cell>
          <cell r="O30" t="str">
            <v>NA</v>
          </cell>
        </row>
        <row r="31">
          <cell r="D31">
            <v>1068</v>
          </cell>
          <cell r="E31" t="str">
            <v>NA</v>
          </cell>
          <cell r="G31" t="str">
            <v>NA</v>
          </cell>
          <cell r="H31">
            <v>349</v>
          </cell>
          <cell r="L31" t="str">
            <v>NA</v>
          </cell>
          <cell r="M31" t="str">
            <v>NA</v>
          </cell>
          <cell r="N31" t="str">
            <v>NA</v>
          </cell>
          <cell r="O31" t="str">
            <v>NA</v>
          </cell>
        </row>
        <row r="32">
          <cell r="D32">
            <v>320</v>
          </cell>
          <cell r="E32" t="str">
            <v>NA</v>
          </cell>
          <cell r="G32" t="str">
            <v>NA</v>
          </cell>
          <cell r="H32">
            <v>260</v>
          </cell>
          <cell r="L32" t="str">
            <v>NA</v>
          </cell>
          <cell r="M32" t="str">
            <v>NA</v>
          </cell>
          <cell r="N32" t="str">
            <v>NA</v>
          </cell>
          <cell r="O32" t="str">
            <v>NA</v>
          </cell>
        </row>
        <row r="33">
          <cell r="D33">
            <v>3261</v>
          </cell>
          <cell r="E33" t="str">
            <v>NA</v>
          </cell>
          <cell r="G33" t="str">
            <v>NA</v>
          </cell>
          <cell r="H33">
            <v>1734</v>
          </cell>
          <cell r="L33" t="str">
            <v>NA</v>
          </cell>
          <cell r="M33" t="str">
            <v>NA</v>
          </cell>
          <cell r="N33" t="str">
            <v>NA</v>
          </cell>
          <cell r="O33" t="str">
            <v>NA</v>
          </cell>
        </row>
        <row r="34">
          <cell r="D34">
            <v>295</v>
          </cell>
          <cell r="E34" t="str">
            <v>NA</v>
          </cell>
          <cell r="G34" t="str">
            <v>NA</v>
          </cell>
          <cell r="H34">
            <v>-193</v>
          </cell>
          <cell r="L34" t="str">
            <v>NA</v>
          </cell>
          <cell r="M34" t="str">
            <v>NA</v>
          </cell>
          <cell r="N34" t="str">
            <v>NA</v>
          </cell>
          <cell r="O34" t="str">
            <v>NA</v>
          </cell>
        </row>
        <row r="35">
          <cell r="D35">
            <v>6032</v>
          </cell>
          <cell r="E35" t="str">
            <v>NA</v>
          </cell>
          <cell r="G35" t="str">
            <v>NA</v>
          </cell>
          <cell r="H35">
            <v>5054</v>
          </cell>
          <cell r="L35" t="str">
            <v>NA</v>
          </cell>
          <cell r="M35" t="str">
            <v>NA</v>
          </cell>
          <cell r="N35" t="str">
            <v>NA</v>
          </cell>
          <cell r="O35" t="str">
            <v>NA</v>
          </cell>
        </row>
        <row r="36">
          <cell r="D36">
            <v>4699</v>
          </cell>
          <cell r="E36" t="str">
            <v>NA</v>
          </cell>
          <cell r="G36" t="str">
            <v>NA</v>
          </cell>
          <cell r="H36">
            <v>-258</v>
          </cell>
          <cell r="L36" t="str">
            <v>NA</v>
          </cell>
          <cell r="M36" t="str">
            <v>NA</v>
          </cell>
          <cell r="N36" t="str">
            <v>NA</v>
          </cell>
          <cell r="O36" t="str">
            <v>NA</v>
          </cell>
        </row>
        <row r="37">
          <cell r="D37">
            <v>5563</v>
          </cell>
          <cell r="E37" t="str">
            <v>NA</v>
          </cell>
          <cell r="G37" t="str">
            <v>NA</v>
          </cell>
          <cell r="H37">
            <v>6810</v>
          </cell>
          <cell r="L37" t="str">
            <v>NA</v>
          </cell>
          <cell r="M37" t="str">
            <v>NA</v>
          </cell>
          <cell r="N37" t="str">
            <v>NA</v>
          </cell>
          <cell r="O37" t="str">
            <v>NA</v>
          </cell>
        </row>
        <row r="38">
          <cell r="D38">
            <v>-347</v>
          </cell>
          <cell r="E38" t="str">
            <v>NA</v>
          </cell>
          <cell r="G38" t="str">
            <v>NA</v>
          </cell>
          <cell r="H38">
            <v>-10502</v>
          </cell>
          <cell r="L38" t="str">
            <v>NA</v>
          </cell>
          <cell r="M38" t="str">
            <v>NA</v>
          </cell>
          <cell r="N38" t="str">
            <v>NA</v>
          </cell>
          <cell r="O38" t="str">
            <v>NA</v>
          </cell>
        </row>
        <row r="39">
          <cell r="D39">
            <v>-774</v>
          </cell>
          <cell r="E39" t="str">
            <v>NA</v>
          </cell>
          <cell r="G39" t="str">
            <v>NA</v>
          </cell>
          <cell r="H39">
            <v>-2653</v>
          </cell>
          <cell r="L39" t="str">
            <v>NA</v>
          </cell>
          <cell r="M39" t="str">
            <v>NA</v>
          </cell>
          <cell r="N39" t="str">
            <v>NA</v>
          </cell>
          <cell r="O39" t="str">
            <v>NA</v>
          </cell>
        </row>
        <row r="40">
          <cell r="D40">
            <v>-5508</v>
          </cell>
          <cell r="E40" t="str">
            <v>NA</v>
          </cell>
          <cell r="G40" t="str">
            <v>NA</v>
          </cell>
          <cell r="H40">
            <v>-668</v>
          </cell>
          <cell r="L40" t="str">
            <v>NA</v>
          </cell>
          <cell r="M40" t="str">
            <v>NA</v>
          </cell>
          <cell r="N40" t="str">
            <v>NA</v>
          </cell>
          <cell r="O40" t="str">
            <v>NA</v>
          </cell>
        </row>
        <row r="41">
          <cell r="D41">
            <v>-5920.7</v>
          </cell>
          <cell r="E41">
            <v>-0.9</v>
          </cell>
          <cell r="G41">
            <v>-228.2</v>
          </cell>
          <cell r="H41">
            <v>-4789.3900000000003</v>
          </cell>
          <cell r="L41">
            <v>-71.400000000000006</v>
          </cell>
          <cell r="M41">
            <v>-748</v>
          </cell>
          <cell r="N41">
            <v>4038.1</v>
          </cell>
          <cell r="O41">
            <v>-5100.3999999999996</v>
          </cell>
        </row>
        <row r="42">
          <cell r="D42">
            <v>2577</v>
          </cell>
          <cell r="E42">
            <v>-5</v>
          </cell>
          <cell r="G42">
            <v>-241.2</v>
          </cell>
          <cell r="H42">
            <v>-572.45000000000005</v>
          </cell>
          <cell r="L42">
            <v>21.5</v>
          </cell>
          <cell r="M42">
            <v>-98.5</v>
          </cell>
          <cell r="N42">
            <v>1548.2</v>
          </cell>
          <cell r="O42">
            <v>2658.9</v>
          </cell>
        </row>
        <row r="43">
          <cell r="D43">
            <v>-6043.5</v>
          </cell>
          <cell r="E43">
            <v>-1.8</v>
          </cell>
          <cell r="G43">
            <v>3079.8</v>
          </cell>
          <cell r="H43">
            <v>-4298.79</v>
          </cell>
          <cell r="L43">
            <v>-14</v>
          </cell>
          <cell r="M43">
            <v>636.6</v>
          </cell>
          <cell r="N43">
            <v>-2116.6</v>
          </cell>
          <cell r="O43">
            <v>-6664.4</v>
          </cell>
        </row>
        <row r="44">
          <cell r="D44">
            <v>-3889.3</v>
          </cell>
          <cell r="E44">
            <v>-7.2</v>
          </cell>
          <cell r="G44">
            <v>1626.8</v>
          </cell>
          <cell r="H44">
            <v>-3418.85</v>
          </cell>
          <cell r="L44">
            <v>-7.1</v>
          </cell>
          <cell r="M44">
            <v>904</v>
          </cell>
          <cell r="N44">
            <v>-7008.7</v>
          </cell>
          <cell r="O44">
            <v>-4779.1000000000004</v>
          </cell>
        </row>
        <row r="45">
          <cell r="D45">
            <v>2295</v>
          </cell>
          <cell r="E45">
            <v>-11.3</v>
          </cell>
          <cell r="G45">
            <v>-257.2</v>
          </cell>
          <cell r="H45">
            <v>-1257.74</v>
          </cell>
          <cell r="L45">
            <v>-452.4</v>
          </cell>
          <cell r="M45">
            <v>2480.6</v>
          </cell>
          <cell r="N45">
            <v>-3768.6</v>
          </cell>
          <cell r="O45">
            <v>278.10000000000002</v>
          </cell>
        </row>
        <row r="46">
          <cell r="D46">
            <v>1185.7</v>
          </cell>
          <cell r="E46">
            <v>-4.2</v>
          </cell>
          <cell r="G46">
            <v>-159.19999999999999</v>
          </cell>
          <cell r="H46">
            <v>-2043.28</v>
          </cell>
          <cell r="L46">
            <v>891</v>
          </cell>
          <cell r="M46">
            <v>1390.9</v>
          </cell>
          <cell r="N46">
            <v>-2946.4</v>
          </cell>
          <cell r="O46">
            <v>-1092.0999999999999</v>
          </cell>
        </row>
        <row r="47">
          <cell r="D47">
            <v>3190.4</v>
          </cell>
          <cell r="E47">
            <v>-74.900000000000006</v>
          </cell>
          <cell r="G47">
            <v>67.900000000000006</v>
          </cell>
          <cell r="H47">
            <v>1633.21</v>
          </cell>
          <cell r="L47">
            <v>-33.799999999999997</v>
          </cell>
          <cell r="M47">
            <v>2194.1999999999998</v>
          </cell>
          <cell r="N47">
            <v>-2636.4</v>
          </cell>
          <cell r="O47">
            <v>1104.8</v>
          </cell>
        </row>
        <row r="48">
          <cell r="D48">
            <v>6179.7</v>
          </cell>
          <cell r="E48">
            <v>-88.5</v>
          </cell>
          <cell r="G48">
            <v>680.7</v>
          </cell>
          <cell r="H48">
            <v>4880.09</v>
          </cell>
          <cell r="L48">
            <v>-61</v>
          </cell>
          <cell r="M48">
            <v>1452.5</v>
          </cell>
          <cell r="N48">
            <v>-6644.1</v>
          </cell>
          <cell r="O48">
            <v>4876.6000000000004</v>
          </cell>
        </row>
        <row r="49">
          <cell r="D49">
            <v>-164</v>
          </cell>
          <cell r="E49">
            <v>-116.6</v>
          </cell>
          <cell r="G49">
            <v>-661</v>
          </cell>
          <cell r="H49">
            <v>-1859.99</v>
          </cell>
          <cell r="L49">
            <v>-68.7</v>
          </cell>
          <cell r="M49">
            <v>1283.5</v>
          </cell>
          <cell r="N49">
            <v>-14566.6</v>
          </cell>
          <cell r="O49">
            <v>-1262.2</v>
          </cell>
        </row>
        <row r="50">
          <cell r="D50">
            <v>-6305.6</v>
          </cell>
          <cell r="E50">
            <v>-185.2</v>
          </cell>
          <cell r="G50">
            <v>-2890.1</v>
          </cell>
          <cell r="H50">
            <v>-6276.97</v>
          </cell>
          <cell r="L50">
            <v>-112.1</v>
          </cell>
          <cell r="M50">
            <v>90.8</v>
          </cell>
          <cell r="N50">
            <v>-11389.5</v>
          </cell>
          <cell r="O50">
            <v>-6099.2</v>
          </cell>
        </row>
        <row r="51">
          <cell r="D51">
            <v>-13596.9</v>
          </cell>
          <cell r="E51">
            <v>-249.5</v>
          </cell>
          <cell r="G51">
            <v>-3743</v>
          </cell>
          <cell r="H51">
            <v>-10748.57</v>
          </cell>
          <cell r="L51">
            <v>-1241.3</v>
          </cell>
          <cell r="M51">
            <v>-299.10000000000002</v>
          </cell>
          <cell r="N51">
            <v>-15254.1</v>
          </cell>
          <cell r="O51">
            <v>-11807</v>
          </cell>
        </row>
        <row r="52">
          <cell r="D52">
            <v>-10906.9</v>
          </cell>
          <cell r="E52">
            <v>-382.6</v>
          </cell>
          <cell r="G52">
            <v>-3702.1</v>
          </cell>
          <cell r="H52">
            <v>-7717.97</v>
          </cell>
          <cell r="L52">
            <v>-980.6</v>
          </cell>
          <cell r="M52">
            <v>-192.6</v>
          </cell>
          <cell r="N52">
            <v>-8228.6</v>
          </cell>
          <cell r="O52">
            <v>-9351</v>
          </cell>
        </row>
        <row r="53">
          <cell r="D53">
            <v>-13728.5</v>
          </cell>
          <cell r="E53">
            <v>-744</v>
          </cell>
          <cell r="G53">
            <v>-3016.2</v>
          </cell>
          <cell r="H53">
            <v>-12007.45</v>
          </cell>
          <cell r="L53">
            <v>-199.2</v>
          </cell>
          <cell r="M53">
            <v>943.5</v>
          </cell>
          <cell r="N53">
            <v>7268</v>
          </cell>
          <cell r="O53">
            <v>-13728.9</v>
          </cell>
        </row>
        <row r="54">
          <cell r="D54">
            <v>-17968.5</v>
          </cell>
          <cell r="E54">
            <v>-985.6</v>
          </cell>
          <cell r="G54">
            <v>-10532.6</v>
          </cell>
          <cell r="H54">
            <v>-11926.39</v>
          </cell>
          <cell r="L54">
            <v>-1256.8</v>
          </cell>
          <cell r="M54">
            <v>-269</v>
          </cell>
          <cell r="N54">
            <v>946.6</v>
          </cell>
          <cell r="O54">
            <v>-15457.1</v>
          </cell>
        </row>
        <row r="55">
          <cell r="D55">
            <v>-19304.3</v>
          </cell>
          <cell r="E55">
            <v>-4050.2</v>
          </cell>
          <cell r="G55">
            <v>-17766.400000000001</v>
          </cell>
          <cell r="H55">
            <v>-18163.34</v>
          </cell>
          <cell r="L55">
            <v>-478.5</v>
          </cell>
          <cell r="M55">
            <v>524</v>
          </cell>
          <cell r="N55">
            <v>-21436.3</v>
          </cell>
          <cell r="O55">
            <v>-15299.6</v>
          </cell>
        </row>
        <row r="56">
          <cell r="D56">
            <v>-9948.2999999999993</v>
          </cell>
          <cell r="E56">
            <v>-815</v>
          </cell>
          <cell r="G56">
            <v>-1200.8</v>
          </cell>
          <cell r="H56">
            <v>-9603.19</v>
          </cell>
          <cell r="L56">
            <v>-26.2</v>
          </cell>
          <cell r="M56">
            <v>731</v>
          </cell>
          <cell r="N56">
            <v>-12212.8</v>
          </cell>
          <cell r="O56">
            <v>-9838.1</v>
          </cell>
        </row>
        <row r="57">
          <cell r="D57">
            <v>-9321.2000000000007</v>
          </cell>
          <cell r="E57">
            <v>-540.9</v>
          </cell>
          <cell r="G57">
            <v>-2594.6</v>
          </cell>
          <cell r="H57">
            <v>-10901.34</v>
          </cell>
          <cell r="L57">
            <v>1898.5</v>
          </cell>
          <cell r="M57">
            <v>2112.6</v>
          </cell>
          <cell r="N57">
            <v>-13188.8</v>
          </cell>
          <cell r="O57">
            <v>-12791.5</v>
          </cell>
        </row>
        <row r="58">
          <cell r="D58">
            <v>559.20000000000005</v>
          </cell>
          <cell r="E58">
            <v>-664.3</v>
          </cell>
          <cell r="G58">
            <v>-5569</v>
          </cell>
          <cell r="H58">
            <v>2102.48</v>
          </cell>
          <cell r="L58">
            <v>466.3</v>
          </cell>
          <cell r="M58">
            <v>256.10000000000002</v>
          </cell>
          <cell r="N58">
            <v>-8560.9</v>
          </cell>
          <cell r="O58">
            <v>501.1</v>
          </cell>
        </row>
        <row r="59">
          <cell r="D59">
            <v>2346.3000000000002</v>
          </cell>
          <cell r="E59">
            <v>-433.4</v>
          </cell>
          <cell r="G59">
            <v>-1350.5</v>
          </cell>
          <cell r="H59">
            <v>2887.36</v>
          </cell>
          <cell r="L59">
            <v>-22</v>
          </cell>
          <cell r="M59">
            <v>406.9</v>
          </cell>
          <cell r="N59">
            <v>-2233.1999999999998</v>
          </cell>
          <cell r="O59">
            <v>2394.8000000000002</v>
          </cell>
        </row>
        <row r="60">
          <cell r="D60">
            <v>-12337.7</v>
          </cell>
          <cell r="E60">
            <v>-4968</v>
          </cell>
          <cell r="G60">
            <v>-8564</v>
          </cell>
          <cell r="H60">
            <v>-14940.21</v>
          </cell>
          <cell r="L60">
            <v>-69</v>
          </cell>
          <cell r="M60">
            <v>2251</v>
          </cell>
          <cell r="N60">
            <v>7666</v>
          </cell>
          <cell r="O60">
            <v>-9552</v>
          </cell>
        </row>
        <row r="61">
          <cell r="D61">
            <v>-19441.099999999999</v>
          </cell>
          <cell r="E61">
            <v>-6293</v>
          </cell>
          <cell r="G61">
            <v>-3614</v>
          </cell>
          <cell r="H61">
            <v>-18965.36</v>
          </cell>
          <cell r="L61">
            <v>150</v>
          </cell>
          <cell r="M61">
            <v>-481</v>
          </cell>
          <cell r="N61">
            <v>8140</v>
          </cell>
          <cell r="O61">
            <v>-12816</v>
          </cell>
        </row>
        <row r="62">
          <cell r="D62">
            <v>-9934.7000000000007</v>
          </cell>
          <cell r="E62">
            <v>-5521.9</v>
          </cell>
          <cell r="G62">
            <v>-6426.6</v>
          </cell>
          <cell r="H62">
            <v>-12706.27</v>
          </cell>
          <cell r="L62">
            <v>-503</v>
          </cell>
          <cell r="M62">
            <v>2020.1</v>
          </cell>
          <cell r="N62">
            <v>-9879.9</v>
          </cell>
          <cell r="O62">
            <v>-5929.9</v>
          </cell>
        </row>
        <row r="63">
          <cell r="D63">
            <v>-249.2</v>
          </cell>
          <cell r="E63">
            <v>-6018.5</v>
          </cell>
          <cell r="G63">
            <v>2572.1999999999998</v>
          </cell>
          <cell r="N63">
            <v>-671.2</v>
          </cell>
        </row>
        <row r="64">
          <cell r="D64">
            <v>-6317.9</v>
          </cell>
          <cell r="G64">
            <v>4385.1000000000004</v>
          </cell>
          <cell r="N64">
            <v>2640.5</v>
          </cell>
        </row>
        <row r="65">
          <cell r="D65">
            <v>-9333.2999999999993</v>
          </cell>
          <cell r="G65">
            <v>-914.9</v>
          </cell>
          <cell r="N65">
            <v>-895.4</v>
          </cell>
        </row>
        <row r="66">
          <cell r="G66">
            <v>4205.9895744581827</v>
          </cell>
          <cell r="H66" t="str">
            <v>NA</v>
          </cell>
          <cell r="L66" t="str">
            <v>NA</v>
          </cell>
          <cell r="M66" t="str">
            <v>NA</v>
          </cell>
          <cell r="N66" t="str">
            <v>NA</v>
          </cell>
          <cell r="O66" t="str">
            <v>NA</v>
          </cell>
        </row>
        <row r="67">
          <cell r="G67"/>
          <cell r="H67"/>
          <cell r="L67"/>
          <cell r="M67"/>
          <cell r="N67" t="str">
            <v>NA</v>
          </cell>
          <cell r="O67" t="str">
            <v>NA</v>
          </cell>
        </row>
      </sheetData>
      <sheetData sheetId="1"/>
      <sheetData sheetId="2"/>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0.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7.bin"/><Relationship Id="rId1" Type="http://schemas.openxmlformats.org/officeDocument/2006/relationships/hyperlink" Target="https://fred.stlouisfed.org/series/PWHEAMTUSD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FD216"/>
  <sheetViews>
    <sheetView tabSelected="1" topLeftCell="B1" zoomScale="85" zoomScaleNormal="85" workbookViewId="0">
      <pane xSplit="4" ySplit="3" topLeftCell="BN17" activePane="bottomRight" state="frozen"/>
      <selection activeCell="B1" sqref="B1"/>
      <selection pane="topRight" activeCell="F1" sqref="F1"/>
      <selection pane="bottomLeft" activeCell="B4" sqref="B4"/>
      <selection pane="bottomRight" activeCell="BV4" sqref="BV4"/>
    </sheetView>
  </sheetViews>
  <sheetFormatPr defaultRowHeight="18" x14ac:dyDescent="0.45"/>
  <cols>
    <col min="1" max="1" width="9.140625" style="379"/>
    <col min="2" max="2" width="14.85546875" style="379" customWidth="1"/>
    <col min="3" max="3" width="9.140625" style="379"/>
    <col min="4" max="4" width="12" style="441" customWidth="1"/>
    <col min="5" max="5" width="44.7109375" style="379" customWidth="1"/>
    <col min="6" max="6" width="12.5703125" style="379" customWidth="1"/>
    <col min="7" max="16" width="15" style="379" customWidth="1"/>
    <col min="17" max="17" width="14" style="379" customWidth="1"/>
    <col min="18" max="18" width="19.5703125" style="379" customWidth="1"/>
    <col min="19" max="19" width="16.28515625" style="379" bestFit="1" customWidth="1"/>
    <col min="20" max="44" width="15" style="379" customWidth="1"/>
    <col min="45" max="45" width="11.5703125" style="379" customWidth="1"/>
    <col min="46" max="46" width="16.5703125" style="379" customWidth="1"/>
    <col min="47" max="47" width="13.7109375" style="379" bestFit="1" customWidth="1"/>
    <col min="48" max="48" width="13.42578125" style="379" bestFit="1" customWidth="1"/>
    <col min="49" max="49" width="13.140625" style="381" bestFit="1" customWidth="1"/>
    <col min="50" max="50" width="13.7109375" style="381" bestFit="1" customWidth="1"/>
    <col min="51" max="51" width="13.42578125" style="381" bestFit="1" customWidth="1"/>
    <col min="52" max="52" width="13.7109375" style="381" bestFit="1" customWidth="1"/>
    <col min="53" max="54" width="13.42578125" style="381" bestFit="1" customWidth="1"/>
    <col min="55" max="55" width="13.85546875" style="381" bestFit="1" customWidth="1"/>
    <col min="56" max="57" width="13.42578125" style="381" bestFit="1" customWidth="1"/>
    <col min="58" max="58" width="14.85546875" style="381" bestFit="1" customWidth="1"/>
    <col min="59" max="59" width="13.7109375" style="381" bestFit="1" customWidth="1"/>
    <col min="60" max="60" width="12.28515625" style="381" customWidth="1"/>
    <col min="61" max="61" width="14.42578125" style="381" customWidth="1"/>
    <col min="62" max="62" width="13.140625" style="381" bestFit="1" customWidth="1"/>
    <col min="63" max="63" width="13.7109375" style="381" bestFit="1" customWidth="1"/>
    <col min="64" max="64" width="13.42578125" style="381" bestFit="1" customWidth="1"/>
    <col min="65" max="67" width="17" style="381" bestFit="1" customWidth="1"/>
    <col min="68" max="71" width="17" style="379" bestFit="1" customWidth="1"/>
    <col min="72" max="73" width="19.28515625" style="379" bestFit="1" customWidth="1"/>
    <col min="74" max="74" width="19.7109375" style="379" customWidth="1"/>
    <col min="75" max="76" width="12.28515625" style="379" bestFit="1" customWidth="1"/>
    <col min="77" max="78" width="12.42578125" style="379" bestFit="1" customWidth="1"/>
    <col min="79" max="79" width="12.140625" style="379" bestFit="1" customWidth="1"/>
    <col min="80" max="80" width="12.42578125" style="379" bestFit="1" customWidth="1"/>
    <col min="81" max="81" width="10.85546875" style="379" bestFit="1" customWidth="1"/>
    <col min="82" max="82" width="12.42578125" style="379" bestFit="1" customWidth="1"/>
    <col min="83" max="83" width="10.85546875" style="379" bestFit="1" customWidth="1"/>
    <col min="84" max="85" width="12.42578125" style="379" bestFit="1" customWidth="1"/>
    <col min="86" max="87" width="12.28515625" style="379" bestFit="1" customWidth="1"/>
    <col min="88" max="90" width="12.42578125" style="379" bestFit="1" customWidth="1"/>
    <col min="91" max="91" width="11" style="379" bestFit="1" customWidth="1"/>
    <col min="92" max="93" width="12.42578125" style="379" bestFit="1" customWidth="1"/>
    <col min="94" max="94" width="12.28515625" style="379" bestFit="1" customWidth="1"/>
    <col min="95" max="95" width="12.140625" style="379" bestFit="1" customWidth="1"/>
    <col min="96" max="96" width="12.42578125" style="379" bestFit="1" customWidth="1"/>
    <col min="97" max="97" width="12.28515625" style="379" bestFit="1" customWidth="1"/>
    <col min="98" max="98" width="12.42578125" style="379" bestFit="1" customWidth="1"/>
    <col min="99" max="99" width="12.28515625" style="379" bestFit="1" customWidth="1"/>
    <col min="100" max="100" width="11.7109375" style="379" bestFit="1" customWidth="1"/>
    <col min="101" max="101" width="12.42578125" style="379" bestFit="1" customWidth="1"/>
    <col min="102" max="102" width="11.85546875" style="379" bestFit="1" customWidth="1"/>
    <col min="103" max="103" width="12.28515625" style="379" bestFit="1" customWidth="1"/>
    <col min="104" max="104" width="13.7109375" style="379" bestFit="1" customWidth="1"/>
    <col min="105" max="105" width="12.140625" style="379" bestFit="1" customWidth="1"/>
    <col min="106" max="107" width="12.42578125" style="379" bestFit="1" customWidth="1"/>
    <col min="108" max="108" width="12.140625" style="379" bestFit="1" customWidth="1"/>
    <col min="109" max="109" width="12.42578125" style="379" bestFit="1" customWidth="1"/>
    <col min="110" max="110" width="12.28515625" style="379" bestFit="1" customWidth="1"/>
    <col min="111" max="111" width="12.42578125" style="379" bestFit="1" customWidth="1"/>
    <col min="112" max="112" width="12.28515625" style="379" bestFit="1" customWidth="1"/>
    <col min="113" max="114" width="12.42578125" style="379" bestFit="1" customWidth="1"/>
    <col min="115" max="115" width="12.28515625" style="379" bestFit="1" customWidth="1"/>
    <col min="116" max="16384" width="9.140625" style="379"/>
  </cols>
  <sheetData>
    <row r="1" spans="2:76" x14ac:dyDescent="0.45">
      <c r="D1" s="461" t="s">
        <v>10319</v>
      </c>
      <c r="E1" s="380" t="s">
        <v>7</v>
      </c>
    </row>
    <row r="2" spans="2:76" ht="26.25" x14ac:dyDescent="0.6">
      <c r="D2" s="462"/>
      <c r="E2" s="382" t="s">
        <v>10325</v>
      </c>
      <c r="F2" s="383">
        <v>1959</v>
      </c>
      <c r="G2" s="383">
        <v>1960</v>
      </c>
      <c r="H2" s="383">
        <v>1961</v>
      </c>
      <c r="I2" s="383">
        <v>1962</v>
      </c>
      <c r="J2" s="383">
        <v>1963</v>
      </c>
      <c r="K2" s="383">
        <v>1964</v>
      </c>
      <c r="L2" s="383">
        <v>1965</v>
      </c>
      <c r="M2" s="383">
        <v>1966</v>
      </c>
      <c r="N2" s="383">
        <v>1967</v>
      </c>
      <c r="O2" s="383">
        <v>1968</v>
      </c>
      <c r="P2" s="383">
        <v>1969</v>
      </c>
      <c r="Q2" s="383">
        <v>1970</v>
      </c>
      <c r="R2" s="383">
        <v>1971</v>
      </c>
      <c r="S2" s="383">
        <v>1972</v>
      </c>
      <c r="T2" s="383">
        <v>1973</v>
      </c>
      <c r="U2" s="383">
        <v>1974</v>
      </c>
      <c r="V2" s="383">
        <v>1975</v>
      </c>
      <c r="W2" s="383">
        <v>1976</v>
      </c>
      <c r="X2" s="383">
        <v>1977</v>
      </c>
      <c r="Y2" s="383">
        <v>1978</v>
      </c>
      <c r="Z2" s="383">
        <v>1979</v>
      </c>
      <c r="AA2" s="383">
        <v>1980</v>
      </c>
      <c r="AB2" s="383">
        <v>1981</v>
      </c>
      <c r="AC2" s="383">
        <v>1982</v>
      </c>
      <c r="AD2" s="383">
        <v>1983</v>
      </c>
      <c r="AE2" s="383">
        <v>1984</v>
      </c>
      <c r="AF2" s="383">
        <v>1985</v>
      </c>
      <c r="AG2" s="383">
        <v>1986</v>
      </c>
      <c r="AH2" s="383">
        <v>1987</v>
      </c>
      <c r="AI2" s="383">
        <v>1988</v>
      </c>
      <c r="AJ2" s="383">
        <v>1989</v>
      </c>
      <c r="AK2" s="383">
        <v>1990</v>
      </c>
      <c r="AL2" s="383">
        <v>1991</v>
      </c>
      <c r="AM2" s="383">
        <v>1992</v>
      </c>
      <c r="AN2" s="383">
        <v>1993</v>
      </c>
      <c r="AO2" s="383">
        <v>1994</v>
      </c>
      <c r="AP2" s="383">
        <v>1995</v>
      </c>
      <c r="AQ2" s="383">
        <v>1996</v>
      </c>
      <c r="AR2" s="383">
        <v>1997</v>
      </c>
      <c r="AS2" s="383">
        <v>1998</v>
      </c>
      <c r="AT2" s="383">
        <v>1999</v>
      </c>
      <c r="AU2" s="383">
        <v>2000</v>
      </c>
      <c r="AV2" s="383">
        <v>2001</v>
      </c>
      <c r="AW2" s="383">
        <v>2002</v>
      </c>
      <c r="AX2" s="383">
        <v>2003</v>
      </c>
      <c r="AY2" s="383">
        <v>2004</v>
      </c>
      <c r="AZ2" s="383">
        <v>2005</v>
      </c>
      <c r="BA2" s="383">
        <v>2006</v>
      </c>
      <c r="BB2" s="383">
        <v>2007</v>
      </c>
      <c r="BC2" s="383">
        <v>2008</v>
      </c>
      <c r="BD2" s="383">
        <v>2009</v>
      </c>
      <c r="BE2" s="383">
        <v>2010</v>
      </c>
      <c r="BF2" s="383">
        <v>2011</v>
      </c>
      <c r="BG2" s="383">
        <v>2012</v>
      </c>
      <c r="BH2" s="383">
        <v>2013</v>
      </c>
      <c r="BI2" s="383">
        <v>2014</v>
      </c>
      <c r="BJ2" s="383">
        <v>2015</v>
      </c>
      <c r="BK2" s="383">
        <v>2016</v>
      </c>
      <c r="BL2" s="383">
        <v>2017</v>
      </c>
      <c r="BM2" s="383">
        <v>2018</v>
      </c>
      <c r="BN2" s="383">
        <v>2019</v>
      </c>
      <c r="BO2" s="383">
        <v>2020</v>
      </c>
      <c r="BP2" s="383">
        <v>2021</v>
      </c>
      <c r="BQ2" s="383">
        <v>2022</v>
      </c>
      <c r="BR2" s="383">
        <v>2023</v>
      </c>
      <c r="BS2" s="383">
        <v>2024</v>
      </c>
      <c r="BT2" s="383">
        <v>2025</v>
      </c>
      <c r="BU2" s="384" t="s">
        <v>20748</v>
      </c>
      <c r="BV2" s="384" t="s">
        <v>20702</v>
      </c>
    </row>
    <row r="3" spans="2:76" s="381" customFormat="1" ht="36.75" customHeight="1" x14ac:dyDescent="0.6">
      <c r="D3" s="462"/>
      <c r="E3" s="382" t="s">
        <v>10326</v>
      </c>
      <c r="F3" s="383">
        <v>1338</v>
      </c>
      <c r="G3" s="383">
        <v>1339</v>
      </c>
      <c r="H3" s="383">
        <v>1340</v>
      </c>
      <c r="I3" s="383">
        <v>1341</v>
      </c>
      <c r="J3" s="383">
        <v>1342</v>
      </c>
      <c r="K3" s="383">
        <v>1343</v>
      </c>
      <c r="L3" s="383">
        <v>1344</v>
      </c>
      <c r="M3" s="383">
        <v>1345</v>
      </c>
      <c r="N3" s="383">
        <v>1346</v>
      </c>
      <c r="O3" s="383">
        <v>1347</v>
      </c>
      <c r="P3" s="383">
        <v>1348</v>
      </c>
      <c r="Q3" s="383">
        <v>1349</v>
      </c>
      <c r="R3" s="383">
        <v>1350</v>
      </c>
      <c r="S3" s="383">
        <v>1351</v>
      </c>
      <c r="T3" s="383">
        <v>1352</v>
      </c>
      <c r="U3" s="383">
        <v>1353</v>
      </c>
      <c r="V3" s="383">
        <v>1354</v>
      </c>
      <c r="W3" s="383">
        <v>1355</v>
      </c>
      <c r="X3" s="383">
        <v>1356</v>
      </c>
      <c r="Y3" s="383">
        <v>1357</v>
      </c>
      <c r="Z3" s="383">
        <v>1358</v>
      </c>
      <c r="AA3" s="383">
        <v>1359</v>
      </c>
      <c r="AB3" s="383">
        <v>1360</v>
      </c>
      <c r="AC3" s="383">
        <v>1361</v>
      </c>
      <c r="AD3" s="383">
        <v>1362</v>
      </c>
      <c r="AE3" s="383">
        <v>1363</v>
      </c>
      <c r="AF3" s="383">
        <v>1364</v>
      </c>
      <c r="AG3" s="383">
        <v>1365</v>
      </c>
      <c r="AH3" s="383">
        <v>1366</v>
      </c>
      <c r="AI3" s="383">
        <v>1367</v>
      </c>
      <c r="AJ3" s="383">
        <v>1368</v>
      </c>
      <c r="AK3" s="383">
        <v>1369</v>
      </c>
      <c r="AL3" s="383">
        <v>1370</v>
      </c>
      <c r="AM3" s="383">
        <v>1371</v>
      </c>
      <c r="AN3" s="383">
        <v>1372</v>
      </c>
      <c r="AO3" s="383">
        <v>1373</v>
      </c>
      <c r="AP3" s="383">
        <v>1374</v>
      </c>
      <c r="AQ3" s="383">
        <v>1375</v>
      </c>
      <c r="AR3" s="383">
        <v>1376</v>
      </c>
      <c r="AS3" s="383">
        <v>1377</v>
      </c>
      <c r="AT3" s="383">
        <v>1378</v>
      </c>
      <c r="AU3" s="383">
        <v>1379</v>
      </c>
      <c r="AV3" s="383">
        <v>1380</v>
      </c>
      <c r="AW3" s="383">
        <v>1381</v>
      </c>
      <c r="AX3" s="383">
        <v>1382</v>
      </c>
      <c r="AY3" s="383">
        <v>1383</v>
      </c>
      <c r="AZ3" s="383">
        <v>1384</v>
      </c>
      <c r="BA3" s="383">
        <v>1385</v>
      </c>
      <c r="BB3" s="383">
        <v>1386</v>
      </c>
      <c r="BC3" s="383">
        <v>1387</v>
      </c>
      <c r="BD3" s="383">
        <v>1388</v>
      </c>
      <c r="BE3" s="383">
        <v>1389</v>
      </c>
      <c r="BF3" s="383">
        <v>1390</v>
      </c>
      <c r="BG3" s="383">
        <v>1391</v>
      </c>
      <c r="BH3" s="383">
        <v>1392</v>
      </c>
      <c r="BI3" s="383">
        <v>1393</v>
      </c>
      <c r="BJ3" s="383">
        <v>1394</v>
      </c>
      <c r="BK3" s="383">
        <v>1395</v>
      </c>
      <c r="BL3" s="383">
        <v>1396</v>
      </c>
      <c r="BM3" s="383">
        <v>1397</v>
      </c>
      <c r="BN3" s="383">
        <v>1398</v>
      </c>
      <c r="BO3" s="383">
        <v>1399</v>
      </c>
      <c r="BP3" s="383">
        <v>1400</v>
      </c>
      <c r="BQ3" s="383">
        <v>1401</v>
      </c>
      <c r="BR3" s="383">
        <v>1402</v>
      </c>
      <c r="BS3" s="383">
        <v>1403</v>
      </c>
      <c r="BT3" s="383">
        <v>1404</v>
      </c>
      <c r="BU3" s="385" t="s">
        <v>20747</v>
      </c>
      <c r="BV3" s="385" t="s">
        <v>20703</v>
      </c>
    </row>
    <row r="4" spans="2:76" s="2" customFormat="1" ht="50.25" customHeight="1" x14ac:dyDescent="0.6">
      <c r="D4" s="355" t="s">
        <v>9</v>
      </c>
      <c r="E4" s="468" t="s">
        <v>20656</v>
      </c>
      <c r="F4" s="356">
        <v>0.1</v>
      </c>
      <c r="G4" s="357">
        <v>0.1</v>
      </c>
      <c r="H4" s="357">
        <v>0.1</v>
      </c>
      <c r="I4" s="357">
        <v>0.1</v>
      </c>
      <c r="J4" s="357">
        <v>0.1</v>
      </c>
      <c r="K4" s="357">
        <v>0.1</v>
      </c>
      <c r="L4" s="357">
        <v>0.1</v>
      </c>
      <c r="M4" s="357">
        <v>0.1</v>
      </c>
      <c r="N4" s="357">
        <v>0.1</v>
      </c>
      <c r="O4" s="357">
        <v>0.1</v>
      </c>
      <c r="P4" s="357">
        <v>0.1</v>
      </c>
      <c r="Q4" s="357">
        <v>0.1</v>
      </c>
      <c r="R4" s="357">
        <v>0.1</v>
      </c>
      <c r="S4" s="357">
        <v>0.2</v>
      </c>
      <c r="T4" s="357">
        <v>0.2</v>
      </c>
      <c r="U4" s="357">
        <v>0.2</v>
      </c>
      <c r="V4" s="357">
        <v>0.2</v>
      </c>
      <c r="W4" s="357">
        <v>0.3</v>
      </c>
      <c r="X4" s="357">
        <v>0.3</v>
      </c>
      <c r="Y4" s="357">
        <v>0.3</v>
      </c>
      <c r="Z4" s="357">
        <v>0.4</v>
      </c>
      <c r="AA4" s="357">
        <v>0.5</v>
      </c>
      <c r="AB4" s="357">
        <v>0.6</v>
      </c>
      <c r="AC4" s="357">
        <v>0.7</v>
      </c>
      <c r="AD4" s="357">
        <v>0.8</v>
      </c>
      <c r="AE4" s="357">
        <v>0.9</v>
      </c>
      <c r="AF4" s="357">
        <v>0.9</v>
      </c>
      <c r="AG4" s="357">
        <v>1.2</v>
      </c>
      <c r="AH4" s="357">
        <v>1.5</v>
      </c>
      <c r="AI4" s="357">
        <v>1.9</v>
      </c>
      <c r="AJ4" s="357">
        <v>2.2000000000000002</v>
      </c>
      <c r="AK4" s="357">
        <v>2.4534400000000001</v>
      </c>
      <c r="AL4" s="357">
        <v>2.9585599999999999</v>
      </c>
      <c r="AM4" s="357">
        <v>3.6801599999999999</v>
      </c>
      <c r="AN4" s="357">
        <v>4.51</v>
      </c>
      <c r="AO4" s="357">
        <v>6.0975200000000003</v>
      </c>
      <c r="AP4" s="357">
        <v>9.0921599999999998</v>
      </c>
      <c r="AQ4" s="357">
        <v>11.184799999999999</v>
      </c>
      <c r="AR4" s="357">
        <v>13.1</v>
      </c>
      <c r="AS4" s="357">
        <v>15.5</v>
      </c>
      <c r="AT4" s="357">
        <v>18.600000000000001</v>
      </c>
      <c r="AU4" s="358">
        <v>21</v>
      </c>
      <c r="AV4" s="358">
        <v>23.4</v>
      </c>
      <c r="AW4" s="358">
        <v>27.1</v>
      </c>
      <c r="AX4" s="358">
        <v>31.3</v>
      </c>
      <c r="AY4" s="358">
        <v>36.1</v>
      </c>
      <c r="AZ4" s="358">
        <v>39.799999999999997</v>
      </c>
      <c r="BA4" s="358">
        <v>44.6</v>
      </c>
      <c r="BB4" s="358">
        <v>52.7</v>
      </c>
      <c r="BC4" s="358">
        <v>66.099999999999994</v>
      </c>
      <c r="BD4" s="358">
        <v>73.2</v>
      </c>
      <c r="BE4" s="358">
        <v>82.3</v>
      </c>
      <c r="BF4" s="358">
        <v>100</v>
      </c>
      <c r="BG4" s="358">
        <v>130.5</v>
      </c>
      <c r="BH4" s="358">
        <v>175.9</v>
      </c>
      <c r="BI4" s="358">
        <v>203.2</v>
      </c>
      <c r="BJ4" s="358">
        <v>227.5</v>
      </c>
      <c r="BK4" s="358">
        <v>248</v>
      </c>
      <c r="BL4" s="358">
        <v>272.05599999999998</v>
      </c>
      <c r="BM4" s="359">
        <v>356.72733333333412</v>
      </c>
      <c r="BN4" s="359">
        <v>503.8119999999999</v>
      </c>
      <c r="BO4" s="471">
        <v>741.16866666666567</v>
      </c>
      <c r="BP4" s="471">
        <v>1083.8633333333341</v>
      </c>
      <c r="BQ4" s="471">
        <v>1587.758</v>
      </c>
      <c r="BR4" s="471">
        <v>2233.9755060000002</v>
      </c>
      <c r="BS4" s="471">
        <f>BR4*(1+BS5%)</f>
        <v>2957.7835699440006</v>
      </c>
      <c r="BT4" s="471">
        <f>BS4*(1+BT5%)</f>
        <v>4229.6305050199207</v>
      </c>
      <c r="BU4" s="354">
        <f>BT4*(1+BU5%)</f>
        <v>6555.9272827808772</v>
      </c>
      <c r="BV4" s="354">
        <v>9555</v>
      </c>
    </row>
    <row r="5" spans="2:76" s="2" customFormat="1" ht="30" customHeight="1" x14ac:dyDescent="0.6">
      <c r="D5" s="355" t="s">
        <v>9</v>
      </c>
      <c r="E5" s="468" t="s">
        <v>20660</v>
      </c>
      <c r="F5" s="358">
        <v>13</v>
      </c>
      <c r="G5" s="358">
        <v>7.9</v>
      </c>
      <c r="H5" s="358">
        <v>1.6</v>
      </c>
      <c r="I5" s="358">
        <v>0.9</v>
      </c>
      <c r="J5" s="358">
        <v>1</v>
      </c>
      <c r="K5" s="358">
        <v>4.5</v>
      </c>
      <c r="L5" s="358">
        <v>0.3</v>
      </c>
      <c r="M5" s="358">
        <v>0.8</v>
      </c>
      <c r="N5" s="358">
        <v>0.8</v>
      </c>
      <c r="O5" s="358">
        <v>1.5</v>
      </c>
      <c r="P5" s="358">
        <v>3.6</v>
      </c>
      <c r="Q5" s="358">
        <v>1.5</v>
      </c>
      <c r="R5" s="358">
        <v>5.5</v>
      </c>
      <c r="S5" s="358">
        <v>6.3</v>
      </c>
      <c r="T5" s="358">
        <v>11.2</v>
      </c>
      <c r="U5" s="358">
        <v>15.5</v>
      </c>
      <c r="V5" s="358">
        <v>9.9</v>
      </c>
      <c r="W5" s="358">
        <v>16.600000000000001</v>
      </c>
      <c r="X5" s="358">
        <v>25.1</v>
      </c>
      <c r="Y5" s="358">
        <v>10</v>
      </c>
      <c r="Z5" s="358">
        <v>11.4</v>
      </c>
      <c r="AA5" s="358">
        <v>23.5</v>
      </c>
      <c r="AB5" s="358">
        <v>22.8</v>
      </c>
      <c r="AC5" s="358">
        <v>19.2</v>
      </c>
      <c r="AD5" s="358">
        <v>14.8</v>
      </c>
      <c r="AE5" s="358">
        <v>10.4</v>
      </c>
      <c r="AF5" s="358">
        <v>6.9</v>
      </c>
      <c r="AG5" s="358">
        <v>23.7</v>
      </c>
      <c r="AH5" s="358">
        <v>27.7</v>
      </c>
      <c r="AI5" s="358">
        <v>28.9</v>
      </c>
      <c r="AJ5" s="358">
        <v>17.399999999999999</v>
      </c>
      <c r="AK5" s="358">
        <v>9</v>
      </c>
      <c r="AL5" s="358">
        <v>20.7</v>
      </c>
      <c r="AM5" s="358">
        <v>24.4</v>
      </c>
      <c r="AN5" s="358">
        <v>22.9</v>
      </c>
      <c r="AO5" s="358">
        <v>35.200000000000003</v>
      </c>
      <c r="AP5" s="358">
        <v>49.4</v>
      </c>
      <c r="AQ5" s="358">
        <v>23.2</v>
      </c>
      <c r="AR5" s="358">
        <v>17.3</v>
      </c>
      <c r="AS5" s="358">
        <v>18.100000000000001</v>
      </c>
      <c r="AT5" s="358">
        <v>20.100000000000001</v>
      </c>
      <c r="AU5" s="358">
        <v>12.6</v>
      </c>
      <c r="AV5" s="358">
        <v>11.4</v>
      </c>
      <c r="AW5" s="358">
        <v>15.8</v>
      </c>
      <c r="AX5" s="358">
        <v>15.6</v>
      </c>
      <c r="AY5" s="358">
        <v>15.2</v>
      </c>
      <c r="AZ5" s="358">
        <v>10.4</v>
      </c>
      <c r="BA5" s="358">
        <v>11.9</v>
      </c>
      <c r="BB5" s="358">
        <v>18.399999999999999</v>
      </c>
      <c r="BC5" s="358">
        <v>25.4</v>
      </c>
      <c r="BD5" s="358">
        <v>10.8</v>
      </c>
      <c r="BE5" s="358">
        <v>12.4</v>
      </c>
      <c r="BF5" s="358">
        <v>21.5</v>
      </c>
      <c r="BG5" s="358">
        <v>30.5</v>
      </c>
      <c r="BH5" s="358">
        <v>34.700000000000003</v>
      </c>
      <c r="BI5" s="358">
        <v>15.6</v>
      </c>
      <c r="BJ5" s="358">
        <v>11.9</v>
      </c>
      <c r="BK5" s="358">
        <v>9</v>
      </c>
      <c r="BL5" s="358">
        <v>9.6</v>
      </c>
      <c r="BM5" s="360">
        <v>31.2</v>
      </c>
      <c r="BN5" s="360">
        <v>41.2</v>
      </c>
      <c r="BO5" s="472">
        <v>47.1</v>
      </c>
      <c r="BP5" s="472">
        <v>46.2</v>
      </c>
      <c r="BQ5" s="472">
        <v>46.5</v>
      </c>
      <c r="BR5" s="472">
        <v>40.700000000000003</v>
      </c>
      <c r="BS5" s="472">
        <v>32.4</v>
      </c>
      <c r="BT5" s="472">
        <v>43</v>
      </c>
      <c r="BU5" s="295">
        <v>55</v>
      </c>
      <c r="BV5" s="295">
        <v>67</v>
      </c>
    </row>
    <row r="6" spans="2:76" customFormat="1" ht="42" customHeight="1" x14ac:dyDescent="0.55000000000000004">
      <c r="D6" s="355" t="s">
        <v>9</v>
      </c>
      <c r="E6" s="468" t="s">
        <v>20655</v>
      </c>
      <c r="F6" s="356"/>
      <c r="G6" s="357">
        <v>0.14143422224222801</v>
      </c>
      <c r="H6" s="357">
        <v>0.14590717059841901</v>
      </c>
      <c r="I6" s="357">
        <v>0.146959629035467</v>
      </c>
      <c r="J6" s="357">
        <v>0.14750609783881</v>
      </c>
      <c r="K6" s="357">
        <v>0.153132702559275</v>
      </c>
      <c r="L6" s="357">
        <v>0.15643175496768799</v>
      </c>
      <c r="M6" s="357">
        <v>0.15582456740695799</v>
      </c>
      <c r="N6" s="357">
        <v>0.15831403640241201</v>
      </c>
      <c r="O6" s="357">
        <v>0.15940697401051299</v>
      </c>
      <c r="P6" s="357">
        <v>0.165134776658004</v>
      </c>
      <c r="Q6" s="357">
        <v>0.16788736026145601</v>
      </c>
      <c r="R6" s="357">
        <v>0.17493073595439701</v>
      </c>
      <c r="S6" s="357">
        <v>0.18612322663834499</v>
      </c>
      <c r="T6" s="357">
        <v>0.204399572185478</v>
      </c>
      <c r="U6" s="357">
        <v>0.23352433546665899</v>
      </c>
      <c r="V6" s="357">
        <v>0.26360035925766301</v>
      </c>
      <c r="W6" s="357">
        <v>0.29327159134259001</v>
      </c>
      <c r="X6" s="357">
        <v>0.37329891171374002</v>
      </c>
      <c r="Y6" s="357">
        <v>0.41705689518414402</v>
      </c>
      <c r="Z6" s="357">
        <v>0.46079463906983498</v>
      </c>
      <c r="AA6" s="357">
        <v>0.55592069009144496</v>
      </c>
      <c r="AB6" s="357">
        <v>0.69047345332575205</v>
      </c>
      <c r="AC6" s="357">
        <v>0.81952104935072601</v>
      </c>
      <c r="AD6" s="357">
        <v>0.98129605484495197</v>
      </c>
      <c r="AE6" s="357">
        <v>1.10435273361484</v>
      </c>
      <c r="AF6" s="357">
        <v>1.1528265404657401</v>
      </c>
      <c r="AG6" s="357">
        <v>1.3652809784367601</v>
      </c>
      <c r="AH6" s="357">
        <v>1.7553612579901201</v>
      </c>
      <c r="AI6" s="357">
        <v>2.2586344758067298</v>
      </c>
      <c r="AJ6" s="357">
        <v>2.7634314447153399</v>
      </c>
      <c r="AK6" s="357">
        <v>2.9742170124427401</v>
      </c>
      <c r="AL6" s="357">
        <v>3.4836577942031899</v>
      </c>
      <c r="AM6" s="357">
        <v>4.3827105346299398</v>
      </c>
      <c r="AN6" s="357">
        <v>5.3119604663381903</v>
      </c>
      <c r="AO6" s="357">
        <v>6.9824141840471396</v>
      </c>
      <c r="AP6" s="357">
        <v>10.4496007830059</v>
      </c>
      <c r="AQ6" s="357">
        <v>13.4734377099679</v>
      </c>
      <c r="AR6" s="357">
        <v>15.810974835077401</v>
      </c>
      <c r="AS6" s="357">
        <v>18.635784819502302</v>
      </c>
      <c r="AT6" s="357">
        <v>22.376118739598301</v>
      </c>
      <c r="AU6" s="358">
        <v>25.615453804342</v>
      </c>
      <c r="AV6" s="358">
        <v>28.5034033705372</v>
      </c>
      <c r="AW6" s="358">
        <v>32.589632390766802</v>
      </c>
      <c r="AX6" s="358">
        <v>37.956496841253298</v>
      </c>
      <c r="AY6" s="358">
        <v>43.559448423577003</v>
      </c>
      <c r="AZ6" s="358">
        <v>49.4108405341712</v>
      </c>
      <c r="BA6" s="358">
        <v>54.359780047132801</v>
      </c>
      <c r="BB6" s="358">
        <v>63.786331500392798</v>
      </c>
      <c r="BC6" s="358">
        <v>79.994763026970404</v>
      </c>
      <c r="BD6" s="358">
        <v>90.835297198219394</v>
      </c>
      <c r="BE6" s="358">
        <v>100</v>
      </c>
      <c r="BF6" s="358">
        <v>126.293385673861</v>
      </c>
      <c r="BG6" s="358">
        <v>160.71693729015101</v>
      </c>
      <c r="BH6" s="358">
        <v>219.54421493167999</v>
      </c>
      <c r="BI6" s="358">
        <v>256.002941860308</v>
      </c>
      <c r="BJ6" s="358">
        <v>287.96409393875098</v>
      </c>
      <c r="BK6" s="358">
        <v>308.828317801683</v>
      </c>
      <c r="BL6" s="358">
        <v>333.67332242236301</v>
      </c>
      <c r="BM6" s="358">
        <v>393.78162958315301</v>
      </c>
      <c r="BN6" s="358">
        <v>550.92942529120603</v>
      </c>
      <c r="BO6" s="473">
        <v>719.48153967007102</v>
      </c>
      <c r="BP6" s="473">
        <v>1031.6575019638601</v>
      </c>
      <c r="BQ6" s="473">
        <f>BP6+BP6*(BQ7%)</f>
        <v>1504.1566378633079</v>
      </c>
      <c r="BR6" s="473">
        <f>BQ6+BQ6*(BR7%)</f>
        <v>2105.8192930086311</v>
      </c>
      <c r="BS6" s="473">
        <f>BR6+BR6*(BS7%)</f>
        <v>2800.7396597014795</v>
      </c>
      <c r="BT6" s="473">
        <f>BS6+BS6*(BT7%)</f>
        <v>3865.0207303880416</v>
      </c>
      <c r="BU6" s="354">
        <f>BT6+BT6*(BU7%)</f>
        <v>5604.2800590626603</v>
      </c>
      <c r="BV6" s="354">
        <v>5690</v>
      </c>
      <c r="BX6" s="41" t="s">
        <v>4</v>
      </c>
    </row>
    <row r="7" spans="2:76" customFormat="1" ht="26.25" customHeight="1" x14ac:dyDescent="0.55000000000000004">
      <c r="D7" s="355" t="s">
        <v>9</v>
      </c>
      <c r="E7" s="468" t="s">
        <v>20659</v>
      </c>
      <c r="F7" s="356"/>
      <c r="G7" s="364">
        <v>9.8224108129788092</v>
      </c>
      <c r="H7" s="364">
        <v>3.1625643958573701</v>
      </c>
      <c r="I7" s="364">
        <v>0.72132057165631702</v>
      </c>
      <c r="J7" s="364">
        <v>0.37184960722168697</v>
      </c>
      <c r="K7" s="364">
        <v>3.81448957223042</v>
      </c>
      <c r="L7" s="364">
        <v>2.1543748352096501</v>
      </c>
      <c r="M7" s="364">
        <v>-0.38814853215446699</v>
      </c>
      <c r="N7" s="364">
        <v>1.5976100796435899</v>
      </c>
      <c r="O7" s="364">
        <v>0.690360521996216</v>
      </c>
      <c r="P7" s="364">
        <v>3.5931945155128302</v>
      </c>
      <c r="Q7" s="364">
        <v>1.66687093970065</v>
      </c>
      <c r="R7" s="364">
        <v>4.1952983726542401</v>
      </c>
      <c r="S7" s="364">
        <v>6.3982413512887399</v>
      </c>
      <c r="T7" s="364">
        <v>9.8194867331876008</v>
      </c>
      <c r="U7" s="364">
        <v>14.2489355382568</v>
      </c>
      <c r="V7" s="364">
        <v>12.879181833834</v>
      </c>
      <c r="W7" s="364">
        <v>11.2561425062112</v>
      </c>
      <c r="X7" s="364">
        <v>27.287784679309301</v>
      </c>
      <c r="Y7" s="364">
        <v>11.7219692041212</v>
      </c>
      <c r="Z7" s="364">
        <v>10.4872367273486</v>
      </c>
      <c r="AA7" s="364">
        <v>20.643914437379699</v>
      </c>
      <c r="AB7" s="364">
        <v>24.203589762448601</v>
      </c>
      <c r="AC7" s="364">
        <v>18.689725926956399</v>
      </c>
      <c r="AD7" s="364">
        <v>19.740189177861101</v>
      </c>
      <c r="AE7" s="364">
        <v>12.5402194538869</v>
      </c>
      <c r="AF7" s="364">
        <v>4.3893409574153699</v>
      </c>
      <c r="AG7" s="364">
        <v>18.429003021147398</v>
      </c>
      <c r="AH7" s="364">
        <v>28.571428571429099</v>
      </c>
      <c r="AI7" s="364">
        <v>28.670634920634502</v>
      </c>
      <c r="AJ7" s="364">
        <v>22.349653045489699</v>
      </c>
      <c r="AK7" s="364">
        <v>7.6276749376393598</v>
      </c>
      <c r="AL7" s="364">
        <v>17.128567943401102</v>
      </c>
      <c r="AM7" s="364">
        <v>25.8077226162332</v>
      </c>
      <c r="AN7" s="364">
        <v>21.202630754776099</v>
      </c>
      <c r="AO7" s="364">
        <v>31.447028423772799</v>
      </c>
      <c r="AP7" s="364">
        <v>49.655985846274703</v>
      </c>
      <c r="AQ7" s="364">
        <v>28.937344016813601</v>
      </c>
      <c r="AR7" s="364">
        <v>17.349225753870801</v>
      </c>
      <c r="AS7" s="364">
        <v>17.8661342130397</v>
      </c>
      <c r="AT7" s="364">
        <v>20.0707078146866</v>
      </c>
      <c r="AU7" s="364">
        <v>14.4767513188566</v>
      </c>
      <c r="AV7" s="364">
        <v>11.2742471332117</v>
      </c>
      <c r="AW7" s="364">
        <v>14.335933737840399</v>
      </c>
      <c r="AX7" s="364">
        <v>16.4680116244792</v>
      </c>
      <c r="AY7" s="364">
        <v>14.7615086970672</v>
      </c>
      <c r="AZ7" s="364">
        <v>13.433118008508</v>
      </c>
      <c r="BA7" s="364">
        <v>10.0158982511924</v>
      </c>
      <c r="BB7" s="364">
        <v>17.341040462427699</v>
      </c>
      <c r="BC7" s="364">
        <v>25.4105090311987</v>
      </c>
      <c r="BD7" s="364">
        <v>13.5515548281506</v>
      </c>
      <c r="BE7" s="364">
        <v>10.089362928798</v>
      </c>
      <c r="BF7" s="364">
        <v>26.2933856738609</v>
      </c>
      <c r="BG7" s="364">
        <v>27.2568127242908</v>
      </c>
      <c r="BH7" s="364">
        <v>36.603035519102797</v>
      </c>
      <c r="BI7" s="364">
        <v>16.606553235744901</v>
      </c>
      <c r="BJ7" s="364">
        <v>12.4846815611533</v>
      </c>
      <c r="BK7" s="364">
        <v>7.24542548952983</v>
      </c>
      <c r="BL7" s="364">
        <v>8.0449243766028093</v>
      </c>
      <c r="BM7" s="364">
        <v>18.014118337187401</v>
      </c>
      <c r="BN7" s="364">
        <v>39.9073455697783</v>
      </c>
      <c r="BO7" s="474">
        <v>30.594139038729502</v>
      </c>
      <c r="BP7" s="474">
        <v>43.3890162681516</v>
      </c>
      <c r="BQ7" s="475">
        <v>45.8</v>
      </c>
      <c r="BR7" s="475">
        <v>40</v>
      </c>
      <c r="BS7" s="475">
        <v>33</v>
      </c>
      <c r="BT7" s="475">
        <v>38</v>
      </c>
      <c r="BU7" s="296">
        <v>45</v>
      </c>
      <c r="BV7" s="296">
        <v>73</v>
      </c>
      <c r="BW7" s="262" t="s">
        <v>10328</v>
      </c>
      <c r="BX7" s="41" t="s">
        <v>3</v>
      </c>
    </row>
    <row r="8" spans="2:76" s="387" customFormat="1" ht="26.25" x14ac:dyDescent="0.65">
      <c r="B8" s="386"/>
      <c r="D8" s="463" t="s">
        <v>9</v>
      </c>
      <c r="E8" s="469" t="s">
        <v>20553</v>
      </c>
      <c r="F8" s="388"/>
      <c r="G8" s="388">
        <v>5.2069999999999998E-3</v>
      </c>
      <c r="H8" s="388">
        <v>5.7140000000000003E-3</v>
      </c>
      <c r="I8" s="388">
        <v>7.1809999999999999E-3</v>
      </c>
      <c r="J8" s="388">
        <v>8.5699999999999995E-3</v>
      </c>
      <c r="K8" s="388">
        <v>9.9439999999999997E-3</v>
      </c>
      <c r="L8" s="388">
        <v>1.1431E-2</v>
      </c>
      <c r="M8" s="388">
        <v>1.3061E-2</v>
      </c>
      <c r="N8" s="388">
        <v>1.5561999999999999E-2</v>
      </c>
      <c r="O8" s="388">
        <v>1.7977E-2</v>
      </c>
      <c r="P8" s="388">
        <v>2.1166000000000001E-2</v>
      </c>
      <c r="Q8" s="388">
        <v>2.4968000000000001E-2</v>
      </c>
      <c r="R8" s="388">
        <v>3.0962E-2</v>
      </c>
      <c r="S8" s="388">
        <v>4.1876999999999998E-2</v>
      </c>
      <c r="T8" s="389">
        <v>0.05</v>
      </c>
      <c r="U8" s="389">
        <v>0.08</v>
      </c>
      <c r="V8" s="389">
        <v>0.11000000000000001</v>
      </c>
      <c r="W8" s="389">
        <v>0.16</v>
      </c>
      <c r="X8" s="389">
        <v>0.21000000000000002</v>
      </c>
      <c r="Y8" s="389">
        <v>0.26</v>
      </c>
      <c r="Z8" s="389">
        <v>0.36</v>
      </c>
      <c r="AA8" s="389">
        <v>0.45</v>
      </c>
      <c r="AB8" s="389">
        <v>0.52</v>
      </c>
      <c r="AC8" s="389">
        <v>0.64</v>
      </c>
      <c r="AD8" s="389">
        <v>0.75</v>
      </c>
      <c r="AE8" s="389">
        <v>0.8</v>
      </c>
      <c r="AF8" s="389">
        <v>0.9</v>
      </c>
      <c r="AG8" s="389">
        <v>1.0699999999999998</v>
      </c>
      <c r="AH8" s="389">
        <v>1.27</v>
      </c>
      <c r="AI8" s="389">
        <v>1.5699999999999998</v>
      </c>
      <c r="AJ8" s="389">
        <v>1.8800000000000001</v>
      </c>
      <c r="AK8" s="389">
        <v>2.2999999999999998</v>
      </c>
      <c r="AL8" s="389">
        <v>2.8600000000000003</v>
      </c>
      <c r="AM8" s="389">
        <v>3.59</v>
      </c>
      <c r="AN8" s="389">
        <v>4.8100000000000005</v>
      </c>
      <c r="AO8" s="389">
        <v>6.18</v>
      </c>
      <c r="AP8" s="389">
        <v>8.51</v>
      </c>
      <c r="AQ8" s="389">
        <v>11.66</v>
      </c>
      <c r="AR8" s="389">
        <v>13.430000000000001</v>
      </c>
      <c r="AS8" s="389">
        <v>16.04</v>
      </c>
      <c r="AT8" s="389">
        <v>19.27</v>
      </c>
      <c r="AU8" s="389">
        <v>24.91</v>
      </c>
      <c r="AV8" s="389">
        <v>32.1</v>
      </c>
      <c r="AW8" s="389">
        <v>41.75</v>
      </c>
      <c r="AX8" s="389">
        <v>52.660000000000004</v>
      </c>
      <c r="AY8" s="389">
        <v>68.59</v>
      </c>
      <c r="AZ8" s="389">
        <v>92.1</v>
      </c>
      <c r="BA8" s="389">
        <v>128.42000000000002</v>
      </c>
      <c r="BB8" s="389">
        <v>164.03</v>
      </c>
      <c r="BC8" s="389">
        <v>190.14000000000001</v>
      </c>
      <c r="BD8" s="389">
        <v>235.59</v>
      </c>
      <c r="BE8" s="389">
        <v>294.89</v>
      </c>
      <c r="BF8" s="389">
        <v>354.26</v>
      </c>
      <c r="BG8" s="389">
        <v>460.68999999999994</v>
      </c>
      <c r="BH8" s="389">
        <v>639.54999999999995</v>
      </c>
      <c r="BI8" s="389">
        <v>782.38</v>
      </c>
      <c r="BJ8" s="389">
        <v>1017.28</v>
      </c>
      <c r="BK8" s="389">
        <v>1253.3899999999999</v>
      </c>
      <c r="BL8" s="389">
        <v>1529.98</v>
      </c>
      <c r="BM8" s="390">
        <v>1882.89</v>
      </c>
      <c r="BN8" s="390">
        <v>2472.15</v>
      </c>
      <c r="BO8" s="476">
        <v>3476.1699999999996</v>
      </c>
      <c r="BP8" s="476">
        <v>4832.4400000000005</v>
      </c>
      <c r="BQ8" s="476">
        <v>6337.68</v>
      </c>
      <c r="BR8" s="476">
        <v>7877.45</v>
      </c>
      <c r="BS8" s="476">
        <f>BR8*(1+BS9%)</f>
        <v>10083.136</v>
      </c>
      <c r="BT8" s="471">
        <v>14787.967218</v>
      </c>
      <c r="BU8" s="477">
        <v>21083.105255387898</v>
      </c>
      <c r="BV8" s="391">
        <v>30058.466846393178</v>
      </c>
      <c r="BW8" s="392"/>
      <c r="BX8" s="393" t="s">
        <v>2</v>
      </c>
    </row>
    <row r="9" spans="2:76" ht="26.25" x14ac:dyDescent="0.6">
      <c r="D9" s="464" t="s">
        <v>9</v>
      </c>
      <c r="E9" s="470" t="s">
        <v>20548</v>
      </c>
      <c r="F9" s="394"/>
      <c r="G9" s="395" t="s">
        <v>0</v>
      </c>
      <c r="H9" s="395">
        <f>(H8/G8-1)*100</f>
        <v>9.7368926445170025</v>
      </c>
      <c r="I9" s="395">
        <v>25.673783689184461</v>
      </c>
      <c r="J9" s="395">
        <v>19.34270992897925</v>
      </c>
      <c r="K9" s="395">
        <v>16.03267211201867</v>
      </c>
      <c r="L9" s="395">
        <v>14.953740949316172</v>
      </c>
      <c r="M9" s="395">
        <v>14.259469862654187</v>
      </c>
      <c r="N9" s="395">
        <v>19.14861036674068</v>
      </c>
      <c r="O9" s="395">
        <v>15.518570877779206</v>
      </c>
      <c r="P9" s="395">
        <v>17.739333592924293</v>
      </c>
      <c r="Q9" s="395">
        <v>17.962770480960032</v>
      </c>
      <c r="R9" s="395">
        <v>24.006728612624158</v>
      </c>
      <c r="S9" s="395">
        <v>35.252890640139526</v>
      </c>
      <c r="T9" s="395">
        <v>30.291090574778519</v>
      </c>
      <c r="U9" s="395">
        <v>56.3899613899614</v>
      </c>
      <c r="V9" s="395">
        <v>41.402296012837915</v>
      </c>
      <c r="W9" s="395">
        <v>39.109559144478403</v>
      </c>
      <c r="X9" s="395">
        <v>31.597113272670228</v>
      </c>
      <c r="Y9" s="395">
        <v>22.966142107772992</v>
      </c>
      <c r="Z9" s="395">
        <v>37.671604746761808</v>
      </c>
      <c r="AA9" s="395">
        <v>26.988732394366231</v>
      </c>
      <c r="AB9" s="395">
        <v>16.148710099598485</v>
      </c>
      <c r="AC9" s="395">
        <v>22.81469032295027</v>
      </c>
      <c r="AD9" s="395">
        <v>16.851975679163999</v>
      </c>
      <c r="AE9" s="395">
        <v>6.0217715319919298</v>
      </c>
      <c r="AF9" s="395">
        <v>12.993761688988204</v>
      </c>
      <c r="AG9" s="395">
        <v>19.112207151664595</v>
      </c>
      <c r="AH9" s="395">
        <v>18.144852927461621</v>
      </c>
      <c r="AI9" s="395">
        <v>23.834483194139654</v>
      </c>
      <c r="AJ9" s="395">
        <v>19.542186185267351</v>
      </c>
      <c r="AK9" s="395">
        <v>22.482443090016169</v>
      </c>
      <c r="AL9" s="395">
        <v>24.636583295239344</v>
      </c>
      <c r="AM9" s="395">
        <v>25.28118930851879</v>
      </c>
      <c r="AN9" s="395">
        <v>34.20788490492388</v>
      </c>
      <c r="AO9" s="395">
        <v>28.480315778539534</v>
      </c>
      <c r="AP9" s="395">
        <v>37.559342862686741</v>
      </c>
      <c r="AQ9" s="395">
        <v>37.004332790265224</v>
      </c>
      <c r="AR9" s="395">
        <v>15.215190394723033</v>
      </c>
      <c r="AS9" s="395">
        <v>19.447404537916402</v>
      </c>
      <c r="AT9" s="395">
        <v>20.12930053646631</v>
      </c>
      <c r="AU9" s="395">
        <v>29.281091000429704</v>
      </c>
      <c r="AV9" s="395">
        <v>28.841234037718966</v>
      </c>
      <c r="AW9" s="395">
        <v>30.087086350738868</v>
      </c>
      <c r="AX9" s="395">
        <v>26.123624031193415</v>
      </c>
      <c r="AY9" s="395">
        <v>30.245326401775618</v>
      </c>
      <c r="AZ9" s="395">
        <v>34.285383526140365</v>
      </c>
      <c r="BA9" s="395">
        <v>39.432394149352334</v>
      </c>
      <c r="BB9" s="395">
        <v>27.728840240853557</v>
      </c>
      <c r="BC9" s="395">
        <v>15.916241793386909</v>
      </c>
      <c r="BD9" s="395">
        <v>23.905081925310533</v>
      </c>
      <c r="BE9" s="395">
        <v>25.170331659499602</v>
      </c>
      <c r="BF9" s="395">
        <v>20.13235084765568</v>
      </c>
      <c r="BG9" s="395">
        <v>30.045685428066715</v>
      </c>
      <c r="BH9" s="395">
        <v>38.823394525632523</v>
      </c>
      <c r="BI9" s="395">
        <v>22.333547462899261</v>
      </c>
      <c r="BJ9" s="395">
        <v>30.022977568365029</v>
      </c>
      <c r="BK9" s="395">
        <v>23.209932368669396</v>
      </c>
      <c r="BL9" s="395">
        <v>22.067353337748031</v>
      </c>
      <c r="BM9" s="396">
        <v>23.066314592347624</v>
      </c>
      <c r="BN9" s="396">
        <v>31.295508500231016</v>
      </c>
      <c r="BO9" s="478">
        <v>40.613231397771152</v>
      </c>
      <c r="BP9" s="478">
        <v>39.016216122916902</v>
      </c>
      <c r="BQ9" s="478">
        <v>35.235204457589319</v>
      </c>
      <c r="BR9" s="478">
        <v>27.423192623374824</v>
      </c>
      <c r="BS9" s="478">
        <v>28</v>
      </c>
      <c r="BT9" s="472">
        <v>36</v>
      </c>
      <c r="BU9" s="467">
        <v>42</v>
      </c>
      <c r="BV9" s="467">
        <v>42</v>
      </c>
      <c r="BW9" s="397" t="s">
        <v>20548</v>
      </c>
      <c r="BX9" s="398" t="s">
        <v>8</v>
      </c>
    </row>
    <row r="10" spans="2:76" ht="26.25" x14ac:dyDescent="0.6">
      <c r="D10" s="464" t="s">
        <v>9</v>
      </c>
      <c r="E10" s="470" t="s">
        <v>20549</v>
      </c>
      <c r="F10" s="394"/>
      <c r="G10" s="395" t="s">
        <v>0</v>
      </c>
      <c r="H10" s="395">
        <v>10.390918354993602</v>
      </c>
      <c r="I10" s="395">
        <v>7.9092679296534811</v>
      </c>
      <c r="J10" s="395">
        <v>7.042075229128983</v>
      </c>
      <c r="K10" s="395">
        <v>8.4752282487852</v>
      </c>
      <c r="L10" s="395">
        <v>17.035711520300794</v>
      </c>
      <c r="M10" s="395">
        <v>11.502407284828294</v>
      </c>
      <c r="N10" s="395">
        <v>11.252803096167526</v>
      </c>
      <c r="O10" s="395">
        <v>14.404182675473052</v>
      </c>
      <c r="P10" s="395">
        <v>15.516658908088957</v>
      </c>
      <c r="Q10" s="395">
        <v>10.927601629655086</v>
      </c>
      <c r="R10" s="395">
        <v>13.701582993922059</v>
      </c>
      <c r="S10" s="395">
        <v>14.499015848636731</v>
      </c>
      <c r="T10" s="395">
        <v>7.4416816121086526</v>
      </c>
      <c r="U10" s="395">
        <v>5.801050847820747</v>
      </c>
      <c r="V10" s="395">
        <v>-0.32621624077341949</v>
      </c>
      <c r="W10" s="395">
        <v>18.260435628160778</v>
      </c>
      <c r="X10" s="395">
        <v>-2.7735776916349835</v>
      </c>
      <c r="Y10" s="395">
        <v>-12.84085667422876</v>
      </c>
      <c r="Z10" s="395">
        <v>-12.020760254791952</v>
      </c>
      <c r="AA10" s="395">
        <v>-21.599649351692292</v>
      </c>
      <c r="AB10" s="395">
        <v>-5.6967872333387675</v>
      </c>
      <c r="AC10" s="395">
        <v>23.171245535579232</v>
      </c>
      <c r="AD10" s="395">
        <v>11.086716846873543</v>
      </c>
      <c r="AE10" s="395">
        <v>-7.1398504989002163</v>
      </c>
      <c r="AF10" s="395">
        <v>1.8676499325072484</v>
      </c>
      <c r="AG10" s="395">
        <v>-9.7849055780178986</v>
      </c>
      <c r="AH10" s="395">
        <v>-0.17210768760570261</v>
      </c>
      <c r="AI10" s="395">
        <v>-6.0819966198655919</v>
      </c>
      <c r="AJ10" s="395">
        <v>6.1321156771801526</v>
      </c>
      <c r="AK10" s="395">
        <v>13.594926443583859</v>
      </c>
      <c r="AL10" s="395">
        <v>12.716148442409917</v>
      </c>
      <c r="AM10" s="395">
        <v>3.2979819195801525</v>
      </c>
      <c r="AN10" s="395">
        <v>-1.4710114821828881</v>
      </c>
      <c r="AO10" s="395">
        <v>-1.6982861190921454</v>
      </c>
      <c r="AP10" s="395">
        <v>2.4010445522004886</v>
      </c>
      <c r="AQ10" s="395">
        <v>6.3505260187358203</v>
      </c>
      <c r="AR10" s="395">
        <v>1.3503992743004574</v>
      </c>
      <c r="AS10" s="395">
        <v>2.080011780271434</v>
      </c>
      <c r="AT10" s="395">
        <v>2.0026962325346176</v>
      </c>
      <c r="AU10" s="395">
        <v>5.8455274757822195</v>
      </c>
      <c r="AV10" s="395">
        <v>2.3921727120783203</v>
      </c>
      <c r="AW10" s="395">
        <v>8.0788292797520711</v>
      </c>
      <c r="AX10" s="395">
        <v>8.6392983972004629</v>
      </c>
      <c r="AY10" s="395">
        <v>4.3366659785105526</v>
      </c>
      <c r="AZ10" s="395">
        <v>3.1898040872886213</v>
      </c>
      <c r="BA10" s="395">
        <v>4.9997952618117125</v>
      </c>
      <c r="BB10" s="395">
        <v>8.1557735235853386</v>
      </c>
      <c r="BC10" s="395">
        <v>0.25085655349408853</v>
      </c>
      <c r="BD10" s="395">
        <v>1.0073854579047463</v>
      </c>
      <c r="BE10" s="395">
        <v>5.7979383016960355</v>
      </c>
      <c r="BF10" s="395">
        <v>2.6457179180625587</v>
      </c>
      <c r="BG10" s="395">
        <v>-3.7471713986413988</v>
      </c>
      <c r="BH10" s="395">
        <v>-1.5219792049416299</v>
      </c>
      <c r="BI10" s="395">
        <v>4.9847750670949438</v>
      </c>
      <c r="BJ10" s="395">
        <v>-1.4248849393749055</v>
      </c>
      <c r="BK10" s="395">
        <v>8.815086642518196</v>
      </c>
      <c r="BL10" s="399">
        <v>2.7585052457887542</v>
      </c>
      <c r="BM10" s="400">
        <v>-2.253863606860989</v>
      </c>
      <c r="BN10" s="400">
        <v>-2.6582066619527183</v>
      </c>
      <c r="BO10" s="400">
        <v>3.3302884592659439</v>
      </c>
      <c r="BP10" s="400">
        <v>4.7197777315716394</v>
      </c>
      <c r="BQ10" s="400">
        <v>2.7491661407498924</v>
      </c>
      <c r="BR10" s="400">
        <v>5.5</v>
      </c>
      <c r="BS10" s="400">
        <v>3</v>
      </c>
      <c r="BT10" s="473">
        <v>0.5</v>
      </c>
      <c r="BU10" s="384">
        <v>-6.5</v>
      </c>
      <c r="BV10" s="384">
        <v>-3.2</v>
      </c>
      <c r="BW10" s="397" t="s">
        <v>20549</v>
      </c>
      <c r="BX10" s="398" t="s">
        <v>1</v>
      </c>
    </row>
    <row r="11" spans="2:76" ht="26.25" x14ac:dyDescent="0.6">
      <c r="D11" s="464" t="s">
        <v>9</v>
      </c>
      <c r="E11" s="401" t="s">
        <v>20734</v>
      </c>
      <c r="F11" s="394"/>
      <c r="G11" s="395">
        <v>4.1991343899036959</v>
      </c>
      <c r="H11" s="395">
        <v>4.4269490948403032</v>
      </c>
      <c r="I11" s="395">
        <v>4.693566416483459</v>
      </c>
      <c r="J11" s="395">
        <v>4.9286280183875917</v>
      </c>
      <c r="K11" s="395">
        <v>5.3798456477013854</v>
      </c>
      <c r="L11" s="395">
        <v>6.1973199290403835</v>
      </c>
      <c r="M11" s="395">
        <v>6.789938671750944</v>
      </c>
      <c r="N11" s="395">
        <v>7.5553836901600002</v>
      </c>
      <c r="O11" s="395">
        <v>8.6231729598980333</v>
      </c>
      <c r="P11" s="395">
        <v>9.7430896074958682</v>
      </c>
      <c r="Q11" s="395">
        <v>10.976245153589385</v>
      </c>
      <c r="R11" s="395">
        <v>13.731802833036301</v>
      </c>
      <c r="S11" s="395">
        <v>17.153463263108648</v>
      </c>
      <c r="T11" s="395">
        <v>27.081698249508285</v>
      </c>
      <c r="U11" s="395">
        <v>46.209092072138269</v>
      </c>
      <c r="V11" s="395">
        <v>51.776222349886901</v>
      </c>
      <c r="W11" s="395">
        <v>68.055295080753808</v>
      </c>
      <c r="X11" s="395">
        <v>80.600122701963201</v>
      </c>
      <c r="Y11" s="395">
        <v>77.994316621481389</v>
      </c>
      <c r="Z11" s="395">
        <v>90.39187732592849</v>
      </c>
      <c r="AA11" s="395">
        <v>94.36227558002291</v>
      </c>
      <c r="AB11" s="395">
        <v>100.49931274992251</v>
      </c>
      <c r="AC11" s="395">
        <v>125.94875643948515</v>
      </c>
      <c r="AD11" s="395">
        <v>156.36515661824072</v>
      </c>
      <c r="AE11" s="395">
        <v>162.27672861951862</v>
      </c>
      <c r="AF11" s="395">
        <v>180.18362959968425</v>
      </c>
      <c r="AG11" s="395">
        <v>209.09456183348007</v>
      </c>
      <c r="AH11" s="395">
        <v>134.00999592316887</v>
      </c>
      <c r="AI11" s="395">
        <v>123.05786133390798</v>
      </c>
      <c r="AJ11" s="395">
        <v>120.49636291627124</v>
      </c>
      <c r="AK11" s="395">
        <v>124.81326392622499</v>
      </c>
      <c r="AL11" s="395">
        <v>131.63766495801383</v>
      </c>
      <c r="AM11" s="395">
        <v>119.76869121666667</v>
      </c>
      <c r="AN11" s="395">
        <v>63.743623232012006</v>
      </c>
      <c r="AO11" s="395">
        <v>71.841461172596397</v>
      </c>
      <c r="AP11" s="395">
        <v>96.419225743673678</v>
      </c>
      <c r="AQ11" s="395">
        <v>120.40393188544078</v>
      </c>
      <c r="AR11" s="395">
        <v>113.91916342115488</v>
      </c>
      <c r="AS11" s="395">
        <v>110.2769133625078</v>
      </c>
      <c r="AT11" s="395">
        <v>113.8484500883509</v>
      </c>
      <c r="AU11" s="395">
        <v>109.59170780221602</v>
      </c>
      <c r="AV11" s="395">
        <v>126.87875029594431</v>
      </c>
      <c r="AW11" s="395">
        <v>128.62691750371954</v>
      </c>
      <c r="AX11" s="395">
        <v>151.91122211948803</v>
      </c>
      <c r="AY11" s="395">
        <v>187.75457124766601</v>
      </c>
      <c r="AZ11" s="395">
        <v>224.97037132467028</v>
      </c>
      <c r="BA11" s="395">
        <v>265.60218740364326</v>
      </c>
      <c r="BB11" s="395">
        <v>349.7365918324179</v>
      </c>
      <c r="BC11" s="395">
        <v>406.07094955387504</v>
      </c>
      <c r="BD11" s="395">
        <v>414.05909494906251</v>
      </c>
      <c r="BE11" s="395">
        <v>487.06957046376823</v>
      </c>
      <c r="BF11" s="395">
        <v>629.08225747236816</v>
      </c>
      <c r="BG11" s="395">
        <v>644.01931500353987</v>
      </c>
      <c r="BH11" s="395">
        <v>500.39983983987673</v>
      </c>
      <c r="BI11" s="395">
        <v>462.2847932808254</v>
      </c>
      <c r="BJ11" s="395">
        <v>409.19168649667682</v>
      </c>
      <c r="BK11" s="395">
        <v>478.61806487099938</v>
      </c>
      <c r="BL11" s="395">
        <v>510.23989341764485</v>
      </c>
      <c r="BM11" s="396">
        <v>411.90330360604412</v>
      </c>
      <c r="BN11" s="396">
        <v>347.98840095799915</v>
      </c>
      <c r="BO11" s="396">
        <v>280.93432927972276</v>
      </c>
      <c r="BP11" s="396">
        <v>407.35068558333546</v>
      </c>
      <c r="BQ11" s="396">
        <v>422.66226152566514</v>
      </c>
      <c r="BR11" s="396">
        <v>457.51048231748319</v>
      </c>
      <c r="BS11" s="396">
        <v>475.25208921541577</v>
      </c>
      <c r="BT11" s="475">
        <v>499</v>
      </c>
      <c r="BU11" s="402">
        <f>(BT11*0.04)+BT11</f>
        <v>518.96</v>
      </c>
      <c r="BV11" s="402">
        <f>(BU11*0.04)+BU11</f>
        <v>539.71840000000009</v>
      </c>
      <c r="BX11" s="398" t="s">
        <v>10329</v>
      </c>
    </row>
    <row r="12" spans="2:76" customFormat="1" ht="33" customHeight="1" x14ac:dyDescent="0.65">
      <c r="D12" s="355" t="s">
        <v>9</v>
      </c>
      <c r="E12" s="365" t="s">
        <v>17579</v>
      </c>
      <c r="F12" s="366"/>
      <c r="G12" s="358"/>
      <c r="H12" s="358"/>
      <c r="I12" s="358"/>
      <c r="J12" s="358"/>
      <c r="K12" s="358"/>
      <c r="L12" s="358"/>
      <c r="M12" s="358"/>
      <c r="N12" s="358"/>
      <c r="O12" s="358"/>
      <c r="P12" s="358"/>
      <c r="Q12" s="358"/>
      <c r="R12" s="363">
        <f>S12*0.9</f>
        <v>6737.58</v>
      </c>
      <c r="S12" s="363">
        <f>T12*0.9</f>
        <v>7486.2</v>
      </c>
      <c r="T12" s="363">
        <f t="shared" ref="T12:AQ12" si="0">T94</f>
        <v>8318</v>
      </c>
      <c r="U12" s="363">
        <f t="shared" si="0"/>
        <v>21014</v>
      </c>
      <c r="V12" s="363">
        <f t="shared" si="0"/>
        <v>20034</v>
      </c>
      <c r="W12" s="363">
        <f t="shared" si="0"/>
        <v>24179</v>
      </c>
      <c r="X12" s="363">
        <f t="shared" si="0"/>
        <v>23451</v>
      </c>
      <c r="Y12" s="363">
        <f t="shared" si="0"/>
        <v>15660</v>
      </c>
      <c r="Z12" s="363">
        <f t="shared" si="0"/>
        <v>24158</v>
      </c>
      <c r="AA12" s="363">
        <f t="shared" si="0"/>
        <v>11648</v>
      </c>
      <c r="AB12" s="363">
        <f t="shared" si="0"/>
        <v>10619</v>
      </c>
      <c r="AC12" s="363">
        <f t="shared" si="0"/>
        <v>21798</v>
      </c>
      <c r="AD12" s="363">
        <f t="shared" si="0"/>
        <v>21150</v>
      </c>
      <c r="AE12" s="363">
        <f t="shared" si="0"/>
        <v>16726</v>
      </c>
      <c r="AF12" s="363">
        <f t="shared" si="0"/>
        <v>13710</v>
      </c>
      <c r="AG12" s="363">
        <f t="shared" si="0"/>
        <v>6255</v>
      </c>
      <c r="AH12" s="363">
        <f t="shared" si="0"/>
        <v>10755</v>
      </c>
      <c r="AI12" s="363">
        <f t="shared" si="0"/>
        <v>9673</v>
      </c>
      <c r="AJ12" s="363">
        <f t="shared" si="0"/>
        <v>12037</v>
      </c>
      <c r="AK12" s="363">
        <f t="shared" si="0"/>
        <v>17993</v>
      </c>
      <c r="AL12" s="363">
        <f t="shared" si="0"/>
        <v>16012</v>
      </c>
      <c r="AM12" s="363">
        <f t="shared" si="0"/>
        <v>16880</v>
      </c>
      <c r="AN12" s="363">
        <f t="shared" si="0"/>
        <v>14333</v>
      </c>
      <c r="AO12" s="363">
        <f t="shared" si="0"/>
        <v>14603</v>
      </c>
      <c r="AP12" s="363">
        <f t="shared" si="0"/>
        <v>15103</v>
      </c>
      <c r="AQ12" s="363">
        <f t="shared" si="0"/>
        <v>19271</v>
      </c>
      <c r="AR12" s="363">
        <f t="shared" ref="AR12:BR12" si="1">AR95</f>
        <v>15931.891898120401</v>
      </c>
      <c r="AS12" s="363">
        <f t="shared" si="1"/>
        <v>10659.172688136799</v>
      </c>
      <c r="AT12" s="363">
        <f t="shared" si="1"/>
        <v>17976.916551613002</v>
      </c>
      <c r="AU12" s="363">
        <f t="shared" si="1"/>
        <v>24955.164204006101</v>
      </c>
      <c r="AV12" s="363">
        <f t="shared" si="1"/>
        <v>20152.595449218199</v>
      </c>
      <c r="AW12" s="363">
        <f t="shared" si="1"/>
        <v>23784.947823677001</v>
      </c>
      <c r="AX12" s="363">
        <f t="shared" si="1"/>
        <v>28406.995430854698</v>
      </c>
      <c r="AY12" s="363">
        <f t="shared" si="1"/>
        <v>37448.159739389797</v>
      </c>
      <c r="AZ12" s="363">
        <f t="shared" si="1"/>
        <v>55790.708238067898</v>
      </c>
      <c r="BA12" s="363">
        <f t="shared" si="1"/>
        <v>64665.287174538404</v>
      </c>
      <c r="BB12" s="363">
        <f t="shared" si="1"/>
        <v>84505.159963606799</v>
      </c>
      <c r="BC12" s="363">
        <f t="shared" si="1"/>
        <v>86618.867570627001</v>
      </c>
      <c r="BD12" s="363">
        <f t="shared" si="1"/>
        <v>69957.124738985804</v>
      </c>
      <c r="BE12" s="363">
        <f t="shared" si="1"/>
        <v>90191.234542079197</v>
      </c>
      <c r="BF12" s="363">
        <f t="shared" si="1"/>
        <v>119147.76910216</v>
      </c>
      <c r="BG12" s="363">
        <f t="shared" si="1"/>
        <v>68083.708570088405</v>
      </c>
      <c r="BH12" s="363">
        <f t="shared" si="1"/>
        <v>64540.510291104998</v>
      </c>
      <c r="BI12" s="363">
        <f t="shared" si="1"/>
        <v>55406.622798239499</v>
      </c>
      <c r="BJ12" s="363">
        <f t="shared" si="1"/>
        <v>31848.4364205893</v>
      </c>
      <c r="BK12" s="363">
        <f t="shared" si="1"/>
        <v>53362.269531343198</v>
      </c>
      <c r="BL12" s="363">
        <f t="shared" si="1"/>
        <v>62767.5931855569</v>
      </c>
      <c r="BM12" s="363">
        <f t="shared" si="1"/>
        <v>56998.7133308337</v>
      </c>
      <c r="BN12" s="363">
        <f t="shared" si="1"/>
        <v>26049.320407610601</v>
      </c>
      <c r="BO12" s="363">
        <f t="shared" si="1"/>
        <v>23311.535829833294</v>
      </c>
      <c r="BP12" s="363">
        <f t="shared" si="1"/>
        <v>38722.502433428097</v>
      </c>
      <c r="BQ12" s="363">
        <f t="shared" si="1"/>
        <v>55410.009979164803</v>
      </c>
      <c r="BR12" s="363">
        <f t="shared" si="1"/>
        <v>56796.409739625058</v>
      </c>
      <c r="BS12" s="363">
        <f>BR12-7000</f>
        <v>49796.409739625058</v>
      </c>
      <c r="BT12" s="471">
        <f>BS12*0.8</f>
        <v>39837.127791700048</v>
      </c>
      <c r="BU12" s="362">
        <v>46000</v>
      </c>
      <c r="BV12" s="407">
        <v>41000</v>
      </c>
    </row>
    <row r="13" spans="2:76" ht="39" customHeight="1" x14ac:dyDescent="0.65">
      <c r="D13" s="403" t="s">
        <v>6</v>
      </c>
      <c r="E13" s="404" t="s">
        <v>20552</v>
      </c>
      <c r="F13" s="482"/>
      <c r="G13" s="482">
        <v>13.5630607803977</v>
      </c>
      <c r="H13" s="482">
        <v>13.7082837473334</v>
      </c>
      <c r="I13" s="482">
        <v>13.8726149993924</v>
      </c>
      <c r="J13" s="482">
        <v>14.0445895655005</v>
      </c>
      <c r="K13" s="482">
        <v>14.2242074456579</v>
      </c>
      <c r="L13" s="482">
        <v>14.4496852101109</v>
      </c>
      <c r="M13" s="482">
        <v>14.8853541109182</v>
      </c>
      <c r="N13" s="482">
        <v>15.2980930695779</v>
      </c>
      <c r="O13" s="482">
        <v>15.951596420788899</v>
      </c>
      <c r="P13" s="482">
        <v>16.8229342224036</v>
      </c>
      <c r="Q13" s="482">
        <v>17.805100077732501</v>
      </c>
      <c r="R13" s="482">
        <v>18.569431482657698</v>
      </c>
      <c r="S13" s="482">
        <v>19.1770749495732</v>
      </c>
      <c r="T13" s="482">
        <v>20.3617886272073</v>
      </c>
      <c r="U13" s="482">
        <v>22.612744614712</v>
      </c>
      <c r="V13" s="482">
        <v>24.680261065034699</v>
      </c>
      <c r="W13" s="482">
        <v>26.098095821170901</v>
      </c>
      <c r="X13" s="482">
        <v>27.794911540104899</v>
      </c>
      <c r="Y13" s="482">
        <v>29.915931188772301</v>
      </c>
      <c r="Z13" s="482">
        <v>33.282811027467801</v>
      </c>
      <c r="AA13" s="482">
        <v>37.792366316526497</v>
      </c>
      <c r="AB13" s="482">
        <v>41.698099795694198</v>
      </c>
      <c r="AC13" s="482">
        <v>44.254788345168997</v>
      </c>
      <c r="AD13" s="482">
        <v>45.6764447583299</v>
      </c>
      <c r="AE13" s="482">
        <v>47.640776468987603</v>
      </c>
      <c r="AF13" s="482">
        <v>49.329948873872297</v>
      </c>
      <c r="AG13" s="482">
        <v>50.266254844905703</v>
      </c>
      <c r="AH13" s="482">
        <v>52.108293530775398</v>
      </c>
      <c r="AI13" s="482">
        <v>54.233134836467499</v>
      </c>
      <c r="AJ13" s="482">
        <v>56.850969898336302</v>
      </c>
      <c r="AK13" s="482">
        <v>59.919760489110999</v>
      </c>
      <c r="AL13" s="482">
        <v>62.457340753462603</v>
      </c>
      <c r="AM13" s="482">
        <v>64.349060980652496</v>
      </c>
      <c r="AN13" s="482">
        <v>66.248424521891593</v>
      </c>
      <c r="AO13" s="482">
        <v>67.9758134970226</v>
      </c>
      <c r="AP13" s="482">
        <v>69.882820352310901</v>
      </c>
      <c r="AQ13" s="482">
        <v>71.931228517510505</v>
      </c>
      <c r="AR13" s="482">
        <v>73.612757608345902</v>
      </c>
      <c r="AS13" s="482">
        <v>74.755433058709102</v>
      </c>
      <c r="AT13" s="482">
        <v>76.391102265249003</v>
      </c>
      <c r="AU13" s="482">
        <v>78.9707207568716</v>
      </c>
      <c r="AV13" s="482">
        <v>81.202568459253101</v>
      </c>
      <c r="AW13" s="482">
        <v>82.490466876552105</v>
      </c>
      <c r="AX13" s="482">
        <v>84.363078818618803</v>
      </c>
      <c r="AY13" s="482">
        <v>86.621678120172803</v>
      </c>
      <c r="AZ13" s="482">
        <v>89.560532372110202</v>
      </c>
      <c r="BA13" s="482">
        <v>92.449705082727405</v>
      </c>
      <c r="BB13" s="482">
        <v>95.086992378851505</v>
      </c>
      <c r="BC13" s="482">
        <v>98.737477385344604</v>
      </c>
      <c r="BD13" s="482">
        <v>98.386419971062395</v>
      </c>
      <c r="BE13" s="482">
        <v>100</v>
      </c>
      <c r="BF13" s="482">
        <v>103.156841568622</v>
      </c>
      <c r="BG13" s="482">
        <v>105.29150453286699</v>
      </c>
      <c r="BH13" s="482">
        <v>106.83384887486601</v>
      </c>
      <c r="BI13" s="482">
        <v>108.566932118964</v>
      </c>
      <c r="BJ13" s="482">
        <v>108.69572196069301</v>
      </c>
      <c r="BK13" s="482">
        <v>110.06700893427001</v>
      </c>
      <c r="BL13" s="482">
        <v>112.411557302308</v>
      </c>
      <c r="BM13" s="480">
        <v>115.15730322479099</v>
      </c>
      <c r="BN13" s="480">
        <v>117.244195476228</v>
      </c>
      <c r="BO13" s="480">
        <v>118.69050157719801</v>
      </c>
      <c r="BP13" s="480">
        <v>124.266413825838</v>
      </c>
      <c r="BQ13" s="480">
        <v>134.21120616846</v>
      </c>
      <c r="BR13" s="480">
        <f>BQ13+(BR14%*BQ13)</f>
        <v>138.90859838435608</v>
      </c>
      <c r="BS13" s="480">
        <f>BR13+(BS14%*BR13)</f>
        <v>142.38131334396499</v>
      </c>
      <c r="BT13" s="480">
        <f>BS13+(BT14%*BS13)</f>
        <v>145.65608355087619</v>
      </c>
      <c r="BU13" s="481">
        <f>BT13+(BU14%*BT13)</f>
        <v>151.20558033416458</v>
      </c>
      <c r="BV13" s="412">
        <v>157.04</v>
      </c>
      <c r="BW13" s="397"/>
      <c r="BX13" s="408" t="s">
        <v>4</v>
      </c>
    </row>
    <row r="14" spans="2:76" ht="44.25" customHeight="1" x14ac:dyDescent="0.65">
      <c r="D14" s="403" t="s">
        <v>6</v>
      </c>
      <c r="E14" s="404" t="s">
        <v>10328</v>
      </c>
      <c r="F14" s="409"/>
      <c r="G14" s="410">
        <v>1.4579759862778601</v>
      </c>
      <c r="H14" s="410">
        <v>1.07072414764723</v>
      </c>
      <c r="I14" s="410">
        <v>1.1987733482018501</v>
      </c>
      <c r="J14" s="410">
        <v>1.2396694214876001</v>
      </c>
      <c r="K14" s="410">
        <v>1.27891156462583</v>
      </c>
      <c r="L14" s="410">
        <v>1.5851692638366901</v>
      </c>
      <c r="M14" s="410">
        <v>3.0150753768843899</v>
      </c>
      <c r="N14" s="410">
        <v>2.7727856225930698</v>
      </c>
      <c r="O14" s="410">
        <v>4.2717961528853401</v>
      </c>
      <c r="P14" s="410">
        <v>5.4623862002874999</v>
      </c>
      <c r="Q14" s="410">
        <v>5.8382553384825302</v>
      </c>
      <c r="R14" s="410">
        <v>4.2927666881304498</v>
      </c>
      <c r="S14" s="410">
        <v>3.2722782465528302</v>
      </c>
      <c r="T14" s="410">
        <v>6.1777600637704104</v>
      </c>
      <c r="U14" s="410">
        <v>11.0548048048048</v>
      </c>
      <c r="V14" s="410">
        <v>9.14314686496534</v>
      </c>
      <c r="W14" s="410">
        <v>5.7448126354908498</v>
      </c>
      <c r="X14" s="410">
        <v>6.5016839947283902</v>
      </c>
      <c r="Y14" s="410">
        <v>7.6309638388560197</v>
      </c>
      <c r="Z14" s="410">
        <v>11.2544711292795</v>
      </c>
      <c r="AA14" s="410">
        <v>13.549201974968399</v>
      </c>
      <c r="AB14" s="410">
        <v>10.3347153402771</v>
      </c>
      <c r="AC14" s="410">
        <v>6.1314270002749396</v>
      </c>
      <c r="AD14" s="410">
        <v>3.2124352331606301</v>
      </c>
      <c r="AE14" s="410">
        <v>4.3005354752342697</v>
      </c>
      <c r="AF14" s="410">
        <v>3.5456441520936899</v>
      </c>
      <c r="AG14" s="410">
        <v>1.8980477223427501</v>
      </c>
      <c r="AH14" s="410">
        <v>3.6645632175169101</v>
      </c>
      <c r="AI14" s="410">
        <v>4.0777411074440799</v>
      </c>
      <c r="AJ14" s="410">
        <v>4.8270030300894904</v>
      </c>
      <c r="AK14" s="410">
        <v>5.3979564399032203</v>
      </c>
      <c r="AL14" s="410">
        <v>4.2349639645385304</v>
      </c>
      <c r="AM14" s="410">
        <v>3.0288196781496999</v>
      </c>
      <c r="AN14" s="410">
        <v>2.9516569663855399</v>
      </c>
      <c r="AO14" s="410">
        <v>2.6074415921546001</v>
      </c>
      <c r="AP14" s="410">
        <v>2.8054196885365501</v>
      </c>
      <c r="AQ14" s="410">
        <v>2.9312041999343998</v>
      </c>
      <c r="AR14" s="410">
        <v>2.33768993730741</v>
      </c>
      <c r="AS14" s="410">
        <v>1.5522790987436199</v>
      </c>
      <c r="AT14" s="410">
        <v>2.1880271969735801</v>
      </c>
      <c r="AU14" s="410">
        <v>3.3768572714993499</v>
      </c>
      <c r="AV14" s="410">
        <v>2.8261711188540199</v>
      </c>
      <c r="AW14" s="410">
        <v>1.5860316265060299</v>
      </c>
      <c r="AX14" s="410">
        <v>2.2700949733611302</v>
      </c>
      <c r="AY14" s="410">
        <v>2.67723669309173</v>
      </c>
      <c r="AZ14" s="410">
        <v>3.3927468454954699</v>
      </c>
      <c r="BA14" s="410">
        <v>3.2259441007040701</v>
      </c>
      <c r="BB14" s="410">
        <v>2.8526724815013602</v>
      </c>
      <c r="BC14" s="410">
        <v>3.8391002966510102</v>
      </c>
      <c r="BD14" s="410">
        <v>-0.35554626629975</v>
      </c>
      <c r="BE14" s="410">
        <v>1.64004344238989</v>
      </c>
      <c r="BF14" s="410">
        <v>3.1568415686220601</v>
      </c>
      <c r="BG14" s="410">
        <v>2.0693372652605899</v>
      </c>
      <c r="BH14" s="410">
        <v>1.46483265562714</v>
      </c>
      <c r="BI14" s="410">
        <v>1.62222297740821</v>
      </c>
      <c r="BJ14" s="410">
        <v>0.118627135552435</v>
      </c>
      <c r="BK14" s="410">
        <v>1.26158320570537</v>
      </c>
      <c r="BL14" s="410">
        <v>2.1301100036596301</v>
      </c>
      <c r="BM14" s="411">
        <v>2.4425832969281802</v>
      </c>
      <c r="BN14" s="411">
        <v>1.81221007526015</v>
      </c>
      <c r="BO14" s="411">
        <v>1.23358439630637</v>
      </c>
      <c r="BP14" s="411">
        <v>4.6978588636373901</v>
      </c>
      <c r="BQ14" s="411">
        <v>8.0027998205211706</v>
      </c>
      <c r="BR14" s="411">
        <v>3.5</v>
      </c>
      <c r="BS14" s="411">
        <v>2.5</v>
      </c>
      <c r="BT14" s="480">
        <v>2.2999999999999998</v>
      </c>
      <c r="BU14" s="412">
        <v>3.81</v>
      </c>
      <c r="BV14" s="412">
        <v>3</v>
      </c>
      <c r="BW14" s="397" t="s">
        <v>10328</v>
      </c>
      <c r="BX14" s="408" t="s">
        <v>3</v>
      </c>
    </row>
    <row r="15" spans="2:76" ht="26.25" x14ac:dyDescent="0.65">
      <c r="D15" s="465" t="s">
        <v>6</v>
      </c>
      <c r="E15" s="404" t="s">
        <v>20735</v>
      </c>
      <c r="F15" s="405"/>
      <c r="G15" s="406">
        <v>326.23899999999998</v>
      </c>
      <c r="H15" s="406">
        <v>352.97300000000001</v>
      </c>
      <c r="I15" s="406">
        <v>384.50700000000001</v>
      </c>
      <c r="J15" s="406">
        <v>420.33199999999999</v>
      </c>
      <c r="K15" s="406">
        <v>458.29500000000002</v>
      </c>
      <c r="L15" s="406">
        <v>497.80700000000002</v>
      </c>
      <c r="M15" s="406">
        <v>521.303</v>
      </c>
      <c r="N15" s="406">
        <v>574.88</v>
      </c>
      <c r="O15" s="406">
        <v>625.34900000000005</v>
      </c>
      <c r="P15" s="406">
        <v>631.34199999999998</v>
      </c>
      <c r="Q15" s="406">
        <v>701.95799999999997</v>
      </c>
      <c r="R15" s="406">
        <v>799.91800000000001</v>
      </c>
      <c r="S15" s="406">
        <v>908.63</v>
      </c>
      <c r="T15" s="406">
        <v>1001.092</v>
      </c>
      <c r="U15" s="406">
        <v>1079.6849999999999</v>
      </c>
      <c r="V15" s="406">
        <v>1189.58</v>
      </c>
      <c r="W15" s="406">
        <v>1311.0160000000001</v>
      </c>
      <c r="X15" s="406">
        <v>1468.7950000000001</v>
      </c>
      <c r="Y15" s="406">
        <v>1634.3430000000001</v>
      </c>
      <c r="Z15" s="406">
        <v>1794.383</v>
      </c>
      <c r="AA15" s="406">
        <v>1986.011</v>
      </c>
      <c r="AB15" s="406">
        <v>2225.6120000000001</v>
      </c>
      <c r="AC15" s="406">
        <v>2448.89</v>
      </c>
      <c r="AD15" s="406">
        <v>2651.444</v>
      </c>
      <c r="AE15" s="406">
        <v>2983.7579999999998</v>
      </c>
      <c r="AF15" s="406">
        <v>3231.2040000000002</v>
      </c>
      <c r="AG15" s="406">
        <v>3534.1439999999998</v>
      </c>
      <c r="AH15" s="406">
        <v>3677.79</v>
      </c>
      <c r="AI15" s="406">
        <v>3927.5479999999998</v>
      </c>
      <c r="AJ15" s="406">
        <v>4136.3900000000003</v>
      </c>
      <c r="AK15" s="406">
        <v>4247.1610000000001</v>
      </c>
      <c r="AL15" s="406">
        <v>4310.8900000000003</v>
      </c>
      <c r="AM15" s="406">
        <v>4304.2870000000003</v>
      </c>
      <c r="AN15" s="406">
        <v>4329.9589999999998</v>
      </c>
      <c r="AO15" s="406">
        <v>4347.4809999999998</v>
      </c>
      <c r="AP15" s="406">
        <v>4646.1189999999997</v>
      </c>
      <c r="AQ15" s="406">
        <v>5011.5590000000002</v>
      </c>
      <c r="AR15" s="406">
        <v>5412.6589999999997</v>
      </c>
      <c r="AS15" s="406">
        <v>5932.3770000000004</v>
      </c>
      <c r="AT15" s="406">
        <v>6496.4589999999998</v>
      </c>
      <c r="AU15" s="406">
        <v>7023.3519999999999</v>
      </c>
      <c r="AV15" s="406">
        <v>7580.5001981810501</v>
      </c>
      <c r="AW15" s="406">
        <v>7917.9987205405096</v>
      </c>
      <c r="AX15" s="406">
        <v>8266.6831285417993</v>
      </c>
      <c r="AY15" s="406">
        <v>8741.3598538770311</v>
      </c>
      <c r="AZ15" s="406">
        <v>9447.0940767393404</v>
      </c>
      <c r="BA15" s="406">
        <v>10297.599323202699</v>
      </c>
      <c r="BB15" s="406">
        <v>11503.8075264822</v>
      </c>
      <c r="BC15" s="406">
        <v>12444.2558133456</v>
      </c>
      <c r="BD15" s="406">
        <v>13130.258002953</v>
      </c>
      <c r="BE15" s="406">
        <v>12768.868670908099</v>
      </c>
      <c r="BF15" s="406">
        <v>13622.257521129801</v>
      </c>
      <c r="BG15" s="406">
        <v>14289.9788168591</v>
      </c>
      <c r="BH15" s="406">
        <v>14933.1869844705</v>
      </c>
      <c r="BI15" s="406">
        <v>15706.4870727</v>
      </c>
      <c r="BJ15" s="406">
        <v>16200.148206841001</v>
      </c>
      <c r="BK15" s="406">
        <v>16823.761856960402</v>
      </c>
      <c r="BL15" s="406">
        <v>17631.631156299001</v>
      </c>
      <c r="BM15" s="406">
        <v>18342.2599489118</v>
      </c>
      <c r="BN15" s="406">
        <v>19881.523881837998</v>
      </c>
      <c r="BO15" s="406">
        <v>23301.047844003398</v>
      </c>
      <c r="BP15" s="406">
        <v>27248.8995519048</v>
      </c>
      <c r="BQ15" s="406">
        <v>21289.8</v>
      </c>
      <c r="BR15" s="406">
        <v>19509.606</v>
      </c>
      <c r="BS15" s="406">
        <v>20875.278419999999</v>
      </c>
      <c r="BT15" s="406">
        <f>BS15*(1+BT16%)</f>
        <v>21919.042341</v>
      </c>
      <c r="BU15" s="407">
        <f>BT15*(1+BU16%)</f>
        <v>22920.742575983702</v>
      </c>
      <c r="BV15" s="407">
        <f>BU15*(1+BV16%)</f>
        <v>23968.22051170616</v>
      </c>
      <c r="BW15" s="397"/>
      <c r="BX15" s="408" t="s">
        <v>2</v>
      </c>
    </row>
    <row r="16" spans="2:76" ht="26.25" x14ac:dyDescent="0.65">
      <c r="D16" s="465" t="s">
        <v>6</v>
      </c>
      <c r="E16" s="404" t="s">
        <v>20548</v>
      </c>
      <c r="F16" s="409"/>
      <c r="G16" s="410" t="s">
        <v>0</v>
      </c>
      <c r="H16" s="410">
        <v>8.1946057951379192</v>
      </c>
      <c r="I16" s="410">
        <v>8.9338277998600457</v>
      </c>
      <c r="J16" s="410">
        <v>9.3171255659844956</v>
      </c>
      <c r="K16" s="410">
        <v>9.0316702035533805</v>
      </c>
      <c r="L16" s="410">
        <v>8.6215210726715323</v>
      </c>
      <c r="M16" s="410">
        <v>4.7199014879260437</v>
      </c>
      <c r="N16" s="410">
        <v>10.277516147039247</v>
      </c>
      <c r="O16" s="410">
        <v>8.7790495407737268</v>
      </c>
      <c r="P16" s="410">
        <v>0.9583448602300475</v>
      </c>
      <c r="Q16" s="410">
        <v>11.185062929442363</v>
      </c>
      <c r="R16" s="410">
        <v>13.955250883956019</v>
      </c>
      <c r="S16" s="410">
        <v>13.590393015284066</v>
      </c>
      <c r="T16" s="410">
        <v>10.175979221465283</v>
      </c>
      <c r="U16" s="410">
        <v>7.8507270061093291</v>
      </c>
      <c r="V16" s="410">
        <v>10.178431672200688</v>
      </c>
      <c r="W16" s="410">
        <v>10.208308814875839</v>
      </c>
      <c r="X16" s="410">
        <v>12.034864563056438</v>
      </c>
      <c r="Y16" s="410">
        <v>11.271007866993012</v>
      </c>
      <c r="Z16" s="410">
        <v>9.7923140980810022</v>
      </c>
      <c r="AA16" s="410">
        <v>10.679325428294852</v>
      </c>
      <c r="AB16" s="410">
        <v>12.064434688428211</v>
      </c>
      <c r="AC16" s="410">
        <v>10.032206871638003</v>
      </c>
      <c r="AD16" s="410">
        <v>8.2712575901735068</v>
      </c>
      <c r="AE16" s="410">
        <v>12.533321465586301</v>
      </c>
      <c r="AF16" s="410">
        <v>8.2930988371040826</v>
      </c>
      <c r="AG16" s="410">
        <v>9.3754526176620239</v>
      </c>
      <c r="AH16" s="410">
        <v>4.0645202911935678</v>
      </c>
      <c r="AI16" s="410">
        <v>6.7909804529350515</v>
      </c>
      <c r="AJ16" s="410">
        <v>5.317363403324415</v>
      </c>
      <c r="AK16" s="410">
        <v>2.6779631514436502</v>
      </c>
      <c r="AL16" s="410">
        <v>1.5005082218451338</v>
      </c>
      <c r="AM16" s="410">
        <v>-0.15317022702968527</v>
      </c>
      <c r="AN16" s="410">
        <v>0.59642863033993787</v>
      </c>
      <c r="AO16" s="410">
        <v>0.40466895875919379</v>
      </c>
      <c r="AP16" s="410">
        <v>6.8692192099286924</v>
      </c>
      <c r="AQ16" s="410">
        <v>7.8654894547470695</v>
      </c>
      <c r="AR16" s="410">
        <v>8.0034975144461029</v>
      </c>
      <c r="AS16" s="410">
        <v>9.6018980689528011</v>
      </c>
      <c r="AT16" s="410">
        <v>9.5085325831450014</v>
      </c>
      <c r="AU16" s="410">
        <v>8.1104644853450161</v>
      </c>
      <c r="AV16" s="410">
        <v>7.932796166005204</v>
      </c>
      <c r="AW16" s="410">
        <v>4.452193305666599</v>
      </c>
      <c r="AX16" s="410">
        <v>4.403693664369368</v>
      </c>
      <c r="AY16" s="410">
        <v>5.7420457268568486</v>
      </c>
      <c r="AZ16" s="410">
        <v>8.0735061210104213</v>
      </c>
      <c r="BA16" s="410">
        <v>9.0028239324669759</v>
      </c>
      <c r="BB16" s="410">
        <v>11.713489381565413</v>
      </c>
      <c r="BC16" s="410">
        <v>8.1751045008224708</v>
      </c>
      <c r="BD16" s="410">
        <v>5.5126011542748152</v>
      </c>
      <c r="BE16" s="410">
        <v>-2.7523399156636814</v>
      </c>
      <c r="BF16" s="410">
        <v>6.6833552150631501</v>
      </c>
      <c r="BG16" s="410">
        <v>4.9016933844744957</v>
      </c>
      <c r="BH16" s="410">
        <v>4.5011135135662563</v>
      </c>
      <c r="BI16" s="410">
        <v>5.1783995541854502</v>
      </c>
      <c r="BJ16" s="410">
        <v>3.1430397634812297</v>
      </c>
      <c r="BK16" s="410">
        <v>3.8494317592481084</v>
      </c>
      <c r="BL16" s="410">
        <v>4.8019539637287743</v>
      </c>
      <c r="BM16" s="411">
        <v>4.0304200236115122</v>
      </c>
      <c r="BN16" s="411">
        <v>8.3918990201505679</v>
      </c>
      <c r="BO16" s="411">
        <v>17.199506348148557</v>
      </c>
      <c r="BP16" s="411">
        <v>16.942807612479946</v>
      </c>
      <c r="BQ16" s="411">
        <f>(BQ15/BP15-1)*100</f>
        <v>-21.869138386868315</v>
      </c>
      <c r="BR16" s="411">
        <f>(BR15/BQ15-1)*100</f>
        <v>-8.3617225150071857</v>
      </c>
      <c r="BS16" s="411">
        <v>7</v>
      </c>
      <c r="BT16" s="411">
        <v>5</v>
      </c>
      <c r="BU16" s="412">
        <v>4.57</v>
      </c>
      <c r="BV16" s="384">
        <v>4.57</v>
      </c>
      <c r="BW16" s="397" t="s">
        <v>20548</v>
      </c>
      <c r="BX16" s="408" t="s">
        <v>8</v>
      </c>
    </row>
    <row r="17" spans="1:16384" s="379" customFormat="1" ht="26.25" x14ac:dyDescent="0.65">
      <c r="D17" s="465" t="s">
        <v>6</v>
      </c>
      <c r="E17" s="404" t="s">
        <v>20549</v>
      </c>
      <c r="F17" s="409"/>
      <c r="G17" s="413" t="s">
        <v>0</v>
      </c>
      <c r="H17" s="410">
        <v>2.2999999999996845</v>
      </c>
      <c r="I17" s="410">
        <v>6.1000000000001222</v>
      </c>
      <c r="J17" s="410">
        <v>4.3999999999999204</v>
      </c>
      <c r="K17" s="410">
        <v>5.8000000000002956</v>
      </c>
      <c r="L17" s="410">
        <v>6.3999999999997641</v>
      </c>
      <c r="M17" s="410">
        <v>6.5000000000002842</v>
      </c>
      <c r="N17" s="410">
        <v>2.5000000000000284</v>
      </c>
      <c r="O17" s="410">
        <v>4.799999999999585</v>
      </c>
      <c r="P17" s="410">
        <v>3.0999999999999943</v>
      </c>
      <c r="Q17" s="410">
        <v>-0.28349126321482743</v>
      </c>
      <c r="R17" s="410">
        <v>3.2933516392178461</v>
      </c>
      <c r="S17" s="410">
        <v>5.2589073570513278</v>
      </c>
      <c r="T17" s="410">
        <v>5.6457225561830029</v>
      </c>
      <c r="U17" s="410">
        <v>-0.5405516515831863</v>
      </c>
      <c r="V17" s="410">
        <v>-0.20545606501300995</v>
      </c>
      <c r="W17" s="410">
        <v>5.3881392872629448</v>
      </c>
      <c r="X17" s="410">
        <v>4.6241530648236733</v>
      </c>
      <c r="Y17" s="410">
        <v>5.5353049583976883</v>
      </c>
      <c r="Z17" s="410">
        <v>3.1661453077800275</v>
      </c>
      <c r="AA17" s="410">
        <v>-0.25674967387315917</v>
      </c>
      <c r="AB17" s="410">
        <v>2.5377193071482793</v>
      </c>
      <c r="AC17" s="410">
        <v>-1.8028874088510918</v>
      </c>
      <c r="AD17" s="410">
        <v>4.5839133553016893</v>
      </c>
      <c r="AE17" s="410">
        <v>7.2366331501862078</v>
      </c>
      <c r="AF17" s="410">
        <v>4.169656223377288</v>
      </c>
      <c r="AG17" s="410">
        <v>3.4626459710687953</v>
      </c>
      <c r="AH17" s="410">
        <v>3.4592519897330192</v>
      </c>
      <c r="AI17" s="410">
        <v>4.1770612914040015</v>
      </c>
      <c r="AJ17" s="410">
        <v>3.6726481495078787</v>
      </c>
      <c r="AK17" s="410">
        <v>1.8859649566803256</v>
      </c>
      <c r="AL17" s="410">
        <v>-0.10826479085554297</v>
      </c>
      <c r="AM17" s="410">
        <v>3.5224405274050241</v>
      </c>
      <c r="AN17" s="410">
        <v>2.7517810509664287</v>
      </c>
      <c r="AO17" s="410">
        <v>4.028793259919027</v>
      </c>
      <c r="AP17" s="410">
        <v>2.6842172720778592</v>
      </c>
      <c r="AQ17" s="410">
        <v>3.7725654992141386</v>
      </c>
      <c r="AR17" s="410">
        <v>4.4471749452452514</v>
      </c>
      <c r="AS17" s="410">
        <v>4.4813944315531558</v>
      </c>
      <c r="AT17" s="410">
        <v>4.7944990446750779</v>
      </c>
      <c r="AU17" s="410">
        <v>4.0771594794161814</v>
      </c>
      <c r="AV17" s="410">
        <v>0.95433872870837888</v>
      </c>
      <c r="AW17" s="410">
        <v>1.6959429227495662</v>
      </c>
      <c r="AX17" s="410">
        <v>2.7962091006717031</v>
      </c>
      <c r="AY17" s="410">
        <v>3.8525526006435058</v>
      </c>
      <c r="AZ17" s="410">
        <v>3.4832203202525847</v>
      </c>
      <c r="BA17" s="410">
        <v>2.7828106258432683</v>
      </c>
      <c r="BB17" s="410">
        <v>2.0105075516332818</v>
      </c>
      <c r="BC17" s="410">
        <v>0.1221884429746467</v>
      </c>
      <c r="BD17" s="410">
        <v>-2.5998883510855819</v>
      </c>
      <c r="BE17" s="410">
        <v>2.7088566941968111</v>
      </c>
      <c r="BF17" s="410">
        <v>1.5498949501704544</v>
      </c>
      <c r="BG17" s="410">
        <v>2.2806876031918506</v>
      </c>
      <c r="BH17" s="410">
        <v>1.8418753951868752</v>
      </c>
      <c r="BI17" s="410">
        <v>2.2877759325535862</v>
      </c>
      <c r="BJ17" s="410">
        <v>2.7063695817639939</v>
      </c>
      <c r="BK17" s="410">
        <v>1.667472075961868</v>
      </c>
      <c r="BL17" s="410">
        <v>2.2419212159774844</v>
      </c>
      <c r="BM17" s="411">
        <v>2.9453848312678019</v>
      </c>
      <c r="BN17" s="411">
        <v>2.2944390776931129</v>
      </c>
      <c r="BO17" s="411">
        <v>-2.767802511405776</v>
      </c>
      <c r="BP17" s="411">
        <v>5.9454847612217208</v>
      </c>
      <c r="BQ17" s="411">
        <v>2.0615931185143239</v>
      </c>
      <c r="BR17" s="411">
        <v>3</v>
      </c>
      <c r="BS17" s="411">
        <v>2.5</v>
      </c>
      <c r="BT17" s="411">
        <v>2.1</v>
      </c>
      <c r="BU17" s="412">
        <v>1.1000000000000001</v>
      </c>
      <c r="BV17" s="402">
        <v>3.1</v>
      </c>
      <c r="BW17" s="397" t="s">
        <v>20549</v>
      </c>
      <c r="BX17" s="408" t="s">
        <v>1</v>
      </c>
    </row>
    <row r="18" spans="1:16384" s="379" customFormat="1" ht="26.25" x14ac:dyDescent="0.65">
      <c r="D18" s="465" t="s">
        <v>6</v>
      </c>
      <c r="E18" s="414" t="s">
        <v>20736</v>
      </c>
      <c r="F18" s="409"/>
      <c r="G18" s="415">
        <v>3457.1880376256931</v>
      </c>
      <c r="H18" s="415">
        <v>3536.7033624910732</v>
      </c>
      <c r="I18" s="415">
        <v>3752.4422676030331</v>
      </c>
      <c r="J18" s="415">
        <v>3917.5497273775636</v>
      </c>
      <c r="K18" s="415">
        <v>4144.767611565474</v>
      </c>
      <c r="L18" s="415">
        <v>4410.0327387056541</v>
      </c>
      <c r="M18" s="415">
        <v>4696.6848667215345</v>
      </c>
      <c r="N18" s="415">
        <v>4814.1019883895742</v>
      </c>
      <c r="O18" s="415">
        <v>5045.1788838322536</v>
      </c>
      <c r="P18" s="415">
        <v>5201.5794292310538</v>
      </c>
      <c r="Q18" s="415">
        <v>5186.8334060000043</v>
      </c>
      <c r="R18" s="415">
        <v>5357.6540690000038</v>
      </c>
      <c r="S18" s="415">
        <v>5639.4081330000035</v>
      </c>
      <c r="T18" s="415">
        <v>5957.7934700000042</v>
      </c>
      <c r="U18" s="415">
        <v>5925.5885190000035</v>
      </c>
      <c r="V18" s="415">
        <v>5913.4140380000035</v>
      </c>
      <c r="W18" s="415">
        <v>6232.0370230000035</v>
      </c>
      <c r="X18" s="415">
        <v>6520.2159540000039</v>
      </c>
      <c r="Y18" s="415">
        <v>6881.129791000003</v>
      </c>
      <c r="Z18" s="415">
        <v>7098.9963590000043</v>
      </c>
      <c r="AA18" s="415">
        <v>7080.7697090000038</v>
      </c>
      <c r="AB18" s="415">
        <v>7260.4597690000037</v>
      </c>
      <c r="AC18" s="415">
        <v>7129.5618540000041</v>
      </c>
      <c r="AD18" s="415">
        <v>7456.3747920000042</v>
      </c>
      <c r="AE18" s="415">
        <v>7995.9652820000038</v>
      </c>
      <c r="AF18" s="415">
        <v>8329.3695460000035</v>
      </c>
      <c r="AG18" s="415">
        <v>8617.7861250000042</v>
      </c>
      <c r="AH18" s="415">
        <v>8915.897063000004</v>
      </c>
      <c r="AI18" s="415">
        <v>9288.3195480000031</v>
      </c>
      <c r="AJ18" s="415">
        <v>9629.4468440000037</v>
      </c>
      <c r="AK18" s="415">
        <v>9811.0548370000033</v>
      </c>
      <c r="AL18" s="415">
        <v>9800.4329190000044</v>
      </c>
      <c r="AM18" s="415">
        <v>10145.647340000003</v>
      </c>
      <c r="AN18" s="415">
        <v>10424.833341000003</v>
      </c>
      <c r="AO18" s="415">
        <v>10844.828324000004</v>
      </c>
      <c r="AP18" s="415">
        <v>11135.927079000005</v>
      </c>
      <c r="AQ18" s="415">
        <v>11556.037222000004</v>
      </c>
      <c r="AR18" s="415">
        <v>12069.954414000003</v>
      </c>
      <c r="AS18" s="415">
        <v>12610.856679000004</v>
      </c>
      <c r="AT18" s="415">
        <v>13215.484082000004</v>
      </c>
      <c r="AU18" s="415">
        <v>13754.300444000004</v>
      </c>
      <c r="AV18" s="415">
        <v>13885.563060000004</v>
      </c>
      <c r="AW18" s="415">
        <v>14121.054284000002</v>
      </c>
      <c r="AX18" s="415">
        <v>14515.908489000001</v>
      </c>
      <c r="AY18" s="415">
        <v>15075.141499000001</v>
      </c>
      <c r="AZ18" s="415">
        <v>15600.241891</v>
      </c>
      <c r="BA18" s="415">
        <v>16034.36708</v>
      </c>
      <c r="BB18" s="415">
        <v>16356.739240999999</v>
      </c>
      <c r="BC18" s="415">
        <v>16376.725286000001</v>
      </c>
      <c r="BD18" s="415">
        <v>15950.948713</v>
      </c>
      <c r="BE18" s="415">
        <v>16383.037055000001</v>
      </c>
      <c r="BF18" s="415">
        <v>16636.956919</v>
      </c>
      <c r="BG18" s="415">
        <v>17016.393932999999</v>
      </c>
      <c r="BH18" s="415">
        <v>17329.814706000001</v>
      </c>
      <c r="BI18" s="415">
        <v>17726.282036000001</v>
      </c>
      <c r="BJ18" s="415">
        <v>18206.020741</v>
      </c>
      <c r="BK18" s="415">
        <v>18509.601052999999</v>
      </c>
      <c r="BL18" s="415">
        <v>18924.571725999998</v>
      </c>
      <c r="BM18" s="406">
        <v>19481.973191000001</v>
      </c>
      <c r="BN18" s="406">
        <v>19928.975197</v>
      </c>
      <c r="BO18" s="406">
        <v>19377.380520999999</v>
      </c>
      <c r="BP18" s="406">
        <v>20529.459727000001</v>
      </c>
      <c r="BQ18" s="406">
        <v>20952.693655999999</v>
      </c>
      <c r="BR18" s="406">
        <v>21581.274465679999</v>
      </c>
      <c r="BS18" s="406">
        <v>22120.806327322</v>
      </c>
      <c r="BT18" s="406">
        <f>BS18*(1+BT17%)</f>
        <v>22585.343260195761</v>
      </c>
      <c r="BU18" s="407">
        <f>BT18*(1+BU17%)</f>
        <v>22833.782036057914</v>
      </c>
      <c r="BV18" s="407">
        <f>BU18*(1+BV17%)</f>
        <v>23541.629279175708</v>
      </c>
      <c r="BX18" s="408" t="s">
        <v>10329</v>
      </c>
    </row>
    <row r="19" spans="1:16384" s="379" customFormat="1" x14ac:dyDescent="0.45">
      <c r="D19" s="441"/>
      <c r="G19" s="416"/>
      <c r="H19" s="416"/>
      <c r="I19" s="416"/>
      <c r="J19" s="416"/>
      <c r="K19" s="416"/>
      <c r="L19" s="416"/>
      <c r="M19" s="416"/>
      <c r="N19" s="416"/>
      <c r="O19" s="416"/>
      <c r="P19" s="416"/>
      <c r="Q19" s="416"/>
      <c r="R19" s="416"/>
      <c r="S19" s="416"/>
      <c r="T19" s="416"/>
      <c r="U19" s="416"/>
      <c r="V19" s="416"/>
      <c r="W19" s="416"/>
      <c r="X19" s="416"/>
      <c r="Y19" s="416"/>
      <c r="Z19" s="416"/>
      <c r="AA19" s="416"/>
      <c r="AB19" s="416"/>
      <c r="AC19" s="416"/>
      <c r="AD19" s="416"/>
      <c r="AE19" s="416"/>
      <c r="AF19" s="416"/>
      <c r="AG19" s="416"/>
      <c r="AH19" s="416"/>
      <c r="AI19" s="416"/>
      <c r="AJ19" s="416"/>
      <c r="AK19" s="416"/>
      <c r="AL19" s="416"/>
      <c r="AM19" s="416"/>
      <c r="AN19" s="416"/>
      <c r="AO19" s="416"/>
      <c r="AP19" s="416"/>
      <c r="AQ19" s="416"/>
      <c r="AR19" s="416"/>
      <c r="AS19" s="416"/>
      <c r="AT19" s="416"/>
      <c r="AU19" s="416"/>
      <c r="AV19" s="416"/>
      <c r="AW19" s="416"/>
      <c r="AX19" s="416"/>
      <c r="AY19" s="416"/>
      <c r="AZ19" s="416"/>
      <c r="BA19" s="416"/>
      <c r="BB19" s="416"/>
      <c r="BC19" s="416"/>
      <c r="BD19" s="416"/>
      <c r="BE19" s="416"/>
      <c r="BF19" s="416"/>
      <c r="BG19" s="416"/>
      <c r="BH19" s="416"/>
      <c r="BI19" s="416"/>
      <c r="BJ19" s="416"/>
      <c r="BK19" s="416"/>
      <c r="BL19" s="416"/>
      <c r="BM19" s="416"/>
      <c r="BN19" s="416"/>
      <c r="BO19" s="416"/>
      <c r="BP19" s="416"/>
      <c r="BQ19" s="416"/>
      <c r="BR19" s="416"/>
      <c r="BS19" s="416"/>
      <c r="BT19" s="416"/>
      <c r="BU19" s="416"/>
      <c r="BV19"/>
    </row>
    <row r="20" spans="1:16384" s="379" customFormat="1" x14ac:dyDescent="0.45">
      <c r="D20" s="466"/>
      <c r="BV20"/>
    </row>
    <row r="21" spans="1:16384" s="379" customFormat="1" x14ac:dyDescent="0.45">
      <c r="D21" s="466"/>
      <c r="G21" s="417"/>
      <c r="H21" s="417"/>
      <c r="I21" s="417"/>
      <c r="J21" s="417"/>
      <c r="K21" s="417"/>
      <c r="L21" s="417"/>
      <c r="M21" s="417"/>
      <c r="N21" s="417"/>
      <c r="O21" s="417"/>
      <c r="P21" s="417"/>
      <c r="Q21" s="417"/>
      <c r="R21" s="417"/>
      <c r="S21" s="417"/>
      <c r="T21" s="417"/>
      <c r="U21" s="417"/>
      <c r="V21" s="417"/>
      <c r="W21" s="417"/>
      <c r="X21" s="417"/>
      <c r="Y21" s="417"/>
      <c r="Z21" s="417"/>
      <c r="AA21" s="417"/>
      <c r="AB21" s="417"/>
      <c r="AC21" s="417"/>
      <c r="AD21" s="417"/>
      <c r="AE21" s="417"/>
      <c r="AF21" s="417"/>
      <c r="AG21" s="417"/>
      <c r="AH21" s="417"/>
      <c r="AI21" s="417"/>
      <c r="AJ21" s="417"/>
      <c r="AK21" s="417"/>
      <c r="AL21" s="417"/>
      <c r="AM21" s="417"/>
      <c r="AN21" s="417"/>
      <c r="AO21" s="417"/>
      <c r="AP21" s="417"/>
      <c r="AQ21" s="417"/>
      <c r="AR21" s="417"/>
      <c r="AS21" s="417"/>
      <c r="AT21" s="417"/>
      <c r="AU21" s="417"/>
      <c r="AV21" s="417"/>
      <c r="AW21" s="417"/>
      <c r="AX21" s="417"/>
      <c r="AY21" s="417"/>
      <c r="AZ21" s="417"/>
      <c r="BA21" s="417"/>
      <c r="BB21" s="417"/>
      <c r="BC21" s="417"/>
      <c r="BD21" s="417"/>
      <c r="BE21" s="417"/>
      <c r="BF21" s="417"/>
      <c r="BG21" s="417"/>
      <c r="BH21" s="417"/>
      <c r="BI21" s="417"/>
      <c r="BJ21" s="417"/>
      <c r="BK21" s="417"/>
      <c r="BL21" s="417"/>
      <c r="BM21" s="417"/>
      <c r="BN21" s="417"/>
      <c r="BO21" s="417"/>
      <c r="BP21" s="417"/>
      <c r="BQ21" s="417"/>
      <c r="BR21" s="417"/>
      <c r="BS21" s="417"/>
      <c r="BV21"/>
    </row>
    <row r="22" spans="1:16384" s="379" customFormat="1" x14ac:dyDescent="0.45">
      <c r="D22" s="441"/>
    </row>
    <row r="23" spans="1:16384" s="379" customFormat="1" ht="24.75" x14ac:dyDescent="0.6">
      <c r="D23" s="441"/>
      <c r="E23" s="418" t="s">
        <v>10325</v>
      </c>
      <c r="F23" s="419">
        <v>1959</v>
      </c>
      <c r="G23" s="419">
        <v>1960</v>
      </c>
      <c r="H23" s="419">
        <v>1961</v>
      </c>
      <c r="I23" s="419">
        <v>1962</v>
      </c>
      <c r="J23" s="419">
        <v>1963</v>
      </c>
      <c r="K23" s="419">
        <v>1964</v>
      </c>
      <c r="L23" s="419">
        <v>1965</v>
      </c>
      <c r="M23" s="419">
        <v>1966</v>
      </c>
      <c r="N23" s="419">
        <v>1967</v>
      </c>
      <c r="O23" s="419">
        <v>1968</v>
      </c>
      <c r="P23" s="419">
        <v>1969</v>
      </c>
      <c r="Q23" s="419">
        <v>1970</v>
      </c>
      <c r="R23" s="419">
        <v>1971</v>
      </c>
      <c r="S23" s="419">
        <v>1972</v>
      </c>
      <c r="T23" s="419">
        <v>1973</v>
      </c>
      <c r="U23" s="419">
        <v>1974</v>
      </c>
      <c r="V23" s="419">
        <v>1975</v>
      </c>
      <c r="W23" s="419">
        <v>1976</v>
      </c>
      <c r="X23" s="419">
        <v>1977</v>
      </c>
      <c r="Y23" s="419">
        <v>1978</v>
      </c>
      <c r="Z23" s="419">
        <v>1979</v>
      </c>
      <c r="AA23" s="419">
        <v>1980</v>
      </c>
      <c r="AB23" s="419">
        <v>1981</v>
      </c>
      <c r="AC23" s="419">
        <v>1982</v>
      </c>
      <c r="AD23" s="419">
        <v>1983</v>
      </c>
      <c r="AE23" s="419">
        <v>1984</v>
      </c>
      <c r="AF23" s="419">
        <v>1985</v>
      </c>
      <c r="AG23" s="419">
        <v>1986</v>
      </c>
      <c r="AH23" s="419">
        <v>1987</v>
      </c>
      <c r="AI23" s="419">
        <v>1988</v>
      </c>
      <c r="AJ23" s="419">
        <v>1989</v>
      </c>
      <c r="AK23" s="419">
        <v>1990</v>
      </c>
      <c r="AL23" s="419">
        <v>1991</v>
      </c>
      <c r="AM23" s="419">
        <v>1992</v>
      </c>
      <c r="AN23" s="419">
        <v>1993</v>
      </c>
      <c r="AO23" s="419">
        <v>1994</v>
      </c>
      <c r="AP23" s="419">
        <v>1995</v>
      </c>
      <c r="AQ23" s="419">
        <v>1996</v>
      </c>
      <c r="AR23" s="419">
        <v>1997</v>
      </c>
      <c r="AS23" s="419">
        <v>1998</v>
      </c>
      <c r="AT23" s="419">
        <v>1999</v>
      </c>
      <c r="AU23" s="419">
        <v>2000</v>
      </c>
      <c r="AV23" s="419">
        <v>2001</v>
      </c>
      <c r="AW23" s="419">
        <v>2002</v>
      </c>
      <c r="AX23" s="419">
        <v>2003</v>
      </c>
      <c r="AY23" s="419">
        <v>2004</v>
      </c>
      <c r="AZ23" s="419">
        <v>2005</v>
      </c>
      <c r="BA23" s="419">
        <v>2006</v>
      </c>
      <c r="BB23" s="419">
        <v>2007</v>
      </c>
      <c r="BC23" s="419">
        <v>2008</v>
      </c>
      <c r="BD23" s="419">
        <v>2009</v>
      </c>
      <c r="BE23" s="419">
        <v>2010</v>
      </c>
      <c r="BF23" s="419">
        <v>2011</v>
      </c>
      <c r="BG23" s="419">
        <v>2012</v>
      </c>
      <c r="BH23" s="419">
        <v>2013</v>
      </c>
      <c r="BI23" s="419">
        <v>2014</v>
      </c>
      <c r="BJ23" s="419">
        <v>2015</v>
      </c>
      <c r="BK23" s="419">
        <v>2016</v>
      </c>
      <c r="BL23" s="419">
        <v>2017</v>
      </c>
      <c r="BM23" s="419">
        <v>2018</v>
      </c>
      <c r="BN23" s="419">
        <v>2019</v>
      </c>
      <c r="BO23" s="419">
        <v>2020</v>
      </c>
      <c r="BP23" s="419">
        <v>2021</v>
      </c>
      <c r="BQ23" s="419">
        <v>2022</v>
      </c>
      <c r="BR23" s="419">
        <v>2023</v>
      </c>
      <c r="BS23" s="419">
        <v>2024</v>
      </c>
      <c r="BT23" s="419">
        <v>2025</v>
      </c>
      <c r="BU23" s="420" t="s">
        <v>20545</v>
      </c>
      <c r="BV23" s="420" t="s">
        <v>20702</v>
      </c>
      <c r="BZ23" s="379">
        <f>13534*((1+3%)^(3))-1</f>
        <v>14787.967218</v>
      </c>
    </row>
    <row r="24" spans="1:16384" s="379" customFormat="1" ht="24.75" x14ac:dyDescent="0.6">
      <c r="D24" s="441"/>
      <c r="E24" s="418" t="s">
        <v>10326</v>
      </c>
      <c r="F24" s="419">
        <v>1338</v>
      </c>
      <c r="G24" s="419">
        <v>1339</v>
      </c>
      <c r="H24" s="419">
        <v>1340</v>
      </c>
      <c r="I24" s="419">
        <v>1341</v>
      </c>
      <c r="J24" s="419">
        <v>1342</v>
      </c>
      <c r="K24" s="419">
        <v>1343</v>
      </c>
      <c r="L24" s="419">
        <v>1344</v>
      </c>
      <c r="M24" s="419">
        <v>1345</v>
      </c>
      <c r="N24" s="419">
        <v>1346</v>
      </c>
      <c r="O24" s="419">
        <v>1347</v>
      </c>
      <c r="P24" s="419">
        <v>1348</v>
      </c>
      <c r="Q24" s="419">
        <v>1349</v>
      </c>
      <c r="R24" s="419">
        <v>1350</v>
      </c>
      <c r="S24" s="419">
        <v>1351</v>
      </c>
      <c r="T24" s="419">
        <v>1352</v>
      </c>
      <c r="U24" s="419">
        <v>1353</v>
      </c>
      <c r="V24" s="419">
        <v>1354</v>
      </c>
      <c r="W24" s="419">
        <v>1355</v>
      </c>
      <c r="X24" s="419">
        <v>1356</v>
      </c>
      <c r="Y24" s="419">
        <v>1357</v>
      </c>
      <c r="Z24" s="419">
        <v>1358</v>
      </c>
      <c r="AA24" s="419">
        <v>1359</v>
      </c>
      <c r="AB24" s="419">
        <v>1360</v>
      </c>
      <c r="AC24" s="419">
        <v>1361</v>
      </c>
      <c r="AD24" s="419">
        <v>1362</v>
      </c>
      <c r="AE24" s="419">
        <v>1363</v>
      </c>
      <c r="AF24" s="419">
        <v>1364</v>
      </c>
      <c r="AG24" s="419">
        <v>1365</v>
      </c>
      <c r="AH24" s="419">
        <v>1366</v>
      </c>
      <c r="AI24" s="419">
        <v>1367</v>
      </c>
      <c r="AJ24" s="419">
        <v>1368</v>
      </c>
      <c r="AK24" s="419">
        <v>1369</v>
      </c>
      <c r="AL24" s="419">
        <v>1370</v>
      </c>
      <c r="AM24" s="419">
        <v>1371</v>
      </c>
      <c r="AN24" s="419">
        <v>1372</v>
      </c>
      <c r="AO24" s="419">
        <v>1373</v>
      </c>
      <c r="AP24" s="419">
        <v>1374</v>
      </c>
      <c r="AQ24" s="419">
        <v>1375</v>
      </c>
      <c r="AR24" s="419">
        <v>1376</v>
      </c>
      <c r="AS24" s="419">
        <v>1377</v>
      </c>
      <c r="AT24" s="419">
        <v>1378</v>
      </c>
      <c r="AU24" s="419">
        <v>1379</v>
      </c>
      <c r="AV24" s="419">
        <v>1380</v>
      </c>
      <c r="AW24" s="419">
        <v>1381</v>
      </c>
      <c r="AX24" s="419">
        <v>1382</v>
      </c>
      <c r="AY24" s="419">
        <v>1383</v>
      </c>
      <c r="AZ24" s="419">
        <v>1384</v>
      </c>
      <c r="BA24" s="419">
        <v>1385</v>
      </c>
      <c r="BB24" s="419">
        <v>1386</v>
      </c>
      <c r="BC24" s="419">
        <v>1387</v>
      </c>
      <c r="BD24" s="419">
        <v>1388</v>
      </c>
      <c r="BE24" s="419">
        <v>1389</v>
      </c>
      <c r="BF24" s="419">
        <v>1390</v>
      </c>
      <c r="BG24" s="419">
        <v>1391</v>
      </c>
      <c r="BH24" s="419">
        <v>1392</v>
      </c>
      <c r="BI24" s="419">
        <v>1393</v>
      </c>
      <c r="BJ24" s="419">
        <v>1394</v>
      </c>
      <c r="BK24" s="419">
        <v>1395</v>
      </c>
      <c r="BL24" s="419">
        <v>1396</v>
      </c>
      <c r="BM24" s="419">
        <v>1397</v>
      </c>
      <c r="BN24" s="419">
        <v>1398</v>
      </c>
      <c r="BO24" s="419">
        <v>1399</v>
      </c>
      <c r="BP24" s="419">
        <v>1400</v>
      </c>
      <c r="BQ24" s="419">
        <v>1401</v>
      </c>
      <c r="BR24" s="419">
        <v>1402</v>
      </c>
      <c r="BS24" s="419">
        <v>1403</v>
      </c>
      <c r="BT24" s="419">
        <v>1404</v>
      </c>
      <c r="BU24" s="421" t="s">
        <v>20546</v>
      </c>
      <c r="BV24" s="421" t="s">
        <v>20703</v>
      </c>
      <c r="BZ24" s="379">
        <f>BZ23*((1+3%)^(12))-1</f>
        <v>21083.105255387898</v>
      </c>
    </row>
    <row r="25" spans="1:16384" s="379" customFormat="1" ht="47.25" customHeight="1" x14ac:dyDescent="0.6">
      <c r="D25" s="441"/>
      <c r="E25" s="418" t="s">
        <v>10324</v>
      </c>
      <c r="F25" s="422">
        <v>76</v>
      </c>
      <c r="G25" s="422">
        <v>76</v>
      </c>
      <c r="H25" s="422">
        <v>76</v>
      </c>
      <c r="I25" s="422">
        <v>76</v>
      </c>
      <c r="J25" s="422">
        <v>76</v>
      </c>
      <c r="K25" s="422">
        <v>76</v>
      </c>
      <c r="L25" s="422">
        <v>76</v>
      </c>
      <c r="M25" s="422">
        <v>76</v>
      </c>
      <c r="N25" s="422">
        <v>76</v>
      </c>
      <c r="O25" s="422">
        <v>76</v>
      </c>
      <c r="P25" s="422">
        <v>76</v>
      </c>
      <c r="Q25" s="422">
        <v>76</v>
      </c>
      <c r="R25" s="422">
        <v>76</v>
      </c>
      <c r="S25" s="422">
        <v>69</v>
      </c>
      <c r="T25" s="422">
        <v>68</v>
      </c>
      <c r="U25" s="422">
        <v>68</v>
      </c>
      <c r="V25" s="422">
        <v>68</v>
      </c>
      <c r="W25" s="422">
        <v>71</v>
      </c>
      <c r="X25" s="422">
        <v>71</v>
      </c>
      <c r="Y25" s="422">
        <v>100</v>
      </c>
      <c r="Z25" s="422">
        <v>141</v>
      </c>
      <c r="AA25" s="422">
        <v>200</v>
      </c>
      <c r="AB25" s="422">
        <v>270</v>
      </c>
      <c r="AC25" s="422">
        <v>350</v>
      </c>
      <c r="AD25" s="422">
        <v>450</v>
      </c>
      <c r="AE25" s="422">
        <v>580</v>
      </c>
      <c r="AF25" s="422">
        <v>614</v>
      </c>
      <c r="AG25" s="422">
        <v>742</v>
      </c>
      <c r="AH25" s="422">
        <v>991</v>
      </c>
      <c r="AI25" s="422">
        <v>966</v>
      </c>
      <c r="AJ25" s="422">
        <v>1207.0999999999999</v>
      </c>
      <c r="AK25" s="422">
        <v>1412.3</v>
      </c>
      <c r="AL25" s="422">
        <v>1420.2</v>
      </c>
      <c r="AM25" s="422">
        <v>1498</v>
      </c>
      <c r="AN25" s="422">
        <v>1806</v>
      </c>
      <c r="AO25" s="422">
        <v>2635</v>
      </c>
      <c r="AP25" s="422">
        <v>4036</v>
      </c>
      <c r="AQ25" s="422">
        <v>4446</v>
      </c>
      <c r="AR25" s="422">
        <v>4782</v>
      </c>
      <c r="AS25" s="422">
        <v>6468</v>
      </c>
      <c r="AT25" s="422">
        <v>8634</v>
      </c>
      <c r="AU25" s="422">
        <v>8131</v>
      </c>
      <c r="AV25" s="422">
        <v>7925</v>
      </c>
      <c r="AW25" s="422">
        <v>7991</v>
      </c>
      <c r="AX25" s="422">
        <v>8323</v>
      </c>
      <c r="AY25" s="422">
        <v>8747</v>
      </c>
      <c r="AZ25" s="422">
        <v>9042</v>
      </c>
      <c r="BA25" s="422">
        <v>9226</v>
      </c>
      <c r="BB25" s="422">
        <v>9357</v>
      </c>
      <c r="BC25" s="422">
        <v>9667</v>
      </c>
      <c r="BD25" s="422">
        <v>9979</v>
      </c>
      <c r="BE25" s="422">
        <v>10601</v>
      </c>
      <c r="BF25" s="422">
        <v>13568</v>
      </c>
      <c r="BG25" s="422">
        <v>26059</v>
      </c>
      <c r="BH25" s="422">
        <v>31839</v>
      </c>
      <c r="BI25" s="422">
        <v>32801</v>
      </c>
      <c r="BJ25" s="422">
        <v>34501</v>
      </c>
      <c r="BK25" s="422">
        <v>36440</v>
      </c>
      <c r="BL25" s="422">
        <v>40453</v>
      </c>
      <c r="BM25" s="422">
        <v>103378</v>
      </c>
      <c r="BN25" s="422">
        <v>129185</v>
      </c>
      <c r="BO25" s="422">
        <v>228809</v>
      </c>
      <c r="BP25" s="422">
        <v>259476</v>
      </c>
      <c r="BQ25" s="422">
        <v>349266</v>
      </c>
      <c r="BR25" s="422">
        <v>517807.60271518602</v>
      </c>
      <c r="BS25" s="422">
        <v>690000</v>
      </c>
      <c r="BT25" s="423">
        <f>BT45</f>
        <v>1000643.5884711663</v>
      </c>
      <c r="BU25" s="423">
        <f>BU45</f>
        <v>1494073.3668532008</v>
      </c>
      <c r="BV25" s="423">
        <f>BV45</f>
        <v>2096650.3961190251</v>
      </c>
      <c r="BZ25" s="379">
        <f>BZ24*((1+3%)^(12))-1</f>
        <v>30058.466846393178</v>
      </c>
    </row>
    <row r="26" spans="1:16384" customFormat="1" ht="30" customHeight="1" x14ac:dyDescent="0.6">
      <c r="D26" s="1"/>
      <c r="E26" s="20" t="s">
        <v>10323</v>
      </c>
      <c r="F26" s="260">
        <v>76</v>
      </c>
      <c r="G26" s="260">
        <v>76</v>
      </c>
      <c r="H26" s="260">
        <v>76</v>
      </c>
      <c r="I26" s="260">
        <v>76</v>
      </c>
      <c r="J26" s="260">
        <v>76</v>
      </c>
      <c r="K26" s="260">
        <v>76</v>
      </c>
      <c r="L26" s="260">
        <v>76</v>
      </c>
      <c r="M26" s="260">
        <v>76</v>
      </c>
      <c r="N26" s="260">
        <v>76</v>
      </c>
      <c r="O26" s="260">
        <v>76</v>
      </c>
      <c r="P26" s="260">
        <v>76</v>
      </c>
      <c r="Q26" s="260">
        <v>76</v>
      </c>
      <c r="R26" s="260">
        <v>76</v>
      </c>
      <c r="S26" s="260">
        <v>69</v>
      </c>
      <c r="T26" s="260">
        <v>68</v>
      </c>
      <c r="U26" s="260">
        <v>68</v>
      </c>
      <c r="V26" s="260">
        <v>68</v>
      </c>
      <c r="W26" s="260">
        <v>71</v>
      </c>
      <c r="X26" s="260">
        <v>71</v>
      </c>
      <c r="Y26" s="260">
        <v>70</v>
      </c>
      <c r="Z26" s="260">
        <v>70</v>
      </c>
      <c r="AA26" s="260">
        <v>71</v>
      </c>
      <c r="AB26" s="260">
        <v>80</v>
      </c>
      <c r="AC26" s="260">
        <v>84</v>
      </c>
      <c r="AD26" s="260">
        <v>87</v>
      </c>
      <c r="AE26" s="260">
        <v>92</v>
      </c>
      <c r="AF26" s="260">
        <v>88</v>
      </c>
      <c r="AG26" s="260">
        <v>77</v>
      </c>
      <c r="AH26" s="260">
        <v>70</v>
      </c>
      <c r="AI26" s="260">
        <v>69</v>
      </c>
      <c r="AJ26" s="260">
        <v>72</v>
      </c>
      <c r="AK26" s="260">
        <v>66.900000000000006</v>
      </c>
      <c r="AL26" s="260">
        <v>67.8</v>
      </c>
      <c r="AM26" s="260">
        <v>1458.5</v>
      </c>
      <c r="AN26" s="260">
        <v>1653</v>
      </c>
      <c r="AO26" s="260">
        <v>1750</v>
      </c>
      <c r="AP26" s="260">
        <v>1750</v>
      </c>
      <c r="AQ26" s="260">
        <v>1754</v>
      </c>
      <c r="AR26" s="260">
        <v>1755</v>
      </c>
      <c r="AS26" s="260">
        <v>1755</v>
      </c>
      <c r="AT26" s="260">
        <v>1755</v>
      </c>
      <c r="AU26" s="260">
        <v>1755</v>
      </c>
      <c r="AV26" s="260">
        <v>1755</v>
      </c>
      <c r="AW26" s="260">
        <v>7958</v>
      </c>
      <c r="AX26" s="260">
        <v>8282</v>
      </c>
      <c r="AY26" s="260">
        <v>8719</v>
      </c>
      <c r="AZ26" s="260">
        <v>9023</v>
      </c>
      <c r="BA26" s="260">
        <v>9195</v>
      </c>
      <c r="BB26" s="260">
        <v>9285</v>
      </c>
      <c r="BC26" s="260">
        <v>9574</v>
      </c>
      <c r="BD26" s="260">
        <v>9920</v>
      </c>
      <c r="BE26" s="260">
        <v>10339</v>
      </c>
      <c r="BF26" s="260">
        <v>10962</v>
      </c>
      <c r="BG26" s="260">
        <v>12260</v>
      </c>
      <c r="BH26" s="260">
        <v>21253</v>
      </c>
      <c r="BI26" s="260">
        <v>26509</v>
      </c>
      <c r="BJ26" s="260">
        <v>29580</v>
      </c>
      <c r="BK26" s="260">
        <v>31389</v>
      </c>
      <c r="BL26" s="260">
        <v>34214</v>
      </c>
      <c r="BM26" s="260">
        <v>41950</v>
      </c>
      <c r="BN26" s="260">
        <v>42000</v>
      </c>
      <c r="BO26" s="260">
        <v>42000</v>
      </c>
      <c r="BP26" s="260">
        <v>42000</v>
      </c>
      <c r="BQ26" s="260">
        <v>42000</v>
      </c>
      <c r="BR26" s="260">
        <v>42000</v>
      </c>
      <c r="BS26" s="260">
        <v>285000</v>
      </c>
      <c r="BT26" s="261">
        <v>1374731</v>
      </c>
      <c r="BU26" s="261">
        <v>1400000</v>
      </c>
      <c r="BV26" s="261">
        <v>1500000</v>
      </c>
    </row>
    <row r="27" spans="1:16384" customFormat="1" ht="43.5" customHeight="1" x14ac:dyDescent="0.25">
      <c r="D27" s="1"/>
      <c r="E27" s="40" t="s">
        <v>10</v>
      </c>
      <c r="F27" s="260">
        <f t="shared" ref="F27:AK27" si="2">F7-F14</f>
        <v>0</v>
      </c>
      <c r="G27" s="260">
        <f t="shared" si="2"/>
        <v>8.3644348267009487</v>
      </c>
      <c r="H27" s="260">
        <f t="shared" si="2"/>
        <v>2.0918402482101399</v>
      </c>
      <c r="I27" s="260">
        <f t="shared" si="2"/>
        <v>-0.47745277654553309</v>
      </c>
      <c r="J27" s="260">
        <f t="shared" si="2"/>
        <v>-0.86781981426591304</v>
      </c>
      <c r="K27" s="260">
        <f t="shared" si="2"/>
        <v>2.53557800760459</v>
      </c>
      <c r="L27" s="260">
        <f t="shared" si="2"/>
        <v>0.56920557137296002</v>
      </c>
      <c r="M27" s="260">
        <f t="shared" si="2"/>
        <v>-3.4032239090388567</v>
      </c>
      <c r="N27" s="260">
        <f t="shared" si="2"/>
        <v>-1.1751755429494799</v>
      </c>
      <c r="O27" s="260">
        <f t="shared" si="2"/>
        <v>-3.581435630889124</v>
      </c>
      <c r="P27" s="260">
        <f t="shared" si="2"/>
        <v>-1.8691916847746697</v>
      </c>
      <c r="Q27" s="260">
        <f t="shared" si="2"/>
        <v>-4.1713843987818802</v>
      </c>
      <c r="R27" s="260">
        <f t="shared" si="2"/>
        <v>-9.746831547620971E-2</v>
      </c>
      <c r="S27" s="260">
        <f t="shared" si="2"/>
        <v>3.1259631047359098</v>
      </c>
      <c r="T27" s="260">
        <f t="shared" si="2"/>
        <v>3.6417266694171904</v>
      </c>
      <c r="U27" s="260">
        <f t="shared" si="2"/>
        <v>3.1941307334520008</v>
      </c>
      <c r="V27" s="260">
        <f t="shared" si="2"/>
        <v>3.73603496886866</v>
      </c>
      <c r="W27" s="260">
        <f t="shared" si="2"/>
        <v>5.51132987072035</v>
      </c>
      <c r="X27" s="260">
        <f t="shared" si="2"/>
        <v>20.786100684580909</v>
      </c>
      <c r="Y27" s="260">
        <f t="shared" si="2"/>
        <v>4.0910053652651799</v>
      </c>
      <c r="Z27" s="260">
        <f t="shared" si="2"/>
        <v>-0.76723440193089942</v>
      </c>
      <c r="AA27" s="260">
        <f t="shared" si="2"/>
        <v>7.0947124624112998</v>
      </c>
      <c r="AB27" s="260">
        <f t="shared" si="2"/>
        <v>13.868874422171501</v>
      </c>
      <c r="AC27" s="260">
        <f t="shared" si="2"/>
        <v>12.558298926681459</v>
      </c>
      <c r="AD27" s="260">
        <f t="shared" si="2"/>
        <v>16.527753944700471</v>
      </c>
      <c r="AE27" s="260">
        <f t="shared" si="2"/>
        <v>8.2396839786526304</v>
      </c>
      <c r="AF27" s="260">
        <f t="shared" si="2"/>
        <v>0.84369680532168001</v>
      </c>
      <c r="AG27" s="260">
        <f t="shared" si="2"/>
        <v>16.530955298804649</v>
      </c>
      <c r="AH27" s="260">
        <f t="shared" si="2"/>
        <v>24.906865353912188</v>
      </c>
      <c r="AI27" s="260">
        <f t="shared" si="2"/>
        <v>24.592893813190422</v>
      </c>
      <c r="AJ27" s="260">
        <f t="shared" si="2"/>
        <v>17.52265001540021</v>
      </c>
      <c r="AK27" s="260">
        <f t="shared" si="2"/>
        <v>2.2297184977361395</v>
      </c>
      <c r="AL27" s="260">
        <f t="shared" ref="AL27:BR27" si="3">AL7-AL14</f>
        <v>12.893603978862572</v>
      </c>
      <c r="AM27" s="260">
        <f t="shared" si="3"/>
        <v>22.778902938083501</v>
      </c>
      <c r="AN27" s="260">
        <f t="shared" si="3"/>
        <v>18.25097378839056</v>
      </c>
      <c r="AO27" s="260">
        <f t="shared" si="3"/>
        <v>28.839586831618199</v>
      </c>
      <c r="AP27" s="260">
        <f t="shared" si="3"/>
        <v>46.85056615773815</v>
      </c>
      <c r="AQ27" s="260">
        <f t="shared" si="3"/>
        <v>26.006139816879202</v>
      </c>
      <c r="AR27" s="260">
        <f t="shared" si="3"/>
        <v>15.011535816563391</v>
      </c>
      <c r="AS27" s="260">
        <f t="shared" si="3"/>
        <v>16.313855114296082</v>
      </c>
      <c r="AT27" s="260">
        <f t="shared" si="3"/>
        <v>17.882680617713021</v>
      </c>
      <c r="AU27" s="260">
        <f t="shared" si="3"/>
        <v>11.09989404735725</v>
      </c>
      <c r="AV27" s="260">
        <f t="shared" si="3"/>
        <v>8.4480760143576799</v>
      </c>
      <c r="AW27" s="260">
        <f t="shared" si="3"/>
        <v>12.74990211133437</v>
      </c>
      <c r="AX27" s="260">
        <f t="shared" si="3"/>
        <v>14.197916651118069</v>
      </c>
      <c r="AY27" s="260">
        <f t="shared" si="3"/>
        <v>12.084272003975469</v>
      </c>
      <c r="AZ27" s="260">
        <f t="shared" si="3"/>
        <v>10.04037116301253</v>
      </c>
      <c r="BA27" s="260">
        <f t="shared" si="3"/>
        <v>6.7899541504883301</v>
      </c>
      <c r="BB27" s="260">
        <f t="shared" si="3"/>
        <v>14.488367980926339</v>
      </c>
      <c r="BC27" s="260">
        <f t="shared" si="3"/>
        <v>21.571408734547688</v>
      </c>
      <c r="BD27" s="260">
        <f t="shared" si="3"/>
        <v>13.907101094450351</v>
      </c>
      <c r="BE27" s="260">
        <f t="shared" si="3"/>
        <v>8.4493194864081094</v>
      </c>
      <c r="BF27" s="260">
        <f t="shared" si="3"/>
        <v>23.136544105238841</v>
      </c>
      <c r="BG27" s="260">
        <f t="shared" si="3"/>
        <v>25.18747545903021</v>
      </c>
      <c r="BH27" s="260">
        <f t="shared" si="3"/>
        <v>35.138202863475655</v>
      </c>
      <c r="BI27" s="260">
        <f t="shared" si="3"/>
        <v>14.984330258336691</v>
      </c>
      <c r="BJ27" s="260">
        <f t="shared" si="3"/>
        <v>12.366054425600865</v>
      </c>
      <c r="BK27" s="260">
        <f t="shared" si="3"/>
        <v>5.98384228382446</v>
      </c>
      <c r="BL27" s="260">
        <f t="shared" si="3"/>
        <v>5.9148143729431792</v>
      </c>
      <c r="BM27" s="260">
        <f t="shared" si="3"/>
        <v>15.571535040259221</v>
      </c>
      <c r="BN27" s="260">
        <f t="shared" si="3"/>
        <v>38.095135494518154</v>
      </c>
      <c r="BO27" s="260">
        <f t="shared" si="3"/>
        <v>29.360554642423132</v>
      </c>
      <c r="BP27" s="260">
        <f t="shared" si="3"/>
        <v>38.691157404514207</v>
      </c>
      <c r="BQ27" s="260">
        <f t="shared" si="3"/>
        <v>37.797200179478828</v>
      </c>
      <c r="BR27" s="260">
        <f t="shared" si="3"/>
        <v>36.5</v>
      </c>
      <c r="BS27" s="260">
        <v>32</v>
      </c>
      <c r="BT27" s="261">
        <v>70</v>
      </c>
      <c r="BU27" s="261">
        <v>84</v>
      </c>
      <c r="BV27" s="261">
        <v>94</v>
      </c>
    </row>
    <row r="28" spans="1:16384" customFormat="1" ht="28.5" customHeight="1" x14ac:dyDescent="0.25">
      <c r="D28" s="1"/>
      <c r="E28" s="40" t="s">
        <v>11</v>
      </c>
      <c r="F28" s="260">
        <f>F9-F16</f>
        <v>0</v>
      </c>
      <c r="G28" s="260"/>
      <c r="H28" s="260">
        <f t="shared" ref="H28:AM28" si="4">H9-H16</f>
        <v>1.5422868493790833</v>
      </c>
      <c r="I28" s="260">
        <f t="shared" si="4"/>
        <v>16.739955889324413</v>
      </c>
      <c r="J28" s="260">
        <f t="shared" si="4"/>
        <v>10.025584362994755</v>
      </c>
      <c r="K28" s="260">
        <f t="shared" si="4"/>
        <v>7.0010019084652892</v>
      </c>
      <c r="L28" s="260">
        <f t="shared" si="4"/>
        <v>6.3322198766446398</v>
      </c>
      <c r="M28" s="260">
        <f t="shared" si="4"/>
        <v>9.5395683747281446</v>
      </c>
      <c r="N28" s="260">
        <f t="shared" si="4"/>
        <v>8.8710942197014333</v>
      </c>
      <c r="O28" s="260">
        <f t="shared" si="4"/>
        <v>6.7395213370054794</v>
      </c>
      <c r="P28" s="260">
        <f t="shared" si="4"/>
        <v>16.780988732694247</v>
      </c>
      <c r="Q28" s="260">
        <f t="shared" si="4"/>
        <v>6.7777075515176683</v>
      </c>
      <c r="R28" s="260">
        <f t="shared" si="4"/>
        <v>10.051477728668139</v>
      </c>
      <c r="S28" s="260">
        <f t="shared" si="4"/>
        <v>21.662497624855462</v>
      </c>
      <c r="T28" s="260">
        <f t="shared" si="4"/>
        <v>20.115111353313235</v>
      </c>
      <c r="U28" s="260">
        <f t="shared" si="4"/>
        <v>48.539234383852069</v>
      </c>
      <c r="V28" s="260">
        <f t="shared" si="4"/>
        <v>31.223864340637228</v>
      </c>
      <c r="W28" s="260">
        <f t="shared" si="4"/>
        <v>28.901250329602565</v>
      </c>
      <c r="X28" s="260">
        <f t="shared" si="4"/>
        <v>19.56224870961379</v>
      </c>
      <c r="Y28" s="260">
        <f t="shared" si="4"/>
        <v>11.69513424077998</v>
      </c>
      <c r="Z28" s="260">
        <f t="shared" si="4"/>
        <v>27.879290648680808</v>
      </c>
      <c r="AA28" s="260">
        <f t="shared" si="4"/>
        <v>16.309406966071379</v>
      </c>
      <c r="AB28" s="260">
        <f t="shared" si="4"/>
        <v>4.0842754111702746</v>
      </c>
      <c r="AC28" s="260">
        <f t="shared" si="4"/>
        <v>12.782483451312267</v>
      </c>
      <c r="AD28" s="260">
        <f t="shared" si="4"/>
        <v>8.5807180889904924</v>
      </c>
      <c r="AE28" s="260">
        <f t="shared" si="4"/>
        <v>-6.5115499335943712</v>
      </c>
      <c r="AF28" s="260">
        <f t="shared" si="4"/>
        <v>4.7006628518841218</v>
      </c>
      <c r="AG28" s="260">
        <f t="shared" si="4"/>
        <v>9.7367545340025714</v>
      </c>
      <c r="AH28" s="260">
        <f t="shared" si="4"/>
        <v>14.080332636268054</v>
      </c>
      <c r="AI28" s="260">
        <f t="shared" si="4"/>
        <v>17.043502741204602</v>
      </c>
      <c r="AJ28" s="260">
        <f t="shared" si="4"/>
        <v>14.224822781942937</v>
      </c>
      <c r="AK28" s="260">
        <f t="shared" si="4"/>
        <v>19.80447993857252</v>
      </c>
      <c r="AL28" s="260">
        <f t="shared" si="4"/>
        <v>23.13607507339421</v>
      </c>
      <c r="AM28" s="260">
        <f t="shared" si="4"/>
        <v>25.434359535548477</v>
      </c>
      <c r="AN28" s="260">
        <f t="shared" ref="AN28:BU28" si="5">AN9-AN16</f>
        <v>33.611456274583944</v>
      </c>
      <c r="AO28" s="260">
        <f t="shared" si="5"/>
        <v>28.075646819780342</v>
      </c>
      <c r="AP28" s="260">
        <f t="shared" si="5"/>
        <v>30.690123652758047</v>
      </c>
      <c r="AQ28" s="260">
        <f t="shared" si="5"/>
        <v>29.138843335518153</v>
      </c>
      <c r="AR28" s="260">
        <f t="shared" si="5"/>
        <v>7.2116928802769298</v>
      </c>
      <c r="AS28" s="260">
        <f t="shared" si="5"/>
        <v>9.8455064689636007</v>
      </c>
      <c r="AT28" s="260">
        <f t="shared" si="5"/>
        <v>10.620767953321309</v>
      </c>
      <c r="AU28" s="260">
        <f t="shared" si="5"/>
        <v>21.170626515084688</v>
      </c>
      <c r="AV28" s="260">
        <f t="shared" si="5"/>
        <v>20.908437871713762</v>
      </c>
      <c r="AW28" s="260">
        <f t="shared" si="5"/>
        <v>25.634893045072268</v>
      </c>
      <c r="AX28" s="260">
        <f t="shared" si="5"/>
        <v>21.719930366824048</v>
      </c>
      <c r="AY28" s="260">
        <f t="shared" si="5"/>
        <v>24.50328067491877</v>
      </c>
      <c r="AZ28" s="260">
        <f t="shared" si="5"/>
        <v>26.211877405129943</v>
      </c>
      <c r="BA28" s="260">
        <f t="shared" si="5"/>
        <v>30.429570216885359</v>
      </c>
      <c r="BB28" s="260">
        <f t="shared" si="5"/>
        <v>16.015350859288144</v>
      </c>
      <c r="BC28" s="260">
        <f t="shared" si="5"/>
        <v>7.7411372925644386</v>
      </c>
      <c r="BD28" s="260">
        <f t="shared" si="5"/>
        <v>18.392480771035718</v>
      </c>
      <c r="BE28" s="260">
        <f t="shared" si="5"/>
        <v>27.922671575163285</v>
      </c>
      <c r="BF28" s="260">
        <f t="shared" si="5"/>
        <v>13.44899563259253</v>
      </c>
      <c r="BG28" s="260">
        <f t="shared" si="5"/>
        <v>25.14399204359222</v>
      </c>
      <c r="BH28" s="260">
        <f t="shared" si="5"/>
        <v>34.32228101206627</v>
      </c>
      <c r="BI28" s="260">
        <f t="shared" si="5"/>
        <v>17.155147908713811</v>
      </c>
      <c r="BJ28" s="260">
        <f t="shared" si="5"/>
        <v>26.879937804883799</v>
      </c>
      <c r="BK28" s="260">
        <f t="shared" si="5"/>
        <v>19.360500609421287</v>
      </c>
      <c r="BL28" s="260">
        <f t="shared" si="5"/>
        <v>17.265399374019257</v>
      </c>
      <c r="BM28" s="260">
        <f t="shared" si="5"/>
        <v>19.035894568736111</v>
      </c>
      <c r="BN28" s="260">
        <f t="shared" si="5"/>
        <v>22.903609480080448</v>
      </c>
      <c r="BO28" s="260">
        <f t="shared" si="5"/>
        <v>23.413725049622595</v>
      </c>
      <c r="BP28" s="260">
        <f t="shared" si="5"/>
        <v>22.073408510436956</v>
      </c>
      <c r="BQ28" s="260">
        <f t="shared" si="5"/>
        <v>57.104342844457634</v>
      </c>
      <c r="BR28" s="260">
        <f t="shared" si="5"/>
        <v>35.784915138382011</v>
      </c>
      <c r="BS28" s="260">
        <f t="shared" si="5"/>
        <v>21</v>
      </c>
      <c r="BT28" s="261">
        <f>BT9-BT16</f>
        <v>31</v>
      </c>
      <c r="BU28" s="261">
        <f t="shared" si="5"/>
        <v>37.43</v>
      </c>
      <c r="BV28" s="261">
        <f>BV9-BV16</f>
        <v>37.43</v>
      </c>
    </row>
    <row r="29" spans="1:16384" customFormat="1" ht="39" customHeight="1" x14ac:dyDescent="0.25">
      <c r="D29" s="1"/>
      <c r="E29" s="40" t="s">
        <v>12</v>
      </c>
      <c r="F29" s="260">
        <f>F10-F17</f>
        <v>0</v>
      </c>
      <c r="G29" s="260"/>
      <c r="H29" s="260">
        <f t="shared" ref="H29:AM29" si="6">H10-H17</f>
        <v>8.0909183549939172</v>
      </c>
      <c r="I29" s="260">
        <f t="shared" si="6"/>
        <v>1.8092679296533589</v>
      </c>
      <c r="J29" s="260">
        <f t="shared" si="6"/>
        <v>2.6420752291290626</v>
      </c>
      <c r="K29" s="260">
        <f t="shared" si="6"/>
        <v>2.6752282487849044</v>
      </c>
      <c r="L29" s="260">
        <f t="shared" si="6"/>
        <v>10.63571152030103</v>
      </c>
      <c r="M29" s="260">
        <f t="shared" si="6"/>
        <v>5.0024072848280099</v>
      </c>
      <c r="N29" s="260">
        <f t="shared" si="6"/>
        <v>8.7528030961674972</v>
      </c>
      <c r="O29" s="260">
        <f t="shared" si="6"/>
        <v>9.6041826754734672</v>
      </c>
      <c r="P29" s="260">
        <f t="shared" si="6"/>
        <v>12.416658908088962</v>
      </c>
      <c r="Q29" s="260">
        <f t="shared" si="6"/>
        <v>11.211092892869914</v>
      </c>
      <c r="R29" s="260">
        <f t="shared" si="6"/>
        <v>10.408231354704213</v>
      </c>
      <c r="S29" s="260">
        <f t="shared" si="6"/>
        <v>9.2401084915854028</v>
      </c>
      <c r="T29" s="260">
        <f t="shared" si="6"/>
        <v>1.7959590559256497</v>
      </c>
      <c r="U29" s="260">
        <f t="shared" si="6"/>
        <v>6.3416024994039333</v>
      </c>
      <c r="V29" s="260">
        <f t="shared" si="6"/>
        <v>-0.12076017576040954</v>
      </c>
      <c r="W29" s="260">
        <f t="shared" si="6"/>
        <v>12.872296340897833</v>
      </c>
      <c r="X29" s="260">
        <f t="shared" si="6"/>
        <v>-7.3977307564586567</v>
      </c>
      <c r="Y29" s="260">
        <f t="shared" si="6"/>
        <v>-18.376161632626449</v>
      </c>
      <c r="Z29" s="260">
        <f t="shared" si="6"/>
        <v>-15.18690556257198</v>
      </c>
      <c r="AA29" s="260">
        <f t="shared" si="6"/>
        <v>-21.342899677819133</v>
      </c>
      <c r="AB29" s="260">
        <f t="shared" si="6"/>
        <v>-8.2345065404870468</v>
      </c>
      <c r="AC29" s="260">
        <f t="shared" si="6"/>
        <v>24.974132944430323</v>
      </c>
      <c r="AD29" s="260">
        <f t="shared" si="6"/>
        <v>6.5028034915718536</v>
      </c>
      <c r="AE29" s="260">
        <f t="shared" si="6"/>
        <v>-14.376483649086424</v>
      </c>
      <c r="AF29" s="260">
        <f t="shared" si="6"/>
        <v>-2.3020062908700396</v>
      </c>
      <c r="AG29" s="260">
        <f t="shared" si="6"/>
        <v>-13.247551549086694</v>
      </c>
      <c r="AH29" s="260">
        <f t="shared" si="6"/>
        <v>-3.6313596773387218</v>
      </c>
      <c r="AI29" s="260">
        <f t="shared" si="6"/>
        <v>-10.259057911269593</v>
      </c>
      <c r="AJ29" s="260">
        <f t="shared" si="6"/>
        <v>2.4594675276722739</v>
      </c>
      <c r="AK29" s="260">
        <f t="shared" si="6"/>
        <v>11.708961486903533</v>
      </c>
      <c r="AL29" s="260">
        <f t="shared" si="6"/>
        <v>12.82441323326546</v>
      </c>
      <c r="AM29" s="260">
        <f t="shared" si="6"/>
        <v>-0.22445860782487159</v>
      </c>
      <c r="AN29" s="260">
        <f t="shared" ref="AN29:BU29" si="7">AN10-AN17</f>
        <v>-4.2227925331493168</v>
      </c>
      <c r="AO29" s="260">
        <f t="shared" si="7"/>
        <v>-5.7270793790111725</v>
      </c>
      <c r="AP29" s="260">
        <f t="shared" si="7"/>
        <v>-0.28317271987737058</v>
      </c>
      <c r="AQ29" s="260">
        <f t="shared" si="7"/>
        <v>2.5779605195216817</v>
      </c>
      <c r="AR29" s="260">
        <f t="shared" si="7"/>
        <v>-3.096775670944794</v>
      </c>
      <c r="AS29" s="260">
        <f t="shared" si="7"/>
        <v>-2.4013826512817218</v>
      </c>
      <c r="AT29" s="260">
        <f t="shared" si="7"/>
        <v>-2.7918028121404603</v>
      </c>
      <c r="AU29" s="260">
        <f t="shared" si="7"/>
        <v>1.7683679963660381</v>
      </c>
      <c r="AV29" s="260">
        <f t="shared" si="7"/>
        <v>1.4378339833699414</v>
      </c>
      <c r="AW29" s="260">
        <f t="shared" si="7"/>
        <v>6.382886357002505</v>
      </c>
      <c r="AX29" s="260">
        <f t="shared" si="7"/>
        <v>5.8430892965287597</v>
      </c>
      <c r="AY29" s="260">
        <f t="shared" si="7"/>
        <v>0.48411337786704678</v>
      </c>
      <c r="AZ29" s="260">
        <f t="shared" si="7"/>
        <v>-0.29341623296396335</v>
      </c>
      <c r="BA29" s="260">
        <f t="shared" si="7"/>
        <v>2.2169846359684442</v>
      </c>
      <c r="BB29" s="260">
        <f t="shared" si="7"/>
        <v>6.1452659719520568</v>
      </c>
      <c r="BC29" s="260">
        <f t="shared" si="7"/>
        <v>0.12866811051944183</v>
      </c>
      <c r="BD29" s="260">
        <f t="shared" si="7"/>
        <v>3.6072738089903282</v>
      </c>
      <c r="BE29" s="260">
        <f t="shared" si="7"/>
        <v>3.0890816074992244</v>
      </c>
      <c r="BF29" s="260">
        <f t="shared" si="7"/>
        <v>1.0958229678921043</v>
      </c>
      <c r="BG29" s="260">
        <f t="shared" si="7"/>
        <v>-6.0278590018332494</v>
      </c>
      <c r="BH29" s="260">
        <f t="shared" si="7"/>
        <v>-3.363854600128505</v>
      </c>
      <c r="BI29" s="260">
        <f t="shared" si="7"/>
        <v>2.6969991345413575</v>
      </c>
      <c r="BJ29" s="260">
        <f t="shared" si="7"/>
        <v>-4.1312545211388993</v>
      </c>
      <c r="BK29" s="260">
        <f t="shared" si="7"/>
        <v>7.147614566556328</v>
      </c>
      <c r="BL29" s="260">
        <f t="shared" si="7"/>
        <v>0.51658402981126983</v>
      </c>
      <c r="BM29" s="260">
        <f t="shared" si="7"/>
        <v>-5.1992484381287909</v>
      </c>
      <c r="BN29" s="260">
        <f t="shared" si="7"/>
        <v>-4.9526457396458312</v>
      </c>
      <c r="BO29" s="260">
        <f t="shared" si="7"/>
        <v>6.0980909706717199</v>
      </c>
      <c r="BP29" s="260">
        <f t="shared" si="7"/>
        <v>-1.2257070296500814</v>
      </c>
      <c r="BQ29" s="260">
        <f t="shared" si="7"/>
        <v>0.68757302223556849</v>
      </c>
      <c r="BR29" s="260">
        <f t="shared" si="7"/>
        <v>2.5</v>
      </c>
      <c r="BS29" s="260">
        <f t="shared" si="7"/>
        <v>0.5</v>
      </c>
      <c r="BT29" s="261">
        <f t="shared" si="7"/>
        <v>-1.6</v>
      </c>
      <c r="BU29" s="261">
        <f t="shared" si="7"/>
        <v>-7.6</v>
      </c>
      <c r="BV29" s="261">
        <f>BV10-BV17</f>
        <v>-6.3000000000000007</v>
      </c>
    </row>
    <row r="30" spans="1:16384" s="34" customFormat="1" ht="51" customHeight="1" x14ac:dyDescent="0.25">
      <c r="D30" s="1"/>
      <c r="E30" s="40" t="s">
        <v>17536</v>
      </c>
      <c r="F30" s="260">
        <f t="shared" ref="F30:BP30" si="8">F28-F29</f>
        <v>0</v>
      </c>
      <c r="G30" s="260"/>
      <c r="H30" s="260">
        <f t="shared" si="8"/>
        <v>-6.5486315056148339</v>
      </c>
      <c r="I30" s="260">
        <f t="shared" si="8"/>
        <v>14.930687959671054</v>
      </c>
      <c r="J30" s="260">
        <f t="shared" si="8"/>
        <v>7.383509133865692</v>
      </c>
      <c r="K30" s="260">
        <f t="shared" si="8"/>
        <v>4.3257736596803849</v>
      </c>
      <c r="L30" s="260">
        <f t="shared" si="8"/>
        <v>-4.3034916436563897</v>
      </c>
      <c r="M30" s="260">
        <f t="shared" si="8"/>
        <v>4.5371610899001347</v>
      </c>
      <c r="N30" s="260">
        <f t="shared" si="8"/>
        <v>0.11829112353393612</v>
      </c>
      <c r="O30" s="260">
        <f t="shared" si="8"/>
        <v>-2.8646613384679878</v>
      </c>
      <c r="P30" s="260">
        <f t="shared" si="8"/>
        <v>4.3643298246052851</v>
      </c>
      <c r="Q30" s="260">
        <f t="shared" si="8"/>
        <v>-4.4333853413522455</v>
      </c>
      <c r="R30" s="260">
        <f t="shared" si="8"/>
        <v>-0.35675362603607397</v>
      </c>
      <c r="S30" s="260">
        <f t="shared" si="8"/>
        <v>12.422389133270059</v>
      </c>
      <c r="T30" s="260">
        <f t="shared" si="8"/>
        <v>18.319152297387586</v>
      </c>
      <c r="U30" s="260">
        <f t="shared" si="8"/>
        <v>42.197631884448136</v>
      </c>
      <c r="V30" s="260">
        <f t="shared" si="8"/>
        <v>31.344624516397637</v>
      </c>
      <c r="W30" s="260">
        <f t="shared" si="8"/>
        <v>16.028953988704732</v>
      </c>
      <c r="X30" s="260">
        <f t="shared" si="8"/>
        <v>26.959979466072447</v>
      </c>
      <c r="Y30" s="260">
        <f t="shared" si="8"/>
        <v>30.071295873406427</v>
      </c>
      <c r="Z30" s="260">
        <f t="shared" si="8"/>
        <v>43.066196211252787</v>
      </c>
      <c r="AA30" s="260">
        <f t="shared" si="8"/>
        <v>37.652306643890512</v>
      </c>
      <c r="AB30" s="260">
        <f t="shared" si="8"/>
        <v>12.318781951657321</v>
      </c>
      <c r="AC30" s="260">
        <f t="shared" si="8"/>
        <v>-12.191649493118057</v>
      </c>
      <c r="AD30" s="260">
        <f t="shared" si="8"/>
        <v>2.0779145974186388</v>
      </c>
      <c r="AE30" s="260">
        <f t="shared" si="8"/>
        <v>7.8649337154920529</v>
      </c>
      <c r="AF30" s="260">
        <f t="shared" si="8"/>
        <v>7.0026691427541614</v>
      </c>
      <c r="AG30" s="260">
        <f t="shared" si="8"/>
        <v>22.984306083089265</v>
      </c>
      <c r="AH30" s="260">
        <f t="shared" si="8"/>
        <v>17.711692313606775</v>
      </c>
      <c r="AI30" s="260">
        <f t="shared" si="8"/>
        <v>27.302560652474195</v>
      </c>
      <c r="AJ30" s="260">
        <f t="shared" si="8"/>
        <v>11.765355254270663</v>
      </c>
      <c r="AK30" s="260">
        <f t="shared" si="8"/>
        <v>8.0955184516689869</v>
      </c>
      <c r="AL30" s="260">
        <f t="shared" si="8"/>
        <v>10.31166184012875</v>
      </c>
      <c r="AM30" s="260">
        <f t="shared" si="8"/>
        <v>25.658818143373349</v>
      </c>
      <c r="AN30" s="260">
        <f t="shared" si="8"/>
        <v>37.83424880773326</v>
      </c>
      <c r="AO30" s="260">
        <f t="shared" si="8"/>
        <v>33.802726198791518</v>
      </c>
      <c r="AP30" s="260">
        <f t="shared" si="8"/>
        <v>30.973296372635417</v>
      </c>
      <c r="AQ30" s="260">
        <f t="shared" si="8"/>
        <v>26.560882815996472</v>
      </c>
      <c r="AR30" s="260">
        <f t="shared" si="8"/>
        <v>10.308468551221724</v>
      </c>
      <c r="AS30" s="260">
        <f t="shared" si="8"/>
        <v>12.246889120245323</v>
      </c>
      <c r="AT30" s="260">
        <f t="shared" si="8"/>
        <v>13.412570765461769</v>
      </c>
      <c r="AU30" s="260">
        <f t="shared" si="8"/>
        <v>19.40225851871865</v>
      </c>
      <c r="AV30" s="260">
        <f t="shared" si="8"/>
        <v>19.47060388834382</v>
      </c>
      <c r="AW30" s="260">
        <f t="shared" si="8"/>
        <v>19.252006688069763</v>
      </c>
      <c r="AX30" s="260">
        <f t="shared" si="8"/>
        <v>15.876841070295288</v>
      </c>
      <c r="AY30" s="260">
        <f t="shared" si="8"/>
        <v>24.019167297051723</v>
      </c>
      <c r="AZ30" s="260">
        <f t="shared" si="8"/>
        <v>26.505293638093907</v>
      </c>
      <c r="BA30" s="260">
        <f t="shared" si="8"/>
        <v>28.212585580916915</v>
      </c>
      <c r="BB30" s="260">
        <f t="shared" si="8"/>
        <v>9.8700848873360876</v>
      </c>
      <c r="BC30" s="260">
        <f t="shared" si="8"/>
        <v>7.6124691820449968</v>
      </c>
      <c r="BD30" s="260">
        <f t="shared" si="8"/>
        <v>14.78520696204539</v>
      </c>
      <c r="BE30" s="260">
        <f t="shared" si="8"/>
        <v>24.833589967664061</v>
      </c>
      <c r="BF30" s="260">
        <f t="shared" si="8"/>
        <v>12.353172664700425</v>
      </c>
      <c r="BG30" s="260">
        <f t="shared" si="8"/>
        <v>31.17185104542547</v>
      </c>
      <c r="BH30" s="260">
        <f t="shared" si="8"/>
        <v>37.686135612194775</v>
      </c>
      <c r="BI30" s="260">
        <f t="shared" si="8"/>
        <v>14.458148774172454</v>
      </c>
      <c r="BJ30" s="260">
        <f t="shared" si="8"/>
        <v>31.011192326022698</v>
      </c>
      <c r="BK30" s="260">
        <f t="shared" si="8"/>
        <v>12.212886042864959</v>
      </c>
      <c r="BL30" s="260">
        <f t="shared" si="8"/>
        <v>16.748815344207987</v>
      </c>
      <c r="BM30" s="260">
        <f t="shared" si="8"/>
        <v>24.235143006864902</v>
      </c>
      <c r="BN30" s="260">
        <f t="shared" si="8"/>
        <v>27.856255219726279</v>
      </c>
      <c r="BO30" s="260">
        <f t="shared" si="8"/>
        <v>17.315634078950875</v>
      </c>
      <c r="BP30" s="260">
        <f t="shared" si="8"/>
        <v>23.299115540087037</v>
      </c>
      <c r="BQ30" s="260">
        <f>BQ28-BQ29</f>
        <v>56.416769822222065</v>
      </c>
      <c r="BR30" s="260">
        <f>BR28-BR29</f>
        <v>33.284915138382011</v>
      </c>
      <c r="BS30" s="260">
        <f>BS28-BS29</f>
        <v>20.5</v>
      </c>
      <c r="BT30" s="261">
        <f>BT28-BT29</f>
        <v>32.6</v>
      </c>
      <c r="BU30" s="261">
        <f>BU28-BU29</f>
        <v>45.03</v>
      </c>
      <c r="BV30" s="261">
        <f>BV28-BV29</f>
        <v>43.730000000000004</v>
      </c>
    </row>
    <row r="31" spans="1:16384" customFormat="1" ht="38.25" customHeight="1" x14ac:dyDescent="0.25">
      <c r="A31" t="e">
        <f>#REF!</f>
        <v>#REF!</v>
      </c>
      <c r="B31">
        <f>A32</f>
        <v>0</v>
      </c>
      <c r="C31">
        <f>B32</f>
        <v>0</v>
      </c>
      <c r="D31" s="1">
        <f>C32</f>
        <v>0</v>
      </c>
      <c r="E31" s="479" t="s">
        <v>20733</v>
      </c>
      <c r="F31" s="361"/>
      <c r="G31" s="361">
        <f t="shared" ref="G31:AL31" si="9">G25*(G13/G4)</f>
        <v>10307.926193102252</v>
      </c>
      <c r="H31" s="361">
        <f t="shared" si="9"/>
        <v>10418.295647973384</v>
      </c>
      <c r="I31" s="361">
        <f t="shared" si="9"/>
        <v>10543.187399538223</v>
      </c>
      <c r="J31" s="361">
        <f t="shared" si="9"/>
        <v>10673.88806978038</v>
      </c>
      <c r="K31" s="361">
        <f t="shared" si="9"/>
        <v>10810.397658700003</v>
      </c>
      <c r="L31" s="361">
        <f t="shared" si="9"/>
        <v>10981.760759684284</v>
      </c>
      <c r="M31" s="361">
        <f t="shared" si="9"/>
        <v>11312.869124297833</v>
      </c>
      <c r="N31" s="361">
        <f t="shared" si="9"/>
        <v>11626.550732879203</v>
      </c>
      <c r="O31" s="361">
        <f t="shared" si="9"/>
        <v>12123.213279799562</v>
      </c>
      <c r="P31" s="361">
        <f t="shared" si="9"/>
        <v>12785.430009026733</v>
      </c>
      <c r="Q31" s="361">
        <f t="shared" si="9"/>
        <v>13531.8760590767</v>
      </c>
      <c r="R31" s="361">
        <f t="shared" si="9"/>
        <v>14112.76792681985</v>
      </c>
      <c r="S31" s="361">
        <f t="shared" si="9"/>
        <v>6616.0908576027541</v>
      </c>
      <c r="T31" s="361">
        <f t="shared" si="9"/>
        <v>6923.0081332504815</v>
      </c>
      <c r="U31" s="361">
        <f t="shared" si="9"/>
        <v>7688.3331690020796</v>
      </c>
      <c r="V31" s="361">
        <f t="shared" si="9"/>
        <v>8391.288762111797</v>
      </c>
      <c r="W31" s="361">
        <f t="shared" si="9"/>
        <v>6176.5493443437808</v>
      </c>
      <c r="X31" s="361">
        <f t="shared" si="9"/>
        <v>6578.1290644914934</v>
      </c>
      <c r="Y31" s="361">
        <f t="shared" si="9"/>
        <v>9971.9770629241011</v>
      </c>
      <c r="Z31" s="361">
        <f t="shared" si="9"/>
        <v>11732.1908871824</v>
      </c>
      <c r="AA31" s="361">
        <f t="shared" si="9"/>
        <v>15116.946526610598</v>
      </c>
      <c r="AB31" s="361">
        <f t="shared" si="9"/>
        <v>18764.14490806239</v>
      </c>
      <c r="AC31" s="361">
        <f t="shared" si="9"/>
        <v>22127.3941725845</v>
      </c>
      <c r="AD31" s="361">
        <f t="shared" si="9"/>
        <v>25693.000176560567</v>
      </c>
      <c r="AE31" s="361">
        <f t="shared" si="9"/>
        <v>30701.833724458676</v>
      </c>
      <c r="AF31" s="361">
        <f t="shared" si="9"/>
        <v>33653.987342841763</v>
      </c>
      <c r="AG31" s="361">
        <f t="shared" si="9"/>
        <v>31081.300912433362</v>
      </c>
      <c r="AH31" s="361">
        <f t="shared" si="9"/>
        <v>34426.212592665615</v>
      </c>
      <c r="AI31" s="361">
        <f t="shared" si="9"/>
        <v>27573.267501067159</v>
      </c>
      <c r="AJ31" s="361">
        <f t="shared" si="9"/>
        <v>31193.093529218972</v>
      </c>
      <c r="AK31" s="361">
        <f t="shared" si="9"/>
        <v>34492.25484983185</v>
      </c>
      <c r="AL31" s="361">
        <f t="shared" si="9"/>
        <v>29981.448859603181</v>
      </c>
      <c r="AM31" s="361">
        <f t="shared" ref="AM31:BV31" si="10">AM25*(AM13/AM4)</f>
        <v>26193.125665464933</v>
      </c>
      <c r="AN31" s="361">
        <f t="shared" si="10"/>
        <v>26528.748267524661</v>
      </c>
      <c r="AO31" s="361">
        <f t="shared" si="10"/>
        <v>29375.265446387148</v>
      </c>
      <c r="AP31" s="361">
        <f t="shared" si="10"/>
        <v>31020.908446609694</v>
      </c>
      <c r="AQ31" s="361">
        <f t="shared" si="10"/>
        <v>28592.933444393439</v>
      </c>
      <c r="AR31" s="361">
        <f t="shared" si="10"/>
        <v>26871.466174283214</v>
      </c>
      <c r="AS31" s="361">
        <f t="shared" si="10"/>
        <v>31194.718775724548</v>
      </c>
      <c r="AT31" s="361">
        <f t="shared" si="10"/>
        <v>35460.256825707518</v>
      </c>
      <c r="AU31" s="361">
        <f t="shared" si="10"/>
        <v>30576.710974958238</v>
      </c>
      <c r="AV31" s="361">
        <f t="shared" si="10"/>
        <v>27501.297223913713</v>
      </c>
      <c r="AW31" s="361">
        <f t="shared" si="10"/>
        <v>24324.033978248259</v>
      </c>
      <c r="AX31" s="361">
        <f t="shared" si="10"/>
        <v>22433.03210886148</v>
      </c>
      <c r="AY31" s="361">
        <f t="shared" si="10"/>
        <v>20988.360623743807</v>
      </c>
      <c r="AZ31" s="361">
        <f t="shared" si="10"/>
        <v>20346.89280674926</v>
      </c>
      <c r="BA31" s="361">
        <f t="shared" si="10"/>
        <v>19124.237199400068</v>
      </c>
      <c r="BB31" s="361">
        <f t="shared" si="10"/>
        <v>16882.902992199499</v>
      </c>
      <c r="BC31" s="361">
        <f t="shared" si="10"/>
        <v>14440.169347717494</v>
      </c>
      <c r="BD31" s="361">
        <f t="shared" si="10"/>
        <v>13412.542143322837</v>
      </c>
      <c r="BE31" s="361">
        <f t="shared" si="10"/>
        <v>12880.923450789795</v>
      </c>
      <c r="BF31" s="361">
        <f t="shared" si="10"/>
        <v>13996.320264030632</v>
      </c>
      <c r="BG31" s="361">
        <f t="shared" si="10"/>
        <v>21025.220817026671</v>
      </c>
      <c r="BH31" s="361">
        <f t="shared" si="10"/>
        <v>19337.594737503463</v>
      </c>
      <c r="BI31" s="361">
        <f t="shared" si="10"/>
        <v>17525.11781709714</v>
      </c>
      <c r="BJ31" s="361">
        <f t="shared" si="10"/>
        <v>16484.004849959867</v>
      </c>
      <c r="BK31" s="361">
        <f t="shared" si="10"/>
        <v>16172.749215987093</v>
      </c>
      <c r="BL31" s="361">
        <f t="shared" si="10"/>
        <v>16714.884904395662</v>
      </c>
      <c r="BM31" s="361">
        <f t="shared" si="10"/>
        <v>33372.076037830251</v>
      </c>
      <c r="BN31" s="361">
        <f t="shared" si="10"/>
        <v>30063.181092543484</v>
      </c>
      <c r="BO31" s="361">
        <f t="shared" si="10"/>
        <v>36641.396482011478</v>
      </c>
      <c r="BP31" s="361">
        <f t="shared" si="10"/>
        <v>29749.278347399071</v>
      </c>
      <c r="BQ31" s="361">
        <f t="shared" si="10"/>
        <v>29523.019965028263</v>
      </c>
      <c r="BR31" s="361">
        <f t="shared" si="10"/>
        <v>32197.277066264298</v>
      </c>
      <c r="BS31" s="361">
        <f t="shared" si="10"/>
        <v>33215.109856464536</v>
      </c>
      <c r="BT31" s="261">
        <f t="shared" si="10"/>
        <v>34459.233721248733</v>
      </c>
      <c r="BU31" s="261">
        <f t="shared" si="10"/>
        <v>34459.23372124874</v>
      </c>
      <c r="BV31" s="261">
        <f t="shared" si="10"/>
        <v>34459.23372124874</v>
      </c>
      <c r="BW31">
        <f t="shared" ref="BW31:EH31" si="11">BV32</f>
        <v>300556.67316166894</v>
      </c>
      <c r="BX31">
        <f t="shared" si="11"/>
        <v>0</v>
      </c>
      <c r="BY31">
        <f t="shared" si="11"/>
        <v>0</v>
      </c>
      <c r="BZ31">
        <f t="shared" si="11"/>
        <v>0</v>
      </c>
      <c r="CA31">
        <f t="shared" si="11"/>
        <v>0</v>
      </c>
      <c r="CB31">
        <f t="shared" si="11"/>
        <v>0</v>
      </c>
      <c r="CC31">
        <f t="shared" si="11"/>
        <v>0</v>
      </c>
      <c r="CD31">
        <f t="shared" si="11"/>
        <v>0</v>
      </c>
      <c r="CE31">
        <f t="shared" si="11"/>
        <v>0</v>
      </c>
      <c r="CF31">
        <f t="shared" si="11"/>
        <v>0</v>
      </c>
      <c r="CG31">
        <f t="shared" si="11"/>
        <v>0</v>
      </c>
      <c r="CH31">
        <f t="shared" si="11"/>
        <v>0</v>
      </c>
      <c r="CI31">
        <f t="shared" si="11"/>
        <v>0</v>
      </c>
      <c r="CJ31">
        <f t="shared" si="11"/>
        <v>0</v>
      </c>
      <c r="CK31">
        <f t="shared" si="11"/>
        <v>0</v>
      </c>
      <c r="CL31">
        <f t="shared" si="11"/>
        <v>0</v>
      </c>
      <c r="CM31">
        <f t="shared" si="11"/>
        <v>0</v>
      </c>
      <c r="CN31">
        <f t="shared" si="11"/>
        <v>0</v>
      </c>
      <c r="CO31">
        <f t="shared" si="11"/>
        <v>0</v>
      </c>
      <c r="CP31">
        <f t="shared" si="11"/>
        <v>0</v>
      </c>
      <c r="CQ31">
        <f t="shared" si="11"/>
        <v>0</v>
      </c>
      <c r="CR31">
        <f t="shared" si="11"/>
        <v>0</v>
      </c>
      <c r="CS31">
        <f t="shared" si="11"/>
        <v>0</v>
      </c>
      <c r="CT31">
        <f t="shared" si="11"/>
        <v>0</v>
      </c>
      <c r="CU31">
        <f t="shared" si="11"/>
        <v>0</v>
      </c>
      <c r="CV31">
        <f t="shared" si="11"/>
        <v>0</v>
      </c>
      <c r="CW31">
        <f t="shared" si="11"/>
        <v>0</v>
      </c>
      <c r="CX31">
        <f t="shared" si="11"/>
        <v>0</v>
      </c>
      <c r="CY31">
        <f t="shared" si="11"/>
        <v>0</v>
      </c>
      <c r="CZ31">
        <f t="shared" si="11"/>
        <v>0</v>
      </c>
      <c r="DA31">
        <f t="shared" si="11"/>
        <v>0</v>
      </c>
      <c r="DB31">
        <f t="shared" si="11"/>
        <v>0</v>
      </c>
      <c r="DC31">
        <f t="shared" si="11"/>
        <v>0</v>
      </c>
      <c r="DD31">
        <f t="shared" si="11"/>
        <v>0</v>
      </c>
      <c r="DE31">
        <f t="shared" si="11"/>
        <v>0</v>
      </c>
      <c r="DF31">
        <f t="shared" si="11"/>
        <v>0</v>
      </c>
      <c r="DG31">
        <f t="shared" si="11"/>
        <v>0</v>
      </c>
      <c r="DH31">
        <f t="shared" si="11"/>
        <v>0</v>
      </c>
      <c r="DI31">
        <f t="shared" si="11"/>
        <v>0</v>
      </c>
      <c r="DJ31">
        <f t="shared" si="11"/>
        <v>0</v>
      </c>
      <c r="DK31">
        <f t="shared" si="11"/>
        <v>0</v>
      </c>
      <c r="DL31">
        <f t="shared" si="11"/>
        <v>0</v>
      </c>
      <c r="DM31">
        <f t="shared" si="11"/>
        <v>0</v>
      </c>
      <c r="DN31">
        <f t="shared" si="11"/>
        <v>0</v>
      </c>
      <c r="DO31">
        <f t="shared" si="11"/>
        <v>0</v>
      </c>
      <c r="DP31">
        <f t="shared" si="11"/>
        <v>0</v>
      </c>
      <c r="DQ31">
        <f t="shared" si="11"/>
        <v>0</v>
      </c>
      <c r="DR31">
        <f t="shared" si="11"/>
        <v>0</v>
      </c>
      <c r="DS31">
        <f t="shared" si="11"/>
        <v>0</v>
      </c>
      <c r="DT31">
        <f t="shared" si="11"/>
        <v>0</v>
      </c>
      <c r="DU31">
        <f t="shared" si="11"/>
        <v>0</v>
      </c>
      <c r="DV31">
        <f t="shared" si="11"/>
        <v>0</v>
      </c>
      <c r="DW31">
        <f t="shared" si="11"/>
        <v>0</v>
      </c>
      <c r="DX31">
        <f t="shared" si="11"/>
        <v>0</v>
      </c>
      <c r="DY31">
        <f t="shared" si="11"/>
        <v>0</v>
      </c>
      <c r="DZ31">
        <f t="shared" si="11"/>
        <v>0</v>
      </c>
      <c r="EA31">
        <f t="shared" si="11"/>
        <v>0</v>
      </c>
      <c r="EB31">
        <f t="shared" si="11"/>
        <v>0</v>
      </c>
      <c r="EC31">
        <f t="shared" si="11"/>
        <v>0</v>
      </c>
      <c r="ED31">
        <f t="shared" si="11"/>
        <v>0</v>
      </c>
      <c r="EE31">
        <f t="shared" si="11"/>
        <v>0</v>
      </c>
      <c r="EF31">
        <f t="shared" si="11"/>
        <v>0</v>
      </c>
      <c r="EG31">
        <f t="shared" si="11"/>
        <v>0</v>
      </c>
      <c r="EH31">
        <f t="shared" si="11"/>
        <v>0</v>
      </c>
      <c r="EI31">
        <f t="shared" ref="EI31:GT31" si="12">EH32</f>
        <v>0</v>
      </c>
      <c r="EJ31">
        <f t="shared" si="12"/>
        <v>0</v>
      </c>
      <c r="EK31">
        <f t="shared" si="12"/>
        <v>0</v>
      </c>
      <c r="EL31">
        <f t="shared" si="12"/>
        <v>0</v>
      </c>
      <c r="EM31">
        <f t="shared" si="12"/>
        <v>0</v>
      </c>
      <c r="EN31">
        <f t="shared" si="12"/>
        <v>0</v>
      </c>
      <c r="EO31">
        <f t="shared" si="12"/>
        <v>0</v>
      </c>
      <c r="EP31">
        <f t="shared" si="12"/>
        <v>0</v>
      </c>
      <c r="EQ31">
        <f t="shared" si="12"/>
        <v>0</v>
      </c>
      <c r="ER31">
        <f t="shared" si="12"/>
        <v>0</v>
      </c>
      <c r="ES31">
        <f t="shared" si="12"/>
        <v>0</v>
      </c>
      <c r="ET31">
        <f t="shared" si="12"/>
        <v>0</v>
      </c>
      <c r="EU31">
        <f t="shared" si="12"/>
        <v>0</v>
      </c>
      <c r="EV31">
        <f t="shared" si="12"/>
        <v>0</v>
      </c>
      <c r="EW31">
        <f t="shared" si="12"/>
        <v>0</v>
      </c>
      <c r="EX31">
        <f t="shared" si="12"/>
        <v>0</v>
      </c>
      <c r="EY31">
        <f t="shared" si="12"/>
        <v>0</v>
      </c>
      <c r="EZ31">
        <f t="shared" si="12"/>
        <v>0</v>
      </c>
      <c r="FA31">
        <f t="shared" si="12"/>
        <v>0</v>
      </c>
      <c r="FB31">
        <f t="shared" si="12"/>
        <v>0</v>
      </c>
      <c r="FC31">
        <f t="shared" si="12"/>
        <v>0</v>
      </c>
      <c r="FD31">
        <f t="shared" si="12"/>
        <v>0</v>
      </c>
      <c r="FE31">
        <f t="shared" si="12"/>
        <v>0</v>
      </c>
      <c r="FF31">
        <f t="shared" si="12"/>
        <v>0</v>
      </c>
      <c r="FG31">
        <f t="shared" si="12"/>
        <v>0</v>
      </c>
      <c r="FH31">
        <f t="shared" si="12"/>
        <v>0</v>
      </c>
      <c r="FI31">
        <f t="shared" si="12"/>
        <v>0</v>
      </c>
      <c r="FJ31">
        <f t="shared" si="12"/>
        <v>0</v>
      </c>
      <c r="FK31">
        <f t="shared" si="12"/>
        <v>0</v>
      </c>
      <c r="FL31">
        <f t="shared" si="12"/>
        <v>0</v>
      </c>
      <c r="FM31">
        <f t="shared" si="12"/>
        <v>0</v>
      </c>
      <c r="FN31">
        <f t="shared" si="12"/>
        <v>0</v>
      </c>
      <c r="FO31">
        <f t="shared" si="12"/>
        <v>0</v>
      </c>
      <c r="FP31">
        <f t="shared" si="12"/>
        <v>0</v>
      </c>
      <c r="FQ31">
        <f t="shared" si="12"/>
        <v>0</v>
      </c>
      <c r="FR31">
        <f t="shared" si="12"/>
        <v>0</v>
      </c>
      <c r="FS31">
        <f t="shared" si="12"/>
        <v>0</v>
      </c>
      <c r="FT31">
        <f t="shared" si="12"/>
        <v>0</v>
      </c>
      <c r="FU31">
        <f t="shared" si="12"/>
        <v>0</v>
      </c>
      <c r="FV31">
        <f t="shared" si="12"/>
        <v>0</v>
      </c>
      <c r="FW31">
        <f t="shared" si="12"/>
        <v>0</v>
      </c>
      <c r="FX31">
        <f t="shared" si="12"/>
        <v>0</v>
      </c>
      <c r="FY31">
        <f t="shared" si="12"/>
        <v>0</v>
      </c>
      <c r="FZ31">
        <f t="shared" si="12"/>
        <v>0</v>
      </c>
      <c r="GA31">
        <f t="shared" si="12"/>
        <v>0</v>
      </c>
      <c r="GB31">
        <f t="shared" si="12"/>
        <v>0</v>
      </c>
      <c r="GC31">
        <f t="shared" si="12"/>
        <v>0</v>
      </c>
      <c r="GD31">
        <f t="shared" si="12"/>
        <v>0</v>
      </c>
      <c r="GE31">
        <f t="shared" si="12"/>
        <v>0</v>
      </c>
      <c r="GF31">
        <f t="shared" si="12"/>
        <v>0</v>
      </c>
      <c r="GG31">
        <f t="shared" si="12"/>
        <v>0</v>
      </c>
      <c r="GH31">
        <f t="shared" si="12"/>
        <v>0</v>
      </c>
      <c r="GI31">
        <f t="shared" si="12"/>
        <v>0</v>
      </c>
      <c r="GJ31">
        <f t="shared" si="12"/>
        <v>0</v>
      </c>
      <c r="GK31">
        <f t="shared" si="12"/>
        <v>0</v>
      </c>
      <c r="GL31">
        <f t="shared" si="12"/>
        <v>0</v>
      </c>
      <c r="GM31">
        <f t="shared" si="12"/>
        <v>0</v>
      </c>
      <c r="GN31">
        <f t="shared" si="12"/>
        <v>0</v>
      </c>
      <c r="GO31">
        <f t="shared" si="12"/>
        <v>0</v>
      </c>
      <c r="GP31">
        <f t="shared" si="12"/>
        <v>0</v>
      </c>
      <c r="GQ31">
        <f t="shared" si="12"/>
        <v>0</v>
      </c>
      <c r="GR31">
        <f t="shared" si="12"/>
        <v>0</v>
      </c>
      <c r="GS31">
        <f t="shared" si="12"/>
        <v>0</v>
      </c>
      <c r="GT31">
        <f t="shared" si="12"/>
        <v>0</v>
      </c>
      <c r="GU31">
        <f t="shared" ref="GU31:JF31" si="13">GT32</f>
        <v>0</v>
      </c>
      <c r="GV31">
        <f t="shared" si="13"/>
        <v>0</v>
      </c>
      <c r="GW31">
        <f t="shared" si="13"/>
        <v>0</v>
      </c>
      <c r="GX31">
        <f t="shared" si="13"/>
        <v>0</v>
      </c>
      <c r="GY31">
        <f t="shared" si="13"/>
        <v>0</v>
      </c>
      <c r="GZ31">
        <f t="shared" si="13"/>
        <v>0</v>
      </c>
      <c r="HA31">
        <f t="shared" si="13"/>
        <v>0</v>
      </c>
      <c r="HB31">
        <f t="shared" si="13"/>
        <v>0</v>
      </c>
      <c r="HC31">
        <f t="shared" si="13"/>
        <v>0</v>
      </c>
      <c r="HD31">
        <f t="shared" si="13"/>
        <v>0</v>
      </c>
      <c r="HE31">
        <f t="shared" si="13"/>
        <v>0</v>
      </c>
      <c r="HF31">
        <f t="shared" si="13"/>
        <v>0</v>
      </c>
      <c r="HG31">
        <f t="shared" si="13"/>
        <v>0</v>
      </c>
      <c r="HH31">
        <f t="shared" si="13"/>
        <v>0</v>
      </c>
      <c r="HI31">
        <f t="shared" si="13"/>
        <v>0</v>
      </c>
      <c r="HJ31">
        <f t="shared" si="13"/>
        <v>0</v>
      </c>
      <c r="HK31">
        <f t="shared" si="13"/>
        <v>0</v>
      </c>
      <c r="HL31">
        <f t="shared" si="13"/>
        <v>0</v>
      </c>
      <c r="HM31">
        <f t="shared" si="13"/>
        <v>0</v>
      </c>
      <c r="HN31">
        <f t="shared" si="13"/>
        <v>0</v>
      </c>
      <c r="HO31">
        <f t="shared" si="13"/>
        <v>0</v>
      </c>
      <c r="HP31">
        <f t="shared" si="13"/>
        <v>0</v>
      </c>
      <c r="HQ31">
        <f t="shared" si="13"/>
        <v>0</v>
      </c>
      <c r="HR31">
        <f t="shared" si="13"/>
        <v>0</v>
      </c>
      <c r="HS31">
        <f t="shared" si="13"/>
        <v>0</v>
      </c>
      <c r="HT31">
        <f t="shared" si="13"/>
        <v>0</v>
      </c>
      <c r="HU31">
        <f t="shared" si="13"/>
        <v>0</v>
      </c>
      <c r="HV31">
        <f t="shared" si="13"/>
        <v>0</v>
      </c>
      <c r="HW31">
        <f t="shared" si="13"/>
        <v>0</v>
      </c>
      <c r="HX31">
        <f t="shared" si="13"/>
        <v>0</v>
      </c>
      <c r="HY31">
        <f t="shared" si="13"/>
        <v>0</v>
      </c>
      <c r="HZ31">
        <f t="shared" si="13"/>
        <v>0</v>
      </c>
      <c r="IA31">
        <f t="shared" si="13"/>
        <v>0</v>
      </c>
      <c r="IB31">
        <f t="shared" si="13"/>
        <v>0</v>
      </c>
      <c r="IC31">
        <f t="shared" si="13"/>
        <v>0</v>
      </c>
      <c r="ID31">
        <f t="shared" si="13"/>
        <v>0</v>
      </c>
      <c r="IE31">
        <f t="shared" si="13"/>
        <v>0</v>
      </c>
      <c r="IF31">
        <f t="shared" si="13"/>
        <v>0</v>
      </c>
      <c r="IG31">
        <f t="shared" si="13"/>
        <v>0</v>
      </c>
      <c r="IH31">
        <f t="shared" si="13"/>
        <v>0</v>
      </c>
      <c r="II31">
        <f t="shared" si="13"/>
        <v>0</v>
      </c>
      <c r="IJ31">
        <f t="shared" si="13"/>
        <v>0</v>
      </c>
      <c r="IK31">
        <f t="shared" si="13"/>
        <v>0</v>
      </c>
      <c r="IL31">
        <f t="shared" si="13"/>
        <v>0</v>
      </c>
      <c r="IM31">
        <f t="shared" si="13"/>
        <v>0</v>
      </c>
      <c r="IN31">
        <f t="shared" si="13"/>
        <v>0</v>
      </c>
      <c r="IO31">
        <f t="shared" si="13"/>
        <v>0</v>
      </c>
      <c r="IP31">
        <f t="shared" si="13"/>
        <v>0</v>
      </c>
      <c r="IQ31">
        <f t="shared" si="13"/>
        <v>0</v>
      </c>
      <c r="IR31">
        <f t="shared" si="13"/>
        <v>0</v>
      </c>
      <c r="IS31">
        <f t="shared" si="13"/>
        <v>0</v>
      </c>
      <c r="IT31">
        <f t="shared" si="13"/>
        <v>0</v>
      </c>
      <c r="IU31">
        <f t="shared" si="13"/>
        <v>0</v>
      </c>
      <c r="IV31">
        <f t="shared" si="13"/>
        <v>0</v>
      </c>
      <c r="IW31">
        <f t="shared" si="13"/>
        <v>0</v>
      </c>
      <c r="IX31">
        <f t="shared" si="13"/>
        <v>0</v>
      </c>
      <c r="IY31">
        <f t="shared" si="13"/>
        <v>0</v>
      </c>
      <c r="IZ31">
        <f t="shared" si="13"/>
        <v>0</v>
      </c>
      <c r="JA31">
        <f t="shared" si="13"/>
        <v>0</v>
      </c>
      <c r="JB31">
        <f t="shared" si="13"/>
        <v>0</v>
      </c>
      <c r="JC31">
        <f t="shared" si="13"/>
        <v>0</v>
      </c>
      <c r="JD31">
        <f t="shared" si="13"/>
        <v>0</v>
      </c>
      <c r="JE31">
        <f t="shared" si="13"/>
        <v>0</v>
      </c>
      <c r="JF31">
        <f t="shared" si="13"/>
        <v>0</v>
      </c>
      <c r="JG31">
        <f t="shared" ref="JG31:LR31" si="14">JF32</f>
        <v>0</v>
      </c>
      <c r="JH31">
        <f t="shared" si="14"/>
        <v>0</v>
      </c>
      <c r="JI31">
        <f t="shared" si="14"/>
        <v>0</v>
      </c>
      <c r="JJ31">
        <f t="shared" si="14"/>
        <v>0</v>
      </c>
      <c r="JK31">
        <f t="shared" si="14"/>
        <v>0</v>
      </c>
      <c r="JL31">
        <f t="shared" si="14"/>
        <v>0</v>
      </c>
      <c r="JM31">
        <f t="shared" si="14"/>
        <v>0</v>
      </c>
      <c r="JN31">
        <f t="shared" si="14"/>
        <v>0</v>
      </c>
      <c r="JO31">
        <f t="shared" si="14"/>
        <v>0</v>
      </c>
      <c r="JP31">
        <f t="shared" si="14"/>
        <v>0</v>
      </c>
      <c r="JQ31">
        <f t="shared" si="14"/>
        <v>0</v>
      </c>
      <c r="JR31">
        <f t="shared" si="14"/>
        <v>0</v>
      </c>
      <c r="JS31">
        <f t="shared" si="14"/>
        <v>0</v>
      </c>
      <c r="JT31">
        <f t="shared" si="14"/>
        <v>0</v>
      </c>
      <c r="JU31">
        <f t="shared" si="14"/>
        <v>0</v>
      </c>
      <c r="JV31">
        <f t="shared" si="14"/>
        <v>0</v>
      </c>
      <c r="JW31">
        <f t="shared" si="14"/>
        <v>0</v>
      </c>
      <c r="JX31">
        <f t="shared" si="14"/>
        <v>0</v>
      </c>
      <c r="JY31">
        <f t="shared" si="14"/>
        <v>0</v>
      </c>
      <c r="JZ31">
        <f t="shared" si="14"/>
        <v>0</v>
      </c>
      <c r="KA31">
        <f t="shared" si="14"/>
        <v>0</v>
      </c>
      <c r="KB31">
        <f t="shared" si="14"/>
        <v>0</v>
      </c>
      <c r="KC31">
        <f t="shared" si="14"/>
        <v>0</v>
      </c>
      <c r="KD31">
        <f t="shared" si="14"/>
        <v>0</v>
      </c>
      <c r="KE31">
        <f t="shared" si="14"/>
        <v>0</v>
      </c>
      <c r="KF31">
        <f t="shared" si="14"/>
        <v>0</v>
      </c>
      <c r="KG31">
        <f t="shared" si="14"/>
        <v>0</v>
      </c>
      <c r="KH31">
        <f t="shared" si="14"/>
        <v>0</v>
      </c>
      <c r="KI31">
        <f t="shared" si="14"/>
        <v>0</v>
      </c>
      <c r="KJ31">
        <f t="shared" si="14"/>
        <v>0</v>
      </c>
      <c r="KK31">
        <f t="shared" si="14"/>
        <v>0</v>
      </c>
      <c r="KL31">
        <f t="shared" si="14"/>
        <v>0</v>
      </c>
      <c r="KM31">
        <f t="shared" si="14"/>
        <v>0</v>
      </c>
      <c r="KN31">
        <f t="shared" si="14"/>
        <v>0</v>
      </c>
      <c r="KO31">
        <f t="shared" si="14"/>
        <v>0</v>
      </c>
      <c r="KP31">
        <f t="shared" si="14"/>
        <v>0</v>
      </c>
      <c r="KQ31">
        <f t="shared" si="14"/>
        <v>0</v>
      </c>
      <c r="KR31">
        <f t="shared" si="14"/>
        <v>0</v>
      </c>
      <c r="KS31">
        <f t="shared" si="14"/>
        <v>0</v>
      </c>
      <c r="KT31">
        <f t="shared" si="14"/>
        <v>0</v>
      </c>
      <c r="KU31">
        <f t="shared" si="14"/>
        <v>0</v>
      </c>
      <c r="KV31">
        <f t="shared" si="14"/>
        <v>0</v>
      </c>
      <c r="KW31">
        <f t="shared" si="14"/>
        <v>0</v>
      </c>
      <c r="KX31">
        <f t="shared" si="14"/>
        <v>0</v>
      </c>
      <c r="KY31">
        <f t="shared" si="14"/>
        <v>0</v>
      </c>
      <c r="KZ31">
        <f t="shared" si="14"/>
        <v>0</v>
      </c>
      <c r="LA31">
        <f t="shared" si="14"/>
        <v>0</v>
      </c>
      <c r="LB31">
        <f t="shared" si="14"/>
        <v>0</v>
      </c>
      <c r="LC31">
        <f t="shared" si="14"/>
        <v>0</v>
      </c>
      <c r="LD31">
        <f t="shared" si="14"/>
        <v>0</v>
      </c>
      <c r="LE31">
        <f t="shared" si="14"/>
        <v>0</v>
      </c>
      <c r="LF31">
        <f t="shared" si="14"/>
        <v>0</v>
      </c>
      <c r="LG31">
        <f t="shared" si="14"/>
        <v>0</v>
      </c>
      <c r="LH31">
        <f t="shared" si="14"/>
        <v>0</v>
      </c>
      <c r="LI31">
        <f t="shared" si="14"/>
        <v>0</v>
      </c>
      <c r="LJ31">
        <f t="shared" si="14"/>
        <v>0</v>
      </c>
      <c r="LK31">
        <f t="shared" si="14"/>
        <v>0</v>
      </c>
      <c r="LL31">
        <f t="shared" si="14"/>
        <v>0</v>
      </c>
      <c r="LM31">
        <f t="shared" si="14"/>
        <v>0</v>
      </c>
      <c r="LN31">
        <f t="shared" si="14"/>
        <v>0</v>
      </c>
      <c r="LO31">
        <f t="shared" si="14"/>
        <v>0</v>
      </c>
      <c r="LP31">
        <f t="shared" si="14"/>
        <v>0</v>
      </c>
      <c r="LQ31">
        <f t="shared" si="14"/>
        <v>0</v>
      </c>
      <c r="LR31">
        <f t="shared" si="14"/>
        <v>0</v>
      </c>
      <c r="LS31">
        <f t="shared" ref="LS31:OD31" si="15">LR32</f>
        <v>0</v>
      </c>
      <c r="LT31">
        <f t="shared" si="15"/>
        <v>0</v>
      </c>
      <c r="LU31">
        <f t="shared" si="15"/>
        <v>0</v>
      </c>
      <c r="LV31">
        <f t="shared" si="15"/>
        <v>0</v>
      </c>
      <c r="LW31">
        <f t="shared" si="15"/>
        <v>0</v>
      </c>
      <c r="LX31">
        <f t="shared" si="15"/>
        <v>0</v>
      </c>
      <c r="LY31">
        <f t="shared" si="15"/>
        <v>0</v>
      </c>
      <c r="LZ31">
        <f t="shared" si="15"/>
        <v>0</v>
      </c>
      <c r="MA31">
        <f t="shared" si="15"/>
        <v>0</v>
      </c>
      <c r="MB31">
        <f t="shared" si="15"/>
        <v>0</v>
      </c>
      <c r="MC31">
        <f t="shared" si="15"/>
        <v>0</v>
      </c>
      <c r="MD31">
        <f t="shared" si="15"/>
        <v>0</v>
      </c>
      <c r="ME31">
        <f t="shared" si="15"/>
        <v>0</v>
      </c>
      <c r="MF31">
        <f t="shared" si="15"/>
        <v>0</v>
      </c>
      <c r="MG31">
        <f t="shared" si="15"/>
        <v>0</v>
      </c>
      <c r="MH31">
        <f t="shared" si="15"/>
        <v>0</v>
      </c>
      <c r="MI31">
        <f t="shared" si="15"/>
        <v>0</v>
      </c>
      <c r="MJ31">
        <f t="shared" si="15"/>
        <v>0</v>
      </c>
      <c r="MK31">
        <f t="shared" si="15"/>
        <v>0</v>
      </c>
      <c r="ML31">
        <f t="shared" si="15"/>
        <v>0</v>
      </c>
      <c r="MM31">
        <f t="shared" si="15"/>
        <v>0</v>
      </c>
      <c r="MN31">
        <f t="shared" si="15"/>
        <v>0</v>
      </c>
      <c r="MO31">
        <f t="shared" si="15"/>
        <v>0</v>
      </c>
      <c r="MP31">
        <f t="shared" si="15"/>
        <v>0</v>
      </c>
      <c r="MQ31">
        <f t="shared" si="15"/>
        <v>0</v>
      </c>
      <c r="MR31">
        <f t="shared" si="15"/>
        <v>0</v>
      </c>
      <c r="MS31">
        <f t="shared" si="15"/>
        <v>0</v>
      </c>
      <c r="MT31">
        <f t="shared" si="15"/>
        <v>0</v>
      </c>
      <c r="MU31">
        <f t="shared" si="15"/>
        <v>0</v>
      </c>
      <c r="MV31">
        <f t="shared" si="15"/>
        <v>0</v>
      </c>
      <c r="MW31">
        <f t="shared" si="15"/>
        <v>0</v>
      </c>
      <c r="MX31">
        <f t="shared" si="15"/>
        <v>0</v>
      </c>
      <c r="MY31">
        <f t="shared" si="15"/>
        <v>0</v>
      </c>
      <c r="MZ31">
        <f t="shared" si="15"/>
        <v>0</v>
      </c>
      <c r="NA31">
        <f t="shared" si="15"/>
        <v>0</v>
      </c>
      <c r="NB31">
        <f t="shared" si="15"/>
        <v>0</v>
      </c>
      <c r="NC31">
        <f t="shared" si="15"/>
        <v>0</v>
      </c>
      <c r="ND31">
        <f t="shared" si="15"/>
        <v>0</v>
      </c>
      <c r="NE31">
        <f t="shared" si="15"/>
        <v>0</v>
      </c>
      <c r="NF31">
        <f t="shared" si="15"/>
        <v>0</v>
      </c>
      <c r="NG31">
        <f t="shared" si="15"/>
        <v>0</v>
      </c>
      <c r="NH31">
        <f t="shared" si="15"/>
        <v>0</v>
      </c>
      <c r="NI31">
        <f t="shared" si="15"/>
        <v>0</v>
      </c>
      <c r="NJ31">
        <f t="shared" si="15"/>
        <v>0</v>
      </c>
      <c r="NK31">
        <f t="shared" si="15"/>
        <v>0</v>
      </c>
      <c r="NL31">
        <f t="shared" si="15"/>
        <v>0</v>
      </c>
      <c r="NM31">
        <f t="shared" si="15"/>
        <v>0</v>
      </c>
      <c r="NN31">
        <f t="shared" si="15"/>
        <v>0</v>
      </c>
      <c r="NO31">
        <f t="shared" si="15"/>
        <v>0</v>
      </c>
      <c r="NP31">
        <f t="shared" si="15"/>
        <v>0</v>
      </c>
      <c r="NQ31">
        <f t="shared" si="15"/>
        <v>0</v>
      </c>
      <c r="NR31">
        <f t="shared" si="15"/>
        <v>0</v>
      </c>
      <c r="NS31">
        <f t="shared" si="15"/>
        <v>0</v>
      </c>
      <c r="NT31">
        <f t="shared" si="15"/>
        <v>0</v>
      </c>
      <c r="NU31">
        <f t="shared" si="15"/>
        <v>0</v>
      </c>
      <c r="NV31">
        <f t="shared" si="15"/>
        <v>0</v>
      </c>
      <c r="NW31">
        <f t="shared" si="15"/>
        <v>0</v>
      </c>
      <c r="NX31">
        <f t="shared" si="15"/>
        <v>0</v>
      </c>
      <c r="NY31">
        <f t="shared" si="15"/>
        <v>0</v>
      </c>
      <c r="NZ31">
        <f t="shared" si="15"/>
        <v>0</v>
      </c>
      <c r="OA31">
        <f t="shared" si="15"/>
        <v>0</v>
      </c>
      <c r="OB31">
        <f t="shared" si="15"/>
        <v>0</v>
      </c>
      <c r="OC31">
        <f t="shared" si="15"/>
        <v>0</v>
      </c>
      <c r="OD31">
        <f t="shared" si="15"/>
        <v>0</v>
      </c>
      <c r="OE31">
        <f t="shared" ref="OE31:QP31" si="16">OD32</f>
        <v>0</v>
      </c>
      <c r="OF31">
        <f t="shared" si="16"/>
        <v>0</v>
      </c>
      <c r="OG31">
        <f t="shared" si="16"/>
        <v>0</v>
      </c>
      <c r="OH31">
        <f t="shared" si="16"/>
        <v>0</v>
      </c>
      <c r="OI31">
        <f t="shared" si="16"/>
        <v>0</v>
      </c>
      <c r="OJ31">
        <f t="shared" si="16"/>
        <v>0</v>
      </c>
      <c r="OK31">
        <f t="shared" si="16"/>
        <v>0</v>
      </c>
      <c r="OL31">
        <f t="shared" si="16"/>
        <v>0</v>
      </c>
      <c r="OM31">
        <f t="shared" si="16"/>
        <v>0</v>
      </c>
      <c r="ON31">
        <f t="shared" si="16"/>
        <v>0</v>
      </c>
      <c r="OO31">
        <f t="shared" si="16"/>
        <v>0</v>
      </c>
      <c r="OP31">
        <f t="shared" si="16"/>
        <v>0</v>
      </c>
      <c r="OQ31">
        <f t="shared" si="16"/>
        <v>0</v>
      </c>
      <c r="OR31">
        <f t="shared" si="16"/>
        <v>0</v>
      </c>
      <c r="OS31">
        <f t="shared" si="16"/>
        <v>0</v>
      </c>
      <c r="OT31">
        <f t="shared" si="16"/>
        <v>0</v>
      </c>
      <c r="OU31">
        <f t="shared" si="16"/>
        <v>0</v>
      </c>
      <c r="OV31">
        <f t="shared" si="16"/>
        <v>0</v>
      </c>
      <c r="OW31">
        <f t="shared" si="16"/>
        <v>0</v>
      </c>
      <c r="OX31">
        <f t="shared" si="16"/>
        <v>0</v>
      </c>
      <c r="OY31">
        <f t="shared" si="16"/>
        <v>0</v>
      </c>
      <c r="OZ31">
        <f t="shared" si="16"/>
        <v>0</v>
      </c>
      <c r="PA31">
        <f t="shared" si="16"/>
        <v>0</v>
      </c>
      <c r="PB31">
        <f t="shared" si="16"/>
        <v>0</v>
      </c>
      <c r="PC31">
        <f t="shared" si="16"/>
        <v>0</v>
      </c>
      <c r="PD31">
        <f t="shared" si="16"/>
        <v>0</v>
      </c>
      <c r="PE31">
        <f t="shared" si="16"/>
        <v>0</v>
      </c>
      <c r="PF31">
        <f t="shared" si="16"/>
        <v>0</v>
      </c>
      <c r="PG31">
        <f t="shared" si="16"/>
        <v>0</v>
      </c>
      <c r="PH31">
        <f t="shared" si="16"/>
        <v>0</v>
      </c>
      <c r="PI31">
        <f t="shared" si="16"/>
        <v>0</v>
      </c>
      <c r="PJ31">
        <f t="shared" si="16"/>
        <v>0</v>
      </c>
      <c r="PK31">
        <f t="shared" si="16"/>
        <v>0</v>
      </c>
      <c r="PL31">
        <f t="shared" si="16"/>
        <v>0</v>
      </c>
      <c r="PM31">
        <f t="shared" si="16"/>
        <v>0</v>
      </c>
      <c r="PN31">
        <f t="shared" si="16"/>
        <v>0</v>
      </c>
      <c r="PO31">
        <f t="shared" si="16"/>
        <v>0</v>
      </c>
      <c r="PP31">
        <f t="shared" si="16"/>
        <v>0</v>
      </c>
      <c r="PQ31">
        <f t="shared" si="16"/>
        <v>0</v>
      </c>
      <c r="PR31">
        <f t="shared" si="16"/>
        <v>0</v>
      </c>
      <c r="PS31">
        <f t="shared" si="16"/>
        <v>0</v>
      </c>
      <c r="PT31">
        <f t="shared" si="16"/>
        <v>0</v>
      </c>
      <c r="PU31">
        <f t="shared" si="16"/>
        <v>0</v>
      </c>
      <c r="PV31">
        <f t="shared" si="16"/>
        <v>0</v>
      </c>
      <c r="PW31">
        <f t="shared" si="16"/>
        <v>0</v>
      </c>
      <c r="PX31">
        <f t="shared" si="16"/>
        <v>0</v>
      </c>
      <c r="PY31">
        <f t="shared" si="16"/>
        <v>0</v>
      </c>
      <c r="PZ31">
        <f t="shared" si="16"/>
        <v>0</v>
      </c>
      <c r="QA31">
        <f t="shared" si="16"/>
        <v>0</v>
      </c>
      <c r="QB31">
        <f t="shared" si="16"/>
        <v>0</v>
      </c>
      <c r="QC31">
        <f t="shared" si="16"/>
        <v>0</v>
      </c>
      <c r="QD31">
        <f t="shared" si="16"/>
        <v>0</v>
      </c>
      <c r="QE31">
        <f t="shared" si="16"/>
        <v>0</v>
      </c>
      <c r="QF31">
        <f t="shared" si="16"/>
        <v>0</v>
      </c>
      <c r="QG31">
        <f t="shared" si="16"/>
        <v>0</v>
      </c>
      <c r="QH31">
        <f t="shared" si="16"/>
        <v>0</v>
      </c>
      <c r="QI31">
        <f t="shared" si="16"/>
        <v>0</v>
      </c>
      <c r="QJ31">
        <f t="shared" si="16"/>
        <v>0</v>
      </c>
      <c r="QK31">
        <f t="shared" si="16"/>
        <v>0</v>
      </c>
      <c r="QL31">
        <f t="shared" si="16"/>
        <v>0</v>
      </c>
      <c r="QM31">
        <f t="shared" si="16"/>
        <v>0</v>
      </c>
      <c r="QN31">
        <f t="shared" si="16"/>
        <v>0</v>
      </c>
      <c r="QO31">
        <f t="shared" si="16"/>
        <v>0</v>
      </c>
      <c r="QP31">
        <f t="shared" si="16"/>
        <v>0</v>
      </c>
      <c r="QQ31">
        <f t="shared" ref="QQ31:TB31" si="17">QP32</f>
        <v>0</v>
      </c>
      <c r="QR31">
        <f t="shared" si="17"/>
        <v>0</v>
      </c>
      <c r="QS31">
        <f t="shared" si="17"/>
        <v>0</v>
      </c>
      <c r="QT31">
        <f t="shared" si="17"/>
        <v>0</v>
      </c>
      <c r="QU31">
        <f t="shared" si="17"/>
        <v>0</v>
      </c>
      <c r="QV31">
        <f t="shared" si="17"/>
        <v>0</v>
      </c>
      <c r="QW31">
        <f t="shared" si="17"/>
        <v>0</v>
      </c>
      <c r="QX31">
        <f t="shared" si="17"/>
        <v>0</v>
      </c>
      <c r="QY31">
        <f t="shared" si="17"/>
        <v>0</v>
      </c>
      <c r="QZ31">
        <f t="shared" si="17"/>
        <v>0</v>
      </c>
      <c r="RA31">
        <f t="shared" si="17"/>
        <v>0</v>
      </c>
      <c r="RB31">
        <f t="shared" si="17"/>
        <v>0</v>
      </c>
      <c r="RC31">
        <f t="shared" si="17"/>
        <v>0</v>
      </c>
      <c r="RD31">
        <f t="shared" si="17"/>
        <v>0</v>
      </c>
      <c r="RE31">
        <f t="shared" si="17"/>
        <v>0</v>
      </c>
      <c r="RF31">
        <f t="shared" si="17"/>
        <v>0</v>
      </c>
      <c r="RG31">
        <f t="shared" si="17"/>
        <v>0</v>
      </c>
      <c r="RH31">
        <f t="shared" si="17"/>
        <v>0</v>
      </c>
      <c r="RI31">
        <f t="shared" si="17"/>
        <v>0</v>
      </c>
      <c r="RJ31">
        <f t="shared" si="17"/>
        <v>0</v>
      </c>
      <c r="RK31">
        <f t="shared" si="17"/>
        <v>0</v>
      </c>
      <c r="RL31">
        <f t="shared" si="17"/>
        <v>0</v>
      </c>
      <c r="RM31">
        <f t="shared" si="17"/>
        <v>0</v>
      </c>
      <c r="RN31">
        <f t="shared" si="17"/>
        <v>0</v>
      </c>
      <c r="RO31">
        <f t="shared" si="17"/>
        <v>0</v>
      </c>
      <c r="RP31">
        <f t="shared" si="17"/>
        <v>0</v>
      </c>
      <c r="RQ31">
        <f t="shared" si="17"/>
        <v>0</v>
      </c>
      <c r="RR31">
        <f t="shared" si="17"/>
        <v>0</v>
      </c>
      <c r="RS31">
        <f t="shared" si="17"/>
        <v>0</v>
      </c>
      <c r="RT31">
        <f t="shared" si="17"/>
        <v>0</v>
      </c>
      <c r="RU31">
        <f t="shared" si="17"/>
        <v>0</v>
      </c>
      <c r="RV31">
        <f t="shared" si="17"/>
        <v>0</v>
      </c>
      <c r="RW31">
        <f t="shared" si="17"/>
        <v>0</v>
      </c>
      <c r="RX31">
        <f t="shared" si="17"/>
        <v>0</v>
      </c>
      <c r="RY31">
        <f t="shared" si="17"/>
        <v>0</v>
      </c>
      <c r="RZ31">
        <f t="shared" si="17"/>
        <v>0</v>
      </c>
      <c r="SA31">
        <f t="shared" si="17"/>
        <v>0</v>
      </c>
      <c r="SB31">
        <f t="shared" si="17"/>
        <v>0</v>
      </c>
      <c r="SC31">
        <f t="shared" si="17"/>
        <v>0</v>
      </c>
      <c r="SD31">
        <f t="shared" si="17"/>
        <v>0</v>
      </c>
      <c r="SE31">
        <f t="shared" si="17"/>
        <v>0</v>
      </c>
      <c r="SF31">
        <f t="shared" si="17"/>
        <v>0</v>
      </c>
      <c r="SG31">
        <f t="shared" si="17"/>
        <v>0</v>
      </c>
      <c r="SH31">
        <f t="shared" si="17"/>
        <v>0</v>
      </c>
      <c r="SI31">
        <f t="shared" si="17"/>
        <v>0</v>
      </c>
      <c r="SJ31">
        <f t="shared" si="17"/>
        <v>0</v>
      </c>
      <c r="SK31">
        <f t="shared" si="17"/>
        <v>0</v>
      </c>
      <c r="SL31">
        <f t="shared" si="17"/>
        <v>0</v>
      </c>
      <c r="SM31">
        <f t="shared" si="17"/>
        <v>0</v>
      </c>
      <c r="SN31">
        <f t="shared" si="17"/>
        <v>0</v>
      </c>
      <c r="SO31">
        <f t="shared" si="17"/>
        <v>0</v>
      </c>
      <c r="SP31">
        <f t="shared" si="17"/>
        <v>0</v>
      </c>
      <c r="SQ31">
        <f t="shared" si="17"/>
        <v>0</v>
      </c>
      <c r="SR31">
        <f t="shared" si="17"/>
        <v>0</v>
      </c>
      <c r="SS31">
        <f t="shared" si="17"/>
        <v>0</v>
      </c>
      <c r="ST31">
        <f t="shared" si="17"/>
        <v>0</v>
      </c>
      <c r="SU31">
        <f t="shared" si="17"/>
        <v>0</v>
      </c>
      <c r="SV31">
        <f t="shared" si="17"/>
        <v>0</v>
      </c>
      <c r="SW31">
        <f t="shared" si="17"/>
        <v>0</v>
      </c>
      <c r="SX31">
        <f t="shared" si="17"/>
        <v>0</v>
      </c>
      <c r="SY31">
        <f t="shared" si="17"/>
        <v>0</v>
      </c>
      <c r="SZ31">
        <f t="shared" si="17"/>
        <v>0</v>
      </c>
      <c r="TA31">
        <f t="shared" si="17"/>
        <v>0</v>
      </c>
      <c r="TB31">
        <f t="shared" si="17"/>
        <v>0</v>
      </c>
      <c r="TC31">
        <f t="shared" ref="TC31:VN31" si="18">TB32</f>
        <v>0</v>
      </c>
      <c r="TD31">
        <f t="shared" si="18"/>
        <v>0</v>
      </c>
      <c r="TE31">
        <f t="shared" si="18"/>
        <v>0</v>
      </c>
      <c r="TF31">
        <f t="shared" si="18"/>
        <v>0</v>
      </c>
      <c r="TG31">
        <f t="shared" si="18"/>
        <v>0</v>
      </c>
      <c r="TH31">
        <f t="shared" si="18"/>
        <v>0</v>
      </c>
      <c r="TI31">
        <f t="shared" si="18"/>
        <v>0</v>
      </c>
      <c r="TJ31">
        <f t="shared" si="18"/>
        <v>0</v>
      </c>
      <c r="TK31">
        <f t="shared" si="18"/>
        <v>0</v>
      </c>
      <c r="TL31">
        <f t="shared" si="18"/>
        <v>0</v>
      </c>
      <c r="TM31">
        <f t="shared" si="18"/>
        <v>0</v>
      </c>
      <c r="TN31">
        <f t="shared" si="18"/>
        <v>0</v>
      </c>
      <c r="TO31">
        <f t="shared" si="18"/>
        <v>0</v>
      </c>
      <c r="TP31">
        <f t="shared" si="18"/>
        <v>0</v>
      </c>
      <c r="TQ31">
        <f t="shared" si="18"/>
        <v>0</v>
      </c>
      <c r="TR31">
        <f t="shared" si="18"/>
        <v>0</v>
      </c>
      <c r="TS31">
        <f t="shared" si="18"/>
        <v>0</v>
      </c>
      <c r="TT31">
        <f t="shared" si="18"/>
        <v>0</v>
      </c>
      <c r="TU31">
        <f t="shared" si="18"/>
        <v>0</v>
      </c>
      <c r="TV31">
        <f t="shared" si="18"/>
        <v>0</v>
      </c>
      <c r="TW31">
        <f t="shared" si="18"/>
        <v>0</v>
      </c>
      <c r="TX31">
        <f t="shared" si="18"/>
        <v>0</v>
      </c>
      <c r="TY31">
        <f t="shared" si="18"/>
        <v>0</v>
      </c>
      <c r="TZ31">
        <f t="shared" si="18"/>
        <v>0</v>
      </c>
      <c r="UA31">
        <f t="shared" si="18"/>
        <v>0</v>
      </c>
      <c r="UB31">
        <f t="shared" si="18"/>
        <v>0</v>
      </c>
      <c r="UC31">
        <f t="shared" si="18"/>
        <v>0</v>
      </c>
      <c r="UD31">
        <f t="shared" si="18"/>
        <v>0</v>
      </c>
      <c r="UE31">
        <f t="shared" si="18"/>
        <v>0</v>
      </c>
      <c r="UF31">
        <f t="shared" si="18"/>
        <v>0</v>
      </c>
      <c r="UG31">
        <f t="shared" si="18"/>
        <v>0</v>
      </c>
      <c r="UH31">
        <f t="shared" si="18"/>
        <v>0</v>
      </c>
      <c r="UI31">
        <f t="shared" si="18"/>
        <v>0</v>
      </c>
      <c r="UJ31">
        <f t="shared" si="18"/>
        <v>0</v>
      </c>
      <c r="UK31">
        <f t="shared" si="18"/>
        <v>0</v>
      </c>
      <c r="UL31">
        <f t="shared" si="18"/>
        <v>0</v>
      </c>
      <c r="UM31">
        <f t="shared" si="18"/>
        <v>0</v>
      </c>
      <c r="UN31">
        <f t="shared" si="18"/>
        <v>0</v>
      </c>
      <c r="UO31">
        <f t="shared" si="18"/>
        <v>0</v>
      </c>
      <c r="UP31">
        <f t="shared" si="18"/>
        <v>0</v>
      </c>
      <c r="UQ31">
        <f t="shared" si="18"/>
        <v>0</v>
      </c>
      <c r="UR31">
        <f t="shared" si="18"/>
        <v>0</v>
      </c>
      <c r="US31">
        <f t="shared" si="18"/>
        <v>0</v>
      </c>
      <c r="UT31">
        <f t="shared" si="18"/>
        <v>0</v>
      </c>
      <c r="UU31">
        <f t="shared" si="18"/>
        <v>0</v>
      </c>
      <c r="UV31">
        <f t="shared" si="18"/>
        <v>0</v>
      </c>
      <c r="UW31">
        <f t="shared" si="18"/>
        <v>0</v>
      </c>
      <c r="UX31">
        <f t="shared" si="18"/>
        <v>0</v>
      </c>
      <c r="UY31">
        <f t="shared" si="18"/>
        <v>0</v>
      </c>
      <c r="UZ31">
        <f t="shared" si="18"/>
        <v>0</v>
      </c>
      <c r="VA31">
        <f t="shared" si="18"/>
        <v>0</v>
      </c>
      <c r="VB31">
        <f t="shared" si="18"/>
        <v>0</v>
      </c>
      <c r="VC31">
        <f t="shared" si="18"/>
        <v>0</v>
      </c>
      <c r="VD31">
        <f t="shared" si="18"/>
        <v>0</v>
      </c>
      <c r="VE31">
        <f t="shared" si="18"/>
        <v>0</v>
      </c>
      <c r="VF31">
        <f t="shared" si="18"/>
        <v>0</v>
      </c>
      <c r="VG31">
        <f t="shared" si="18"/>
        <v>0</v>
      </c>
      <c r="VH31">
        <f t="shared" si="18"/>
        <v>0</v>
      </c>
      <c r="VI31">
        <f t="shared" si="18"/>
        <v>0</v>
      </c>
      <c r="VJ31">
        <f t="shared" si="18"/>
        <v>0</v>
      </c>
      <c r="VK31">
        <f t="shared" si="18"/>
        <v>0</v>
      </c>
      <c r="VL31">
        <f t="shared" si="18"/>
        <v>0</v>
      </c>
      <c r="VM31">
        <f t="shared" si="18"/>
        <v>0</v>
      </c>
      <c r="VN31">
        <f t="shared" si="18"/>
        <v>0</v>
      </c>
      <c r="VO31">
        <f t="shared" ref="VO31:XZ31" si="19">VN32</f>
        <v>0</v>
      </c>
      <c r="VP31">
        <f t="shared" si="19"/>
        <v>0</v>
      </c>
      <c r="VQ31">
        <f t="shared" si="19"/>
        <v>0</v>
      </c>
      <c r="VR31">
        <f t="shared" si="19"/>
        <v>0</v>
      </c>
      <c r="VS31">
        <f t="shared" si="19"/>
        <v>0</v>
      </c>
      <c r="VT31">
        <f t="shared" si="19"/>
        <v>0</v>
      </c>
      <c r="VU31">
        <f t="shared" si="19"/>
        <v>0</v>
      </c>
      <c r="VV31">
        <f t="shared" si="19"/>
        <v>0</v>
      </c>
      <c r="VW31">
        <f t="shared" si="19"/>
        <v>0</v>
      </c>
      <c r="VX31">
        <f t="shared" si="19"/>
        <v>0</v>
      </c>
      <c r="VY31">
        <f t="shared" si="19"/>
        <v>0</v>
      </c>
      <c r="VZ31">
        <f t="shared" si="19"/>
        <v>0</v>
      </c>
      <c r="WA31">
        <f t="shared" si="19"/>
        <v>0</v>
      </c>
      <c r="WB31">
        <f t="shared" si="19"/>
        <v>0</v>
      </c>
      <c r="WC31">
        <f t="shared" si="19"/>
        <v>0</v>
      </c>
      <c r="WD31">
        <f t="shared" si="19"/>
        <v>0</v>
      </c>
      <c r="WE31">
        <f t="shared" si="19"/>
        <v>0</v>
      </c>
      <c r="WF31">
        <f t="shared" si="19"/>
        <v>0</v>
      </c>
      <c r="WG31">
        <f t="shared" si="19"/>
        <v>0</v>
      </c>
      <c r="WH31">
        <f t="shared" si="19"/>
        <v>0</v>
      </c>
      <c r="WI31">
        <f t="shared" si="19"/>
        <v>0</v>
      </c>
      <c r="WJ31">
        <f t="shared" si="19"/>
        <v>0</v>
      </c>
      <c r="WK31">
        <f t="shared" si="19"/>
        <v>0</v>
      </c>
      <c r="WL31">
        <f t="shared" si="19"/>
        <v>0</v>
      </c>
      <c r="WM31">
        <f t="shared" si="19"/>
        <v>0</v>
      </c>
      <c r="WN31">
        <f t="shared" si="19"/>
        <v>0</v>
      </c>
      <c r="WO31">
        <f t="shared" si="19"/>
        <v>0</v>
      </c>
      <c r="WP31">
        <f t="shared" si="19"/>
        <v>0</v>
      </c>
      <c r="WQ31">
        <f t="shared" si="19"/>
        <v>0</v>
      </c>
      <c r="WR31">
        <f t="shared" si="19"/>
        <v>0</v>
      </c>
      <c r="WS31">
        <f t="shared" si="19"/>
        <v>0</v>
      </c>
      <c r="WT31">
        <f t="shared" si="19"/>
        <v>0</v>
      </c>
      <c r="WU31">
        <f t="shared" si="19"/>
        <v>0</v>
      </c>
      <c r="WV31">
        <f t="shared" si="19"/>
        <v>0</v>
      </c>
      <c r="WW31">
        <f t="shared" si="19"/>
        <v>0</v>
      </c>
      <c r="WX31">
        <f t="shared" si="19"/>
        <v>0</v>
      </c>
      <c r="WY31">
        <f t="shared" si="19"/>
        <v>0</v>
      </c>
      <c r="WZ31">
        <f t="shared" si="19"/>
        <v>0</v>
      </c>
      <c r="XA31">
        <f t="shared" si="19"/>
        <v>0</v>
      </c>
      <c r="XB31">
        <f t="shared" si="19"/>
        <v>0</v>
      </c>
      <c r="XC31">
        <f t="shared" si="19"/>
        <v>0</v>
      </c>
      <c r="XD31">
        <f t="shared" si="19"/>
        <v>0</v>
      </c>
      <c r="XE31">
        <f t="shared" si="19"/>
        <v>0</v>
      </c>
      <c r="XF31">
        <f t="shared" si="19"/>
        <v>0</v>
      </c>
      <c r="XG31">
        <f t="shared" si="19"/>
        <v>0</v>
      </c>
      <c r="XH31">
        <f t="shared" si="19"/>
        <v>0</v>
      </c>
      <c r="XI31">
        <f t="shared" si="19"/>
        <v>0</v>
      </c>
      <c r="XJ31">
        <f t="shared" si="19"/>
        <v>0</v>
      </c>
      <c r="XK31">
        <f t="shared" si="19"/>
        <v>0</v>
      </c>
      <c r="XL31">
        <f t="shared" si="19"/>
        <v>0</v>
      </c>
      <c r="XM31">
        <f t="shared" si="19"/>
        <v>0</v>
      </c>
      <c r="XN31">
        <f t="shared" si="19"/>
        <v>0</v>
      </c>
      <c r="XO31">
        <f t="shared" si="19"/>
        <v>0</v>
      </c>
      <c r="XP31">
        <f t="shared" si="19"/>
        <v>0</v>
      </c>
      <c r="XQ31">
        <f t="shared" si="19"/>
        <v>0</v>
      </c>
      <c r="XR31">
        <f t="shared" si="19"/>
        <v>0</v>
      </c>
      <c r="XS31">
        <f t="shared" si="19"/>
        <v>0</v>
      </c>
      <c r="XT31">
        <f t="shared" si="19"/>
        <v>0</v>
      </c>
      <c r="XU31">
        <f t="shared" si="19"/>
        <v>0</v>
      </c>
      <c r="XV31">
        <f t="shared" si="19"/>
        <v>0</v>
      </c>
      <c r="XW31">
        <f t="shared" si="19"/>
        <v>0</v>
      </c>
      <c r="XX31">
        <f t="shared" si="19"/>
        <v>0</v>
      </c>
      <c r="XY31">
        <f t="shared" si="19"/>
        <v>0</v>
      </c>
      <c r="XZ31">
        <f t="shared" si="19"/>
        <v>0</v>
      </c>
      <c r="YA31">
        <f t="shared" ref="YA31:AAL31" si="20">XZ32</f>
        <v>0</v>
      </c>
      <c r="YB31">
        <f t="shared" si="20"/>
        <v>0</v>
      </c>
      <c r="YC31">
        <f t="shared" si="20"/>
        <v>0</v>
      </c>
      <c r="YD31">
        <f t="shared" si="20"/>
        <v>0</v>
      </c>
      <c r="YE31">
        <f t="shared" si="20"/>
        <v>0</v>
      </c>
      <c r="YF31">
        <f t="shared" si="20"/>
        <v>0</v>
      </c>
      <c r="YG31">
        <f t="shared" si="20"/>
        <v>0</v>
      </c>
      <c r="YH31">
        <f t="shared" si="20"/>
        <v>0</v>
      </c>
      <c r="YI31">
        <f t="shared" si="20"/>
        <v>0</v>
      </c>
      <c r="YJ31">
        <f t="shared" si="20"/>
        <v>0</v>
      </c>
      <c r="YK31">
        <f t="shared" si="20"/>
        <v>0</v>
      </c>
      <c r="YL31">
        <f t="shared" si="20"/>
        <v>0</v>
      </c>
      <c r="YM31">
        <f t="shared" si="20"/>
        <v>0</v>
      </c>
      <c r="YN31">
        <f t="shared" si="20"/>
        <v>0</v>
      </c>
      <c r="YO31">
        <f t="shared" si="20"/>
        <v>0</v>
      </c>
      <c r="YP31">
        <f t="shared" si="20"/>
        <v>0</v>
      </c>
      <c r="YQ31">
        <f t="shared" si="20"/>
        <v>0</v>
      </c>
      <c r="YR31">
        <f t="shared" si="20"/>
        <v>0</v>
      </c>
      <c r="YS31">
        <f t="shared" si="20"/>
        <v>0</v>
      </c>
      <c r="YT31">
        <f t="shared" si="20"/>
        <v>0</v>
      </c>
      <c r="YU31">
        <f t="shared" si="20"/>
        <v>0</v>
      </c>
      <c r="YV31">
        <f t="shared" si="20"/>
        <v>0</v>
      </c>
      <c r="YW31">
        <f t="shared" si="20"/>
        <v>0</v>
      </c>
      <c r="YX31">
        <f t="shared" si="20"/>
        <v>0</v>
      </c>
      <c r="YY31">
        <f t="shared" si="20"/>
        <v>0</v>
      </c>
      <c r="YZ31">
        <f t="shared" si="20"/>
        <v>0</v>
      </c>
      <c r="ZA31">
        <f t="shared" si="20"/>
        <v>0</v>
      </c>
      <c r="ZB31">
        <f t="shared" si="20"/>
        <v>0</v>
      </c>
      <c r="ZC31">
        <f t="shared" si="20"/>
        <v>0</v>
      </c>
      <c r="ZD31">
        <f t="shared" si="20"/>
        <v>0</v>
      </c>
      <c r="ZE31">
        <f t="shared" si="20"/>
        <v>0</v>
      </c>
      <c r="ZF31">
        <f t="shared" si="20"/>
        <v>0</v>
      </c>
      <c r="ZG31">
        <f t="shared" si="20"/>
        <v>0</v>
      </c>
      <c r="ZH31">
        <f t="shared" si="20"/>
        <v>0</v>
      </c>
      <c r="ZI31">
        <f t="shared" si="20"/>
        <v>0</v>
      </c>
      <c r="ZJ31">
        <f t="shared" si="20"/>
        <v>0</v>
      </c>
      <c r="ZK31">
        <f t="shared" si="20"/>
        <v>0</v>
      </c>
      <c r="ZL31">
        <f t="shared" si="20"/>
        <v>0</v>
      </c>
      <c r="ZM31">
        <f t="shared" si="20"/>
        <v>0</v>
      </c>
      <c r="ZN31">
        <f t="shared" si="20"/>
        <v>0</v>
      </c>
      <c r="ZO31">
        <f t="shared" si="20"/>
        <v>0</v>
      </c>
      <c r="ZP31">
        <f t="shared" si="20"/>
        <v>0</v>
      </c>
      <c r="ZQ31">
        <f t="shared" si="20"/>
        <v>0</v>
      </c>
      <c r="ZR31">
        <f t="shared" si="20"/>
        <v>0</v>
      </c>
      <c r="ZS31">
        <f t="shared" si="20"/>
        <v>0</v>
      </c>
      <c r="ZT31">
        <f t="shared" si="20"/>
        <v>0</v>
      </c>
      <c r="ZU31">
        <f t="shared" si="20"/>
        <v>0</v>
      </c>
      <c r="ZV31">
        <f t="shared" si="20"/>
        <v>0</v>
      </c>
      <c r="ZW31">
        <f t="shared" si="20"/>
        <v>0</v>
      </c>
      <c r="ZX31">
        <f t="shared" si="20"/>
        <v>0</v>
      </c>
      <c r="ZY31">
        <f t="shared" si="20"/>
        <v>0</v>
      </c>
      <c r="ZZ31">
        <f t="shared" si="20"/>
        <v>0</v>
      </c>
      <c r="AAA31">
        <f t="shared" si="20"/>
        <v>0</v>
      </c>
      <c r="AAB31">
        <f t="shared" si="20"/>
        <v>0</v>
      </c>
      <c r="AAC31">
        <f t="shared" si="20"/>
        <v>0</v>
      </c>
      <c r="AAD31">
        <f t="shared" si="20"/>
        <v>0</v>
      </c>
      <c r="AAE31">
        <f t="shared" si="20"/>
        <v>0</v>
      </c>
      <c r="AAF31">
        <f t="shared" si="20"/>
        <v>0</v>
      </c>
      <c r="AAG31">
        <f t="shared" si="20"/>
        <v>0</v>
      </c>
      <c r="AAH31">
        <f t="shared" si="20"/>
        <v>0</v>
      </c>
      <c r="AAI31">
        <f t="shared" si="20"/>
        <v>0</v>
      </c>
      <c r="AAJ31">
        <f t="shared" si="20"/>
        <v>0</v>
      </c>
      <c r="AAK31">
        <f t="shared" si="20"/>
        <v>0</v>
      </c>
      <c r="AAL31">
        <f t="shared" si="20"/>
        <v>0</v>
      </c>
      <c r="AAM31">
        <f t="shared" ref="AAM31:ACX31" si="21">AAL32</f>
        <v>0</v>
      </c>
      <c r="AAN31">
        <f t="shared" si="21"/>
        <v>0</v>
      </c>
      <c r="AAO31">
        <f t="shared" si="21"/>
        <v>0</v>
      </c>
      <c r="AAP31">
        <f t="shared" si="21"/>
        <v>0</v>
      </c>
      <c r="AAQ31">
        <f t="shared" si="21"/>
        <v>0</v>
      </c>
      <c r="AAR31">
        <f t="shared" si="21"/>
        <v>0</v>
      </c>
      <c r="AAS31">
        <f t="shared" si="21"/>
        <v>0</v>
      </c>
      <c r="AAT31">
        <f t="shared" si="21"/>
        <v>0</v>
      </c>
      <c r="AAU31">
        <f t="shared" si="21"/>
        <v>0</v>
      </c>
      <c r="AAV31">
        <f t="shared" si="21"/>
        <v>0</v>
      </c>
      <c r="AAW31">
        <f t="shared" si="21"/>
        <v>0</v>
      </c>
      <c r="AAX31">
        <f t="shared" si="21"/>
        <v>0</v>
      </c>
      <c r="AAY31">
        <f t="shared" si="21"/>
        <v>0</v>
      </c>
      <c r="AAZ31">
        <f t="shared" si="21"/>
        <v>0</v>
      </c>
      <c r="ABA31">
        <f t="shared" si="21"/>
        <v>0</v>
      </c>
      <c r="ABB31">
        <f t="shared" si="21"/>
        <v>0</v>
      </c>
      <c r="ABC31">
        <f t="shared" si="21"/>
        <v>0</v>
      </c>
      <c r="ABD31">
        <f t="shared" si="21"/>
        <v>0</v>
      </c>
      <c r="ABE31">
        <f t="shared" si="21"/>
        <v>0</v>
      </c>
      <c r="ABF31">
        <f t="shared" si="21"/>
        <v>0</v>
      </c>
      <c r="ABG31">
        <f t="shared" si="21"/>
        <v>0</v>
      </c>
      <c r="ABH31">
        <f t="shared" si="21"/>
        <v>0</v>
      </c>
      <c r="ABI31">
        <f t="shared" si="21"/>
        <v>0</v>
      </c>
      <c r="ABJ31">
        <f t="shared" si="21"/>
        <v>0</v>
      </c>
      <c r="ABK31">
        <f t="shared" si="21"/>
        <v>0</v>
      </c>
      <c r="ABL31">
        <f t="shared" si="21"/>
        <v>0</v>
      </c>
      <c r="ABM31">
        <f t="shared" si="21"/>
        <v>0</v>
      </c>
      <c r="ABN31">
        <f t="shared" si="21"/>
        <v>0</v>
      </c>
      <c r="ABO31">
        <f t="shared" si="21"/>
        <v>0</v>
      </c>
      <c r="ABP31">
        <f t="shared" si="21"/>
        <v>0</v>
      </c>
      <c r="ABQ31">
        <f t="shared" si="21"/>
        <v>0</v>
      </c>
      <c r="ABR31">
        <f t="shared" si="21"/>
        <v>0</v>
      </c>
      <c r="ABS31">
        <f t="shared" si="21"/>
        <v>0</v>
      </c>
      <c r="ABT31">
        <f t="shared" si="21"/>
        <v>0</v>
      </c>
      <c r="ABU31">
        <f t="shared" si="21"/>
        <v>0</v>
      </c>
      <c r="ABV31">
        <f t="shared" si="21"/>
        <v>0</v>
      </c>
      <c r="ABW31">
        <f t="shared" si="21"/>
        <v>0</v>
      </c>
      <c r="ABX31">
        <f t="shared" si="21"/>
        <v>0</v>
      </c>
      <c r="ABY31">
        <f t="shared" si="21"/>
        <v>0</v>
      </c>
      <c r="ABZ31">
        <f t="shared" si="21"/>
        <v>0</v>
      </c>
      <c r="ACA31">
        <f t="shared" si="21"/>
        <v>0</v>
      </c>
      <c r="ACB31">
        <f t="shared" si="21"/>
        <v>0</v>
      </c>
      <c r="ACC31">
        <f t="shared" si="21"/>
        <v>0</v>
      </c>
      <c r="ACD31">
        <f t="shared" si="21"/>
        <v>0</v>
      </c>
      <c r="ACE31">
        <f t="shared" si="21"/>
        <v>0</v>
      </c>
      <c r="ACF31">
        <f t="shared" si="21"/>
        <v>0</v>
      </c>
      <c r="ACG31">
        <f t="shared" si="21"/>
        <v>0</v>
      </c>
      <c r="ACH31">
        <f t="shared" si="21"/>
        <v>0</v>
      </c>
      <c r="ACI31">
        <f t="shared" si="21"/>
        <v>0</v>
      </c>
      <c r="ACJ31">
        <f t="shared" si="21"/>
        <v>0</v>
      </c>
      <c r="ACK31">
        <f t="shared" si="21"/>
        <v>0</v>
      </c>
      <c r="ACL31">
        <f t="shared" si="21"/>
        <v>0</v>
      </c>
      <c r="ACM31">
        <f t="shared" si="21"/>
        <v>0</v>
      </c>
      <c r="ACN31">
        <f t="shared" si="21"/>
        <v>0</v>
      </c>
      <c r="ACO31">
        <f t="shared" si="21"/>
        <v>0</v>
      </c>
      <c r="ACP31">
        <f t="shared" si="21"/>
        <v>0</v>
      </c>
      <c r="ACQ31">
        <f t="shared" si="21"/>
        <v>0</v>
      </c>
      <c r="ACR31">
        <f t="shared" si="21"/>
        <v>0</v>
      </c>
      <c r="ACS31">
        <f t="shared" si="21"/>
        <v>0</v>
      </c>
      <c r="ACT31">
        <f t="shared" si="21"/>
        <v>0</v>
      </c>
      <c r="ACU31">
        <f t="shared" si="21"/>
        <v>0</v>
      </c>
      <c r="ACV31">
        <f t="shared" si="21"/>
        <v>0</v>
      </c>
      <c r="ACW31">
        <f t="shared" si="21"/>
        <v>0</v>
      </c>
      <c r="ACX31">
        <f t="shared" si="21"/>
        <v>0</v>
      </c>
      <c r="ACY31">
        <f t="shared" ref="ACY31:AFJ31" si="22">ACX32</f>
        <v>0</v>
      </c>
      <c r="ACZ31">
        <f t="shared" si="22"/>
        <v>0</v>
      </c>
      <c r="ADA31">
        <f t="shared" si="22"/>
        <v>0</v>
      </c>
      <c r="ADB31">
        <f t="shared" si="22"/>
        <v>0</v>
      </c>
      <c r="ADC31">
        <f t="shared" si="22"/>
        <v>0</v>
      </c>
      <c r="ADD31">
        <f t="shared" si="22"/>
        <v>0</v>
      </c>
      <c r="ADE31">
        <f t="shared" si="22"/>
        <v>0</v>
      </c>
      <c r="ADF31">
        <f t="shared" si="22"/>
        <v>0</v>
      </c>
      <c r="ADG31">
        <f t="shared" si="22"/>
        <v>0</v>
      </c>
      <c r="ADH31">
        <f t="shared" si="22"/>
        <v>0</v>
      </c>
      <c r="ADI31">
        <f t="shared" si="22"/>
        <v>0</v>
      </c>
      <c r="ADJ31">
        <f t="shared" si="22"/>
        <v>0</v>
      </c>
      <c r="ADK31">
        <f t="shared" si="22"/>
        <v>0</v>
      </c>
      <c r="ADL31">
        <f t="shared" si="22"/>
        <v>0</v>
      </c>
      <c r="ADM31">
        <f t="shared" si="22"/>
        <v>0</v>
      </c>
      <c r="ADN31">
        <f t="shared" si="22"/>
        <v>0</v>
      </c>
      <c r="ADO31">
        <f t="shared" si="22"/>
        <v>0</v>
      </c>
      <c r="ADP31">
        <f t="shared" si="22"/>
        <v>0</v>
      </c>
      <c r="ADQ31">
        <f t="shared" si="22"/>
        <v>0</v>
      </c>
      <c r="ADR31">
        <f t="shared" si="22"/>
        <v>0</v>
      </c>
      <c r="ADS31">
        <f t="shared" si="22"/>
        <v>0</v>
      </c>
      <c r="ADT31">
        <f t="shared" si="22"/>
        <v>0</v>
      </c>
      <c r="ADU31">
        <f t="shared" si="22"/>
        <v>0</v>
      </c>
      <c r="ADV31">
        <f t="shared" si="22"/>
        <v>0</v>
      </c>
      <c r="ADW31">
        <f t="shared" si="22"/>
        <v>0</v>
      </c>
      <c r="ADX31">
        <f t="shared" si="22"/>
        <v>0</v>
      </c>
      <c r="ADY31">
        <f t="shared" si="22"/>
        <v>0</v>
      </c>
      <c r="ADZ31">
        <f t="shared" si="22"/>
        <v>0</v>
      </c>
      <c r="AEA31">
        <f t="shared" si="22"/>
        <v>0</v>
      </c>
      <c r="AEB31">
        <f t="shared" si="22"/>
        <v>0</v>
      </c>
      <c r="AEC31">
        <f t="shared" si="22"/>
        <v>0</v>
      </c>
      <c r="AED31">
        <f t="shared" si="22"/>
        <v>0</v>
      </c>
      <c r="AEE31">
        <f t="shared" si="22"/>
        <v>0</v>
      </c>
      <c r="AEF31">
        <f t="shared" si="22"/>
        <v>0</v>
      </c>
      <c r="AEG31">
        <f t="shared" si="22"/>
        <v>0</v>
      </c>
      <c r="AEH31">
        <f t="shared" si="22"/>
        <v>0</v>
      </c>
      <c r="AEI31">
        <f t="shared" si="22"/>
        <v>0</v>
      </c>
      <c r="AEJ31">
        <f t="shared" si="22"/>
        <v>0</v>
      </c>
      <c r="AEK31">
        <f t="shared" si="22"/>
        <v>0</v>
      </c>
      <c r="AEL31">
        <f t="shared" si="22"/>
        <v>0</v>
      </c>
      <c r="AEM31">
        <f t="shared" si="22"/>
        <v>0</v>
      </c>
      <c r="AEN31">
        <f t="shared" si="22"/>
        <v>0</v>
      </c>
      <c r="AEO31">
        <f t="shared" si="22"/>
        <v>0</v>
      </c>
      <c r="AEP31">
        <f t="shared" si="22"/>
        <v>0</v>
      </c>
      <c r="AEQ31">
        <f t="shared" si="22"/>
        <v>0</v>
      </c>
      <c r="AER31">
        <f t="shared" si="22"/>
        <v>0</v>
      </c>
      <c r="AES31">
        <f t="shared" si="22"/>
        <v>0</v>
      </c>
      <c r="AET31">
        <f t="shared" si="22"/>
        <v>0</v>
      </c>
      <c r="AEU31">
        <f t="shared" si="22"/>
        <v>0</v>
      </c>
      <c r="AEV31">
        <f t="shared" si="22"/>
        <v>0</v>
      </c>
      <c r="AEW31">
        <f t="shared" si="22"/>
        <v>0</v>
      </c>
      <c r="AEX31">
        <f t="shared" si="22"/>
        <v>0</v>
      </c>
      <c r="AEY31">
        <f t="shared" si="22"/>
        <v>0</v>
      </c>
      <c r="AEZ31">
        <f t="shared" si="22"/>
        <v>0</v>
      </c>
      <c r="AFA31">
        <f t="shared" si="22"/>
        <v>0</v>
      </c>
      <c r="AFB31">
        <f t="shared" si="22"/>
        <v>0</v>
      </c>
      <c r="AFC31">
        <f t="shared" si="22"/>
        <v>0</v>
      </c>
      <c r="AFD31">
        <f t="shared" si="22"/>
        <v>0</v>
      </c>
      <c r="AFE31">
        <f t="shared" si="22"/>
        <v>0</v>
      </c>
      <c r="AFF31">
        <f t="shared" si="22"/>
        <v>0</v>
      </c>
      <c r="AFG31">
        <f t="shared" si="22"/>
        <v>0</v>
      </c>
      <c r="AFH31">
        <f t="shared" si="22"/>
        <v>0</v>
      </c>
      <c r="AFI31">
        <f t="shared" si="22"/>
        <v>0</v>
      </c>
      <c r="AFJ31">
        <f t="shared" si="22"/>
        <v>0</v>
      </c>
      <c r="AFK31">
        <f t="shared" ref="AFK31:AHV31" si="23">AFJ32</f>
        <v>0</v>
      </c>
      <c r="AFL31">
        <f t="shared" si="23"/>
        <v>0</v>
      </c>
      <c r="AFM31">
        <f t="shared" si="23"/>
        <v>0</v>
      </c>
      <c r="AFN31">
        <f t="shared" si="23"/>
        <v>0</v>
      </c>
      <c r="AFO31">
        <f t="shared" si="23"/>
        <v>0</v>
      </c>
      <c r="AFP31">
        <f t="shared" si="23"/>
        <v>0</v>
      </c>
      <c r="AFQ31">
        <f t="shared" si="23"/>
        <v>0</v>
      </c>
      <c r="AFR31">
        <f t="shared" si="23"/>
        <v>0</v>
      </c>
      <c r="AFS31">
        <f t="shared" si="23"/>
        <v>0</v>
      </c>
      <c r="AFT31">
        <f t="shared" si="23"/>
        <v>0</v>
      </c>
      <c r="AFU31">
        <f t="shared" si="23"/>
        <v>0</v>
      </c>
      <c r="AFV31">
        <f t="shared" si="23"/>
        <v>0</v>
      </c>
      <c r="AFW31">
        <f t="shared" si="23"/>
        <v>0</v>
      </c>
      <c r="AFX31">
        <f t="shared" si="23"/>
        <v>0</v>
      </c>
      <c r="AFY31">
        <f t="shared" si="23"/>
        <v>0</v>
      </c>
      <c r="AFZ31">
        <f t="shared" si="23"/>
        <v>0</v>
      </c>
      <c r="AGA31">
        <f t="shared" si="23"/>
        <v>0</v>
      </c>
      <c r="AGB31">
        <f t="shared" si="23"/>
        <v>0</v>
      </c>
      <c r="AGC31">
        <f t="shared" si="23"/>
        <v>0</v>
      </c>
      <c r="AGD31">
        <f t="shared" si="23"/>
        <v>0</v>
      </c>
      <c r="AGE31">
        <f t="shared" si="23"/>
        <v>0</v>
      </c>
      <c r="AGF31">
        <f t="shared" si="23"/>
        <v>0</v>
      </c>
      <c r="AGG31">
        <f t="shared" si="23"/>
        <v>0</v>
      </c>
      <c r="AGH31">
        <f t="shared" si="23"/>
        <v>0</v>
      </c>
      <c r="AGI31">
        <f t="shared" si="23"/>
        <v>0</v>
      </c>
      <c r="AGJ31">
        <f t="shared" si="23"/>
        <v>0</v>
      </c>
      <c r="AGK31">
        <f t="shared" si="23"/>
        <v>0</v>
      </c>
      <c r="AGL31">
        <f t="shared" si="23"/>
        <v>0</v>
      </c>
      <c r="AGM31">
        <f t="shared" si="23"/>
        <v>0</v>
      </c>
      <c r="AGN31">
        <f t="shared" si="23"/>
        <v>0</v>
      </c>
      <c r="AGO31">
        <f t="shared" si="23"/>
        <v>0</v>
      </c>
      <c r="AGP31">
        <f t="shared" si="23"/>
        <v>0</v>
      </c>
      <c r="AGQ31">
        <f t="shared" si="23"/>
        <v>0</v>
      </c>
      <c r="AGR31">
        <f t="shared" si="23"/>
        <v>0</v>
      </c>
      <c r="AGS31">
        <f t="shared" si="23"/>
        <v>0</v>
      </c>
      <c r="AGT31">
        <f t="shared" si="23"/>
        <v>0</v>
      </c>
      <c r="AGU31">
        <f t="shared" si="23"/>
        <v>0</v>
      </c>
      <c r="AGV31">
        <f t="shared" si="23"/>
        <v>0</v>
      </c>
      <c r="AGW31">
        <f t="shared" si="23"/>
        <v>0</v>
      </c>
      <c r="AGX31">
        <f t="shared" si="23"/>
        <v>0</v>
      </c>
      <c r="AGY31">
        <f t="shared" si="23"/>
        <v>0</v>
      </c>
      <c r="AGZ31">
        <f t="shared" si="23"/>
        <v>0</v>
      </c>
      <c r="AHA31">
        <f t="shared" si="23"/>
        <v>0</v>
      </c>
      <c r="AHB31">
        <f t="shared" si="23"/>
        <v>0</v>
      </c>
      <c r="AHC31">
        <f t="shared" si="23"/>
        <v>0</v>
      </c>
      <c r="AHD31">
        <f t="shared" si="23"/>
        <v>0</v>
      </c>
      <c r="AHE31">
        <f t="shared" si="23"/>
        <v>0</v>
      </c>
      <c r="AHF31">
        <f t="shared" si="23"/>
        <v>0</v>
      </c>
      <c r="AHG31">
        <f t="shared" si="23"/>
        <v>0</v>
      </c>
      <c r="AHH31">
        <f t="shared" si="23"/>
        <v>0</v>
      </c>
      <c r="AHI31">
        <f t="shared" si="23"/>
        <v>0</v>
      </c>
      <c r="AHJ31">
        <f t="shared" si="23"/>
        <v>0</v>
      </c>
      <c r="AHK31">
        <f t="shared" si="23"/>
        <v>0</v>
      </c>
      <c r="AHL31">
        <f t="shared" si="23"/>
        <v>0</v>
      </c>
      <c r="AHM31">
        <f t="shared" si="23"/>
        <v>0</v>
      </c>
      <c r="AHN31">
        <f t="shared" si="23"/>
        <v>0</v>
      </c>
      <c r="AHO31">
        <f t="shared" si="23"/>
        <v>0</v>
      </c>
      <c r="AHP31">
        <f t="shared" si="23"/>
        <v>0</v>
      </c>
      <c r="AHQ31">
        <f t="shared" si="23"/>
        <v>0</v>
      </c>
      <c r="AHR31">
        <f t="shared" si="23"/>
        <v>0</v>
      </c>
      <c r="AHS31">
        <f t="shared" si="23"/>
        <v>0</v>
      </c>
      <c r="AHT31">
        <f t="shared" si="23"/>
        <v>0</v>
      </c>
      <c r="AHU31">
        <f t="shared" si="23"/>
        <v>0</v>
      </c>
      <c r="AHV31">
        <f t="shared" si="23"/>
        <v>0</v>
      </c>
      <c r="AHW31">
        <f t="shared" ref="AHW31:AKH31" si="24">AHV32</f>
        <v>0</v>
      </c>
      <c r="AHX31">
        <f t="shared" si="24"/>
        <v>0</v>
      </c>
      <c r="AHY31">
        <f t="shared" si="24"/>
        <v>0</v>
      </c>
      <c r="AHZ31">
        <f t="shared" si="24"/>
        <v>0</v>
      </c>
      <c r="AIA31">
        <f t="shared" si="24"/>
        <v>0</v>
      </c>
      <c r="AIB31">
        <f t="shared" si="24"/>
        <v>0</v>
      </c>
      <c r="AIC31">
        <f t="shared" si="24"/>
        <v>0</v>
      </c>
      <c r="AID31">
        <f t="shared" si="24"/>
        <v>0</v>
      </c>
      <c r="AIE31">
        <f t="shared" si="24"/>
        <v>0</v>
      </c>
      <c r="AIF31">
        <f t="shared" si="24"/>
        <v>0</v>
      </c>
      <c r="AIG31">
        <f t="shared" si="24"/>
        <v>0</v>
      </c>
      <c r="AIH31">
        <f t="shared" si="24"/>
        <v>0</v>
      </c>
      <c r="AII31">
        <f t="shared" si="24"/>
        <v>0</v>
      </c>
      <c r="AIJ31">
        <f t="shared" si="24"/>
        <v>0</v>
      </c>
      <c r="AIK31">
        <f t="shared" si="24"/>
        <v>0</v>
      </c>
      <c r="AIL31">
        <f t="shared" si="24"/>
        <v>0</v>
      </c>
      <c r="AIM31">
        <f t="shared" si="24"/>
        <v>0</v>
      </c>
      <c r="AIN31">
        <f t="shared" si="24"/>
        <v>0</v>
      </c>
      <c r="AIO31">
        <f t="shared" si="24"/>
        <v>0</v>
      </c>
      <c r="AIP31">
        <f t="shared" si="24"/>
        <v>0</v>
      </c>
      <c r="AIQ31">
        <f t="shared" si="24"/>
        <v>0</v>
      </c>
      <c r="AIR31">
        <f t="shared" si="24"/>
        <v>0</v>
      </c>
      <c r="AIS31">
        <f t="shared" si="24"/>
        <v>0</v>
      </c>
      <c r="AIT31">
        <f t="shared" si="24"/>
        <v>0</v>
      </c>
      <c r="AIU31">
        <f t="shared" si="24"/>
        <v>0</v>
      </c>
      <c r="AIV31">
        <f t="shared" si="24"/>
        <v>0</v>
      </c>
      <c r="AIW31">
        <f t="shared" si="24"/>
        <v>0</v>
      </c>
      <c r="AIX31">
        <f t="shared" si="24"/>
        <v>0</v>
      </c>
      <c r="AIY31">
        <f t="shared" si="24"/>
        <v>0</v>
      </c>
      <c r="AIZ31">
        <f t="shared" si="24"/>
        <v>0</v>
      </c>
      <c r="AJA31">
        <f t="shared" si="24"/>
        <v>0</v>
      </c>
      <c r="AJB31">
        <f t="shared" si="24"/>
        <v>0</v>
      </c>
      <c r="AJC31">
        <f t="shared" si="24"/>
        <v>0</v>
      </c>
      <c r="AJD31">
        <f t="shared" si="24"/>
        <v>0</v>
      </c>
      <c r="AJE31">
        <f t="shared" si="24"/>
        <v>0</v>
      </c>
      <c r="AJF31">
        <f t="shared" si="24"/>
        <v>0</v>
      </c>
      <c r="AJG31">
        <f t="shared" si="24"/>
        <v>0</v>
      </c>
      <c r="AJH31">
        <f t="shared" si="24"/>
        <v>0</v>
      </c>
      <c r="AJI31">
        <f t="shared" si="24"/>
        <v>0</v>
      </c>
      <c r="AJJ31">
        <f t="shared" si="24"/>
        <v>0</v>
      </c>
      <c r="AJK31">
        <f t="shared" si="24"/>
        <v>0</v>
      </c>
      <c r="AJL31">
        <f t="shared" si="24"/>
        <v>0</v>
      </c>
      <c r="AJM31">
        <f t="shared" si="24"/>
        <v>0</v>
      </c>
      <c r="AJN31">
        <f t="shared" si="24"/>
        <v>0</v>
      </c>
      <c r="AJO31">
        <f t="shared" si="24"/>
        <v>0</v>
      </c>
      <c r="AJP31">
        <f t="shared" si="24"/>
        <v>0</v>
      </c>
      <c r="AJQ31">
        <f t="shared" si="24"/>
        <v>0</v>
      </c>
      <c r="AJR31">
        <f t="shared" si="24"/>
        <v>0</v>
      </c>
      <c r="AJS31">
        <f t="shared" si="24"/>
        <v>0</v>
      </c>
      <c r="AJT31">
        <f t="shared" si="24"/>
        <v>0</v>
      </c>
      <c r="AJU31">
        <f t="shared" si="24"/>
        <v>0</v>
      </c>
      <c r="AJV31">
        <f t="shared" si="24"/>
        <v>0</v>
      </c>
      <c r="AJW31">
        <f t="shared" si="24"/>
        <v>0</v>
      </c>
      <c r="AJX31">
        <f t="shared" si="24"/>
        <v>0</v>
      </c>
      <c r="AJY31">
        <f t="shared" si="24"/>
        <v>0</v>
      </c>
      <c r="AJZ31">
        <f t="shared" si="24"/>
        <v>0</v>
      </c>
      <c r="AKA31">
        <f t="shared" si="24"/>
        <v>0</v>
      </c>
      <c r="AKB31">
        <f t="shared" si="24"/>
        <v>0</v>
      </c>
      <c r="AKC31">
        <f t="shared" si="24"/>
        <v>0</v>
      </c>
      <c r="AKD31">
        <f t="shared" si="24"/>
        <v>0</v>
      </c>
      <c r="AKE31">
        <f t="shared" si="24"/>
        <v>0</v>
      </c>
      <c r="AKF31">
        <f t="shared" si="24"/>
        <v>0</v>
      </c>
      <c r="AKG31">
        <f t="shared" si="24"/>
        <v>0</v>
      </c>
      <c r="AKH31">
        <f t="shared" si="24"/>
        <v>0</v>
      </c>
      <c r="AKI31">
        <f t="shared" ref="AKI31:AMT31" si="25">AKH32</f>
        <v>0</v>
      </c>
      <c r="AKJ31">
        <f t="shared" si="25"/>
        <v>0</v>
      </c>
      <c r="AKK31">
        <f t="shared" si="25"/>
        <v>0</v>
      </c>
      <c r="AKL31">
        <f t="shared" si="25"/>
        <v>0</v>
      </c>
      <c r="AKM31">
        <f t="shared" si="25"/>
        <v>0</v>
      </c>
      <c r="AKN31">
        <f t="shared" si="25"/>
        <v>0</v>
      </c>
      <c r="AKO31">
        <f t="shared" si="25"/>
        <v>0</v>
      </c>
      <c r="AKP31">
        <f t="shared" si="25"/>
        <v>0</v>
      </c>
      <c r="AKQ31">
        <f t="shared" si="25"/>
        <v>0</v>
      </c>
      <c r="AKR31">
        <f t="shared" si="25"/>
        <v>0</v>
      </c>
      <c r="AKS31">
        <f t="shared" si="25"/>
        <v>0</v>
      </c>
      <c r="AKT31">
        <f t="shared" si="25"/>
        <v>0</v>
      </c>
      <c r="AKU31">
        <f t="shared" si="25"/>
        <v>0</v>
      </c>
      <c r="AKV31">
        <f t="shared" si="25"/>
        <v>0</v>
      </c>
      <c r="AKW31">
        <f t="shared" si="25"/>
        <v>0</v>
      </c>
      <c r="AKX31">
        <f t="shared" si="25"/>
        <v>0</v>
      </c>
      <c r="AKY31">
        <f t="shared" si="25"/>
        <v>0</v>
      </c>
      <c r="AKZ31">
        <f t="shared" si="25"/>
        <v>0</v>
      </c>
      <c r="ALA31">
        <f t="shared" si="25"/>
        <v>0</v>
      </c>
      <c r="ALB31">
        <f t="shared" si="25"/>
        <v>0</v>
      </c>
      <c r="ALC31">
        <f t="shared" si="25"/>
        <v>0</v>
      </c>
      <c r="ALD31">
        <f t="shared" si="25"/>
        <v>0</v>
      </c>
      <c r="ALE31">
        <f t="shared" si="25"/>
        <v>0</v>
      </c>
      <c r="ALF31">
        <f t="shared" si="25"/>
        <v>0</v>
      </c>
      <c r="ALG31">
        <f t="shared" si="25"/>
        <v>0</v>
      </c>
      <c r="ALH31">
        <f t="shared" si="25"/>
        <v>0</v>
      </c>
      <c r="ALI31">
        <f t="shared" si="25"/>
        <v>0</v>
      </c>
      <c r="ALJ31">
        <f t="shared" si="25"/>
        <v>0</v>
      </c>
      <c r="ALK31">
        <f t="shared" si="25"/>
        <v>0</v>
      </c>
      <c r="ALL31">
        <f t="shared" si="25"/>
        <v>0</v>
      </c>
      <c r="ALM31">
        <f t="shared" si="25"/>
        <v>0</v>
      </c>
      <c r="ALN31">
        <f t="shared" si="25"/>
        <v>0</v>
      </c>
      <c r="ALO31">
        <f t="shared" si="25"/>
        <v>0</v>
      </c>
      <c r="ALP31">
        <f t="shared" si="25"/>
        <v>0</v>
      </c>
      <c r="ALQ31">
        <f t="shared" si="25"/>
        <v>0</v>
      </c>
      <c r="ALR31">
        <f t="shared" si="25"/>
        <v>0</v>
      </c>
      <c r="ALS31">
        <f t="shared" si="25"/>
        <v>0</v>
      </c>
      <c r="ALT31">
        <f t="shared" si="25"/>
        <v>0</v>
      </c>
      <c r="ALU31">
        <f t="shared" si="25"/>
        <v>0</v>
      </c>
      <c r="ALV31">
        <f t="shared" si="25"/>
        <v>0</v>
      </c>
      <c r="ALW31">
        <f t="shared" si="25"/>
        <v>0</v>
      </c>
      <c r="ALX31">
        <f t="shared" si="25"/>
        <v>0</v>
      </c>
      <c r="ALY31">
        <f t="shared" si="25"/>
        <v>0</v>
      </c>
      <c r="ALZ31">
        <f t="shared" si="25"/>
        <v>0</v>
      </c>
      <c r="AMA31">
        <f t="shared" si="25"/>
        <v>0</v>
      </c>
      <c r="AMB31">
        <f t="shared" si="25"/>
        <v>0</v>
      </c>
      <c r="AMC31">
        <f t="shared" si="25"/>
        <v>0</v>
      </c>
      <c r="AMD31">
        <f t="shared" si="25"/>
        <v>0</v>
      </c>
      <c r="AME31">
        <f t="shared" si="25"/>
        <v>0</v>
      </c>
      <c r="AMF31">
        <f t="shared" si="25"/>
        <v>0</v>
      </c>
      <c r="AMG31">
        <f t="shared" si="25"/>
        <v>0</v>
      </c>
      <c r="AMH31">
        <f t="shared" si="25"/>
        <v>0</v>
      </c>
      <c r="AMI31">
        <f t="shared" si="25"/>
        <v>0</v>
      </c>
      <c r="AMJ31">
        <f t="shared" si="25"/>
        <v>0</v>
      </c>
      <c r="AMK31">
        <f t="shared" si="25"/>
        <v>0</v>
      </c>
      <c r="AML31">
        <f t="shared" si="25"/>
        <v>0</v>
      </c>
      <c r="AMM31">
        <f t="shared" si="25"/>
        <v>0</v>
      </c>
      <c r="AMN31">
        <f t="shared" si="25"/>
        <v>0</v>
      </c>
      <c r="AMO31">
        <f t="shared" si="25"/>
        <v>0</v>
      </c>
      <c r="AMP31">
        <f t="shared" si="25"/>
        <v>0</v>
      </c>
      <c r="AMQ31">
        <f t="shared" si="25"/>
        <v>0</v>
      </c>
      <c r="AMR31">
        <f t="shared" si="25"/>
        <v>0</v>
      </c>
      <c r="AMS31">
        <f t="shared" si="25"/>
        <v>0</v>
      </c>
      <c r="AMT31">
        <f t="shared" si="25"/>
        <v>0</v>
      </c>
      <c r="AMU31">
        <f t="shared" ref="AMU31:APF31" si="26">AMT32</f>
        <v>0</v>
      </c>
      <c r="AMV31">
        <f t="shared" si="26"/>
        <v>0</v>
      </c>
      <c r="AMW31">
        <f t="shared" si="26"/>
        <v>0</v>
      </c>
      <c r="AMX31">
        <f t="shared" si="26"/>
        <v>0</v>
      </c>
      <c r="AMY31">
        <f t="shared" si="26"/>
        <v>0</v>
      </c>
      <c r="AMZ31">
        <f t="shared" si="26"/>
        <v>0</v>
      </c>
      <c r="ANA31">
        <f t="shared" si="26"/>
        <v>0</v>
      </c>
      <c r="ANB31">
        <f t="shared" si="26"/>
        <v>0</v>
      </c>
      <c r="ANC31">
        <f t="shared" si="26"/>
        <v>0</v>
      </c>
      <c r="AND31">
        <f t="shared" si="26"/>
        <v>0</v>
      </c>
      <c r="ANE31">
        <f t="shared" si="26"/>
        <v>0</v>
      </c>
      <c r="ANF31">
        <f t="shared" si="26"/>
        <v>0</v>
      </c>
      <c r="ANG31">
        <f t="shared" si="26"/>
        <v>0</v>
      </c>
      <c r="ANH31">
        <f t="shared" si="26"/>
        <v>0</v>
      </c>
      <c r="ANI31">
        <f t="shared" si="26"/>
        <v>0</v>
      </c>
      <c r="ANJ31">
        <f t="shared" si="26"/>
        <v>0</v>
      </c>
      <c r="ANK31">
        <f t="shared" si="26"/>
        <v>0</v>
      </c>
      <c r="ANL31">
        <f t="shared" si="26"/>
        <v>0</v>
      </c>
      <c r="ANM31">
        <f t="shared" si="26"/>
        <v>0</v>
      </c>
      <c r="ANN31">
        <f t="shared" si="26"/>
        <v>0</v>
      </c>
      <c r="ANO31">
        <f t="shared" si="26"/>
        <v>0</v>
      </c>
      <c r="ANP31">
        <f t="shared" si="26"/>
        <v>0</v>
      </c>
      <c r="ANQ31">
        <f t="shared" si="26"/>
        <v>0</v>
      </c>
      <c r="ANR31">
        <f t="shared" si="26"/>
        <v>0</v>
      </c>
      <c r="ANS31">
        <f t="shared" si="26"/>
        <v>0</v>
      </c>
      <c r="ANT31">
        <f t="shared" si="26"/>
        <v>0</v>
      </c>
      <c r="ANU31">
        <f t="shared" si="26"/>
        <v>0</v>
      </c>
      <c r="ANV31">
        <f t="shared" si="26"/>
        <v>0</v>
      </c>
      <c r="ANW31">
        <f t="shared" si="26"/>
        <v>0</v>
      </c>
      <c r="ANX31">
        <f t="shared" si="26"/>
        <v>0</v>
      </c>
      <c r="ANY31">
        <f t="shared" si="26"/>
        <v>0</v>
      </c>
      <c r="ANZ31">
        <f t="shared" si="26"/>
        <v>0</v>
      </c>
      <c r="AOA31">
        <f t="shared" si="26"/>
        <v>0</v>
      </c>
      <c r="AOB31">
        <f t="shared" si="26"/>
        <v>0</v>
      </c>
      <c r="AOC31">
        <f t="shared" si="26"/>
        <v>0</v>
      </c>
      <c r="AOD31">
        <f t="shared" si="26"/>
        <v>0</v>
      </c>
      <c r="AOE31">
        <f t="shared" si="26"/>
        <v>0</v>
      </c>
      <c r="AOF31">
        <f t="shared" si="26"/>
        <v>0</v>
      </c>
      <c r="AOG31">
        <f t="shared" si="26"/>
        <v>0</v>
      </c>
      <c r="AOH31">
        <f t="shared" si="26"/>
        <v>0</v>
      </c>
      <c r="AOI31">
        <f t="shared" si="26"/>
        <v>0</v>
      </c>
      <c r="AOJ31">
        <f t="shared" si="26"/>
        <v>0</v>
      </c>
      <c r="AOK31">
        <f t="shared" si="26"/>
        <v>0</v>
      </c>
      <c r="AOL31">
        <f t="shared" si="26"/>
        <v>0</v>
      </c>
      <c r="AOM31">
        <f t="shared" si="26"/>
        <v>0</v>
      </c>
      <c r="AON31">
        <f t="shared" si="26"/>
        <v>0</v>
      </c>
      <c r="AOO31">
        <f t="shared" si="26"/>
        <v>0</v>
      </c>
      <c r="AOP31">
        <f t="shared" si="26"/>
        <v>0</v>
      </c>
      <c r="AOQ31">
        <f t="shared" si="26"/>
        <v>0</v>
      </c>
      <c r="AOR31">
        <f t="shared" si="26"/>
        <v>0</v>
      </c>
      <c r="AOS31">
        <f t="shared" si="26"/>
        <v>0</v>
      </c>
      <c r="AOT31">
        <f t="shared" si="26"/>
        <v>0</v>
      </c>
      <c r="AOU31">
        <f t="shared" si="26"/>
        <v>0</v>
      </c>
      <c r="AOV31">
        <f t="shared" si="26"/>
        <v>0</v>
      </c>
      <c r="AOW31">
        <f t="shared" si="26"/>
        <v>0</v>
      </c>
      <c r="AOX31">
        <f t="shared" si="26"/>
        <v>0</v>
      </c>
      <c r="AOY31">
        <f t="shared" si="26"/>
        <v>0</v>
      </c>
      <c r="AOZ31">
        <f t="shared" si="26"/>
        <v>0</v>
      </c>
      <c r="APA31">
        <f t="shared" si="26"/>
        <v>0</v>
      </c>
      <c r="APB31">
        <f t="shared" si="26"/>
        <v>0</v>
      </c>
      <c r="APC31">
        <f t="shared" si="26"/>
        <v>0</v>
      </c>
      <c r="APD31">
        <f t="shared" si="26"/>
        <v>0</v>
      </c>
      <c r="APE31">
        <f t="shared" si="26"/>
        <v>0</v>
      </c>
      <c r="APF31">
        <f t="shared" si="26"/>
        <v>0</v>
      </c>
      <c r="APG31">
        <f t="shared" ref="APG31:ARR31" si="27">APF32</f>
        <v>0</v>
      </c>
      <c r="APH31">
        <f t="shared" si="27"/>
        <v>0</v>
      </c>
      <c r="API31">
        <f t="shared" si="27"/>
        <v>0</v>
      </c>
      <c r="APJ31">
        <f t="shared" si="27"/>
        <v>0</v>
      </c>
      <c r="APK31">
        <f t="shared" si="27"/>
        <v>0</v>
      </c>
      <c r="APL31">
        <f t="shared" si="27"/>
        <v>0</v>
      </c>
      <c r="APM31">
        <f t="shared" si="27"/>
        <v>0</v>
      </c>
      <c r="APN31">
        <f t="shared" si="27"/>
        <v>0</v>
      </c>
      <c r="APO31">
        <f t="shared" si="27"/>
        <v>0</v>
      </c>
      <c r="APP31">
        <f t="shared" si="27"/>
        <v>0</v>
      </c>
      <c r="APQ31">
        <f t="shared" si="27"/>
        <v>0</v>
      </c>
      <c r="APR31">
        <f t="shared" si="27"/>
        <v>0</v>
      </c>
      <c r="APS31">
        <f t="shared" si="27"/>
        <v>0</v>
      </c>
      <c r="APT31">
        <f t="shared" si="27"/>
        <v>0</v>
      </c>
      <c r="APU31">
        <f t="shared" si="27"/>
        <v>0</v>
      </c>
      <c r="APV31">
        <f t="shared" si="27"/>
        <v>0</v>
      </c>
      <c r="APW31">
        <f t="shared" si="27"/>
        <v>0</v>
      </c>
      <c r="APX31">
        <f t="shared" si="27"/>
        <v>0</v>
      </c>
      <c r="APY31">
        <f t="shared" si="27"/>
        <v>0</v>
      </c>
      <c r="APZ31">
        <f t="shared" si="27"/>
        <v>0</v>
      </c>
      <c r="AQA31">
        <f t="shared" si="27"/>
        <v>0</v>
      </c>
      <c r="AQB31">
        <f t="shared" si="27"/>
        <v>0</v>
      </c>
      <c r="AQC31">
        <f t="shared" si="27"/>
        <v>0</v>
      </c>
      <c r="AQD31">
        <f t="shared" si="27"/>
        <v>0</v>
      </c>
      <c r="AQE31">
        <f t="shared" si="27"/>
        <v>0</v>
      </c>
      <c r="AQF31">
        <f t="shared" si="27"/>
        <v>0</v>
      </c>
      <c r="AQG31">
        <f t="shared" si="27"/>
        <v>0</v>
      </c>
      <c r="AQH31">
        <f t="shared" si="27"/>
        <v>0</v>
      </c>
      <c r="AQI31">
        <f t="shared" si="27"/>
        <v>0</v>
      </c>
      <c r="AQJ31">
        <f t="shared" si="27"/>
        <v>0</v>
      </c>
      <c r="AQK31">
        <f t="shared" si="27"/>
        <v>0</v>
      </c>
      <c r="AQL31">
        <f t="shared" si="27"/>
        <v>0</v>
      </c>
      <c r="AQM31">
        <f t="shared" si="27"/>
        <v>0</v>
      </c>
      <c r="AQN31">
        <f t="shared" si="27"/>
        <v>0</v>
      </c>
      <c r="AQO31">
        <f t="shared" si="27"/>
        <v>0</v>
      </c>
      <c r="AQP31">
        <f t="shared" si="27"/>
        <v>0</v>
      </c>
      <c r="AQQ31">
        <f t="shared" si="27"/>
        <v>0</v>
      </c>
      <c r="AQR31">
        <f t="shared" si="27"/>
        <v>0</v>
      </c>
      <c r="AQS31">
        <f t="shared" si="27"/>
        <v>0</v>
      </c>
      <c r="AQT31">
        <f t="shared" si="27"/>
        <v>0</v>
      </c>
      <c r="AQU31">
        <f t="shared" si="27"/>
        <v>0</v>
      </c>
      <c r="AQV31">
        <f t="shared" si="27"/>
        <v>0</v>
      </c>
      <c r="AQW31">
        <f t="shared" si="27"/>
        <v>0</v>
      </c>
      <c r="AQX31">
        <f t="shared" si="27"/>
        <v>0</v>
      </c>
      <c r="AQY31">
        <f t="shared" si="27"/>
        <v>0</v>
      </c>
      <c r="AQZ31">
        <f t="shared" si="27"/>
        <v>0</v>
      </c>
      <c r="ARA31">
        <f t="shared" si="27"/>
        <v>0</v>
      </c>
      <c r="ARB31">
        <f t="shared" si="27"/>
        <v>0</v>
      </c>
      <c r="ARC31">
        <f t="shared" si="27"/>
        <v>0</v>
      </c>
      <c r="ARD31">
        <f t="shared" si="27"/>
        <v>0</v>
      </c>
      <c r="ARE31">
        <f t="shared" si="27"/>
        <v>0</v>
      </c>
      <c r="ARF31">
        <f t="shared" si="27"/>
        <v>0</v>
      </c>
      <c r="ARG31">
        <f t="shared" si="27"/>
        <v>0</v>
      </c>
      <c r="ARH31">
        <f t="shared" si="27"/>
        <v>0</v>
      </c>
      <c r="ARI31">
        <f t="shared" si="27"/>
        <v>0</v>
      </c>
      <c r="ARJ31">
        <f t="shared" si="27"/>
        <v>0</v>
      </c>
      <c r="ARK31">
        <f t="shared" si="27"/>
        <v>0</v>
      </c>
      <c r="ARL31">
        <f t="shared" si="27"/>
        <v>0</v>
      </c>
      <c r="ARM31">
        <f t="shared" si="27"/>
        <v>0</v>
      </c>
      <c r="ARN31">
        <f t="shared" si="27"/>
        <v>0</v>
      </c>
      <c r="ARO31">
        <f t="shared" si="27"/>
        <v>0</v>
      </c>
      <c r="ARP31">
        <f t="shared" si="27"/>
        <v>0</v>
      </c>
      <c r="ARQ31">
        <f t="shared" si="27"/>
        <v>0</v>
      </c>
      <c r="ARR31">
        <f t="shared" si="27"/>
        <v>0</v>
      </c>
      <c r="ARS31">
        <f t="shared" ref="ARS31:AUD31" si="28">ARR32</f>
        <v>0</v>
      </c>
      <c r="ART31">
        <f t="shared" si="28"/>
        <v>0</v>
      </c>
      <c r="ARU31">
        <f t="shared" si="28"/>
        <v>0</v>
      </c>
      <c r="ARV31">
        <f t="shared" si="28"/>
        <v>0</v>
      </c>
      <c r="ARW31">
        <f t="shared" si="28"/>
        <v>0</v>
      </c>
      <c r="ARX31">
        <f t="shared" si="28"/>
        <v>0</v>
      </c>
      <c r="ARY31">
        <f t="shared" si="28"/>
        <v>0</v>
      </c>
      <c r="ARZ31">
        <f t="shared" si="28"/>
        <v>0</v>
      </c>
      <c r="ASA31">
        <f t="shared" si="28"/>
        <v>0</v>
      </c>
      <c r="ASB31">
        <f t="shared" si="28"/>
        <v>0</v>
      </c>
      <c r="ASC31">
        <f t="shared" si="28"/>
        <v>0</v>
      </c>
      <c r="ASD31">
        <f t="shared" si="28"/>
        <v>0</v>
      </c>
      <c r="ASE31">
        <f t="shared" si="28"/>
        <v>0</v>
      </c>
      <c r="ASF31">
        <f t="shared" si="28"/>
        <v>0</v>
      </c>
      <c r="ASG31">
        <f t="shared" si="28"/>
        <v>0</v>
      </c>
      <c r="ASH31">
        <f t="shared" si="28"/>
        <v>0</v>
      </c>
      <c r="ASI31">
        <f t="shared" si="28"/>
        <v>0</v>
      </c>
      <c r="ASJ31">
        <f t="shared" si="28"/>
        <v>0</v>
      </c>
      <c r="ASK31">
        <f t="shared" si="28"/>
        <v>0</v>
      </c>
      <c r="ASL31">
        <f t="shared" si="28"/>
        <v>0</v>
      </c>
      <c r="ASM31">
        <f t="shared" si="28"/>
        <v>0</v>
      </c>
      <c r="ASN31">
        <f t="shared" si="28"/>
        <v>0</v>
      </c>
      <c r="ASO31">
        <f t="shared" si="28"/>
        <v>0</v>
      </c>
      <c r="ASP31">
        <f t="shared" si="28"/>
        <v>0</v>
      </c>
      <c r="ASQ31">
        <f t="shared" si="28"/>
        <v>0</v>
      </c>
      <c r="ASR31">
        <f t="shared" si="28"/>
        <v>0</v>
      </c>
      <c r="ASS31">
        <f t="shared" si="28"/>
        <v>0</v>
      </c>
      <c r="AST31">
        <f t="shared" si="28"/>
        <v>0</v>
      </c>
      <c r="ASU31">
        <f t="shared" si="28"/>
        <v>0</v>
      </c>
      <c r="ASV31">
        <f t="shared" si="28"/>
        <v>0</v>
      </c>
      <c r="ASW31">
        <f t="shared" si="28"/>
        <v>0</v>
      </c>
      <c r="ASX31">
        <f t="shared" si="28"/>
        <v>0</v>
      </c>
      <c r="ASY31">
        <f t="shared" si="28"/>
        <v>0</v>
      </c>
      <c r="ASZ31">
        <f t="shared" si="28"/>
        <v>0</v>
      </c>
      <c r="ATA31">
        <f t="shared" si="28"/>
        <v>0</v>
      </c>
      <c r="ATB31">
        <f t="shared" si="28"/>
        <v>0</v>
      </c>
      <c r="ATC31">
        <f t="shared" si="28"/>
        <v>0</v>
      </c>
      <c r="ATD31">
        <f t="shared" si="28"/>
        <v>0</v>
      </c>
      <c r="ATE31">
        <f t="shared" si="28"/>
        <v>0</v>
      </c>
      <c r="ATF31">
        <f t="shared" si="28"/>
        <v>0</v>
      </c>
      <c r="ATG31">
        <f t="shared" si="28"/>
        <v>0</v>
      </c>
      <c r="ATH31">
        <f t="shared" si="28"/>
        <v>0</v>
      </c>
      <c r="ATI31">
        <f t="shared" si="28"/>
        <v>0</v>
      </c>
      <c r="ATJ31">
        <f t="shared" si="28"/>
        <v>0</v>
      </c>
      <c r="ATK31">
        <f t="shared" si="28"/>
        <v>0</v>
      </c>
      <c r="ATL31">
        <f t="shared" si="28"/>
        <v>0</v>
      </c>
      <c r="ATM31">
        <f t="shared" si="28"/>
        <v>0</v>
      </c>
      <c r="ATN31">
        <f t="shared" si="28"/>
        <v>0</v>
      </c>
      <c r="ATO31">
        <f t="shared" si="28"/>
        <v>0</v>
      </c>
      <c r="ATP31">
        <f t="shared" si="28"/>
        <v>0</v>
      </c>
      <c r="ATQ31">
        <f t="shared" si="28"/>
        <v>0</v>
      </c>
      <c r="ATR31">
        <f t="shared" si="28"/>
        <v>0</v>
      </c>
      <c r="ATS31">
        <f t="shared" si="28"/>
        <v>0</v>
      </c>
      <c r="ATT31">
        <f t="shared" si="28"/>
        <v>0</v>
      </c>
      <c r="ATU31">
        <f t="shared" si="28"/>
        <v>0</v>
      </c>
      <c r="ATV31">
        <f t="shared" si="28"/>
        <v>0</v>
      </c>
      <c r="ATW31">
        <f t="shared" si="28"/>
        <v>0</v>
      </c>
      <c r="ATX31">
        <f t="shared" si="28"/>
        <v>0</v>
      </c>
      <c r="ATY31">
        <f t="shared" si="28"/>
        <v>0</v>
      </c>
      <c r="ATZ31">
        <f t="shared" si="28"/>
        <v>0</v>
      </c>
      <c r="AUA31">
        <f t="shared" si="28"/>
        <v>0</v>
      </c>
      <c r="AUB31">
        <f t="shared" si="28"/>
        <v>0</v>
      </c>
      <c r="AUC31">
        <f t="shared" si="28"/>
        <v>0</v>
      </c>
      <c r="AUD31">
        <f t="shared" si="28"/>
        <v>0</v>
      </c>
      <c r="AUE31">
        <f t="shared" ref="AUE31:AWP31" si="29">AUD32</f>
        <v>0</v>
      </c>
      <c r="AUF31">
        <f t="shared" si="29"/>
        <v>0</v>
      </c>
      <c r="AUG31">
        <f t="shared" si="29"/>
        <v>0</v>
      </c>
      <c r="AUH31">
        <f t="shared" si="29"/>
        <v>0</v>
      </c>
      <c r="AUI31">
        <f t="shared" si="29"/>
        <v>0</v>
      </c>
      <c r="AUJ31">
        <f t="shared" si="29"/>
        <v>0</v>
      </c>
      <c r="AUK31">
        <f t="shared" si="29"/>
        <v>0</v>
      </c>
      <c r="AUL31">
        <f t="shared" si="29"/>
        <v>0</v>
      </c>
      <c r="AUM31">
        <f t="shared" si="29"/>
        <v>0</v>
      </c>
      <c r="AUN31">
        <f t="shared" si="29"/>
        <v>0</v>
      </c>
      <c r="AUO31">
        <f t="shared" si="29"/>
        <v>0</v>
      </c>
      <c r="AUP31">
        <f t="shared" si="29"/>
        <v>0</v>
      </c>
      <c r="AUQ31">
        <f t="shared" si="29"/>
        <v>0</v>
      </c>
      <c r="AUR31">
        <f t="shared" si="29"/>
        <v>0</v>
      </c>
      <c r="AUS31">
        <f t="shared" si="29"/>
        <v>0</v>
      </c>
      <c r="AUT31">
        <f t="shared" si="29"/>
        <v>0</v>
      </c>
      <c r="AUU31">
        <f t="shared" si="29"/>
        <v>0</v>
      </c>
      <c r="AUV31">
        <f t="shared" si="29"/>
        <v>0</v>
      </c>
      <c r="AUW31">
        <f t="shared" si="29"/>
        <v>0</v>
      </c>
      <c r="AUX31">
        <f t="shared" si="29"/>
        <v>0</v>
      </c>
      <c r="AUY31">
        <f t="shared" si="29"/>
        <v>0</v>
      </c>
      <c r="AUZ31">
        <f t="shared" si="29"/>
        <v>0</v>
      </c>
      <c r="AVA31">
        <f t="shared" si="29"/>
        <v>0</v>
      </c>
      <c r="AVB31">
        <f t="shared" si="29"/>
        <v>0</v>
      </c>
      <c r="AVC31">
        <f t="shared" si="29"/>
        <v>0</v>
      </c>
      <c r="AVD31">
        <f t="shared" si="29"/>
        <v>0</v>
      </c>
      <c r="AVE31">
        <f t="shared" si="29"/>
        <v>0</v>
      </c>
      <c r="AVF31">
        <f t="shared" si="29"/>
        <v>0</v>
      </c>
      <c r="AVG31">
        <f t="shared" si="29"/>
        <v>0</v>
      </c>
      <c r="AVH31">
        <f t="shared" si="29"/>
        <v>0</v>
      </c>
      <c r="AVI31">
        <f t="shared" si="29"/>
        <v>0</v>
      </c>
      <c r="AVJ31">
        <f t="shared" si="29"/>
        <v>0</v>
      </c>
      <c r="AVK31">
        <f t="shared" si="29"/>
        <v>0</v>
      </c>
      <c r="AVL31">
        <f t="shared" si="29"/>
        <v>0</v>
      </c>
      <c r="AVM31">
        <f t="shared" si="29"/>
        <v>0</v>
      </c>
      <c r="AVN31">
        <f t="shared" si="29"/>
        <v>0</v>
      </c>
      <c r="AVO31">
        <f t="shared" si="29"/>
        <v>0</v>
      </c>
      <c r="AVP31">
        <f t="shared" si="29"/>
        <v>0</v>
      </c>
      <c r="AVQ31">
        <f t="shared" si="29"/>
        <v>0</v>
      </c>
      <c r="AVR31">
        <f t="shared" si="29"/>
        <v>0</v>
      </c>
      <c r="AVS31">
        <f t="shared" si="29"/>
        <v>0</v>
      </c>
      <c r="AVT31">
        <f t="shared" si="29"/>
        <v>0</v>
      </c>
      <c r="AVU31">
        <f t="shared" si="29"/>
        <v>0</v>
      </c>
      <c r="AVV31">
        <f t="shared" si="29"/>
        <v>0</v>
      </c>
      <c r="AVW31">
        <f t="shared" si="29"/>
        <v>0</v>
      </c>
      <c r="AVX31">
        <f t="shared" si="29"/>
        <v>0</v>
      </c>
      <c r="AVY31">
        <f t="shared" si="29"/>
        <v>0</v>
      </c>
      <c r="AVZ31">
        <f t="shared" si="29"/>
        <v>0</v>
      </c>
      <c r="AWA31">
        <f t="shared" si="29"/>
        <v>0</v>
      </c>
      <c r="AWB31">
        <f t="shared" si="29"/>
        <v>0</v>
      </c>
      <c r="AWC31">
        <f t="shared" si="29"/>
        <v>0</v>
      </c>
      <c r="AWD31">
        <f t="shared" si="29"/>
        <v>0</v>
      </c>
      <c r="AWE31">
        <f t="shared" si="29"/>
        <v>0</v>
      </c>
      <c r="AWF31">
        <f t="shared" si="29"/>
        <v>0</v>
      </c>
      <c r="AWG31">
        <f t="shared" si="29"/>
        <v>0</v>
      </c>
      <c r="AWH31">
        <f t="shared" si="29"/>
        <v>0</v>
      </c>
      <c r="AWI31">
        <f t="shared" si="29"/>
        <v>0</v>
      </c>
      <c r="AWJ31">
        <f t="shared" si="29"/>
        <v>0</v>
      </c>
      <c r="AWK31">
        <f t="shared" si="29"/>
        <v>0</v>
      </c>
      <c r="AWL31">
        <f t="shared" si="29"/>
        <v>0</v>
      </c>
      <c r="AWM31">
        <f t="shared" si="29"/>
        <v>0</v>
      </c>
      <c r="AWN31">
        <f t="shared" si="29"/>
        <v>0</v>
      </c>
      <c r="AWO31">
        <f t="shared" si="29"/>
        <v>0</v>
      </c>
      <c r="AWP31">
        <f t="shared" si="29"/>
        <v>0</v>
      </c>
      <c r="AWQ31">
        <f t="shared" ref="AWQ31:AZB31" si="30">AWP32</f>
        <v>0</v>
      </c>
      <c r="AWR31">
        <f t="shared" si="30"/>
        <v>0</v>
      </c>
      <c r="AWS31">
        <f t="shared" si="30"/>
        <v>0</v>
      </c>
      <c r="AWT31">
        <f t="shared" si="30"/>
        <v>0</v>
      </c>
      <c r="AWU31">
        <f t="shared" si="30"/>
        <v>0</v>
      </c>
      <c r="AWV31">
        <f t="shared" si="30"/>
        <v>0</v>
      </c>
      <c r="AWW31">
        <f t="shared" si="30"/>
        <v>0</v>
      </c>
      <c r="AWX31">
        <f t="shared" si="30"/>
        <v>0</v>
      </c>
      <c r="AWY31">
        <f t="shared" si="30"/>
        <v>0</v>
      </c>
      <c r="AWZ31">
        <f t="shared" si="30"/>
        <v>0</v>
      </c>
      <c r="AXA31">
        <f t="shared" si="30"/>
        <v>0</v>
      </c>
      <c r="AXB31">
        <f t="shared" si="30"/>
        <v>0</v>
      </c>
      <c r="AXC31">
        <f t="shared" si="30"/>
        <v>0</v>
      </c>
      <c r="AXD31">
        <f t="shared" si="30"/>
        <v>0</v>
      </c>
      <c r="AXE31">
        <f t="shared" si="30"/>
        <v>0</v>
      </c>
      <c r="AXF31">
        <f t="shared" si="30"/>
        <v>0</v>
      </c>
      <c r="AXG31">
        <f t="shared" si="30"/>
        <v>0</v>
      </c>
      <c r="AXH31">
        <f t="shared" si="30"/>
        <v>0</v>
      </c>
      <c r="AXI31">
        <f t="shared" si="30"/>
        <v>0</v>
      </c>
      <c r="AXJ31">
        <f t="shared" si="30"/>
        <v>0</v>
      </c>
      <c r="AXK31">
        <f t="shared" si="30"/>
        <v>0</v>
      </c>
      <c r="AXL31">
        <f t="shared" si="30"/>
        <v>0</v>
      </c>
      <c r="AXM31">
        <f t="shared" si="30"/>
        <v>0</v>
      </c>
      <c r="AXN31">
        <f t="shared" si="30"/>
        <v>0</v>
      </c>
      <c r="AXO31">
        <f t="shared" si="30"/>
        <v>0</v>
      </c>
      <c r="AXP31">
        <f t="shared" si="30"/>
        <v>0</v>
      </c>
      <c r="AXQ31">
        <f t="shared" si="30"/>
        <v>0</v>
      </c>
      <c r="AXR31">
        <f t="shared" si="30"/>
        <v>0</v>
      </c>
      <c r="AXS31">
        <f t="shared" si="30"/>
        <v>0</v>
      </c>
      <c r="AXT31">
        <f t="shared" si="30"/>
        <v>0</v>
      </c>
      <c r="AXU31">
        <f t="shared" si="30"/>
        <v>0</v>
      </c>
      <c r="AXV31">
        <f t="shared" si="30"/>
        <v>0</v>
      </c>
      <c r="AXW31">
        <f t="shared" si="30"/>
        <v>0</v>
      </c>
      <c r="AXX31">
        <f t="shared" si="30"/>
        <v>0</v>
      </c>
      <c r="AXY31">
        <f t="shared" si="30"/>
        <v>0</v>
      </c>
      <c r="AXZ31">
        <f t="shared" si="30"/>
        <v>0</v>
      </c>
      <c r="AYA31">
        <f t="shared" si="30"/>
        <v>0</v>
      </c>
      <c r="AYB31">
        <f t="shared" si="30"/>
        <v>0</v>
      </c>
      <c r="AYC31">
        <f t="shared" si="30"/>
        <v>0</v>
      </c>
      <c r="AYD31">
        <f t="shared" si="30"/>
        <v>0</v>
      </c>
      <c r="AYE31">
        <f t="shared" si="30"/>
        <v>0</v>
      </c>
      <c r="AYF31">
        <f t="shared" si="30"/>
        <v>0</v>
      </c>
      <c r="AYG31">
        <f t="shared" si="30"/>
        <v>0</v>
      </c>
      <c r="AYH31">
        <f t="shared" si="30"/>
        <v>0</v>
      </c>
      <c r="AYI31">
        <f t="shared" si="30"/>
        <v>0</v>
      </c>
      <c r="AYJ31">
        <f t="shared" si="30"/>
        <v>0</v>
      </c>
      <c r="AYK31">
        <f t="shared" si="30"/>
        <v>0</v>
      </c>
      <c r="AYL31">
        <f t="shared" si="30"/>
        <v>0</v>
      </c>
      <c r="AYM31">
        <f t="shared" si="30"/>
        <v>0</v>
      </c>
      <c r="AYN31">
        <f t="shared" si="30"/>
        <v>0</v>
      </c>
      <c r="AYO31">
        <f t="shared" si="30"/>
        <v>0</v>
      </c>
      <c r="AYP31">
        <f t="shared" si="30"/>
        <v>0</v>
      </c>
      <c r="AYQ31">
        <f t="shared" si="30"/>
        <v>0</v>
      </c>
      <c r="AYR31">
        <f t="shared" si="30"/>
        <v>0</v>
      </c>
      <c r="AYS31">
        <f t="shared" si="30"/>
        <v>0</v>
      </c>
      <c r="AYT31">
        <f t="shared" si="30"/>
        <v>0</v>
      </c>
      <c r="AYU31">
        <f t="shared" si="30"/>
        <v>0</v>
      </c>
      <c r="AYV31">
        <f t="shared" si="30"/>
        <v>0</v>
      </c>
      <c r="AYW31">
        <f t="shared" si="30"/>
        <v>0</v>
      </c>
      <c r="AYX31">
        <f t="shared" si="30"/>
        <v>0</v>
      </c>
      <c r="AYY31">
        <f t="shared" si="30"/>
        <v>0</v>
      </c>
      <c r="AYZ31">
        <f t="shared" si="30"/>
        <v>0</v>
      </c>
      <c r="AZA31">
        <f t="shared" si="30"/>
        <v>0</v>
      </c>
      <c r="AZB31">
        <f t="shared" si="30"/>
        <v>0</v>
      </c>
      <c r="AZC31">
        <f t="shared" ref="AZC31:BBN31" si="31">AZB32</f>
        <v>0</v>
      </c>
      <c r="AZD31">
        <f t="shared" si="31"/>
        <v>0</v>
      </c>
      <c r="AZE31">
        <f t="shared" si="31"/>
        <v>0</v>
      </c>
      <c r="AZF31">
        <f t="shared" si="31"/>
        <v>0</v>
      </c>
      <c r="AZG31">
        <f t="shared" si="31"/>
        <v>0</v>
      </c>
      <c r="AZH31">
        <f t="shared" si="31"/>
        <v>0</v>
      </c>
      <c r="AZI31">
        <f t="shared" si="31"/>
        <v>0</v>
      </c>
      <c r="AZJ31">
        <f t="shared" si="31"/>
        <v>0</v>
      </c>
      <c r="AZK31">
        <f t="shared" si="31"/>
        <v>0</v>
      </c>
      <c r="AZL31">
        <f t="shared" si="31"/>
        <v>0</v>
      </c>
      <c r="AZM31">
        <f t="shared" si="31"/>
        <v>0</v>
      </c>
      <c r="AZN31">
        <f t="shared" si="31"/>
        <v>0</v>
      </c>
      <c r="AZO31">
        <f t="shared" si="31"/>
        <v>0</v>
      </c>
      <c r="AZP31">
        <f t="shared" si="31"/>
        <v>0</v>
      </c>
      <c r="AZQ31">
        <f t="shared" si="31"/>
        <v>0</v>
      </c>
      <c r="AZR31">
        <f t="shared" si="31"/>
        <v>0</v>
      </c>
      <c r="AZS31">
        <f t="shared" si="31"/>
        <v>0</v>
      </c>
      <c r="AZT31">
        <f t="shared" si="31"/>
        <v>0</v>
      </c>
      <c r="AZU31">
        <f t="shared" si="31"/>
        <v>0</v>
      </c>
      <c r="AZV31">
        <f t="shared" si="31"/>
        <v>0</v>
      </c>
      <c r="AZW31">
        <f t="shared" si="31"/>
        <v>0</v>
      </c>
      <c r="AZX31">
        <f t="shared" si="31"/>
        <v>0</v>
      </c>
      <c r="AZY31">
        <f t="shared" si="31"/>
        <v>0</v>
      </c>
      <c r="AZZ31">
        <f t="shared" si="31"/>
        <v>0</v>
      </c>
      <c r="BAA31">
        <f t="shared" si="31"/>
        <v>0</v>
      </c>
      <c r="BAB31">
        <f t="shared" si="31"/>
        <v>0</v>
      </c>
      <c r="BAC31">
        <f t="shared" si="31"/>
        <v>0</v>
      </c>
      <c r="BAD31">
        <f t="shared" si="31"/>
        <v>0</v>
      </c>
      <c r="BAE31">
        <f t="shared" si="31"/>
        <v>0</v>
      </c>
      <c r="BAF31">
        <f t="shared" si="31"/>
        <v>0</v>
      </c>
      <c r="BAG31">
        <f t="shared" si="31"/>
        <v>0</v>
      </c>
      <c r="BAH31">
        <f t="shared" si="31"/>
        <v>0</v>
      </c>
      <c r="BAI31">
        <f t="shared" si="31"/>
        <v>0</v>
      </c>
      <c r="BAJ31">
        <f t="shared" si="31"/>
        <v>0</v>
      </c>
      <c r="BAK31">
        <f t="shared" si="31"/>
        <v>0</v>
      </c>
      <c r="BAL31">
        <f t="shared" si="31"/>
        <v>0</v>
      </c>
      <c r="BAM31">
        <f t="shared" si="31"/>
        <v>0</v>
      </c>
      <c r="BAN31">
        <f t="shared" si="31"/>
        <v>0</v>
      </c>
      <c r="BAO31">
        <f t="shared" si="31"/>
        <v>0</v>
      </c>
      <c r="BAP31">
        <f t="shared" si="31"/>
        <v>0</v>
      </c>
      <c r="BAQ31">
        <f t="shared" si="31"/>
        <v>0</v>
      </c>
      <c r="BAR31">
        <f t="shared" si="31"/>
        <v>0</v>
      </c>
      <c r="BAS31">
        <f t="shared" si="31"/>
        <v>0</v>
      </c>
      <c r="BAT31">
        <f t="shared" si="31"/>
        <v>0</v>
      </c>
      <c r="BAU31">
        <f t="shared" si="31"/>
        <v>0</v>
      </c>
      <c r="BAV31">
        <f t="shared" si="31"/>
        <v>0</v>
      </c>
      <c r="BAW31">
        <f t="shared" si="31"/>
        <v>0</v>
      </c>
      <c r="BAX31">
        <f t="shared" si="31"/>
        <v>0</v>
      </c>
      <c r="BAY31">
        <f t="shared" si="31"/>
        <v>0</v>
      </c>
      <c r="BAZ31">
        <f t="shared" si="31"/>
        <v>0</v>
      </c>
      <c r="BBA31">
        <f t="shared" si="31"/>
        <v>0</v>
      </c>
      <c r="BBB31">
        <f t="shared" si="31"/>
        <v>0</v>
      </c>
      <c r="BBC31">
        <f t="shared" si="31"/>
        <v>0</v>
      </c>
      <c r="BBD31">
        <f t="shared" si="31"/>
        <v>0</v>
      </c>
      <c r="BBE31">
        <f t="shared" si="31"/>
        <v>0</v>
      </c>
      <c r="BBF31">
        <f t="shared" si="31"/>
        <v>0</v>
      </c>
      <c r="BBG31">
        <f t="shared" si="31"/>
        <v>0</v>
      </c>
      <c r="BBH31">
        <f t="shared" si="31"/>
        <v>0</v>
      </c>
      <c r="BBI31">
        <f t="shared" si="31"/>
        <v>0</v>
      </c>
      <c r="BBJ31">
        <f t="shared" si="31"/>
        <v>0</v>
      </c>
      <c r="BBK31">
        <f t="shared" si="31"/>
        <v>0</v>
      </c>
      <c r="BBL31">
        <f t="shared" si="31"/>
        <v>0</v>
      </c>
      <c r="BBM31">
        <f t="shared" si="31"/>
        <v>0</v>
      </c>
      <c r="BBN31">
        <f t="shared" si="31"/>
        <v>0</v>
      </c>
      <c r="BBO31">
        <f t="shared" ref="BBO31:BDZ31" si="32">BBN32</f>
        <v>0</v>
      </c>
      <c r="BBP31">
        <f t="shared" si="32"/>
        <v>0</v>
      </c>
      <c r="BBQ31">
        <f t="shared" si="32"/>
        <v>0</v>
      </c>
      <c r="BBR31">
        <f t="shared" si="32"/>
        <v>0</v>
      </c>
      <c r="BBS31">
        <f t="shared" si="32"/>
        <v>0</v>
      </c>
      <c r="BBT31">
        <f t="shared" si="32"/>
        <v>0</v>
      </c>
      <c r="BBU31">
        <f t="shared" si="32"/>
        <v>0</v>
      </c>
      <c r="BBV31">
        <f t="shared" si="32"/>
        <v>0</v>
      </c>
      <c r="BBW31">
        <f t="shared" si="32"/>
        <v>0</v>
      </c>
      <c r="BBX31">
        <f t="shared" si="32"/>
        <v>0</v>
      </c>
      <c r="BBY31">
        <f t="shared" si="32"/>
        <v>0</v>
      </c>
      <c r="BBZ31">
        <f t="shared" si="32"/>
        <v>0</v>
      </c>
      <c r="BCA31">
        <f t="shared" si="32"/>
        <v>0</v>
      </c>
      <c r="BCB31">
        <f t="shared" si="32"/>
        <v>0</v>
      </c>
      <c r="BCC31">
        <f t="shared" si="32"/>
        <v>0</v>
      </c>
      <c r="BCD31">
        <f t="shared" si="32"/>
        <v>0</v>
      </c>
      <c r="BCE31">
        <f t="shared" si="32"/>
        <v>0</v>
      </c>
      <c r="BCF31">
        <f t="shared" si="32"/>
        <v>0</v>
      </c>
      <c r="BCG31">
        <f t="shared" si="32"/>
        <v>0</v>
      </c>
      <c r="BCH31">
        <f t="shared" si="32"/>
        <v>0</v>
      </c>
      <c r="BCI31">
        <f t="shared" si="32"/>
        <v>0</v>
      </c>
      <c r="BCJ31">
        <f t="shared" si="32"/>
        <v>0</v>
      </c>
      <c r="BCK31">
        <f t="shared" si="32"/>
        <v>0</v>
      </c>
      <c r="BCL31">
        <f t="shared" si="32"/>
        <v>0</v>
      </c>
      <c r="BCM31">
        <f t="shared" si="32"/>
        <v>0</v>
      </c>
      <c r="BCN31">
        <f t="shared" si="32"/>
        <v>0</v>
      </c>
      <c r="BCO31">
        <f t="shared" si="32"/>
        <v>0</v>
      </c>
      <c r="BCP31">
        <f t="shared" si="32"/>
        <v>0</v>
      </c>
      <c r="BCQ31">
        <f t="shared" si="32"/>
        <v>0</v>
      </c>
      <c r="BCR31">
        <f t="shared" si="32"/>
        <v>0</v>
      </c>
      <c r="BCS31">
        <f t="shared" si="32"/>
        <v>0</v>
      </c>
      <c r="BCT31">
        <f t="shared" si="32"/>
        <v>0</v>
      </c>
      <c r="BCU31">
        <f t="shared" si="32"/>
        <v>0</v>
      </c>
      <c r="BCV31">
        <f t="shared" si="32"/>
        <v>0</v>
      </c>
      <c r="BCW31">
        <f t="shared" si="32"/>
        <v>0</v>
      </c>
      <c r="BCX31">
        <f t="shared" si="32"/>
        <v>0</v>
      </c>
      <c r="BCY31">
        <f t="shared" si="32"/>
        <v>0</v>
      </c>
      <c r="BCZ31">
        <f t="shared" si="32"/>
        <v>0</v>
      </c>
      <c r="BDA31">
        <f t="shared" si="32"/>
        <v>0</v>
      </c>
      <c r="BDB31">
        <f t="shared" si="32"/>
        <v>0</v>
      </c>
      <c r="BDC31">
        <f t="shared" si="32"/>
        <v>0</v>
      </c>
      <c r="BDD31">
        <f t="shared" si="32"/>
        <v>0</v>
      </c>
      <c r="BDE31">
        <f t="shared" si="32"/>
        <v>0</v>
      </c>
      <c r="BDF31">
        <f t="shared" si="32"/>
        <v>0</v>
      </c>
      <c r="BDG31">
        <f t="shared" si="32"/>
        <v>0</v>
      </c>
      <c r="BDH31">
        <f t="shared" si="32"/>
        <v>0</v>
      </c>
      <c r="BDI31">
        <f t="shared" si="32"/>
        <v>0</v>
      </c>
      <c r="BDJ31">
        <f t="shared" si="32"/>
        <v>0</v>
      </c>
      <c r="BDK31">
        <f t="shared" si="32"/>
        <v>0</v>
      </c>
      <c r="BDL31">
        <f t="shared" si="32"/>
        <v>0</v>
      </c>
      <c r="BDM31">
        <f t="shared" si="32"/>
        <v>0</v>
      </c>
      <c r="BDN31">
        <f t="shared" si="32"/>
        <v>0</v>
      </c>
      <c r="BDO31">
        <f t="shared" si="32"/>
        <v>0</v>
      </c>
      <c r="BDP31">
        <f t="shared" si="32"/>
        <v>0</v>
      </c>
      <c r="BDQ31">
        <f t="shared" si="32"/>
        <v>0</v>
      </c>
      <c r="BDR31">
        <f t="shared" si="32"/>
        <v>0</v>
      </c>
      <c r="BDS31">
        <f t="shared" si="32"/>
        <v>0</v>
      </c>
      <c r="BDT31">
        <f t="shared" si="32"/>
        <v>0</v>
      </c>
      <c r="BDU31">
        <f t="shared" si="32"/>
        <v>0</v>
      </c>
      <c r="BDV31">
        <f t="shared" si="32"/>
        <v>0</v>
      </c>
      <c r="BDW31">
        <f t="shared" si="32"/>
        <v>0</v>
      </c>
      <c r="BDX31">
        <f t="shared" si="32"/>
        <v>0</v>
      </c>
      <c r="BDY31">
        <f t="shared" si="32"/>
        <v>0</v>
      </c>
      <c r="BDZ31">
        <f t="shared" si="32"/>
        <v>0</v>
      </c>
      <c r="BEA31">
        <f t="shared" ref="BEA31:BGL31" si="33">BDZ32</f>
        <v>0</v>
      </c>
      <c r="BEB31">
        <f t="shared" si="33"/>
        <v>0</v>
      </c>
      <c r="BEC31">
        <f t="shared" si="33"/>
        <v>0</v>
      </c>
      <c r="BED31">
        <f t="shared" si="33"/>
        <v>0</v>
      </c>
      <c r="BEE31">
        <f t="shared" si="33"/>
        <v>0</v>
      </c>
      <c r="BEF31">
        <f t="shared" si="33"/>
        <v>0</v>
      </c>
      <c r="BEG31">
        <f t="shared" si="33"/>
        <v>0</v>
      </c>
      <c r="BEH31">
        <f t="shared" si="33"/>
        <v>0</v>
      </c>
      <c r="BEI31">
        <f t="shared" si="33"/>
        <v>0</v>
      </c>
      <c r="BEJ31">
        <f t="shared" si="33"/>
        <v>0</v>
      </c>
      <c r="BEK31">
        <f t="shared" si="33"/>
        <v>0</v>
      </c>
      <c r="BEL31">
        <f t="shared" si="33"/>
        <v>0</v>
      </c>
      <c r="BEM31">
        <f t="shared" si="33"/>
        <v>0</v>
      </c>
      <c r="BEN31">
        <f t="shared" si="33"/>
        <v>0</v>
      </c>
      <c r="BEO31">
        <f t="shared" si="33"/>
        <v>0</v>
      </c>
      <c r="BEP31">
        <f t="shared" si="33"/>
        <v>0</v>
      </c>
      <c r="BEQ31">
        <f t="shared" si="33"/>
        <v>0</v>
      </c>
      <c r="BER31">
        <f t="shared" si="33"/>
        <v>0</v>
      </c>
      <c r="BES31">
        <f t="shared" si="33"/>
        <v>0</v>
      </c>
      <c r="BET31">
        <f t="shared" si="33"/>
        <v>0</v>
      </c>
      <c r="BEU31">
        <f t="shared" si="33"/>
        <v>0</v>
      </c>
      <c r="BEV31">
        <f t="shared" si="33"/>
        <v>0</v>
      </c>
      <c r="BEW31">
        <f t="shared" si="33"/>
        <v>0</v>
      </c>
      <c r="BEX31">
        <f t="shared" si="33"/>
        <v>0</v>
      </c>
      <c r="BEY31">
        <f t="shared" si="33"/>
        <v>0</v>
      </c>
      <c r="BEZ31">
        <f t="shared" si="33"/>
        <v>0</v>
      </c>
      <c r="BFA31">
        <f t="shared" si="33"/>
        <v>0</v>
      </c>
      <c r="BFB31">
        <f t="shared" si="33"/>
        <v>0</v>
      </c>
      <c r="BFC31">
        <f t="shared" si="33"/>
        <v>0</v>
      </c>
      <c r="BFD31">
        <f t="shared" si="33"/>
        <v>0</v>
      </c>
      <c r="BFE31">
        <f t="shared" si="33"/>
        <v>0</v>
      </c>
      <c r="BFF31">
        <f t="shared" si="33"/>
        <v>0</v>
      </c>
      <c r="BFG31">
        <f t="shared" si="33"/>
        <v>0</v>
      </c>
      <c r="BFH31">
        <f t="shared" si="33"/>
        <v>0</v>
      </c>
      <c r="BFI31">
        <f t="shared" si="33"/>
        <v>0</v>
      </c>
      <c r="BFJ31">
        <f t="shared" si="33"/>
        <v>0</v>
      </c>
      <c r="BFK31">
        <f t="shared" si="33"/>
        <v>0</v>
      </c>
      <c r="BFL31">
        <f t="shared" si="33"/>
        <v>0</v>
      </c>
      <c r="BFM31">
        <f t="shared" si="33"/>
        <v>0</v>
      </c>
      <c r="BFN31">
        <f t="shared" si="33"/>
        <v>0</v>
      </c>
      <c r="BFO31">
        <f t="shared" si="33"/>
        <v>0</v>
      </c>
      <c r="BFP31">
        <f t="shared" si="33"/>
        <v>0</v>
      </c>
      <c r="BFQ31">
        <f t="shared" si="33"/>
        <v>0</v>
      </c>
      <c r="BFR31">
        <f t="shared" si="33"/>
        <v>0</v>
      </c>
      <c r="BFS31">
        <f t="shared" si="33"/>
        <v>0</v>
      </c>
      <c r="BFT31">
        <f t="shared" si="33"/>
        <v>0</v>
      </c>
      <c r="BFU31">
        <f t="shared" si="33"/>
        <v>0</v>
      </c>
      <c r="BFV31">
        <f t="shared" si="33"/>
        <v>0</v>
      </c>
      <c r="BFW31">
        <f t="shared" si="33"/>
        <v>0</v>
      </c>
      <c r="BFX31">
        <f t="shared" si="33"/>
        <v>0</v>
      </c>
      <c r="BFY31">
        <f t="shared" si="33"/>
        <v>0</v>
      </c>
      <c r="BFZ31">
        <f t="shared" si="33"/>
        <v>0</v>
      </c>
      <c r="BGA31">
        <f t="shared" si="33"/>
        <v>0</v>
      </c>
      <c r="BGB31">
        <f t="shared" si="33"/>
        <v>0</v>
      </c>
      <c r="BGC31">
        <f t="shared" si="33"/>
        <v>0</v>
      </c>
      <c r="BGD31">
        <f t="shared" si="33"/>
        <v>0</v>
      </c>
      <c r="BGE31">
        <f t="shared" si="33"/>
        <v>0</v>
      </c>
      <c r="BGF31">
        <f t="shared" si="33"/>
        <v>0</v>
      </c>
      <c r="BGG31">
        <f t="shared" si="33"/>
        <v>0</v>
      </c>
      <c r="BGH31">
        <f t="shared" si="33"/>
        <v>0</v>
      </c>
      <c r="BGI31">
        <f t="shared" si="33"/>
        <v>0</v>
      </c>
      <c r="BGJ31">
        <f t="shared" si="33"/>
        <v>0</v>
      </c>
      <c r="BGK31">
        <f t="shared" si="33"/>
        <v>0</v>
      </c>
      <c r="BGL31">
        <f t="shared" si="33"/>
        <v>0</v>
      </c>
      <c r="BGM31">
        <f t="shared" ref="BGM31:BIX31" si="34">BGL32</f>
        <v>0</v>
      </c>
      <c r="BGN31">
        <f t="shared" si="34"/>
        <v>0</v>
      </c>
      <c r="BGO31">
        <f t="shared" si="34"/>
        <v>0</v>
      </c>
      <c r="BGP31">
        <f t="shared" si="34"/>
        <v>0</v>
      </c>
      <c r="BGQ31">
        <f t="shared" si="34"/>
        <v>0</v>
      </c>
      <c r="BGR31">
        <f t="shared" si="34"/>
        <v>0</v>
      </c>
      <c r="BGS31">
        <f t="shared" si="34"/>
        <v>0</v>
      </c>
      <c r="BGT31">
        <f t="shared" si="34"/>
        <v>0</v>
      </c>
      <c r="BGU31">
        <f t="shared" si="34"/>
        <v>0</v>
      </c>
      <c r="BGV31">
        <f t="shared" si="34"/>
        <v>0</v>
      </c>
      <c r="BGW31">
        <f t="shared" si="34"/>
        <v>0</v>
      </c>
      <c r="BGX31">
        <f t="shared" si="34"/>
        <v>0</v>
      </c>
      <c r="BGY31">
        <f t="shared" si="34"/>
        <v>0</v>
      </c>
      <c r="BGZ31">
        <f t="shared" si="34"/>
        <v>0</v>
      </c>
      <c r="BHA31">
        <f t="shared" si="34"/>
        <v>0</v>
      </c>
      <c r="BHB31">
        <f t="shared" si="34"/>
        <v>0</v>
      </c>
      <c r="BHC31">
        <f t="shared" si="34"/>
        <v>0</v>
      </c>
      <c r="BHD31">
        <f t="shared" si="34"/>
        <v>0</v>
      </c>
      <c r="BHE31">
        <f t="shared" si="34"/>
        <v>0</v>
      </c>
      <c r="BHF31">
        <f t="shared" si="34"/>
        <v>0</v>
      </c>
      <c r="BHG31">
        <f t="shared" si="34"/>
        <v>0</v>
      </c>
      <c r="BHH31">
        <f t="shared" si="34"/>
        <v>0</v>
      </c>
      <c r="BHI31">
        <f t="shared" si="34"/>
        <v>0</v>
      </c>
      <c r="BHJ31">
        <f t="shared" si="34"/>
        <v>0</v>
      </c>
      <c r="BHK31">
        <f t="shared" si="34"/>
        <v>0</v>
      </c>
      <c r="BHL31">
        <f t="shared" si="34"/>
        <v>0</v>
      </c>
      <c r="BHM31">
        <f t="shared" si="34"/>
        <v>0</v>
      </c>
      <c r="BHN31">
        <f t="shared" si="34"/>
        <v>0</v>
      </c>
      <c r="BHO31">
        <f t="shared" si="34"/>
        <v>0</v>
      </c>
      <c r="BHP31">
        <f t="shared" si="34"/>
        <v>0</v>
      </c>
      <c r="BHQ31">
        <f t="shared" si="34"/>
        <v>0</v>
      </c>
      <c r="BHR31">
        <f t="shared" si="34"/>
        <v>0</v>
      </c>
      <c r="BHS31">
        <f t="shared" si="34"/>
        <v>0</v>
      </c>
      <c r="BHT31">
        <f t="shared" si="34"/>
        <v>0</v>
      </c>
      <c r="BHU31">
        <f t="shared" si="34"/>
        <v>0</v>
      </c>
      <c r="BHV31">
        <f t="shared" si="34"/>
        <v>0</v>
      </c>
      <c r="BHW31">
        <f t="shared" si="34"/>
        <v>0</v>
      </c>
      <c r="BHX31">
        <f t="shared" si="34"/>
        <v>0</v>
      </c>
      <c r="BHY31">
        <f t="shared" si="34"/>
        <v>0</v>
      </c>
      <c r="BHZ31">
        <f t="shared" si="34"/>
        <v>0</v>
      </c>
      <c r="BIA31">
        <f t="shared" si="34"/>
        <v>0</v>
      </c>
      <c r="BIB31">
        <f t="shared" si="34"/>
        <v>0</v>
      </c>
      <c r="BIC31">
        <f t="shared" si="34"/>
        <v>0</v>
      </c>
      <c r="BID31">
        <f t="shared" si="34"/>
        <v>0</v>
      </c>
      <c r="BIE31">
        <f t="shared" si="34"/>
        <v>0</v>
      </c>
      <c r="BIF31">
        <f t="shared" si="34"/>
        <v>0</v>
      </c>
      <c r="BIG31">
        <f t="shared" si="34"/>
        <v>0</v>
      </c>
      <c r="BIH31">
        <f t="shared" si="34"/>
        <v>0</v>
      </c>
      <c r="BII31">
        <f t="shared" si="34"/>
        <v>0</v>
      </c>
      <c r="BIJ31">
        <f t="shared" si="34"/>
        <v>0</v>
      </c>
      <c r="BIK31">
        <f t="shared" si="34"/>
        <v>0</v>
      </c>
      <c r="BIL31">
        <f t="shared" si="34"/>
        <v>0</v>
      </c>
      <c r="BIM31">
        <f t="shared" si="34"/>
        <v>0</v>
      </c>
      <c r="BIN31">
        <f t="shared" si="34"/>
        <v>0</v>
      </c>
      <c r="BIO31">
        <f t="shared" si="34"/>
        <v>0</v>
      </c>
      <c r="BIP31">
        <f t="shared" si="34"/>
        <v>0</v>
      </c>
      <c r="BIQ31">
        <f t="shared" si="34"/>
        <v>0</v>
      </c>
      <c r="BIR31">
        <f t="shared" si="34"/>
        <v>0</v>
      </c>
      <c r="BIS31">
        <f t="shared" si="34"/>
        <v>0</v>
      </c>
      <c r="BIT31">
        <f t="shared" si="34"/>
        <v>0</v>
      </c>
      <c r="BIU31">
        <f t="shared" si="34"/>
        <v>0</v>
      </c>
      <c r="BIV31">
        <f t="shared" si="34"/>
        <v>0</v>
      </c>
      <c r="BIW31">
        <f t="shared" si="34"/>
        <v>0</v>
      </c>
      <c r="BIX31">
        <f t="shared" si="34"/>
        <v>0</v>
      </c>
      <c r="BIY31">
        <f t="shared" ref="BIY31:BLJ31" si="35">BIX32</f>
        <v>0</v>
      </c>
      <c r="BIZ31">
        <f t="shared" si="35"/>
        <v>0</v>
      </c>
      <c r="BJA31">
        <f t="shared" si="35"/>
        <v>0</v>
      </c>
      <c r="BJB31">
        <f t="shared" si="35"/>
        <v>0</v>
      </c>
      <c r="BJC31">
        <f t="shared" si="35"/>
        <v>0</v>
      </c>
      <c r="BJD31">
        <f t="shared" si="35"/>
        <v>0</v>
      </c>
      <c r="BJE31">
        <f t="shared" si="35"/>
        <v>0</v>
      </c>
      <c r="BJF31">
        <f t="shared" si="35"/>
        <v>0</v>
      </c>
      <c r="BJG31">
        <f t="shared" si="35"/>
        <v>0</v>
      </c>
      <c r="BJH31">
        <f t="shared" si="35"/>
        <v>0</v>
      </c>
      <c r="BJI31">
        <f t="shared" si="35"/>
        <v>0</v>
      </c>
      <c r="BJJ31">
        <f t="shared" si="35"/>
        <v>0</v>
      </c>
      <c r="BJK31">
        <f t="shared" si="35"/>
        <v>0</v>
      </c>
      <c r="BJL31">
        <f t="shared" si="35"/>
        <v>0</v>
      </c>
      <c r="BJM31">
        <f t="shared" si="35"/>
        <v>0</v>
      </c>
      <c r="BJN31">
        <f t="shared" si="35"/>
        <v>0</v>
      </c>
      <c r="BJO31">
        <f t="shared" si="35"/>
        <v>0</v>
      </c>
      <c r="BJP31">
        <f t="shared" si="35"/>
        <v>0</v>
      </c>
      <c r="BJQ31">
        <f t="shared" si="35"/>
        <v>0</v>
      </c>
      <c r="BJR31">
        <f t="shared" si="35"/>
        <v>0</v>
      </c>
      <c r="BJS31">
        <f t="shared" si="35"/>
        <v>0</v>
      </c>
      <c r="BJT31">
        <f t="shared" si="35"/>
        <v>0</v>
      </c>
      <c r="BJU31">
        <f t="shared" si="35"/>
        <v>0</v>
      </c>
      <c r="BJV31">
        <f t="shared" si="35"/>
        <v>0</v>
      </c>
      <c r="BJW31">
        <f t="shared" si="35"/>
        <v>0</v>
      </c>
      <c r="BJX31">
        <f t="shared" si="35"/>
        <v>0</v>
      </c>
      <c r="BJY31">
        <f t="shared" si="35"/>
        <v>0</v>
      </c>
      <c r="BJZ31">
        <f t="shared" si="35"/>
        <v>0</v>
      </c>
      <c r="BKA31">
        <f t="shared" si="35"/>
        <v>0</v>
      </c>
      <c r="BKB31">
        <f t="shared" si="35"/>
        <v>0</v>
      </c>
      <c r="BKC31">
        <f t="shared" si="35"/>
        <v>0</v>
      </c>
      <c r="BKD31">
        <f t="shared" si="35"/>
        <v>0</v>
      </c>
      <c r="BKE31">
        <f t="shared" si="35"/>
        <v>0</v>
      </c>
      <c r="BKF31">
        <f t="shared" si="35"/>
        <v>0</v>
      </c>
      <c r="BKG31">
        <f t="shared" si="35"/>
        <v>0</v>
      </c>
      <c r="BKH31">
        <f t="shared" si="35"/>
        <v>0</v>
      </c>
      <c r="BKI31">
        <f t="shared" si="35"/>
        <v>0</v>
      </c>
      <c r="BKJ31">
        <f t="shared" si="35"/>
        <v>0</v>
      </c>
      <c r="BKK31">
        <f t="shared" si="35"/>
        <v>0</v>
      </c>
      <c r="BKL31">
        <f t="shared" si="35"/>
        <v>0</v>
      </c>
      <c r="BKM31">
        <f t="shared" si="35"/>
        <v>0</v>
      </c>
      <c r="BKN31">
        <f t="shared" si="35"/>
        <v>0</v>
      </c>
      <c r="BKO31">
        <f t="shared" si="35"/>
        <v>0</v>
      </c>
      <c r="BKP31">
        <f t="shared" si="35"/>
        <v>0</v>
      </c>
      <c r="BKQ31">
        <f t="shared" si="35"/>
        <v>0</v>
      </c>
      <c r="BKR31">
        <f t="shared" si="35"/>
        <v>0</v>
      </c>
      <c r="BKS31">
        <f t="shared" si="35"/>
        <v>0</v>
      </c>
      <c r="BKT31">
        <f t="shared" si="35"/>
        <v>0</v>
      </c>
      <c r="BKU31">
        <f t="shared" si="35"/>
        <v>0</v>
      </c>
      <c r="BKV31">
        <f t="shared" si="35"/>
        <v>0</v>
      </c>
      <c r="BKW31">
        <f t="shared" si="35"/>
        <v>0</v>
      </c>
      <c r="BKX31">
        <f t="shared" si="35"/>
        <v>0</v>
      </c>
      <c r="BKY31">
        <f t="shared" si="35"/>
        <v>0</v>
      </c>
      <c r="BKZ31">
        <f t="shared" si="35"/>
        <v>0</v>
      </c>
      <c r="BLA31">
        <f t="shared" si="35"/>
        <v>0</v>
      </c>
      <c r="BLB31">
        <f t="shared" si="35"/>
        <v>0</v>
      </c>
      <c r="BLC31">
        <f t="shared" si="35"/>
        <v>0</v>
      </c>
      <c r="BLD31">
        <f t="shared" si="35"/>
        <v>0</v>
      </c>
      <c r="BLE31">
        <f t="shared" si="35"/>
        <v>0</v>
      </c>
      <c r="BLF31">
        <f t="shared" si="35"/>
        <v>0</v>
      </c>
      <c r="BLG31">
        <f t="shared" si="35"/>
        <v>0</v>
      </c>
      <c r="BLH31">
        <f t="shared" si="35"/>
        <v>0</v>
      </c>
      <c r="BLI31">
        <f t="shared" si="35"/>
        <v>0</v>
      </c>
      <c r="BLJ31">
        <f t="shared" si="35"/>
        <v>0</v>
      </c>
      <c r="BLK31">
        <f t="shared" ref="BLK31:BNV31" si="36">BLJ32</f>
        <v>0</v>
      </c>
      <c r="BLL31">
        <f t="shared" si="36"/>
        <v>0</v>
      </c>
      <c r="BLM31">
        <f t="shared" si="36"/>
        <v>0</v>
      </c>
      <c r="BLN31">
        <f t="shared" si="36"/>
        <v>0</v>
      </c>
      <c r="BLO31">
        <f t="shared" si="36"/>
        <v>0</v>
      </c>
      <c r="BLP31">
        <f t="shared" si="36"/>
        <v>0</v>
      </c>
      <c r="BLQ31">
        <f t="shared" si="36"/>
        <v>0</v>
      </c>
      <c r="BLR31">
        <f t="shared" si="36"/>
        <v>0</v>
      </c>
      <c r="BLS31">
        <f t="shared" si="36"/>
        <v>0</v>
      </c>
      <c r="BLT31">
        <f t="shared" si="36"/>
        <v>0</v>
      </c>
      <c r="BLU31">
        <f t="shared" si="36"/>
        <v>0</v>
      </c>
      <c r="BLV31">
        <f t="shared" si="36"/>
        <v>0</v>
      </c>
      <c r="BLW31">
        <f t="shared" si="36"/>
        <v>0</v>
      </c>
      <c r="BLX31">
        <f t="shared" si="36"/>
        <v>0</v>
      </c>
      <c r="BLY31">
        <f t="shared" si="36"/>
        <v>0</v>
      </c>
      <c r="BLZ31">
        <f t="shared" si="36"/>
        <v>0</v>
      </c>
      <c r="BMA31">
        <f t="shared" si="36"/>
        <v>0</v>
      </c>
      <c r="BMB31">
        <f t="shared" si="36"/>
        <v>0</v>
      </c>
      <c r="BMC31">
        <f t="shared" si="36"/>
        <v>0</v>
      </c>
      <c r="BMD31">
        <f t="shared" si="36"/>
        <v>0</v>
      </c>
      <c r="BME31">
        <f t="shared" si="36"/>
        <v>0</v>
      </c>
      <c r="BMF31">
        <f t="shared" si="36"/>
        <v>0</v>
      </c>
      <c r="BMG31">
        <f t="shared" si="36"/>
        <v>0</v>
      </c>
      <c r="BMH31">
        <f t="shared" si="36"/>
        <v>0</v>
      </c>
      <c r="BMI31">
        <f t="shared" si="36"/>
        <v>0</v>
      </c>
      <c r="BMJ31">
        <f t="shared" si="36"/>
        <v>0</v>
      </c>
      <c r="BMK31">
        <f t="shared" si="36"/>
        <v>0</v>
      </c>
      <c r="BML31">
        <f t="shared" si="36"/>
        <v>0</v>
      </c>
      <c r="BMM31">
        <f t="shared" si="36"/>
        <v>0</v>
      </c>
      <c r="BMN31">
        <f t="shared" si="36"/>
        <v>0</v>
      </c>
      <c r="BMO31">
        <f t="shared" si="36"/>
        <v>0</v>
      </c>
      <c r="BMP31">
        <f t="shared" si="36"/>
        <v>0</v>
      </c>
      <c r="BMQ31">
        <f t="shared" si="36"/>
        <v>0</v>
      </c>
      <c r="BMR31">
        <f t="shared" si="36"/>
        <v>0</v>
      </c>
      <c r="BMS31">
        <f t="shared" si="36"/>
        <v>0</v>
      </c>
      <c r="BMT31">
        <f t="shared" si="36"/>
        <v>0</v>
      </c>
      <c r="BMU31">
        <f t="shared" si="36"/>
        <v>0</v>
      </c>
      <c r="BMV31">
        <f t="shared" si="36"/>
        <v>0</v>
      </c>
      <c r="BMW31">
        <f t="shared" si="36"/>
        <v>0</v>
      </c>
      <c r="BMX31">
        <f t="shared" si="36"/>
        <v>0</v>
      </c>
      <c r="BMY31">
        <f t="shared" si="36"/>
        <v>0</v>
      </c>
      <c r="BMZ31">
        <f t="shared" si="36"/>
        <v>0</v>
      </c>
      <c r="BNA31">
        <f t="shared" si="36"/>
        <v>0</v>
      </c>
      <c r="BNB31">
        <f t="shared" si="36"/>
        <v>0</v>
      </c>
      <c r="BNC31">
        <f t="shared" si="36"/>
        <v>0</v>
      </c>
      <c r="BND31">
        <f t="shared" si="36"/>
        <v>0</v>
      </c>
      <c r="BNE31">
        <f t="shared" si="36"/>
        <v>0</v>
      </c>
      <c r="BNF31">
        <f t="shared" si="36"/>
        <v>0</v>
      </c>
      <c r="BNG31">
        <f t="shared" si="36"/>
        <v>0</v>
      </c>
      <c r="BNH31">
        <f t="shared" si="36"/>
        <v>0</v>
      </c>
      <c r="BNI31">
        <f t="shared" si="36"/>
        <v>0</v>
      </c>
      <c r="BNJ31">
        <f t="shared" si="36"/>
        <v>0</v>
      </c>
      <c r="BNK31">
        <f t="shared" si="36"/>
        <v>0</v>
      </c>
      <c r="BNL31">
        <f t="shared" si="36"/>
        <v>0</v>
      </c>
      <c r="BNM31">
        <f t="shared" si="36"/>
        <v>0</v>
      </c>
      <c r="BNN31">
        <f t="shared" si="36"/>
        <v>0</v>
      </c>
      <c r="BNO31">
        <f t="shared" si="36"/>
        <v>0</v>
      </c>
      <c r="BNP31">
        <f t="shared" si="36"/>
        <v>0</v>
      </c>
      <c r="BNQ31">
        <f t="shared" si="36"/>
        <v>0</v>
      </c>
      <c r="BNR31">
        <f t="shared" si="36"/>
        <v>0</v>
      </c>
      <c r="BNS31">
        <f t="shared" si="36"/>
        <v>0</v>
      </c>
      <c r="BNT31">
        <f t="shared" si="36"/>
        <v>0</v>
      </c>
      <c r="BNU31">
        <f t="shared" si="36"/>
        <v>0</v>
      </c>
      <c r="BNV31">
        <f t="shared" si="36"/>
        <v>0</v>
      </c>
      <c r="BNW31">
        <f t="shared" ref="BNW31:BQH31" si="37">BNV32</f>
        <v>0</v>
      </c>
      <c r="BNX31">
        <f t="shared" si="37"/>
        <v>0</v>
      </c>
      <c r="BNY31">
        <f t="shared" si="37"/>
        <v>0</v>
      </c>
      <c r="BNZ31">
        <f t="shared" si="37"/>
        <v>0</v>
      </c>
      <c r="BOA31">
        <f t="shared" si="37"/>
        <v>0</v>
      </c>
      <c r="BOB31">
        <f t="shared" si="37"/>
        <v>0</v>
      </c>
      <c r="BOC31">
        <f t="shared" si="37"/>
        <v>0</v>
      </c>
      <c r="BOD31">
        <f t="shared" si="37"/>
        <v>0</v>
      </c>
      <c r="BOE31">
        <f t="shared" si="37"/>
        <v>0</v>
      </c>
      <c r="BOF31">
        <f t="shared" si="37"/>
        <v>0</v>
      </c>
      <c r="BOG31">
        <f t="shared" si="37"/>
        <v>0</v>
      </c>
      <c r="BOH31">
        <f t="shared" si="37"/>
        <v>0</v>
      </c>
      <c r="BOI31">
        <f t="shared" si="37"/>
        <v>0</v>
      </c>
      <c r="BOJ31">
        <f t="shared" si="37"/>
        <v>0</v>
      </c>
      <c r="BOK31">
        <f t="shared" si="37"/>
        <v>0</v>
      </c>
      <c r="BOL31">
        <f t="shared" si="37"/>
        <v>0</v>
      </c>
      <c r="BOM31">
        <f t="shared" si="37"/>
        <v>0</v>
      </c>
      <c r="BON31">
        <f t="shared" si="37"/>
        <v>0</v>
      </c>
      <c r="BOO31">
        <f t="shared" si="37"/>
        <v>0</v>
      </c>
      <c r="BOP31">
        <f t="shared" si="37"/>
        <v>0</v>
      </c>
      <c r="BOQ31">
        <f t="shared" si="37"/>
        <v>0</v>
      </c>
      <c r="BOR31">
        <f t="shared" si="37"/>
        <v>0</v>
      </c>
      <c r="BOS31">
        <f t="shared" si="37"/>
        <v>0</v>
      </c>
      <c r="BOT31">
        <f t="shared" si="37"/>
        <v>0</v>
      </c>
      <c r="BOU31">
        <f t="shared" si="37"/>
        <v>0</v>
      </c>
      <c r="BOV31">
        <f t="shared" si="37"/>
        <v>0</v>
      </c>
      <c r="BOW31">
        <f t="shared" si="37"/>
        <v>0</v>
      </c>
      <c r="BOX31">
        <f t="shared" si="37"/>
        <v>0</v>
      </c>
      <c r="BOY31">
        <f t="shared" si="37"/>
        <v>0</v>
      </c>
      <c r="BOZ31">
        <f t="shared" si="37"/>
        <v>0</v>
      </c>
      <c r="BPA31">
        <f t="shared" si="37"/>
        <v>0</v>
      </c>
      <c r="BPB31">
        <f t="shared" si="37"/>
        <v>0</v>
      </c>
      <c r="BPC31">
        <f t="shared" si="37"/>
        <v>0</v>
      </c>
      <c r="BPD31">
        <f t="shared" si="37"/>
        <v>0</v>
      </c>
      <c r="BPE31">
        <f t="shared" si="37"/>
        <v>0</v>
      </c>
      <c r="BPF31">
        <f t="shared" si="37"/>
        <v>0</v>
      </c>
      <c r="BPG31">
        <f t="shared" si="37"/>
        <v>0</v>
      </c>
      <c r="BPH31">
        <f t="shared" si="37"/>
        <v>0</v>
      </c>
      <c r="BPI31">
        <f t="shared" si="37"/>
        <v>0</v>
      </c>
      <c r="BPJ31">
        <f t="shared" si="37"/>
        <v>0</v>
      </c>
      <c r="BPK31">
        <f t="shared" si="37"/>
        <v>0</v>
      </c>
      <c r="BPL31">
        <f t="shared" si="37"/>
        <v>0</v>
      </c>
      <c r="BPM31">
        <f t="shared" si="37"/>
        <v>0</v>
      </c>
      <c r="BPN31">
        <f t="shared" si="37"/>
        <v>0</v>
      </c>
      <c r="BPO31">
        <f t="shared" si="37"/>
        <v>0</v>
      </c>
      <c r="BPP31">
        <f t="shared" si="37"/>
        <v>0</v>
      </c>
      <c r="BPQ31">
        <f t="shared" si="37"/>
        <v>0</v>
      </c>
      <c r="BPR31">
        <f t="shared" si="37"/>
        <v>0</v>
      </c>
      <c r="BPS31">
        <f t="shared" si="37"/>
        <v>0</v>
      </c>
      <c r="BPT31">
        <f t="shared" si="37"/>
        <v>0</v>
      </c>
      <c r="BPU31">
        <f t="shared" si="37"/>
        <v>0</v>
      </c>
      <c r="BPV31">
        <f t="shared" si="37"/>
        <v>0</v>
      </c>
      <c r="BPW31">
        <f t="shared" si="37"/>
        <v>0</v>
      </c>
      <c r="BPX31">
        <f t="shared" si="37"/>
        <v>0</v>
      </c>
      <c r="BPY31">
        <f t="shared" si="37"/>
        <v>0</v>
      </c>
      <c r="BPZ31">
        <f t="shared" si="37"/>
        <v>0</v>
      </c>
      <c r="BQA31">
        <f t="shared" si="37"/>
        <v>0</v>
      </c>
      <c r="BQB31">
        <f t="shared" si="37"/>
        <v>0</v>
      </c>
      <c r="BQC31">
        <f t="shared" si="37"/>
        <v>0</v>
      </c>
      <c r="BQD31">
        <f t="shared" si="37"/>
        <v>0</v>
      </c>
      <c r="BQE31">
        <f t="shared" si="37"/>
        <v>0</v>
      </c>
      <c r="BQF31">
        <f t="shared" si="37"/>
        <v>0</v>
      </c>
      <c r="BQG31">
        <f t="shared" si="37"/>
        <v>0</v>
      </c>
      <c r="BQH31">
        <f t="shared" si="37"/>
        <v>0</v>
      </c>
      <c r="BQI31">
        <f t="shared" ref="BQI31:BST31" si="38">BQH32</f>
        <v>0</v>
      </c>
      <c r="BQJ31">
        <f t="shared" si="38"/>
        <v>0</v>
      </c>
      <c r="BQK31">
        <f t="shared" si="38"/>
        <v>0</v>
      </c>
      <c r="BQL31">
        <f t="shared" si="38"/>
        <v>0</v>
      </c>
      <c r="BQM31">
        <f t="shared" si="38"/>
        <v>0</v>
      </c>
      <c r="BQN31">
        <f t="shared" si="38"/>
        <v>0</v>
      </c>
      <c r="BQO31">
        <f t="shared" si="38"/>
        <v>0</v>
      </c>
      <c r="BQP31">
        <f t="shared" si="38"/>
        <v>0</v>
      </c>
      <c r="BQQ31">
        <f t="shared" si="38"/>
        <v>0</v>
      </c>
      <c r="BQR31">
        <f t="shared" si="38"/>
        <v>0</v>
      </c>
      <c r="BQS31">
        <f t="shared" si="38"/>
        <v>0</v>
      </c>
      <c r="BQT31">
        <f t="shared" si="38"/>
        <v>0</v>
      </c>
      <c r="BQU31">
        <f t="shared" si="38"/>
        <v>0</v>
      </c>
      <c r="BQV31">
        <f t="shared" si="38"/>
        <v>0</v>
      </c>
      <c r="BQW31">
        <f t="shared" si="38"/>
        <v>0</v>
      </c>
      <c r="BQX31">
        <f t="shared" si="38"/>
        <v>0</v>
      </c>
      <c r="BQY31">
        <f t="shared" si="38"/>
        <v>0</v>
      </c>
      <c r="BQZ31">
        <f t="shared" si="38"/>
        <v>0</v>
      </c>
      <c r="BRA31">
        <f t="shared" si="38"/>
        <v>0</v>
      </c>
      <c r="BRB31">
        <f t="shared" si="38"/>
        <v>0</v>
      </c>
      <c r="BRC31">
        <f t="shared" si="38"/>
        <v>0</v>
      </c>
      <c r="BRD31">
        <f t="shared" si="38"/>
        <v>0</v>
      </c>
      <c r="BRE31">
        <f t="shared" si="38"/>
        <v>0</v>
      </c>
      <c r="BRF31">
        <f t="shared" si="38"/>
        <v>0</v>
      </c>
      <c r="BRG31">
        <f t="shared" si="38"/>
        <v>0</v>
      </c>
      <c r="BRH31">
        <f t="shared" si="38"/>
        <v>0</v>
      </c>
      <c r="BRI31">
        <f t="shared" si="38"/>
        <v>0</v>
      </c>
      <c r="BRJ31">
        <f t="shared" si="38"/>
        <v>0</v>
      </c>
      <c r="BRK31">
        <f t="shared" si="38"/>
        <v>0</v>
      </c>
      <c r="BRL31">
        <f t="shared" si="38"/>
        <v>0</v>
      </c>
      <c r="BRM31">
        <f t="shared" si="38"/>
        <v>0</v>
      </c>
      <c r="BRN31">
        <f t="shared" si="38"/>
        <v>0</v>
      </c>
      <c r="BRO31">
        <f t="shared" si="38"/>
        <v>0</v>
      </c>
      <c r="BRP31">
        <f t="shared" si="38"/>
        <v>0</v>
      </c>
      <c r="BRQ31">
        <f t="shared" si="38"/>
        <v>0</v>
      </c>
      <c r="BRR31">
        <f t="shared" si="38"/>
        <v>0</v>
      </c>
      <c r="BRS31">
        <f t="shared" si="38"/>
        <v>0</v>
      </c>
      <c r="BRT31">
        <f t="shared" si="38"/>
        <v>0</v>
      </c>
      <c r="BRU31">
        <f t="shared" si="38"/>
        <v>0</v>
      </c>
      <c r="BRV31">
        <f t="shared" si="38"/>
        <v>0</v>
      </c>
      <c r="BRW31">
        <f t="shared" si="38"/>
        <v>0</v>
      </c>
      <c r="BRX31">
        <f t="shared" si="38"/>
        <v>0</v>
      </c>
      <c r="BRY31">
        <f t="shared" si="38"/>
        <v>0</v>
      </c>
      <c r="BRZ31">
        <f t="shared" si="38"/>
        <v>0</v>
      </c>
      <c r="BSA31">
        <f t="shared" si="38"/>
        <v>0</v>
      </c>
      <c r="BSB31">
        <f t="shared" si="38"/>
        <v>0</v>
      </c>
      <c r="BSC31">
        <f t="shared" si="38"/>
        <v>0</v>
      </c>
      <c r="BSD31">
        <f t="shared" si="38"/>
        <v>0</v>
      </c>
      <c r="BSE31">
        <f t="shared" si="38"/>
        <v>0</v>
      </c>
      <c r="BSF31">
        <f t="shared" si="38"/>
        <v>0</v>
      </c>
      <c r="BSG31">
        <f t="shared" si="38"/>
        <v>0</v>
      </c>
      <c r="BSH31">
        <f t="shared" si="38"/>
        <v>0</v>
      </c>
      <c r="BSI31">
        <f t="shared" si="38"/>
        <v>0</v>
      </c>
      <c r="BSJ31">
        <f t="shared" si="38"/>
        <v>0</v>
      </c>
      <c r="BSK31">
        <f t="shared" si="38"/>
        <v>0</v>
      </c>
      <c r="BSL31">
        <f t="shared" si="38"/>
        <v>0</v>
      </c>
      <c r="BSM31">
        <f t="shared" si="38"/>
        <v>0</v>
      </c>
      <c r="BSN31">
        <f t="shared" si="38"/>
        <v>0</v>
      </c>
      <c r="BSO31">
        <f t="shared" si="38"/>
        <v>0</v>
      </c>
      <c r="BSP31">
        <f t="shared" si="38"/>
        <v>0</v>
      </c>
      <c r="BSQ31">
        <f t="shared" si="38"/>
        <v>0</v>
      </c>
      <c r="BSR31">
        <f t="shared" si="38"/>
        <v>0</v>
      </c>
      <c r="BSS31">
        <f t="shared" si="38"/>
        <v>0</v>
      </c>
      <c r="BST31">
        <f t="shared" si="38"/>
        <v>0</v>
      </c>
      <c r="BSU31">
        <f t="shared" ref="BSU31:BVF31" si="39">BST32</f>
        <v>0</v>
      </c>
      <c r="BSV31">
        <f t="shared" si="39"/>
        <v>0</v>
      </c>
      <c r="BSW31">
        <f t="shared" si="39"/>
        <v>0</v>
      </c>
      <c r="BSX31">
        <f t="shared" si="39"/>
        <v>0</v>
      </c>
      <c r="BSY31">
        <f t="shared" si="39"/>
        <v>0</v>
      </c>
      <c r="BSZ31">
        <f t="shared" si="39"/>
        <v>0</v>
      </c>
      <c r="BTA31">
        <f t="shared" si="39"/>
        <v>0</v>
      </c>
      <c r="BTB31">
        <f t="shared" si="39"/>
        <v>0</v>
      </c>
      <c r="BTC31">
        <f t="shared" si="39"/>
        <v>0</v>
      </c>
      <c r="BTD31">
        <f t="shared" si="39"/>
        <v>0</v>
      </c>
      <c r="BTE31">
        <f t="shared" si="39"/>
        <v>0</v>
      </c>
      <c r="BTF31">
        <f t="shared" si="39"/>
        <v>0</v>
      </c>
      <c r="BTG31">
        <f t="shared" si="39"/>
        <v>0</v>
      </c>
      <c r="BTH31">
        <f t="shared" si="39"/>
        <v>0</v>
      </c>
      <c r="BTI31">
        <f t="shared" si="39"/>
        <v>0</v>
      </c>
      <c r="BTJ31">
        <f t="shared" si="39"/>
        <v>0</v>
      </c>
      <c r="BTK31">
        <f t="shared" si="39"/>
        <v>0</v>
      </c>
      <c r="BTL31">
        <f t="shared" si="39"/>
        <v>0</v>
      </c>
      <c r="BTM31">
        <f t="shared" si="39"/>
        <v>0</v>
      </c>
      <c r="BTN31">
        <f t="shared" si="39"/>
        <v>0</v>
      </c>
      <c r="BTO31">
        <f t="shared" si="39"/>
        <v>0</v>
      </c>
      <c r="BTP31">
        <f t="shared" si="39"/>
        <v>0</v>
      </c>
      <c r="BTQ31">
        <f t="shared" si="39"/>
        <v>0</v>
      </c>
      <c r="BTR31">
        <f t="shared" si="39"/>
        <v>0</v>
      </c>
      <c r="BTS31">
        <f t="shared" si="39"/>
        <v>0</v>
      </c>
      <c r="BTT31">
        <f t="shared" si="39"/>
        <v>0</v>
      </c>
      <c r="BTU31">
        <f t="shared" si="39"/>
        <v>0</v>
      </c>
      <c r="BTV31">
        <f t="shared" si="39"/>
        <v>0</v>
      </c>
      <c r="BTW31">
        <f t="shared" si="39"/>
        <v>0</v>
      </c>
      <c r="BTX31">
        <f t="shared" si="39"/>
        <v>0</v>
      </c>
      <c r="BTY31">
        <f t="shared" si="39"/>
        <v>0</v>
      </c>
      <c r="BTZ31">
        <f t="shared" si="39"/>
        <v>0</v>
      </c>
      <c r="BUA31">
        <f t="shared" si="39"/>
        <v>0</v>
      </c>
      <c r="BUB31">
        <f t="shared" si="39"/>
        <v>0</v>
      </c>
      <c r="BUC31">
        <f t="shared" si="39"/>
        <v>0</v>
      </c>
      <c r="BUD31">
        <f t="shared" si="39"/>
        <v>0</v>
      </c>
      <c r="BUE31">
        <f t="shared" si="39"/>
        <v>0</v>
      </c>
      <c r="BUF31">
        <f t="shared" si="39"/>
        <v>0</v>
      </c>
      <c r="BUG31">
        <f t="shared" si="39"/>
        <v>0</v>
      </c>
      <c r="BUH31">
        <f t="shared" si="39"/>
        <v>0</v>
      </c>
      <c r="BUI31">
        <f t="shared" si="39"/>
        <v>0</v>
      </c>
      <c r="BUJ31">
        <f t="shared" si="39"/>
        <v>0</v>
      </c>
      <c r="BUK31">
        <f t="shared" si="39"/>
        <v>0</v>
      </c>
      <c r="BUL31">
        <f t="shared" si="39"/>
        <v>0</v>
      </c>
      <c r="BUM31">
        <f t="shared" si="39"/>
        <v>0</v>
      </c>
      <c r="BUN31">
        <f t="shared" si="39"/>
        <v>0</v>
      </c>
      <c r="BUO31">
        <f t="shared" si="39"/>
        <v>0</v>
      </c>
      <c r="BUP31">
        <f t="shared" si="39"/>
        <v>0</v>
      </c>
      <c r="BUQ31">
        <f t="shared" si="39"/>
        <v>0</v>
      </c>
      <c r="BUR31">
        <f t="shared" si="39"/>
        <v>0</v>
      </c>
      <c r="BUS31">
        <f t="shared" si="39"/>
        <v>0</v>
      </c>
      <c r="BUT31">
        <f t="shared" si="39"/>
        <v>0</v>
      </c>
      <c r="BUU31">
        <f t="shared" si="39"/>
        <v>0</v>
      </c>
      <c r="BUV31">
        <f t="shared" si="39"/>
        <v>0</v>
      </c>
      <c r="BUW31">
        <f t="shared" si="39"/>
        <v>0</v>
      </c>
      <c r="BUX31">
        <f t="shared" si="39"/>
        <v>0</v>
      </c>
      <c r="BUY31">
        <f t="shared" si="39"/>
        <v>0</v>
      </c>
      <c r="BUZ31">
        <f t="shared" si="39"/>
        <v>0</v>
      </c>
      <c r="BVA31">
        <f t="shared" si="39"/>
        <v>0</v>
      </c>
      <c r="BVB31">
        <f t="shared" si="39"/>
        <v>0</v>
      </c>
      <c r="BVC31">
        <f t="shared" si="39"/>
        <v>0</v>
      </c>
      <c r="BVD31">
        <f t="shared" si="39"/>
        <v>0</v>
      </c>
      <c r="BVE31">
        <f t="shared" si="39"/>
        <v>0</v>
      </c>
      <c r="BVF31">
        <f t="shared" si="39"/>
        <v>0</v>
      </c>
      <c r="BVG31">
        <f t="shared" ref="BVG31:BXR31" si="40">BVF32</f>
        <v>0</v>
      </c>
      <c r="BVH31">
        <f t="shared" si="40"/>
        <v>0</v>
      </c>
      <c r="BVI31">
        <f t="shared" si="40"/>
        <v>0</v>
      </c>
      <c r="BVJ31">
        <f t="shared" si="40"/>
        <v>0</v>
      </c>
      <c r="BVK31">
        <f t="shared" si="40"/>
        <v>0</v>
      </c>
      <c r="BVL31">
        <f t="shared" si="40"/>
        <v>0</v>
      </c>
      <c r="BVM31">
        <f t="shared" si="40"/>
        <v>0</v>
      </c>
      <c r="BVN31">
        <f t="shared" si="40"/>
        <v>0</v>
      </c>
      <c r="BVO31">
        <f t="shared" si="40"/>
        <v>0</v>
      </c>
      <c r="BVP31">
        <f t="shared" si="40"/>
        <v>0</v>
      </c>
      <c r="BVQ31">
        <f t="shared" si="40"/>
        <v>0</v>
      </c>
      <c r="BVR31">
        <f t="shared" si="40"/>
        <v>0</v>
      </c>
      <c r="BVS31">
        <f t="shared" si="40"/>
        <v>0</v>
      </c>
      <c r="BVT31">
        <f t="shared" si="40"/>
        <v>0</v>
      </c>
      <c r="BVU31">
        <f t="shared" si="40"/>
        <v>0</v>
      </c>
      <c r="BVV31">
        <f t="shared" si="40"/>
        <v>0</v>
      </c>
      <c r="BVW31">
        <f t="shared" si="40"/>
        <v>0</v>
      </c>
      <c r="BVX31">
        <f t="shared" si="40"/>
        <v>0</v>
      </c>
      <c r="BVY31">
        <f t="shared" si="40"/>
        <v>0</v>
      </c>
      <c r="BVZ31">
        <f t="shared" si="40"/>
        <v>0</v>
      </c>
      <c r="BWA31">
        <f t="shared" si="40"/>
        <v>0</v>
      </c>
      <c r="BWB31">
        <f t="shared" si="40"/>
        <v>0</v>
      </c>
      <c r="BWC31">
        <f t="shared" si="40"/>
        <v>0</v>
      </c>
      <c r="BWD31">
        <f t="shared" si="40"/>
        <v>0</v>
      </c>
      <c r="BWE31">
        <f t="shared" si="40"/>
        <v>0</v>
      </c>
      <c r="BWF31">
        <f t="shared" si="40"/>
        <v>0</v>
      </c>
      <c r="BWG31">
        <f t="shared" si="40"/>
        <v>0</v>
      </c>
      <c r="BWH31">
        <f t="shared" si="40"/>
        <v>0</v>
      </c>
      <c r="BWI31">
        <f t="shared" si="40"/>
        <v>0</v>
      </c>
      <c r="BWJ31">
        <f t="shared" si="40"/>
        <v>0</v>
      </c>
      <c r="BWK31">
        <f t="shared" si="40"/>
        <v>0</v>
      </c>
      <c r="BWL31">
        <f t="shared" si="40"/>
        <v>0</v>
      </c>
      <c r="BWM31">
        <f t="shared" si="40"/>
        <v>0</v>
      </c>
      <c r="BWN31">
        <f t="shared" si="40"/>
        <v>0</v>
      </c>
      <c r="BWO31">
        <f t="shared" si="40"/>
        <v>0</v>
      </c>
      <c r="BWP31">
        <f t="shared" si="40"/>
        <v>0</v>
      </c>
      <c r="BWQ31">
        <f t="shared" si="40"/>
        <v>0</v>
      </c>
      <c r="BWR31">
        <f t="shared" si="40"/>
        <v>0</v>
      </c>
      <c r="BWS31">
        <f t="shared" si="40"/>
        <v>0</v>
      </c>
      <c r="BWT31">
        <f t="shared" si="40"/>
        <v>0</v>
      </c>
      <c r="BWU31">
        <f t="shared" si="40"/>
        <v>0</v>
      </c>
      <c r="BWV31">
        <f t="shared" si="40"/>
        <v>0</v>
      </c>
      <c r="BWW31">
        <f t="shared" si="40"/>
        <v>0</v>
      </c>
      <c r="BWX31">
        <f t="shared" si="40"/>
        <v>0</v>
      </c>
      <c r="BWY31">
        <f t="shared" si="40"/>
        <v>0</v>
      </c>
      <c r="BWZ31">
        <f t="shared" si="40"/>
        <v>0</v>
      </c>
      <c r="BXA31">
        <f t="shared" si="40"/>
        <v>0</v>
      </c>
      <c r="BXB31">
        <f t="shared" si="40"/>
        <v>0</v>
      </c>
      <c r="BXC31">
        <f t="shared" si="40"/>
        <v>0</v>
      </c>
      <c r="BXD31">
        <f t="shared" si="40"/>
        <v>0</v>
      </c>
      <c r="BXE31">
        <f t="shared" si="40"/>
        <v>0</v>
      </c>
      <c r="BXF31">
        <f t="shared" si="40"/>
        <v>0</v>
      </c>
      <c r="BXG31">
        <f t="shared" si="40"/>
        <v>0</v>
      </c>
      <c r="BXH31">
        <f t="shared" si="40"/>
        <v>0</v>
      </c>
      <c r="BXI31">
        <f t="shared" si="40"/>
        <v>0</v>
      </c>
      <c r="BXJ31">
        <f t="shared" si="40"/>
        <v>0</v>
      </c>
      <c r="BXK31">
        <f t="shared" si="40"/>
        <v>0</v>
      </c>
      <c r="BXL31">
        <f t="shared" si="40"/>
        <v>0</v>
      </c>
      <c r="BXM31">
        <f t="shared" si="40"/>
        <v>0</v>
      </c>
      <c r="BXN31">
        <f t="shared" si="40"/>
        <v>0</v>
      </c>
      <c r="BXO31">
        <f t="shared" si="40"/>
        <v>0</v>
      </c>
      <c r="BXP31">
        <f t="shared" si="40"/>
        <v>0</v>
      </c>
      <c r="BXQ31">
        <f t="shared" si="40"/>
        <v>0</v>
      </c>
      <c r="BXR31">
        <f t="shared" si="40"/>
        <v>0</v>
      </c>
      <c r="BXS31">
        <f t="shared" ref="BXS31:CAD31" si="41">BXR32</f>
        <v>0</v>
      </c>
      <c r="BXT31">
        <f t="shared" si="41"/>
        <v>0</v>
      </c>
      <c r="BXU31">
        <f t="shared" si="41"/>
        <v>0</v>
      </c>
      <c r="BXV31">
        <f t="shared" si="41"/>
        <v>0</v>
      </c>
      <c r="BXW31">
        <f t="shared" si="41"/>
        <v>0</v>
      </c>
      <c r="BXX31">
        <f t="shared" si="41"/>
        <v>0</v>
      </c>
      <c r="BXY31">
        <f t="shared" si="41"/>
        <v>0</v>
      </c>
      <c r="BXZ31">
        <f t="shared" si="41"/>
        <v>0</v>
      </c>
      <c r="BYA31">
        <f t="shared" si="41"/>
        <v>0</v>
      </c>
      <c r="BYB31">
        <f t="shared" si="41"/>
        <v>0</v>
      </c>
      <c r="BYC31">
        <f t="shared" si="41"/>
        <v>0</v>
      </c>
      <c r="BYD31">
        <f t="shared" si="41"/>
        <v>0</v>
      </c>
      <c r="BYE31">
        <f t="shared" si="41"/>
        <v>0</v>
      </c>
      <c r="BYF31">
        <f t="shared" si="41"/>
        <v>0</v>
      </c>
      <c r="BYG31">
        <f t="shared" si="41"/>
        <v>0</v>
      </c>
      <c r="BYH31">
        <f t="shared" si="41"/>
        <v>0</v>
      </c>
      <c r="BYI31">
        <f t="shared" si="41"/>
        <v>0</v>
      </c>
      <c r="BYJ31">
        <f t="shared" si="41"/>
        <v>0</v>
      </c>
      <c r="BYK31">
        <f t="shared" si="41"/>
        <v>0</v>
      </c>
      <c r="BYL31">
        <f t="shared" si="41"/>
        <v>0</v>
      </c>
      <c r="BYM31">
        <f t="shared" si="41"/>
        <v>0</v>
      </c>
      <c r="BYN31">
        <f t="shared" si="41"/>
        <v>0</v>
      </c>
      <c r="BYO31">
        <f t="shared" si="41"/>
        <v>0</v>
      </c>
      <c r="BYP31">
        <f t="shared" si="41"/>
        <v>0</v>
      </c>
      <c r="BYQ31">
        <f t="shared" si="41"/>
        <v>0</v>
      </c>
      <c r="BYR31">
        <f t="shared" si="41"/>
        <v>0</v>
      </c>
      <c r="BYS31">
        <f t="shared" si="41"/>
        <v>0</v>
      </c>
      <c r="BYT31">
        <f t="shared" si="41"/>
        <v>0</v>
      </c>
      <c r="BYU31">
        <f t="shared" si="41"/>
        <v>0</v>
      </c>
      <c r="BYV31">
        <f t="shared" si="41"/>
        <v>0</v>
      </c>
      <c r="BYW31">
        <f t="shared" si="41"/>
        <v>0</v>
      </c>
      <c r="BYX31">
        <f t="shared" si="41"/>
        <v>0</v>
      </c>
      <c r="BYY31">
        <f t="shared" si="41"/>
        <v>0</v>
      </c>
      <c r="BYZ31">
        <f t="shared" si="41"/>
        <v>0</v>
      </c>
      <c r="BZA31">
        <f t="shared" si="41"/>
        <v>0</v>
      </c>
      <c r="BZB31">
        <f t="shared" si="41"/>
        <v>0</v>
      </c>
      <c r="BZC31">
        <f t="shared" si="41"/>
        <v>0</v>
      </c>
      <c r="BZD31">
        <f t="shared" si="41"/>
        <v>0</v>
      </c>
      <c r="BZE31">
        <f t="shared" si="41"/>
        <v>0</v>
      </c>
      <c r="BZF31">
        <f t="shared" si="41"/>
        <v>0</v>
      </c>
      <c r="BZG31">
        <f t="shared" si="41"/>
        <v>0</v>
      </c>
      <c r="BZH31">
        <f t="shared" si="41"/>
        <v>0</v>
      </c>
      <c r="BZI31">
        <f t="shared" si="41"/>
        <v>0</v>
      </c>
      <c r="BZJ31">
        <f t="shared" si="41"/>
        <v>0</v>
      </c>
      <c r="BZK31">
        <f t="shared" si="41"/>
        <v>0</v>
      </c>
      <c r="BZL31">
        <f t="shared" si="41"/>
        <v>0</v>
      </c>
      <c r="BZM31">
        <f t="shared" si="41"/>
        <v>0</v>
      </c>
      <c r="BZN31">
        <f t="shared" si="41"/>
        <v>0</v>
      </c>
      <c r="BZO31">
        <f t="shared" si="41"/>
        <v>0</v>
      </c>
      <c r="BZP31">
        <f t="shared" si="41"/>
        <v>0</v>
      </c>
      <c r="BZQ31">
        <f t="shared" si="41"/>
        <v>0</v>
      </c>
      <c r="BZR31">
        <f t="shared" si="41"/>
        <v>0</v>
      </c>
      <c r="BZS31">
        <f t="shared" si="41"/>
        <v>0</v>
      </c>
      <c r="BZT31">
        <f t="shared" si="41"/>
        <v>0</v>
      </c>
      <c r="BZU31">
        <f t="shared" si="41"/>
        <v>0</v>
      </c>
      <c r="BZV31">
        <f t="shared" si="41"/>
        <v>0</v>
      </c>
      <c r="BZW31">
        <f t="shared" si="41"/>
        <v>0</v>
      </c>
      <c r="BZX31">
        <f t="shared" si="41"/>
        <v>0</v>
      </c>
      <c r="BZY31">
        <f t="shared" si="41"/>
        <v>0</v>
      </c>
      <c r="BZZ31">
        <f t="shared" si="41"/>
        <v>0</v>
      </c>
      <c r="CAA31">
        <f t="shared" si="41"/>
        <v>0</v>
      </c>
      <c r="CAB31">
        <f t="shared" si="41"/>
        <v>0</v>
      </c>
      <c r="CAC31">
        <f t="shared" si="41"/>
        <v>0</v>
      </c>
      <c r="CAD31">
        <f t="shared" si="41"/>
        <v>0</v>
      </c>
      <c r="CAE31">
        <f t="shared" ref="CAE31:CCP31" si="42">CAD32</f>
        <v>0</v>
      </c>
      <c r="CAF31">
        <f t="shared" si="42"/>
        <v>0</v>
      </c>
      <c r="CAG31">
        <f t="shared" si="42"/>
        <v>0</v>
      </c>
      <c r="CAH31">
        <f t="shared" si="42"/>
        <v>0</v>
      </c>
      <c r="CAI31">
        <f t="shared" si="42"/>
        <v>0</v>
      </c>
      <c r="CAJ31">
        <f t="shared" si="42"/>
        <v>0</v>
      </c>
      <c r="CAK31">
        <f t="shared" si="42"/>
        <v>0</v>
      </c>
      <c r="CAL31">
        <f t="shared" si="42"/>
        <v>0</v>
      </c>
      <c r="CAM31">
        <f t="shared" si="42"/>
        <v>0</v>
      </c>
      <c r="CAN31">
        <f t="shared" si="42"/>
        <v>0</v>
      </c>
      <c r="CAO31">
        <f t="shared" si="42"/>
        <v>0</v>
      </c>
      <c r="CAP31">
        <f t="shared" si="42"/>
        <v>0</v>
      </c>
      <c r="CAQ31">
        <f t="shared" si="42"/>
        <v>0</v>
      </c>
      <c r="CAR31">
        <f t="shared" si="42"/>
        <v>0</v>
      </c>
      <c r="CAS31">
        <f t="shared" si="42"/>
        <v>0</v>
      </c>
      <c r="CAT31">
        <f t="shared" si="42"/>
        <v>0</v>
      </c>
      <c r="CAU31">
        <f t="shared" si="42"/>
        <v>0</v>
      </c>
      <c r="CAV31">
        <f t="shared" si="42"/>
        <v>0</v>
      </c>
      <c r="CAW31">
        <f t="shared" si="42"/>
        <v>0</v>
      </c>
      <c r="CAX31">
        <f t="shared" si="42"/>
        <v>0</v>
      </c>
      <c r="CAY31">
        <f t="shared" si="42"/>
        <v>0</v>
      </c>
      <c r="CAZ31">
        <f t="shared" si="42"/>
        <v>0</v>
      </c>
      <c r="CBA31">
        <f t="shared" si="42"/>
        <v>0</v>
      </c>
      <c r="CBB31">
        <f t="shared" si="42"/>
        <v>0</v>
      </c>
      <c r="CBC31">
        <f t="shared" si="42"/>
        <v>0</v>
      </c>
      <c r="CBD31">
        <f t="shared" si="42"/>
        <v>0</v>
      </c>
      <c r="CBE31">
        <f t="shared" si="42"/>
        <v>0</v>
      </c>
      <c r="CBF31">
        <f t="shared" si="42"/>
        <v>0</v>
      </c>
      <c r="CBG31">
        <f t="shared" si="42"/>
        <v>0</v>
      </c>
      <c r="CBH31">
        <f t="shared" si="42"/>
        <v>0</v>
      </c>
      <c r="CBI31">
        <f t="shared" si="42"/>
        <v>0</v>
      </c>
      <c r="CBJ31">
        <f t="shared" si="42"/>
        <v>0</v>
      </c>
      <c r="CBK31">
        <f t="shared" si="42"/>
        <v>0</v>
      </c>
      <c r="CBL31">
        <f t="shared" si="42"/>
        <v>0</v>
      </c>
      <c r="CBM31">
        <f t="shared" si="42"/>
        <v>0</v>
      </c>
      <c r="CBN31">
        <f t="shared" si="42"/>
        <v>0</v>
      </c>
      <c r="CBO31">
        <f t="shared" si="42"/>
        <v>0</v>
      </c>
      <c r="CBP31">
        <f t="shared" si="42"/>
        <v>0</v>
      </c>
      <c r="CBQ31">
        <f t="shared" si="42"/>
        <v>0</v>
      </c>
      <c r="CBR31">
        <f t="shared" si="42"/>
        <v>0</v>
      </c>
      <c r="CBS31">
        <f t="shared" si="42"/>
        <v>0</v>
      </c>
      <c r="CBT31">
        <f t="shared" si="42"/>
        <v>0</v>
      </c>
      <c r="CBU31">
        <f t="shared" si="42"/>
        <v>0</v>
      </c>
      <c r="CBV31">
        <f t="shared" si="42"/>
        <v>0</v>
      </c>
      <c r="CBW31">
        <f t="shared" si="42"/>
        <v>0</v>
      </c>
      <c r="CBX31">
        <f t="shared" si="42"/>
        <v>0</v>
      </c>
      <c r="CBY31">
        <f t="shared" si="42"/>
        <v>0</v>
      </c>
      <c r="CBZ31">
        <f t="shared" si="42"/>
        <v>0</v>
      </c>
      <c r="CCA31">
        <f t="shared" si="42"/>
        <v>0</v>
      </c>
      <c r="CCB31">
        <f t="shared" si="42"/>
        <v>0</v>
      </c>
      <c r="CCC31">
        <f t="shared" si="42"/>
        <v>0</v>
      </c>
      <c r="CCD31">
        <f t="shared" si="42"/>
        <v>0</v>
      </c>
      <c r="CCE31">
        <f t="shared" si="42"/>
        <v>0</v>
      </c>
      <c r="CCF31">
        <f t="shared" si="42"/>
        <v>0</v>
      </c>
      <c r="CCG31">
        <f t="shared" si="42"/>
        <v>0</v>
      </c>
      <c r="CCH31">
        <f t="shared" si="42"/>
        <v>0</v>
      </c>
      <c r="CCI31">
        <f t="shared" si="42"/>
        <v>0</v>
      </c>
      <c r="CCJ31">
        <f t="shared" si="42"/>
        <v>0</v>
      </c>
      <c r="CCK31">
        <f t="shared" si="42"/>
        <v>0</v>
      </c>
      <c r="CCL31">
        <f t="shared" si="42"/>
        <v>0</v>
      </c>
      <c r="CCM31">
        <f t="shared" si="42"/>
        <v>0</v>
      </c>
      <c r="CCN31">
        <f t="shared" si="42"/>
        <v>0</v>
      </c>
      <c r="CCO31">
        <f t="shared" si="42"/>
        <v>0</v>
      </c>
      <c r="CCP31">
        <f t="shared" si="42"/>
        <v>0</v>
      </c>
      <c r="CCQ31">
        <f t="shared" ref="CCQ31:CFB31" si="43">CCP32</f>
        <v>0</v>
      </c>
      <c r="CCR31">
        <f t="shared" si="43"/>
        <v>0</v>
      </c>
      <c r="CCS31">
        <f t="shared" si="43"/>
        <v>0</v>
      </c>
      <c r="CCT31">
        <f t="shared" si="43"/>
        <v>0</v>
      </c>
      <c r="CCU31">
        <f t="shared" si="43"/>
        <v>0</v>
      </c>
      <c r="CCV31">
        <f t="shared" si="43"/>
        <v>0</v>
      </c>
      <c r="CCW31">
        <f t="shared" si="43"/>
        <v>0</v>
      </c>
      <c r="CCX31">
        <f t="shared" si="43"/>
        <v>0</v>
      </c>
      <c r="CCY31">
        <f t="shared" si="43"/>
        <v>0</v>
      </c>
      <c r="CCZ31">
        <f t="shared" si="43"/>
        <v>0</v>
      </c>
      <c r="CDA31">
        <f t="shared" si="43"/>
        <v>0</v>
      </c>
      <c r="CDB31">
        <f t="shared" si="43"/>
        <v>0</v>
      </c>
      <c r="CDC31">
        <f t="shared" si="43"/>
        <v>0</v>
      </c>
      <c r="CDD31">
        <f t="shared" si="43"/>
        <v>0</v>
      </c>
      <c r="CDE31">
        <f t="shared" si="43"/>
        <v>0</v>
      </c>
      <c r="CDF31">
        <f t="shared" si="43"/>
        <v>0</v>
      </c>
      <c r="CDG31">
        <f t="shared" si="43"/>
        <v>0</v>
      </c>
      <c r="CDH31">
        <f t="shared" si="43"/>
        <v>0</v>
      </c>
      <c r="CDI31">
        <f t="shared" si="43"/>
        <v>0</v>
      </c>
      <c r="CDJ31">
        <f t="shared" si="43"/>
        <v>0</v>
      </c>
      <c r="CDK31">
        <f t="shared" si="43"/>
        <v>0</v>
      </c>
      <c r="CDL31">
        <f t="shared" si="43"/>
        <v>0</v>
      </c>
      <c r="CDM31">
        <f t="shared" si="43"/>
        <v>0</v>
      </c>
      <c r="CDN31">
        <f t="shared" si="43"/>
        <v>0</v>
      </c>
      <c r="CDO31">
        <f t="shared" si="43"/>
        <v>0</v>
      </c>
      <c r="CDP31">
        <f t="shared" si="43"/>
        <v>0</v>
      </c>
      <c r="CDQ31">
        <f t="shared" si="43"/>
        <v>0</v>
      </c>
      <c r="CDR31">
        <f t="shared" si="43"/>
        <v>0</v>
      </c>
      <c r="CDS31">
        <f t="shared" si="43"/>
        <v>0</v>
      </c>
      <c r="CDT31">
        <f t="shared" si="43"/>
        <v>0</v>
      </c>
      <c r="CDU31">
        <f t="shared" si="43"/>
        <v>0</v>
      </c>
      <c r="CDV31">
        <f t="shared" si="43"/>
        <v>0</v>
      </c>
      <c r="CDW31">
        <f t="shared" si="43"/>
        <v>0</v>
      </c>
      <c r="CDX31">
        <f t="shared" si="43"/>
        <v>0</v>
      </c>
      <c r="CDY31">
        <f t="shared" si="43"/>
        <v>0</v>
      </c>
      <c r="CDZ31">
        <f t="shared" si="43"/>
        <v>0</v>
      </c>
      <c r="CEA31">
        <f t="shared" si="43"/>
        <v>0</v>
      </c>
      <c r="CEB31">
        <f t="shared" si="43"/>
        <v>0</v>
      </c>
      <c r="CEC31">
        <f t="shared" si="43"/>
        <v>0</v>
      </c>
      <c r="CED31">
        <f t="shared" si="43"/>
        <v>0</v>
      </c>
      <c r="CEE31">
        <f t="shared" si="43"/>
        <v>0</v>
      </c>
      <c r="CEF31">
        <f t="shared" si="43"/>
        <v>0</v>
      </c>
      <c r="CEG31">
        <f t="shared" si="43"/>
        <v>0</v>
      </c>
      <c r="CEH31">
        <f t="shared" si="43"/>
        <v>0</v>
      </c>
      <c r="CEI31">
        <f t="shared" si="43"/>
        <v>0</v>
      </c>
      <c r="CEJ31">
        <f t="shared" si="43"/>
        <v>0</v>
      </c>
      <c r="CEK31">
        <f t="shared" si="43"/>
        <v>0</v>
      </c>
      <c r="CEL31">
        <f t="shared" si="43"/>
        <v>0</v>
      </c>
      <c r="CEM31">
        <f t="shared" si="43"/>
        <v>0</v>
      </c>
      <c r="CEN31">
        <f t="shared" si="43"/>
        <v>0</v>
      </c>
      <c r="CEO31">
        <f t="shared" si="43"/>
        <v>0</v>
      </c>
      <c r="CEP31">
        <f t="shared" si="43"/>
        <v>0</v>
      </c>
      <c r="CEQ31">
        <f t="shared" si="43"/>
        <v>0</v>
      </c>
      <c r="CER31">
        <f t="shared" si="43"/>
        <v>0</v>
      </c>
      <c r="CES31">
        <f t="shared" si="43"/>
        <v>0</v>
      </c>
      <c r="CET31">
        <f t="shared" si="43"/>
        <v>0</v>
      </c>
      <c r="CEU31">
        <f t="shared" si="43"/>
        <v>0</v>
      </c>
      <c r="CEV31">
        <f t="shared" si="43"/>
        <v>0</v>
      </c>
      <c r="CEW31">
        <f t="shared" si="43"/>
        <v>0</v>
      </c>
      <c r="CEX31">
        <f t="shared" si="43"/>
        <v>0</v>
      </c>
      <c r="CEY31">
        <f t="shared" si="43"/>
        <v>0</v>
      </c>
      <c r="CEZ31">
        <f t="shared" si="43"/>
        <v>0</v>
      </c>
      <c r="CFA31">
        <f t="shared" si="43"/>
        <v>0</v>
      </c>
      <c r="CFB31">
        <f t="shared" si="43"/>
        <v>0</v>
      </c>
      <c r="CFC31">
        <f t="shared" ref="CFC31:CHN31" si="44">CFB32</f>
        <v>0</v>
      </c>
      <c r="CFD31">
        <f t="shared" si="44"/>
        <v>0</v>
      </c>
      <c r="CFE31">
        <f t="shared" si="44"/>
        <v>0</v>
      </c>
      <c r="CFF31">
        <f t="shared" si="44"/>
        <v>0</v>
      </c>
      <c r="CFG31">
        <f t="shared" si="44"/>
        <v>0</v>
      </c>
      <c r="CFH31">
        <f t="shared" si="44"/>
        <v>0</v>
      </c>
      <c r="CFI31">
        <f t="shared" si="44"/>
        <v>0</v>
      </c>
      <c r="CFJ31">
        <f t="shared" si="44"/>
        <v>0</v>
      </c>
      <c r="CFK31">
        <f t="shared" si="44"/>
        <v>0</v>
      </c>
      <c r="CFL31">
        <f t="shared" si="44"/>
        <v>0</v>
      </c>
      <c r="CFM31">
        <f t="shared" si="44"/>
        <v>0</v>
      </c>
      <c r="CFN31">
        <f t="shared" si="44"/>
        <v>0</v>
      </c>
      <c r="CFO31">
        <f t="shared" si="44"/>
        <v>0</v>
      </c>
      <c r="CFP31">
        <f t="shared" si="44"/>
        <v>0</v>
      </c>
      <c r="CFQ31">
        <f t="shared" si="44"/>
        <v>0</v>
      </c>
      <c r="CFR31">
        <f t="shared" si="44"/>
        <v>0</v>
      </c>
      <c r="CFS31">
        <f t="shared" si="44"/>
        <v>0</v>
      </c>
      <c r="CFT31">
        <f t="shared" si="44"/>
        <v>0</v>
      </c>
      <c r="CFU31">
        <f t="shared" si="44"/>
        <v>0</v>
      </c>
      <c r="CFV31">
        <f t="shared" si="44"/>
        <v>0</v>
      </c>
      <c r="CFW31">
        <f t="shared" si="44"/>
        <v>0</v>
      </c>
      <c r="CFX31">
        <f t="shared" si="44"/>
        <v>0</v>
      </c>
      <c r="CFY31">
        <f t="shared" si="44"/>
        <v>0</v>
      </c>
      <c r="CFZ31">
        <f t="shared" si="44"/>
        <v>0</v>
      </c>
      <c r="CGA31">
        <f t="shared" si="44"/>
        <v>0</v>
      </c>
      <c r="CGB31">
        <f t="shared" si="44"/>
        <v>0</v>
      </c>
      <c r="CGC31">
        <f t="shared" si="44"/>
        <v>0</v>
      </c>
      <c r="CGD31">
        <f t="shared" si="44"/>
        <v>0</v>
      </c>
      <c r="CGE31">
        <f t="shared" si="44"/>
        <v>0</v>
      </c>
      <c r="CGF31">
        <f t="shared" si="44"/>
        <v>0</v>
      </c>
      <c r="CGG31">
        <f t="shared" si="44"/>
        <v>0</v>
      </c>
      <c r="CGH31">
        <f t="shared" si="44"/>
        <v>0</v>
      </c>
      <c r="CGI31">
        <f t="shared" si="44"/>
        <v>0</v>
      </c>
      <c r="CGJ31">
        <f t="shared" si="44"/>
        <v>0</v>
      </c>
      <c r="CGK31">
        <f t="shared" si="44"/>
        <v>0</v>
      </c>
      <c r="CGL31">
        <f t="shared" si="44"/>
        <v>0</v>
      </c>
      <c r="CGM31">
        <f t="shared" si="44"/>
        <v>0</v>
      </c>
      <c r="CGN31">
        <f t="shared" si="44"/>
        <v>0</v>
      </c>
      <c r="CGO31">
        <f t="shared" si="44"/>
        <v>0</v>
      </c>
      <c r="CGP31">
        <f t="shared" si="44"/>
        <v>0</v>
      </c>
      <c r="CGQ31">
        <f t="shared" si="44"/>
        <v>0</v>
      </c>
      <c r="CGR31">
        <f t="shared" si="44"/>
        <v>0</v>
      </c>
      <c r="CGS31">
        <f t="shared" si="44"/>
        <v>0</v>
      </c>
      <c r="CGT31">
        <f t="shared" si="44"/>
        <v>0</v>
      </c>
      <c r="CGU31">
        <f t="shared" si="44"/>
        <v>0</v>
      </c>
      <c r="CGV31">
        <f t="shared" si="44"/>
        <v>0</v>
      </c>
      <c r="CGW31">
        <f t="shared" si="44"/>
        <v>0</v>
      </c>
      <c r="CGX31">
        <f t="shared" si="44"/>
        <v>0</v>
      </c>
      <c r="CGY31">
        <f t="shared" si="44"/>
        <v>0</v>
      </c>
      <c r="CGZ31">
        <f t="shared" si="44"/>
        <v>0</v>
      </c>
      <c r="CHA31">
        <f t="shared" si="44"/>
        <v>0</v>
      </c>
      <c r="CHB31">
        <f t="shared" si="44"/>
        <v>0</v>
      </c>
      <c r="CHC31">
        <f t="shared" si="44"/>
        <v>0</v>
      </c>
      <c r="CHD31">
        <f t="shared" si="44"/>
        <v>0</v>
      </c>
      <c r="CHE31">
        <f t="shared" si="44"/>
        <v>0</v>
      </c>
      <c r="CHF31">
        <f t="shared" si="44"/>
        <v>0</v>
      </c>
      <c r="CHG31">
        <f t="shared" si="44"/>
        <v>0</v>
      </c>
      <c r="CHH31">
        <f t="shared" si="44"/>
        <v>0</v>
      </c>
      <c r="CHI31">
        <f t="shared" si="44"/>
        <v>0</v>
      </c>
      <c r="CHJ31">
        <f t="shared" si="44"/>
        <v>0</v>
      </c>
      <c r="CHK31">
        <f t="shared" si="44"/>
        <v>0</v>
      </c>
      <c r="CHL31">
        <f t="shared" si="44"/>
        <v>0</v>
      </c>
      <c r="CHM31">
        <f t="shared" si="44"/>
        <v>0</v>
      </c>
      <c r="CHN31">
        <f t="shared" si="44"/>
        <v>0</v>
      </c>
      <c r="CHO31">
        <f t="shared" ref="CHO31:CJZ31" si="45">CHN32</f>
        <v>0</v>
      </c>
      <c r="CHP31">
        <f t="shared" si="45"/>
        <v>0</v>
      </c>
      <c r="CHQ31">
        <f t="shared" si="45"/>
        <v>0</v>
      </c>
      <c r="CHR31">
        <f t="shared" si="45"/>
        <v>0</v>
      </c>
      <c r="CHS31">
        <f t="shared" si="45"/>
        <v>0</v>
      </c>
      <c r="CHT31">
        <f t="shared" si="45"/>
        <v>0</v>
      </c>
      <c r="CHU31">
        <f t="shared" si="45"/>
        <v>0</v>
      </c>
      <c r="CHV31">
        <f t="shared" si="45"/>
        <v>0</v>
      </c>
      <c r="CHW31">
        <f t="shared" si="45"/>
        <v>0</v>
      </c>
      <c r="CHX31">
        <f t="shared" si="45"/>
        <v>0</v>
      </c>
      <c r="CHY31">
        <f t="shared" si="45"/>
        <v>0</v>
      </c>
      <c r="CHZ31">
        <f t="shared" si="45"/>
        <v>0</v>
      </c>
      <c r="CIA31">
        <f t="shared" si="45"/>
        <v>0</v>
      </c>
      <c r="CIB31">
        <f t="shared" si="45"/>
        <v>0</v>
      </c>
      <c r="CIC31">
        <f t="shared" si="45"/>
        <v>0</v>
      </c>
      <c r="CID31">
        <f t="shared" si="45"/>
        <v>0</v>
      </c>
      <c r="CIE31">
        <f t="shared" si="45"/>
        <v>0</v>
      </c>
      <c r="CIF31">
        <f t="shared" si="45"/>
        <v>0</v>
      </c>
      <c r="CIG31">
        <f t="shared" si="45"/>
        <v>0</v>
      </c>
      <c r="CIH31">
        <f t="shared" si="45"/>
        <v>0</v>
      </c>
      <c r="CII31">
        <f t="shared" si="45"/>
        <v>0</v>
      </c>
      <c r="CIJ31">
        <f t="shared" si="45"/>
        <v>0</v>
      </c>
      <c r="CIK31">
        <f t="shared" si="45"/>
        <v>0</v>
      </c>
      <c r="CIL31">
        <f t="shared" si="45"/>
        <v>0</v>
      </c>
      <c r="CIM31">
        <f t="shared" si="45"/>
        <v>0</v>
      </c>
      <c r="CIN31">
        <f t="shared" si="45"/>
        <v>0</v>
      </c>
      <c r="CIO31">
        <f t="shared" si="45"/>
        <v>0</v>
      </c>
      <c r="CIP31">
        <f t="shared" si="45"/>
        <v>0</v>
      </c>
      <c r="CIQ31">
        <f t="shared" si="45"/>
        <v>0</v>
      </c>
      <c r="CIR31">
        <f t="shared" si="45"/>
        <v>0</v>
      </c>
      <c r="CIS31">
        <f t="shared" si="45"/>
        <v>0</v>
      </c>
      <c r="CIT31">
        <f t="shared" si="45"/>
        <v>0</v>
      </c>
      <c r="CIU31">
        <f t="shared" si="45"/>
        <v>0</v>
      </c>
      <c r="CIV31">
        <f t="shared" si="45"/>
        <v>0</v>
      </c>
      <c r="CIW31">
        <f t="shared" si="45"/>
        <v>0</v>
      </c>
      <c r="CIX31">
        <f t="shared" si="45"/>
        <v>0</v>
      </c>
      <c r="CIY31">
        <f t="shared" si="45"/>
        <v>0</v>
      </c>
      <c r="CIZ31">
        <f t="shared" si="45"/>
        <v>0</v>
      </c>
      <c r="CJA31">
        <f t="shared" si="45"/>
        <v>0</v>
      </c>
      <c r="CJB31">
        <f t="shared" si="45"/>
        <v>0</v>
      </c>
      <c r="CJC31">
        <f t="shared" si="45"/>
        <v>0</v>
      </c>
      <c r="CJD31">
        <f t="shared" si="45"/>
        <v>0</v>
      </c>
      <c r="CJE31">
        <f t="shared" si="45"/>
        <v>0</v>
      </c>
      <c r="CJF31">
        <f t="shared" si="45"/>
        <v>0</v>
      </c>
      <c r="CJG31">
        <f t="shared" si="45"/>
        <v>0</v>
      </c>
      <c r="CJH31">
        <f t="shared" si="45"/>
        <v>0</v>
      </c>
      <c r="CJI31">
        <f t="shared" si="45"/>
        <v>0</v>
      </c>
      <c r="CJJ31">
        <f t="shared" si="45"/>
        <v>0</v>
      </c>
      <c r="CJK31">
        <f t="shared" si="45"/>
        <v>0</v>
      </c>
      <c r="CJL31">
        <f t="shared" si="45"/>
        <v>0</v>
      </c>
      <c r="CJM31">
        <f t="shared" si="45"/>
        <v>0</v>
      </c>
      <c r="CJN31">
        <f t="shared" si="45"/>
        <v>0</v>
      </c>
      <c r="CJO31">
        <f t="shared" si="45"/>
        <v>0</v>
      </c>
      <c r="CJP31">
        <f t="shared" si="45"/>
        <v>0</v>
      </c>
      <c r="CJQ31">
        <f t="shared" si="45"/>
        <v>0</v>
      </c>
      <c r="CJR31">
        <f t="shared" si="45"/>
        <v>0</v>
      </c>
      <c r="CJS31">
        <f t="shared" si="45"/>
        <v>0</v>
      </c>
      <c r="CJT31">
        <f t="shared" si="45"/>
        <v>0</v>
      </c>
      <c r="CJU31">
        <f t="shared" si="45"/>
        <v>0</v>
      </c>
      <c r="CJV31">
        <f t="shared" si="45"/>
        <v>0</v>
      </c>
      <c r="CJW31">
        <f t="shared" si="45"/>
        <v>0</v>
      </c>
      <c r="CJX31">
        <f t="shared" si="45"/>
        <v>0</v>
      </c>
      <c r="CJY31">
        <f t="shared" si="45"/>
        <v>0</v>
      </c>
      <c r="CJZ31">
        <f t="shared" si="45"/>
        <v>0</v>
      </c>
      <c r="CKA31">
        <f t="shared" ref="CKA31:CML31" si="46">CJZ32</f>
        <v>0</v>
      </c>
      <c r="CKB31">
        <f t="shared" si="46"/>
        <v>0</v>
      </c>
      <c r="CKC31">
        <f t="shared" si="46"/>
        <v>0</v>
      </c>
      <c r="CKD31">
        <f t="shared" si="46"/>
        <v>0</v>
      </c>
      <c r="CKE31">
        <f t="shared" si="46"/>
        <v>0</v>
      </c>
      <c r="CKF31">
        <f t="shared" si="46"/>
        <v>0</v>
      </c>
      <c r="CKG31">
        <f t="shared" si="46"/>
        <v>0</v>
      </c>
      <c r="CKH31">
        <f t="shared" si="46"/>
        <v>0</v>
      </c>
      <c r="CKI31">
        <f t="shared" si="46"/>
        <v>0</v>
      </c>
      <c r="CKJ31">
        <f t="shared" si="46"/>
        <v>0</v>
      </c>
      <c r="CKK31">
        <f t="shared" si="46"/>
        <v>0</v>
      </c>
      <c r="CKL31">
        <f t="shared" si="46"/>
        <v>0</v>
      </c>
      <c r="CKM31">
        <f t="shared" si="46"/>
        <v>0</v>
      </c>
      <c r="CKN31">
        <f t="shared" si="46"/>
        <v>0</v>
      </c>
      <c r="CKO31">
        <f t="shared" si="46"/>
        <v>0</v>
      </c>
      <c r="CKP31">
        <f t="shared" si="46"/>
        <v>0</v>
      </c>
      <c r="CKQ31">
        <f t="shared" si="46"/>
        <v>0</v>
      </c>
      <c r="CKR31">
        <f t="shared" si="46"/>
        <v>0</v>
      </c>
      <c r="CKS31">
        <f t="shared" si="46"/>
        <v>0</v>
      </c>
      <c r="CKT31">
        <f t="shared" si="46"/>
        <v>0</v>
      </c>
      <c r="CKU31">
        <f t="shared" si="46"/>
        <v>0</v>
      </c>
      <c r="CKV31">
        <f t="shared" si="46"/>
        <v>0</v>
      </c>
      <c r="CKW31">
        <f t="shared" si="46"/>
        <v>0</v>
      </c>
      <c r="CKX31">
        <f t="shared" si="46"/>
        <v>0</v>
      </c>
      <c r="CKY31">
        <f t="shared" si="46"/>
        <v>0</v>
      </c>
      <c r="CKZ31">
        <f t="shared" si="46"/>
        <v>0</v>
      </c>
      <c r="CLA31">
        <f t="shared" si="46"/>
        <v>0</v>
      </c>
      <c r="CLB31">
        <f t="shared" si="46"/>
        <v>0</v>
      </c>
      <c r="CLC31">
        <f t="shared" si="46"/>
        <v>0</v>
      </c>
      <c r="CLD31">
        <f t="shared" si="46"/>
        <v>0</v>
      </c>
      <c r="CLE31">
        <f t="shared" si="46"/>
        <v>0</v>
      </c>
      <c r="CLF31">
        <f t="shared" si="46"/>
        <v>0</v>
      </c>
      <c r="CLG31">
        <f t="shared" si="46"/>
        <v>0</v>
      </c>
      <c r="CLH31">
        <f t="shared" si="46"/>
        <v>0</v>
      </c>
      <c r="CLI31">
        <f t="shared" si="46"/>
        <v>0</v>
      </c>
      <c r="CLJ31">
        <f t="shared" si="46"/>
        <v>0</v>
      </c>
      <c r="CLK31">
        <f t="shared" si="46"/>
        <v>0</v>
      </c>
      <c r="CLL31">
        <f t="shared" si="46"/>
        <v>0</v>
      </c>
      <c r="CLM31">
        <f t="shared" si="46"/>
        <v>0</v>
      </c>
      <c r="CLN31">
        <f t="shared" si="46"/>
        <v>0</v>
      </c>
      <c r="CLO31">
        <f t="shared" si="46"/>
        <v>0</v>
      </c>
      <c r="CLP31">
        <f t="shared" si="46"/>
        <v>0</v>
      </c>
      <c r="CLQ31">
        <f t="shared" si="46"/>
        <v>0</v>
      </c>
      <c r="CLR31">
        <f t="shared" si="46"/>
        <v>0</v>
      </c>
      <c r="CLS31">
        <f t="shared" si="46"/>
        <v>0</v>
      </c>
      <c r="CLT31">
        <f t="shared" si="46"/>
        <v>0</v>
      </c>
      <c r="CLU31">
        <f t="shared" si="46"/>
        <v>0</v>
      </c>
      <c r="CLV31">
        <f t="shared" si="46"/>
        <v>0</v>
      </c>
      <c r="CLW31">
        <f t="shared" si="46"/>
        <v>0</v>
      </c>
      <c r="CLX31">
        <f t="shared" si="46"/>
        <v>0</v>
      </c>
      <c r="CLY31">
        <f t="shared" si="46"/>
        <v>0</v>
      </c>
      <c r="CLZ31">
        <f t="shared" si="46"/>
        <v>0</v>
      </c>
      <c r="CMA31">
        <f t="shared" si="46"/>
        <v>0</v>
      </c>
      <c r="CMB31">
        <f t="shared" si="46"/>
        <v>0</v>
      </c>
      <c r="CMC31">
        <f t="shared" si="46"/>
        <v>0</v>
      </c>
      <c r="CMD31">
        <f t="shared" si="46"/>
        <v>0</v>
      </c>
      <c r="CME31">
        <f t="shared" si="46"/>
        <v>0</v>
      </c>
      <c r="CMF31">
        <f t="shared" si="46"/>
        <v>0</v>
      </c>
      <c r="CMG31">
        <f t="shared" si="46"/>
        <v>0</v>
      </c>
      <c r="CMH31">
        <f t="shared" si="46"/>
        <v>0</v>
      </c>
      <c r="CMI31">
        <f t="shared" si="46"/>
        <v>0</v>
      </c>
      <c r="CMJ31">
        <f t="shared" si="46"/>
        <v>0</v>
      </c>
      <c r="CMK31">
        <f t="shared" si="46"/>
        <v>0</v>
      </c>
      <c r="CML31">
        <f t="shared" si="46"/>
        <v>0</v>
      </c>
      <c r="CMM31">
        <f t="shared" ref="CMM31:COX31" si="47">CML32</f>
        <v>0</v>
      </c>
      <c r="CMN31">
        <f t="shared" si="47"/>
        <v>0</v>
      </c>
      <c r="CMO31">
        <f t="shared" si="47"/>
        <v>0</v>
      </c>
      <c r="CMP31">
        <f t="shared" si="47"/>
        <v>0</v>
      </c>
      <c r="CMQ31">
        <f t="shared" si="47"/>
        <v>0</v>
      </c>
      <c r="CMR31">
        <f t="shared" si="47"/>
        <v>0</v>
      </c>
      <c r="CMS31">
        <f t="shared" si="47"/>
        <v>0</v>
      </c>
      <c r="CMT31">
        <f t="shared" si="47"/>
        <v>0</v>
      </c>
      <c r="CMU31">
        <f t="shared" si="47"/>
        <v>0</v>
      </c>
      <c r="CMV31">
        <f t="shared" si="47"/>
        <v>0</v>
      </c>
      <c r="CMW31">
        <f t="shared" si="47"/>
        <v>0</v>
      </c>
      <c r="CMX31">
        <f t="shared" si="47"/>
        <v>0</v>
      </c>
      <c r="CMY31">
        <f t="shared" si="47"/>
        <v>0</v>
      </c>
      <c r="CMZ31">
        <f t="shared" si="47"/>
        <v>0</v>
      </c>
      <c r="CNA31">
        <f t="shared" si="47"/>
        <v>0</v>
      </c>
      <c r="CNB31">
        <f t="shared" si="47"/>
        <v>0</v>
      </c>
      <c r="CNC31">
        <f t="shared" si="47"/>
        <v>0</v>
      </c>
      <c r="CND31">
        <f t="shared" si="47"/>
        <v>0</v>
      </c>
      <c r="CNE31">
        <f t="shared" si="47"/>
        <v>0</v>
      </c>
      <c r="CNF31">
        <f t="shared" si="47"/>
        <v>0</v>
      </c>
      <c r="CNG31">
        <f t="shared" si="47"/>
        <v>0</v>
      </c>
      <c r="CNH31">
        <f t="shared" si="47"/>
        <v>0</v>
      </c>
      <c r="CNI31">
        <f t="shared" si="47"/>
        <v>0</v>
      </c>
      <c r="CNJ31">
        <f t="shared" si="47"/>
        <v>0</v>
      </c>
      <c r="CNK31">
        <f t="shared" si="47"/>
        <v>0</v>
      </c>
      <c r="CNL31">
        <f t="shared" si="47"/>
        <v>0</v>
      </c>
      <c r="CNM31">
        <f t="shared" si="47"/>
        <v>0</v>
      </c>
      <c r="CNN31">
        <f t="shared" si="47"/>
        <v>0</v>
      </c>
      <c r="CNO31">
        <f t="shared" si="47"/>
        <v>0</v>
      </c>
      <c r="CNP31">
        <f t="shared" si="47"/>
        <v>0</v>
      </c>
      <c r="CNQ31">
        <f t="shared" si="47"/>
        <v>0</v>
      </c>
      <c r="CNR31">
        <f t="shared" si="47"/>
        <v>0</v>
      </c>
      <c r="CNS31">
        <f t="shared" si="47"/>
        <v>0</v>
      </c>
      <c r="CNT31">
        <f t="shared" si="47"/>
        <v>0</v>
      </c>
      <c r="CNU31">
        <f t="shared" si="47"/>
        <v>0</v>
      </c>
      <c r="CNV31">
        <f t="shared" si="47"/>
        <v>0</v>
      </c>
      <c r="CNW31">
        <f t="shared" si="47"/>
        <v>0</v>
      </c>
      <c r="CNX31">
        <f t="shared" si="47"/>
        <v>0</v>
      </c>
      <c r="CNY31">
        <f t="shared" si="47"/>
        <v>0</v>
      </c>
      <c r="CNZ31">
        <f t="shared" si="47"/>
        <v>0</v>
      </c>
      <c r="COA31">
        <f t="shared" si="47"/>
        <v>0</v>
      </c>
      <c r="COB31">
        <f t="shared" si="47"/>
        <v>0</v>
      </c>
      <c r="COC31">
        <f t="shared" si="47"/>
        <v>0</v>
      </c>
      <c r="COD31">
        <f t="shared" si="47"/>
        <v>0</v>
      </c>
      <c r="COE31">
        <f t="shared" si="47"/>
        <v>0</v>
      </c>
      <c r="COF31">
        <f t="shared" si="47"/>
        <v>0</v>
      </c>
      <c r="COG31">
        <f t="shared" si="47"/>
        <v>0</v>
      </c>
      <c r="COH31">
        <f t="shared" si="47"/>
        <v>0</v>
      </c>
      <c r="COI31">
        <f t="shared" si="47"/>
        <v>0</v>
      </c>
      <c r="COJ31">
        <f t="shared" si="47"/>
        <v>0</v>
      </c>
      <c r="COK31">
        <f t="shared" si="47"/>
        <v>0</v>
      </c>
      <c r="COL31">
        <f t="shared" si="47"/>
        <v>0</v>
      </c>
      <c r="COM31">
        <f t="shared" si="47"/>
        <v>0</v>
      </c>
      <c r="CON31">
        <f t="shared" si="47"/>
        <v>0</v>
      </c>
      <c r="COO31">
        <f t="shared" si="47"/>
        <v>0</v>
      </c>
      <c r="COP31">
        <f t="shared" si="47"/>
        <v>0</v>
      </c>
      <c r="COQ31">
        <f t="shared" si="47"/>
        <v>0</v>
      </c>
      <c r="COR31">
        <f t="shared" si="47"/>
        <v>0</v>
      </c>
      <c r="COS31">
        <f t="shared" si="47"/>
        <v>0</v>
      </c>
      <c r="COT31">
        <f t="shared" si="47"/>
        <v>0</v>
      </c>
      <c r="COU31">
        <f t="shared" si="47"/>
        <v>0</v>
      </c>
      <c r="COV31">
        <f t="shared" si="47"/>
        <v>0</v>
      </c>
      <c r="COW31">
        <f t="shared" si="47"/>
        <v>0</v>
      </c>
      <c r="COX31">
        <f t="shared" si="47"/>
        <v>0</v>
      </c>
      <c r="COY31">
        <f t="shared" ref="COY31:CRJ31" si="48">COX32</f>
        <v>0</v>
      </c>
      <c r="COZ31">
        <f t="shared" si="48"/>
        <v>0</v>
      </c>
      <c r="CPA31">
        <f t="shared" si="48"/>
        <v>0</v>
      </c>
      <c r="CPB31">
        <f t="shared" si="48"/>
        <v>0</v>
      </c>
      <c r="CPC31">
        <f t="shared" si="48"/>
        <v>0</v>
      </c>
      <c r="CPD31">
        <f t="shared" si="48"/>
        <v>0</v>
      </c>
      <c r="CPE31">
        <f t="shared" si="48"/>
        <v>0</v>
      </c>
      <c r="CPF31">
        <f t="shared" si="48"/>
        <v>0</v>
      </c>
      <c r="CPG31">
        <f t="shared" si="48"/>
        <v>0</v>
      </c>
      <c r="CPH31">
        <f t="shared" si="48"/>
        <v>0</v>
      </c>
      <c r="CPI31">
        <f t="shared" si="48"/>
        <v>0</v>
      </c>
      <c r="CPJ31">
        <f t="shared" si="48"/>
        <v>0</v>
      </c>
      <c r="CPK31">
        <f t="shared" si="48"/>
        <v>0</v>
      </c>
      <c r="CPL31">
        <f t="shared" si="48"/>
        <v>0</v>
      </c>
      <c r="CPM31">
        <f t="shared" si="48"/>
        <v>0</v>
      </c>
      <c r="CPN31">
        <f t="shared" si="48"/>
        <v>0</v>
      </c>
      <c r="CPO31">
        <f t="shared" si="48"/>
        <v>0</v>
      </c>
      <c r="CPP31">
        <f t="shared" si="48"/>
        <v>0</v>
      </c>
      <c r="CPQ31">
        <f t="shared" si="48"/>
        <v>0</v>
      </c>
      <c r="CPR31">
        <f t="shared" si="48"/>
        <v>0</v>
      </c>
      <c r="CPS31">
        <f t="shared" si="48"/>
        <v>0</v>
      </c>
      <c r="CPT31">
        <f t="shared" si="48"/>
        <v>0</v>
      </c>
      <c r="CPU31">
        <f t="shared" si="48"/>
        <v>0</v>
      </c>
      <c r="CPV31">
        <f t="shared" si="48"/>
        <v>0</v>
      </c>
      <c r="CPW31">
        <f t="shared" si="48"/>
        <v>0</v>
      </c>
      <c r="CPX31">
        <f t="shared" si="48"/>
        <v>0</v>
      </c>
      <c r="CPY31">
        <f t="shared" si="48"/>
        <v>0</v>
      </c>
      <c r="CPZ31">
        <f t="shared" si="48"/>
        <v>0</v>
      </c>
      <c r="CQA31">
        <f t="shared" si="48"/>
        <v>0</v>
      </c>
      <c r="CQB31">
        <f t="shared" si="48"/>
        <v>0</v>
      </c>
      <c r="CQC31">
        <f t="shared" si="48"/>
        <v>0</v>
      </c>
      <c r="CQD31">
        <f t="shared" si="48"/>
        <v>0</v>
      </c>
      <c r="CQE31">
        <f t="shared" si="48"/>
        <v>0</v>
      </c>
      <c r="CQF31">
        <f t="shared" si="48"/>
        <v>0</v>
      </c>
      <c r="CQG31">
        <f t="shared" si="48"/>
        <v>0</v>
      </c>
      <c r="CQH31">
        <f t="shared" si="48"/>
        <v>0</v>
      </c>
      <c r="CQI31">
        <f t="shared" si="48"/>
        <v>0</v>
      </c>
      <c r="CQJ31">
        <f t="shared" si="48"/>
        <v>0</v>
      </c>
      <c r="CQK31">
        <f t="shared" si="48"/>
        <v>0</v>
      </c>
      <c r="CQL31">
        <f t="shared" si="48"/>
        <v>0</v>
      </c>
      <c r="CQM31">
        <f t="shared" si="48"/>
        <v>0</v>
      </c>
      <c r="CQN31">
        <f t="shared" si="48"/>
        <v>0</v>
      </c>
      <c r="CQO31">
        <f t="shared" si="48"/>
        <v>0</v>
      </c>
      <c r="CQP31">
        <f t="shared" si="48"/>
        <v>0</v>
      </c>
      <c r="CQQ31">
        <f t="shared" si="48"/>
        <v>0</v>
      </c>
      <c r="CQR31">
        <f t="shared" si="48"/>
        <v>0</v>
      </c>
      <c r="CQS31">
        <f t="shared" si="48"/>
        <v>0</v>
      </c>
      <c r="CQT31">
        <f t="shared" si="48"/>
        <v>0</v>
      </c>
      <c r="CQU31">
        <f t="shared" si="48"/>
        <v>0</v>
      </c>
      <c r="CQV31">
        <f t="shared" si="48"/>
        <v>0</v>
      </c>
      <c r="CQW31">
        <f t="shared" si="48"/>
        <v>0</v>
      </c>
      <c r="CQX31">
        <f t="shared" si="48"/>
        <v>0</v>
      </c>
      <c r="CQY31">
        <f t="shared" si="48"/>
        <v>0</v>
      </c>
      <c r="CQZ31">
        <f t="shared" si="48"/>
        <v>0</v>
      </c>
      <c r="CRA31">
        <f t="shared" si="48"/>
        <v>0</v>
      </c>
      <c r="CRB31">
        <f t="shared" si="48"/>
        <v>0</v>
      </c>
      <c r="CRC31">
        <f t="shared" si="48"/>
        <v>0</v>
      </c>
      <c r="CRD31">
        <f t="shared" si="48"/>
        <v>0</v>
      </c>
      <c r="CRE31">
        <f t="shared" si="48"/>
        <v>0</v>
      </c>
      <c r="CRF31">
        <f t="shared" si="48"/>
        <v>0</v>
      </c>
      <c r="CRG31">
        <f t="shared" si="48"/>
        <v>0</v>
      </c>
      <c r="CRH31">
        <f t="shared" si="48"/>
        <v>0</v>
      </c>
      <c r="CRI31">
        <f t="shared" si="48"/>
        <v>0</v>
      </c>
      <c r="CRJ31">
        <f t="shared" si="48"/>
        <v>0</v>
      </c>
      <c r="CRK31">
        <f t="shared" ref="CRK31:CTV31" si="49">CRJ32</f>
        <v>0</v>
      </c>
      <c r="CRL31">
        <f t="shared" si="49"/>
        <v>0</v>
      </c>
      <c r="CRM31">
        <f t="shared" si="49"/>
        <v>0</v>
      </c>
      <c r="CRN31">
        <f t="shared" si="49"/>
        <v>0</v>
      </c>
      <c r="CRO31">
        <f t="shared" si="49"/>
        <v>0</v>
      </c>
      <c r="CRP31">
        <f t="shared" si="49"/>
        <v>0</v>
      </c>
      <c r="CRQ31">
        <f t="shared" si="49"/>
        <v>0</v>
      </c>
      <c r="CRR31">
        <f t="shared" si="49"/>
        <v>0</v>
      </c>
      <c r="CRS31">
        <f t="shared" si="49"/>
        <v>0</v>
      </c>
      <c r="CRT31">
        <f t="shared" si="49"/>
        <v>0</v>
      </c>
      <c r="CRU31">
        <f t="shared" si="49"/>
        <v>0</v>
      </c>
      <c r="CRV31">
        <f t="shared" si="49"/>
        <v>0</v>
      </c>
      <c r="CRW31">
        <f t="shared" si="49"/>
        <v>0</v>
      </c>
      <c r="CRX31">
        <f t="shared" si="49"/>
        <v>0</v>
      </c>
      <c r="CRY31">
        <f t="shared" si="49"/>
        <v>0</v>
      </c>
      <c r="CRZ31">
        <f t="shared" si="49"/>
        <v>0</v>
      </c>
      <c r="CSA31">
        <f t="shared" si="49"/>
        <v>0</v>
      </c>
      <c r="CSB31">
        <f t="shared" si="49"/>
        <v>0</v>
      </c>
      <c r="CSC31">
        <f t="shared" si="49"/>
        <v>0</v>
      </c>
      <c r="CSD31">
        <f t="shared" si="49"/>
        <v>0</v>
      </c>
      <c r="CSE31">
        <f t="shared" si="49"/>
        <v>0</v>
      </c>
      <c r="CSF31">
        <f t="shared" si="49"/>
        <v>0</v>
      </c>
      <c r="CSG31">
        <f t="shared" si="49"/>
        <v>0</v>
      </c>
      <c r="CSH31">
        <f t="shared" si="49"/>
        <v>0</v>
      </c>
      <c r="CSI31">
        <f t="shared" si="49"/>
        <v>0</v>
      </c>
      <c r="CSJ31">
        <f t="shared" si="49"/>
        <v>0</v>
      </c>
      <c r="CSK31">
        <f t="shared" si="49"/>
        <v>0</v>
      </c>
      <c r="CSL31">
        <f t="shared" si="49"/>
        <v>0</v>
      </c>
      <c r="CSM31">
        <f t="shared" si="49"/>
        <v>0</v>
      </c>
      <c r="CSN31">
        <f t="shared" si="49"/>
        <v>0</v>
      </c>
      <c r="CSO31">
        <f t="shared" si="49"/>
        <v>0</v>
      </c>
      <c r="CSP31">
        <f t="shared" si="49"/>
        <v>0</v>
      </c>
      <c r="CSQ31">
        <f t="shared" si="49"/>
        <v>0</v>
      </c>
      <c r="CSR31">
        <f t="shared" si="49"/>
        <v>0</v>
      </c>
      <c r="CSS31">
        <f t="shared" si="49"/>
        <v>0</v>
      </c>
      <c r="CST31">
        <f t="shared" si="49"/>
        <v>0</v>
      </c>
      <c r="CSU31">
        <f t="shared" si="49"/>
        <v>0</v>
      </c>
      <c r="CSV31">
        <f t="shared" si="49"/>
        <v>0</v>
      </c>
      <c r="CSW31">
        <f t="shared" si="49"/>
        <v>0</v>
      </c>
      <c r="CSX31">
        <f t="shared" si="49"/>
        <v>0</v>
      </c>
      <c r="CSY31">
        <f t="shared" si="49"/>
        <v>0</v>
      </c>
      <c r="CSZ31">
        <f t="shared" si="49"/>
        <v>0</v>
      </c>
      <c r="CTA31">
        <f t="shared" si="49"/>
        <v>0</v>
      </c>
      <c r="CTB31">
        <f t="shared" si="49"/>
        <v>0</v>
      </c>
      <c r="CTC31">
        <f t="shared" si="49"/>
        <v>0</v>
      </c>
      <c r="CTD31">
        <f t="shared" si="49"/>
        <v>0</v>
      </c>
      <c r="CTE31">
        <f t="shared" si="49"/>
        <v>0</v>
      </c>
      <c r="CTF31">
        <f t="shared" si="49"/>
        <v>0</v>
      </c>
      <c r="CTG31">
        <f t="shared" si="49"/>
        <v>0</v>
      </c>
      <c r="CTH31">
        <f t="shared" si="49"/>
        <v>0</v>
      </c>
      <c r="CTI31">
        <f t="shared" si="49"/>
        <v>0</v>
      </c>
      <c r="CTJ31">
        <f t="shared" si="49"/>
        <v>0</v>
      </c>
      <c r="CTK31">
        <f t="shared" si="49"/>
        <v>0</v>
      </c>
      <c r="CTL31">
        <f t="shared" si="49"/>
        <v>0</v>
      </c>
      <c r="CTM31">
        <f t="shared" si="49"/>
        <v>0</v>
      </c>
      <c r="CTN31">
        <f t="shared" si="49"/>
        <v>0</v>
      </c>
      <c r="CTO31">
        <f t="shared" si="49"/>
        <v>0</v>
      </c>
      <c r="CTP31">
        <f t="shared" si="49"/>
        <v>0</v>
      </c>
      <c r="CTQ31">
        <f t="shared" si="49"/>
        <v>0</v>
      </c>
      <c r="CTR31">
        <f t="shared" si="49"/>
        <v>0</v>
      </c>
      <c r="CTS31">
        <f t="shared" si="49"/>
        <v>0</v>
      </c>
      <c r="CTT31">
        <f t="shared" si="49"/>
        <v>0</v>
      </c>
      <c r="CTU31">
        <f t="shared" si="49"/>
        <v>0</v>
      </c>
      <c r="CTV31">
        <f t="shared" si="49"/>
        <v>0</v>
      </c>
      <c r="CTW31">
        <f t="shared" ref="CTW31:CWH31" si="50">CTV32</f>
        <v>0</v>
      </c>
      <c r="CTX31">
        <f t="shared" si="50"/>
        <v>0</v>
      </c>
      <c r="CTY31">
        <f t="shared" si="50"/>
        <v>0</v>
      </c>
      <c r="CTZ31">
        <f t="shared" si="50"/>
        <v>0</v>
      </c>
      <c r="CUA31">
        <f t="shared" si="50"/>
        <v>0</v>
      </c>
      <c r="CUB31">
        <f t="shared" si="50"/>
        <v>0</v>
      </c>
      <c r="CUC31">
        <f t="shared" si="50"/>
        <v>0</v>
      </c>
      <c r="CUD31">
        <f t="shared" si="50"/>
        <v>0</v>
      </c>
      <c r="CUE31">
        <f t="shared" si="50"/>
        <v>0</v>
      </c>
      <c r="CUF31">
        <f t="shared" si="50"/>
        <v>0</v>
      </c>
      <c r="CUG31">
        <f t="shared" si="50"/>
        <v>0</v>
      </c>
      <c r="CUH31">
        <f t="shared" si="50"/>
        <v>0</v>
      </c>
      <c r="CUI31">
        <f t="shared" si="50"/>
        <v>0</v>
      </c>
      <c r="CUJ31">
        <f t="shared" si="50"/>
        <v>0</v>
      </c>
      <c r="CUK31">
        <f t="shared" si="50"/>
        <v>0</v>
      </c>
      <c r="CUL31">
        <f t="shared" si="50"/>
        <v>0</v>
      </c>
      <c r="CUM31">
        <f t="shared" si="50"/>
        <v>0</v>
      </c>
      <c r="CUN31">
        <f t="shared" si="50"/>
        <v>0</v>
      </c>
      <c r="CUO31">
        <f t="shared" si="50"/>
        <v>0</v>
      </c>
      <c r="CUP31">
        <f t="shared" si="50"/>
        <v>0</v>
      </c>
      <c r="CUQ31">
        <f t="shared" si="50"/>
        <v>0</v>
      </c>
      <c r="CUR31">
        <f t="shared" si="50"/>
        <v>0</v>
      </c>
      <c r="CUS31">
        <f t="shared" si="50"/>
        <v>0</v>
      </c>
      <c r="CUT31">
        <f t="shared" si="50"/>
        <v>0</v>
      </c>
      <c r="CUU31">
        <f t="shared" si="50"/>
        <v>0</v>
      </c>
      <c r="CUV31">
        <f t="shared" si="50"/>
        <v>0</v>
      </c>
      <c r="CUW31">
        <f t="shared" si="50"/>
        <v>0</v>
      </c>
      <c r="CUX31">
        <f t="shared" si="50"/>
        <v>0</v>
      </c>
      <c r="CUY31">
        <f t="shared" si="50"/>
        <v>0</v>
      </c>
      <c r="CUZ31">
        <f t="shared" si="50"/>
        <v>0</v>
      </c>
      <c r="CVA31">
        <f t="shared" si="50"/>
        <v>0</v>
      </c>
      <c r="CVB31">
        <f t="shared" si="50"/>
        <v>0</v>
      </c>
      <c r="CVC31">
        <f t="shared" si="50"/>
        <v>0</v>
      </c>
      <c r="CVD31">
        <f t="shared" si="50"/>
        <v>0</v>
      </c>
      <c r="CVE31">
        <f t="shared" si="50"/>
        <v>0</v>
      </c>
      <c r="CVF31">
        <f t="shared" si="50"/>
        <v>0</v>
      </c>
      <c r="CVG31">
        <f t="shared" si="50"/>
        <v>0</v>
      </c>
      <c r="CVH31">
        <f t="shared" si="50"/>
        <v>0</v>
      </c>
      <c r="CVI31">
        <f t="shared" si="50"/>
        <v>0</v>
      </c>
      <c r="CVJ31">
        <f t="shared" si="50"/>
        <v>0</v>
      </c>
      <c r="CVK31">
        <f t="shared" si="50"/>
        <v>0</v>
      </c>
      <c r="CVL31">
        <f t="shared" si="50"/>
        <v>0</v>
      </c>
      <c r="CVM31">
        <f t="shared" si="50"/>
        <v>0</v>
      </c>
      <c r="CVN31">
        <f t="shared" si="50"/>
        <v>0</v>
      </c>
      <c r="CVO31">
        <f t="shared" si="50"/>
        <v>0</v>
      </c>
      <c r="CVP31">
        <f t="shared" si="50"/>
        <v>0</v>
      </c>
      <c r="CVQ31">
        <f t="shared" si="50"/>
        <v>0</v>
      </c>
      <c r="CVR31">
        <f t="shared" si="50"/>
        <v>0</v>
      </c>
      <c r="CVS31">
        <f t="shared" si="50"/>
        <v>0</v>
      </c>
      <c r="CVT31">
        <f t="shared" si="50"/>
        <v>0</v>
      </c>
      <c r="CVU31">
        <f t="shared" si="50"/>
        <v>0</v>
      </c>
      <c r="CVV31">
        <f t="shared" si="50"/>
        <v>0</v>
      </c>
      <c r="CVW31">
        <f t="shared" si="50"/>
        <v>0</v>
      </c>
      <c r="CVX31">
        <f t="shared" si="50"/>
        <v>0</v>
      </c>
      <c r="CVY31">
        <f t="shared" si="50"/>
        <v>0</v>
      </c>
      <c r="CVZ31">
        <f t="shared" si="50"/>
        <v>0</v>
      </c>
      <c r="CWA31">
        <f t="shared" si="50"/>
        <v>0</v>
      </c>
      <c r="CWB31">
        <f t="shared" si="50"/>
        <v>0</v>
      </c>
      <c r="CWC31">
        <f t="shared" si="50"/>
        <v>0</v>
      </c>
      <c r="CWD31">
        <f t="shared" si="50"/>
        <v>0</v>
      </c>
      <c r="CWE31">
        <f t="shared" si="50"/>
        <v>0</v>
      </c>
      <c r="CWF31">
        <f t="shared" si="50"/>
        <v>0</v>
      </c>
      <c r="CWG31">
        <f t="shared" si="50"/>
        <v>0</v>
      </c>
      <c r="CWH31">
        <f t="shared" si="50"/>
        <v>0</v>
      </c>
      <c r="CWI31">
        <f t="shared" ref="CWI31:CYT31" si="51">CWH32</f>
        <v>0</v>
      </c>
      <c r="CWJ31">
        <f t="shared" si="51"/>
        <v>0</v>
      </c>
      <c r="CWK31">
        <f t="shared" si="51"/>
        <v>0</v>
      </c>
      <c r="CWL31">
        <f t="shared" si="51"/>
        <v>0</v>
      </c>
      <c r="CWM31">
        <f t="shared" si="51"/>
        <v>0</v>
      </c>
      <c r="CWN31">
        <f t="shared" si="51"/>
        <v>0</v>
      </c>
      <c r="CWO31">
        <f t="shared" si="51"/>
        <v>0</v>
      </c>
      <c r="CWP31">
        <f t="shared" si="51"/>
        <v>0</v>
      </c>
      <c r="CWQ31">
        <f t="shared" si="51"/>
        <v>0</v>
      </c>
      <c r="CWR31">
        <f t="shared" si="51"/>
        <v>0</v>
      </c>
      <c r="CWS31">
        <f t="shared" si="51"/>
        <v>0</v>
      </c>
      <c r="CWT31">
        <f t="shared" si="51"/>
        <v>0</v>
      </c>
      <c r="CWU31">
        <f t="shared" si="51"/>
        <v>0</v>
      </c>
      <c r="CWV31">
        <f t="shared" si="51"/>
        <v>0</v>
      </c>
      <c r="CWW31">
        <f t="shared" si="51"/>
        <v>0</v>
      </c>
      <c r="CWX31">
        <f t="shared" si="51"/>
        <v>0</v>
      </c>
      <c r="CWY31">
        <f t="shared" si="51"/>
        <v>0</v>
      </c>
      <c r="CWZ31">
        <f t="shared" si="51"/>
        <v>0</v>
      </c>
      <c r="CXA31">
        <f t="shared" si="51"/>
        <v>0</v>
      </c>
      <c r="CXB31">
        <f t="shared" si="51"/>
        <v>0</v>
      </c>
      <c r="CXC31">
        <f t="shared" si="51"/>
        <v>0</v>
      </c>
      <c r="CXD31">
        <f t="shared" si="51"/>
        <v>0</v>
      </c>
      <c r="CXE31">
        <f t="shared" si="51"/>
        <v>0</v>
      </c>
      <c r="CXF31">
        <f t="shared" si="51"/>
        <v>0</v>
      </c>
      <c r="CXG31">
        <f t="shared" si="51"/>
        <v>0</v>
      </c>
      <c r="CXH31">
        <f t="shared" si="51"/>
        <v>0</v>
      </c>
      <c r="CXI31">
        <f t="shared" si="51"/>
        <v>0</v>
      </c>
      <c r="CXJ31">
        <f t="shared" si="51"/>
        <v>0</v>
      </c>
      <c r="CXK31">
        <f t="shared" si="51"/>
        <v>0</v>
      </c>
      <c r="CXL31">
        <f t="shared" si="51"/>
        <v>0</v>
      </c>
      <c r="CXM31">
        <f t="shared" si="51"/>
        <v>0</v>
      </c>
      <c r="CXN31">
        <f t="shared" si="51"/>
        <v>0</v>
      </c>
      <c r="CXO31">
        <f t="shared" si="51"/>
        <v>0</v>
      </c>
      <c r="CXP31">
        <f t="shared" si="51"/>
        <v>0</v>
      </c>
      <c r="CXQ31">
        <f t="shared" si="51"/>
        <v>0</v>
      </c>
      <c r="CXR31">
        <f t="shared" si="51"/>
        <v>0</v>
      </c>
      <c r="CXS31">
        <f t="shared" si="51"/>
        <v>0</v>
      </c>
      <c r="CXT31">
        <f t="shared" si="51"/>
        <v>0</v>
      </c>
      <c r="CXU31">
        <f t="shared" si="51"/>
        <v>0</v>
      </c>
      <c r="CXV31">
        <f t="shared" si="51"/>
        <v>0</v>
      </c>
      <c r="CXW31">
        <f t="shared" si="51"/>
        <v>0</v>
      </c>
      <c r="CXX31">
        <f t="shared" si="51"/>
        <v>0</v>
      </c>
      <c r="CXY31">
        <f t="shared" si="51"/>
        <v>0</v>
      </c>
      <c r="CXZ31">
        <f t="shared" si="51"/>
        <v>0</v>
      </c>
      <c r="CYA31">
        <f t="shared" si="51"/>
        <v>0</v>
      </c>
      <c r="CYB31">
        <f t="shared" si="51"/>
        <v>0</v>
      </c>
      <c r="CYC31">
        <f t="shared" si="51"/>
        <v>0</v>
      </c>
      <c r="CYD31">
        <f t="shared" si="51"/>
        <v>0</v>
      </c>
      <c r="CYE31">
        <f t="shared" si="51"/>
        <v>0</v>
      </c>
      <c r="CYF31">
        <f t="shared" si="51"/>
        <v>0</v>
      </c>
      <c r="CYG31">
        <f t="shared" si="51"/>
        <v>0</v>
      </c>
      <c r="CYH31">
        <f t="shared" si="51"/>
        <v>0</v>
      </c>
      <c r="CYI31">
        <f t="shared" si="51"/>
        <v>0</v>
      </c>
      <c r="CYJ31">
        <f t="shared" si="51"/>
        <v>0</v>
      </c>
      <c r="CYK31">
        <f t="shared" si="51"/>
        <v>0</v>
      </c>
      <c r="CYL31">
        <f t="shared" si="51"/>
        <v>0</v>
      </c>
      <c r="CYM31">
        <f t="shared" si="51"/>
        <v>0</v>
      </c>
      <c r="CYN31">
        <f t="shared" si="51"/>
        <v>0</v>
      </c>
      <c r="CYO31">
        <f t="shared" si="51"/>
        <v>0</v>
      </c>
      <c r="CYP31">
        <f t="shared" si="51"/>
        <v>0</v>
      </c>
      <c r="CYQ31">
        <f t="shared" si="51"/>
        <v>0</v>
      </c>
      <c r="CYR31">
        <f t="shared" si="51"/>
        <v>0</v>
      </c>
      <c r="CYS31">
        <f t="shared" si="51"/>
        <v>0</v>
      </c>
      <c r="CYT31">
        <f t="shared" si="51"/>
        <v>0</v>
      </c>
      <c r="CYU31">
        <f t="shared" ref="CYU31:DBF31" si="52">CYT32</f>
        <v>0</v>
      </c>
      <c r="CYV31">
        <f t="shared" si="52"/>
        <v>0</v>
      </c>
      <c r="CYW31">
        <f t="shared" si="52"/>
        <v>0</v>
      </c>
      <c r="CYX31">
        <f t="shared" si="52"/>
        <v>0</v>
      </c>
      <c r="CYY31">
        <f t="shared" si="52"/>
        <v>0</v>
      </c>
      <c r="CYZ31">
        <f t="shared" si="52"/>
        <v>0</v>
      </c>
      <c r="CZA31">
        <f t="shared" si="52"/>
        <v>0</v>
      </c>
      <c r="CZB31">
        <f t="shared" si="52"/>
        <v>0</v>
      </c>
      <c r="CZC31">
        <f t="shared" si="52"/>
        <v>0</v>
      </c>
      <c r="CZD31">
        <f t="shared" si="52"/>
        <v>0</v>
      </c>
      <c r="CZE31">
        <f t="shared" si="52"/>
        <v>0</v>
      </c>
      <c r="CZF31">
        <f t="shared" si="52"/>
        <v>0</v>
      </c>
      <c r="CZG31">
        <f t="shared" si="52"/>
        <v>0</v>
      </c>
      <c r="CZH31">
        <f t="shared" si="52"/>
        <v>0</v>
      </c>
      <c r="CZI31">
        <f t="shared" si="52"/>
        <v>0</v>
      </c>
      <c r="CZJ31">
        <f t="shared" si="52"/>
        <v>0</v>
      </c>
      <c r="CZK31">
        <f t="shared" si="52"/>
        <v>0</v>
      </c>
      <c r="CZL31">
        <f t="shared" si="52"/>
        <v>0</v>
      </c>
      <c r="CZM31">
        <f t="shared" si="52"/>
        <v>0</v>
      </c>
      <c r="CZN31">
        <f t="shared" si="52"/>
        <v>0</v>
      </c>
      <c r="CZO31">
        <f t="shared" si="52"/>
        <v>0</v>
      </c>
      <c r="CZP31">
        <f t="shared" si="52"/>
        <v>0</v>
      </c>
      <c r="CZQ31">
        <f t="shared" si="52"/>
        <v>0</v>
      </c>
      <c r="CZR31">
        <f t="shared" si="52"/>
        <v>0</v>
      </c>
      <c r="CZS31">
        <f t="shared" si="52"/>
        <v>0</v>
      </c>
      <c r="CZT31">
        <f t="shared" si="52"/>
        <v>0</v>
      </c>
      <c r="CZU31">
        <f t="shared" si="52"/>
        <v>0</v>
      </c>
      <c r="CZV31">
        <f t="shared" si="52"/>
        <v>0</v>
      </c>
      <c r="CZW31">
        <f t="shared" si="52"/>
        <v>0</v>
      </c>
      <c r="CZX31">
        <f t="shared" si="52"/>
        <v>0</v>
      </c>
      <c r="CZY31">
        <f t="shared" si="52"/>
        <v>0</v>
      </c>
      <c r="CZZ31">
        <f t="shared" si="52"/>
        <v>0</v>
      </c>
      <c r="DAA31">
        <f t="shared" si="52"/>
        <v>0</v>
      </c>
      <c r="DAB31">
        <f t="shared" si="52"/>
        <v>0</v>
      </c>
      <c r="DAC31">
        <f t="shared" si="52"/>
        <v>0</v>
      </c>
      <c r="DAD31">
        <f t="shared" si="52"/>
        <v>0</v>
      </c>
      <c r="DAE31">
        <f t="shared" si="52"/>
        <v>0</v>
      </c>
      <c r="DAF31">
        <f t="shared" si="52"/>
        <v>0</v>
      </c>
      <c r="DAG31">
        <f t="shared" si="52"/>
        <v>0</v>
      </c>
      <c r="DAH31">
        <f t="shared" si="52"/>
        <v>0</v>
      </c>
      <c r="DAI31">
        <f t="shared" si="52"/>
        <v>0</v>
      </c>
      <c r="DAJ31">
        <f t="shared" si="52"/>
        <v>0</v>
      </c>
      <c r="DAK31">
        <f t="shared" si="52"/>
        <v>0</v>
      </c>
      <c r="DAL31">
        <f t="shared" si="52"/>
        <v>0</v>
      </c>
      <c r="DAM31">
        <f t="shared" si="52"/>
        <v>0</v>
      </c>
      <c r="DAN31">
        <f t="shared" si="52"/>
        <v>0</v>
      </c>
      <c r="DAO31">
        <f t="shared" si="52"/>
        <v>0</v>
      </c>
      <c r="DAP31">
        <f t="shared" si="52"/>
        <v>0</v>
      </c>
      <c r="DAQ31">
        <f t="shared" si="52"/>
        <v>0</v>
      </c>
      <c r="DAR31">
        <f t="shared" si="52"/>
        <v>0</v>
      </c>
      <c r="DAS31">
        <f t="shared" si="52"/>
        <v>0</v>
      </c>
      <c r="DAT31">
        <f t="shared" si="52"/>
        <v>0</v>
      </c>
      <c r="DAU31">
        <f t="shared" si="52"/>
        <v>0</v>
      </c>
      <c r="DAV31">
        <f t="shared" si="52"/>
        <v>0</v>
      </c>
      <c r="DAW31">
        <f t="shared" si="52"/>
        <v>0</v>
      </c>
      <c r="DAX31">
        <f t="shared" si="52"/>
        <v>0</v>
      </c>
      <c r="DAY31">
        <f t="shared" si="52"/>
        <v>0</v>
      </c>
      <c r="DAZ31">
        <f t="shared" si="52"/>
        <v>0</v>
      </c>
      <c r="DBA31">
        <f t="shared" si="52"/>
        <v>0</v>
      </c>
      <c r="DBB31">
        <f t="shared" si="52"/>
        <v>0</v>
      </c>
      <c r="DBC31">
        <f t="shared" si="52"/>
        <v>0</v>
      </c>
      <c r="DBD31">
        <f t="shared" si="52"/>
        <v>0</v>
      </c>
      <c r="DBE31">
        <f t="shared" si="52"/>
        <v>0</v>
      </c>
      <c r="DBF31">
        <f t="shared" si="52"/>
        <v>0</v>
      </c>
      <c r="DBG31">
        <f t="shared" ref="DBG31:DDR31" si="53">DBF32</f>
        <v>0</v>
      </c>
      <c r="DBH31">
        <f t="shared" si="53"/>
        <v>0</v>
      </c>
      <c r="DBI31">
        <f t="shared" si="53"/>
        <v>0</v>
      </c>
      <c r="DBJ31">
        <f t="shared" si="53"/>
        <v>0</v>
      </c>
      <c r="DBK31">
        <f t="shared" si="53"/>
        <v>0</v>
      </c>
      <c r="DBL31">
        <f t="shared" si="53"/>
        <v>0</v>
      </c>
      <c r="DBM31">
        <f t="shared" si="53"/>
        <v>0</v>
      </c>
      <c r="DBN31">
        <f t="shared" si="53"/>
        <v>0</v>
      </c>
      <c r="DBO31">
        <f t="shared" si="53"/>
        <v>0</v>
      </c>
      <c r="DBP31">
        <f t="shared" si="53"/>
        <v>0</v>
      </c>
      <c r="DBQ31">
        <f t="shared" si="53"/>
        <v>0</v>
      </c>
      <c r="DBR31">
        <f t="shared" si="53"/>
        <v>0</v>
      </c>
      <c r="DBS31">
        <f t="shared" si="53"/>
        <v>0</v>
      </c>
      <c r="DBT31">
        <f t="shared" si="53"/>
        <v>0</v>
      </c>
      <c r="DBU31">
        <f t="shared" si="53"/>
        <v>0</v>
      </c>
      <c r="DBV31">
        <f t="shared" si="53"/>
        <v>0</v>
      </c>
      <c r="DBW31">
        <f t="shared" si="53"/>
        <v>0</v>
      </c>
      <c r="DBX31">
        <f t="shared" si="53"/>
        <v>0</v>
      </c>
      <c r="DBY31">
        <f t="shared" si="53"/>
        <v>0</v>
      </c>
      <c r="DBZ31">
        <f t="shared" si="53"/>
        <v>0</v>
      </c>
      <c r="DCA31">
        <f t="shared" si="53"/>
        <v>0</v>
      </c>
      <c r="DCB31">
        <f t="shared" si="53"/>
        <v>0</v>
      </c>
      <c r="DCC31">
        <f t="shared" si="53"/>
        <v>0</v>
      </c>
      <c r="DCD31">
        <f t="shared" si="53"/>
        <v>0</v>
      </c>
      <c r="DCE31">
        <f t="shared" si="53"/>
        <v>0</v>
      </c>
      <c r="DCF31">
        <f t="shared" si="53"/>
        <v>0</v>
      </c>
      <c r="DCG31">
        <f t="shared" si="53"/>
        <v>0</v>
      </c>
      <c r="DCH31">
        <f t="shared" si="53"/>
        <v>0</v>
      </c>
      <c r="DCI31">
        <f t="shared" si="53"/>
        <v>0</v>
      </c>
      <c r="DCJ31">
        <f t="shared" si="53"/>
        <v>0</v>
      </c>
      <c r="DCK31">
        <f t="shared" si="53"/>
        <v>0</v>
      </c>
      <c r="DCL31">
        <f t="shared" si="53"/>
        <v>0</v>
      </c>
      <c r="DCM31">
        <f t="shared" si="53"/>
        <v>0</v>
      </c>
      <c r="DCN31">
        <f t="shared" si="53"/>
        <v>0</v>
      </c>
      <c r="DCO31">
        <f t="shared" si="53"/>
        <v>0</v>
      </c>
      <c r="DCP31">
        <f t="shared" si="53"/>
        <v>0</v>
      </c>
      <c r="DCQ31">
        <f t="shared" si="53"/>
        <v>0</v>
      </c>
      <c r="DCR31">
        <f t="shared" si="53"/>
        <v>0</v>
      </c>
      <c r="DCS31">
        <f t="shared" si="53"/>
        <v>0</v>
      </c>
      <c r="DCT31">
        <f t="shared" si="53"/>
        <v>0</v>
      </c>
      <c r="DCU31">
        <f t="shared" si="53"/>
        <v>0</v>
      </c>
      <c r="DCV31">
        <f t="shared" si="53"/>
        <v>0</v>
      </c>
      <c r="DCW31">
        <f t="shared" si="53"/>
        <v>0</v>
      </c>
      <c r="DCX31">
        <f t="shared" si="53"/>
        <v>0</v>
      </c>
      <c r="DCY31">
        <f t="shared" si="53"/>
        <v>0</v>
      </c>
      <c r="DCZ31">
        <f t="shared" si="53"/>
        <v>0</v>
      </c>
      <c r="DDA31">
        <f t="shared" si="53"/>
        <v>0</v>
      </c>
      <c r="DDB31">
        <f t="shared" si="53"/>
        <v>0</v>
      </c>
      <c r="DDC31">
        <f t="shared" si="53"/>
        <v>0</v>
      </c>
      <c r="DDD31">
        <f t="shared" si="53"/>
        <v>0</v>
      </c>
      <c r="DDE31">
        <f t="shared" si="53"/>
        <v>0</v>
      </c>
      <c r="DDF31">
        <f t="shared" si="53"/>
        <v>0</v>
      </c>
      <c r="DDG31">
        <f t="shared" si="53"/>
        <v>0</v>
      </c>
      <c r="DDH31">
        <f t="shared" si="53"/>
        <v>0</v>
      </c>
      <c r="DDI31">
        <f t="shared" si="53"/>
        <v>0</v>
      </c>
      <c r="DDJ31">
        <f t="shared" si="53"/>
        <v>0</v>
      </c>
      <c r="DDK31">
        <f t="shared" si="53"/>
        <v>0</v>
      </c>
      <c r="DDL31">
        <f t="shared" si="53"/>
        <v>0</v>
      </c>
      <c r="DDM31">
        <f t="shared" si="53"/>
        <v>0</v>
      </c>
      <c r="DDN31">
        <f t="shared" si="53"/>
        <v>0</v>
      </c>
      <c r="DDO31">
        <f t="shared" si="53"/>
        <v>0</v>
      </c>
      <c r="DDP31">
        <f t="shared" si="53"/>
        <v>0</v>
      </c>
      <c r="DDQ31">
        <f t="shared" si="53"/>
        <v>0</v>
      </c>
      <c r="DDR31">
        <f t="shared" si="53"/>
        <v>0</v>
      </c>
      <c r="DDS31">
        <f t="shared" ref="DDS31:DGD31" si="54">DDR32</f>
        <v>0</v>
      </c>
      <c r="DDT31">
        <f t="shared" si="54"/>
        <v>0</v>
      </c>
      <c r="DDU31">
        <f t="shared" si="54"/>
        <v>0</v>
      </c>
      <c r="DDV31">
        <f t="shared" si="54"/>
        <v>0</v>
      </c>
      <c r="DDW31">
        <f t="shared" si="54"/>
        <v>0</v>
      </c>
      <c r="DDX31">
        <f t="shared" si="54"/>
        <v>0</v>
      </c>
      <c r="DDY31">
        <f t="shared" si="54"/>
        <v>0</v>
      </c>
      <c r="DDZ31">
        <f t="shared" si="54"/>
        <v>0</v>
      </c>
      <c r="DEA31">
        <f t="shared" si="54"/>
        <v>0</v>
      </c>
      <c r="DEB31">
        <f t="shared" si="54"/>
        <v>0</v>
      </c>
      <c r="DEC31">
        <f t="shared" si="54"/>
        <v>0</v>
      </c>
      <c r="DED31">
        <f t="shared" si="54"/>
        <v>0</v>
      </c>
      <c r="DEE31">
        <f t="shared" si="54"/>
        <v>0</v>
      </c>
      <c r="DEF31">
        <f t="shared" si="54"/>
        <v>0</v>
      </c>
      <c r="DEG31">
        <f t="shared" si="54"/>
        <v>0</v>
      </c>
      <c r="DEH31">
        <f t="shared" si="54"/>
        <v>0</v>
      </c>
      <c r="DEI31">
        <f t="shared" si="54"/>
        <v>0</v>
      </c>
      <c r="DEJ31">
        <f t="shared" si="54"/>
        <v>0</v>
      </c>
      <c r="DEK31">
        <f t="shared" si="54"/>
        <v>0</v>
      </c>
      <c r="DEL31">
        <f t="shared" si="54"/>
        <v>0</v>
      </c>
      <c r="DEM31">
        <f t="shared" si="54"/>
        <v>0</v>
      </c>
      <c r="DEN31">
        <f t="shared" si="54"/>
        <v>0</v>
      </c>
      <c r="DEO31">
        <f t="shared" si="54"/>
        <v>0</v>
      </c>
      <c r="DEP31">
        <f t="shared" si="54"/>
        <v>0</v>
      </c>
      <c r="DEQ31">
        <f t="shared" si="54"/>
        <v>0</v>
      </c>
      <c r="DER31">
        <f t="shared" si="54"/>
        <v>0</v>
      </c>
      <c r="DES31">
        <f t="shared" si="54"/>
        <v>0</v>
      </c>
      <c r="DET31">
        <f t="shared" si="54"/>
        <v>0</v>
      </c>
      <c r="DEU31">
        <f t="shared" si="54"/>
        <v>0</v>
      </c>
      <c r="DEV31">
        <f t="shared" si="54"/>
        <v>0</v>
      </c>
      <c r="DEW31">
        <f t="shared" si="54"/>
        <v>0</v>
      </c>
      <c r="DEX31">
        <f t="shared" si="54"/>
        <v>0</v>
      </c>
      <c r="DEY31">
        <f t="shared" si="54"/>
        <v>0</v>
      </c>
      <c r="DEZ31">
        <f t="shared" si="54"/>
        <v>0</v>
      </c>
      <c r="DFA31">
        <f t="shared" si="54"/>
        <v>0</v>
      </c>
      <c r="DFB31">
        <f t="shared" si="54"/>
        <v>0</v>
      </c>
      <c r="DFC31">
        <f t="shared" si="54"/>
        <v>0</v>
      </c>
      <c r="DFD31">
        <f t="shared" si="54"/>
        <v>0</v>
      </c>
      <c r="DFE31">
        <f t="shared" si="54"/>
        <v>0</v>
      </c>
      <c r="DFF31">
        <f t="shared" si="54"/>
        <v>0</v>
      </c>
      <c r="DFG31">
        <f t="shared" si="54"/>
        <v>0</v>
      </c>
      <c r="DFH31">
        <f t="shared" si="54"/>
        <v>0</v>
      </c>
      <c r="DFI31">
        <f t="shared" si="54"/>
        <v>0</v>
      </c>
      <c r="DFJ31">
        <f t="shared" si="54"/>
        <v>0</v>
      </c>
      <c r="DFK31">
        <f t="shared" si="54"/>
        <v>0</v>
      </c>
      <c r="DFL31">
        <f t="shared" si="54"/>
        <v>0</v>
      </c>
      <c r="DFM31">
        <f t="shared" si="54"/>
        <v>0</v>
      </c>
      <c r="DFN31">
        <f t="shared" si="54"/>
        <v>0</v>
      </c>
      <c r="DFO31">
        <f t="shared" si="54"/>
        <v>0</v>
      </c>
      <c r="DFP31">
        <f t="shared" si="54"/>
        <v>0</v>
      </c>
      <c r="DFQ31">
        <f t="shared" si="54"/>
        <v>0</v>
      </c>
      <c r="DFR31">
        <f t="shared" si="54"/>
        <v>0</v>
      </c>
      <c r="DFS31">
        <f t="shared" si="54"/>
        <v>0</v>
      </c>
      <c r="DFT31">
        <f t="shared" si="54"/>
        <v>0</v>
      </c>
      <c r="DFU31">
        <f t="shared" si="54"/>
        <v>0</v>
      </c>
      <c r="DFV31">
        <f t="shared" si="54"/>
        <v>0</v>
      </c>
      <c r="DFW31">
        <f t="shared" si="54"/>
        <v>0</v>
      </c>
      <c r="DFX31">
        <f t="shared" si="54"/>
        <v>0</v>
      </c>
      <c r="DFY31">
        <f t="shared" si="54"/>
        <v>0</v>
      </c>
      <c r="DFZ31">
        <f t="shared" si="54"/>
        <v>0</v>
      </c>
      <c r="DGA31">
        <f t="shared" si="54"/>
        <v>0</v>
      </c>
      <c r="DGB31">
        <f t="shared" si="54"/>
        <v>0</v>
      </c>
      <c r="DGC31">
        <f t="shared" si="54"/>
        <v>0</v>
      </c>
      <c r="DGD31">
        <f t="shared" si="54"/>
        <v>0</v>
      </c>
      <c r="DGE31">
        <f t="shared" ref="DGE31:DIP31" si="55">DGD32</f>
        <v>0</v>
      </c>
      <c r="DGF31">
        <f t="shared" si="55"/>
        <v>0</v>
      </c>
      <c r="DGG31">
        <f t="shared" si="55"/>
        <v>0</v>
      </c>
      <c r="DGH31">
        <f t="shared" si="55"/>
        <v>0</v>
      </c>
      <c r="DGI31">
        <f t="shared" si="55"/>
        <v>0</v>
      </c>
      <c r="DGJ31">
        <f t="shared" si="55"/>
        <v>0</v>
      </c>
      <c r="DGK31">
        <f t="shared" si="55"/>
        <v>0</v>
      </c>
      <c r="DGL31">
        <f t="shared" si="55"/>
        <v>0</v>
      </c>
      <c r="DGM31">
        <f t="shared" si="55"/>
        <v>0</v>
      </c>
      <c r="DGN31">
        <f t="shared" si="55"/>
        <v>0</v>
      </c>
      <c r="DGO31">
        <f t="shared" si="55"/>
        <v>0</v>
      </c>
      <c r="DGP31">
        <f t="shared" si="55"/>
        <v>0</v>
      </c>
      <c r="DGQ31">
        <f t="shared" si="55"/>
        <v>0</v>
      </c>
      <c r="DGR31">
        <f t="shared" si="55"/>
        <v>0</v>
      </c>
      <c r="DGS31">
        <f t="shared" si="55"/>
        <v>0</v>
      </c>
      <c r="DGT31">
        <f t="shared" si="55"/>
        <v>0</v>
      </c>
      <c r="DGU31">
        <f t="shared" si="55"/>
        <v>0</v>
      </c>
      <c r="DGV31">
        <f t="shared" si="55"/>
        <v>0</v>
      </c>
      <c r="DGW31">
        <f t="shared" si="55"/>
        <v>0</v>
      </c>
      <c r="DGX31">
        <f t="shared" si="55"/>
        <v>0</v>
      </c>
      <c r="DGY31">
        <f t="shared" si="55"/>
        <v>0</v>
      </c>
      <c r="DGZ31">
        <f t="shared" si="55"/>
        <v>0</v>
      </c>
      <c r="DHA31">
        <f t="shared" si="55"/>
        <v>0</v>
      </c>
      <c r="DHB31">
        <f t="shared" si="55"/>
        <v>0</v>
      </c>
      <c r="DHC31">
        <f t="shared" si="55"/>
        <v>0</v>
      </c>
      <c r="DHD31">
        <f t="shared" si="55"/>
        <v>0</v>
      </c>
      <c r="DHE31">
        <f t="shared" si="55"/>
        <v>0</v>
      </c>
      <c r="DHF31">
        <f t="shared" si="55"/>
        <v>0</v>
      </c>
      <c r="DHG31">
        <f t="shared" si="55"/>
        <v>0</v>
      </c>
      <c r="DHH31">
        <f t="shared" si="55"/>
        <v>0</v>
      </c>
      <c r="DHI31">
        <f t="shared" si="55"/>
        <v>0</v>
      </c>
      <c r="DHJ31">
        <f t="shared" si="55"/>
        <v>0</v>
      </c>
      <c r="DHK31">
        <f t="shared" si="55"/>
        <v>0</v>
      </c>
      <c r="DHL31">
        <f t="shared" si="55"/>
        <v>0</v>
      </c>
      <c r="DHM31">
        <f t="shared" si="55"/>
        <v>0</v>
      </c>
      <c r="DHN31">
        <f t="shared" si="55"/>
        <v>0</v>
      </c>
      <c r="DHO31">
        <f t="shared" si="55"/>
        <v>0</v>
      </c>
      <c r="DHP31">
        <f t="shared" si="55"/>
        <v>0</v>
      </c>
      <c r="DHQ31">
        <f t="shared" si="55"/>
        <v>0</v>
      </c>
      <c r="DHR31">
        <f t="shared" si="55"/>
        <v>0</v>
      </c>
      <c r="DHS31">
        <f t="shared" si="55"/>
        <v>0</v>
      </c>
      <c r="DHT31">
        <f t="shared" si="55"/>
        <v>0</v>
      </c>
      <c r="DHU31">
        <f t="shared" si="55"/>
        <v>0</v>
      </c>
      <c r="DHV31">
        <f t="shared" si="55"/>
        <v>0</v>
      </c>
      <c r="DHW31">
        <f t="shared" si="55"/>
        <v>0</v>
      </c>
      <c r="DHX31">
        <f t="shared" si="55"/>
        <v>0</v>
      </c>
      <c r="DHY31">
        <f t="shared" si="55"/>
        <v>0</v>
      </c>
      <c r="DHZ31">
        <f t="shared" si="55"/>
        <v>0</v>
      </c>
      <c r="DIA31">
        <f t="shared" si="55"/>
        <v>0</v>
      </c>
      <c r="DIB31">
        <f t="shared" si="55"/>
        <v>0</v>
      </c>
      <c r="DIC31">
        <f t="shared" si="55"/>
        <v>0</v>
      </c>
      <c r="DID31">
        <f t="shared" si="55"/>
        <v>0</v>
      </c>
      <c r="DIE31">
        <f t="shared" si="55"/>
        <v>0</v>
      </c>
      <c r="DIF31">
        <f t="shared" si="55"/>
        <v>0</v>
      </c>
      <c r="DIG31">
        <f t="shared" si="55"/>
        <v>0</v>
      </c>
      <c r="DIH31">
        <f t="shared" si="55"/>
        <v>0</v>
      </c>
      <c r="DII31">
        <f t="shared" si="55"/>
        <v>0</v>
      </c>
      <c r="DIJ31">
        <f t="shared" si="55"/>
        <v>0</v>
      </c>
      <c r="DIK31">
        <f t="shared" si="55"/>
        <v>0</v>
      </c>
      <c r="DIL31">
        <f t="shared" si="55"/>
        <v>0</v>
      </c>
      <c r="DIM31">
        <f t="shared" si="55"/>
        <v>0</v>
      </c>
      <c r="DIN31">
        <f t="shared" si="55"/>
        <v>0</v>
      </c>
      <c r="DIO31">
        <f t="shared" si="55"/>
        <v>0</v>
      </c>
      <c r="DIP31">
        <f t="shared" si="55"/>
        <v>0</v>
      </c>
      <c r="DIQ31">
        <f t="shared" ref="DIQ31:DLB31" si="56">DIP32</f>
        <v>0</v>
      </c>
      <c r="DIR31">
        <f t="shared" si="56"/>
        <v>0</v>
      </c>
      <c r="DIS31">
        <f t="shared" si="56"/>
        <v>0</v>
      </c>
      <c r="DIT31">
        <f t="shared" si="56"/>
        <v>0</v>
      </c>
      <c r="DIU31">
        <f t="shared" si="56"/>
        <v>0</v>
      </c>
      <c r="DIV31">
        <f t="shared" si="56"/>
        <v>0</v>
      </c>
      <c r="DIW31">
        <f t="shared" si="56"/>
        <v>0</v>
      </c>
      <c r="DIX31">
        <f t="shared" si="56"/>
        <v>0</v>
      </c>
      <c r="DIY31">
        <f t="shared" si="56"/>
        <v>0</v>
      </c>
      <c r="DIZ31">
        <f t="shared" si="56"/>
        <v>0</v>
      </c>
      <c r="DJA31">
        <f t="shared" si="56"/>
        <v>0</v>
      </c>
      <c r="DJB31">
        <f t="shared" si="56"/>
        <v>0</v>
      </c>
      <c r="DJC31">
        <f t="shared" si="56"/>
        <v>0</v>
      </c>
      <c r="DJD31">
        <f t="shared" si="56"/>
        <v>0</v>
      </c>
      <c r="DJE31">
        <f t="shared" si="56"/>
        <v>0</v>
      </c>
      <c r="DJF31">
        <f t="shared" si="56"/>
        <v>0</v>
      </c>
      <c r="DJG31">
        <f t="shared" si="56"/>
        <v>0</v>
      </c>
      <c r="DJH31">
        <f t="shared" si="56"/>
        <v>0</v>
      </c>
      <c r="DJI31">
        <f t="shared" si="56"/>
        <v>0</v>
      </c>
      <c r="DJJ31">
        <f t="shared" si="56"/>
        <v>0</v>
      </c>
      <c r="DJK31">
        <f t="shared" si="56"/>
        <v>0</v>
      </c>
      <c r="DJL31">
        <f t="shared" si="56"/>
        <v>0</v>
      </c>
      <c r="DJM31">
        <f t="shared" si="56"/>
        <v>0</v>
      </c>
      <c r="DJN31">
        <f t="shared" si="56"/>
        <v>0</v>
      </c>
      <c r="DJO31">
        <f t="shared" si="56"/>
        <v>0</v>
      </c>
      <c r="DJP31">
        <f t="shared" si="56"/>
        <v>0</v>
      </c>
      <c r="DJQ31">
        <f t="shared" si="56"/>
        <v>0</v>
      </c>
      <c r="DJR31">
        <f t="shared" si="56"/>
        <v>0</v>
      </c>
      <c r="DJS31">
        <f t="shared" si="56"/>
        <v>0</v>
      </c>
      <c r="DJT31">
        <f t="shared" si="56"/>
        <v>0</v>
      </c>
      <c r="DJU31">
        <f t="shared" si="56"/>
        <v>0</v>
      </c>
      <c r="DJV31">
        <f t="shared" si="56"/>
        <v>0</v>
      </c>
      <c r="DJW31">
        <f t="shared" si="56"/>
        <v>0</v>
      </c>
      <c r="DJX31">
        <f t="shared" si="56"/>
        <v>0</v>
      </c>
      <c r="DJY31">
        <f t="shared" si="56"/>
        <v>0</v>
      </c>
      <c r="DJZ31">
        <f t="shared" si="56"/>
        <v>0</v>
      </c>
      <c r="DKA31">
        <f t="shared" si="56"/>
        <v>0</v>
      </c>
      <c r="DKB31">
        <f t="shared" si="56"/>
        <v>0</v>
      </c>
      <c r="DKC31">
        <f t="shared" si="56"/>
        <v>0</v>
      </c>
      <c r="DKD31">
        <f t="shared" si="56"/>
        <v>0</v>
      </c>
      <c r="DKE31">
        <f t="shared" si="56"/>
        <v>0</v>
      </c>
      <c r="DKF31">
        <f t="shared" si="56"/>
        <v>0</v>
      </c>
      <c r="DKG31">
        <f t="shared" si="56"/>
        <v>0</v>
      </c>
      <c r="DKH31">
        <f t="shared" si="56"/>
        <v>0</v>
      </c>
      <c r="DKI31">
        <f t="shared" si="56"/>
        <v>0</v>
      </c>
      <c r="DKJ31">
        <f t="shared" si="56"/>
        <v>0</v>
      </c>
      <c r="DKK31">
        <f t="shared" si="56"/>
        <v>0</v>
      </c>
      <c r="DKL31">
        <f t="shared" si="56"/>
        <v>0</v>
      </c>
      <c r="DKM31">
        <f t="shared" si="56"/>
        <v>0</v>
      </c>
      <c r="DKN31">
        <f t="shared" si="56"/>
        <v>0</v>
      </c>
      <c r="DKO31">
        <f t="shared" si="56"/>
        <v>0</v>
      </c>
      <c r="DKP31">
        <f t="shared" si="56"/>
        <v>0</v>
      </c>
      <c r="DKQ31">
        <f t="shared" si="56"/>
        <v>0</v>
      </c>
      <c r="DKR31">
        <f t="shared" si="56"/>
        <v>0</v>
      </c>
      <c r="DKS31">
        <f t="shared" si="56"/>
        <v>0</v>
      </c>
      <c r="DKT31">
        <f t="shared" si="56"/>
        <v>0</v>
      </c>
      <c r="DKU31">
        <f t="shared" si="56"/>
        <v>0</v>
      </c>
      <c r="DKV31">
        <f t="shared" si="56"/>
        <v>0</v>
      </c>
      <c r="DKW31">
        <f t="shared" si="56"/>
        <v>0</v>
      </c>
      <c r="DKX31">
        <f t="shared" si="56"/>
        <v>0</v>
      </c>
      <c r="DKY31">
        <f t="shared" si="56"/>
        <v>0</v>
      </c>
      <c r="DKZ31">
        <f t="shared" si="56"/>
        <v>0</v>
      </c>
      <c r="DLA31">
        <f t="shared" si="56"/>
        <v>0</v>
      </c>
      <c r="DLB31">
        <f t="shared" si="56"/>
        <v>0</v>
      </c>
      <c r="DLC31">
        <f t="shared" ref="DLC31:DNN31" si="57">DLB32</f>
        <v>0</v>
      </c>
      <c r="DLD31">
        <f t="shared" si="57"/>
        <v>0</v>
      </c>
      <c r="DLE31">
        <f t="shared" si="57"/>
        <v>0</v>
      </c>
      <c r="DLF31">
        <f t="shared" si="57"/>
        <v>0</v>
      </c>
      <c r="DLG31">
        <f t="shared" si="57"/>
        <v>0</v>
      </c>
      <c r="DLH31">
        <f t="shared" si="57"/>
        <v>0</v>
      </c>
      <c r="DLI31">
        <f t="shared" si="57"/>
        <v>0</v>
      </c>
      <c r="DLJ31">
        <f t="shared" si="57"/>
        <v>0</v>
      </c>
      <c r="DLK31">
        <f t="shared" si="57"/>
        <v>0</v>
      </c>
      <c r="DLL31">
        <f t="shared" si="57"/>
        <v>0</v>
      </c>
      <c r="DLM31">
        <f t="shared" si="57"/>
        <v>0</v>
      </c>
      <c r="DLN31">
        <f t="shared" si="57"/>
        <v>0</v>
      </c>
      <c r="DLO31">
        <f t="shared" si="57"/>
        <v>0</v>
      </c>
      <c r="DLP31">
        <f t="shared" si="57"/>
        <v>0</v>
      </c>
      <c r="DLQ31">
        <f t="shared" si="57"/>
        <v>0</v>
      </c>
      <c r="DLR31">
        <f t="shared" si="57"/>
        <v>0</v>
      </c>
      <c r="DLS31">
        <f t="shared" si="57"/>
        <v>0</v>
      </c>
      <c r="DLT31">
        <f t="shared" si="57"/>
        <v>0</v>
      </c>
      <c r="DLU31">
        <f t="shared" si="57"/>
        <v>0</v>
      </c>
      <c r="DLV31">
        <f t="shared" si="57"/>
        <v>0</v>
      </c>
      <c r="DLW31">
        <f t="shared" si="57"/>
        <v>0</v>
      </c>
      <c r="DLX31">
        <f t="shared" si="57"/>
        <v>0</v>
      </c>
      <c r="DLY31">
        <f t="shared" si="57"/>
        <v>0</v>
      </c>
      <c r="DLZ31">
        <f t="shared" si="57"/>
        <v>0</v>
      </c>
      <c r="DMA31">
        <f t="shared" si="57"/>
        <v>0</v>
      </c>
      <c r="DMB31">
        <f t="shared" si="57"/>
        <v>0</v>
      </c>
      <c r="DMC31">
        <f t="shared" si="57"/>
        <v>0</v>
      </c>
      <c r="DMD31">
        <f t="shared" si="57"/>
        <v>0</v>
      </c>
      <c r="DME31">
        <f t="shared" si="57"/>
        <v>0</v>
      </c>
      <c r="DMF31">
        <f t="shared" si="57"/>
        <v>0</v>
      </c>
      <c r="DMG31">
        <f t="shared" si="57"/>
        <v>0</v>
      </c>
      <c r="DMH31">
        <f t="shared" si="57"/>
        <v>0</v>
      </c>
      <c r="DMI31">
        <f t="shared" si="57"/>
        <v>0</v>
      </c>
      <c r="DMJ31">
        <f t="shared" si="57"/>
        <v>0</v>
      </c>
      <c r="DMK31">
        <f t="shared" si="57"/>
        <v>0</v>
      </c>
      <c r="DML31">
        <f t="shared" si="57"/>
        <v>0</v>
      </c>
      <c r="DMM31">
        <f t="shared" si="57"/>
        <v>0</v>
      </c>
      <c r="DMN31">
        <f t="shared" si="57"/>
        <v>0</v>
      </c>
      <c r="DMO31">
        <f t="shared" si="57"/>
        <v>0</v>
      </c>
      <c r="DMP31">
        <f t="shared" si="57"/>
        <v>0</v>
      </c>
      <c r="DMQ31">
        <f t="shared" si="57"/>
        <v>0</v>
      </c>
      <c r="DMR31">
        <f t="shared" si="57"/>
        <v>0</v>
      </c>
      <c r="DMS31">
        <f t="shared" si="57"/>
        <v>0</v>
      </c>
      <c r="DMT31">
        <f t="shared" si="57"/>
        <v>0</v>
      </c>
      <c r="DMU31">
        <f t="shared" si="57"/>
        <v>0</v>
      </c>
      <c r="DMV31">
        <f t="shared" si="57"/>
        <v>0</v>
      </c>
      <c r="DMW31">
        <f t="shared" si="57"/>
        <v>0</v>
      </c>
      <c r="DMX31">
        <f t="shared" si="57"/>
        <v>0</v>
      </c>
      <c r="DMY31">
        <f t="shared" si="57"/>
        <v>0</v>
      </c>
      <c r="DMZ31">
        <f t="shared" si="57"/>
        <v>0</v>
      </c>
      <c r="DNA31">
        <f t="shared" si="57"/>
        <v>0</v>
      </c>
      <c r="DNB31">
        <f t="shared" si="57"/>
        <v>0</v>
      </c>
      <c r="DNC31">
        <f t="shared" si="57"/>
        <v>0</v>
      </c>
      <c r="DND31">
        <f t="shared" si="57"/>
        <v>0</v>
      </c>
      <c r="DNE31">
        <f t="shared" si="57"/>
        <v>0</v>
      </c>
      <c r="DNF31">
        <f t="shared" si="57"/>
        <v>0</v>
      </c>
      <c r="DNG31">
        <f t="shared" si="57"/>
        <v>0</v>
      </c>
      <c r="DNH31">
        <f t="shared" si="57"/>
        <v>0</v>
      </c>
      <c r="DNI31">
        <f t="shared" si="57"/>
        <v>0</v>
      </c>
      <c r="DNJ31">
        <f t="shared" si="57"/>
        <v>0</v>
      </c>
      <c r="DNK31">
        <f t="shared" si="57"/>
        <v>0</v>
      </c>
      <c r="DNL31">
        <f t="shared" si="57"/>
        <v>0</v>
      </c>
      <c r="DNM31">
        <f t="shared" si="57"/>
        <v>0</v>
      </c>
      <c r="DNN31">
        <f t="shared" si="57"/>
        <v>0</v>
      </c>
      <c r="DNO31">
        <f t="shared" ref="DNO31:DPZ31" si="58">DNN32</f>
        <v>0</v>
      </c>
      <c r="DNP31">
        <f t="shared" si="58"/>
        <v>0</v>
      </c>
      <c r="DNQ31">
        <f t="shared" si="58"/>
        <v>0</v>
      </c>
      <c r="DNR31">
        <f t="shared" si="58"/>
        <v>0</v>
      </c>
      <c r="DNS31">
        <f t="shared" si="58"/>
        <v>0</v>
      </c>
      <c r="DNT31">
        <f t="shared" si="58"/>
        <v>0</v>
      </c>
      <c r="DNU31">
        <f t="shared" si="58"/>
        <v>0</v>
      </c>
      <c r="DNV31">
        <f t="shared" si="58"/>
        <v>0</v>
      </c>
      <c r="DNW31">
        <f t="shared" si="58"/>
        <v>0</v>
      </c>
      <c r="DNX31">
        <f t="shared" si="58"/>
        <v>0</v>
      </c>
      <c r="DNY31">
        <f t="shared" si="58"/>
        <v>0</v>
      </c>
      <c r="DNZ31">
        <f t="shared" si="58"/>
        <v>0</v>
      </c>
      <c r="DOA31">
        <f t="shared" si="58"/>
        <v>0</v>
      </c>
      <c r="DOB31">
        <f t="shared" si="58"/>
        <v>0</v>
      </c>
      <c r="DOC31">
        <f t="shared" si="58"/>
        <v>0</v>
      </c>
      <c r="DOD31">
        <f t="shared" si="58"/>
        <v>0</v>
      </c>
      <c r="DOE31">
        <f t="shared" si="58"/>
        <v>0</v>
      </c>
      <c r="DOF31">
        <f t="shared" si="58"/>
        <v>0</v>
      </c>
      <c r="DOG31">
        <f t="shared" si="58"/>
        <v>0</v>
      </c>
      <c r="DOH31">
        <f t="shared" si="58"/>
        <v>0</v>
      </c>
      <c r="DOI31">
        <f t="shared" si="58"/>
        <v>0</v>
      </c>
      <c r="DOJ31">
        <f t="shared" si="58"/>
        <v>0</v>
      </c>
      <c r="DOK31">
        <f t="shared" si="58"/>
        <v>0</v>
      </c>
      <c r="DOL31">
        <f t="shared" si="58"/>
        <v>0</v>
      </c>
      <c r="DOM31">
        <f t="shared" si="58"/>
        <v>0</v>
      </c>
      <c r="DON31">
        <f t="shared" si="58"/>
        <v>0</v>
      </c>
      <c r="DOO31">
        <f t="shared" si="58"/>
        <v>0</v>
      </c>
      <c r="DOP31">
        <f t="shared" si="58"/>
        <v>0</v>
      </c>
      <c r="DOQ31">
        <f t="shared" si="58"/>
        <v>0</v>
      </c>
      <c r="DOR31">
        <f t="shared" si="58"/>
        <v>0</v>
      </c>
      <c r="DOS31">
        <f t="shared" si="58"/>
        <v>0</v>
      </c>
      <c r="DOT31">
        <f t="shared" si="58"/>
        <v>0</v>
      </c>
      <c r="DOU31">
        <f t="shared" si="58"/>
        <v>0</v>
      </c>
      <c r="DOV31">
        <f t="shared" si="58"/>
        <v>0</v>
      </c>
      <c r="DOW31">
        <f t="shared" si="58"/>
        <v>0</v>
      </c>
      <c r="DOX31">
        <f t="shared" si="58"/>
        <v>0</v>
      </c>
      <c r="DOY31">
        <f t="shared" si="58"/>
        <v>0</v>
      </c>
      <c r="DOZ31">
        <f t="shared" si="58"/>
        <v>0</v>
      </c>
      <c r="DPA31">
        <f t="shared" si="58"/>
        <v>0</v>
      </c>
      <c r="DPB31">
        <f t="shared" si="58"/>
        <v>0</v>
      </c>
      <c r="DPC31">
        <f t="shared" si="58"/>
        <v>0</v>
      </c>
      <c r="DPD31">
        <f t="shared" si="58"/>
        <v>0</v>
      </c>
      <c r="DPE31">
        <f t="shared" si="58"/>
        <v>0</v>
      </c>
      <c r="DPF31">
        <f t="shared" si="58"/>
        <v>0</v>
      </c>
      <c r="DPG31">
        <f t="shared" si="58"/>
        <v>0</v>
      </c>
      <c r="DPH31">
        <f t="shared" si="58"/>
        <v>0</v>
      </c>
      <c r="DPI31">
        <f t="shared" si="58"/>
        <v>0</v>
      </c>
      <c r="DPJ31">
        <f t="shared" si="58"/>
        <v>0</v>
      </c>
      <c r="DPK31">
        <f t="shared" si="58"/>
        <v>0</v>
      </c>
      <c r="DPL31">
        <f t="shared" si="58"/>
        <v>0</v>
      </c>
      <c r="DPM31">
        <f t="shared" si="58"/>
        <v>0</v>
      </c>
      <c r="DPN31">
        <f t="shared" si="58"/>
        <v>0</v>
      </c>
      <c r="DPO31">
        <f t="shared" si="58"/>
        <v>0</v>
      </c>
      <c r="DPP31">
        <f t="shared" si="58"/>
        <v>0</v>
      </c>
      <c r="DPQ31">
        <f t="shared" si="58"/>
        <v>0</v>
      </c>
      <c r="DPR31">
        <f t="shared" si="58"/>
        <v>0</v>
      </c>
      <c r="DPS31">
        <f t="shared" si="58"/>
        <v>0</v>
      </c>
      <c r="DPT31">
        <f t="shared" si="58"/>
        <v>0</v>
      </c>
      <c r="DPU31">
        <f t="shared" si="58"/>
        <v>0</v>
      </c>
      <c r="DPV31">
        <f t="shared" si="58"/>
        <v>0</v>
      </c>
      <c r="DPW31">
        <f t="shared" si="58"/>
        <v>0</v>
      </c>
      <c r="DPX31">
        <f t="shared" si="58"/>
        <v>0</v>
      </c>
      <c r="DPY31">
        <f t="shared" si="58"/>
        <v>0</v>
      </c>
      <c r="DPZ31">
        <f t="shared" si="58"/>
        <v>0</v>
      </c>
      <c r="DQA31">
        <f t="shared" ref="DQA31:DSL31" si="59">DPZ32</f>
        <v>0</v>
      </c>
      <c r="DQB31">
        <f t="shared" si="59"/>
        <v>0</v>
      </c>
      <c r="DQC31">
        <f t="shared" si="59"/>
        <v>0</v>
      </c>
      <c r="DQD31">
        <f t="shared" si="59"/>
        <v>0</v>
      </c>
      <c r="DQE31">
        <f t="shared" si="59"/>
        <v>0</v>
      </c>
      <c r="DQF31">
        <f t="shared" si="59"/>
        <v>0</v>
      </c>
      <c r="DQG31">
        <f t="shared" si="59"/>
        <v>0</v>
      </c>
      <c r="DQH31">
        <f t="shared" si="59"/>
        <v>0</v>
      </c>
      <c r="DQI31">
        <f t="shared" si="59"/>
        <v>0</v>
      </c>
      <c r="DQJ31">
        <f t="shared" si="59"/>
        <v>0</v>
      </c>
      <c r="DQK31">
        <f t="shared" si="59"/>
        <v>0</v>
      </c>
      <c r="DQL31">
        <f t="shared" si="59"/>
        <v>0</v>
      </c>
      <c r="DQM31">
        <f t="shared" si="59"/>
        <v>0</v>
      </c>
      <c r="DQN31">
        <f t="shared" si="59"/>
        <v>0</v>
      </c>
      <c r="DQO31">
        <f t="shared" si="59"/>
        <v>0</v>
      </c>
      <c r="DQP31">
        <f t="shared" si="59"/>
        <v>0</v>
      </c>
      <c r="DQQ31">
        <f t="shared" si="59"/>
        <v>0</v>
      </c>
      <c r="DQR31">
        <f t="shared" si="59"/>
        <v>0</v>
      </c>
      <c r="DQS31">
        <f t="shared" si="59"/>
        <v>0</v>
      </c>
      <c r="DQT31">
        <f t="shared" si="59"/>
        <v>0</v>
      </c>
      <c r="DQU31">
        <f t="shared" si="59"/>
        <v>0</v>
      </c>
      <c r="DQV31">
        <f t="shared" si="59"/>
        <v>0</v>
      </c>
      <c r="DQW31">
        <f t="shared" si="59"/>
        <v>0</v>
      </c>
      <c r="DQX31">
        <f t="shared" si="59"/>
        <v>0</v>
      </c>
      <c r="DQY31">
        <f t="shared" si="59"/>
        <v>0</v>
      </c>
      <c r="DQZ31">
        <f t="shared" si="59"/>
        <v>0</v>
      </c>
      <c r="DRA31">
        <f t="shared" si="59"/>
        <v>0</v>
      </c>
      <c r="DRB31">
        <f t="shared" si="59"/>
        <v>0</v>
      </c>
      <c r="DRC31">
        <f t="shared" si="59"/>
        <v>0</v>
      </c>
      <c r="DRD31">
        <f t="shared" si="59"/>
        <v>0</v>
      </c>
      <c r="DRE31">
        <f t="shared" si="59"/>
        <v>0</v>
      </c>
      <c r="DRF31">
        <f t="shared" si="59"/>
        <v>0</v>
      </c>
      <c r="DRG31">
        <f t="shared" si="59"/>
        <v>0</v>
      </c>
      <c r="DRH31">
        <f t="shared" si="59"/>
        <v>0</v>
      </c>
      <c r="DRI31">
        <f t="shared" si="59"/>
        <v>0</v>
      </c>
      <c r="DRJ31">
        <f t="shared" si="59"/>
        <v>0</v>
      </c>
      <c r="DRK31">
        <f t="shared" si="59"/>
        <v>0</v>
      </c>
      <c r="DRL31">
        <f t="shared" si="59"/>
        <v>0</v>
      </c>
      <c r="DRM31">
        <f t="shared" si="59"/>
        <v>0</v>
      </c>
      <c r="DRN31">
        <f t="shared" si="59"/>
        <v>0</v>
      </c>
      <c r="DRO31">
        <f t="shared" si="59"/>
        <v>0</v>
      </c>
      <c r="DRP31">
        <f t="shared" si="59"/>
        <v>0</v>
      </c>
      <c r="DRQ31">
        <f t="shared" si="59"/>
        <v>0</v>
      </c>
      <c r="DRR31">
        <f t="shared" si="59"/>
        <v>0</v>
      </c>
      <c r="DRS31">
        <f t="shared" si="59"/>
        <v>0</v>
      </c>
      <c r="DRT31">
        <f t="shared" si="59"/>
        <v>0</v>
      </c>
      <c r="DRU31">
        <f t="shared" si="59"/>
        <v>0</v>
      </c>
      <c r="DRV31">
        <f t="shared" si="59"/>
        <v>0</v>
      </c>
      <c r="DRW31">
        <f t="shared" si="59"/>
        <v>0</v>
      </c>
      <c r="DRX31">
        <f t="shared" si="59"/>
        <v>0</v>
      </c>
      <c r="DRY31">
        <f t="shared" si="59"/>
        <v>0</v>
      </c>
      <c r="DRZ31">
        <f t="shared" si="59"/>
        <v>0</v>
      </c>
      <c r="DSA31">
        <f t="shared" si="59"/>
        <v>0</v>
      </c>
      <c r="DSB31">
        <f t="shared" si="59"/>
        <v>0</v>
      </c>
      <c r="DSC31">
        <f t="shared" si="59"/>
        <v>0</v>
      </c>
      <c r="DSD31">
        <f t="shared" si="59"/>
        <v>0</v>
      </c>
      <c r="DSE31">
        <f t="shared" si="59"/>
        <v>0</v>
      </c>
      <c r="DSF31">
        <f t="shared" si="59"/>
        <v>0</v>
      </c>
      <c r="DSG31">
        <f t="shared" si="59"/>
        <v>0</v>
      </c>
      <c r="DSH31">
        <f t="shared" si="59"/>
        <v>0</v>
      </c>
      <c r="DSI31">
        <f t="shared" si="59"/>
        <v>0</v>
      </c>
      <c r="DSJ31">
        <f t="shared" si="59"/>
        <v>0</v>
      </c>
      <c r="DSK31">
        <f t="shared" si="59"/>
        <v>0</v>
      </c>
      <c r="DSL31">
        <f t="shared" si="59"/>
        <v>0</v>
      </c>
      <c r="DSM31">
        <f t="shared" ref="DSM31:DUX31" si="60">DSL32</f>
        <v>0</v>
      </c>
      <c r="DSN31">
        <f t="shared" si="60"/>
        <v>0</v>
      </c>
      <c r="DSO31">
        <f t="shared" si="60"/>
        <v>0</v>
      </c>
      <c r="DSP31">
        <f t="shared" si="60"/>
        <v>0</v>
      </c>
      <c r="DSQ31">
        <f t="shared" si="60"/>
        <v>0</v>
      </c>
      <c r="DSR31">
        <f t="shared" si="60"/>
        <v>0</v>
      </c>
      <c r="DSS31">
        <f t="shared" si="60"/>
        <v>0</v>
      </c>
      <c r="DST31">
        <f t="shared" si="60"/>
        <v>0</v>
      </c>
      <c r="DSU31">
        <f t="shared" si="60"/>
        <v>0</v>
      </c>
      <c r="DSV31">
        <f t="shared" si="60"/>
        <v>0</v>
      </c>
      <c r="DSW31">
        <f t="shared" si="60"/>
        <v>0</v>
      </c>
      <c r="DSX31">
        <f t="shared" si="60"/>
        <v>0</v>
      </c>
      <c r="DSY31">
        <f t="shared" si="60"/>
        <v>0</v>
      </c>
      <c r="DSZ31">
        <f t="shared" si="60"/>
        <v>0</v>
      </c>
      <c r="DTA31">
        <f t="shared" si="60"/>
        <v>0</v>
      </c>
      <c r="DTB31">
        <f t="shared" si="60"/>
        <v>0</v>
      </c>
      <c r="DTC31">
        <f t="shared" si="60"/>
        <v>0</v>
      </c>
      <c r="DTD31">
        <f t="shared" si="60"/>
        <v>0</v>
      </c>
      <c r="DTE31">
        <f t="shared" si="60"/>
        <v>0</v>
      </c>
      <c r="DTF31">
        <f t="shared" si="60"/>
        <v>0</v>
      </c>
      <c r="DTG31">
        <f t="shared" si="60"/>
        <v>0</v>
      </c>
      <c r="DTH31">
        <f t="shared" si="60"/>
        <v>0</v>
      </c>
      <c r="DTI31">
        <f t="shared" si="60"/>
        <v>0</v>
      </c>
      <c r="DTJ31">
        <f t="shared" si="60"/>
        <v>0</v>
      </c>
      <c r="DTK31">
        <f t="shared" si="60"/>
        <v>0</v>
      </c>
      <c r="DTL31">
        <f t="shared" si="60"/>
        <v>0</v>
      </c>
      <c r="DTM31">
        <f t="shared" si="60"/>
        <v>0</v>
      </c>
      <c r="DTN31">
        <f t="shared" si="60"/>
        <v>0</v>
      </c>
      <c r="DTO31">
        <f t="shared" si="60"/>
        <v>0</v>
      </c>
      <c r="DTP31">
        <f t="shared" si="60"/>
        <v>0</v>
      </c>
      <c r="DTQ31">
        <f t="shared" si="60"/>
        <v>0</v>
      </c>
      <c r="DTR31">
        <f t="shared" si="60"/>
        <v>0</v>
      </c>
      <c r="DTS31">
        <f t="shared" si="60"/>
        <v>0</v>
      </c>
      <c r="DTT31">
        <f t="shared" si="60"/>
        <v>0</v>
      </c>
      <c r="DTU31">
        <f t="shared" si="60"/>
        <v>0</v>
      </c>
      <c r="DTV31">
        <f t="shared" si="60"/>
        <v>0</v>
      </c>
      <c r="DTW31">
        <f t="shared" si="60"/>
        <v>0</v>
      </c>
      <c r="DTX31">
        <f t="shared" si="60"/>
        <v>0</v>
      </c>
      <c r="DTY31">
        <f t="shared" si="60"/>
        <v>0</v>
      </c>
      <c r="DTZ31">
        <f t="shared" si="60"/>
        <v>0</v>
      </c>
      <c r="DUA31">
        <f t="shared" si="60"/>
        <v>0</v>
      </c>
      <c r="DUB31">
        <f t="shared" si="60"/>
        <v>0</v>
      </c>
      <c r="DUC31">
        <f t="shared" si="60"/>
        <v>0</v>
      </c>
      <c r="DUD31">
        <f t="shared" si="60"/>
        <v>0</v>
      </c>
      <c r="DUE31">
        <f t="shared" si="60"/>
        <v>0</v>
      </c>
      <c r="DUF31">
        <f t="shared" si="60"/>
        <v>0</v>
      </c>
      <c r="DUG31">
        <f t="shared" si="60"/>
        <v>0</v>
      </c>
      <c r="DUH31">
        <f t="shared" si="60"/>
        <v>0</v>
      </c>
      <c r="DUI31">
        <f t="shared" si="60"/>
        <v>0</v>
      </c>
      <c r="DUJ31">
        <f t="shared" si="60"/>
        <v>0</v>
      </c>
      <c r="DUK31">
        <f t="shared" si="60"/>
        <v>0</v>
      </c>
      <c r="DUL31">
        <f t="shared" si="60"/>
        <v>0</v>
      </c>
      <c r="DUM31">
        <f t="shared" si="60"/>
        <v>0</v>
      </c>
      <c r="DUN31">
        <f t="shared" si="60"/>
        <v>0</v>
      </c>
      <c r="DUO31">
        <f t="shared" si="60"/>
        <v>0</v>
      </c>
      <c r="DUP31">
        <f t="shared" si="60"/>
        <v>0</v>
      </c>
      <c r="DUQ31">
        <f t="shared" si="60"/>
        <v>0</v>
      </c>
      <c r="DUR31">
        <f t="shared" si="60"/>
        <v>0</v>
      </c>
      <c r="DUS31">
        <f t="shared" si="60"/>
        <v>0</v>
      </c>
      <c r="DUT31">
        <f t="shared" si="60"/>
        <v>0</v>
      </c>
      <c r="DUU31">
        <f t="shared" si="60"/>
        <v>0</v>
      </c>
      <c r="DUV31">
        <f t="shared" si="60"/>
        <v>0</v>
      </c>
      <c r="DUW31">
        <f t="shared" si="60"/>
        <v>0</v>
      </c>
      <c r="DUX31">
        <f t="shared" si="60"/>
        <v>0</v>
      </c>
      <c r="DUY31">
        <f t="shared" ref="DUY31:DXJ31" si="61">DUX32</f>
        <v>0</v>
      </c>
      <c r="DUZ31">
        <f t="shared" si="61"/>
        <v>0</v>
      </c>
      <c r="DVA31">
        <f t="shared" si="61"/>
        <v>0</v>
      </c>
      <c r="DVB31">
        <f t="shared" si="61"/>
        <v>0</v>
      </c>
      <c r="DVC31">
        <f t="shared" si="61"/>
        <v>0</v>
      </c>
      <c r="DVD31">
        <f t="shared" si="61"/>
        <v>0</v>
      </c>
      <c r="DVE31">
        <f t="shared" si="61"/>
        <v>0</v>
      </c>
      <c r="DVF31">
        <f t="shared" si="61"/>
        <v>0</v>
      </c>
      <c r="DVG31">
        <f t="shared" si="61"/>
        <v>0</v>
      </c>
      <c r="DVH31">
        <f t="shared" si="61"/>
        <v>0</v>
      </c>
      <c r="DVI31">
        <f t="shared" si="61"/>
        <v>0</v>
      </c>
      <c r="DVJ31">
        <f t="shared" si="61"/>
        <v>0</v>
      </c>
      <c r="DVK31">
        <f t="shared" si="61"/>
        <v>0</v>
      </c>
      <c r="DVL31">
        <f t="shared" si="61"/>
        <v>0</v>
      </c>
      <c r="DVM31">
        <f t="shared" si="61"/>
        <v>0</v>
      </c>
      <c r="DVN31">
        <f t="shared" si="61"/>
        <v>0</v>
      </c>
      <c r="DVO31">
        <f t="shared" si="61"/>
        <v>0</v>
      </c>
      <c r="DVP31">
        <f t="shared" si="61"/>
        <v>0</v>
      </c>
      <c r="DVQ31">
        <f t="shared" si="61"/>
        <v>0</v>
      </c>
      <c r="DVR31">
        <f t="shared" si="61"/>
        <v>0</v>
      </c>
      <c r="DVS31">
        <f t="shared" si="61"/>
        <v>0</v>
      </c>
      <c r="DVT31">
        <f t="shared" si="61"/>
        <v>0</v>
      </c>
      <c r="DVU31">
        <f t="shared" si="61"/>
        <v>0</v>
      </c>
      <c r="DVV31">
        <f t="shared" si="61"/>
        <v>0</v>
      </c>
      <c r="DVW31">
        <f t="shared" si="61"/>
        <v>0</v>
      </c>
      <c r="DVX31">
        <f t="shared" si="61"/>
        <v>0</v>
      </c>
      <c r="DVY31">
        <f t="shared" si="61"/>
        <v>0</v>
      </c>
      <c r="DVZ31">
        <f t="shared" si="61"/>
        <v>0</v>
      </c>
      <c r="DWA31">
        <f t="shared" si="61"/>
        <v>0</v>
      </c>
      <c r="DWB31">
        <f t="shared" si="61"/>
        <v>0</v>
      </c>
      <c r="DWC31">
        <f t="shared" si="61"/>
        <v>0</v>
      </c>
      <c r="DWD31">
        <f t="shared" si="61"/>
        <v>0</v>
      </c>
      <c r="DWE31">
        <f t="shared" si="61"/>
        <v>0</v>
      </c>
      <c r="DWF31">
        <f t="shared" si="61"/>
        <v>0</v>
      </c>
      <c r="DWG31">
        <f t="shared" si="61"/>
        <v>0</v>
      </c>
      <c r="DWH31">
        <f t="shared" si="61"/>
        <v>0</v>
      </c>
      <c r="DWI31">
        <f t="shared" si="61"/>
        <v>0</v>
      </c>
      <c r="DWJ31">
        <f t="shared" si="61"/>
        <v>0</v>
      </c>
      <c r="DWK31">
        <f t="shared" si="61"/>
        <v>0</v>
      </c>
      <c r="DWL31">
        <f t="shared" si="61"/>
        <v>0</v>
      </c>
      <c r="DWM31">
        <f t="shared" si="61"/>
        <v>0</v>
      </c>
      <c r="DWN31">
        <f t="shared" si="61"/>
        <v>0</v>
      </c>
      <c r="DWO31">
        <f t="shared" si="61"/>
        <v>0</v>
      </c>
      <c r="DWP31">
        <f t="shared" si="61"/>
        <v>0</v>
      </c>
      <c r="DWQ31">
        <f t="shared" si="61"/>
        <v>0</v>
      </c>
      <c r="DWR31">
        <f t="shared" si="61"/>
        <v>0</v>
      </c>
      <c r="DWS31">
        <f t="shared" si="61"/>
        <v>0</v>
      </c>
      <c r="DWT31">
        <f t="shared" si="61"/>
        <v>0</v>
      </c>
      <c r="DWU31">
        <f t="shared" si="61"/>
        <v>0</v>
      </c>
      <c r="DWV31">
        <f t="shared" si="61"/>
        <v>0</v>
      </c>
      <c r="DWW31">
        <f t="shared" si="61"/>
        <v>0</v>
      </c>
      <c r="DWX31">
        <f t="shared" si="61"/>
        <v>0</v>
      </c>
      <c r="DWY31">
        <f t="shared" si="61"/>
        <v>0</v>
      </c>
      <c r="DWZ31">
        <f t="shared" si="61"/>
        <v>0</v>
      </c>
      <c r="DXA31">
        <f t="shared" si="61"/>
        <v>0</v>
      </c>
      <c r="DXB31">
        <f t="shared" si="61"/>
        <v>0</v>
      </c>
      <c r="DXC31">
        <f t="shared" si="61"/>
        <v>0</v>
      </c>
      <c r="DXD31">
        <f t="shared" si="61"/>
        <v>0</v>
      </c>
      <c r="DXE31">
        <f t="shared" si="61"/>
        <v>0</v>
      </c>
      <c r="DXF31">
        <f t="shared" si="61"/>
        <v>0</v>
      </c>
      <c r="DXG31">
        <f t="shared" si="61"/>
        <v>0</v>
      </c>
      <c r="DXH31">
        <f t="shared" si="61"/>
        <v>0</v>
      </c>
      <c r="DXI31">
        <f t="shared" si="61"/>
        <v>0</v>
      </c>
      <c r="DXJ31">
        <f t="shared" si="61"/>
        <v>0</v>
      </c>
      <c r="DXK31">
        <f t="shared" ref="DXK31:DZV31" si="62">DXJ32</f>
        <v>0</v>
      </c>
      <c r="DXL31">
        <f t="shared" si="62"/>
        <v>0</v>
      </c>
      <c r="DXM31">
        <f t="shared" si="62"/>
        <v>0</v>
      </c>
      <c r="DXN31">
        <f t="shared" si="62"/>
        <v>0</v>
      </c>
      <c r="DXO31">
        <f t="shared" si="62"/>
        <v>0</v>
      </c>
      <c r="DXP31">
        <f t="shared" si="62"/>
        <v>0</v>
      </c>
      <c r="DXQ31">
        <f t="shared" si="62"/>
        <v>0</v>
      </c>
      <c r="DXR31">
        <f t="shared" si="62"/>
        <v>0</v>
      </c>
      <c r="DXS31">
        <f t="shared" si="62"/>
        <v>0</v>
      </c>
      <c r="DXT31">
        <f t="shared" si="62"/>
        <v>0</v>
      </c>
      <c r="DXU31">
        <f t="shared" si="62"/>
        <v>0</v>
      </c>
      <c r="DXV31">
        <f t="shared" si="62"/>
        <v>0</v>
      </c>
      <c r="DXW31">
        <f t="shared" si="62"/>
        <v>0</v>
      </c>
      <c r="DXX31">
        <f t="shared" si="62"/>
        <v>0</v>
      </c>
      <c r="DXY31">
        <f t="shared" si="62"/>
        <v>0</v>
      </c>
      <c r="DXZ31">
        <f t="shared" si="62"/>
        <v>0</v>
      </c>
      <c r="DYA31">
        <f t="shared" si="62"/>
        <v>0</v>
      </c>
      <c r="DYB31">
        <f t="shared" si="62"/>
        <v>0</v>
      </c>
      <c r="DYC31">
        <f t="shared" si="62"/>
        <v>0</v>
      </c>
      <c r="DYD31">
        <f t="shared" si="62"/>
        <v>0</v>
      </c>
      <c r="DYE31">
        <f t="shared" si="62"/>
        <v>0</v>
      </c>
      <c r="DYF31">
        <f t="shared" si="62"/>
        <v>0</v>
      </c>
      <c r="DYG31">
        <f t="shared" si="62"/>
        <v>0</v>
      </c>
      <c r="DYH31">
        <f t="shared" si="62"/>
        <v>0</v>
      </c>
      <c r="DYI31">
        <f t="shared" si="62"/>
        <v>0</v>
      </c>
      <c r="DYJ31">
        <f t="shared" si="62"/>
        <v>0</v>
      </c>
      <c r="DYK31">
        <f t="shared" si="62"/>
        <v>0</v>
      </c>
      <c r="DYL31">
        <f t="shared" si="62"/>
        <v>0</v>
      </c>
      <c r="DYM31">
        <f t="shared" si="62"/>
        <v>0</v>
      </c>
      <c r="DYN31">
        <f t="shared" si="62"/>
        <v>0</v>
      </c>
      <c r="DYO31">
        <f t="shared" si="62"/>
        <v>0</v>
      </c>
      <c r="DYP31">
        <f t="shared" si="62"/>
        <v>0</v>
      </c>
      <c r="DYQ31">
        <f t="shared" si="62"/>
        <v>0</v>
      </c>
      <c r="DYR31">
        <f t="shared" si="62"/>
        <v>0</v>
      </c>
      <c r="DYS31">
        <f t="shared" si="62"/>
        <v>0</v>
      </c>
      <c r="DYT31">
        <f t="shared" si="62"/>
        <v>0</v>
      </c>
      <c r="DYU31">
        <f t="shared" si="62"/>
        <v>0</v>
      </c>
      <c r="DYV31">
        <f t="shared" si="62"/>
        <v>0</v>
      </c>
      <c r="DYW31">
        <f t="shared" si="62"/>
        <v>0</v>
      </c>
      <c r="DYX31">
        <f t="shared" si="62"/>
        <v>0</v>
      </c>
      <c r="DYY31">
        <f t="shared" si="62"/>
        <v>0</v>
      </c>
      <c r="DYZ31">
        <f t="shared" si="62"/>
        <v>0</v>
      </c>
      <c r="DZA31">
        <f t="shared" si="62"/>
        <v>0</v>
      </c>
      <c r="DZB31">
        <f t="shared" si="62"/>
        <v>0</v>
      </c>
      <c r="DZC31">
        <f t="shared" si="62"/>
        <v>0</v>
      </c>
      <c r="DZD31">
        <f t="shared" si="62"/>
        <v>0</v>
      </c>
      <c r="DZE31">
        <f t="shared" si="62"/>
        <v>0</v>
      </c>
      <c r="DZF31">
        <f t="shared" si="62"/>
        <v>0</v>
      </c>
      <c r="DZG31">
        <f t="shared" si="62"/>
        <v>0</v>
      </c>
      <c r="DZH31">
        <f t="shared" si="62"/>
        <v>0</v>
      </c>
      <c r="DZI31">
        <f t="shared" si="62"/>
        <v>0</v>
      </c>
      <c r="DZJ31">
        <f t="shared" si="62"/>
        <v>0</v>
      </c>
      <c r="DZK31">
        <f t="shared" si="62"/>
        <v>0</v>
      </c>
      <c r="DZL31">
        <f t="shared" si="62"/>
        <v>0</v>
      </c>
      <c r="DZM31">
        <f t="shared" si="62"/>
        <v>0</v>
      </c>
      <c r="DZN31">
        <f t="shared" si="62"/>
        <v>0</v>
      </c>
      <c r="DZO31">
        <f t="shared" si="62"/>
        <v>0</v>
      </c>
      <c r="DZP31">
        <f t="shared" si="62"/>
        <v>0</v>
      </c>
      <c r="DZQ31">
        <f t="shared" si="62"/>
        <v>0</v>
      </c>
      <c r="DZR31">
        <f t="shared" si="62"/>
        <v>0</v>
      </c>
      <c r="DZS31">
        <f t="shared" si="62"/>
        <v>0</v>
      </c>
      <c r="DZT31">
        <f t="shared" si="62"/>
        <v>0</v>
      </c>
      <c r="DZU31">
        <f t="shared" si="62"/>
        <v>0</v>
      </c>
      <c r="DZV31">
        <f t="shared" si="62"/>
        <v>0</v>
      </c>
      <c r="DZW31">
        <f t="shared" ref="DZW31:ECH31" si="63">DZV32</f>
        <v>0</v>
      </c>
      <c r="DZX31">
        <f t="shared" si="63"/>
        <v>0</v>
      </c>
      <c r="DZY31">
        <f t="shared" si="63"/>
        <v>0</v>
      </c>
      <c r="DZZ31">
        <f t="shared" si="63"/>
        <v>0</v>
      </c>
      <c r="EAA31">
        <f t="shared" si="63"/>
        <v>0</v>
      </c>
      <c r="EAB31">
        <f t="shared" si="63"/>
        <v>0</v>
      </c>
      <c r="EAC31">
        <f t="shared" si="63"/>
        <v>0</v>
      </c>
      <c r="EAD31">
        <f t="shared" si="63"/>
        <v>0</v>
      </c>
      <c r="EAE31">
        <f t="shared" si="63"/>
        <v>0</v>
      </c>
      <c r="EAF31">
        <f t="shared" si="63"/>
        <v>0</v>
      </c>
      <c r="EAG31">
        <f t="shared" si="63"/>
        <v>0</v>
      </c>
      <c r="EAH31">
        <f t="shared" si="63"/>
        <v>0</v>
      </c>
      <c r="EAI31">
        <f t="shared" si="63"/>
        <v>0</v>
      </c>
      <c r="EAJ31">
        <f t="shared" si="63"/>
        <v>0</v>
      </c>
      <c r="EAK31">
        <f t="shared" si="63"/>
        <v>0</v>
      </c>
      <c r="EAL31">
        <f t="shared" si="63"/>
        <v>0</v>
      </c>
      <c r="EAM31">
        <f t="shared" si="63"/>
        <v>0</v>
      </c>
      <c r="EAN31">
        <f t="shared" si="63"/>
        <v>0</v>
      </c>
      <c r="EAO31">
        <f t="shared" si="63"/>
        <v>0</v>
      </c>
      <c r="EAP31">
        <f t="shared" si="63"/>
        <v>0</v>
      </c>
      <c r="EAQ31">
        <f t="shared" si="63"/>
        <v>0</v>
      </c>
      <c r="EAR31">
        <f t="shared" si="63"/>
        <v>0</v>
      </c>
      <c r="EAS31">
        <f t="shared" si="63"/>
        <v>0</v>
      </c>
      <c r="EAT31">
        <f t="shared" si="63"/>
        <v>0</v>
      </c>
      <c r="EAU31">
        <f t="shared" si="63"/>
        <v>0</v>
      </c>
      <c r="EAV31">
        <f t="shared" si="63"/>
        <v>0</v>
      </c>
      <c r="EAW31">
        <f t="shared" si="63"/>
        <v>0</v>
      </c>
      <c r="EAX31">
        <f t="shared" si="63"/>
        <v>0</v>
      </c>
      <c r="EAY31">
        <f t="shared" si="63"/>
        <v>0</v>
      </c>
      <c r="EAZ31">
        <f t="shared" si="63"/>
        <v>0</v>
      </c>
      <c r="EBA31">
        <f t="shared" si="63"/>
        <v>0</v>
      </c>
      <c r="EBB31">
        <f t="shared" si="63"/>
        <v>0</v>
      </c>
      <c r="EBC31">
        <f t="shared" si="63"/>
        <v>0</v>
      </c>
      <c r="EBD31">
        <f t="shared" si="63"/>
        <v>0</v>
      </c>
      <c r="EBE31">
        <f t="shared" si="63"/>
        <v>0</v>
      </c>
      <c r="EBF31">
        <f t="shared" si="63"/>
        <v>0</v>
      </c>
      <c r="EBG31">
        <f t="shared" si="63"/>
        <v>0</v>
      </c>
      <c r="EBH31">
        <f t="shared" si="63"/>
        <v>0</v>
      </c>
      <c r="EBI31">
        <f t="shared" si="63"/>
        <v>0</v>
      </c>
      <c r="EBJ31">
        <f t="shared" si="63"/>
        <v>0</v>
      </c>
      <c r="EBK31">
        <f t="shared" si="63"/>
        <v>0</v>
      </c>
      <c r="EBL31">
        <f t="shared" si="63"/>
        <v>0</v>
      </c>
      <c r="EBM31">
        <f t="shared" si="63"/>
        <v>0</v>
      </c>
      <c r="EBN31">
        <f t="shared" si="63"/>
        <v>0</v>
      </c>
      <c r="EBO31">
        <f t="shared" si="63"/>
        <v>0</v>
      </c>
      <c r="EBP31">
        <f t="shared" si="63"/>
        <v>0</v>
      </c>
      <c r="EBQ31">
        <f t="shared" si="63"/>
        <v>0</v>
      </c>
      <c r="EBR31">
        <f t="shared" si="63"/>
        <v>0</v>
      </c>
      <c r="EBS31">
        <f t="shared" si="63"/>
        <v>0</v>
      </c>
      <c r="EBT31">
        <f t="shared" si="63"/>
        <v>0</v>
      </c>
      <c r="EBU31">
        <f t="shared" si="63"/>
        <v>0</v>
      </c>
      <c r="EBV31">
        <f t="shared" si="63"/>
        <v>0</v>
      </c>
      <c r="EBW31">
        <f t="shared" si="63"/>
        <v>0</v>
      </c>
      <c r="EBX31">
        <f t="shared" si="63"/>
        <v>0</v>
      </c>
      <c r="EBY31">
        <f t="shared" si="63"/>
        <v>0</v>
      </c>
      <c r="EBZ31">
        <f t="shared" si="63"/>
        <v>0</v>
      </c>
      <c r="ECA31">
        <f t="shared" si="63"/>
        <v>0</v>
      </c>
      <c r="ECB31">
        <f t="shared" si="63"/>
        <v>0</v>
      </c>
      <c r="ECC31">
        <f t="shared" si="63"/>
        <v>0</v>
      </c>
      <c r="ECD31">
        <f t="shared" si="63"/>
        <v>0</v>
      </c>
      <c r="ECE31">
        <f t="shared" si="63"/>
        <v>0</v>
      </c>
      <c r="ECF31">
        <f t="shared" si="63"/>
        <v>0</v>
      </c>
      <c r="ECG31">
        <f t="shared" si="63"/>
        <v>0</v>
      </c>
      <c r="ECH31">
        <f t="shared" si="63"/>
        <v>0</v>
      </c>
      <c r="ECI31">
        <f t="shared" ref="ECI31:EET31" si="64">ECH32</f>
        <v>0</v>
      </c>
      <c r="ECJ31">
        <f t="shared" si="64"/>
        <v>0</v>
      </c>
      <c r="ECK31">
        <f t="shared" si="64"/>
        <v>0</v>
      </c>
      <c r="ECL31">
        <f t="shared" si="64"/>
        <v>0</v>
      </c>
      <c r="ECM31">
        <f t="shared" si="64"/>
        <v>0</v>
      </c>
      <c r="ECN31">
        <f t="shared" si="64"/>
        <v>0</v>
      </c>
      <c r="ECO31">
        <f t="shared" si="64"/>
        <v>0</v>
      </c>
      <c r="ECP31">
        <f t="shared" si="64"/>
        <v>0</v>
      </c>
      <c r="ECQ31">
        <f t="shared" si="64"/>
        <v>0</v>
      </c>
      <c r="ECR31">
        <f t="shared" si="64"/>
        <v>0</v>
      </c>
      <c r="ECS31">
        <f t="shared" si="64"/>
        <v>0</v>
      </c>
      <c r="ECT31">
        <f t="shared" si="64"/>
        <v>0</v>
      </c>
      <c r="ECU31">
        <f t="shared" si="64"/>
        <v>0</v>
      </c>
      <c r="ECV31">
        <f t="shared" si="64"/>
        <v>0</v>
      </c>
      <c r="ECW31">
        <f t="shared" si="64"/>
        <v>0</v>
      </c>
      <c r="ECX31">
        <f t="shared" si="64"/>
        <v>0</v>
      </c>
      <c r="ECY31">
        <f t="shared" si="64"/>
        <v>0</v>
      </c>
      <c r="ECZ31">
        <f t="shared" si="64"/>
        <v>0</v>
      </c>
      <c r="EDA31">
        <f t="shared" si="64"/>
        <v>0</v>
      </c>
      <c r="EDB31">
        <f t="shared" si="64"/>
        <v>0</v>
      </c>
      <c r="EDC31">
        <f t="shared" si="64"/>
        <v>0</v>
      </c>
      <c r="EDD31">
        <f t="shared" si="64"/>
        <v>0</v>
      </c>
      <c r="EDE31">
        <f t="shared" si="64"/>
        <v>0</v>
      </c>
      <c r="EDF31">
        <f t="shared" si="64"/>
        <v>0</v>
      </c>
      <c r="EDG31">
        <f t="shared" si="64"/>
        <v>0</v>
      </c>
      <c r="EDH31">
        <f t="shared" si="64"/>
        <v>0</v>
      </c>
      <c r="EDI31">
        <f t="shared" si="64"/>
        <v>0</v>
      </c>
      <c r="EDJ31">
        <f t="shared" si="64"/>
        <v>0</v>
      </c>
      <c r="EDK31">
        <f t="shared" si="64"/>
        <v>0</v>
      </c>
      <c r="EDL31">
        <f t="shared" si="64"/>
        <v>0</v>
      </c>
      <c r="EDM31">
        <f t="shared" si="64"/>
        <v>0</v>
      </c>
      <c r="EDN31">
        <f t="shared" si="64"/>
        <v>0</v>
      </c>
      <c r="EDO31">
        <f t="shared" si="64"/>
        <v>0</v>
      </c>
      <c r="EDP31">
        <f t="shared" si="64"/>
        <v>0</v>
      </c>
      <c r="EDQ31">
        <f t="shared" si="64"/>
        <v>0</v>
      </c>
      <c r="EDR31">
        <f t="shared" si="64"/>
        <v>0</v>
      </c>
      <c r="EDS31">
        <f t="shared" si="64"/>
        <v>0</v>
      </c>
      <c r="EDT31">
        <f t="shared" si="64"/>
        <v>0</v>
      </c>
      <c r="EDU31">
        <f t="shared" si="64"/>
        <v>0</v>
      </c>
      <c r="EDV31">
        <f t="shared" si="64"/>
        <v>0</v>
      </c>
      <c r="EDW31">
        <f t="shared" si="64"/>
        <v>0</v>
      </c>
      <c r="EDX31">
        <f t="shared" si="64"/>
        <v>0</v>
      </c>
      <c r="EDY31">
        <f t="shared" si="64"/>
        <v>0</v>
      </c>
      <c r="EDZ31">
        <f t="shared" si="64"/>
        <v>0</v>
      </c>
      <c r="EEA31">
        <f t="shared" si="64"/>
        <v>0</v>
      </c>
      <c r="EEB31">
        <f t="shared" si="64"/>
        <v>0</v>
      </c>
      <c r="EEC31">
        <f t="shared" si="64"/>
        <v>0</v>
      </c>
      <c r="EED31">
        <f t="shared" si="64"/>
        <v>0</v>
      </c>
      <c r="EEE31">
        <f t="shared" si="64"/>
        <v>0</v>
      </c>
      <c r="EEF31">
        <f t="shared" si="64"/>
        <v>0</v>
      </c>
      <c r="EEG31">
        <f t="shared" si="64"/>
        <v>0</v>
      </c>
      <c r="EEH31">
        <f t="shared" si="64"/>
        <v>0</v>
      </c>
      <c r="EEI31">
        <f t="shared" si="64"/>
        <v>0</v>
      </c>
      <c r="EEJ31">
        <f t="shared" si="64"/>
        <v>0</v>
      </c>
      <c r="EEK31">
        <f t="shared" si="64"/>
        <v>0</v>
      </c>
      <c r="EEL31">
        <f t="shared" si="64"/>
        <v>0</v>
      </c>
      <c r="EEM31">
        <f t="shared" si="64"/>
        <v>0</v>
      </c>
      <c r="EEN31">
        <f t="shared" si="64"/>
        <v>0</v>
      </c>
      <c r="EEO31">
        <f t="shared" si="64"/>
        <v>0</v>
      </c>
      <c r="EEP31">
        <f t="shared" si="64"/>
        <v>0</v>
      </c>
      <c r="EEQ31">
        <f t="shared" si="64"/>
        <v>0</v>
      </c>
      <c r="EER31">
        <f t="shared" si="64"/>
        <v>0</v>
      </c>
      <c r="EES31">
        <f t="shared" si="64"/>
        <v>0</v>
      </c>
      <c r="EET31">
        <f t="shared" si="64"/>
        <v>0</v>
      </c>
      <c r="EEU31">
        <f t="shared" ref="EEU31:EHF31" si="65">EET32</f>
        <v>0</v>
      </c>
      <c r="EEV31">
        <f t="shared" si="65"/>
        <v>0</v>
      </c>
      <c r="EEW31">
        <f t="shared" si="65"/>
        <v>0</v>
      </c>
      <c r="EEX31">
        <f t="shared" si="65"/>
        <v>0</v>
      </c>
      <c r="EEY31">
        <f t="shared" si="65"/>
        <v>0</v>
      </c>
      <c r="EEZ31">
        <f t="shared" si="65"/>
        <v>0</v>
      </c>
      <c r="EFA31">
        <f t="shared" si="65"/>
        <v>0</v>
      </c>
      <c r="EFB31">
        <f t="shared" si="65"/>
        <v>0</v>
      </c>
      <c r="EFC31">
        <f t="shared" si="65"/>
        <v>0</v>
      </c>
      <c r="EFD31">
        <f t="shared" si="65"/>
        <v>0</v>
      </c>
      <c r="EFE31">
        <f t="shared" si="65"/>
        <v>0</v>
      </c>
      <c r="EFF31">
        <f t="shared" si="65"/>
        <v>0</v>
      </c>
      <c r="EFG31">
        <f t="shared" si="65"/>
        <v>0</v>
      </c>
      <c r="EFH31">
        <f t="shared" si="65"/>
        <v>0</v>
      </c>
      <c r="EFI31">
        <f t="shared" si="65"/>
        <v>0</v>
      </c>
      <c r="EFJ31">
        <f t="shared" si="65"/>
        <v>0</v>
      </c>
      <c r="EFK31">
        <f t="shared" si="65"/>
        <v>0</v>
      </c>
      <c r="EFL31">
        <f t="shared" si="65"/>
        <v>0</v>
      </c>
      <c r="EFM31">
        <f t="shared" si="65"/>
        <v>0</v>
      </c>
      <c r="EFN31">
        <f t="shared" si="65"/>
        <v>0</v>
      </c>
      <c r="EFO31">
        <f t="shared" si="65"/>
        <v>0</v>
      </c>
      <c r="EFP31">
        <f t="shared" si="65"/>
        <v>0</v>
      </c>
      <c r="EFQ31">
        <f t="shared" si="65"/>
        <v>0</v>
      </c>
      <c r="EFR31">
        <f t="shared" si="65"/>
        <v>0</v>
      </c>
      <c r="EFS31">
        <f t="shared" si="65"/>
        <v>0</v>
      </c>
      <c r="EFT31">
        <f t="shared" si="65"/>
        <v>0</v>
      </c>
      <c r="EFU31">
        <f t="shared" si="65"/>
        <v>0</v>
      </c>
      <c r="EFV31">
        <f t="shared" si="65"/>
        <v>0</v>
      </c>
      <c r="EFW31">
        <f t="shared" si="65"/>
        <v>0</v>
      </c>
      <c r="EFX31">
        <f t="shared" si="65"/>
        <v>0</v>
      </c>
      <c r="EFY31">
        <f t="shared" si="65"/>
        <v>0</v>
      </c>
      <c r="EFZ31">
        <f t="shared" si="65"/>
        <v>0</v>
      </c>
      <c r="EGA31">
        <f t="shared" si="65"/>
        <v>0</v>
      </c>
      <c r="EGB31">
        <f t="shared" si="65"/>
        <v>0</v>
      </c>
      <c r="EGC31">
        <f t="shared" si="65"/>
        <v>0</v>
      </c>
      <c r="EGD31">
        <f t="shared" si="65"/>
        <v>0</v>
      </c>
      <c r="EGE31">
        <f t="shared" si="65"/>
        <v>0</v>
      </c>
      <c r="EGF31">
        <f t="shared" si="65"/>
        <v>0</v>
      </c>
      <c r="EGG31">
        <f t="shared" si="65"/>
        <v>0</v>
      </c>
      <c r="EGH31">
        <f t="shared" si="65"/>
        <v>0</v>
      </c>
      <c r="EGI31">
        <f t="shared" si="65"/>
        <v>0</v>
      </c>
      <c r="EGJ31">
        <f t="shared" si="65"/>
        <v>0</v>
      </c>
      <c r="EGK31">
        <f t="shared" si="65"/>
        <v>0</v>
      </c>
      <c r="EGL31">
        <f t="shared" si="65"/>
        <v>0</v>
      </c>
      <c r="EGM31">
        <f t="shared" si="65"/>
        <v>0</v>
      </c>
      <c r="EGN31">
        <f t="shared" si="65"/>
        <v>0</v>
      </c>
      <c r="EGO31">
        <f t="shared" si="65"/>
        <v>0</v>
      </c>
      <c r="EGP31">
        <f t="shared" si="65"/>
        <v>0</v>
      </c>
      <c r="EGQ31">
        <f t="shared" si="65"/>
        <v>0</v>
      </c>
      <c r="EGR31">
        <f t="shared" si="65"/>
        <v>0</v>
      </c>
      <c r="EGS31">
        <f t="shared" si="65"/>
        <v>0</v>
      </c>
      <c r="EGT31">
        <f t="shared" si="65"/>
        <v>0</v>
      </c>
      <c r="EGU31">
        <f t="shared" si="65"/>
        <v>0</v>
      </c>
      <c r="EGV31">
        <f t="shared" si="65"/>
        <v>0</v>
      </c>
      <c r="EGW31">
        <f t="shared" si="65"/>
        <v>0</v>
      </c>
      <c r="EGX31">
        <f t="shared" si="65"/>
        <v>0</v>
      </c>
      <c r="EGY31">
        <f t="shared" si="65"/>
        <v>0</v>
      </c>
      <c r="EGZ31">
        <f t="shared" si="65"/>
        <v>0</v>
      </c>
      <c r="EHA31">
        <f t="shared" si="65"/>
        <v>0</v>
      </c>
      <c r="EHB31">
        <f t="shared" si="65"/>
        <v>0</v>
      </c>
      <c r="EHC31">
        <f t="shared" si="65"/>
        <v>0</v>
      </c>
      <c r="EHD31">
        <f t="shared" si="65"/>
        <v>0</v>
      </c>
      <c r="EHE31">
        <f t="shared" si="65"/>
        <v>0</v>
      </c>
      <c r="EHF31">
        <f t="shared" si="65"/>
        <v>0</v>
      </c>
      <c r="EHG31">
        <f t="shared" ref="EHG31:EJR31" si="66">EHF32</f>
        <v>0</v>
      </c>
      <c r="EHH31">
        <f t="shared" si="66"/>
        <v>0</v>
      </c>
      <c r="EHI31">
        <f t="shared" si="66"/>
        <v>0</v>
      </c>
      <c r="EHJ31">
        <f t="shared" si="66"/>
        <v>0</v>
      </c>
      <c r="EHK31">
        <f t="shared" si="66"/>
        <v>0</v>
      </c>
      <c r="EHL31">
        <f t="shared" si="66"/>
        <v>0</v>
      </c>
      <c r="EHM31">
        <f t="shared" si="66"/>
        <v>0</v>
      </c>
      <c r="EHN31">
        <f t="shared" si="66"/>
        <v>0</v>
      </c>
      <c r="EHO31">
        <f t="shared" si="66"/>
        <v>0</v>
      </c>
      <c r="EHP31">
        <f t="shared" si="66"/>
        <v>0</v>
      </c>
      <c r="EHQ31">
        <f t="shared" si="66"/>
        <v>0</v>
      </c>
      <c r="EHR31">
        <f t="shared" si="66"/>
        <v>0</v>
      </c>
      <c r="EHS31">
        <f t="shared" si="66"/>
        <v>0</v>
      </c>
      <c r="EHT31">
        <f t="shared" si="66"/>
        <v>0</v>
      </c>
      <c r="EHU31">
        <f t="shared" si="66"/>
        <v>0</v>
      </c>
      <c r="EHV31">
        <f t="shared" si="66"/>
        <v>0</v>
      </c>
      <c r="EHW31">
        <f t="shared" si="66"/>
        <v>0</v>
      </c>
      <c r="EHX31">
        <f t="shared" si="66"/>
        <v>0</v>
      </c>
      <c r="EHY31">
        <f t="shared" si="66"/>
        <v>0</v>
      </c>
      <c r="EHZ31">
        <f t="shared" si="66"/>
        <v>0</v>
      </c>
      <c r="EIA31">
        <f t="shared" si="66"/>
        <v>0</v>
      </c>
      <c r="EIB31">
        <f t="shared" si="66"/>
        <v>0</v>
      </c>
      <c r="EIC31">
        <f t="shared" si="66"/>
        <v>0</v>
      </c>
      <c r="EID31">
        <f t="shared" si="66"/>
        <v>0</v>
      </c>
      <c r="EIE31">
        <f t="shared" si="66"/>
        <v>0</v>
      </c>
      <c r="EIF31">
        <f t="shared" si="66"/>
        <v>0</v>
      </c>
      <c r="EIG31">
        <f t="shared" si="66"/>
        <v>0</v>
      </c>
      <c r="EIH31">
        <f t="shared" si="66"/>
        <v>0</v>
      </c>
      <c r="EII31">
        <f t="shared" si="66"/>
        <v>0</v>
      </c>
      <c r="EIJ31">
        <f t="shared" si="66"/>
        <v>0</v>
      </c>
      <c r="EIK31">
        <f t="shared" si="66"/>
        <v>0</v>
      </c>
      <c r="EIL31">
        <f t="shared" si="66"/>
        <v>0</v>
      </c>
      <c r="EIM31">
        <f t="shared" si="66"/>
        <v>0</v>
      </c>
      <c r="EIN31">
        <f t="shared" si="66"/>
        <v>0</v>
      </c>
      <c r="EIO31">
        <f t="shared" si="66"/>
        <v>0</v>
      </c>
      <c r="EIP31">
        <f t="shared" si="66"/>
        <v>0</v>
      </c>
      <c r="EIQ31">
        <f t="shared" si="66"/>
        <v>0</v>
      </c>
      <c r="EIR31">
        <f t="shared" si="66"/>
        <v>0</v>
      </c>
      <c r="EIS31">
        <f t="shared" si="66"/>
        <v>0</v>
      </c>
      <c r="EIT31">
        <f t="shared" si="66"/>
        <v>0</v>
      </c>
      <c r="EIU31">
        <f t="shared" si="66"/>
        <v>0</v>
      </c>
      <c r="EIV31">
        <f t="shared" si="66"/>
        <v>0</v>
      </c>
      <c r="EIW31">
        <f t="shared" si="66"/>
        <v>0</v>
      </c>
      <c r="EIX31">
        <f t="shared" si="66"/>
        <v>0</v>
      </c>
      <c r="EIY31">
        <f t="shared" si="66"/>
        <v>0</v>
      </c>
      <c r="EIZ31">
        <f t="shared" si="66"/>
        <v>0</v>
      </c>
      <c r="EJA31">
        <f t="shared" si="66"/>
        <v>0</v>
      </c>
      <c r="EJB31">
        <f t="shared" si="66"/>
        <v>0</v>
      </c>
      <c r="EJC31">
        <f t="shared" si="66"/>
        <v>0</v>
      </c>
      <c r="EJD31">
        <f t="shared" si="66"/>
        <v>0</v>
      </c>
      <c r="EJE31">
        <f t="shared" si="66"/>
        <v>0</v>
      </c>
      <c r="EJF31">
        <f t="shared" si="66"/>
        <v>0</v>
      </c>
      <c r="EJG31">
        <f t="shared" si="66"/>
        <v>0</v>
      </c>
      <c r="EJH31">
        <f t="shared" si="66"/>
        <v>0</v>
      </c>
      <c r="EJI31">
        <f t="shared" si="66"/>
        <v>0</v>
      </c>
      <c r="EJJ31">
        <f t="shared" si="66"/>
        <v>0</v>
      </c>
      <c r="EJK31">
        <f t="shared" si="66"/>
        <v>0</v>
      </c>
      <c r="EJL31">
        <f t="shared" si="66"/>
        <v>0</v>
      </c>
      <c r="EJM31">
        <f t="shared" si="66"/>
        <v>0</v>
      </c>
      <c r="EJN31">
        <f t="shared" si="66"/>
        <v>0</v>
      </c>
      <c r="EJO31">
        <f t="shared" si="66"/>
        <v>0</v>
      </c>
      <c r="EJP31">
        <f t="shared" si="66"/>
        <v>0</v>
      </c>
      <c r="EJQ31">
        <f t="shared" si="66"/>
        <v>0</v>
      </c>
      <c r="EJR31">
        <f t="shared" si="66"/>
        <v>0</v>
      </c>
      <c r="EJS31">
        <f t="shared" ref="EJS31:EMD31" si="67">EJR32</f>
        <v>0</v>
      </c>
      <c r="EJT31">
        <f t="shared" si="67"/>
        <v>0</v>
      </c>
      <c r="EJU31">
        <f t="shared" si="67"/>
        <v>0</v>
      </c>
      <c r="EJV31">
        <f t="shared" si="67"/>
        <v>0</v>
      </c>
      <c r="EJW31">
        <f t="shared" si="67"/>
        <v>0</v>
      </c>
      <c r="EJX31">
        <f t="shared" si="67"/>
        <v>0</v>
      </c>
      <c r="EJY31">
        <f t="shared" si="67"/>
        <v>0</v>
      </c>
      <c r="EJZ31">
        <f t="shared" si="67"/>
        <v>0</v>
      </c>
      <c r="EKA31">
        <f t="shared" si="67"/>
        <v>0</v>
      </c>
      <c r="EKB31">
        <f t="shared" si="67"/>
        <v>0</v>
      </c>
      <c r="EKC31">
        <f t="shared" si="67"/>
        <v>0</v>
      </c>
      <c r="EKD31">
        <f t="shared" si="67"/>
        <v>0</v>
      </c>
      <c r="EKE31">
        <f t="shared" si="67"/>
        <v>0</v>
      </c>
      <c r="EKF31">
        <f t="shared" si="67"/>
        <v>0</v>
      </c>
      <c r="EKG31">
        <f t="shared" si="67"/>
        <v>0</v>
      </c>
      <c r="EKH31">
        <f t="shared" si="67"/>
        <v>0</v>
      </c>
      <c r="EKI31">
        <f t="shared" si="67"/>
        <v>0</v>
      </c>
      <c r="EKJ31">
        <f t="shared" si="67"/>
        <v>0</v>
      </c>
      <c r="EKK31">
        <f t="shared" si="67"/>
        <v>0</v>
      </c>
      <c r="EKL31">
        <f t="shared" si="67"/>
        <v>0</v>
      </c>
      <c r="EKM31">
        <f t="shared" si="67"/>
        <v>0</v>
      </c>
      <c r="EKN31">
        <f t="shared" si="67"/>
        <v>0</v>
      </c>
      <c r="EKO31">
        <f t="shared" si="67"/>
        <v>0</v>
      </c>
      <c r="EKP31">
        <f t="shared" si="67"/>
        <v>0</v>
      </c>
      <c r="EKQ31">
        <f t="shared" si="67"/>
        <v>0</v>
      </c>
      <c r="EKR31">
        <f t="shared" si="67"/>
        <v>0</v>
      </c>
      <c r="EKS31">
        <f t="shared" si="67"/>
        <v>0</v>
      </c>
      <c r="EKT31">
        <f t="shared" si="67"/>
        <v>0</v>
      </c>
      <c r="EKU31">
        <f t="shared" si="67"/>
        <v>0</v>
      </c>
      <c r="EKV31">
        <f t="shared" si="67"/>
        <v>0</v>
      </c>
      <c r="EKW31">
        <f t="shared" si="67"/>
        <v>0</v>
      </c>
      <c r="EKX31">
        <f t="shared" si="67"/>
        <v>0</v>
      </c>
      <c r="EKY31">
        <f t="shared" si="67"/>
        <v>0</v>
      </c>
      <c r="EKZ31">
        <f t="shared" si="67"/>
        <v>0</v>
      </c>
      <c r="ELA31">
        <f t="shared" si="67"/>
        <v>0</v>
      </c>
      <c r="ELB31">
        <f t="shared" si="67"/>
        <v>0</v>
      </c>
      <c r="ELC31">
        <f t="shared" si="67"/>
        <v>0</v>
      </c>
      <c r="ELD31">
        <f t="shared" si="67"/>
        <v>0</v>
      </c>
      <c r="ELE31">
        <f t="shared" si="67"/>
        <v>0</v>
      </c>
      <c r="ELF31">
        <f t="shared" si="67"/>
        <v>0</v>
      </c>
      <c r="ELG31">
        <f t="shared" si="67"/>
        <v>0</v>
      </c>
      <c r="ELH31">
        <f t="shared" si="67"/>
        <v>0</v>
      </c>
      <c r="ELI31">
        <f t="shared" si="67"/>
        <v>0</v>
      </c>
      <c r="ELJ31">
        <f t="shared" si="67"/>
        <v>0</v>
      </c>
      <c r="ELK31">
        <f t="shared" si="67"/>
        <v>0</v>
      </c>
      <c r="ELL31">
        <f t="shared" si="67"/>
        <v>0</v>
      </c>
      <c r="ELM31">
        <f t="shared" si="67"/>
        <v>0</v>
      </c>
      <c r="ELN31">
        <f t="shared" si="67"/>
        <v>0</v>
      </c>
      <c r="ELO31">
        <f t="shared" si="67"/>
        <v>0</v>
      </c>
      <c r="ELP31">
        <f t="shared" si="67"/>
        <v>0</v>
      </c>
      <c r="ELQ31">
        <f t="shared" si="67"/>
        <v>0</v>
      </c>
      <c r="ELR31">
        <f t="shared" si="67"/>
        <v>0</v>
      </c>
      <c r="ELS31">
        <f t="shared" si="67"/>
        <v>0</v>
      </c>
      <c r="ELT31">
        <f t="shared" si="67"/>
        <v>0</v>
      </c>
      <c r="ELU31">
        <f t="shared" si="67"/>
        <v>0</v>
      </c>
      <c r="ELV31">
        <f t="shared" si="67"/>
        <v>0</v>
      </c>
      <c r="ELW31">
        <f t="shared" si="67"/>
        <v>0</v>
      </c>
      <c r="ELX31">
        <f t="shared" si="67"/>
        <v>0</v>
      </c>
      <c r="ELY31">
        <f t="shared" si="67"/>
        <v>0</v>
      </c>
      <c r="ELZ31">
        <f t="shared" si="67"/>
        <v>0</v>
      </c>
      <c r="EMA31">
        <f t="shared" si="67"/>
        <v>0</v>
      </c>
      <c r="EMB31">
        <f t="shared" si="67"/>
        <v>0</v>
      </c>
      <c r="EMC31">
        <f t="shared" si="67"/>
        <v>0</v>
      </c>
      <c r="EMD31">
        <f t="shared" si="67"/>
        <v>0</v>
      </c>
      <c r="EME31">
        <f t="shared" ref="EME31:EOP31" si="68">EMD32</f>
        <v>0</v>
      </c>
      <c r="EMF31">
        <f t="shared" si="68"/>
        <v>0</v>
      </c>
      <c r="EMG31">
        <f t="shared" si="68"/>
        <v>0</v>
      </c>
      <c r="EMH31">
        <f t="shared" si="68"/>
        <v>0</v>
      </c>
      <c r="EMI31">
        <f t="shared" si="68"/>
        <v>0</v>
      </c>
      <c r="EMJ31">
        <f t="shared" si="68"/>
        <v>0</v>
      </c>
      <c r="EMK31">
        <f t="shared" si="68"/>
        <v>0</v>
      </c>
      <c r="EML31">
        <f t="shared" si="68"/>
        <v>0</v>
      </c>
      <c r="EMM31">
        <f t="shared" si="68"/>
        <v>0</v>
      </c>
      <c r="EMN31">
        <f t="shared" si="68"/>
        <v>0</v>
      </c>
      <c r="EMO31">
        <f t="shared" si="68"/>
        <v>0</v>
      </c>
      <c r="EMP31">
        <f t="shared" si="68"/>
        <v>0</v>
      </c>
      <c r="EMQ31">
        <f t="shared" si="68"/>
        <v>0</v>
      </c>
      <c r="EMR31">
        <f t="shared" si="68"/>
        <v>0</v>
      </c>
      <c r="EMS31">
        <f t="shared" si="68"/>
        <v>0</v>
      </c>
      <c r="EMT31">
        <f t="shared" si="68"/>
        <v>0</v>
      </c>
      <c r="EMU31">
        <f t="shared" si="68"/>
        <v>0</v>
      </c>
      <c r="EMV31">
        <f t="shared" si="68"/>
        <v>0</v>
      </c>
      <c r="EMW31">
        <f t="shared" si="68"/>
        <v>0</v>
      </c>
      <c r="EMX31">
        <f t="shared" si="68"/>
        <v>0</v>
      </c>
      <c r="EMY31">
        <f t="shared" si="68"/>
        <v>0</v>
      </c>
      <c r="EMZ31">
        <f t="shared" si="68"/>
        <v>0</v>
      </c>
      <c r="ENA31">
        <f t="shared" si="68"/>
        <v>0</v>
      </c>
      <c r="ENB31">
        <f t="shared" si="68"/>
        <v>0</v>
      </c>
      <c r="ENC31">
        <f t="shared" si="68"/>
        <v>0</v>
      </c>
      <c r="END31">
        <f t="shared" si="68"/>
        <v>0</v>
      </c>
      <c r="ENE31">
        <f t="shared" si="68"/>
        <v>0</v>
      </c>
      <c r="ENF31">
        <f t="shared" si="68"/>
        <v>0</v>
      </c>
      <c r="ENG31">
        <f t="shared" si="68"/>
        <v>0</v>
      </c>
      <c r="ENH31">
        <f t="shared" si="68"/>
        <v>0</v>
      </c>
      <c r="ENI31">
        <f t="shared" si="68"/>
        <v>0</v>
      </c>
      <c r="ENJ31">
        <f t="shared" si="68"/>
        <v>0</v>
      </c>
      <c r="ENK31">
        <f t="shared" si="68"/>
        <v>0</v>
      </c>
      <c r="ENL31">
        <f t="shared" si="68"/>
        <v>0</v>
      </c>
      <c r="ENM31">
        <f t="shared" si="68"/>
        <v>0</v>
      </c>
      <c r="ENN31">
        <f t="shared" si="68"/>
        <v>0</v>
      </c>
      <c r="ENO31">
        <f t="shared" si="68"/>
        <v>0</v>
      </c>
      <c r="ENP31">
        <f t="shared" si="68"/>
        <v>0</v>
      </c>
      <c r="ENQ31">
        <f t="shared" si="68"/>
        <v>0</v>
      </c>
      <c r="ENR31">
        <f t="shared" si="68"/>
        <v>0</v>
      </c>
      <c r="ENS31">
        <f t="shared" si="68"/>
        <v>0</v>
      </c>
      <c r="ENT31">
        <f t="shared" si="68"/>
        <v>0</v>
      </c>
      <c r="ENU31">
        <f t="shared" si="68"/>
        <v>0</v>
      </c>
      <c r="ENV31">
        <f t="shared" si="68"/>
        <v>0</v>
      </c>
      <c r="ENW31">
        <f t="shared" si="68"/>
        <v>0</v>
      </c>
      <c r="ENX31">
        <f t="shared" si="68"/>
        <v>0</v>
      </c>
      <c r="ENY31">
        <f t="shared" si="68"/>
        <v>0</v>
      </c>
      <c r="ENZ31">
        <f t="shared" si="68"/>
        <v>0</v>
      </c>
      <c r="EOA31">
        <f t="shared" si="68"/>
        <v>0</v>
      </c>
      <c r="EOB31">
        <f t="shared" si="68"/>
        <v>0</v>
      </c>
      <c r="EOC31">
        <f t="shared" si="68"/>
        <v>0</v>
      </c>
      <c r="EOD31">
        <f t="shared" si="68"/>
        <v>0</v>
      </c>
      <c r="EOE31">
        <f t="shared" si="68"/>
        <v>0</v>
      </c>
      <c r="EOF31">
        <f t="shared" si="68"/>
        <v>0</v>
      </c>
      <c r="EOG31">
        <f t="shared" si="68"/>
        <v>0</v>
      </c>
      <c r="EOH31">
        <f t="shared" si="68"/>
        <v>0</v>
      </c>
      <c r="EOI31">
        <f t="shared" si="68"/>
        <v>0</v>
      </c>
      <c r="EOJ31">
        <f t="shared" si="68"/>
        <v>0</v>
      </c>
      <c r="EOK31">
        <f t="shared" si="68"/>
        <v>0</v>
      </c>
      <c r="EOL31">
        <f t="shared" si="68"/>
        <v>0</v>
      </c>
      <c r="EOM31">
        <f t="shared" si="68"/>
        <v>0</v>
      </c>
      <c r="EON31">
        <f t="shared" si="68"/>
        <v>0</v>
      </c>
      <c r="EOO31">
        <f t="shared" si="68"/>
        <v>0</v>
      </c>
      <c r="EOP31">
        <f t="shared" si="68"/>
        <v>0</v>
      </c>
      <c r="EOQ31">
        <f t="shared" ref="EOQ31:ERB31" si="69">EOP32</f>
        <v>0</v>
      </c>
      <c r="EOR31">
        <f t="shared" si="69"/>
        <v>0</v>
      </c>
      <c r="EOS31">
        <f t="shared" si="69"/>
        <v>0</v>
      </c>
      <c r="EOT31">
        <f t="shared" si="69"/>
        <v>0</v>
      </c>
      <c r="EOU31">
        <f t="shared" si="69"/>
        <v>0</v>
      </c>
      <c r="EOV31">
        <f t="shared" si="69"/>
        <v>0</v>
      </c>
      <c r="EOW31">
        <f t="shared" si="69"/>
        <v>0</v>
      </c>
      <c r="EOX31">
        <f t="shared" si="69"/>
        <v>0</v>
      </c>
      <c r="EOY31">
        <f t="shared" si="69"/>
        <v>0</v>
      </c>
      <c r="EOZ31">
        <f t="shared" si="69"/>
        <v>0</v>
      </c>
      <c r="EPA31">
        <f t="shared" si="69"/>
        <v>0</v>
      </c>
      <c r="EPB31">
        <f t="shared" si="69"/>
        <v>0</v>
      </c>
      <c r="EPC31">
        <f t="shared" si="69"/>
        <v>0</v>
      </c>
      <c r="EPD31">
        <f t="shared" si="69"/>
        <v>0</v>
      </c>
      <c r="EPE31">
        <f t="shared" si="69"/>
        <v>0</v>
      </c>
      <c r="EPF31">
        <f t="shared" si="69"/>
        <v>0</v>
      </c>
      <c r="EPG31">
        <f t="shared" si="69"/>
        <v>0</v>
      </c>
      <c r="EPH31">
        <f t="shared" si="69"/>
        <v>0</v>
      </c>
      <c r="EPI31">
        <f t="shared" si="69"/>
        <v>0</v>
      </c>
      <c r="EPJ31">
        <f t="shared" si="69"/>
        <v>0</v>
      </c>
      <c r="EPK31">
        <f t="shared" si="69"/>
        <v>0</v>
      </c>
      <c r="EPL31">
        <f t="shared" si="69"/>
        <v>0</v>
      </c>
      <c r="EPM31">
        <f t="shared" si="69"/>
        <v>0</v>
      </c>
      <c r="EPN31">
        <f t="shared" si="69"/>
        <v>0</v>
      </c>
      <c r="EPO31">
        <f t="shared" si="69"/>
        <v>0</v>
      </c>
      <c r="EPP31">
        <f t="shared" si="69"/>
        <v>0</v>
      </c>
      <c r="EPQ31">
        <f t="shared" si="69"/>
        <v>0</v>
      </c>
      <c r="EPR31">
        <f t="shared" si="69"/>
        <v>0</v>
      </c>
      <c r="EPS31">
        <f t="shared" si="69"/>
        <v>0</v>
      </c>
      <c r="EPT31">
        <f t="shared" si="69"/>
        <v>0</v>
      </c>
      <c r="EPU31">
        <f t="shared" si="69"/>
        <v>0</v>
      </c>
      <c r="EPV31">
        <f t="shared" si="69"/>
        <v>0</v>
      </c>
      <c r="EPW31">
        <f t="shared" si="69"/>
        <v>0</v>
      </c>
      <c r="EPX31">
        <f t="shared" si="69"/>
        <v>0</v>
      </c>
      <c r="EPY31">
        <f t="shared" si="69"/>
        <v>0</v>
      </c>
      <c r="EPZ31">
        <f t="shared" si="69"/>
        <v>0</v>
      </c>
      <c r="EQA31">
        <f t="shared" si="69"/>
        <v>0</v>
      </c>
      <c r="EQB31">
        <f t="shared" si="69"/>
        <v>0</v>
      </c>
      <c r="EQC31">
        <f t="shared" si="69"/>
        <v>0</v>
      </c>
      <c r="EQD31">
        <f t="shared" si="69"/>
        <v>0</v>
      </c>
      <c r="EQE31">
        <f t="shared" si="69"/>
        <v>0</v>
      </c>
      <c r="EQF31">
        <f t="shared" si="69"/>
        <v>0</v>
      </c>
      <c r="EQG31">
        <f t="shared" si="69"/>
        <v>0</v>
      </c>
      <c r="EQH31">
        <f t="shared" si="69"/>
        <v>0</v>
      </c>
      <c r="EQI31">
        <f t="shared" si="69"/>
        <v>0</v>
      </c>
      <c r="EQJ31">
        <f t="shared" si="69"/>
        <v>0</v>
      </c>
      <c r="EQK31">
        <f t="shared" si="69"/>
        <v>0</v>
      </c>
      <c r="EQL31">
        <f t="shared" si="69"/>
        <v>0</v>
      </c>
      <c r="EQM31">
        <f t="shared" si="69"/>
        <v>0</v>
      </c>
      <c r="EQN31">
        <f t="shared" si="69"/>
        <v>0</v>
      </c>
      <c r="EQO31">
        <f t="shared" si="69"/>
        <v>0</v>
      </c>
      <c r="EQP31">
        <f t="shared" si="69"/>
        <v>0</v>
      </c>
      <c r="EQQ31">
        <f t="shared" si="69"/>
        <v>0</v>
      </c>
      <c r="EQR31">
        <f t="shared" si="69"/>
        <v>0</v>
      </c>
      <c r="EQS31">
        <f t="shared" si="69"/>
        <v>0</v>
      </c>
      <c r="EQT31">
        <f t="shared" si="69"/>
        <v>0</v>
      </c>
      <c r="EQU31">
        <f t="shared" si="69"/>
        <v>0</v>
      </c>
      <c r="EQV31">
        <f t="shared" si="69"/>
        <v>0</v>
      </c>
      <c r="EQW31">
        <f t="shared" si="69"/>
        <v>0</v>
      </c>
      <c r="EQX31">
        <f t="shared" si="69"/>
        <v>0</v>
      </c>
      <c r="EQY31">
        <f t="shared" si="69"/>
        <v>0</v>
      </c>
      <c r="EQZ31">
        <f t="shared" si="69"/>
        <v>0</v>
      </c>
      <c r="ERA31">
        <f t="shared" si="69"/>
        <v>0</v>
      </c>
      <c r="ERB31">
        <f t="shared" si="69"/>
        <v>0</v>
      </c>
      <c r="ERC31">
        <f t="shared" ref="ERC31:ETN31" si="70">ERB32</f>
        <v>0</v>
      </c>
      <c r="ERD31">
        <f t="shared" si="70"/>
        <v>0</v>
      </c>
      <c r="ERE31">
        <f t="shared" si="70"/>
        <v>0</v>
      </c>
      <c r="ERF31">
        <f t="shared" si="70"/>
        <v>0</v>
      </c>
      <c r="ERG31">
        <f t="shared" si="70"/>
        <v>0</v>
      </c>
      <c r="ERH31">
        <f t="shared" si="70"/>
        <v>0</v>
      </c>
      <c r="ERI31">
        <f t="shared" si="70"/>
        <v>0</v>
      </c>
      <c r="ERJ31">
        <f t="shared" si="70"/>
        <v>0</v>
      </c>
      <c r="ERK31">
        <f t="shared" si="70"/>
        <v>0</v>
      </c>
      <c r="ERL31">
        <f t="shared" si="70"/>
        <v>0</v>
      </c>
      <c r="ERM31">
        <f t="shared" si="70"/>
        <v>0</v>
      </c>
      <c r="ERN31">
        <f t="shared" si="70"/>
        <v>0</v>
      </c>
      <c r="ERO31">
        <f t="shared" si="70"/>
        <v>0</v>
      </c>
      <c r="ERP31">
        <f t="shared" si="70"/>
        <v>0</v>
      </c>
      <c r="ERQ31">
        <f t="shared" si="70"/>
        <v>0</v>
      </c>
      <c r="ERR31">
        <f t="shared" si="70"/>
        <v>0</v>
      </c>
      <c r="ERS31">
        <f t="shared" si="70"/>
        <v>0</v>
      </c>
      <c r="ERT31">
        <f t="shared" si="70"/>
        <v>0</v>
      </c>
      <c r="ERU31">
        <f t="shared" si="70"/>
        <v>0</v>
      </c>
      <c r="ERV31">
        <f t="shared" si="70"/>
        <v>0</v>
      </c>
      <c r="ERW31">
        <f t="shared" si="70"/>
        <v>0</v>
      </c>
      <c r="ERX31">
        <f t="shared" si="70"/>
        <v>0</v>
      </c>
      <c r="ERY31">
        <f t="shared" si="70"/>
        <v>0</v>
      </c>
      <c r="ERZ31">
        <f t="shared" si="70"/>
        <v>0</v>
      </c>
      <c r="ESA31">
        <f t="shared" si="70"/>
        <v>0</v>
      </c>
      <c r="ESB31">
        <f t="shared" si="70"/>
        <v>0</v>
      </c>
      <c r="ESC31">
        <f t="shared" si="70"/>
        <v>0</v>
      </c>
      <c r="ESD31">
        <f t="shared" si="70"/>
        <v>0</v>
      </c>
      <c r="ESE31">
        <f t="shared" si="70"/>
        <v>0</v>
      </c>
      <c r="ESF31">
        <f t="shared" si="70"/>
        <v>0</v>
      </c>
      <c r="ESG31">
        <f t="shared" si="70"/>
        <v>0</v>
      </c>
      <c r="ESH31">
        <f t="shared" si="70"/>
        <v>0</v>
      </c>
      <c r="ESI31">
        <f t="shared" si="70"/>
        <v>0</v>
      </c>
      <c r="ESJ31">
        <f t="shared" si="70"/>
        <v>0</v>
      </c>
      <c r="ESK31">
        <f t="shared" si="70"/>
        <v>0</v>
      </c>
      <c r="ESL31">
        <f t="shared" si="70"/>
        <v>0</v>
      </c>
      <c r="ESM31">
        <f t="shared" si="70"/>
        <v>0</v>
      </c>
      <c r="ESN31">
        <f t="shared" si="70"/>
        <v>0</v>
      </c>
      <c r="ESO31">
        <f t="shared" si="70"/>
        <v>0</v>
      </c>
      <c r="ESP31">
        <f t="shared" si="70"/>
        <v>0</v>
      </c>
      <c r="ESQ31">
        <f t="shared" si="70"/>
        <v>0</v>
      </c>
      <c r="ESR31">
        <f t="shared" si="70"/>
        <v>0</v>
      </c>
      <c r="ESS31">
        <f t="shared" si="70"/>
        <v>0</v>
      </c>
      <c r="EST31">
        <f t="shared" si="70"/>
        <v>0</v>
      </c>
      <c r="ESU31">
        <f t="shared" si="70"/>
        <v>0</v>
      </c>
      <c r="ESV31">
        <f t="shared" si="70"/>
        <v>0</v>
      </c>
      <c r="ESW31">
        <f t="shared" si="70"/>
        <v>0</v>
      </c>
      <c r="ESX31">
        <f t="shared" si="70"/>
        <v>0</v>
      </c>
      <c r="ESY31">
        <f t="shared" si="70"/>
        <v>0</v>
      </c>
      <c r="ESZ31">
        <f t="shared" si="70"/>
        <v>0</v>
      </c>
      <c r="ETA31">
        <f t="shared" si="70"/>
        <v>0</v>
      </c>
      <c r="ETB31">
        <f t="shared" si="70"/>
        <v>0</v>
      </c>
      <c r="ETC31">
        <f t="shared" si="70"/>
        <v>0</v>
      </c>
      <c r="ETD31">
        <f t="shared" si="70"/>
        <v>0</v>
      </c>
      <c r="ETE31">
        <f t="shared" si="70"/>
        <v>0</v>
      </c>
      <c r="ETF31">
        <f t="shared" si="70"/>
        <v>0</v>
      </c>
      <c r="ETG31">
        <f t="shared" si="70"/>
        <v>0</v>
      </c>
      <c r="ETH31">
        <f t="shared" si="70"/>
        <v>0</v>
      </c>
      <c r="ETI31">
        <f t="shared" si="70"/>
        <v>0</v>
      </c>
      <c r="ETJ31">
        <f t="shared" si="70"/>
        <v>0</v>
      </c>
      <c r="ETK31">
        <f t="shared" si="70"/>
        <v>0</v>
      </c>
      <c r="ETL31">
        <f t="shared" si="70"/>
        <v>0</v>
      </c>
      <c r="ETM31">
        <f t="shared" si="70"/>
        <v>0</v>
      </c>
      <c r="ETN31">
        <f t="shared" si="70"/>
        <v>0</v>
      </c>
      <c r="ETO31">
        <f t="shared" ref="ETO31:EVZ31" si="71">ETN32</f>
        <v>0</v>
      </c>
      <c r="ETP31">
        <f t="shared" si="71"/>
        <v>0</v>
      </c>
      <c r="ETQ31">
        <f t="shared" si="71"/>
        <v>0</v>
      </c>
      <c r="ETR31">
        <f t="shared" si="71"/>
        <v>0</v>
      </c>
      <c r="ETS31">
        <f t="shared" si="71"/>
        <v>0</v>
      </c>
      <c r="ETT31">
        <f t="shared" si="71"/>
        <v>0</v>
      </c>
      <c r="ETU31">
        <f t="shared" si="71"/>
        <v>0</v>
      </c>
      <c r="ETV31">
        <f t="shared" si="71"/>
        <v>0</v>
      </c>
      <c r="ETW31">
        <f t="shared" si="71"/>
        <v>0</v>
      </c>
      <c r="ETX31">
        <f t="shared" si="71"/>
        <v>0</v>
      </c>
      <c r="ETY31">
        <f t="shared" si="71"/>
        <v>0</v>
      </c>
      <c r="ETZ31">
        <f t="shared" si="71"/>
        <v>0</v>
      </c>
      <c r="EUA31">
        <f t="shared" si="71"/>
        <v>0</v>
      </c>
      <c r="EUB31">
        <f t="shared" si="71"/>
        <v>0</v>
      </c>
      <c r="EUC31">
        <f t="shared" si="71"/>
        <v>0</v>
      </c>
      <c r="EUD31">
        <f t="shared" si="71"/>
        <v>0</v>
      </c>
      <c r="EUE31">
        <f t="shared" si="71"/>
        <v>0</v>
      </c>
      <c r="EUF31">
        <f t="shared" si="71"/>
        <v>0</v>
      </c>
      <c r="EUG31">
        <f t="shared" si="71"/>
        <v>0</v>
      </c>
      <c r="EUH31">
        <f t="shared" si="71"/>
        <v>0</v>
      </c>
      <c r="EUI31">
        <f t="shared" si="71"/>
        <v>0</v>
      </c>
      <c r="EUJ31">
        <f t="shared" si="71"/>
        <v>0</v>
      </c>
      <c r="EUK31">
        <f t="shared" si="71"/>
        <v>0</v>
      </c>
      <c r="EUL31">
        <f t="shared" si="71"/>
        <v>0</v>
      </c>
      <c r="EUM31">
        <f t="shared" si="71"/>
        <v>0</v>
      </c>
      <c r="EUN31">
        <f t="shared" si="71"/>
        <v>0</v>
      </c>
      <c r="EUO31">
        <f t="shared" si="71"/>
        <v>0</v>
      </c>
      <c r="EUP31">
        <f t="shared" si="71"/>
        <v>0</v>
      </c>
      <c r="EUQ31">
        <f t="shared" si="71"/>
        <v>0</v>
      </c>
      <c r="EUR31">
        <f t="shared" si="71"/>
        <v>0</v>
      </c>
      <c r="EUS31">
        <f t="shared" si="71"/>
        <v>0</v>
      </c>
      <c r="EUT31">
        <f t="shared" si="71"/>
        <v>0</v>
      </c>
      <c r="EUU31">
        <f t="shared" si="71"/>
        <v>0</v>
      </c>
      <c r="EUV31">
        <f t="shared" si="71"/>
        <v>0</v>
      </c>
      <c r="EUW31">
        <f t="shared" si="71"/>
        <v>0</v>
      </c>
      <c r="EUX31">
        <f t="shared" si="71"/>
        <v>0</v>
      </c>
      <c r="EUY31">
        <f t="shared" si="71"/>
        <v>0</v>
      </c>
      <c r="EUZ31">
        <f t="shared" si="71"/>
        <v>0</v>
      </c>
      <c r="EVA31">
        <f t="shared" si="71"/>
        <v>0</v>
      </c>
      <c r="EVB31">
        <f t="shared" si="71"/>
        <v>0</v>
      </c>
      <c r="EVC31">
        <f t="shared" si="71"/>
        <v>0</v>
      </c>
      <c r="EVD31">
        <f t="shared" si="71"/>
        <v>0</v>
      </c>
      <c r="EVE31">
        <f t="shared" si="71"/>
        <v>0</v>
      </c>
      <c r="EVF31">
        <f t="shared" si="71"/>
        <v>0</v>
      </c>
      <c r="EVG31">
        <f t="shared" si="71"/>
        <v>0</v>
      </c>
      <c r="EVH31">
        <f t="shared" si="71"/>
        <v>0</v>
      </c>
      <c r="EVI31">
        <f t="shared" si="71"/>
        <v>0</v>
      </c>
      <c r="EVJ31">
        <f t="shared" si="71"/>
        <v>0</v>
      </c>
      <c r="EVK31">
        <f t="shared" si="71"/>
        <v>0</v>
      </c>
      <c r="EVL31">
        <f t="shared" si="71"/>
        <v>0</v>
      </c>
      <c r="EVM31">
        <f t="shared" si="71"/>
        <v>0</v>
      </c>
      <c r="EVN31">
        <f t="shared" si="71"/>
        <v>0</v>
      </c>
      <c r="EVO31">
        <f t="shared" si="71"/>
        <v>0</v>
      </c>
      <c r="EVP31">
        <f t="shared" si="71"/>
        <v>0</v>
      </c>
      <c r="EVQ31">
        <f t="shared" si="71"/>
        <v>0</v>
      </c>
      <c r="EVR31">
        <f t="shared" si="71"/>
        <v>0</v>
      </c>
      <c r="EVS31">
        <f t="shared" si="71"/>
        <v>0</v>
      </c>
      <c r="EVT31">
        <f t="shared" si="71"/>
        <v>0</v>
      </c>
      <c r="EVU31">
        <f t="shared" si="71"/>
        <v>0</v>
      </c>
      <c r="EVV31">
        <f t="shared" si="71"/>
        <v>0</v>
      </c>
      <c r="EVW31">
        <f t="shared" si="71"/>
        <v>0</v>
      </c>
      <c r="EVX31">
        <f t="shared" si="71"/>
        <v>0</v>
      </c>
      <c r="EVY31">
        <f t="shared" si="71"/>
        <v>0</v>
      </c>
      <c r="EVZ31">
        <f t="shared" si="71"/>
        <v>0</v>
      </c>
      <c r="EWA31">
        <f t="shared" ref="EWA31:EYL31" si="72">EVZ32</f>
        <v>0</v>
      </c>
      <c r="EWB31">
        <f t="shared" si="72"/>
        <v>0</v>
      </c>
      <c r="EWC31">
        <f t="shared" si="72"/>
        <v>0</v>
      </c>
      <c r="EWD31">
        <f t="shared" si="72"/>
        <v>0</v>
      </c>
      <c r="EWE31">
        <f t="shared" si="72"/>
        <v>0</v>
      </c>
      <c r="EWF31">
        <f t="shared" si="72"/>
        <v>0</v>
      </c>
      <c r="EWG31">
        <f t="shared" si="72"/>
        <v>0</v>
      </c>
      <c r="EWH31">
        <f t="shared" si="72"/>
        <v>0</v>
      </c>
      <c r="EWI31">
        <f t="shared" si="72"/>
        <v>0</v>
      </c>
      <c r="EWJ31">
        <f t="shared" si="72"/>
        <v>0</v>
      </c>
      <c r="EWK31">
        <f t="shared" si="72"/>
        <v>0</v>
      </c>
      <c r="EWL31">
        <f t="shared" si="72"/>
        <v>0</v>
      </c>
      <c r="EWM31">
        <f t="shared" si="72"/>
        <v>0</v>
      </c>
      <c r="EWN31">
        <f t="shared" si="72"/>
        <v>0</v>
      </c>
      <c r="EWO31">
        <f t="shared" si="72"/>
        <v>0</v>
      </c>
      <c r="EWP31">
        <f t="shared" si="72"/>
        <v>0</v>
      </c>
      <c r="EWQ31">
        <f t="shared" si="72"/>
        <v>0</v>
      </c>
      <c r="EWR31">
        <f t="shared" si="72"/>
        <v>0</v>
      </c>
      <c r="EWS31">
        <f t="shared" si="72"/>
        <v>0</v>
      </c>
      <c r="EWT31">
        <f t="shared" si="72"/>
        <v>0</v>
      </c>
      <c r="EWU31">
        <f t="shared" si="72"/>
        <v>0</v>
      </c>
      <c r="EWV31">
        <f t="shared" si="72"/>
        <v>0</v>
      </c>
      <c r="EWW31">
        <f t="shared" si="72"/>
        <v>0</v>
      </c>
      <c r="EWX31">
        <f t="shared" si="72"/>
        <v>0</v>
      </c>
      <c r="EWY31">
        <f t="shared" si="72"/>
        <v>0</v>
      </c>
      <c r="EWZ31">
        <f t="shared" si="72"/>
        <v>0</v>
      </c>
      <c r="EXA31">
        <f t="shared" si="72"/>
        <v>0</v>
      </c>
      <c r="EXB31">
        <f t="shared" si="72"/>
        <v>0</v>
      </c>
      <c r="EXC31">
        <f t="shared" si="72"/>
        <v>0</v>
      </c>
      <c r="EXD31">
        <f t="shared" si="72"/>
        <v>0</v>
      </c>
      <c r="EXE31">
        <f t="shared" si="72"/>
        <v>0</v>
      </c>
      <c r="EXF31">
        <f t="shared" si="72"/>
        <v>0</v>
      </c>
      <c r="EXG31">
        <f t="shared" si="72"/>
        <v>0</v>
      </c>
      <c r="EXH31">
        <f t="shared" si="72"/>
        <v>0</v>
      </c>
      <c r="EXI31">
        <f t="shared" si="72"/>
        <v>0</v>
      </c>
      <c r="EXJ31">
        <f t="shared" si="72"/>
        <v>0</v>
      </c>
      <c r="EXK31">
        <f t="shared" si="72"/>
        <v>0</v>
      </c>
      <c r="EXL31">
        <f t="shared" si="72"/>
        <v>0</v>
      </c>
      <c r="EXM31">
        <f t="shared" si="72"/>
        <v>0</v>
      </c>
      <c r="EXN31">
        <f t="shared" si="72"/>
        <v>0</v>
      </c>
      <c r="EXO31">
        <f t="shared" si="72"/>
        <v>0</v>
      </c>
      <c r="EXP31">
        <f t="shared" si="72"/>
        <v>0</v>
      </c>
      <c r="EXQ31">
        <f t="shared" si="72"/>
        <v>0</v>
      </c>
      <c r="EXR31">
        <f t="shared" si="72"/>
        <v>0</v>
      </c>
      <c r="EXS31">
        <f t="shared" si="72"/>
        <v>0</v>
      </c>
      <c r="EXT31">
        <f t="shared" si="72"/>
        <v>0</v>
      </c>
      <c r="EXU31">
        <f t="shared" si="72"/>
        <v>0</v>
      </c>
      <c r="EXV31">
        <f t="shared" si="72"/>
        <v>0</v>
      </c>
      <c r="EXW31">
        <f t="shared" si="72"/>
        <v>0</v>
      </c>
      <c r="EXX31">
        <f t="shared" si="72"/>
        <v>0</v>
      </c>
      <c r="EXY31">
        <f t="shared" si="72"/>
        <v>0</v>
      </c>
      <c r="EXZ31">
        <f t="shared" si="72"/>
        <v>0</v>
      </c>
      <c r="EYA31">
        <f t="shared" si="72"/>
        <v>0</v>
      </c>
      <c r="EYB31">
        <f t="shared" si="72"/>
        <v>0</v>
      </c>
      <c r="EYC31">
        <f t="shared" si="72"/>
        <v>0</v>
      </c>
      <c r="EYD31">
        <f t="shared" si="72"/>
        <v>0</v>
      </c>
      <c r="EYE31">
        <f t="shared" si="72"/>
        <v>0</v>
      </c>
      <c r="EYF31">
        <f t="shared" si="72"/>
        <v>0</v>
      </c>
      <c r="EYG31">
        <f t="shared" si="72"/>
        <v>0</v>
      </c>
      <c r="EYH31">
        <f t="shared" si="72"/>
        <v>0</v>
      </c>
      <c r="EYI31">
        <f t="shared" si="72"/>
        <v>0</v>
      </c>
      <c r="EYJ31">
        <f t="shared" si="72"/>
        <v>0</v>
      </c>
      <c r="EYK31">
        <f t="shared" si="72"/>
        <v>0</v>
      </c>
      <c r="EYL31">
        <f t="shared" si="72"/>
        <v>0</v>
      </c>
      <c r="EYM31">
        <f t="shared" ref="EYM31:FAX31" si="73">EYL32</f>
        <v>0</v>
      </c>
      <c r="EYN31">
        <f t="shared" si="73"/>
        <v>0</v>
      </c>
      <c r="EYO31">
        <f t="shared" si="73"/>
        <v>0</v>
      </c>
      <c r="EYP31">
        <f t="shared" si="73"/>
        <v>0</v>
      </c>
      <c r="EYQ31">
        <f t="shared" si="73"/>
        <v>0</v>
      </c>
      <c r="EYR31">
        <f t="shared" si="73"/>
        <v>0</v>
      </c>
      <c r="EYS31">
        <f t="shared" si="73"/>
        <v>0</v>
      </c>
      <c r="EYT31">
        <f t="shared" si="73"/>
        <v>0</v>
      </c>
      <c r="EYU31">
        <f t="shared" si="73"/>
        <v>0</v>
      </c>
      <c r="EYV31">
        <f t="shared" si="73"/>
        <v>0</v>
      </c>
      <c r="EYW31">
        <f t="shared" si="73"/>
        <v>0</v>
      </c>
      <c r="EYX31">
        <f t="shared" si="73"/>
        <v>0</v>
      </c>
      <c r="EYY31">
        <f t="shared" si="73"/>
        <v>0</v>
      </c>
      <c r="EYZ31">
        <f t="shared" si="73"/>
        <v>0</v>
      </c>
      <c r="EZA31">
        <f t="shared" si="73"/>
        <v>0</v>
      </c>
      <c r="EZB31">
        <f t="shared" si="73"/>
        <v>0</v>
      </c>
      <c r="EZC31">
        <f t="shared" si="73"/>
        <v>0</v>
      </c>
      <c r="EZD31">
        <f t="shared" si="73"/>
        <v>0</v>
      </c>
      <c r="EZE31">
        <f t="shared" si="73"/>
        <v>0</v>
      </c>
      <c r="EZF31">
        <f t="shared" si="73"/>
        <v>0</v>
      </c>
      <c r="EZG31">
        <f t="shared" si="73"/>
        <v>0</v>
      </c>
      <c r="EZH31">
        <f t="shared" si="73"/>
        <v>0</v>
      </c>
      <c r="EZI31">
        <f t="shared" si="73"/>
        <v>0</v>
      </c>
      <c r="EZJ31">
        <f t="shared" si="73"/>
        <v>0</v>
      </c>
      <c r="EZK31">
        <f t="shared" si="73"/>
        <v>0</v>
      </c>
      <c r="EZL31">
        <f t="shared" si="73"/>
        <v>0</v>
      </c>
      <c r="EZM31">
        <f t="shared" si="73"/>
        <v>0</v>
      </c>
      <c r="EZN31">
        <f t="shared" si="73"/>
        <v>0</v>
      </c>
      <c r="EZO31">
        <f t="shared" si="73"/>
        <v>0</v>
      </c>
      <c r="EZP31">
        <f t="shared" si="73"/>
        <v>0</v>
      </c>
      <c r="EZQ31">
        <f t="shared" si="73"/>
        <v>0</v>
      </c>
      <c r="EZR31">
        <f t="shared" si="73"/>
        <v>0</v>
      </c>
      <c r="EZS31">
        <f t="shared" si="73"/>
        <v>0</v>
      </c>
      <c r="EZT31">
        <f t="shared" si="73"/>
        <v>0</v>
      </c>
      <c r="EZU31">
        <f t="shared" si="73"/>
        <v>0</v>
      </c>
      <c r="EZV31">
        <f t="shared" si="73"/>
        <v>0</v>
      </c>
      <c r="EZW31">
        <f t="shared" si="73"/>
        <v>0</v>
      </c>
      <c r="EZX31">
        <f t="shared" si="73"/>
        <v>0</v>
      </c>
      <c r="EZY31">
        <f t="shared" si="73"/>
        <v>0</v>
      </c>
      <c r="EZZ31">
        <f t="shared" si="73"/>
        <v>0</v>
      </c>
      <c r="FAA31">
        <f t="shared" si="73"/>
        <v>0</v>
      </c>
      <c r="FAB31">
        <f t="shared" si="73"/>
        <v>0</v>
      </c>
      <c r="FAC31">
        <f t="shared" si="73"/>
        <v>0</v>
      </c>
      <c r="FAD31">
        <f t="shared" si="73"/>
        <v>0</v>
      </c>
      <c r="FAE31">
        <f t="shared" si="73"/>
        <v>0</v>
      </c>
      <c r="FAF31">
        <f t="shared" si="73"/>
        <v>0</v>
      </c>
      <c r="FAG31">
        <f t="shared" si="73"/>
        <v>0</v>
      </c>
      <c r="FAH31">
        <f t="shared" si="73"/>
        <v>0</v>
      </c>
      <c r="FAI31">
        <f t="shared" si="73"/>
        <v>0</v>
      </c>
      <c r="FAJ31">
        <f t="shared" si="73"/>
        <v>0</v>
      </c>
      <c r="FAK31">
        <f t="shared" si="73"/>
        <v>0</v>
      </c>
      <c r="FAL31">
        <f t="shared" si="73"/>
        <v>0</v>
      </c>
      <c r="FAM31">
        <f t="shared" si="73"/>
        <v>0</v>
      </c>
      <c r="FAN31">
        <f t="shared" si="73"/>
        <v>0</v>
      </c>
      <c r="FAO31">
        <f t="shared" si="73"/>
        <v>0</v>
      </c>
      <c r="FAP31">
        <f t="shared" si="73"/>
        <v>0</v>
      </c>
      <c r="FAQ31">
        <f t="shared" si="73"/>
        <v>0</v>
      </c>
      <c r="FAR31">
        <f t="shared" si="73"/>
        <v>0</v>
      </c>
      <c r="FAS31">
        <f t="shared" si="73"/>
        <v>0</v>
      </c>
      <c r="FAT31">
        <f t="shared" si="73"/>
        <v>0</v>
      </c>
      <c r="FAU31">
        <f t="shared" si="73"/>
        <v>0</v>
      </c>
      <c r="FAV31">
        <f t="shared" si="73"/>
        <v>0</v>
      </c>
      <c r="FAW31">
        <f t="shared" si="73"/>
        <v>0</v>
      </c>
      <c r="FAX31">
        <f t="shared" si="73"/>
        <v>0</v>
      </c>
      <c r="FAY31">
        <f t="shared" ref="FAY31:FDJ31" si="74">FAX32</f>
        <v>0</v>
      </c>
      <c r="FAZ31">
        <f t="shared" si="74"/>
        <v>0</v>
      </c>
      <c r="FBA31">
        <f t="shared" si="74"/>
        <v>0</v>
      </c>
      <c r="FBB31">
        <f t="shared" si="74"/>
        <v>0</v>
      </c>
      <c r="FBC31">
        <f t="shared" si="74"/>
        <v>0</v>
      </c>
      <c r="FBD31">
        <f t="shared" si="74"/>
        <v>0</v>
      </c>
      <c r="FBE31">
        <f t="shared" si="74"/>
        <v>0</v>
      </c>
      <c r="FBF31">
        <f t="shared" si="74"/>
        <v>0</v>
      </c>
      <c r="FBG31">
        <f t="shared" si="74"/>
        <v>0</v>
      </c>
      <c r="FBH31">
        <f t="shared" si="74"/>
        <v>0</v>
      </c>
      <c r="FBI31">
        <f t="shared" si="74"/>
        <v>0</v>
      </c>
      <c r="FBJ31">
        <f t="shared" si="74"/>
        <v>0</v>
      </c>
      <c r="FBK31">
        <f t="shared" si="74"/>
        <v>0</v>
      </c>
      <c r="FBL31">
        <f t="shared" si="74"/>
        <v>0</v>
      </c>
      <c r="FBM31">
        <f t="shared" si="74"/>
        <v>0</v>
      </c>
      <c r="FBN31">
        <f t="shared" si="74"/>
        <v>0</v>
      </c>
      <c r="FBO31">
        <f t="shared" si="74"/>
        <v>0</v>
      </c>
      <c r="FBP31">
        <f t="shared" si="74"/>
        <v>0</v>
      </c>
      <c r="FBQ31">
        <f t="shared" si="74"/>
        <v>0</v>
      </c>
      <c r="FBR31">
        <f t="shared" si="74"/>
        <v>0</v>
      </c>
      <c r="FBS31">
        <f t="shared" si="74"/>
        <v>0</v>
      </c>
      <c r="FBT31">
        <f t="shared" si="74"/>
        <v>0</v>
      </c>
      <c r="FBU31">
        <f t="shared" si="74"/>
        <v>0</v>
      </c>
      <c r="FBV31">
        <f t="shared" si="74"/>
        <v>0</v>
      </c>
      <c r="FBW31">
        <f t="shared" si="74"/>
        <v>0</v>
      </c>
      <c r="FBX31">
        <f t="shared" si="74"/>
        <v>0</v>
      </c>
      <c r="FBY31">
        <f t="shared" si="74"/>
        <v>0</v>
      </c>
      <c r="FBZ31">
        <f t="shared" si="74"/>
        <v>0</v>
      </c>
      <c r="FCA31">
        <f t="shared" si="74"/>
        <v>0</v>
      </c>
      <c r="FCB31">
        <f t="shared" si="74"/>
        <v>0</v>
      </c>
      <c r="FCC31">
        <f t="shared" si="74"/>
        <v>0</v>
      </c>
      <c r="FCD31">
        <f t="shared" si="74"/>
        <v>0</v>
      </c>
      <c r="FCE31">
        <f t="shared" si="74"/>
        <v>0</v>
      </c>
      <c r="FCF31">
        <f t="shared" si="74"/>
        <v>0</v>
      </c>
      <c r="FCG31">
        <f t="shared" si="74"/>
        <v>0</v>
      </c>
      <c r="FCH31">
        <f t="shared" si="74"/>
        <v>0</v>
      </c>
      <c r="FCI31">
        <f t="shared" si="74"/>
        <v>0</v>
      </c>
      <c r="FCJ31">
        <f t="shared" si="74"/>
        <v>0</v>
      </c>
      <c r="FCK31">
        <f t="shared" si="74"/>
        <v>0</v>
      </c>
      <c r="FCL31">
        <f t="shared" si="74"/>
        <v>0</v>
      </c>
      <c r="FCM31">
        <f t="shared" si="74"/>
        <v>0</v>
      </c>
      <c r="FCN31">
        <f t="shared" si="74"/>
        <v>0</v>
      </c>
      <c r="FCO31">
        <f t="shared" si="74"/>
        <v>0</v>
      </c>
      <c r="FCP31">
        <f t="shared" si="74"/>
        <v>0</v>
      </c>
      <c r="FCQ31">
        <f t="shared" si="74"/>
        <v>0</v>
      </c>
      <c r="FCR31">
        <f t="shared" si="74"/>
        <v>0</v>
      </c>
      <c r="FCS31">
        <f t="shared" si="74"/>
        <v>0</v>
      </c>
      <c r="FCT31">
        <f t="shared" si="74"/>
        <v>0</v>
      </c>
      <c r="FCU31">
        <f t="shared" si="74"/>
        <v>0</v>
      </c>
      <c r="FCV31">
        <f t="shared" si="74"/>
        <v>0</v>
      </c>
      <c r="FCW31">
        <f t="shared" si="74"/>
        <v>0</v>
      </c>
      <c r="FCX31">
        <f t="shared" si="74"/>
        <v>0</v>
      </c>
      <c r="FCY31">
        <f t="shared" si="74"/>
        <v>0</v>
      </c>
      <c r="FCZ31">
        <f t="shared" si="74"/>
        <v>0</v>
      </c>
      <c r="FDA31">
        <f t="shared" si="74"/>
        <v>0</v>
      </c>
      <c r="FDB31">
        <f t="shared" si="74"/>
        <v>0</v>
      </c>
      <c r="FDC31">
        <f t="shared" si="74"/>
        <v>0</v>
      </c>
      <c r="FDD31">
        <f t="shared" si="74"/>
        <v>0</v>
      </c>
      <c r="FDE31">
        <f t="shared" si="74"/>
        <v>0</v>
      </c>
      <c r="FDF31">
        <f t="shared" si="74"/>
        <v>0</v>
      </c>
      <c r="FDG31">
        <f t="shared" si="74"/>
        <v>0</v>
      </c>
      <c r="FDH31">
        <f t="shared" si="74"/>
        <v>0</v>
      </c>
      <c r="FDI31">
        <f t="shared" si="74"/>
        <v>0</v>
      </c>
      <c r="FDJ31">
        <f t="shared" si="74"/>
        <v>0</v>
      </c>
      <c r="FDK31">
        <f t="shared" ref="FDK31:FFV31" si="75">FDJ32</f>
        <v>0</v>
      </c>
      <c r="FDL31">
        <f t="shared" si="75"/>
        <v>0</v>
      </c>
      <c r="FDM31">
        <f t="shared" si="75"/>
        <v>0</v>
      </c>
      <c r="FDN31">
        <f t="shared" si="75"/>
        <v>0</v>
      </c>
      <c r="FDO31">
        <f t="shared" si="75"/>
        <v>0</v>
      </c>
      <c r="FDP31">
        <f t="shared" si="75"/>
        <v>0</v>
      </c>
      <c r="FDQ31">
        <f t="shared" si="75"/>
        <v>0</v>
      </c>
      <c r="FDR31">
        <f t="shared" si="75"/>
        <v>0</v>
      </c>
      <c r="FDS31">
        <f t="shared" si="75"/>
        <v>0</v>
      </c>
      <c r="FDT31">
        <f t="shared" si="75"/>
        <v>0</v>
      </c>
      <c r="FDU31">
        <f t="shared" si="75"/>
        <v>0</v>
      </c>
      <c r="FDV31">
        <f t="shared" si="75"/>
        <v>0</v>
      </c>
      <c r="FDW31">
        <f t="shared" si="75"/>
        <v>0</v>
      </c>
      <c r="FDX31">
        <f t="shared" si="75"/>
        <v>0</v>
      </c>
      <c r="FDY31">
        <f t="shared" si="75"/>
        <v>0</v>
      </c>
      <c r="FDZ31">
        <f t="shared" si="75"/>
        <v>0</v>
      </c>
      <c r="FEA31">
        <f t="shared" si="75"/>
        <v>0</v>
      </c>
      <c r="FEB31">
        <f t="shared" si="75"/>
        <v>0</v>
      </c>
      <c r="FEC31">
        <f t="shared" si="75"/>
        <v>0</v>
      </c>
      <c r="FED31">
        <f t="shared" si="75"/>
        <v>0</v>
      </c>
      <c r="FEE31">
        <f t="shared" si="75"/>
        <v>0</v>
      </c>
      <c r="FEF31">
        <f t="shared" si="75"/>
        <v>0</v>
      </c>
      <c r="FEG31">
        <f t="shared" si="75"/>
        <v>0</v>
      </c>
      <c r="FEH31">
        <f t="shared" si="75"/>
        <v>0</v>
      </c>
      <c r="FEI31">
        <f t="shared" si="75"/>
        <v>0</v>
      </c>
      <c r="FEJ31">
        <f t="shared" si="75"/>
        <v>0</v>
      </c>
      <c r="FEK31">
        <f t="shared" si="75"/>
        <v>0</v>
      </c>
      <c r="FEL31">
        <f t="shared" si="75"/>
        <v>0</v>
      </c>
      <c r="FEM31">
        <f t="shared" si="75"/>
        <v>0</v>
      </c>
      <c r="FEN31">
        <f t="shared" si="75"/>
        <v>0</v>
      </c>
      <c r="FEO31">
        <f t="shared" si="75"/>
        <v>0</v>
      </c>
      <c r="FEP31">
        <f t="shared" si="75"/>
        <v>0</v>
      </c>
      <c r="FEQ31">
        <f t="shared" si="75"/>
        <v>0</v>
      </c>
      <c r="FER31">
        <f t="shared" si="75"/>
        <v>0</v>
      </c>
      <c r="FES31">
        <f t="shared" si="75"/>
        <v>0</v>
      </c>
      <c r="FET31">
        <f t="shared" si="75"/>
        <v>0</v>
      </c>
      <c r="FEU31">
        <f t="shared" si="75"/>
        <v>0</v>
      </c>
      <c r="FEV31">
        <f t="shared" si="75"/>
        <v>0</v>
      </c>
      <c r="FEW31">
        <f t="shared" si="75"/>
        <v>0</v>
      </c>
      <c r="FEX31">
        <f t="shared" si="75"/>
        <v>0</v>
      </c>
      <c r="FEY31">
        <f t="shared" si="75"/>
        <v>0</v>
      </c>
      <c r="FEZ31">
        <f t="shared" si="75"/>
        <v>0</v>
      </c>
      <c r="FFA31">
        <f t="shared" si="75"/>
        <v>0</v>
      </c>
      <c r="FFB31">
        <f t="shared" si="75"/>
        <v>0</v>
      </c>
      <c r="FFC31">
        <f t="shared" si="75"/>
        <v>0</v>
      </c>
      <c r="FFD31">
        <f t="shared" si="75"/>
        <v>0</v>
      </c>
      <c r="FFE31">
        <f t="shared" si="75"/>
        <v>0</v>
      </c>
      <c r="FFF31">
        <f t="shared" si="75"/>
        <v>0</v>
      </c>
      <c r="FFG31">
        <f t="shared" si="75"/>
        <v>0</v>
      </c>
      <c r="FFH31">
        <f t="shared" si="75"/>
        <v>0</v>
      </c>
      <c r="FFI31">
        <f t="shared" si="75"/>
        <v>0</v>
      </c>
      <c r="FFJ31">
        <f t="shared" si="75"/>
        <v>0</v>
      </c>
      <c r="FFK31">
        <f t="shared" si="75"/>
        <v>0</v>
      </c>
      <c r="FFL31">
        <f t="shared" si="75"/>
        <v>0</v>
      </c>
      <c r="FFM31">
        <f t="shared" si="75"/>
        <v>0</v>
      </c>
      <c r="FFN31">
        <f t="shared" si="75"/>
        <v>0</v>
      </c>
      <c r="FFO31">
        <f t="shared" si="75"/>
        <v>0</v>
      </c>
      <c r="FFP31">
        <f t="shared" si="75"/>
        <v>0</v>
      </c>
      <c r="FFQ31">
        <f t="shared" si="75"/>
        <v>0</v>
      </c>
      <c r="FFR31">
        <f t="shared" si="75"/>
        <v>0</v>
      </c>
      <c r="FFS31">
        <f t="shared" si="75"/>
        <v>0</v>
      </c>
      <c r="FFT31">
        <f t="shared" si="75"/>
        <v>0</v>
      </c>
      <c r="FFU31">
        <f t="shared" si="75"/>
        <v>0</v>
      </c>
      <c r="FFV31">
        <f t="shared" si="75"/>
        <v>0</v>
      </c>
      <c r="FFW31">
        <f t="shared" ref="FFW31:FIH31" si="76">FFV32</f>
        <v>0</v>
      </c>
      <c r="FFX31">
        <f t="shared" si="76"/>
        <v>0</v>
      </c>
      <c r="FFY31">
        <f t="shared" si="76"/>
        <v>0</v>
      </c>
      <c r="FFZ31">
        <f t="shared" si="76"/>
        <v>0</v>
      </c>
      <c r="FGA31">
        <f t="shared" si="76"/>
        <v>0</v>
      </c>
      <c r="FGB31">
        <f t="shared" si="76"/>
        <v>0</v>
      </c>
      <c r="FGC31">
        <f t="shared" si="76"/>
        <v>0</v>
      </c>
      <c r="FGD31">
        <f t="shared" si="76"/>
        <v>0</v>
      </c>
      <c r="FGE31">
        <f t="shared" si="76"/>
        <v>0</v>
      </c>
      <c r="FGF31">
        <f t="shared" si="76"/>
        <v>0</v>
      </c>
      <c r="FGG31">
        <f t="shared" si="76"/>
        <v>0</v>
      </c>
      <c r="FGH31">
        <f t="shared" si="76"/>
        <v>0</v>
      </c>
      <c r="FGI31">
        <f t="shared" si="76"/>
        <v>0</v>
      </c>
      <c r="FGJ31">
        <f t="shared" si="76"/>
        <v>0</v>
      </c>
      <c r="FGK31">
        <f t="shared" si="76"/>
        <v>0</v>
      </c>
      <c r="FGL31">
        <f t="shared" si="76"/>
        <v>0</v>
      </c>
      <c r="FGM31">
        <f t="shared" si="76"/>
        <v>0</v>
      </c>
      <c r="FGN31">
        <f t="shared" si="76"/>
        <v>0</v>
      </c>
      <c r="FGO31">
        <f t="shared" si="76"/>
        <v>0</v>
      </c>
      <c r="FGP31">
        <f t="shared" si="76"/>
        <v>0</v>
      </c>
      <c r="FGQ31">
        <f t="shared" si="76"/>
        <v>0</v>
      </c>
      <c r="FGR31">
        <f t="shared" si="76"/>
        <v>0</v>
      </c>
      <c r="FGS31">
        <f t="shared" si="76"/>
        <v>0</v>
      </c>
      <c r="FGT31">
        <f t="shared" si="76"/>
        <v>0</v>
      </c>
      <c r="FGU31">
        <f t="shared" si="76"/>
        <v>0</v>
      </c>
      <c r="FGV31">
        <f t="shared" si="76"/>
        <v>0</v>
      </c>
      <c r="FGW31">
        <f t="shared" si="76"/>
        <v>0</v>
      </c>
      <c r="FGX31">
        <f t="shared" si="76"/>
        <v>0</v>
      </c>
      <c r="FGY31">
        <f t="shared" si="76"/>
        <v>0</v>
      </c>
      <c r="FGZ31">
        <f t="shared" si="76"/>
        <v>0</v>
      </c>
      <c r="FHA31">
        <f t="shared" si="76"/>
        <v>0</v>
      </c>
      <c r="FHB31">
        <f t="shared" si="76"/>
        <v>0</v>
      </c>
      <c r="FHC31">
        <f t="shared" si="76"/>
        <v>0</v>
      </c>
      <c r="FHD31">
        <f t="shared" si="76"/>
        <v>0</v>
      </c>
      <c r="FHE31">
        <f t="shared" si="76"/>
        <v>0</v>
      </c>
      <c r="FHF31">
        <f t="shared" si="76"/>
        <v>0</v>
      </c>
      <c r="FHG31">
        <f t="shared" si="76"/>
        <v>0</v>
      </c>
      <c r="FHH31">
        <f t="shared" si="76"/>
        <v>0</v>
      </c>
      <c r="FHI31">
        <f t="shared" si="76"/>
        <v>0</v>
      </c>
      <c r="FHJ31">
        <f t="shared" si="76"/>
        <v>0</v>
      </c>
      <c r="FHK31">
        <f t="shared" si="76"/>
        <v>0</v>
      </c>
      <c r="FHL31">
        <f t="shared" si="76"/>
        <v>0</v>
      </c>
      <c r="FHM31">
        <f t="shared" si="76"/>
        <v>0</v>
      </c>
      <c r="FHN31">
        <f t="shared" si="76"/>
        <v>0</v>
      </c>
      <c r="FHO31">
        <f t="shared" si="76"/>
        <v>0</v>
      </c>
      <c r="FHP31">
        <f t="shared" si="76"/>
        <v>0</v>
      </c>
      <c r="FHQ31">
        <f t="shared" si="76"/>
        <v>0</v>
      </c>
      <c r="FHR31">
        <f t="shared" si="76"/>
        <v>0</v>
      </c>
      <c r="FHS31">
        <f t="shared" si="76"/>
        <v>0</v>
      </c>
      <c r="FHT31">
        <f t="shared" si="76"/>
        <v>0</v>
      </c>
      <c r="FHU31">
        <f t="shared" si="76"/>
        <v>0</v>
      </c>
      <c r="FHV31">
        <f t="shared" si="76"/>
        <v>0</v>
      </c>
      <c r="FHW31">
        <f t="shared" si="76"/>
        <v>0</v>
      </c>
      <c r="FHX31">
        <f t="shared" si="76"/>
        <v>0</v>
      </c>
      <c r="FHY31">
        <f t="shared" si="76"/>
        <v>0</v>
      </c>
      <c r="FHZ31">
        <f t="shared" si="76"/>
        <v>0</v>
      </c>
      <c r="FIA31">
        <f t="shared" si="76"/>
        <v>0</v>
      </c>
      <c r="FIB31">
        <f t="shared" si="76"/>
        <v>0</v>
      </c>
      <c r="FIC31">
        <f t="shared" si="76"/>
        <v>0</v>
      </c>
      <c r="FID31">
        <f t="shared" si="76"/>
        <v>0</v>
      </c>
      <c r="FIE31">
        <f t="shared" si="76"/>
        <v>0</v>
      </c>
      <c r="FIF31">
        <f t="shared" si="76"/>
        <v>0</v>
      </c>
      <c r="FIG31">
        <f t="shared" si="76"/>
        <v>0</v>
      </c>
      <c r="FIH31">
        <f t="shared" si="76"/>
        <v>0</v>
      </c>
      <c r="FII31">
        <f t="shared" ref="FII31:FKT31" si="77">FIH32</f>
        <v>0</v>
      </c>
      <c r="FIJ31">
        <f t="shared" si="77"/>
        <v>0</v>
      </c>
      <c r="FIK31">
        <f t="shared" si="77"/>
        <v>0</v>
      </c>
      <c r="FIL31">
        <f t="shared" si="77"/>
        <v>0</v>
      </c>
      <c r="FIM31">
        <f t="shared" si="77"/>
        <v>0</v>
      </c>
      <c r="FIN31">
        <f t="shared" si="77"/>
        <v>0</v>
      </c>
      <c r="FIO31">
        <f t="shared" si="77"/>
        <v>0</v>
      </c>
      <c r="FIP31">
        <f t="shared" si="77"/>
        <v>0</v>
      </c>
      <c r="FIQ31">
        <f t="shared" si="77"/>
        <v>0</v>
      </c>
      <c r="FIR31">
        <f t="shared" si="77"/>
        <v>0</v>
      </c>
      <c r="FIS31">
        <f t="shared" si="77"/>
        <v>0</v>
      </c>
      <c r="FIT31">
        <f t="shared" si="77"/>
        <v>0</v>
      </c>
      <c r="FIU31">
        <f t="shared" si="77"/>
        <v>0</v>
      </c>
      <c r="FIV31">
        <f t="shared" si="77"/>
        <v>0</v>
      </c>
      <c r="FIW31">
        <f t="shared" si="77"/>
        <v>0</v>
      </c>
      <c r="FIX31">
        <f t="shared" si="77"/>
        <v>0</v>
      </c>
      <c r="FIY31">
        <f t="shared" si="77"/>
        <v>0</v>
      </c>
      <c r="FIZ31">
        <f t="shared" si="77"/>
        <v>0</v>
      </c>
      <c r="FJA31">
        <f t="shared" si="77"/>
        <v>0</v>
      </c>
      <c r="FJB31">
        <f t="shared" si="77"/>
        <v>0</v>
      </c>
      <c r="FJC31">
        <f t="shared" si="77"/>
        <v>0</v>
      </c>
      <c r="FJD31">
        <f t="shared" si="77"/>
        <v>0</v>
      </c>
      <c r="FJE31">
        <f t="shared" si="77"/>
        <v>0</v>
      </c>
      <c r="FJF31">
        <f t="shared" si="77"/>
        <v>0</v>
      </c>
      <c r="FJG31">
        <f t="shared" si="77"/>
        <v>0</v>
      </c>
      <c r="FJH31">
        <f t="shared" si="77"/>
        <v>0</v>
      </c>
      <c r="FJI31">
        <f t="shared" si="77"/>
        <v>0</v>
      </c>
      <c r="FJJ31">
        <f t="shared" si="77"/>
        <v>0</v>
      </c>
      <c r="FJK31">
        <f t="shared" si="77"/>
        <v>0</v>
      </c>
      <c r="FJL31">
        <f t="shared" si="77"/>
        <v>0</v>
      </c>
      <c r="FJM31">
        <f t="shared" si="77"/>
        <v>0</v>
      </c>
      <c r="FJN31">
        <f t="shared" si="77"/>
        <v>0</v>
      </c>
      <c r="FJO31">
        <f t="shared" si="77"/>
        <v>0</v>
      </c>
      <c r="FJP31">
        <f t="shared" si="77"/>
        <v>0</v>
      </c>
      <c r="FJQ31">
        <f t="shared" si="77"/>
        <v>0</v>
      </c>
      <c r="FJR31">
        <f t="shared" si="77"/>
        <v>0</v>
      </c>
      <c r="FJS31">
        <f t="shared" si="77"/>
        <v>0</v>
      </c>
      <c r="FJT31">
        <f t="shared" si="77"/>
        <v>0</v>
      </c>
      <c r="FJU31">
        <f t="shared" si="77"/>
        <v>0</v>
      </c>
      <c r="FJV31">
        <f t="shared" si="77"/>
        <v>0</v>
      </c>
      <c r="FJW31">
        <f t="shared" si="77"/>
        <v>0</v>
      </c>
      <c r="FJX31">
        <f t="shared" si="77"/>
        <v>0</v>
      </c>
      <c r="FJY31">
        <f t="shared" si="77"/>
        <v>0</v>
      </c>
      <c r="FJZ31">
        <f t="shared" si="77"/>
        <v>0</v>
      </c>
      <c r="FKA31">
        <f t="shared" si="77"/>
        <v>0</v>
      </c>
      <c r="FKB31">
        <f t="shared" si="77"/>
        <v>0</v>
      </c>
      <c r="FKC31">
        <f t="shared" si="77"/>
        <v>0</v>
      </c>
      <c r="FKD31">
        <f t="shared" si="77"/>
        <v>0</v>
      </c>
      <c r="FKE31">
        <f t="shared" si="77"/>
        <v>0</v>
      </c>
      <c r="FKF31">
        <f t="shared" si="77"/>
        <v>0</v>
      </c>
      <c r="FKG31">
        <f t="shared" si="77"/>
        <v>0</v>
      </c>
      <c r="FKH31">
        <f t="shared" si="77"/>
        <v>0</v>
      </c>
      <c r="FKI31">
        <f t="shared" si="77"/>
        <v>0</v>
      </c>
      <c r="FKJ31">
        <f t="shared" si="77"/>
        <v>0</v>
      </c>
      <c r="FKK31">
        <f t="shared" si="77"/>
        <v>0</v>
      </c>
      <c r="FKL31">
        <f t="shared" si="77"/>
        <v>0</v>
      </c>
      <c r="FKM31">
        <f t="shared" si="77"/>
        <v>0</v>
      </c>
      <c r="FKN31">
        <f t="shared" si="77"/>
        <v>0</v>
      </c>
      <c r="FKO31">
        <f t="shared" si="77"/>
        <v>0</v>
      </c>
      <c r="FKP31">
        <f t="shared" si="77"/>
        <v>0</v>
      </c>
      <c r="FKQ31">
        <f t="shared" si="77"/>
        <v>0</v>
      </c>
      <c r="FKR31">
        <f t="shared" si="77"/>
        <v>0</v>
      </c>
      <c r="FKS31">
        <f t="shared" si="77"/>
        <v>0</v>
      </c>
      <c r="FKT31">
        <f t="shared" si="77"/>
        <v>0</v>
      </c>
      <c r="FKU31">
        <f t="shared" ref="FKU31:FNF31" si="78">FKT32</f>
        <v>0</v>
      </c>
      <c r="FKV31">
        <f t="shared" si="78"/>
        <v>0</v>
      </c>
      <c r="FKW31">
        <f t="shared" si="78"/>
        <v>0</v>
      </c>
      <c r="FKX31">
        <f t="shared" si="78"/>
        <v>0</v>
      </c>
      <c r="FKY31">
        <f t="shared" si="78"/>
        <v>0</v>
      </c>
      <c r="FKZ31">
        <f t="shared" si="78"/>
        <v>0</v>
      </c>
      <c r="FLA31">
        <f t="shared" si="78"/>
        <v>0</v>
      </c>
      <c r="FLB31">
        <f t="shared" si="78"/>
        <v>0</v>
      </c>
      <c r="FLC31">
        <f t="shared" si="78"/>
        <v>0</v>
      </c>
      <c r="FLD31">
        <f t="shared" si="78"/>
        <v>0</v>
      </c>
      <c r="FLE31">
        <f t="shared" si="78"/>
        <v>0</v>
      </c>
      <c r="FLF31">
        <f t="shared" si="78"/>
        <v>0</v>
      </c>
      <c r="FLG31">
        <f t="shared" si="78"/>
        <v>0</v>
      </c>
      <c r="FLH31">
        <f t="shared" si="78"/>
        <v>0</v>
      </c>
      <c r="FLI31">
        <f t="shared" si="78"/>
        <v>0</v>
      </c>
      <c r="FLJ31">
        <f t="shared" si="78"/>
        <v>0</v>
      </c>
      <c r="FLK31">
        <f t="shared" si="78"/>
        <v>0</v>
      </c>
      <c r="FLL31">
        <f t="shared" si="78"/>
        <v>0</v>
      </c>
      <c r="FLM31">
        <f t="shared" si="78"/>
        <v>0</v>
      </c>
      <c r="FLN31">
        <f t="shared" si="78"/>
        <v>0</v>
      </c>
      <c r="FLO31">
        <f t="shared" si="78"/>
        <v>0</v>
      </c>
      <c r="FLP31">
        <f t="shared" si="78"/>
        <v>0</v>
      </c>
      <c r="FLQ31">
        <f t="shared" si="78"/>
        <v>0</v>
      </c>
      <c r="FLR31">
        <f t="shared" si="78"/>
        <v>0</v>
      </c>
      <c r="FLS31">
        <f t="shared" si="78"/>
        <v>0</v>
      </c>
      <c r="FLT31">
        <f t="shared" si="78"/>
        <v>0</v>
      </c>
      <c r="FLU31">
        <f t="shared" si="78"/>
        <v>0</v>
      </c>
      <c r="FLV31">
        <f t="shared" si="78"/>
        <v>0</v>
      </c>
      <c r="FLW31">
        <f t="shared" si="78"/>
        <v>0</v>
      </c>
      <c r="FLX31">
        <f t="shared" si="78"/>
        <v>0</v>
      </c>
      <c r="FLY31">
        <f t="shared" si="78"/>
        <v>0</v>
      </c>
      <c r="FLZ31">
        <f t="shared" si="78"/>
        <v>0</v>
      </c>
      <c r="FMA31">
        <f t="shared" si="78"/>
        <v>0</v>
      </c>
      <c r="FMB31">
        <f t="shared" si="78"/>
        <v>0</v>
      </c>
      <c r="FMC31">
        <f t="shared" si="78"/>
        <v>0</v>
      </c>
      <c r="FMD31">
        <f t="shared" si="78"/>
        <v>0</v>
      </c>
      <c r="FME31">
        <f t="shared" si="78"/>
        <v>0</v>
      </c>
      <c r="FMF31">
        <f t="shared" si="78"/>
        <v>0</v>
      </c>
      <c r="FMG31">
        <f t="shared" si="78"/>
        <v>0</v>
      </c>
      <c r="FMH31">
        <f t="shared" si="78"/>
        <v>0</v>
      </c>
      <c r="FMI31">
        <f t="shared" si="78"/>
        <v>0</v>
      </c>
      <c r="FMJ31">
        <f t="shared" si="78"/>
        <v>0</v>
      </c>
      <c r="FMK31">
        <f t="shared" si="78"/>
        <v>0</v>
      </c>
      <c r="FML31">
        <f t="shared" si="78"/>
        <v>0</v>
      </c>
      <c r="FMM31">
        <f t="shared" si="78"/>
        <v>0</v>
      </c>
      <c r="FMN31">
        <f t="shared" si="78"/>
        <v>0</v>
      </c>
      <c r="FMO31">
        <f t="shared" si="78"/>
        <v>0</v>
      </c>
      <c r="FMP31">
        <f t="shared" si="78"/>
        <v>0</v>
      </c>
      <c r="FMQ31">
        <f t="shared" si="78"/>
        <v>0</v>
      </c>
      <c r="FMR31">
        <f t="shared" si="78"/>
        <v>0</v>
      </c>
      <c r="FMS31">
        <f t="shared" si="78"/>
        <v>0</v>
      </c>
      <c r="FMT31">
        <f t="shared" si="78"/>
        <v>0</v>
      </c>
      <c r="FMU31">
        <f t="shared" si="78"/>
        <v>0</v>
      </c>
      <c r="FMV31">
        <f t="shared" si="78"/>
        <v>0</v>
      </c>
      <c r="FMW31">
        <f t="shared" si="78"/>
        <v>0</v>
      </c>
      <c r="FMX31">
        <f t="shared" si="78"/>
        <v>0</v>
      </c>
      <c r="FMY31">
        <f t="shared" si="78"/>
        <v>0</v>
      </c>
      <c r="FMZ31">
        <f t="shared" si="78"/>
        <v>0</v>
      </c>
      <c r="FNA31">
        <f t="shared" si="78"/>
        <v>0</v>
      </c>
      <c r="FNB31">
        <f t="shared" si="78"/>
        <v>0</v>
      </c>
      <c r="FNC31">
        <f t="shared" si="78"/>
        <v>0</v>
      </c>
      <c r="FND31">
        <f t="shared" si="78"/>
        <v>0</v>
      </c>
      <c r="FNE31">
        <f t="shared" si="78"/>
        <v>0</v>
      </c>
      <c r="FNF31">
        <f t="shared" si="78"/>
        <v>0</v>
      </c>
      <c r="FNG31">
        <f t="shared" ref="FNG31:FPR31" si="79">FNF32</f>
        <v>0</v>
      </c>
      <c r="FNH31">
        <f t="shared" si="79"/>
        <v>0</v>
      </c>
      <c r="FNI31">
        <f t="shared" si="79"/>
        <v>0</v>
      </c>
      <c r="FNJ31">
        <f t="shared" si="79"/>
        <v>0</v>
      </c>
      <c r="FNK31">
        <f t="shared" si="79"/>
        <v>0</v>
      </c>
      <c r="FNL31">
        <f t="shared" si="79"/>
        <v>0</v>
      </c>
      <c r="FNM31">
        <f t="shared" si="79"/>
        <v>0</v>
      </c>
      <c r="FNN31">
        <f t="shared" si="79"/>
        <v>0</v>
      </c>
      <c r="FNO31">
        <f t="shared" si="79"/>
        <v>0</v>
      </c>
      <c r="FNP31">
        <f t="shared" si="79"/>
        <v>0</v>
      </c>
      <c r="FNQ31">
        <f t="shared" si="79"/>
        <v>0</v>
      </c>
      <c r="FNR31">
        <f t="shared" si="79"/>
        <v>0</v>
      </c>
      <c r="FNS31">
        <f t="shared" si="79"/>
        <v>0</v>
      </c>
      <c r="FNT31">
        <f t="shared" si="79"/>
        <v>0</v>
      </c>
      <c r="FNU31">
        <f t="shared" si="79"/>
        <v>0</v>
      </c>
      <c r="FNV31">
        <f t="shared" si="79"/>
        <v>0</v>
      </c>
      <c r="FNW31">
        <f t="shared" si="79"/>
        <v>0</v>
      </c>
      <c r="FNX31">
        <f t="shared" si="79"/>
        <v>0</v>
      </c>
      <c r="FNY31">
        <f t="shared" si="79"/>
        <v>0</v>
      </c>
      <c r="FNZ31">
        <f t="shared" si="79"/>
        <v>0</v>
      </c>
      <c r="FOA31">
        <f t="shared" si="79"/>
        <v>0</v>
      </c>
      <c r="FOB31">
        <f t="shared" si="79"/>
        <v>0</v>
      </c>
      <c r="FOC31">
        <f t="shared" si="79"/>
        <v>0</v>
      </c>
      <c r="FOD31">
        <f t="shared" si="79"/>
        <v>0</v>
      </c>
      <c r="FOE31">
        <f t="shared" si="79"/>
        <v>0</v>
      </c>
      <c r="FOF31">
        <f t="shared" si="79"/>
        <v>0</v>
      </c>
      <c r="FOG31">
        <f t="shared" si="79"/>
        <v>0</v>
      </c>
      <c r="FOH31">
        <f t="shared" si="79"/>
        <v>0</v>
      </c>
      <c r="FOI31">
        <f t="shared" si="79"/>
        <v>0</v>
      </c>
      <c r="FOJ31">
        <f t="shared" si="79"/>
        <v>0</v>
      </c>
      <c r="FOK31">
        <f t="shared" si="79"/>
        <v>0</v>
      </c>
      <c r="FOL31">
        <f t="shared" si="79"/>
        <v>0</v>
      </c>
      <c r="FOM31">
        <f t="shared" si="79"/>
        <v>0</v>
      </c>
      <c r="FON31">
        <f t="shared" si="79"/>
        <v>0</v>
      </c>
      <c r="FOO31">
        <f t="shared" si="79"/>
        <v>0</v>
      </c>
      <c r="FOP31">
        <f t="shared" si="79"/>
        <v>0</v>
      </c>
      <c r="FOQ31">
        <f t="shared" si="79"/>
        <v>0</v>
      </c>
      <c r="FOR31">
        <f t="shared" si="79"/>
        <v>0</v>
      </c>
      <c r="FOS31">
        <f t="shared" si="79"/>
        <v>0</v>
      </c>
      <c r="FOT31">
        <f t="shared" si="79"/>
        <v>0</v>
      </c>
      <c r="FOU31">
        <f t="shared" si="79"/>
        <v>0</v>
      </c>
      <c r="FOV31">
        <f t="shared" si="79"/>
        <v>0</v>
      </c>
      <c r="FOW31">
        <f t="shared" si="79"/>
        <v>0</v>
      </c>
      <c r="FOX31">
        <f t="shared" si="79"/>
        <v>0</v>
      </c>
      <c r="FOY31">
        <f t="shared" si="79"/>
        <v>0</v>
      </c>
      <c r="FOZ31">
        <f t="shared" si="79"/>
        <v>0</v>
      </c>
      <c r="FPA31">
        <f t="shared" si="79"/>
        <v>0</v>
      </c>
      <c r="FPB31">
        <f t="shared" si="79"/>
        <v>0</v>
      </c>
      <c r="FPC31">
        <f t="shared" si="79"/>
        <v>0</v>
      </c>
      <c r="FPD31">
        <f t="shared" si="79"/>
        <v>0</v>
      </c>
      <c r="FPE31">
        <f t="shared" si="79"/>
        <v>0</v>
      </c>
      <c r="FPF31">
        <f t="shared" si="79"/>
        <v>0</v>
      </c>
      <c r="FPG31">
        <f t="shared" si="79"/>
        <v>0</v>
      </c>
      <c r="FPH31">
        <f t="shared" si="79"/>
        <v>0</v>
      </c>
      <c r="FPI31">
        <f t="shared" si="79"/>
        <v>0</v>
      </c>
      <c r="FPJ31">
        <f t="shared" si="79"/>
        <v>0</v>
      </c>
      <c r="FPK31">
        <f t="shared" si="79"/>
        <v>0</v>
      </c>
      <c r="FPL31">
        <f t="shared" si="79"/>
        <v>0</v>
      </c>
      <c r="FPM31">
        <f t="shared" si="79"/>
        <v>0</v>
      </c>
      <c r="FPN31">
        <f t="shared" si="79"/>
        <v>0</v>
      </c>
      <c r="FPO31">
        <f t="shared" si="79"/>
        <v>0</v>
      </c>
      <c r="FPP31">
        <f t="shared" si="79"/>
        <v>0</v>
      </c>
      <c r="FPQ31">
        <f t="shared" si="79"/>
        <v>0</v>
      </c>
      <c r="FPR31">
        <f t="shared" si="79"/>
        <v>0</v>
      </c>
      <c r="FPS31">
        <f t="shared" ref="FPS31:FSD31" si="80">FPR32</f>
        <v>0</v>
      </c>
      <c r="FPT31">
        <f t="shared" si="80"/>
        <v>0</v>
      </c>
      <c r="FPU31">
        <f t="shared" si="80"/>
        <v>0</v>
      </c>
      <c r="FPV31">
        <f t="shared" si="80"/>
        <v>0</v>
      </c>
      <c r="FPW31">
        <f t="shared" si="80"/>
        <v>0</v>
      </c>
      <c r="FPX31">
        <f t="shared" si="80"/>
        <v>0</v>
      </c>
      <c r="FPY31">
        <f t="shared" si="80"/>
        <v>0</v>
      </c>
      <c r="FPZ31">
        <f t="shared" si="80"/>
        <v>0</v>
      </c>
      <c r="FQA31">
        <f t="shared" si="80"/>
        <v>0</v>
      </c>
      <c r="FQB31">
        <f t="shared" si="80"/>
        <v>0</v>
      </c>
      <c r="FQC31">
        <f t="shared" si="80"/>
        <v>0</v>
      </c>
      <c r="FQD31">
        <f t="shared" si="80"/>
        <v>0</v>
      </c>
      <c r="FQE31">
        <f t="shared" si="80"/>
        <v>0</v>
      </c>
      <c r="FQF31">
        <f t="shared" si="80"/>
        <v>0</v>
      </c>
      <c r="FQG31">
        <f t="shared" si="80"/>
        <v>0</v>
      </c>
      <c r="FQH31">
        <f t="shared" si="80"/>
        <v>0</v>
      </c>
      <c r="FQI31">
        <f t="shared" si="80"/>
        <v>0</v>
      </c>
      <c r="FQJ31">
        <f t="shared" si="80"/>
        <v>0</v>
      </c>
      <c r="FQK31">
        <f t="shared" si="80"/>
        <v>0</v>
      </c>
      <c r="FQL31">
        <f t="shared" si="80"/>
        <v>0</v>
      </c>
      <c r="FQM31">
        <f t="shared" si="80"/>
        <v>0</v>
      </c>
      <c r="FQN31">
        <f t="shared" si="80"/>
        <v>0</v>
      </c>
      <c r="FQO31">
        <f t="shared" si="80"/>
        <v>0</v>
      </c>
      <c r="FQP31">
        <f t="shared" si="80"/>
        <v>0</v>
      </c>
      <c r="FQQ31">
        <f t="shared" si="80"/>
        <v>0</v>
      </c>
      <c r="FQR31">
        <f t="shared" si="80"/>
        <v>0</v>
      </c>
      <c r="FQS31">
        <f t="shared" si="80"/>
        <v>0</v>
      </c>
      <c r="FQT31">
        <f t="shared" si="80"/>
        <v>0</v>
      </c>
      <c r="FQU31">
        <f t="shared" si="80"/>
        <v>0</v>
      </c>
      <c r="FQV31">
        <f t="shared" si="80"/>
        <v>0</v>
      </c>
      <c r="FQW31">
        <f t="shared" si="80"/>
        <v>0</v>
      </c>
      <c r="FQX31">
        <f t="shared" si="80"/>
        <v>0</v>
      </c>
      <c r="FQY31">
        <f t="shared" si="80"/>
        <v>0</v>
      </c>
      <c r="FQZ31">
        <f t="shared" si="80"/>
        <v>0</v>
      </c>
      <c r="FRA31">
        <f t="shared" si="80"/>
        <v>0</v>
      </c>
      <c r="FRB31">
        <f t="shared" si="80"/>
        <v>0</v>
      </c>
      <c r="FRC31">
        <f t="shared" si="80"/>
        <v>0</v>
      </c>
      <c r="FRD31">
        <f t="shared" si="80"/>
        <v>0</v>
      </c>
      <c r="FRE31">
        <f t="shared" si="80"/>
        <v>0</v>
      </c>
      <c r="FRF31">
        <f t="shared" si="80"/>
        <v>0</v>
      </c>
      <c r="FRG31">
        <f t="shared" si="80"/>
        <v>0</v>
      </c>
      <c r="FRH31">
        <f t="shared" si="80"/>
        <v>0</v>
      </c>
      <c r="FRI31">
        <f t="shared" si="80"/>
        <v>0</v>
      </c>
      <c r="FRJ31">
        <f t="shared" si="80"/>
        <v>0</v>
      </c>
      <c r="FRK31">
        <f t="shared" si="80"/>
        <v>0</v>
      </c>
      <c r="FRL31">
        <f t="shared" si="80"/>
        <v>0</v>
      </c>
      <c r="FRM31">
        <f t="shared" si="80"/>
        <v>0</v>
      </c>
      <c r="FRN31">
        <f t="shared" si="80"/>
        <v>0</v>
      </c>
      <c r="FRO31">
        <f t="shared" si="80"/>
        <v>0</v>
      </c>
      <c r="FRP31">
        <f t="shared" si="80"/>
        <v>0</v>
      </c>
      <c r="FRQ31">
        <f t="shared" si="80"/>
        <v>0</v>
      </c>
      <c r="FRR31">
        <f t="shared" si="80"/>
        <v>0</v>
      </c>
      <c r="FRS31">
        <f t="shared" si="80"/>
        <v>0</v>
      </c>
      <c r="FRT31">
        <f t="shared" si="80"/>
        <v>0</v>
      </c>
      <c r="FRU31">
        <f t="shared" si="80"/>
        <v>0</v>
      </c>
      <c r="FRV31">
        <f t="shared" si="80"/>
        <v>0</v>
      </c>
      <c r="FRW31">
        <f t="shared" si="80"/>
        <v>0</v>
      </c>
      <c r="FRX31">
        <f t="shared" si="80"/>
        <v>0</v>
      </c>
      <c r="FRY31">
        <f t="shared" si="80"/>
        <v>0</v>
      </c>
      <c r="FRZ31">
        <f t="shared" si="80"/>
        <v>0</v>
      </c>
      <c r="FSA31">
        <f t="shared" si="80"/>
        <v>0</v>
      </c>
      <c r="FSB31">
        <f t="shared" si="80"/>
        <v>0</v>
      </c>
      <c r="FSC31">
        <f t="shared" si="80"/>
        <v>0</v>
      </c>
      <c r="FSD31">
        <f t="shared" si="80"/>
        <v>0</v>
      </c>
      <c r="FSE31">
        <f t="shared" ref="FSE31:FUP31" si="81">FSD32</f>
        <v>0</v>
      </c>
      <c r="FSF31">
        <f t="shared" si="81"/>
        <v>0</v>
      </c>
      <c r="FSG31">
        <f t="shared" si="81"/>
        <v>0</v>
      </c>
      <c r="FSH31">
        <f t="shared" si="81"/>
        <v>0</v>
      </c>
      <c r="FSI31">
        <f t="shared" si="81"/>
        <v>0</v>
      </c>
      <c r="FSJ31">
        <f t="shared" si="81"/>
        <v>0</v>
      </c>
      <c r="FSK31">
        <f t="shared" si="81"/>
        <v>0</v>
      </c>
      <c r="FSL31">
        <f t="shared" si="81"/>
        <v>0</v>
      </c>
      <c r="FSM31">
        <f t="shared" si="81"/>
        <v>0</v>
      </c>
      <c r="FSN31">
        <f t="shared" si="81"/>
        <v>0</v>
      </c>
      <c r="FSO31">
        <f t="shared" si="81"/>
        <v>0</v>
      </c>
      <c r="FSP31">
        <f t="shared" si="81"/>
        <v>0</v>
      </c>
      <c r="FSQ31">
        <f t="shared" si="81"/>
        <v>0</v>
      </c>
      <c r="FSR31">
        <f t="shared" si="81"/>
        <v>0</v>
      </c>
      <c r="FSS31">
        <f t="shared" si="81"/>
        <v>0</v>
      </c>
      <c r="FST31">
        <f t="shared" si="81"/>
        <v>0</v>
      </c>
      <c r="FSU31">
        <f t="shared" si="81"/>
        <v>0</v>
      </c>
      <c r="FSV31">
        <f t="shared" si="81"/>
        <v>0</v>
      </c>
      <c r="FSW31">
        <f t="shared" si="81"/>
        <v>0</v>
      </c>
      <c r="FSX31">
        <f t="shared" si="81"/>
        <v>0</v>
      </c>
      <c r="FSY31">
        <f t="shared" si="81"/>
        <v>0</v>
      </c>
      <c r="FSZ31">
        <f t="shared" si="81"/>
        <v>0</v>
      </c>
      <c r="FTA31">
        <f t="shared" si="81"/>
        <v>0</v>
      </c>
      <c r="FTB31">
        <f t="shared" si="81"/>
        <v>0</v>
      </c>
      <c r="FTC31">
        <f t="shared" si="81"/>
        <v>0</v>
      </c>
      <c r="FTD31">
        <f t="shared" si="81"/>
        <v>0</v>
      </c>
      <c r="FTE31">
        <f t="shared" si="81"/>
        <v>0</v>
      </c>
      <c r="FTF31">
        <f t="shared" si="81"/>
        <v>0</v>
      </c>
      <c r="FTG31">
        <f t="shared" si="81"/>
        <v>0</v>
      </c>
      <c r="FTH31">
        <f t="shared" si="81"/>
        <v>0</v>
      </c>
      <c r="FTI31">
        <f t="shared" si="81"/>
        <v>0</v>
      </c>
      <c r="FTJ31">
        <f t="shared" si="81"/>
        <v>0</v>
      </c>
      <c r="FTK31">
        <f t="shared" si="81"/>
        <v>0</v>
      </c>
      <c r="FTL31">
        <f t="shared" si="81"/>
        <v>0</v>
      </c>
      <c r="FTM31">
        <f t="shared" si="81"/>
        <v>0</v>
      </c>
      <c r="FTN31">
        <f t="shared" si="81"/>
        <v>0</v>
      </c>
      <c r="FTO31">
        <f t="shared" si="81"/>
        <v>0</v>
      </c>
      <c r="FTP31">
        <f t="shared" si="81"/>
        <v>0</v>
      </c>
      <c r="FTQ31">
        <f t="shared" si="81"/>
        <v>0</v>
      </c>
      <c r="FTR31">
        <f t="shared" si="81"/>
        <v>0</v>
      </c>
      <c r="FTS31">
        <f t="shared" si="81"/>
        <v>0</v>
      </c>
      <c r="FTT31">
        <f t="shared" si="81"/>
        <v>0</v>
      </c>
      <c r="FTU31">
        <f t="shared" si="81"/>
        <v>0</v>
      </c>
      <c r="FTV31">
        <f t="shared" si="81"/>
        <v>0</v>
      </c>
      <c r="FTW31">
        <f t="shared" si="81"/>
        <v>0</v>
      </c>
      <c r="FTX31">
        <f t="shared" si="81"/>
        <v>0</v>
      </c>
      <c r="FTY31">
        <f t="shared" si="81"/>
        <v>0</v>
      </c>
      <c r="FTZ31">
        <f t="shared" si="81"/>
        <v>0</v>
      </c>
      <c r="FUA31">
        <f t="shared" si="81"/>
        <v>0</v>
      </c>
      <c r="FUB31">
        <f t="shared" si="81"/>
        <v>0</v>
      </c>
      <c r="FUC31">
        <f t="shared" si="81"/>
        <v>0</v>
      </c>
      <c r="FUD31">
        <f t="shared" si="81"/>
        <v>0</v>
      </c>
      <c r="FUE31">
        <f t="shared" si="81"/>
        <v>0</v>
      </c>
      <c r="FUF31">
        <f t="shared" si="81"/>
        <v>0</v>
      </c>
      <c r="FUG31">
        <f t="shared" si="81"/>
        <v>0</v>
      </c>
      <c r="FUH31">
        <f t="shared" si="81"/>
        <v>0</v>
      </c>
      <c r="FUI31">
        <f t="shared" si="81"/>
        <v>0</v>
      </c>
      <c r="FUJ31">
        <f t="shared" si="81"/>
        <v>0</v>
      </c>
      <c r="FUK31">
        <f t="shared" si="81"/>
        <v>0</v>
      </c>
      <c r="FUL31">
        <f t="shared" si="81"/>
        <v>0</v>
      </c>
      <c r="FUM31">
        <f t="shared" si="81"/>
        <v>0</v>
      </c>
      <c r="FUN31">
        <f t="shared" si="81"/>
        <v>0</v>
      </c>
      <c r="FUO31">
        <f t="shared" si="81"/>
        <v>0</v>
      </c>
      <c r="FUP31">
        <f t="shared" si="81"/>
        <v>0</v>
      </c>
      <c r="FUQ31">
        <f t="shared" ref="FUQ31:FXB31" si="82">FUP32</f>
        <v>0</v>
      </c>
      <c r="FUR31">
        <f t="shared" si="82"/>
        <v>0</v>
      </c>
      <c r="FUS31">
        <f t="shared" si="82"/>
        <v>0</v>
      </c>
      <c r="FUT31">
        <f t="shared" si="82"/>
        <v>0</v>
      </c>
      <c r="FUU31">
        <f t="shared" si="82"/>
        <v>0</v>
      </c>
      <c r="FUV31">
        <f t="shared" si="82"/>
        <v>0</v>
      </c>
      <c r="FUW31">
        <f t="shared" si="82"/>
        <v>0</v>
      </c>
      <c r="FUX31">
        <f t="shared" si="82"/>
        <v>0</v>
      </c>
      <c r="FUY31">
        <f t="shared" si="82"/>
        <v>0</v>
      </c>
      <c r="FUZ31">
        <f t="shared" si="82"/>
        <v>0</v>
      </c>
      <c r="FVA31">
        <f t="shared" si="82"/>
        <v>0</v>
      </c>
      <c r="FVB31">
        <f t="shared" si="82"/>
        <v>0</v>
      </c>
      <c r="FVC31">
        <f t="shared" si="82"/>
        <v>0</v>
      </c>
      <c r="FVD31">
        <f t="shared" si="82"/>
        <v>0</v>
      </c>
      <c r="FVE31">
        <f t="shared" si="82"/>
        <v>0</v>
      </c>
      <c r="FVF31">
        <f t="shared" si="82"/>
        <v>0</v>
      </c>
      <c r="FVG31">
        <f t="shared" si="82"/>
        <v>0</v>
      </c>
      <c r="FVH31">
        <f t="shared" si="82"/>
        <v>0</v>
      </c>
      <c r="FVI31">
        <f t="shared" si="82"/>
        <v>0</v>
      </c>
      <c r="FVJ31">
        <f t="shared" si="82"/>
        <v>0</v>
      </c>
      <c r="FVK31">
        <f t="shared" si="82"/>
        <v>0</v>
      </c>
      <c r="FVL31">
        <f t="shared" si="82"/>
        <v>0</v>
      </c>
      <c r="FVM31">
        <f t="shared" si="82"/>
        <v>0</v>
      </c>
      <c r="FVN31">
        <f t="shared" si="82"/>
        <v>0</v>
      </c>
      <c r="FVO31">
        <f t="shared" si="82"/>
        <v>0</v>
      </c>
      <c r="FVP31">
        <f t="shared" si="82"/>
        <v>0</v>
      </c>
      <c r="FVQ31">
        <f t="shared" si="82"/>
        <v>0</v>
      </c>
      <c r="FVR31">
        <f t="shared" si="82"/>
        <v>0</v>
      </c>
      <c r="FVS31">
        <f t="shared" si="82"/>
        <v>0</v>
      </c>
      <c r="FVT31">
        <f t="shared" si="82"/>
        <v>0</v>
      </c>
      <c r="FVU31">
        <f t="shared" si="82"/>
        <v>0</v>
      </c>
      <c r="FVV31">
        <f t="shared" si="82"/>
        <v>0</v>
      </c>
      <c r="FVW31">
        <f t="shared" si="82"/>
        <v>0</v>
      </c>
      <c r="FVX31">
        <f t="shared" si="82"/>
        <v>0</v>
      </c>
      <c r="FVY31">
        <f t="shared" si="82"/>
        <v>0</v>
      </c>
      <c r="FVZ31">
        <f t="shared" si="82"/>
        <v>0</v>
      </c>
      <c r="FWA31">
        <f t="shared" si="82"/>
        <v>0</v>
      </c>
      <c r="FWB31">
        <f t="shared" si="82"/>
        <v>0</v>
      </c>
      <c r="FWC31">
        <f t="shared" si="82"/>
        <v>0</v>
      </c>
      <c r="FWD31">
        <f t="shared" si="82"/>
        <v>0</v>
      </c>
      <c r="FWE31">
        <f t="shared" si="82"/>
        <v>0</v>
      </c>
      <c r="FWF31">
        <f t="shared" si="82"/>
        <v>0</v>
      </c>
      <c r="FWG31">
        <f t="shared" si="82"/>
        <v>0</v>
      </c>
      <c r="FWH31">
        <f t="shared" si="82"/>
        <v>0</v>
      </c>
      <c r="FWI31">
        <f t="shared" si="82"/>
        <v>0</v>
      </c>
      <c r="FWJ31">
        <f t="shared" si="82"/>
        <v>0</v>
      </c>
      <c r="FWK31">
        <f t="shared" si="82"/>
        <v>0</v>
      </c>
      <c r="FWL31">
        <f t="shared" si="82"/>
        <v>0</v>
      </c>
      <c r="FWM31">
        <f t="shared" si="82"/>
        <v>0</v>
      </c>
      <c r="FWN31">
        <f t="shared" si="82"/>
        <v>0</v>
      </c>
      <c r="FWO31">
        <f t="shared" si="82"/>
        <v>0</v>
      </c>
      <c r="FWP31">
        <f t="shared" si="82"/>
        <v>0</v>
      </c>
      <c r="FWQ31">
        <f t="shared" si="82"/>
        <v>0</v>
      </c>
      <c r="FWR31">
        <f t="shared" si="82"/>
        <v>0</v>
      </c>
      <c r="FWS31">
        <f t="shared" si="82"/>
        <v>0</v>
      </c>
      <c r="FWT31">
        <f t="shared" si="82"/>
        <v>0</v>
      </c>
      <c r="FWU31">
        <f t="shared" si="82"/>
        <v>0</v>
      </c>
      <c r="FWV31">
        <f t="shared" si="82"/>
        <v>0</v>
      </c>
      <c r="FWW31">
        <f t="shared" si="82"/>
        <v>0</v>
      </c>
      <c r="FWX31">
        <f t="shared" si="82"/>
        <v>0</v>
      </c>
      <c r="FWY31">
        <f t="shared" si="82"/>
        <v>0</v>
      </c>
      <c r="FWZ31">
        <f t="shared" si="82"/>
        <v>0</v>
      </c>
      <c r="FXA31">
        <f t="shared" si="82"/>
        <v>0</v>
      </c>
      <c r="FXB31">
        <f t="shared" si="82"/>
        <v>0</v>
      </c>
      <c r="FXC31">
        <f t="shared" ref="FXC31:FZN31" si="83">FXB32</f>
        <v>0</v>
      </c>
      <c r="FXD31">
        <f t="shared" si="83"/>
        <v>0</v>
      </c>
      <c r="FXE31">
        <f t="shared" si="83"/>
        <v>0</v>
      </c>
      <c r="FXF31">
        <f t="shared" si="83"/>
        <v>0</v>
      </c>
      <c r="FXG31">
        <f t="shared" si="83"/>
        <v>0</v>
      </c>
      <c r="FXH31">
        <f t="shared" si="83"/>
        <v>0</v>
      </c>
      <c r="FXI31">
        <f t="shared" si="83"/>
        <v>0</v>
      </c>
      <c r="FXJ31">
        <f t="shared" si="83"/>
        <v>0</v>
      </c>
      <c r="FXK31">
        <f t="shared" si="83"/>
        <v>0</v>
      </c>
      <c r="FXL31">
        <f t="shared" si="83"/>
        <v>0</v>
      </c>
      <c r="FXM31">
        <f t="shared" si="83"/>
        <v>0</v>
      </c>
      <c r="FXN31">
        <f t="shared" si="83"/>
        <v>0</v>
      </c>
      <c r="FXO31">
        <f t="shared" si="83"/>
        <v>0</v>
      </c>
      <c r="FXP31">
        <f t="shared" si="83"/>
        <v>0</v>
      </c>
      <c r="FXQ31">
        <f t="shared" si="83"/>
        <v>0</v>
      </c>
      <c r="FXR31">
        <f t="shared" si="83"/>
        <v>0</v>
      </c>
      <c r="FXS31">
        <f t="shared" si="83"/>
        <v>0</v>
      </c>
      <c r="FXT31">
        <f t="shared" si="83"/>
        <v>0</v>
      </c>
      <c r="FXU31">
        <f t="shared" si="83"/>
        <v>0</v>
      </c>
      <c r="FXV31">
        <f t="shared" si="83"/>
        <v>0</v>
      </c>
      <c r="FXW31">
        <f t="shared" si="83"/>
        <v>0</v>
      </c>
      <c r="FXX31">
        <f t="shared" si="83"/>
        <v>0</v>
      </c>
      <c r="FXY31">
        <f t="shared" si="83"/>
        <v>0</v>
      </c>
      <c r="FXZ31">
        <f t="shared" si="83"/>
        <v>0</v>
      </c>
      <c r="FYA31">
        <f t="shared" si="83"/>
        <v>0</v>
      </c>
      <c r="FYB31">
        <f t="shared" si="83"/>
        <v>0</v>
      </c>
      <c r="FYC31">
        <f t="shared" si="83"/>
        <v>0</v>
      </c>
      <c r="FYD31">
        <f t="shared" si="83"/>
        <v>0</v>
      </c>
      <c r="FYE31">
        <f t="shared" si="83"/>
        <v>0</v>
      </c>
      <c r="FYF31">
        <f t="shared" si="83"/>
        <v>0</v>
      </c>
      <c r="FYG31">
        <f t="shared" si="83"/>
        <v>0</v>
      </c>
      <c r="FYH31">
        <f t="shared" si="83"/>
        <v>0</v>
      </c>
      <c r="FYI31">
        <f t="shared" si="83"/>
        <v>0</v>
      </c>
      <c r="FYJ31">
        <f t="shared" si="83"/>
        <v>0</v>
      </c>
      <c r="FYK31">
        <f t="shared" si="83"/>
        <v>0</v>
      </c>
      <c r="FYL31">
        <f t="shared" si="83"/>
        <v>0</v>
      </c>
      <c r="FYM31">
        <f t="shared" si="83"/>
        <v>0</v>
      </c>
      <c r="FYN31">
        <f t="shared" si="83"/>
        <v>0</v>
      </c>
      <c r="FYO31">
        <f t="shared" si="83"/>
        <v>0</v>
      </c>
      <c r="FYP31">
        <f t="shared" si="83"/>
        <v>0</v>
      </c>
      <c r="FYQ31">
        <f t="shared" si="83"/>
        <v>0</v>
      </c>
      <c r="FYR31">
        <f t="shared" si="83"/>
        <v>0</v>
      </c>
      <c r="FYS31">
        <f t="shared" si="83"/>
        <v>0</v>
      </c>
      <c r="FYT31">
        <f t="shared" si="83"/>
        <v>0</v>
      </c>
      <c r="FYU31">
        <f t="shared" si="83"/>
        <v>0</v>
      </c>
      <c r="FYV31">
        <f t="shared" si="83"/>
        <v>0</v>
      </c>
      <c r="FYW31">
        <f t="shared" si="83"/>
        <v>0</v>
      </c>
      <c r="FYX31">
        <f t="shared" si="83"/>
        <v>0</v>
      </c>
      <c r="FYY31">
        <f t="shared" si="83"/>
        <v>0</v>
      </c>
      <c r="FYZ31">
        <f t="shared" si="83"/>
        <v>0</v>
      </c>
      <c r="FZA31">
        <f t="shared" si="83"/>
        <v>0</v>
      </c>
      <c r="FZB31">
        <f t="shared" si="83"/>
        <v>0</v>
      </c>
      <c r="FZC31">
        <f t="shared" si="83"/>
        <v>0</v>
      </c>
      <c r="FZD31">
        <f t="shared" si="83"/>
        <v>0</v>
      </c>
      <c r="FZE31">
        <f t="shared" si="83"/>
        <v>0</v>
      </c>
      <c r="FZF31">
        <f t="shared" si="83"/>
        <v>0</v>
      </c>
      <c r="FZG31">
        <f t="shared" si="83"/>
        <v>0</v>
      </c>
      <c r="FZH31">
        <f t="shared" si="83"/>
        <v>0</v>
      </c>
      <c r="FZI31">
        <f t="shared" si="83"/>
        <v>0</v>
      </c>
      <c r="FZJ31">
        <f t="shared" si="83"/>
        <v>0</v>
      </c>
      <c r="FZK31">
        <f t="shared" si="83"/>
        <v>0</v>
      </c>
      <c r="FZL31">
        <f t="shared" si="83"/>
        <v>0</v>
      </c>
      <c r="FZM31">
        <f t="shared" si="83"/>
        <v>0</v>
      </c>
      <c r="FZN31">
        <f t="shared" si="83"/>
        <v>0</v>
      </c>
      <c r="FZO31">
        <f t="shared" ref="FZO31:GBZ31" si="84">FZN32</f>
        <v>0</v>
      </c>
      <c r="FZP31">
        <f t="shared" si="84"/>
        <v>0</v>
      </c>
      <c r="FZQ31">
        <f t="shared" si="84"/>
        <v>0</v>
      </c>
      <c r="FZR31">
        <f t="shared" si="84"/>
        <v>0</v>
      </c>
      <c r="FZS31">
        <f t="shared" si="84"/>
        <v>0</v>
      </c>
      <c r="FZT31">
        <f t="shared" si="84"/>
        <v>0</v>
      </c>
      <c r="FZU31">
        <f t="shared" si="84"/>
        <v>0</v>
      </c>
      <c r="FZV31">
        <f t="shared" si="84"/>
        <v>0</v>
      </c>
      <c r="FZW31">
        <f t="shared" si="84"/>
        <v>0</v>
      </c>
      <c r="FZX31">
        <f t="shared" si="84"/>
        <v>0</v>
      </c>
      <c r="FZY31">
        <f t="shared" si="84"/>
        <v>0</v>
      </c>
      <c r="FZZ31">
        <f t="shared" si="84"/>
        <v>0</v>
      </c>
      <c r="GAA31">
        <f t="shared" si="84"/>
        <v>0</v>
      </c>
      <c r="GAB31">
        <f t="shared" si="84"/>
        <v>0</v>
      </c>
      <c r="GAC31">
        <f t="shared" si="84"/>
        <v>0</v>
      </c>
      <c r="GAD31">
        <f t="shared" si="84"/>
        <v>0</v>
      </c>
      <c r="GAE31">
        <f t="shared" si="84"/>
        <v>0</v>
      </c>
      <c r="GAF31">
        <f t="shared" si="84"/>
        <v>0</v>
      </c>
      <c r="GAG31">
        <f t="shared" si="84"/>
        <v>0</v>
      </c>
      <c r="GAH31">
        <f t="shared" si="84"/>
        <v>0</v>
      </c>
      <c r="GAI31">
        <f t="shared" si="84"/>
        <v>0</v>
      </c>
      <c r="GAJ31">
        <f t="shared" si="84"/>
        <v>0</v>
      </c>
      <c r="GAK31">
        <f t="shared" si="84"/>
        <v>0</v>
      </c>
      <c r="GAL31">
        <f t="shared" si="84"/>
        <v>0</v>
      </c>
      <c r="GAM31">
        <f t="shared" si="84"/>
        <v>0</v>
      </c>
      <c r="GAN31">
        <f t="shared" si="84"/>
        <v>0</v>
      </c>
      <c r="GAO31">
        <f t="shared" si="84"/>
        <v>0</v>
      </c>
      <c r="GAP31">
        <f t="shared" si="84"/>
        <v>0</v>
      </c>
      <c r="GAQ31">
        <f t="shared" si="84"/>
        <v>0</v>
      </c>
      <c r="GAR31">
        <f t="shared" si="84"/>
        <v>0</v>
      </c>
      <c r="GAS31">
        <f t="shared" si="84"/>
        <v>0</v>
      </c>
      <c r="GAT31">
        <f t="shared" si="84"/>
        <v>0</v>
      </c>
      <c r="GAU31">
        <f t="shared" si="84"/>
        <v>0</v>
      </c>
      <c r="GAV31">
        <f t="shared" si="84"/>
        <v>0</v>
      </c>
      <c r="GAW31">
        <f t="shared" si="84"/>
        <v>0</v>
      </c>
      <c r="GAX31">
        <f t="shared" si="84"/>
        <v>0</v>
      </c>
      <c r="GAY31">
        <f t="shared" si="84"/>
        <v>0</v>
      </c>
      <c r="GAZ31">
        <f t="shared" si="84"/>
        <v>0</v>
      </c>
      <c r="GBA31">
        <f t="shared" si="84"/>
        <v>0</v>
      </c>
      <c r="GBB31">
        <f t="shared" si="84"/>
        <v>0</v>
      </c>
      <c r="GBC31">
        <f t="shared" si="84"/>
        <v>0</v>
      </c>
      <c r="GBD31">
        <f t="shared" si="84"/>
        <v>0</v>
      </c>
      <c r="GBE31">
        <f t="shared" si="84"/>
        <v>0</v>
      </c>
      <c r="GBF31">
        <f t="shared" si="84"/>
        <v>0</v>
      </c>
      <c r="GBG31">
        <f t="shared" si="84"/>
        <v>0</v>
      </c>
      <c r="GBH31">
        <f t="shared" si="84"/>
        <v>0</v>
      </c>
      <c r="GBI31">
        <f t="shared" si="84"/>
        <v>0</v>
      </c>
      <c r="GBJ31">
        <f t="shared" si="84"/>
        <v>0</v>
      </c>
      <c r="GBK31">
        <f t="shared" si="84"/>
        <v>0</v>
      </c>
      <c r="GBL31">
        <f t="shared" si="84"/>
        <v>0</v>
      </c>
      <c r="GBM31">
        <f t="shared" si="84"/>
        <v>0</v>
      </c>
      <c r="GBN31">
        <f t="shared" si="84"/>
        <v>0</v>
      </c>
      <c r="GBO31">
        <f t="shared" si="84"/>
        <v>0</v>
      </c>
      <c r="GBP31">
        <f t="shared" si="84"/>
        <v>0</v>
      </c>
      <c r="GBQ31">
        <f t="shared" si="84"/>
        <v>0</v>
      </c>
      <c r="GBR31">
        <f t="shared" si="84"/>
        <v>0</v>
      </c>
      <c r="GBS31">
        <f t="shared" si="84"/>
        <v>0</v>
      </c>
      <c r="GBT31">
        <f t="shared" si="84"/>
        <v>0</v>
      </c>
      <c r="GBU31">
        <f t="shared" si="84"/>
        <v>0</v>
      </c>
      <c r="GBV31">
        <f t="shared" si="84"/>
        <v>0</v>
      </c>
      <c r="GBW31">
        <f t="shared" si="84"/>
        <v>0</v>
      </c>
      <c r="GBX31">
        <f t="shared" si="84"/>
        <v>0</v>
      </c>
      <c r="GBY31">
        <f t="shared" si="84"/>
        <v>0</v>
      </c>
      <c r="GBZ31">
        <f t="shared" si="84"/>
        <v>0</v>
      </c>
      <c r="GCA31">
        <f t="shared" ref="GCA31:GEL31" si="85">GBZ32</f>
        <v>0</v>
      </c>
      <c r="GCB31">
        <f t="shared" si="85"/>
        <v>0</v>
      </c>
      <c r="GCC31">
        <f t="shared" si="85"/>
        <v>0</v>
      </c>
      <c r="GCD31">
        <f t="shared" si="85"/>
        <v>0</v>
      </c>
      <c r="GCE31">
        <f t="shared" si="85"/>
        <v>0</v>
      </c>
      <c r="GCF31">
        <f t="shared" si="85"/>
        <v>0</v>
      </c>
      <c r="GCG31">
        <f t="shared" si="85"/>
        <v>0</v>
      </c>
      <c r="GCH31">
        <f t="shared" si="85"/>
        <v>0</v>
      </c>
      <c r="GCI31">
        <f t="shared" si="85"/>
        <v>0</v>
      </c>
      <c r="GCJ31">
        <f t="shared" si="85"/>
        <v>0</v>
      </c>
      <c r="GCK31">
        <f t="shared" si="85"/>
        <v>0</v>
      </c>
      <c r="GCL31">
        <f t="shared" si="85"/>
        <v>0</v>
      </c>
      <c r="GCM31">
        <f t="shared" si="85"/>
        <v>0</v>
      </c>
      <c r="GCN31">
        <f t="shared" si="85"/>
        <v>0</v>
      </c>
      <c r="GCO31">
        <f t="shared" si="85"/>
        <v>0</v>
      </c>
      <c r="GCP31">
        <f t="shared" si="85"/>
        <v>0</v>
      </c>
      <c r="GCQ31">
        <f t="shared" si="85"/>
        <v>0</v>
      </c>
      <c r="GCR31">
        <f t="shared" si="85"/>
        <v>0</v>
      </c>
      <c r="GCS31">
        <f t="shared" si="85"/>
        <v>0</v>
      </c>
      <c r="GCT31">
        <f t="shared" si="85"/>
        <v>0</v>
      </c>
      <c r="GCU31">
        <f t="shared" si="85"/>
        <v>0</v>
      </c>
      <c r="GCV31">
        <f t="shared" si="85"/>
        <v>0</v>
      </c>
      <c r="GCW31">
        <f t="shared" si="85"/>
        <v>0</v>
      </c>
      <c r="GCX31">
        <f t="shared" si="85"/>
        <v>0</v>
      </c>
      <c r="GCY31">
        <f t="shared" si="85"/>
        <v>0</v>
      </c>
      <c r="GCZ31">
        <f t="shared" si="85"/>
        <v>0</v>
      </c>
      <c r="GDA31">
        <f t="shared" si="85"/>
        <v>0</v>
      </c>
      <c r="GDB31">
        <f t="shared" si="85"/>
        <v>0</v>
      </c>
      <c r="GDC31">
        <f t="shared" si="85"/>
        <v>0</v>
      </c>
      <c r="GDD31">
        <f t="shared" si="85"/>
        <v>0</v>
      </c>
      <c r="GDE31">
        <f t="shared" si="85"/>
        <v>0</v>
      </c>
      <c r="GDF31">
        <f t="shared" si="85"/>
        <v>0</v>
      </c>
      <c r="GDG31">
        <f t="shared" si="85"/>
        <v>0</v>
      </c>
      <c r="GDH31">
        <f t="shared" si="85"/>
        <v>0</v>
      </c>
      <c r="GDI31">
        <f t="shared" si="85"/>
        <v>0</v>
      </c>
      <c r="GDJ31">
        <f t="shared" si="85"/>
        <v>0</v>
      </c>
      <c r="GDK31">
        <f t="shared" si="85"/>
        <v>0</v>
      </c>
      <c r="GDL31">
        <f t="shared" si="85"/>
        <v>0</v>
      </c>
      <c r="GDM31">
        <f t="shared" si="85"/>
        <v>0</v>
      </c>
      <c r="GDN31">
        <f t="shared" si="85"/>
        <v>0</v>
      </c>
      <c r="GDO31">
        <f t="shared" si="85"/>
        <v>0</v>
      </c>
      <c r="GDP31">
        <f t="shared" si="85"/>
        <v>0</v>
      </c>
      <c r="GDQ31">
        <f t="shared" si="85"/>
        <v>0</v>
      </c>
      <c r="GDR31">
        <f t="shared" si="85"/>
        <v>0</v>
      </c>
      <c r="GDS31">
        <f t="shared" si="85"/>
        <v>0</v>
      </c>
      <c r="GDT31">
        <f t="shared" si="85"/>
        <v>0</v>
      </c>
      <c r="GDU31">
        <f t="shared" si="85"/>
        <v>0</v>
      </c>
      <c r="GDV31">
        <f t="shared" si="85"/>
        <v>0</v>
      </c>
      <c r="GDW31">
        <f t="shared" si="85"/>
        <v>0</v>
      </c>
      <c r="GDX31">
        <f t="shared" si="85"/>
        <v>0</v>
      </c>
      <c r="GDY31">
        <f t="shared" si="85"/>
        <v>0</v>
      </c>
      <c r="GDZ31">
        <f t="shared" si="85"/>
        <v>0</v>
      </c>
      <c r="GEA31">
        <f t="shared" si="85"/>
        <v>0</v>
      </c>
      <c r="GEB31">
        <f t="shared" si="85"/>
        <v>0</v>
      </c>
      <c r="GEC31">
        <f t="shared" si="85"/>
        <v>0</v>
      </c>
      <c r="GED31">
        <f t="shared" si="85"/>
        <v>0</v>
      </c>
      <c r="GEE31">
        <f t="shared" si="85"/>
        <v>0</v>
      </c>
      <c r="GEF31">
        <f t="shared" si="85"/>
        <v>0</v>
      </c>
      <c r="GEG31">
        <f t="shared" si="85"/>
        <v>0</v>
      </c>
      <c r="GEH31">
        <f t="shared" si="85"/>
        <v>0</v>
      </c>
      <c r="GEI31">
        <f t="shared" si="85"/>
        <v>0</v>
      </c>
      <c r="GEJ31">
        <f t="shared" si="85"/>
        <v>0</v>
      </c>
      <c r="GEK31">
        <f t="shared" si="85"/>
        <v>0</v>
      </c>
      <c r="GEL31">
        <f t="shared" si="85"/>
        <v>0</v>
      </c>
      <c r="GEM31">
        <f t="shared" ref="GEM31:GGX31" si="86">GEL32</f>
        <v>0</v>
      </c>
      <c r="GEN31">
        <f t="shared" si="86"/>
        <v>0</v>
      </c>
      <c r="GEO31">
        <f t="shared" si="86"/>
        <v>0</v>
      </c>
      <c r="GEP31">
        <f t="shared" si="86"/>
        <v>0</v>
      </c>
      <c r="GEQ31">
        <f t="shared" si="86"/>
        <v>0</v>
      </c>
      <c r="GER31">
        <f t="shared" si="86"/>
        <v>0</v>
      </c>
      <c r="GES31">
        <f t="shared" si="86"/>
        <v>0</v>
      </c>
      <c r="GET31">
        <f t="shared" si="86"/>
        <v>0</v>
      </c>
      <c r="GEU31">
        <f t="shared" si="86"/>
        <v>0</v>
      </c>
      <c r="GEV31">
        <f t="shared" si="86"/>
        <v>0</v>
      </c>
      <c r="GEW31">
        <f t="shared" si="86"/>
        <v>0</v>
      </c>
      <c r="GEX31">
        <f t="shared" si="86"/>
        <v>0</v>
      </c>
      <c r="GEY31">
        <f t="shared" si="86"/>
        <v>0</v>
      </c>
      <c r="GEZ31">
        <f t="shared" si="86"/>
        <v>0</v>
      </c>
      <c r="GFA31">
        <f t="shared" si="86"/>
        <v>0</v>
      </c>
      <c r="GFB31">
        <f t="shared" si="86"/>
        <v>0</v>
      </c>
      <c r="GFC31">
        <f t="shared" si="86"/>
        <v>0</v>
      </c>
      <c r="GFD31">
        <f t="shared" si="86"/>
        <v>0</v>
      </c>
      <c r="GFE31">
        <f t="shared" si="86"/>
        <v>0</v>
      </c>
      <c r="GFF31">
        <f t="shared" si="86"/>
        <v>0</v>
      </c>
      <c r="GFG31">
        <f t="shared" si="86"/>
        <v>0</v>
      </c>
      <c r="GFH31">
        <f t="shared" si="86"/>
        <v>0</v>
      </c>
      <c r="GFI31">
        <f t="shared" si="86"/>
        <v>0</v>
      </c>
      <c r="GFJ31">
        <f t="shared" si="86"/>
        <v>0</v>
      </c>
      <c r="GFK31">
        <f t="shared" si="86"/>
        <v>0</v>
      </c>
      <c r="GFL31">
        <f t="shared" si="86"/>
        <v>0</v>
      </c>
      <c r="GFM31">
        <f t="shared" si="86"/>
        <v>0</v>
      </c>
      <c r="GFN31">
        <f t="shared" si="86"/>
        <v>0</v>
      </c>
      <c r="GFO31">
        <f t="shared" si="86"/>
        <v>0</v>
      </c>
      <c r="GFP31">
        <f t="shared" si="86"/>
        <v>0</v>
      </c>
      <c r="GFQ31">
        <f t="shared" si="86"/>
        <v>0</v>
      </c>
      <c r="GFR31">
        <f t="shared" si="86"/>
        <v>0</v>
      </c>
      <c r="GFS31">
        <f t="shared" si="86"/>
        <v>0</v>
      </c>
      <c r="GFT31">
        <f t="shared" si="86"/>
        <v>0</v>
      </c>
      <c r="GFU31">
        <f t="shared" si="86"/>
        <v>0</v>
      </c>
      <c r="GFV31">
        <f t="shared" si="86"/>
        <v>0</v>
      </c>
      <c r="GFW31">
        <f t="shared" si="86"/>
        <v>0</v>
      </c>
      <c r="GFX31">
        <f t="shared" si="86"/>
        <v>0</v>
      </c>
      <c r="GFY31">
        <f t="shared" si="86"/>
        <v>0</v>
      </c>
      <c r="GFZ31">
        <f t="shared" si="86"/>
        <v>0</v>
      </c>
      <c r="GGA31">
        <f t="shared" si="86"/>
        <v>0</v>
      </c>
      <c r="GGB31">
        <f t="shared" si="86"/>
        <v>0</v>
      </c>
      <c r="GGC31">
        <f t="shared" si="86"/>
        <v>0</v>
      </c>
      <c r="GGD31">
        <f t="shared" si="86"/>
        <v>0</v>
      </c>
      <c r="GGE31">
        <f t="shared" si="86"/>
        <v>0</v>
      </c>
      <c r="GGF31">
        <f t="shared" si="86"/>
        <v>0</v>
      </c>
      <c r="GGG31">
        <f t="shared" si="86"/>
        <v>0</v>
      </c>
      <c r="GGH31">
        <f t="shared" si="86"/>
        <v>0</v>
      </c>
      <c r="GGI31">
        <f t="shared" si="86"/>
        <v>0</v>
      </c>
      <c r="GGJ31">
        <f t="shared" si="86"/>
        <v>0</v>
      </c>
      <c r="GGK31">
        <f t="shared" si="86"/>
        <v>0</v>
      </c>
      <c r="GGL31">
        <f t="shared" si="86"/>
        <v>0</v>
      </c>
      <c r="GGM31">
        <f t="shared" si="86"/>
        <v>0</v>
      </c>
      <c r="GGN31">
        <f t="shared" si="86"/>
        <v>0</v>
      </c>
      <c r="GGO31">
        <f t="shared" si="86"/>
        <v>0</v>
      </c>
      <c r="GGP31">
        <f t="shared" si="86"/>
        <v>0</v>
      </c>
      <c r="GGQ31">
        <f t="shared" si="86"/>
        <v>0</v>
      </c>
      <c r="GGR31">
        <f t="shared" si="86"/>
        <v>0</v>
      </c>
      <c r="GGS31">
        <f t="shared" si="86"/>
        <v>0</v>
      </c>
      <c r="GGT31">
        <f t="shared" si="86"/>
        <v>0</v>
      </c>
      <c r="GGU31">
        <f t="shared" si="86"/>
        <v>0</v>
      </c>
      <c r="GGV31">
        <f t="shared" si="86"/>
        <v>0</v>
      </c>
      <c r="GGW31">
        <f t="shared" si="86"/>
        <v>0</v>
      </c>
      <c r="GGX31">
        <f t="shared" si="86"/>
        <v>0</v>
      </c>
      <c r="GGY31">
        <f t="shared" ref="GGY31:GJJ31" si="87">GGX32</f>
        <v>0</v>
      </c>
      <c r="GGZ31">
        <f t="shared" si="87"/>
        <v>0</v>
      </c>
      <c r="GHA31">
        <f t="shared" si="87"/>
        <v>0</v>
      </c>
      <c r="GHB31">
        <f t="shared" si="87"/>
        <v>0</v>
      </c>
      <c r="GHC31">
        <f t="shared" si="87"/>
        <v>0</v>
      </c>
      <c r="GHD31">
        <f t="shared" si="87"/>
        <v>0</v>
      </c>
      <c r="GHE31">
        <f t="shared" si="87"/>
        <v>0</v>
      </c>
      <c r="GHF31">
        <f t="shared" si="87"/>
        <v>0</v>
      </c>
      <c r="GHG31">
        <f t="shared" si="87"/>
        <v>0</v>
      </c>
      <c r="GHH31">
        <f t="shared" si="87"/>
        <v>0</v>
      </c>
      <c r="GHI31">
        <f t="shared" si="87"/>
        <v>0</v>
      </c>
      <c r="GHJ31">
        <f t="shared" si="87"/>
        <v>0</v>
      </c>
      <c r="GHK31">
        <f t="shared" si="87"/>
        <v>0</v>
      </c>
      <c r="GHL31">
        <f t="shared" si="87"/>
        <v>0</v>
      </c>
      <c r="GHM31">
        <f t="shared" si="87"/>
        <v>0</v>
      </c>
      <c r="GHN31">
        <f t="shared" si="87"/>
        <v>0</v>
      </c>
      <c r="GHO31">
        <f t="shared" si="87"/>
        <v>0</v>
      </c>
      <c r="GHP31">
        <f t="shared" si="87"/>
        <v>0</v>
      </c>
      <c r="GHQ31">
        <f t="shared" si="87"/>
        <v>0</v>
      </c>
      <c r="GHR31">
        <f t="shared" si="87"/>
        <v>0</v>
      </c>
      <c r="GHS31">
        <f t="shared" si="87"/>
        <v>0</v>
      </c>
      <c r="GHT31">
        <f t="shared" si="87"/>
        <v>0</v>
      </c>
      <c r="GHU31">
        <f t="shared" si="87"/>
        <v>0</v>
      </c>
      <c r="GHV31">
        <f t="shared" si="87"/>
        <v>0</v>
      </c>
      <c r="GHW31">
        <f t="shared" si="87"/>
        <v>0</v>
      </c>
      <c r="GHX31">
        <f t="shared" si="87"/>
        <v>0</v>
      </c>
      <c r="GHY31">
        <f t="shared" si="87"/>
        <v>0</v>
      </c>
      <c r="GHZ31">
        <f t="shared" si="87"/>
        <v>0</v>
      </c>
      <c r="GIA31">
        <f t="shared" si="87"/>
        <v>0</v>
      </c>
      <c r="GIB31">
        <f t="shared" si="87"/>
        <v>0</v>
      </c>
      <c r="GIC31">
        <f t="shared" si="87"/>
        <v>0</v>
      </c>
      <c r="GID31">
        <f t="shared" si="87"/>
        <v>0</v>
      </c>
      <c r="GIE31">
        <f t="shared" si="87"/>
        <v>0</v>
      </c>
      <c r="GIF31">
        <f t="shared" si="87"/>
        <v>0</v>
      </c>
      <c r="GIG31">
        <f t="shared" si="87"/>
        <v>0</v>
      </c>
      <c r="GIH31">
        <f t="shared" si="87"/>
        <v>0</v>
      </c>
      <c r="GII31">
        <f t="shared" si="87"/>
        <v>0</v>
      </c>
      <c r="GIJ31">
        <f t="shared" si="87"/>
        <v>0</v>
      </c>
      <c r="GIK31">
        <f t="shared" si="87"/>
        <v>0</v>
      </c>
      <c r="GIL31">
        <f t="shared" si="87"/>
        <v>0</v>
      </c>
      <c r="GIM31">
        <f t="shared" si="87"/>
        <v>0</v>
      </c>
      <c r="GIN31">
        <f t="shared" si="87"/>
        <v>0</v>
      </c>
      <c r="GIO31">
        <f t="shared" si="87"/>
        <v>0</v>
      </c>
      <c r="GIP31">
        <f t="shared" si="87"/>
        <v>0</v>
      </c>
      <c r="GIQ31">
        <f t="shared" si="87"/>
        <v>0</v>
      </c>
      <c r="GIR31">
        <f t="shared" si="87"/>
        <v>0</v>
      </c>
      <c r="GIS31">
        <f t="shared" si="87"/>
        <v>0</v>
      </c>
      <c r="GIT31">
        <f t="shared" si="87"/>
        <v>0</v>
      </c>
      <c r="GIU31">
        <f t="shared" si="87"/>
        <v>0</v>
      </c>
      <c r="GIV31">
        <f t="shared" si="87"/>
        <v>0</v>
      </c>
      <c r="GIW31">
        <f t="shared" si="87"/>
        <v>0</v>
      </c>
      <c r="GIX31">
        <f t="shared" si="87"/>
        <v>0</v>
      </c>
      <c r="GIY31">
        <f t="shared" si="87"/>
        <v>0</v>
      </c>
      <c r="GIZ31">
        <f t="shared" si="87"/>
        <v>0</v>
      </c>
      <c r="GJA31">
        <f t="shared" si="87"/>
        <v>0</v>
      </c>
      <c r="GJB31">
        <f t="shared" si="87"/>
        <v>0</v>
      </c>
      <c r="GJC31">
        <f t="shared" si="87"/>
        <v>0</v>
      </c>
      <c r="GJD31">
        <f t="shared" si="87"/>
        <v>0</v>
      </c>
      <c r="GJE31">
        <f t="shared" si="87"/>
        <v>0</v>
      </c>
      <c r="GJF31">
        <f t="shared" si="87"/>
        <v>0</v>
      </c>
      <c r="GJG31">
        <f t="shared" si="87"/>
        <v>0</v>
      </c>
      <c r="GJH31">
        <f t="shared" si="87"/>
        <v>0</v>
      </c>
      <c r="GJI31">
        <f t="shared" si="87"/>
        <v>0</v>
      </c>
      <c r="GJJ31">
        <f t="shared" si="87"/>
        <v>0</v>
      </c>
      <c r="GJK31">
        <f t="shared" ref="GJK31:GLV31" si="88">GJJ32</f>
        <v>0</v>
      </c>
      <c r="GJL31">
        <f t="shared" si="88"/>
        <v>0</v>
      </c>
      <c r="GJM31">
        <f t="shared" si="88"/>
        <v>0</v>
      </c>
      <c r="GJN31">
        <f t="shared" si="88"/>
        <v>0</v>
      </c>
      <c r="GJO31">
        <f t="shared" si="88"/>
        <v>0</v>
      </c>
      <c r="GJP31">
        <f t="shared" si="88"/>
        <v>0</v>
      </c>
      <c r="GJQ31">
        <f t="shared" si="88"/>
        <v>0</v>
      </c>
      <c r="GJR31">
        <f t="shared" si="88"/>
        <v>0</v>
      </c>
      <c r="GJS31">
        <f t="shared" si="88"/>
        <v>0</v>
      </c>
      <c r="GJT31">
        <f t="shared" si="88"/>
        <v>0</v>
      </c>
      <c r="GJU31">
        <f t="shared" si="88"/>
        <v>0</v>
      </c>
      <c r="GJV31">
        <f t="shared" si="88"/>
        <v>0</v>
      </c>
      <c r="GJW31">
        <f t="shared" si="88"/>
        <v>0</v>
      </c>
      <c r="GJX31">
        <f t="shared" si="88"/>
        <v>0</v>
      </c>
      <c r="GJY31">
        <f t="shared" si="88"/>
        <v>0</v>
      </c>
      <c r="GJZ31">
        <f t="shared" si="88"/>
        <v>0</v>
      </c>
      <c r="GKA31">
        <f t="shared" si="88"/>
        <v>0</v>
      </c>
      <c r="GKB31">
        <f t="shared" si="88"/>
        <v>0</v>
      </c>
      <c r="GKC31">
        <f t="shared" si="88"/>
        <v>0</v>
      </c>
      <c r="GKD31">
        <f t="shared" si="88"/>
        <v>0</v>
      </c>
      <c r="GKE31">
        <f t="shared" si="88"/>
        <v>0</v>
      </c>
      <c r="GKF31">
        <f t="shared" si="88"/>
        <v>0</v>
      </c>
      <c r="GKG31">
        <f t="shared" si="88"/>
        <v>0</v>
      </c>
      <c r="GKH31">
        <f t="shared" si="88"/>
        <v>0</v>
      </c>
      <c r="GKI31">
        <f t="shared" si="88"/>
        <v>0</v>
      </c>
      <c r="GKJ31">
        <f t="shared" si="88"/>
        <v>0</v>
      </c>
      <c r="GKK31">
        <f t="shared" si="88"/>
        <v>0</v>
      </c>
      <c r="GKL31">
        <f t="shared" si="88"/>
        <v>0</v>
      </c>
      <c r="GKM31">
        <f t="shared" si="88"/>
        <v>0</v>
      </c>
      <c r="GKN31">
        <f t="shared" si="88"/>
        <v>0</v>
      </c>
      <c r="GKO31">
        <f t="shared" si="88"/>
        <v>0</v>
      </c>
      <c r="GKP31">
        <f t="shared" si="88"/>
        <v>0</v>
      </c>
      <c r="GKQ31">
        <f t="shared" si="88"/>
        <v>0</v>
      </c>
      <c r="GKR31">
        <f t="shared" si="88"/>
        <v>0</v>
      </c>
      <c r="GKS31">
        <f t="shared" si="88"/>
        <v>0</v>
      </c>
      <c r="GKT31">
        <f t="shared" si="88"/>
        <v>0</v>
      </c>
      <c r="GKU31">
        <f t="shared" si="88"/>
        <v>0</v>
      </c>
      <c r="GKV31">
        <f t="shared" si="88"/>
        <v>0</v>
      </c>
      <c r="GKW31">
        <f t="shared" si="88"/>
        <v>0</v>
      </c>
      <c r="GKX31">
        <f t="shared" si="88"/>
        <v>0</v>
      </c>
      <c r="GKY31">
        <f t="shared" si="88"/>
        <v>0</v>
      </c>
      <c r="GKZ31">
        <f t="shared" si="88"/>
        <v>0</v>
      </c>
      <c r="GLA31">
        <f t="shared" si="88"/>
        <v>0</v>
      </c>
      <c r="GLB31">
        <f t="shared" si="88"/>
        <v>0</v>
      </c>
      <c r="GLC31">
        <f t="shared" si="88"/>
        <v>0</v>
      </c>
      <c r="GLD31">
        <f t="shared" si="88"/>
        <v>0</v>
      </c>
      <c r="GLE31">
        <f t="shared" si="88"/>
        <v>0</v>
      </c>
      <c r="GLF31">
        <f t="shared" si="88"/>
        <v>0</v>
      </c>
      <c r="GLG31">
        <f t="shared" si="88"/>
        <v>0</v>
      </c>
      <c r="GLH31">
        <f t="shared" si="88"/>
        <v>0</v>
      </c>
      <c r="GLI31">
        <f t="shared" si="88"/>
        <v>0</v>
      </c>
      <c r="GLJ31">
        <f t="shared" si="88"/>
        <v>0</v>
      </c>
      <c r="GLK31">
        <f t="shared" si="88"/>
        <v>0</v>
      </c>
      <c r="GLL31">
        <f t="shared" si="88"/>
        <v>0</v>
      </c>
      <c r="GLM31">
        <f t="shared" si="88"/>
        <v>0</v>
      </c>
      <c r="GLN31">
        <f t="shared" si="88"/>
        <v>0</v>
      </c>
      <c r="GLO31">
        <f t="shared" si="88"/>
        <v>0</v>
      </c>
      <c r="GLP31">
        <f t="shared" si="88"/>
        <v>0</v>
      </c>
      <c r="GLQ31">
        <f t="shared" si="88"/>
        <v>0</v>
      </c>
      <c r="GLR31">
        <f t="shared" si="88"/>
        <v>0</v>
      </c>
      <c r="GLS31">
        <f t="shared" si="88"/>
        <v>0</v>
      </c>
      <c r="GLT31">
        <f t="shared" si="88"/>
        <v>0</v>
      </c>
      <c r="GLU31">
        <f t="shared" si="88"/>
        <v>0</v>
      </c>
      <c r="GLV31">
        <f t="shared" si="88"/>
        <v>0</v>
      </c>
      <c r="GLW31">
        <f t="shared" ref="GLW31:GOH31" si="89">GLV32</f>
        <v>0</v>
      </c>
      <c r="GLX31">
        <f t="shared" si="89"/>
        <v>0</v>
      </c>
      <c r="GLY31">
        <f t="shared" si="89"/>
        <v>0</v>
      </c>
      <c r="GLZ31">
        <f t="shared" si="89"/>
        <v>0</v>
      </c>
      <c r="GMA31">
        <f t="shared" si="89"/>
        <v>0</v>
      </c>
      <c r="GMB31">
        <f t="shared" si="89"/>
        <v>0</v>
      </c>
      <c r="GMC31">
        <f t="shared" si="89"/>
        <v>0</v>
      </c>
      <c r="GMD31">
        <f t="shared" si="89"/>
        <v>0</v>
      </c>
      <c r="GME31">
        <f t="shared" si="89"/>
        <v>0</v>
      </c>
      <c r="GMF31">
        <f t="shared" si="89"/>
        <v>0</v>
      </c>
      <c r="GMG31">
        <f t="shared" si="89"/>
        <v>0</v>
      </c>
      <c r="GMH31">
        <f t="shared" si="89"/>
        <v>0</v>
      </c>
      <c r="GMI31">
        <f t="shared" si="89"/>
        <v>0</v>
      </c>
      <c r="GMJ31">
        <f t="shared" si="89"/>
        <v>0</v>
      </c>
      <c r="GMK31">
        <f t="shared" si="89"/>
        <v>0</v>
      </c>
      <c r="GML31">
        <f t="shared" si="89"/>
        <v>0</v>
      </c>
      <c r="GMM31">
        <f t="shared" si="89"/>
        <v>0</v>
      </c>
      <c r="GMN31">
        <f t="shared" si="89"/>
        <v>0</v>
      </c>
      <c r="GMO31">
        <f t="shared" si="89"/>
        <v>0</v>
      </c>
      <c r="GMP31">
        <f t="shared" si="89"/>
        <v>0</v>
      </c>
      <c r="GMQ31">
        <f t="shared" si="89"/>
        <v>0</v>
      </c>
      <c r="GMR31">
        <f t="shared" si="89"/>
        <v>0</v>
      </c>
      <c r="GMS31">
        <f t="shared" si="89"/>
        <v>0</v>
      </c>
      <c r="GMT31">
        <f t="shared" si="89"/>
        <v>0</v>
      </c>
      <c r="GMU31">
        <f t="shared" si="89"/>
        <v>0</v>
      </c>
      <c r="GMV31">
        <f t="shared" si="89"/>
        <v>0</v>
      </c>
      <c r="GMW31">
        <f t="shared" si="89"/>
        <v>0</v>
      </c>
      <c r="GMX31">
        <f t="shared" si="89"/>
        <v>0</v>
      </c>
      <c r="GMY31">
        <f t="shared" si="89"/>
        <v>0</v>
      </c>
      <c r="GMZ31">
        <f t="shared" si="89"/>
        <v>0</v>
      </c>
      <c r="GNA31">
        <f t="shared" si="89"/>
        <v>0</v>
      </c>
      <c r="GNB31">
        <f t="shared" si="89"/>
        <v>0</v>
      </c>
      <c r="GNC31">
        <f t="shared" si="89"/>
        <v>0</v>
      </c>
      <c r="GND31">
        <f t="shared" si="89"/>
        <v>0</v>
      </c>
      <c r="GNE31">
        <f t="shared" si="89"/>
        <v>0</v>
      </c>
      <c r="GNF31">
        <f t="shared" si="89"/>
        <v>0</v>
      </c>
      <c r="GNG31">
        <f t="shared" si="89"/>
        <v>0</v>
      </c>
      <c r="GNH31">
        <f t="shared" si="89"/>
        <v>0</v>
      </c>
      <c r="GNI31">
        <f t="shared" si="89"/>
        <v>0</v>
      </c>
      <c r="GNJ31">
        <f t="shared" si="89"/>
        <v>0</v>
      </c>
      <c r="GNK31">
        <f t="shared" si="89"/>
        <v>0</v>
      </c>
      <c r="GNL31">
        <f t="shared" si="89"/>
        <v>0</v>
      </c>
      <c r="GNM31">
        <f t="shared" si="89"/>
        <v>0</v>
      </c>
      <c r="GNN31">
        <f t="shared" si="89"/>
        <v>0</v>
      </c>
      <c r="GNO31">
        <f t="shared" si="89"/>
        <v>0</v>
      </c>
      <c r="GNP31">
        <f t="shared" si="89"/>
        <v>0</v>
      </c>
      <c r="GNQ31">
        <f t="shared" si="89"/>
        <v>0</v>
      </c>
      <c r="GNR31">
        <f t="shared" si="89"/>
        <v>0</v>
      </c>
      <c r="GNS31">
        <f t="shared" si="89"/>
        <v>0</v>
      </c>
      <c r="GNT31">
        <f t="shared" si="89"/>
        <v>0</v>
      </c>
      <c r="GNU31">
        <f t="shared" si="89"/>
        <v>0</v>
      </c>
      <c r="GNV31">
        <f t="shared" si="89"/>
        <v>0</v>
      </c>
      <c r="GNW31">
        <f t="shared" si="89"/>
        <v>0</v>
      </c>
      <c r="GNX31">
        <f t="shared" si="89"/>
        <v>0</v>
      </c>
      <c r="GNY31">
        <f t="shared" si="89"/>
        <v>0</v>
      </c>
      <c r="GNZ31">
        <f t="shared" si="89"/>
        <v>0</v>
      </c>
      <c r="GOA31">
        <f t="shared" si="89"/>
        <v>0</v>
      </c>
      <c r="GOB31">
        <f t="shared" si="89"/>
        <v>0</v>
      </c>
      <c r="GOC31">
        <f t="shared" si="89"/>
        <v>0</v>
      </c>
      <c r="GOD31">
        <f t="shared" si="89"/>
        <v>0</v>
      </c>
      <c r="GOE31">
        <f t="shared" si="89"/>
        <v>0</v>
      </c>
      <c r="GOF31">
        <f t="shared" si="89"/>
        <v>0</v>
      </c>
      <c r="GOG31">
        <f t="shared" si="89"/>
        <v>0</v>
      </c>
      <c r="GOH31">
        <f t="shared" si="89"/>
        <v>0</v>
      </c>
      <c r="GOI31">
        <f t="shared" ref="GOI31:GQT31" si="90">GOH32</f>
        <v>0</v>
      </c>
      <c r="GOJ31">
        <f t="shared" si="90"/>
        <v>0</v>
      </c>
      <c r="GOK31">
        <f t="shared" si="90"/>
        <v>0</v>
      </c>
      <c r="GOL31">
        <f t="shared" si="90"/>
        <v>0</v>
      </c>
      <c r="GOM31">
        <f t="shared" si="90"/>
        <v>0</v>
      </c>
      <c r="GON31">
        <f t="shared" si="90"/>
        <v>0</v>
      </c>
      <c r="GOO31">
        <f t="shared" si="90"/>
        <v>0</v>
      </c>
      <c r="GOP31">
        <f t="shared" si="90"/>
        <v>0</v>
      </c>
      <c r="GOQ31">
        <f t="shared" si="90"/>
        <v>0</v>
      </c>
      <c r="GOR31">
        <f t="shared" si="90"/>
        <v>0</v>
      </c>
      <c r="GOS31">
        <f t="shared" si="90"/>
        <v>0</v>
      </c>
      <c r="GOT31">
        <f t="shared" si="90"/>
        <v>0</v>
      </c>
      <c r="GOU31">
        <f t="shared" si="90"/>
        <v>0</v>
      </c>
      <c r="GOV31">
        <f t="shared" si="90"/>
        <v>0</v>
      </c>
      <c r="GOW31">
        <f t="shared" si="90"/>
        <v>0</v>
      </c>
      <c r="GOX31">
        <f t="shared" si="90"/>
        <v>0</v>
      </c>
      <c r="GOY31">
        <f t="shared" si="90"/>
        <v>0</v>
      </c>
      <c r="GOZ31">
        <f t="shared" si="90"/>
        <v>0</v>
      </c>
      <c r="GPA31">
        <f t="shared" si="90"/>
        <v>0</v>
      </c>
      <c r="GPB31">
        <f t="shared" si="90"/>
        <v>0</v>
      </c>
      <c r="GPC31">
        <f t="shared" si="90"/>
        <v>0</v>
      </c>
      <c r="GPD31">
        <f t="shared" si="90"/>
        <v>0</v>
      </c>
      <c r="GPE31">
        <f t="shared" si="90"/>
        <v>0</v>
      </c>
      <c r="GPF31">
        <f t="shared" si="90"/>
        <v>0</v>
      </c>
      <c r="GPG31">
        <f t="shared" si="90"/>
        <v>0</v>
      </c>
      <c r="GPH31">
        <f t="shared" si="90"/>
        <v>0</v>
      </c>
      <c r="GPI31">
        <f t="shared" si="90"/>
        <v>0</v>
      </c>
      <c r="GPJ31">
        <f t="shared" si="90"/>
        <v>0</v>
      </c>
      <c r="GPK31">
        <f t="shared" si="90"/>
        <v>0</v>
      </c>
      <c r="GPL31">
        <f t="shared" si="90"/>
        <v>0</v>
      </c>
      <c r="GPM31">
        <f t="shared" si="90"/>
        <v>0</v>
      </c>
      <c r="GPN31">
        <f t="shared" si="90"/>
        <v>0</v>
      </c>
      <c r="GPO31">
        <f t="shared" si="90"/>
        <v>0</v>
      </c>
      <c r="GPP31">
        <f t="shared" si="90"/>
        <v>0</v>
      </c>
      <c r="GPQ31">
        <f t="shared" si="90"/>
        <v>0</v>
      </c>
      <c r="GPR31">
        <f t="shared" si="90"/>
        <v>0</v>
      </c>
      <c r="GPS31">
        <f t="shared" si="90"/>
        <v>0</v>
      </c>
      <c r="GPT31">
        <f t="shared" si="90"/>
        <v>0</v>
      </c>
      <c r="GPU31">
        <f t="shared" si="90"/>
        <v>0</v>
      </c>
      <c r="GPV31">
        <f t="shared" si="90"/>
        <v>0</v>
      </c>
      <c r="GPW31">
        <f t="shared" si="90"/>
        <v>0</v>
      </c>
      <c r="GPX31">
        <f t="shared" si="90"/>
        <v>0</v>
      </c>
      <c r="GPY31">
        <f t="shared" si="90"/>
        <v>0</v>
      </c>
      <c r="GPZ31">
        <f t="shared" si="90"/>
        <v>0</v>
      </c>
      <c r="GQA31">
        <f t="shared" si="90"/>
        <v>0</v>
      </c>
      <c r="GQB31">
        <f t="shared" si="90"/>
        <v>0</v>
      </c>
      <c r="GQC31">
        <f t="shared" si="90"/>
        <v>0</v>
      </c>
      <c r="GQD31">
        <f t="shared" si="90"/>
        <v>0</v>
      </c>
      <c r="GQE31">
        <f t="shared" si="90"/>
        <v>0</v>
      </c>
      <c r="GQF31">
        <f t="shared" si="90"/>
        <v>0</v>
      </c>
      <c r="GQG31">
        <f t="shared" si="90"/>
        <v>0</v>
      </c>
      <c r="GQH31">
        <f t="shared" si="90"/>
        <v>0</v>
      </c>
      <c r="GQI31">
        <f t="shared" si="90"/>
        <v>0</v>
      </c>
      <c r="GQJ31">
        <f t="shared" si="90"/>
        <v>0</v>
      </c>
      <c r="GQK31">
        <f t="shared" si="90"/>
        <v>0</v>
      </c>
      <c r="GQL31">
        <f t="shared" si="90"/>
        <v>0</v>
      </c>
      <c r="GQM31">
        <f t="shared" si="90"/>
        <v>0</v>
      </c>
      <c r="GQN31">
        <f t="shared" si="90"/>
        <v>0</v>
      </c>
      <c r="GQO31">
        <f t="shared" si="90"/>
        <v>0</v>
      </c>
      <c r="GQP31">
        <f t="shared" si="90"/>
        <v>0</v>
      </c>
      <c r="GQQ31">
        <f t="shared" si="90"/>
        <v>0</v>
      </c>
      <c r="GQR31">
        <f t="shared" si="90"/>
        <v>0</v>
      </c>
      <c r="GQS31">
        <f t="shared" si="90"/>
        <v>0</v>
      </c>
      <c r="GQT31">
        <f t="shared" si="90"/>
        <v>0</v>
      </c>
      <c r="GQU31">
        <f t="shared" ref="GQU31:GTF31" si="91">GQT32</f>
        <v>0</v>
      </c>
      <c r="GQV31">
        <f t="shared" si="91"/>
        <v>0</v>
      </c>
      <c r="GQW31">
        <f t="shared" si="91"/>
        <v>0</v>
      </c>
      <c r="GQX31">
        <f t="shared" si="91"/>
        <v>0</v>
      </c>
      <c r="GQY31">
        <f t="shared" si="91"/>
        <v>0</v>
      </c>
      <c r="GQZ31">
        <f t="shared" si="91"/>
        <v>0</v>
      </c>
      <c r="GRA31">
        <f t="shared" si="91"/>
        <v>0</v>
      </c>
      <c r="GRB31">
        <f t="shared" si="91"/>
        <v>0</v>
      </c>
      <c r="GRC31">
        <f t="shared" si="91"/>
        <v>0</v>
      </c>
      <c r="GRD31">
        <f t="shared" si="91"/>
        <v>0</v>
      </c>
      <c r="GRE31">
        <f t="shared" si="91"/>
        <v>0</v>
      </c>
      <c r="GRF31">
        <f t="shared" si="91"/>
        <v>0</v>
      </c>
      <c r="GRG31">
        <f t="shared" si="91"/>
        <v>0</v>
      </c>
      <c r="GRH31">
        <f t="shared" si="91"/>
        <v>0</v>
      </c>
      <c r="GRI31">
        <f t="shared" si="91"/>
        <v>0</v>
      </c>
      <c r="GRJ31">
        <f t="shared" si="91"/>
        <v>0</v>
      </c>
      <c r="GRK31">
        <f t="shared" si="91"/>
        <v>0</v>
      </c>
      <c r="GRL31">
        <f t="shared" si="91"/>
        <v>0</v>
      </c>
      <c r="GRM31">
        <f t="shared" si="91"/>
        <v>0</v>
      </c>
      <c r="GRN31">
        <f t="shared" si="91"/>
        <v>0</v>
      </c>
      <c r="GRO31">
        <f t="shared" si="91"/>
        <v>0</v>
      </c>
      <c r="GRP31">
        <f t="shared" si="91"/>
        <v>0</v>
      </c>
      <c r="GRQ31">
        <f t="shared" si="91"/>
        <v>0</v>
      </c>
      <c r="GRR31">
        <f t="shared" si="91"/>
        <v>0</v>
      </c>
      <c r="GRS31">
        <f t="shared" si="91"/>
        <v>0</v>
      </c>
      <c r="GRT31">
        <f t="shared" si="91"/>
        <v>0</v>
      </c>
      <c r="GRU31">
        <f t="shared" si="91"/>
        <v>0</v>
      </c>
      <c r="GRV31">
        <f t="shared" si="91"/>
        <v>0</v>
      </c>
      <c r="GRW31">
        <f t="shared" si="91"/>
        <v>0</v>
      </c>
      <c r="GRX31">
        <f t="shared" si="91"/>
        <v>0</v>
      </c>
      <c r="GRY31">
        <f t="shared" si="91"/>
        <v>0</v>
      </c>
      <c r="GRZ31">
        <f t="shared" si="91"/>
        <v>0</v>
      </c>
      <c r="GSA31">
        <f t="shared" si="91"/>
        <v>0</v>
      </c>
      <c r="GSB31">
        <f t="shared" si="91"/>
        <v>0</v>
      </c>
      <c r="GSC31">
        <f t="shared" si="91"/>
        <v>0</v>
      </c>
      <c r="GSD31">
        <f t="shared" si="91"/>
        <v>0</v>
      </c>
      <c r="GSE31">
        <f t="shared" si="91"/>
        <v>0</v>
      </c>
      <c r="GSF31">
        <f t="shared" si="91"/>
        <v>0</v>
      </c>
      <c r="GSG31">
        <f t="shared" si="91"/>
        <v>0</v>
      </c>
      <c r="GSH31">
        <f t="shared" si="91"/>
        <v>0</v>
      </c>
      <c r="GSI31">
        <f t="shared" si="91"/>
        <v>0</v>
      </c>
      <c r="GSJ31">
        <f t="shared" si="91"/>
        <v>0</v>
      </c>
      <c r="GSK31">
        <f t="shared" si="91"/>
        <v>0</v>
      </c>
      <c r="GSL31">
        <f t="shared" si="91"/>
        <v>0</v>
      </c>
      <c r="GSM31">
        <f t="shared" si="91"/>
        <v>0</v>
      </c>
      <c r="GSN31">
        <f t="shared" si="91"/>
        <v>0</v>
      </c>
      <c r="GSO31">
        <f t="shared" si="91"/>
        <v>0</v>
      </c>
      <c r="GSP31">
        <f t="shared" si="91"/>
        <v>0</v>
      </c>
      <c r="GSQ31">
        <f t="shared" si="91"/>
        <v>0</v>
      </c>
      <c r="GSR31">
        <f t="shared" si="91"/>
        <v>0</v>
      </c>
      <c r="GSS31">
        <f t="shared" si="91"/>
        <v>0</v>
      </c>
      <c r="GST31">
        <f t="shared" si="91"/>
        <v>0</v>
      </c>
      <c r="GSU31">
        <f t="shared" si="91"/>
        <v>0</v>
      </c>
      <c r="GSV31">
        <f t="shared" si="91"/>
        <v>0</v>
      </c>
      <c r="GSW31">
        <f t="shared" si="91"/>
        <v>0</v>
      </c>
      <c r="GSX31">
        <f t="shared" si="91"/>
        <v>0</v>
      </c>
      <c r="GSY31">
        <f t="shared" si="91"/>
        <v>0</v>
      </c>
      <c r="GSZ31">
        <f t="shared" si="91"/>
        <v>0</v>
      </c>
      <c r="GTA31">
        <f t="shared" si="91"/>
        <v>0</v>
      </c>
      <c r="GTB31">
        <f t="shared" si="91"/>
        <v>0</v>
      </c>
      <c r="GTC31">
        <f t="shared" si="91"/>
        <v>0</v>
      </c>
      <c r="GTD31">
        <f t="shared" si="91"/>
        <v>0</v>
      </c>
      <c r="GTE31">
        <f t="shared" si="91"/>
        <v>0</v>
      </c>
      <c r="GTF31">
        <f t="shared" si="91"/>
        <v>0</v>
      </c>
      <c r="GTG31">
        <f t="shared" ref="GTG31:GVR31" si="92">GTF32</f>
        <v>0</v>
      </c>
      <c r="GTH31">
        <f t="shared" si="92"/>
        <v>0</v>
      </c>
      <c r="GTI31">
        <f t="shared" si="92"/>
        <v>0</v>
      </c>
      <c r="GTJ31">
        <f t="shared" si="92"/>
        <v>0</v>
      </c>
      <c r="GTK31">
        <f t="shared" si="92"/>
        <v>0</v>
      </c>
      <c r="GTL31">
        <f t="shared" si="92"/>
        <v>0</v>
      </c>
      <c r="GTM31">
        <f t="shared" si="92"/>
        <v>0</v>
      </c>
      <c r="GTN31">
        <f t="shared" si="92"/>
        <v>0</v>
      </c>
      <c r="GTO31">
        <f t="shared" si="92"/>
        <v>0</v>
      </c>
      <c r="GTP31">
        <f t="shared" si="92"/>
        <v>0</v>
      </c>
      <c r="GTQ31">
        <f t="shared" si="92"/>
        <v>0</v>
      </c>
      <c r="GTR31">
        <f t="shared" si="92"/>
        <v>0</v>
      </c>
      <c r="GTS31">
        <f t="shared" si="92"/>
        <v>0</v>
      </c>
      <c r="GTT31">
        <f t="shared" si="92"/>
        <v>0</v>
      </c>
      <c r="GTU31">
        <f t="shared" si="92"/>
        <v>0</v>
      </c>
      <c r="GTV31">
        <f t="shared" si="92"/>
        <v>0</v>
      </c>
      <c r="GTW31">
        <f t="shared" si="92"/>
        <v>0</v>
      </c>
      <c r="GTX31">
        <f t="shared" si="92"/>
        <v>0</v>
      </c>
      <c r="GTY31">
        <f t="shared" si="92"/>
        <v>0</v>
      </c>
      <c r="GTZ31">
        <f t="shared" si="92"/>
        <v>0</v>
      </c>
      <c r="GUA31">
        <f t="shared" si="92"/>
        <v>0</v>
      </c>
      <c r="GUB31">
        <f t="shared" si="92"/>
        <v>0</v>
      </c>
      <c r="GUC31">
        <f t="shared" si="92"/>
        <v>0</v>
      </c>
      <c r="GUD31">
        <f t="shared" si="92"/>
        <v>0</v>
      </c>
      <c r="GUE31">
        <f t="shared" si="92"/>
        <v>0</v>
      </c>
      <c r="GUF31">
        <f t="shared" si="92"/>
        <v>0</v>
      </c>
      <c r="GUG31">
        <f t="shared" si="92"/>
        <v>0</v>
      </c>
      <c r="GUH31">
        <f t="shared" si="92"/>
        <v>0</v>
      </c>
      <c r="GUI31">
        <f t="shared" si="92"/>
        <v>0</v>
      </c>
      <c r="GUJ31">
        <f t="shared" si="92"/>
        <v>0</v>
      </c>
      <c r="GUK31">
        <f t="shared" si="92"/>
        <v>0</v>
      </c>
      <c r="GUL31">
        <f t="shared" si="92"/>
        <v>0</v>
      </c>
      <c r="GUM31">
        <f t="shared" si="92"/>
        <v>0</v>
      </c>
      <c r="GUN31">
        <f t="shared" si="92"/>
        <v>0</v>
      </c>
      <c r="GUO31">
        <f t="shared" si="92"/>
        <v>0</v>
      </c>
      <c r="GUP31">
        <f t="shared" si="92"/>
        <v>0</v>
      </c>
      <c r="GUQ31">
        <f t="shared" si="92"/>
        <v>0</v>
      </c>
      <c r="GUR31">
        <f t="shared" si="92"/>
        <v>0</v>
      </c>
      <c r="GUS31">
        <f t="shared" si="92"/>
        <v>0</v>
      </c>
      <c r="GUT31">
        <f t="shared" si="92"/>
        <v>0</v>
      </c>
      <c r="GUU31">
        <f t="shared" si="92"/>
        <v>0</v>
      </c>
      <c r="GUV31">
        <f t="shared" si="92"/>
        <v>0</v>
      </c>
      <c r="GUW31">
        <f t="shared" si="92"/>
        <v>0</v>
      </c>
      <c r="GUX31">
        <f t="shared" si="92"/>
        <v>0</v>
      </c>
      <c r="GUY31">
        <f t="shared" si="92"/>
        <v>0</v>
      </c>
      <c r="GUZ31">
        <f t="shared" si="92"/>
        <v>0</v>
      </c>
      <c r="GVA31">
        <f t="shared" si="92"/>
        <v>0</v>
      </c>
      <c r="GVB31">
        <f t="shared" si="92"/>
        <v>0</v>
      </c>
      <c r="GVC31">
        <f t="shared" si="92"/>
        <v>0</v>
      </c>
      <c r="GVD31">
        <f t="shared" si="92"/>
        <v>0</v>
      </c>
      <c r="GVE31">
        <f t="shared" si="92"/>
        <v>0</v>
      </c>
      <c r="GVF31">
        <f t="shared" si="92"/>
        <v>0</v>
      </c>
      <c r="GVG31">
        <f t="shared" si="92"/>
        <v>0</v>
      </c>
      <c r="GVH31">
        <f t="shared" si="92"/>
        <v>0</v>
      </c>
      <c r="GVI31">
        <f t="shared" si="92"/>
        <v>0</v>
      </c>
      <c r="GVJ31">
        <f t="shared" si="92"/>
        <v>0</v>
      </c>
      <c r="GVK31">
        <f t="shared" si="92"/>
        <v>0</v>
      </c>
      <c r="GVL31">
        <f t="shared" si="92"/>
        <v>0</v>
      </c>
      <c r="GVM31">
        <f t="shared" si="92"/>
        <v>0</v>
      </c>
      <c r="GVN31">
        <f t="shared" si="92"/>
        <v>0</v>
      </c>
      <c r="GVO31">
        <f t="shared" si="92"/>
        <v>0</v>
      </c>
      <c r="GVP31">
        <f t="shared" si="92"/>
        <v>0</v>
      </c>
      <c r="GVQ31">
        <f t="shared" si="92"/>
        <v>0</v>
      </c>
      <c r="GVR31">
        <f t="shared" si="92"/>
        <v>0</v>
      </c>
      <c r="GVS31">
        <f t="shared" ref="GVS31:GYD31" si="93">GVR32</f>
        <v>0</v>
      </c>
      <c r="GVT31">
        <f t="shared" si="93"/>
        <v>0</v>
      </c>
      <c r="GVU31">
        <f t="shared" si="93"/>
        <v>0</v>
      </c>
      <c r="GVV31">
        <f t="shared" si="93"/>
        <v>0</v>
      </c>
      <c r="GVW31">
        <f t="shared" si="93"/>
        <v>0</v>
      </c>
      <c r="GVX31">
        <f t="shared" si="93"/>
        <v>0</v>
      </c>
      <c r="GVY31">
        <f t="shared" si="93"/>
        <v>0</v>
      </c>
      <c r="GVZ31">
        <f t="shared" si="93"/>
        <v>0</v>
      </c>
      <c r="GWA31">
        <f t="shared" si="93"/>
        <v>0</v>
      </c>
      <c r="GWB31">
        <f t="shared" si="93"/>
        <v>0</v>
      </c>
      <c r="GWC31">
        <f t="shared" si="93"/>
        <v>0</v>
      </c>
      <c r="GWD31">
        <f t="shared" si="93"/>
        <v>0</v>
      </c>
      <c r="GWE31">
        <f t="shared" si="93"/>
        <v>0</v>
      </c>
      <c r="GWF31">
        <f t="shared" si="93"/>
        <v>0</v>
      </c>
      <c r="GWG31">
        <f t="shared" si="93"/>
        <v>0</v>
      </c>
      <c r="GWH31">
        <f t="shared" si="93"/>
        <v>0</v>
      </c>
      <c r="GWI31">
        <f t="shared" si="93"/>
        <v>0</v>
      </c>
      <c r="GWJ31">
        <f t="shared" si="93"/>
        <v>0</v>
      </c>
      <c r="GWK31">
        <f t="shared" si="93"/>
        <v>0</v>
      </c>
      <c r="GWL31">
        <f t="shared" si="93"/>
        <v>0</v>
      </c>
      <c r="GWM31">
        <f t="shared" si="93"/>
        <v>0</v>
      </c>
      <c r="GWN31">
        <f t="shared" si="93"/>
        <v>0</v>
      </c>
      <c r="GWO31">
        <f t="shared" si="93"/>
        <v>0</v>
      </c>
      <c r="GWP31">
        <f t="shared" si="93"/>
        <v>0</v>
      </c>
      <c r="GWQ31">
        <f t="shared" si="93"/>
        <v>0</v>
      </c>
      <c r="GWR31">
        <f t="shared" si="93"/>
        <v>0</v>
      </c>
      <c r="GWS31">
        <f t="shared" si="93"/>
        <v>0</v>
      </c>
      <c r="GWT31">
        <f t="shared" si="93"/>
        <v>0</v>
      </c>
      <c r="GWU31">
        <f t="shared" si="93"/>
        <v>0</v>
      </c>
      <c r="GWV31">
        <f t="shared" si="93"/>
        <v>0</v>
      </c>
      <c r="GWW31">
        <f t="shared" si="93"/>
        <v>0</v>
      </c>
      <c r="GWX31">
        <f t="shared" si="93"/>
        <v>0</v>
      </c>
      <c r="GWY31">
        <f t="shared" si="93"/>
        <v>0</v>
      </c>
      <c r="GWZ31">
        <f t="shared" si="93"/>
        <v>0</v>
      </c>
      <c r="GXA31">
        <f t="shared" si="93"/>
        <v>0</v>
      </c>
      <c r="GXB31">
        <f t="shared" si="93"/>
        <v>0</v>
      </c>
      <c r="GXC31">
        <f t="shared" si="93"/>
        <v>0</v>
      </c>
      <c r="GXD31">
        <f t="shared" si="93"/>
        <v>0</v>
      </c>
      <c r="GXE31">
        <f t="shared" si="93"/>
        <v>0</v>
      </c>
      <c r="GXF31">
        <f t="shared" si="93"/>
        <v>0</v>
      </c>
      <c r="GXG31">
        <f t="shared" si="93"/>
        <v>0</v>
      </c>
      <c r="GXH31">
        <f t="shared" si="93"/>
        <v>0</v>
      </c>
      <c r="GXI31">
        <f t="shared" si="93"/>
        <v>0</v>
      </c>
      <c r="GXJ31">
        <f t="shared" si="93"/>
        <v>0</v>
      </c>
      <c r="GXK31">
        <f t="shared" si="93"/>
        <v>0</v>
      </c>
      <c r="GXL31">
        <f t="shared" si="93"/>
        <v>0</v>
      </c>
      <c r="GXM31">
        <f t="shared" si="93"/>
        <v>0</v>
      </c>
      <c r="GXN31">
        <f t="shared" si="93"/>
        <v>0</v>
      </c>
      <c r="GXO31">
        <f t="shared" si="93"/>
        <v>0</v>
      </c>
      <c r="GXP31">
        <f t="shared" si="93"/>
        <v>0</v>
      </c>
      <c r="GXQ31">
        <f t="shared" si="93"/>
        <v>0</v>
      </c>
      <c r="GXR31">
        <f t="shared" si="93"/>
        <v>0</v>
      </c>
      <c r="GXS31">
        <f t="shared" si="93"/>
        <v>0</v>
      </c>
      <c r="GXT31">
        <f t="shared" si="93"/>
        <v>0</v>
      </c>
      <c r="GXU31">
        <f t="shared" si="93"/>
        <v>0</v>
      </c>
      <c r="GXV31">
        <f t="shared" si="93"/>
        <v>0</v>
      </c>
      <c r="GXW31">
        <f t="shared" si="93"/>
        <v>0</v>
      </c>
      <c r="GXX31">
        <f t="shared" si="93"/>
        <v>0</v>
      </c>
      <c r="GXY31">
        <f t="shared" si="93"/>
        <v>0</v>
      </c>
      <c r="GXZ31">
        <f t="shared" si="93"/>
        <v>0</v>
      </c>
      <c r="GYA31">
        <f t="shared" si="93"/>
        <v>0</v>
      </c>
      <c r="GYB31">
        <f t="shared" si="93"/>
        <v>0</v>
      </c>
      <c r="GYC31">
        <f t="shared" si="93"/>
        <v>0</v>
      </c>
      <c r="GYD31">
        <f t="shared" si="93"/>
        <v>0</v>
      </c>
      <c r="GYE31">
        <f t="shared" ref="GYE31:HAP31" si="94">GYD32</f>
        <v>0</v>
      </c>
      <c r="GYF31">
        <f t="shared" si="94"/>
        <v>0</v>
      </c>
      <c r="GYG31">
        <f t="shared" si="94"/>
        <v>0</v>
      </c>
      <c r="GYH31">
        <f t="shared" si="94"/>
        <v>0</v>
      </c>
      <c r="GYI31">
        <f t="shared" si="94"/>
        <v>0</v>
      </c>
      <c r="GYJ31">
        <f t="shared" si="94"/>
        <v>0</v>
      </c>
      <c r="GYK31">
        <f t="shared" si="94"/>
        <v>0</v>
      </c>
      <c r="GYL31">
        <f t="shared" si="94"/>
        <v>0</v>
      </c>
      <c r="GYM31">
        <f t="shared" si="94"/>
        <v>0</v>
      </c>
      <c r="GYN31">
        <f t="shared" si="94"/>
        <v>0</v>
      </c>
      <c r="GYO31">
        <f t="shared" si="94"/>
        <v>0</v>
      </c>
      <c r="GYP31">
        <f t="shared" si="94"/>
        <v>0</v>
      </c>
      <c r="GYQ31">
        <f t="shared" si="94"/>
        <v>0</v>
      </c>
      <c r="GYR31">
        <f t="shared" si="94"/>
        <v>0</v>
      </c>
      <c r="GYS31">
        <f t="shared" si="94"/>
        <v>0</v>
      </c>
      <c r="GYT31">
        <f t="shared" si="94"/>
        <v>0</v>
      </c>
      <c r="GYU31">
        <f t="shared" si="94"/>
        <v>0</v>
      </c>
      <c r="GYV31">
        <f t="shared" si="94"/>
        <v>0</v>
      </c>
      <c r="GYW31">
        <f t="shared" si="94"/>
        <v>0</v>
      </c>
      <c r="GYX31">
        <f t="shared" si="94"/>
        <v>0</v>
      </c>
      <c r="GYY31">
        <f t="shared" si="94"/>
        <v>0</v>
      </c>
      <c r="GYZ31">
        <f t="shared" si="94"/>
        <v>0</v>
      </c>
      <c r="GZA31">
        <f t="shared" si="94"/>
        <v>0</v>
      </c>
      <c r="GZB31">
        <f t="shared" si="94"/>
        <v>0</v>
      </c>
      <c r="GZC31">
        <f t="shared" si="94"/>
        <v>0</v>
      </c>
      <c r="GZD31">
        <f t="shared" si="94"/>
        <v>0</v>
      </c>
      <c r="GZE31">
        <f t="shared" si="94"/>
        <v>0</v>
      </c>
      <c r="GZF31">
        <f t="shared" si="94"/>
        <v>0</v>
      </c>
      <c r="GZG31">
        <f t="shared" si="94"/>
        <v>0</v>
      </c>
      <c r="GZH31">
        <f t="shared" si="94"/>
        <v>0</v>
      </c>
      <c r="GZI31">
        <f t="shared" si="94"/>
        <v>0</v>
      </c>
      <c r="GZJ31">
        <f t="shared" si="94"/>
        <v>0</v>
      </c>
      <c r="GZK31">
        <f t="shared" si="94"/>
        <v>0</v>
      </c>
      <c r="GZL31">
        <f t="shared" si="94"/>
        <v>0</v>
      </c>
      <c r="GZM31">
        <f t="shared" si="94"/>
        <v>0</v>
      </c>
      <c r="GZN31">
        <f t="shared" si="94"/>
        <v>0</v>
      </c>
      <c r="GZO31">
        <f t="shared" si="94"/>
        <v>0</v>
      </c>
      <c r="GZP31">
        <f t="shared" si="94"/>
        <v>0</v>
      </c>
      <c r="GZQ31">
        <f t="shared" si="94"/>
        <v>0</v>
      </c>
      <c r="GZR31">
        <f t="shared" si="94"/>
        <v>0</v>
      </c>
      <c r="GZS31">
        <f t="shared" si="94"/>
        <v>0</v>
      </c>
      <c r="GZT31">
        <f t="shared" si="94"/>
        <v>0</v>
      </c>
      <c r="GZU31">
        <f t="shared" si="94"/>
        <v>0</v>
      </c>
      <c r="GZV31">
        <f t="shared" si="94"/>
        <v>0</v>
      </c>
      <c r="GZW31">
        <f t="shared" si="94"/>
        <v>0</v>
      </c>
      <c r="GZX31">
        <f t="shared" si="94"/>
        <v>0</v>
      </c>
      <c r="GZY31">
        <f t="shared" si="94"/>
        <v>0</v>
      </c>
      <c r="GZZ31">
        <f t="shared" si="94"/>
        <v>0</v>
      </c>
      <c r="HAA31">
        <f t="shared" si="94"/>
        <v>0</v>
      </c>
      <c r="HAB31">
        <f t="shared" si="94"/>
        <v>0</v>
      </c>
      <c r="HAC31">
        <f t="shared" si="94"/>
        <v>0</v>
      </c>
      <c r="HAD31">
        <f t="shared" si="94"/>
        <v>0</v>
      </c>
      <c r="HAE31">
        <f t="shared" si="94"/>
        <v>0</v>
      </c>
      <c r="HAF31">
        <f t="shared" si="94"/>
        <v>0</v>
      </c>
      <c r="HAG31">
        <f t="shared" si="94"/>
        <v>0</v>
      </c>
      <c r="HAH31">
        <f t="shared" si="94"/>
        <v>0</v>
      </c>
      <c r="HAI31">
        <f t="shared" si="94"/>
        <v>0</v>
      </c>
      <c r="HAJ31">
        <f t="shared" si="94"/>
        <v>0</v>
      </c>
      <c r="HAK31">
        <f t="shared" si="94"/>
        <v>0</v>
      </c>
      <c r="HAL31">
        <f t="shared" si="94"/>
        <v>0</v>
      </c>
      <c r="HAM31">
        <f t="shared" si="94"/>
        <v>0</v>
      </c>
      <c r="HAN31">
        <f t="shared" si="94"/>
        <v>0</v>
      </c>
      <c r="HAO31">
        <f t="shared" si="94"/>
        <v>0</v>
      </c>
      <c r="HAP31">
        <f t="shared" si="94"/>
        <v>0</v>
      </c>
      <c r="HAQ31">
        <f t="shared" ref="HAQ31:HDB31" si="95">HAP32</f>
        <v>0</v>
      </c>
      <c r="HAR31">
        <f t="shared" si="95"/>
        <v>0</v>
      </c>
      <c r="HAS31">
        <f t="shared" si="95"/>
        <v>0</v>
      </c>
      <c r="HAT31">
        <f t="shared" si="95"/>
        <v>0</v>
      </c>
      <c r="HAU31">
        <f t="shared" si="95"/>
        <v>0</v>
      </c>
      <c r="HAV31">
        <f t="shared" si="95"/>
        <v>0</v>
      </c>
      <c r="HAW31">
        <f t="shared" si="95"/>
        <v>0</v>
      </c>
      <c r="HAX31">
        <f t="shared" si="95"/>
        <v>0</v>
      </c>
      <c r="HAY31">
        <f t="shared" si="95"/>
        <v>0</v>
      </c>
      <c r="HAZ31">
        <f t="shared" si="95"/>
        <v>0</v>
      </c>
      <c r="HBA31">
        <f t="shared" si="95"/>
        <v>0</v>
      </c>
      <c r="HBB31">
        <f t="shared" si="95"/>
        <v>0</v>
      </c>
      <c r="HBC31">
        <f t="shared" si="95"/>
        <v>0</v>
      </c>
      <c r="HBD31">
        <f t="shared" si="95"/>
        <v>0</v>
      </c>
      <c r="HBE31">
        <f t="shared" si="95"/>
        <v>0</v>
      </c>
      <c r="HBF31">
        <f t="shared" si="95"/>
        <v>0</v>
      </c>
      <c r="HBG31">
        <f t="shared" si="95"/>
        <v>0</v>
      </c>
      <c r="HBH31">
        <f t="shared" si="95"/>
        <v>0</v>
      </c>
      <c r="HBI31">
        <f t="shared" si="95"/>
        <v>0</v>
      </c>
      <c r="HBJ31">
        <f t="shared" si="95"/>
        <v>0</v>
      </c>
      <c r="HBK31">
        <f t="shared" si="95"/>
        <v>0</v>
      </c>
      <c r="HBL31">
        <f t="shared" si="95"/>
        <v>0</v>
      </c>
      <c r="HBM31">
        <f t="shared" si="95"/>
        <v>0</v>
      </c>
      <c r="HBN31">
        <f t="shared" si="95"/>
        <v>0</v>
      </c>
      <c r="HBO31">
        <f t="shared" si="95"/>
        <v>0</v>
      </c>
      <c r="HBP31">
        <f t="shared" si="95"/>
        <v>0</v>
      </c>
      <c r="HBQ31">
        <f t="shared" si="95"/>
        <v>0</v>
      </c>
      <c r="HBR31">
        <f t="shared" si="95"/>
        <v>0</v>
      </c>
      <c r="HBS31">
        <f t="shared" si="95"/>
        <v>0</v>
      </c>
      <c r="HBT31">
        <f t="shared" si="95"/>
        <v>0</v>
      </c>
      <c r="HBU31">
        <f t="shared" si="95"/>
        <v>0</v>
      </c>
      <c r="HBV31">
        <f t="shared" si="95"/>
        <v>0</v>
      </c>
      <c r="HBW31">
        <f t="shared" si="95"/>
        <v>0</v>
      </c>
      <c r="HBX31">
        <f t="shared" si="95"/>
        <v>0</v>
      </c>
      <c r="HBY31">
        <f t="shared" si="95"/>
        <v>0</v>
      </c>
      <c r="HBZ31">
        <f t="shared" si="95"/>
        <v>0</v>
      </c>
      <c r="HCA31">
        <f t="shared" si="95"/>
        <v>0</v>
      </c>
      <c r="HCB31">
        <f t="shared" si="95"/>
        <v>0</v>
      </c>
      <c r="HCC31">
        <f t="shared" si="95"/>
        <v>0</v>
      </c>
      <c r="HCD31">
        <f t="shared" si="95"/>
        <v>0</v>
      </c>
      <c r="HCE31">
        <f t="shared" si="95"/>
        <v>0</v>
      </c>
      <c r="HCF31">
        <f t="shared" si="95"/>
        <v>0</v>
      </c>
      <c r="HCG31">
        <f t="shared" si="95"/>
        <v>0</v>
      </c>
      <c r="HCH31">
        <f t="shared" si="95"/>
        <v>0</v>
      </c>
      <c r="HCI31">
        <f t="shared" si="95"/>
        <v>0</v>
      </c>
      <c r="HCJ31">
        <f t="shared" si="95"/>
        <v>0</v>
      </c>
      <c r="HCK31">
        <f t="shared" si="95"/>
        <v>0</v>
      </c>
      <c r="HCL31">
        <f t="shared" si="95"/>
        <v>0</v>
      </c>
      <c r="HCM31">
        <f t="shared" si="95"/>
        <v>0</v>
      </c>
      <c r="HCN31">
        <f t="shared" si="95"/>
        <v>0</v>
      </c>
      <c r="HCO31">
        <f t="shared" si="95"/>
        <v>0</v>
      </c>
      <c r="HCP31">
        <f t="shared" si="95"/>
        <v>0</v>
      </c>
      <c r="HCQ31">
        <f t="shared" si="95"/>
        <v>0</v>
      </c>
      <c r="HCR31">
        <f t="shared" si="95"/>
        <v>0</v>
      </c>
      <c r="HCS31">
        <f t="shared" si="95"/>
        <v>0</v>
      </c>
      <c r="HCT31">
        <f t="shared" si="95"/>
        <v>0</v>
      </c>
      <c r="HCU31">
        <f t="shared" si="95"/>
        <v>0</v>
      </c>
      <c r="HCV31">
        <f t="shared" si="95"/>
        <v>0</v>
      </c>
      <c r="HCW31">
        <f t="shared" si="95"/>
        <v>0</v>
      </c>
      <c r="HCX31">
        <f t="shared" si="95"/>
        <v>0</v>
      </c>
      <c r="HCY31">
        <f t="shared" si="95"/>
        <v>0</v>
      </c>
      <c r="HCZ31">
        <f t="shared" si="95"/>
        <v>0</v>
      </c>
      <c r="HDA31">
        <f t="shared" si="95"/>
        <v>0</v>
      </c>
      <c r="HDB31">
        <f t="shared" si="95"/>
        <v>0</v>
      </c>
      <c r="HDC31">
        <f t="shared" ref="HDC31:HFN31" si="96">HDB32</f>
        <v>0</v>
      </c>
      <c r="HDD31">
        <f t="shared" si="96"/>
        <v>0</v>
      </c>
      <c r="HDE31">
        <f t="shared" si="96"/>
        <v>0</v>
      </c>
      <c r="HDF31">
        <f t="shared" si="96"/>
        <v>0</v>
      </c>
      <c r="HDG31">
        <f t="shared" si="96"/>
        <v>0</v>
      </c>
      <c r="HDH31">
        <f t="shared" si="96"/>
        <v>0</v>
      </c>
      <c r="HDI31">
        <f t="shared" si="96"/>
        <v>0</v>
      </c>
      <c r="HDJ31">
        <f t="shared" si="96"/>
        <v>0</v>
      </c>
      <c r="HDK31">
        <f t="shared" si="96"/>
        <v>0</v>
      </c>
      <c r="HDL31">
        <f t="shared" si="96"/>
        <v>0</v>
      </c>
      <c r="HDM31">
        <f t="shared" si="96"/>
        <v>0</v>
      </c>
      <c r="HDN31">
        <f t="shared" si="96"/>
        <v>0</v>
      </c>
      <c r="HDO31">
        <f t="shared" si="96"/>
        <v>0</v>
      </c>
      <c r="HDP31">
        <f t="shared" si="96"/>
        <v>0</v>
      </c>
      <c r="HDQ31">
        <f t="shared" si="96"/>
        <v>0</v>
      </c>
      <c r="HDR31">
        <f t="shared" si="96"/>
        <v>0</v>
      </c>
      <c r="HDS31">
        <f t="shared" si="96"/>
        <v>0</v>
      </c>
      <c r="HDT31">
        <f t="shared" si="96"/>
        <v>0</v>
      </c>
      <c r="HDU31">
        <f t="shared" si="96"/>
        <v>0</v>
      </c>
      <c r="HDV31">
        <f t="shared" si="96"/>
        <v>0</v>
      </c>
      <c r="HDW31">
        <f t="shared" si="96"/>
        <v>0</v>
      </c>
      <c r="HDX31">
        <f t="shared" si="96"/>
        <v>0</v>
      </c>
      <c r="HDY31">
        <f t="shared" si="96"/>
        <v>0</v>
      </c>
      <c r="HDZ31">
        <f t="shared" si="96"/>
        <v>0</v>
      </c>
      <c r="HEA31">
        <f t="shared" si="96"/>
        <v>0</v>
      </c>
      <c r="HEB31">
        <f t="shared" si="96"/>
        <v>0</v>
      </c>
      <c r="HEC31">
        <f t="shared" si="96"/>
        <v>0</v>
      </c>
      <c r="HED31">
        <f t="shared" si="96"/>
        <v>0</v>
      </c>
      <c r="HEE31">
        <f t="shared" si="96"/>
        <v>0</v>
      </c>
      <c r="HEF31">
        <f t="shared" si="96"/>
        <v>0</v>
      </c>
      <c r="HEG31">
        <f t="shared" si="96"/>
        <v>0</v>
      </c>
      <c r="HEH31">
        <f t="shared" si="96"/>
        <v>0</v>
      </c>
      <c r="HEI31">
        <f t="shared" si="96"/>
        <v>0</v>
      </c>
      <c r="HEJ31">
        <f t="shared" si="96"/>
        <v>0</v>
      </c>
      <c r="HEK31">
        <f t="shared" si="96"/>
        <v>0</v>
      </c>
      <c r="HEL31">
        <f t="shared" si="96"/>
        <v>0</v>
      </c>
      <c r="HEM31">
        <f t="shared" si="96"/>
        <v>0</v>
      </c>
      <c r="HEN31">
        <f t="shared" si="96"/>
        <v>0</v>
      </c>
      <c r="HEO31">
        <f t="shared" si="96"/>
        <v>0</v>
      </c>
      <c r="HEP31">
        <f t="shared" si="96"/>
        <v>0</v>
      </c>
      <c r="HEQ31">
        <f t="shared" si="96"/>
        <v>0</v>
      </c>
      <c r="HER31">
        <f t="shared" si="96"/>
        <v>0</v>
      </c>
      <c r="HES31">
        <f t="shared" si="96"/>
        <v>0</v>
      </c>
      <c r="HET31">
        <f t="shared" si="96"/>
        <v>0</v>
      </c>
      <c r="HEU31">
        <f t="shared" si="96"/>
        <v>0</v>
      </c>
      <c r="HEV31">
        <f t="shared" si="96"/>
        <v>0</v>
      </c>
      <c r="HEW31">
        <f t="shared" si="96"/>
        <v>0</v>
      </c>
      <c r="HEX31">
        <f t="shared" si="96"/>
        <v>0</v>
      </c>
      <c r="HEY31">
        <f t="shared" si="96"/>
        <v>0</v>
      </c>
      <c r="HEZ31">
        <f t="shared" si="96"/>
        <v>0</v>
      </c>
      <c r="HFA31">
        <f t="shared" si="96"/>
        <v>0</v>
      </c>
      <c r="HFB31">
        <f t="shared" si="96"/>
        <v>0</v>
      </c>
      <c r="HFC31">
        <f t="shared" si="96"/>
        <v>0</v>
      </c>
      <c r="HFD31">
        <f t="shared" si="96"/>
        <v>0</v>
      </c>
      <c r="HFE31">
        <f t="shared" si="96"/>
        <v>0</v>
      </c>
      <c r="HFF31">
        <f t="shared" si="96"/>
        <v>0</v>
      </c>
      <c r="HFG31">
        <f t="shared" si="96"/>
        <v>0</v>
      </c>
      <c r="HFH31">
        <f t="shared" si="96"/>
        <v>0</v>
      </c>
      <c r="HFI31">
        <f t="shared" si="96"/>
        <v>0</v>
      </c>
      <c r="HFJ31">
        <f t="shared" si="96"/>
        <v>0</v>
      </c>
      <c r="HFK31">
        <f t="shared" si="96"/>
        <v>0</v>
      </c>
      <c r="HFL31">
        <f t="shared" si="96"/>
        <v>0</v>
      </c>
      <c r="HFM31">
        <f t="shared" si="96"/>
        <v>0</v>
      </c>
      <c r="HFN31">
        <f t="shared" si="96"/>
        <v>0</v>
      </c>
      <c r="HFO31">
        <f t="shared" ref="HFO31:HHZ31" si="97">HFN32</f>
        <v>0</v>
      </c>
      <c r="HFP31">
        <f t="shared" si="97"/>
        <v>0</v>
      </c>
      <c r="HFQ31">
        <f t="shared" si="97"/>
        <v>0</v>
      </c>
      <c r="HFR31">
        <f t="shared" si="97"/>
        <v>0</v>
      </c>
      <c r="HFS31">
        <f t="shared" si="97"/>
        <v>0</v>
      </c>
      <c r="HFT31">
        <f t="shared" si="97"/>
        <v>0</v>
      </c>
      <c r="HFU31">
        <f t="shared" si="97"/>
        <v>0</v>
      </c>
      <c r="HFV31">
        <f t="shared" si="97"/>
        <v>0</v>
      </c>
      <c r="HFW31">
        <f t="shared" si="97"/>
        <v>0</v>
      </c>
      <c r="HFX31">
        <f t="shared" si="97"/>
        <v>0</v>
      </c>
      <c r="HFY31">
        <f t="shared" si="97"/>
        <v>0</v>
      </c>
      <c r="HFZ31">
        <f t="shared" si="97"/>
        <v>0</v>
      </c>
      <c r="HGA31">
        <f t="shared" si="97"/>
        <v>0</v>
      </c>
      <c r="HGB31">
        <f t="shared" si="97"/>
        <v>0</v>
      </c>
      <c r="HGC31">
        <f t="shared" si="97"/>
        <v>0</v>
      </c>
      <c r="HGD31">
        <f t="shared" si="97"/>
        <v>0</v>
      </c>
      <c r="HGE31">
        <f t="shared" si="97"/>
        <v>0</v>
      </c>
      <c r="HGF31">
        <f t="shared" si="97"/>
        <v>0</v>
      </c>
      <c r="HGG31">
        <f t="shared" si="97"/>
        <v>0</v>
      </c>
      <c r="HGH31">
        <f t="shared" si="97"/>
        <v>0</v>
      </c>
      <c r="HGI31">
        <f t="shared" si="97"/>
        <v>0</v>
      </c>
      <c r="HGJ31">
        <f t="shared" si="97"/>
        <v>0</v>
      </c>
      <c r="HGK31">
        <f t="shared" si="97"/>
        <v>0</v>
      </c>
      <c r="HGL31">
        <f t="shared" si="97"/>
        <v>0</v>
      </c>
      <c r="HGM31">
        <f t="shared" si="97"/>
        <v>0</v>
      </c>
      <c r="HGN31">
        <f t="shared" si="97"/>
        <v>0</v>
      </c>
      <c r="HGO31">
        <f t="shared" si="97"/>
        <v>0</v>
      </c>
      <c r="HGP31">
        <f t="shared" si="97"/>
        <v>0</v>
      </c>
      <c r="HGQ31">
        <f t="shared" si="97"/>
        <v>0</v>
      </c>
      <c r="HGR31">
        <f t="shared" si="97"/>
        <v>0</v>
      </c>
      <c r="HGS31">
        <f t="shared" si="97"/>
        <v>0</v>
      </c>
      <c r="HGT31">
        <f t="shared" si="97"/>
        <v>0</v>
      </c>
      <c r="HGU31">
        <f t="shared" si="97"/>
        <v>0</v>
      </c>
      <c r="HGV31">
        <f t="shared" si="97"/>
        <v>0</v>
      </c>
      <c r="HGW31">
        <f t="shared" si="97"/>
        <v>0</v>
      </c>
      <c r="HGX31">
        <f t="shared" si="97"/>
        <v>0</v>
      </c>
      <c r="HGY31">
        <f t="shared" si="97"/>
        <v>0</v>
      </c>
      <c r="HGZ31">
        <f t="shared" si="97"/>
        <v>0</v>
      </c>
      <c r="HHA31">
        <f t="shared" si="97"/>
        <v>0</v>
      </c>
      <c r="HHB31">
        <f t="shared" si="97"/>
        <v>0</v>
      </c>
      <c r="HHC31">
        <f t="shared" si="97"/>
        <v>0</v>
      </c>
      <c r="HHD31">
        <f t="shared" si="97"/>
        <v>0</v>
      </c>
      <c r="HHE31">
        <f t="shared" si="97"/>
        <v>0</v>
      </c>
      <c r="HHF31">
        <f t="shared" si="97"/>
        <v>0</v>
      </c>
      <c r="HHG31">
        <f t="shared" si="97"/>
        <v>0</v>
      </c>
      <c r="HHH31">
        <f t="shared" si="97"/>
        <v>0</v>
      </c>
      <c r="HHI31">
        <f t="shared" si="97"/>
        <v>0</v>
      </c>
      <c r="HHJ31">
        <f t="shared" si="97"/>
        <v>0</v>
      </c>
      <c r="HHK31">
        <f t="shared" si="97"/>
        <v>0</v>
      </c>
      <c r="HHL31">
        <f t="shared" si="97"/>
        <v>0</v>
      </c>
      <c r="HHM31">
        <f t="shared" si="97"/>
        <v>0</v>
      </c>
      <c r="HHN31">
        <f t="shared" si="97"/>
        <v>0</v>
      </c>
      <c r="HHO31">
        <f t="shared" si="97"/>
        <v>0</v>
      </c>
      <c r="HHP31">
        <f t="shared" si="97"/>
        <v>0</v>
      </c>
      <c r="HHQ31">
        <f t="shared" si="97"/>
        <v>0</v>
      </c>
      <c r="HHR31">
        <f t="shared" si="97"/>
        <v>0</v>
      </c>
      <c r="HHS31">
        <f t="shared" si="97"/>
        <v>0</v>
      </c>
      <c r="HHT31">
        <f t="shared" si="97"/>
        <v>0</v>
      </c>
      <c r="HHU31">
        <f t="shared" si="97"/>
        <v>0</v>
      </c>
      <c r="HHV31">
        <f t="shared" si="97"/>
        <v>0</v>
      </c>
      <c r="HHW31">
        <f t="shared" si="97"/>
        <v>0</v>
      </c>
      <c r="HHX31">
        <f t="shared" si="97"/>
        <v>0</v>
      </c>
      <c r="HHY31">
        <f t="shared" si="97"/>
        <v>0</v>
      </c>
      <c r="HHZ31">
        <f t="shared" si="97"/>
        <v>0</v>
      </c>
      <c r="HIA31">
        <f t="shared" ref="HIA31:HKL31" si="98">HHZ32</f>
        <v>0</v>
      </c>
      <c r="HIB31">
        <f t="shared" si="98"/>
        <v>0</v>
      </c>
      <c r="HIC31">
        <f t="shared" si="98"/>
        <v>0</v>
      </c>
      <c r="HID31">
        <f t="shared" si="98"/>
        <v>0</v>
      </c>
      <c r="HIE31">
        <f t="shared" si="98"/>
        <v>0</v>
      </c>
      <c r="HIF31">
        <f t="shared" si="98"/>
        <v>0</v>
      </c>
      <c r="HIG31">
        <f t="shared" si="98"/>
        <v>0</v>
      </c>
      <c r="HIH31">
        <f t="shared" si="98"/>
        <v>0</v>
      </c>
      <c r="HII31">
        <f t="shared" si="98"/>
        <v>0</v>
      </c>
      <c r="HIJ31">
        <f t="shared" si="98"/>
        <v>0</v>
      </c>
      <c r="HIK31">
        <f t="shared" si="98"/>
        <v>0</v>
      </c>
      <c r="HIL31">
        <f t="shared" si="98"/>
        <v>0</v>
      </c>
      <c r="HIM31">
        <f t="shared" si="98"/>
        <v>0</v>
      </c>
      <c r="HIN31">
        <f t="shared" si="98"/>
        <v>0</v>
      </c>
      <c r="HIO31">
        <f t="shared" si="98"/>
        <v>0</v>
      </c>
      <c r="HIP31">
        <f t="shared" si="98"/>
        <v>0</v>
      </c>
      <c r="HIQ31">
        <f t="shared" si="98"/>
        <v>0</v>
      </c>
      <c r="HIR31">
        <f t="shared" si="98"/>
        <v>0</v>
      </c>
      <c r="HIS31">
        <f t="shared" si="98"/>
        <v>0</v>
      </c>
      <c r="HIT31">
        <f t="shared" si="98"/>
        <v>0</v>
      </c>
      <c r="HIU31">
        <f t="shared" si="98"/>
        <v>0</v>
      </c>
      <c r="HIV31">
        <f t="shared" si="98"/>
        <v>0</v>
      </c>
      <c r="HIW31">
        <f t="shared" si="98"/>
        <v>0</v>
      </c>
      <c r="HIX31">
        <f t="shared" si="98"/>
        <v>0</v>
      </c>
      <c r="HIY31">
        <f t="shared" si="98"/>
        <v>0</v>
      </c>
      <c r="HIZ31">
        <f t="shared" si="98"/>
        <v>0</v>
      </c>
      <c r="HJA31">
        <f t="shared" si="98"/>
        <v>0</v>
      </c>
      <c r="HJB31">
        <f t="shared" si="98"/>
        <v>0</v>
      </c>
      <c r="HJC31">
        <f t="shared" si="98"/>
        <v>0</v>
      </c>
      <c r="HJD31">
        <f t="shared" si="98"/>
        <v>0</v>
      </c>
      <c r="HJE31">
        <f t="shared" si="98"/>
        <v>0</v>
      </c>
      <c r="HJF31">
        <f t="shared" si="98"/>
        <v>0</v>
      </c>
      <c r="HJG31">
        <f t="shared" si="98"/>
        <v>0</v>
      </c>
      <c r="HJH31">
        <f t="shared" si="98"/>
        <v>0</v>
      </c>
      <c r="HJI31">
        <f t="shared" si="98"/>
        <v>0</v>
      </c>
      <c r="HJJ31">
        <f t="shared" si="98"/>
        <v>0</v>
      </c>
      <c r="HJK31">
        <f t="shared" si="98"/>
        <v>0</v>
      </c>
      <c r="HJL31">
        <f t="shared" si="98"/>
        <v>0</v>
      </c>
      <c r="HJM31">
        <f t="shared" si="98"/>
        <v>0</v>
      </c>
      <c r="HJN31">
        <f t="shared" si="98"/>
        <v>0</v>
      </c>
      <c r="HJO31">
        <f t="shared" si="98"/>
        <v>0</v>
      </c>
      <c r="HJP31">
        <f t="shared" si="98"/>
        <v>0</v>
      </c>
      <c r="HJQ31">
        <f t="shared" si="98"/>
        <v>0</v>
      </c>
      <c r="HJR31">
        <f t="shared" si="98"/>
        <v>0</v>
      </c>
      <c r="HJS31">
        <f t="shared" si="98"/>
        <v>0</v>
      </c>
      <c r="HJT31">
        <f t="shared" si="98"/>
        <v>0</v>
      </c>
      <c r="HJU31">
        <f t="shared" si="98"/>
        <v>0</v>
      </c>
      <c r="HJV31">
        <f t="shared" si="98"/>
        <v>0</v>
      </c>
      <c r="HJW31">
        <f t="shared" si="98"/>
        <v>0</v>
      </c>
      <c r="HJX31">
        <f t="shared" si="98"/>
        <v>0</v>
      </c>
      <c r="HJY31">
        <f t="shared" si="98"/>
        <v>0</v>
      </c>
      <c r="HJZ31">
        <f t="shared" si="98"/>
        <v>0</v>
      </c>
      <c r="HKA31">
        <f t="shared" si="98"/>
        <v>0</v>
      </c>
      <c r="HKB31">
        <f t="shared" si="98"/>
        <v>0</v>
      </c>
      <c r="HKC31">
        <f t="shared" si="98"/>
        <v>0</v>
      </c>
      <c r="HKD31">
        <f t="shared" si="98"/>
        <v>0</v>
      </c>
      <c r="HKE31">
        <f t="shared" si="98"/>
        <v>0</v>
      </c>
      <c r="HKF31">
        <f t="shared" si="98"/>
        <v>0</v>
      </c>
      <c r="HKG31">
        <f t="shared" si="98"/>
        <v>0</v>
      </c>
      <c r="HKH31">
        <f t="shared" si="98"/>
        <v>0</v>
      </c>
      <c r="HKI31">
        <f t="shared" si="98"/>
        <v>0</v>
      </c>
      <c r="HKJ31">
        <f t="shared" si="98"/>
        <v>0</v>
      </c>
      <c r="HKK31">
        <f t="shared" si="98"/>
        <v>0</v>
      </c>
      <c r="HKL31">
        <f t="shared" si="98"/>
        <v>0</v>
      </c>
      <c r="HKM31">
        <f t="shared" ref="HKM31:HMX31" si="99">HKL32</f>
        <v>0</v>
      </c>
      <c r="HKN31">
        <f t="shared" si="99"/>
        <v>0</v>
      </c>
      <c r="HKO31">
        <f t="shared" si="99"/>
        <v>0</v>
      </c>
      <c r="HKP31">
        <f t="shared" si="99"/>
        <v>0</v>
      </c>
      <c r="HKQ31">
        <f t="shared" si="99"/>
        <v>0</v>
      </c>
      <c r="HKR31">
        <f t="shared" si="99"/>
        <v>0</v>
      </c>
      <c r="HKS31">
        <f t="shared" si="99"/>
        <v>0</v>
      </c>
      <c r="HKT31">
        <f t="shared" si="99"/>
        <v>0</v>
      </c>
      <c r="HKU31">
        <f t="shared" si="99"/>
        <v>0</v>
      </c>
      <c r="HKV31">
        <f t="shared" si="99"/>
        <v>0</v>
      </c>
      <c r="HKW31">
        <f t="shared" si="99"/>
        <v>0</v>
      </c>
      <c r="HKX31">
        <f t="shared" si="99"/>
        <v>0</v>
      </c>
      <c r="HKY31">
        <f t="shared" si="99"/>
        <v>0</v>
      </c>
      <c r="HKZ31">
        <f t="shared" si="99"/>
        <v>0</v>
      </c>
      <c r="HLA31">
        <f t="shared" si="99"/>
        <v>0</v>
      </c>
      <c r="HLB31">
        <f t="shared" si="99"/>
        <v>0</v>
      </c>
      <c r="HLC31">
        <f t="shared" si="99"/>
        <v>0</v>
      </c>
      <c r="HLD31">
        <f t="shared" si="99"/>
        <v>0</v>
      </c>
      <c r="HLE31">
        <f t="shared" si="99"/>
        <v>0</v>
      </c>
      <c r="HLF31">
        <f t="shared" si="99"/>
        <v>0</v>
      </c>
      <c r="HLG31">
        <f t="shared" si="99"/>
        <v>0</v>
      </c>
      <c r="HLH31">
        <f t="shared" si="99"/>
        <v>0</v>
      </c>
      <c r="HLI31">
        <f t="shared" si="99"/>
        <v>0</v>
      </c>
      <c r="HLJ31">
        <f t="shared" si="99"/>
        <v>0</v>
      </c>
      <c r="HLK31">
        <f t="shared" si="99"/>
        <v>0</v>
      </c>
      <c r="HLL31">
        <f t="shared" si="99"/>
        <v>0</v>
      </c>
      <c r="HLM31">
        <f t="shared" si="99"/>
        <v>0</v>
      </c>
      <c r="HLN31">
        <f t="shared" si="99"/>
        <v>0</v>
      </c>
      <c r="HLO31">
        <f t="shared" si="99"/>
        <v>0</v>
      </c>
      <c r="HLP31">
        <f t="shared" si="99"/>
        <v>0</v>
      </c>
      <c r="HLQ31">
        <f t="shared" si="99"/>
        <v>0</v>
      </c>
      <c r="HLR31">
        <f t="shared" si="99"/>
        <v>0</v>
      </c>
      <c r="HLS31">
        <f t="shared" si="99"/>
        <v>0</v>
      </c>
      <c r="HLT31">
        <f t="shared" si="99"/>
        <v>0</v>
      </c>
      <c r="HLU31">
        <f t="shared" si="99"/>
        <v>0</v>
      </c>
      <c r="HLV31">
        <f t="shared" si="99"/>
        <v>0</v>
      </c>
      <c r="HLW31">
        <f t="shared" si="99"/>
        <v>0</v>
      </c>
      <c r="HLX31">
        <f t="shared" si="99"/>
        <v>0</v>
      </c>
      <c r="HLY31">
        <f t="shared" si="99"/>
        <v>0</v>
      </c>
      <c r="HLZ31">
        <f t="shared" si="99"/>
        <v>0</v>
      </c>
      <c r="HMA31">
        <f t="shared" si="99"/>
        <v>0</v>
      </c>
      <c r="HMB31">
        <f t="shared" si="99"/>
        <v>0</v>
      </c>
      <c r="HMC31">
        <f t="shared" si="99"/>
        <v>0</v>
      </c>
      <c r="HMD31">
        <f t="shared" si="99"/>
        <v>0</v>
      </c>
      <c r="HME31">
        <f t="shared" si="99"/>
        <v>0</v>
      </c>
      <c r="HMF31">
        <f t="shared" si="99"/>
        <v>0</v>
      </c>
      <c r="HMG31">
        <f t="shared" si="99"/>
        <v>0</v>
      </c>
      <c r="HMH31">
        <f t="shared" si="99"/>
        <v>0</v>
      </c>
      <c r="HMI31">
        <f t="shared" si="99"/>
        <v>0</v>
      </c>
      <c r="HMJ31">
        <f t="shared" si="99"/>
        <v>0</v>
      </c>
      <c r="HMK31">
        <f t="shared" si="99"/>
        <v>0</v>
      </c>
      <c r="HML31">
        <f t="shared" si="99"/>
        <v>0</v>
      </c>
      <c r="HMM31">
        <f t="shared" si="99"/>
        <v>0</v>
      </c>
      <c r="HMN31">
        <f t="shared" si="99"/>
        <v>0</v>
      </c>
      <c r="HMO31">
        <f t="shared" si="99"/>
        <v>0</v>
      </c>
      <c r="HMP31">
        <f t="shared" si="99"/>
        <v>0</v>
      </c>
      <c r="HMQ31">
        <f t="shared" si="99"/>
        <v>0</v>
      </c>
      <c r="HMR31">
        <f t="shared" si="99"/>
        <v>0</v>
      </c>
      <c r="HMS31">
        <f t="shared" si="99"/>
        <v>0</v>
      </c>
      <c r="HMT31">
        <f t="shared" si="99"/>
        <v>0</v>
      </c>
      <c r="HMU31">
        <f t="shared" si="99"/>
        <v>0</v>
      </c>
      <c r="HMV31">
        <f t="shared" si="99"/>
        <v>0</v>
      </c>
      <c r="HMW31">
        <f t="shared" si="99"/>
        <v>0</v>
      </c>
      <c r="HMX31">
        <f t="shared" si="99"/>
        <v>0</v>
      </c>
      <c r="HMY31">
        <f t="shared" ref="HMY31:HPJ31" si="100">HMX32</f>
        <v>0</v>
      </c>
      <c r="HMZ31">
        <f t="shared" si="100"/>
        <v>0</v>
      </c>
      <c r="HNA31">
        <f t="shared" si="100"/>
        <v>0</v>
      </c>
      <c r="HNB31">
        <f t="shared" si="100"/>
        <v>0</v>
      </c>
      <c r="HNC31">
        <f t="shared" si="100"/>
        <v>0</v>
      </c>
      <c r="HND31">
        <f t="shared" si="100"/>
        <v>0</v>
      </c>
      <c r="HNE31">
        <f t="shared" si="100"/>
        <v>0</v>
      </c>
      <c r="HNF31">
        <f t="shared" si="100"/>
        <v>0</v>
      </c>
      <c r="HNG31">
        <f t="shared" si="100"/>
        <v>0</v>
      </c>
      <c r="HNH31">
        <f t="shared" si="100"/>
        <v>0</v>
      </c>
      <c r="HNI31">
        <f t="shared" si="100"/>
        <v>0</v>
      </c>
      <c r="HNJ31">
        <f t="shared" si="100"/>
        <v>0</v>
      </c>
      <c r="HNK31">
        <f t="shared" si="100"/>
        <v>0</v>
      </c>
      <c r="HNL31">
        <f t="shared" si="100"/>
        <v>0</v>
      </c>
      <c r="HNM31">
        <f t="shared" si="100"/>
        <v>0</v>
      </c>
      <c r="HNN31">
        <f t="shared" si="100"/>
        <v>0</v>
      </c>
      <c r="HNO31">
        <f t="shared" si="100"/>
        <v>0</v>
      </c>
      <c r="HNP31">
        <f t="shared" si="100"/>
        <v>0</v>
      </c>
      <c r="HNQ31">
        <f t="shared" si="100"/>
        <v>0</v>
      </c>
      <c r="HNR31">
        <f t="shared" si="100"/>
        <v>0</v>
      </c>
      <c r="HNS31">
        <f t="shared" si="100"/>
        <v>0</v>
      </c>
      <c r="HNT31">
        <f t="shared" si="100"/>
        <v>0</v>
      </c>
      <c r="HNU31">
        <f t="shared" si="100"/>
        <v>0</v>
      </c>
      <c r="HNV31">
        <f t="shared" si="100"/>
        <v>0</v>
      </c>
      <c r="HNW31">
        <f t="shared" si="100"/>
        <v>0</v>
      </c>
      <c r="HNX31">
        <f t="shared" si="100"/>
        <v>0</v>
      </c>
      <c r="HNY31">
        <f t="shared" si="100"/>
        <v>0</v>
      </c>
      <c r="HNZ31">
        <f t="shared" si="100"/>
        <v>0</v>
      </c>
      <c r="HOA31">
        <f t="shared" si="100"/>
        <v>0</v>
      </c>
      <c r="HOB31">
        <f t="shared" si="100"/>
        <v>0</v>
      </c>
      <c r="HOC31">
        <f t="shared" si="100"/>
        <v>0</v>
      </c>
      <c r="HOD31">
        <f t="shared" si="100"/>
        <v>0</v>
      </c>
      <c r="HOE31">
        <f t="shared" si="100"/>
        <v>0</v>
      </c>
      <c r="HOF31">
        <f t="shared" si="100"/>
        <v>0</v>
      </c>
      <c r="HOG31">
        <f t="shared" si="100"/>
        <v>0</v>
      </c>
      <c r="HOH31">
        <f t="shared" si="100"/>
        <v>0</v>
      </c>
      <c r="HOI31">
        <f t="shared" si="100"/>
        <v>0</v>
      </c>
      <c r="HOJ31">
        <f t="shared" si="100"/>
        <v>0</v>
      </c>
      <c r="HOK31">
        <f t="shared" si="100"/>
        <v>0</v>
      </c>
      <c r="HOL31">
        <f t="shared" si="100"/>
        <v>0</v>
      </c>
      <c r="HOM31">
        <f t="shared" si="100"/>
        <v>0</v>
      </c>
      <c r="HON31">
        <f t="shared" si="100"/>
        <v>0</v>
      </c>
      <c r="HOO31">
        <f t="shared" si="100"/>
        <v>0</v>
      </c>
      <c r="HOP31">
        <f t="shared" si="100"/>
        <v>0</v>
      </c>
      <c r="HOQ31">
        <f t="shared" si="100"/>
        <v>0</v>
      </c>
      <c r="HOR31">
        <f t="shared" si="100"/>
        <v>0</v>
      </c>
      <c r="HOS31">
        <f t="shared" si="100"/>
        <v>0</v>
      </c>
      <c r="HOT31">
        <f t="shared" si="100"/>
        <v>0</v>
      </c>
      <c r="HOU31">
        <f t="shared" si="100"/>
        <v>0</v>
      </c>
      <c r="HOV31">
        <f t="shared" si="100"/>
        <v>0</v>
      </c>
      <c r="HOW31">
        <f t="shared" si="100"/>
        <v>0</v>
      </c>
      <c r="HOX31">
        <f t="shared" si="100"/>
        <v>0</v>
      </c>
      <c r="HOY31">
        <f t="shared" si="100"/>
        <v>0</v>
      </c>
      <c r="HOZ31">
        <f t="shared" si="100"/>
        <v>0</v>
      </c>
      <c r="HPA31">
        <f t="shared" si="100"/>
        <v>0</v>
      </c>
      <c r="HPB31">
        <f t="shared" si="100"/>
        <v>0</v>
      </c>
      <c r="HPC31">
        <f t="shared" si="100"/>
        <v>0</v>
      </c>
      <c r="HPD31">
        <f t="shared" si="100"/>
        <v>0</v>
      </c>
      <c r="HPE31">
        <f t="shared" si="100"/>
        <v>0</v>
      </c>
      <c r="HPF31">
        <f t="shared" si="100"/>
        <v>0</v>
      </c>
      <c r="HPG31">
        <f t="shared" si="100"/>
        <v>0</v>
      </c>
      <c r="HPH31">
        <f t="shared" si="100"/>
        <v>0</v>
      </c>
      <c r="HPI31">
        <f t="shared" si="100"/>
        <v>0</v>
      </c>
      <c r="HPJ31">
        <f t="shared" si="100"/>
        <v>0</v>
      </c>
      <c r="HPK31">
        <f t="shared" ref="HPK31:HRV31" si="101">HPJ32</f>
        <v>0</v>
      </c>
      <c r="HPL31">
        <f t="shared" si="101"/>
        <v>0</v>
      </c>
      <c r="HPM31">
        <f t="shared" si="101"/>
        <v>0</v>
      </c>
      <c r="HPN31">
        <f t="shared" si="101"/>
        <v>0</v>
      </c>
      <c r="HPO31">
        <f t="shared" si="101"/>
        <v>0</v>
      </c>
      <c r="HPP31">
        <f t="shared" si="101"/>
        <v>0</v>
      </c>
      <c r="HPQ31">
        <f t="shared" si="101"/>
        <v>0</v>
      </c>
      <c r="HPR31">
        <f t="shared" si="101"/>
        <v>0</v>
      </c>
      <c r="HPS31">
        <f t="shared" si="101"/>
        <v>0</v>
      </c>
      <c r="HPT31">
        <f t="shared" si="101"/>
        <v>0</v>
      </c>
      <c r="HPU31">
        <f t="shared" si="101"/>
        <v>0</v>
      </c>
      <c r="HPV31">
        <f t="shared" si="101"/>
        <v>0</v>
      </c>
      <c r="HPW31">
        <f t="shared" si="101"/>
        <v>0</v>
      </c>
      <c r="HPX31">
        <f t="shared" si="101"/>
        <v>0</v>
      </c>
      <c r="HPY31">
        <f t="shared" si="101"/>
        <v>0</v>
      </c>
      <c r="HPZ31">
        <f t="shared" si="101"/>
        <v>0</v>
      </c>
      <c r="HQA31">
        <f t="shared" si="101"/>
        <v>0</v>
      </c>
      <c r="HQB31">
        <f t="shared" si="101"/>
        <v>0</v>
      </c>
      <c r="HQC31">
        <f t="shared" si="101"/>
        <v>0</v>
      </c>
      <c r="HQD31">
        <f t="shared" si="101"/>
        <v>0</v>
      </c>
      <c r="HQE31">
        <f t="shared" si="101"/>
        <v>0</v>
      </c>
      <c r="HQF31">
        <f t="shared" si="101"/>
        <v>0</v>
      </c>
      <c r="HQG31">
        <f t="shared" si="101"/>
        <v>0</v>
      </c>
      <c r="HQH31">
        <f t="shared" si="101"/>
        <v>0</v>
      </c>
      <c r="HQI31">
        <f t="shared" si="101"/>
        <v>0</v>
      </c>
      <c r="HQJ31">
        <f t="shared" si="101"/>
        <v>0</v>
      </c>
      <c r="HQK31">
        <f t="shared" si="101"/>
        <v>0</v>
      </c>
      <c r="HQL31">
        <f t="shared" si="101"/>
        <v>0</v>
      </c>
      <c r="HQM31">
        <f t="shared" si="101"/>
        <v>0</v>
      </c>
      <c r="HQN31">
        <f t="shared" si="101"/>
        <v>0</v>
      </c>
      <c r="HQO31">
        <f t="shared" si="101"/>
        <v>0</v>
      </c>
      <c r="HQP31">
        <f t="shared" si="101"/>
        <v>0</v>
      </c>
      <c r="HQQ31">
        <f t="shared" si="101"/>
        <v>0</v>
      </c>
      <c r="HQR31">
        <f t="shared" si="101"/>
        <v>0</v>
      </c>
      <c r="HQS31">
        <f t="shared" si="101"/>
        <v>0</v>
      </c>
      <c r="HQT31">
        <f t="shared" si="101"/>
        <v>0</v>
      </c>
      <c r="HQU31">
        <f t="shared" si="101"/>
        <v>0</v>
      </c>
      <c r="HQV31">
        <f t="shared" si="101"/>
        <v>0</v>
      </c>
      <c r="HQW31">
        <f t="shared" si="101"/>
        <v>0</v>
      </c>
      <c r="HQX31">
        <f t="shared" si="101"/>
        <v>0</v>
      </c>
      <c r="HQY31">
        <f t="shared" si="101"/>
        <v>0</v>
      </c>
      <c r="HQZ31">
        <f t="shared" si="101"/>
        <v>0</v>
      </c>
      <c r="HRA31">
        <f t="shared" si="101"/>
        <v>0</v>
      </c>
      <c r="HRB31">
        <f t="shared" si="101"/>
        <v>0</v>
      </c>
      <c r="HRC31">
        <f t="shared" si="101"/>
        <v>0</v>
      </c>
      <c r="HRD31">
        <f t="shared" si="101"/>
        <v>0</v>
      </c>
      <c r="HRE31">
        <f t="shared" si="101"/>
        <v>0</v>
      </c>
      <c r="HRF31">
        <f t="shared" si="101"/>
        <v>0</v>
      </c>
      <c r="HRG31">
        <f t="shared" si="101"/>
        <v>0</v>
      </c>
      <c r="HRH31">
        <f t="shared" si="101"/>
        <v>0</v>
      </c>
      <c r="HRI31">
        <f t="shared" si="101"/>
        <v>0</v>
      </c>
      <c r="HRJ31">
        <f t="shared" si="101"/>
        <v>0</v>
      </c>
      <c r="HRK31">
        <f t="shared" si="101"/>
        <v>0</v>
      </c>
      <c r="HRL31">
        <f t="shared" si="101"/>
        <v>0</v>
      </c>
      <c r="HRM31">
        <f t="shared" si="101"/>
        <v>0</v>
      </c>
      <c r="HRN31">
        <f t="shared" si="101"/>
        <v>0</v>
      </c>
      <c r="HRO31">
        <f t="shared" si="101"/>
        <v>0</v>
      </c>
      <c r="HRP31">
        <f t="shared" si="101"/>
        <v>0</v>
      </c>
      <c r="HRQ31">
        <f t="shared" si="101"/>
        <v>0</v>
      </c>
      <c r="HRR31">
        <f t="shared" si="101"/>
        <v>0</v>
      </c>
      <c r="HRS31">
        <f t="shared" si="101"/>
        <v>0</v>
      </c>
      <c r="HRT31">
        <f t="shared" si="101"/>
        <v>0</v>
      </c>
      <c r="HRU31">
        <f t="shared" si="101"/>
        <v>0</v>
      </c>
      <c r="HRV31">
        <f t="shared" si="101"/>
        <v>0</v>
      </c>
      <c r="HRW31">
        <f t="shared" ref="HRW31:HUH31" si="102">HRV32</f>
        <v>0</v>
      </c>
      <c r="HRX31">
        <f t="shared" si="102"/>
        <v>0</v>
      </c>
      <c r="HRY31">
        <f t="shared" si="102"/>
        <v>0</v>
      </c>
      <c r="HRZ31">
        <f t="shared" si="102"/>
        <v>0</v>
      </c>
      <c r="HSA31">
        <f t="shared" si="102"/>
        <v>0</v>
      </c>
      <c r="HSB31">
        <f t="shared" si="102"/>
        <v>0</v>
      </c>
      <c r="HSC31">
        <f t="shared" si="102"/>
        <v>0</v>
      </c>
      <c r="HSD31">
        <f t="shared" si="102"/>
        <v>0</v>
      </c>
      <c r="HSE31">
        <f t="shared" si="102"/>
        <v>0</v>
      </c>
      <c r="HSF31">
        <f t="shared" si="102"/>
        <v>0</v>
      </c>
      <c r="HSG31">
        <f t="shared" si="102"/>
        <v>0</v>
      </c>
      <c r="HSH31">
        <f t="shared" si="102"/>
        <v>0</v>
      </c>
      <c r="HSI31">
        <f t="shared" si="102"/>
        <v>0</v>
      </c>
      <c r="HSJ31">
        <f t="shared" si="102"/>
        <v>0</v>
      </c>
      <c r="HSK31">
        <f t="shared" si="102"/>
        <v>0</v>
      </c>
      <c r="HSL31">
        <f t="shared" si="102"/>
        <v>0</v>
      </c>
      <c r="HSM31">
        <f t="shared" si="102"/>
        <v>0</v>
      </c>
      <c r="HSN31">
        <f t="shared" si="102"/>
        <v>0</v>
      </c>
      <c r="HSO31">
        <f t="shared" si="102"/>
        <v>0</v>
      </c>
      <c r="HSP31">
        <f t="shared" si="102"/>
        <v>0</v>
      </c>
      <c r="HSQ31">
        <f t="shared" si="102"/>
        <v>0</v>
      </c>
      <c r="HSR31">
        <f t="shared" si="102"/>
        <v>0</v>
      </c>
      <c r="HSS31">
        <f t="shared" si="102"/>
        <v>0</v>
      </c>
      <c r="HST31">
        <f t="shared" si="102"/>
        <v>0</v>
      </c>
      <c r="HSU31">
        <f t="shared" si="102"/>
        <v>0</v>
      </c>
      <c r="HSV31">
        <f t="shared" si="102"/>
        <v>0</v>
      </c>
      <c r="HSW31">
        <f t="shared" si="102"/>
        <v>0</v>
      </c>
      <c r="HSX31">
        <f t="shared" si="102"/>
        <v>0</v>
      </c>
      <c r="HSY31">
        <f t="shared" si="102"/>
        <v>0</v>
      </c>
      <c r="HSZ31">
        <f t="shared" si="102"/>
        <v>0</v>
      </c>
      <c r="HTA31">
        <f t="shared" si="102"/>
        <v>0</v>
      </c>
      <c r="HTB31">
        <f t="shared" si="102"/>
        <v>0</v>
      </c>
      <c r="HTC31">
        <f t="shared" si="102"/>
        <v>0</v>
      </c>
      <c r="HTD31">
        <f t="shared" si="102"/>
        <v>0</v>
      </c>
      <c r="HTE31">
        <f t="shared" si="102"/>
        <v>0</v>
      </c>
      <c r="HTF31">
        <f t="shared" si="102"/>
        <v>0</v>
      </c>
      <c r="HTG31">
        <f t="shared" si="102"/>
        <v>0</v>
      </c>
      <c r="HTH31">
        <f t="shared" si="102"/>
        <v>0</v>
      </c>
      <c r="HTI31">
        <f t="shared" si="102"/>
        <v>0</v>
      </c>
      <c r="HTJ31">
        <f t="shared" si="102"/>
        <v>0</v>
      </c>
      <c r="HTK31">
        <f t="shared" si="102"/>
        <v>0</v>
      </c>
      <c r="HTL31">
        <f t="shared" si="102"/>
        <v>0</v>
      </c>
      <c r="HTM31">
        <f t="shared" si="102"/>
        <v>0</v>
      </c>
      <c r="HTN31">
        <f t="shared" si="102"/>
        <v>0</v>
      </c>
      <c r="HTO31">
        <f t="shared" si="102"/>
        <v>0</v>
      </c>
      <c r="HTP31">
        <f t="shared" si="102"/>
        <v>0</v>
      </c>
      <c r="HTQ31">
        <f t="shared" si="102"/>
        <v>0</v>
      </c>
      <c r="HTR31">
        <f t="shared" si="102"/>
        <v>0</v>
      </c>
      <c r="HTS31">
        <f t="shared" si="102"/>
        <v>0</v>
      </c>
      <c r="HTT31">
        <f t="shared" si="102"/>
        <v>0</v>
      </c>
      <c r="HTU31">
        <f t="shared" si="102"/>
        <v>0</v>
      </c>
      <c r="HTV31">
        <f t="shared" si="102"/>
        <v>0</v>
      </c>
      <c r="HTW31">
        <f t="shared" si="102"/>
        <v>0</v>
      </c>
      <c r="HTX31">
        <f t="shared" si="102"/>
        <v>0</v>
      </c>
      <c r="HTY31">
        <f t="shared" si="102"/>
        <v>0</v>
      </c>
      <c r="HTZ31">
        <f t="shared" si="102"/>
        <v>0</v>
      </c>
      <c r="HUA31">
        <f t="shared" si="102"/>
        <v>0</v>
      </c>
      <c r="HUB31">
        <f t="shared" si="102"/>
        <v>0</v>
      </c>
      <c r="HUC31">
        <f t="shared" si="102"/>
        <v>0</v>
      </c>
      <c r="HUD31">
        <f t="shared" si="102"/>
        <v>0</v>
      </c>
      <c r="HUE31">
        <f t="shared" si="102"/>
        <v>0</v>
      </c>
      <c r="HUF31">
        <f t="shared" si="102"/>
        <v>0</v>
      </c>
      <c r="HUG31">
        <f t="shared" si="102"/>
        <v>0</v>
      </c>
      <c r="HUH31">
        <f t="shared" si="102"/>
        <v>0</v>
      </c>
      <c r="HUI31">
        <f t="shared" ref="HUI31:HWT31" si="103">HUH32</f>
        <v>0</v>
      </c>
      <c r="HUJ31">
        <f t="shared" si="103"/>
        <v>0</v>
      </c>
      <c r="HUK31">
        <f t="shared" si="103"/>
        <v>0</v>
      </c>
      <c r="HUL31">
        <f t="shared" si="103"/>
        <v>0</v>
      </c>
      <c r="HUM31">
        <f t="shared" si="103"/>
        <v>0</v>
      </c>
      <c r="HUN31">
        <f t="shared" si="103"/>
        <v>0</v>
      </c>
      <c r="HUO31">
        <f t="shared" si="103"/>
        <v>0</v>
      </c>
      <c r="HUP31">
        <f t="shared" si="103"/>
        <v>0</v>
      </c>
      <c r="HUQ31">
        <f t="shared" si="103"/>
        <v>0</v>
      </c>
      <c r="HUR31">
        <f t="shared" si="103"/>
        <v>0</v>
      </c>
      <c r="HUS31">
        <f t="shared" si="103"/>
        <v>0</v>
      </c>
      <c r="HUT31">
        <f t="shared" si="103"/>
        <v>0</v>
      </c>
      <c r="HUU31">
        <f t="shared" si="103"/>
        <v>0</v>
      </c>
      <c r="HUV31">
        <f t="shared" si="103"/>
        <v>0</v>
      </c>
      <c r="HUW31">
        <f t="shared" si="103"/>
        <v>0</v>
      </c>
      <c r="HUX31">
        <f t="shared" si="103"/>
        <v>0</v>
      </c>
      <c r="HUY31">
        <f t="shared" si="103"/>
        <v>0</v>
      </c>
      <c r="HUZ31">
        <f t="shared" si="103"/>
        <v>0</v>
      </c>
      <c r="HVA31">
        <f t="shared" si="103"/>
        <v>0</v>
      </c>
      <c r="HVB31">
        <f t="shared" si="103"/>
        <v>0</v>
      </c>
      <c r="HVC31">
        <f t="shared" si="103"/>
        <v>0</v>
      </c>
      <c r="HVD31">
        <f t="shared" si="103"/>
        <v>0</v>
      </c>
      <c r="HVE31">
        <f t="shared" si="103"/>
        <v>0</v>
      </c>
      <c r="HVF31">
        <f t="shared" si="103"/>
        <v>0</v>
      </c>
      <c r="HVG31">
        <f t="shared" si="103"/>
        <v>0</v>
      </c>
      <c r="HVH31">
        <f t="shared" si="103"/>
        <v>0</v>
      </c>
      <c r="HVI31">
        <f t="shared" si="103"/>
        <v>0</v>
      </c>
      <c r="HVJ31">
        <f t="shared" si="103"/>
        <v>0</v>
      </c>
      <c r="HVK31">
        <f t="shared" si="103"/>
        <v>0</v>
      </c>
      <c r="HVL31">
        <f t="shared" si="103"/>
        <v>0</v>
      </c>
      <c r="HVM31">
        <f t="shared" si="103"/>
        <v>0</v>
      </c>
      <c r="HVN31">
        <f t="shared" si="103"/>
        <v>0</v>
      </c>
      <c r="HVO31">
        <f t="shared" si="103"/>
        <v>0</v>
      </c>
      <c r="HVP31">
        <f t="shared" si="103"/>
        <v>0</v>
      </c>
      <c r="HVQ31">
        <f t="shared" si="103"/>
        <v>0</v>
      </c>
      <c r="HVR31">
        <f t="shared" si="103"/>
        <v>0</v>
      </c>
      <c r="HVS31">
        <f t="shared" si="103"/>
        <v>0</v>
      </c>
      <c r="HVT31">
        <f t="shared" si="103"/>
        <v>0</v>
      </c>
      <c r="HVU31">
        <f t="shared" si="103"/>
        <v>0</v>
      </c>
      <c r="HVV31">
        <f t="shared" si="103"/>
        <v>0</v>
      </c>
      <c r="HVW31">
        <f t="shared" si="103"/>
        <v>0</v>
      </c>
      <c r="HVX31">
        <f t="shared" si="103"/>
        <v>0</v>
      </c>
      <c r="HVY31">
        <f t="shared" si="103"/>
        <v>0</v>
      </c>
      <c r="HVZ31">
        <f t="shared" si="103"/>
        <v>0</v>
      </c>
      <c r="HWA31">
        <f t="shared" si="103"/>
        <v>0</v>
      </c>
      <c r="HWB31">
        <f t="shared" si="103"/>
        <v>0</v>
      </c>
      <c r="HWC31">
        <f t="shared" si="103"/>
        <v>0</v>
      </c>
      <c r="HWD31">
        <f t="shared" si="103"/>
        <v>0</v>
      </c>
      <c r="HWE31">
        <f t="shared" si="103"/>
        <v>0</v>
      </c>
      <c r="HWF31">
        <f t="shared" si="103"/>
        <v>0</v>
      </c>
      <c r="HWG31">
        <f t="shared" si="103"/>
        <v>0</v>
      </c>
      <c r="HWH31">
        <f t="shared" si="103"/>
        <v>0</v>
      </c>
      <c r="HWI31">
        <f t="shared" si="103"/>
        <v>0</v>
      </c>
      <c r="HWJ31">
        <f t="shared" si="103"/>
        <v>0</v>
      </c>
      <c r="HWK31">
        <f t="shared" si="103"/>
        <v>0</v>
      </c>
      <c r="HWL31">
        <f t="shared" si="103"/>
        <v>0</v>
      </c>
      <c r="HWM31">
        <f t="shared" si="103"/>
        <v>0</v>
      </c>
      <c r="HWN31">
        <f t="shared" si="103"/>
        <v>0</v>
      </c>
      <c r="HWO31">
        <f t="shared" si="103"/>
        <v>0</v>
      </c>
      <c r="HWP31">
        <f t="shared" si="103"/>
        <v>0</v>
      </c>
      <c r="HWQ31">
        <f t="shared" si="103"/>
        <v>0</v>
      </c>
      <c r="HWR31">
        <f t="shared" si="103"/>
        <v>0</v>
      </c>
      <c r="HWS31">
        <f t="shared" si="103"/>
        <v>0</v>
      </c>
      <c r="HWT31">
        <f t="shared" si="103"/>
        <v>0</v>
      </c>
      <c r="HWU31">
        <f t="shared" ref="HWU31:HZF31" si="104">HWT32</f>
        <v>0</v>
      </c>
      <c r="HWV31">
        <f t="shared" si="104"/>
        <v>0</v>
      </c>
      <c r="HWW31">
        <f t="shared" si="104"/>
        <v>0</v>
      </c>
      <c r="HWX31">
        <f t="shared" si="104"/>
        <v>0</v>
      </c>
      <c r="HWY31">
        <f t="shared" si="104"/>
        <v>0</v>
      </c>
      <c r="HWZ31">
        <f t="shared" si="104"/>
        <v>0</v>
      </c>
      <c r="HXA31">
        <f t="shared" si="104"/>
        <v>0</v>
      </c>
      <c r="HXB31">
        <f t="shared" si="104"/>
        <v>0</v>
      </c>
      <c r="HXC31">
        <f t="shared" si="104"/>
        <v>0</v>
      </c>
      <c r="HXD31">
        <f t="shared" si="104"/>
        <v>0</v>
      </c>
      <c r="HXE31">
        <f t="shared" si="104"/>
        <v>0</v>
      </c>
      <c r="HXF31">
        <f t="shared" si="104"/>
        <v>0</v>
      </c>
      <c r="HXG31">
        <f t="shared" si="104"/>
        <v>0</v>
      </c>
      <c r="HXH31">
        <f t="shared" si="104"/>
        <v>0</v>
      </c>
      <c r="HXI31">
        <f t="shared" si="104"/>
        <v>0</v>
      </c>
      <c r="HXJ31">
        <f t="shared" si="104"/>
        <v>0</v>
      </c>
      <c r="HXK31">
        <f t="shared" si="104"/>
        <v>0</v>
      </c>
      <c r="HXL31">
        <f t="shared" si="104"/>
        <v>0</v>
      </c>
      <c r="HXM31">
        <f t="shared" si="104"/>
        <v>0</v>
      </c>
      <c r="HXN31">
        <f t="shared" si="104"/>
        <v>0</v>
      </c>
      <c r="HXO31">
        <f t="shared" si="104"/>
        <v>0</v>
      </c>
      <c r="HXP31">
        <f t="shared" si="104"/>
        <v>0</v>
      </c>
      <c r="HXQ31">
        <f t="shared" si="104"/>
        <v>0</v>
      </c>
      <c r="HXR31">
        <f t="shared" si="104"/>
        <v>0</v>
      </c>
      <c r="HXS31">
        <f t="shared" si="104"/>
        <v>0</v>
      </c>
      <c r="HXT31">
        <f t="shared" si="104"/>
        <v>0</v>
      </c>
      <c r="HXU31">
        <f t="shared" si="104"/>
        <v>0</v>
      </c>
      <c r="HXV31">
        <f t="shared" si="104"/>
        <v>0</v>
      </c>
      <c r="HXW31">
        <f t="shared" si="104"/>
        <v>0</v>
      </c>
      <c r="HXX31">
        <f t="shared" si="104"/>
        <v>0</v>
      </c>
      <c r="HXY31">
        <f t="shared" si="104"/>
        <v>0</v>
      </c>
      <c r="HXZ31">
        <f t="shared" si="104"/>
        <v>0</v>
      </c>
      <c r="HYA31">
        <f t="shared" si="104"/>
        <v>0</v>
      </c>
      <c r="HYB31">
        <f t="shared" si="104"/>
        <v>0</v>
      </c>
      <c r="HYC31">
        <f t="shared" si="104"/>
        <v>0</v>
      </c>
      <c r="HYD31">
        <f t="shared" si="104"/>
        <v>0</v>
      </c>
      <c r="HYE31">
        <f t="shared" si="104"/>
        <v>0</v>
      </c>
      <c r="HYF31">
        <f t="shared" si="104"/>
        <v>0</v>
      </c>
      <c r="HYG31">
        <f t="shared" si="104"/>
        <v>0</v>
      </c>
      <c r="HYH31">
        <f t="shared" si="104"/>
        <v>0</v>
      </c>
      <c r="HYI31">
        <f t="shared" si="104"/>
        <v>0</v>
      </c>
      <c r="HYJ31">
        <f t="shared" si="104"/>
        <v>0</v>
      </c>
      <c r="HYK31">
        <f t="shared" si="104"/>
        <v>0</v>
      </c>
      <c r="HYL31">
        <f t="shared" si="104"/>
        <v>0</v>
      </c>
      <c r="HYM31">
        <f t="shared" si="104"/>
        <v>0</v>
      </c>
      <c r="HYN31">
        <f t="shared" si="104"/>
        <v>0</v>
      </c>
      <c r="HYO31">
        <f t="shared" si="104"/>
        <v>0</v>
      </c>
      <c r="HYP31">
        <f t="shared" si="104"/>
        <v>0</v>
      </c>
      <c r="HYQ31">
        <f t="shared" si="104"/>
        <v>0</v>
      </c>
      <c r="HYR31">
        <f t="shared" si="104"/>
        <v>0</v>
      </c>
      <c r="HYS31">
        <f t="shared" si="104"/>
        <v>0</v>
      </c>
      <c r="HYT31">
        <f t="shared" si="104"/>
        <v>0</v>
      </c>
      <c r="HYU31">
        <f t="shared" si="104"/>
        <v>0</v>
      </c>
      <c r="HYV31">
        <f t="shared" si="104"/>
        <v>0</v>
      </c>
      <c r="HYW31">
        <f t="shared" si="104"/>
        <v>0</v>
      </c>
      <c r="HYX31">
        <f t="shared" si="104"/>
        <v>0</v>
      </c>
      <c r="HYY31">
        <f t="shared" si="104"/>
        <v>0</v>
      </c>
      <c r="HYZ31">
        <f t="shared" si="104"/>
        <v>0</v>
      </c>
      <c r="HZA31">
        <f t="shared" si="104"/>
        <v>0</v>
      </c>
      <c r="HZB31">
        <f t="shared" si="104"/>
        <v>0</v>
      </c>
      <c r="HZC31">
        <f t="shared" si="104"/>
        <v>0</v>
      </c>
      <c r="HZD31">
        <f t="shared" si="104"/>
        <v>0</v>
      </c>
      <c r="HZE31">
        <f t="shared" si="104"/>
        <v>0</v>
      </c>
      <c r="HZF31">
        <f t="shared" si="104"/>
        <v>0</v>
      </c>
      <c r="HZG31">
        <f t="shared" ref="HZG31:IBR31" si="105">HZF32</f>
        <v>0</v>
      </c>
      <c r="HZH31">
        <f t="shared" si="105"/>
        <v>0</v>
      </c>
      <c r="HZI31">
        <f t="shared" si="105"/>
        <v>0</v>
      </c>
      <c r="HZJ31">
        <f t="shared" si="105"/>
        <v>0</v>
      </c>
      <c r="HZK31">
        <f t="shared" si="105"/>
        <v>0</v>
      </c>
      <c r="HZL31">
        <f t="shared" si="105"/>
        <v>0</v>
      </c>
      <c r="HZM31">
        <f t="shared" si="105"/>
        <v>0</v>
      </c>
      <c r="HZN31">
        <f t="shared" si="105"/>
        <v>0</v>
      </c>
      <c r="HZO31">
        <f t="shared" si="105"/>
        <v>0</v>
      </c>
      <c r="HZP31">
        <f t="shared" si="105"/>
        <v>0</v>
      </c>
      <c r="HZQ31">
        <f t="shared" si="105"/>
        <v>0</v>
      </c>
      <c r="HZR31">
        <f t="shared" si="105"/>
        <v>0</v>
      </c>
      <c r="HZS31">
        <f t="shared" si="105"/>
        <v>0</v>
      </c>
      <c r="HZT31">
        <f t="shared" si="105"/>
        <v>0</v>
      </c>
      <c r="HZU31">
        <f t="shared" si="105"/>
        <v>0</v>
      </c>
      <c r="HZV31">
        <f t="shared" si="105"/>
        <v>0</v>
      </c>
      <c r="HZW31">
        <f t="shared" si="105"/>
        <v>0</v>
      </c>
      <c r="HZX31">
        <f t="shared" si="105"/>
        <v>0</v>
      </c>
      <c r="HZY31">
        <f t="shared" si="105"/>
        <v>0</v>
      </c>
      <c r="HZZ31">
        <f t="shared" si="105"/>
        <v>0</v>
      </c>
      <c r="IAA31">
        <f t="shared" si="105"/>
        <v>0</v>
      </c>
      <c r="IAB31">
        <f t="shared" si="105"/>
        <v>0</v>
      </c>
      <c r="IAC31">
        <f t="shared" si="105"/>
        <v>0</v>
      </c>
      <c r="IAD31">
        <f t="shared" si="105"/>
        <v>0</v>
      </c>
      <c r="IAE31">
        <f t="shared" si="105"/>
        <v>0</v>
      </c>
      <c r="IAF31">
        <f t="shared" si="105"/>
        <v>0</v>
      </c>
      <c r="IAG31">
        <f t="shared" si="105"/>
        <v>0</v>
      </c>
      <c r="IAH31">
        <f t="shared" si="105"/>
        <v>0</v>
      </c>
      <c r="IAI31">
        <f t="shared" si="105"/>
        <v>0</v>
      </c>
      <c r="IAJ31">
        <f t="shared" si="105"/>
        <v>0</v>
      </c>
      <c r="IAK31">
        <f t="shared" si="105"/>
        <v>0</v>
      </c>
      <c r="IAL31">
        <f t="shared" si="105"/>
        <v>0</v>
      </c>
      <c r="IAM31">
        <f t="shared" si="105"/>
        <v>0</v>
      </c>
      <c r="IAN31">
        <f t="shared" si="105"/>
        <v>0</v>
      </c>
      <c r="IAO31">
        <f t="shared" si="105"/>
        <v>0</v>
      </c>
      <c r="IAP31">
        <f t="shared" si="105"/>
        <v>0</v>
      </c>
      <c r="IAQ31">
        <f t="shared" si="105"/>
        <v>0</v>
      </c>
      <c r="IAR31">
        <f t="shared" si="105"/>
        <v>0</v>
      </c>
      <c r="IAS31">
        <f t="shared" si="105"/>
        <v>0</v>
      </c>
      <c r="IAT31">
        <f t="shared" si="105"/>
        <v>0</v>
      </c>
      <c r="IAU31">
        <f t="shared" si="105"/>
        <v>0</v>
      </c>
      <c r="IAV31">
        <f t="shared" si="105"/>
        <v>0</v>
      </c>
      <c r="IAW31">
        <f t="shared" si="105"/>
        <v>0</v>
      </c>
      <c r="IAX31">
        <f t="shared" si="105"/>
        <v>0</v>
      </c>
      <c r="IAY31">
        <f t="shared" si="105"/>
        <v>0</v>
      </c>
      <c r="IAZ31">
        <f t="shared" si="105"/>
        <v>0</v>
      </c>
      <c r="IBA31">
        <f t="shared" si="105"/>
        <v>0</v>
      </c>
      <c r="IBB31">
        <f t="shared" si="105"/>
        <v>0</v>
      </c>
      <c r="IBC31">
        <f t="shared" si="105"/>
        <v>0</v>
      </c>
      <c r="IBD31">
        <f t="shared" si="105"/>
        <v>0</v>
      </c>
      <c r="IBE31">
        <f t="shared" si="105"/>
        <v>0</v>
      </c>
      <c r="IBF31">
        <f t="shared" si="105"/>
        <v>0</v>
      </c>
      <c r="IBG31">
        <f t="shared" si="105"/>
        <v>0</v>
      </c>
      <c r="IBH31">
        <f t="shared" si="105"/>
        <v>0</v>
      </c>
      <c r="IBI31">
        <f t="shared" si="105"/>
        <v>0</v>
      </c>
      <c r="IBJ31">
        <f t="shared" si="105"/>
        <v>0</v>
      </c>
      <c r="IBK31">
        <f t="shared" si="105"/>
        <v>0</v>
      </c>
      <c r="IBL31">
        <f t="shared" si="105"/>
        <v>0</v>
      </c>
      <c r="IBM31">
        <f t="shared" si="105"/>
        <v>0</v>
      </c>
      <c r="IBN31">
        <f t="shared" si="105"/>
        <v>0</v>
      </c>
      <c r="IBO31">
        <f t="shared" si="105"/>
        <v>0</v>
      </c>
      <c r="IBP31">
        <f t="shared" si="105"/>
        <v>0</v>
      </c>
      <c r="IBQ31">
        <f t="shared" si="105"/>
        <v>0</v>
      </c>
      <c r="IBR31">
        <f t="shared" si="105"/>
        <v>0</v>
      </c>
      <c r="IBS31">
        <f t="shared" ref="IBS31:IED31" si="106">IBR32</f>
        <v>0</v>
      </c>
      <c r="IBT31">
        <f t="shared" si="106"/>
        <v>0</v>
      </c>
      <c r="IBU31">
        <f t="shared" si="106"/>
        <v>0</v>
      </c>
      <c r="IBV31">
        <f t="shared" si="106"/>
        <v>0</v>
      </c>
      <c r="IBW31">
        <f t="shared" si="106"/>
        <v>0</v>
      </c>
      <c r="IBX31">
        <f t="shared" si="106"/>
        <v>0</v>
      </c>
      <c r="IBY31">
        <f t="shared" si="106"/>
        <v>0</v>
      </c>
      <c r="IBZ31">
        <f t="shared" si="106"/>
        <v>0</v>
      </c>
      <c r="ICA31">
        <f t="shared" si="106"/>
        <v>0</v>
      </c>
      <c r="ICB31">
        <f t="shared" si="106"/>
        <v>0</v>
      </c>
      <c r="ICC31">
        <f t="shared" si="106"/>
        <v>0</v>
      </c>
      <c r="ICD31">
        <f t="shared" si="106"/>
        <v>0</v>
      </c>
      <c r="ICE31">
        <f t="shared" si="106"/>
        <v>0</v>
      </c>
      <c r="ICF31">
        <f t="shared" si="106"/>
        <v>0</v>
      </c>
      <c r="ICG31">
        <f t="shared" si="106"/>
        <v>0</v>
      </c>
      <c r="ICH31">
        <f t="shared" si="106"/>
        <v>0</v>
      </c>
      <c r="ICI31">
        <f t="shared" si="106"/>
        <v>0</v>
      </c>
      <c r="ICJ31">
        <f t="shared" si="106"/>
        <v>0</v>
      </c>
      <c r="ICK31">
        <f t="shared" si="106"/>
        <v>0</v>
      </c>
      <c r="ICL31">
        <f t="shared" si="106"/>
        <v>0</v>
      </c>
      <c r="ICM31">
        <f t="shared" si="106"/>
        <v>0</v>
      </c>
      <c r="ICN31">
        <f t="shared" si="106"/>
        <v>0</v>
      </c>
      <c r="ICO31">
        <f t="shared" si="106"/>
        <v>0</v>
      </c>
      <c r="ICP31">
        <f t="shared" si="106"/>
        <v>0</v>
      </c>
      <c r="ICQ31">
        <f t="shared" si="106"/>
        <v>0</v>
      </c>
      <c r="ICR31">
        <f t="shared" si="106"/>
        <v>0</v>
      </c>
      <c r="ICS31">
        <f t="shared" si="106"/>
        <v>0</v>
      </c>
      <c r="ICT31">
        <f t="shared" si="106"/>
        <v>0</v>
      </c>
      <c r="ICU31">
        <f t="shared" si="106"/>
        <v>0</v>
      </c>
      <c r="ICV31">
        <f t="shared" si="106"/>
        <v>0</v>
      </c>
      <c r="ICW31">
        <f t="shared" si="106"/>
        <v>0</v>
      </c>
      <c r="ICX31">
        <f t="shared" si="106"/>
        <v>0</v>
      </c>
      <c r="ICY31">
        <f t="shared" si="106"/>
        <v>0</v>
      </c>
      <c r="ICZ31">
        <f t="shared" si="106"/>
        <v>0</v>
      </c>
      <c r="IDA31">
        <f t="shared" si="106"/>
        <v>0</v>
      </c>
      <c r="IDB31">
        <f t="shared" si="106"/>
        <v>0</v>
      </c>
      <c r="IDC31">
        <f t="shared" si="106"/>
        <v>0</v>
      </c>
      <c r="IDD31">
        <f t="shared" si="106"/>
        <v>0</v>
      </c>
      <c r="IDE31">
        <f t="shared" si="106"/>
        <v>0</v>
      </c>
      <c r="IDF31">
        <f t="shared" si="106"/>
        <v>0</v>
      </c>
      <c r="IDG31">
        <f t="shared" si="106"/>
        <v>0</v>
      </c>
      <c r="IDH31">
        <f t="shared" si="106"/>
        <v>0</v>
      </c>
      <c r="IDI31">
        <f t="shared" si="106"/>
        <v>0</v>
      </c>
      <c r="IDJ31">
        <f t="shared" si="106"/>
        <v>0</v>
      </c>
      <c r="IDK31">
        <f t="shared" si="106"/>
        <v>0</v>
      </c>
      <c r="IDL31">
        <f t="shared" si="106"/>
        <v>0</v>
      </c>
      <c r="IDM31">
        <f t="shared" si="106"/>
        <v>0</v>
      </c>
      <c r="IDN31">
        <f t="shared" si="106"/>
        <v>0</v>
      </c>
      <c r="IDO31">
        <f t="shared" si="106"/>
        <v>0</v>
      </c>
      <c r="IDP31">
        <f t="shared" si="106"/>
        <v>0</v>
      </c>
      <c r="IDQ31">
        <f t="shared" si="106"/>
        <v>0</v>
      </c>
      <c r="IDR31">
        <f t="shared" si="106"/>
        <v>0</v>
      </c>
      <c r="IDS31">
        <f t="shared" si="106"/>
        <v>0</v>
      </c>
      <c r="IDT31">
        <f t="shared" si="106"/>
        <v>0</v>
      </c>
      <c r="IDU31">
        <f t="shared" si="106"/>
        <v>0</v>
      </c>
      <c r="IDV31">
        <f t="shared" si="106"/>
        <v>0</v>
      </c>
      <c r="IDW31">
        <f t="shared" si="106"/>
        <v>0</v>
      </c>
      <c r="IDX31">
        <f t="shared" si="106"/>
        <v>0</v>
      </c>
      <c r="IDY31">
        <f t="shared" si="106"/>
        <v>0</v>
      </c>
      <c r="IDZ31">
        <f t="shared" si="106"/>
        <v>0</v>
      </c>
      <c r="IEA31">
        <f t="shared" si="106"/>
        <v>0</v>
      </c>
      <c r="IEB31">
        <f t="shared" si="106"/>
        <v>0</v>
      </c>
      <c r="IEC31">
        <f t="shared" si="106"/>
        <v>0</v>
      </c>
      <c r="IED31">
        <f t="shared" si="106"/>
        <v>0</v>
      </c>
      <c r="IEE31">
        <f t="shared" ref="IEE31:IGP31" si="107">IED32</f>
        <v>0</v>
      </c>
      <c r="IEF31">
        <f t="shared" si="107"/>
        <v>0</v>
      </c>
      <c r="IEG31">
        <f t="shared" si="107"/>
        <v>0</v>
      </c>
      <c r="IEH31">
        <f t="shared" si="107"/>
        <v>0</v>
      </c>
      <c r="IEI31">
        <f t="shared" si="107"/>
        <v>0</v>
      </c>
      <c r="IEJ31">
        <f t="shared" si="107"/>
        <v>0</v>
      </c>
      <c r="IEK31">
        <f t="shared" si="107"/>
        <v>0</v>
      </c>
      <c r="IEL31">
        <f t="shared" si="107"/>
        <v>0</v>
      </c>
      <c r="IEM31">
        <f t="shared" si="107"/>
        <v>0</v>
      </c>
      <c r="IEN31">
        <f t="shared" si="107"/>
        <v>0</v>
      </c>
      <c r="IEO31">
        <f t="shared" si="107"/>
        <v>0</v>
      </c>
      <c r="IEP31">
        <f t="shared" si="107"/>
        <v>0</v>
      </c>
      <c r="IEQ31">
        <f t="shared" si="107"/>
        <v>0</v>
      </c>
      <c r="IER31">
        <f t="shared" si="107"/>
        <v>0</v>
      </c>
      <c r="IES31">
        <f t="shared" si="107"/>
        <v>0</v>
      </c>
      <c r="IET31">
        <f t="shared" si="107"/>
        <v>0</v>
      </c>
      <c r="IEU31">
        <f t="shared" si="107"/>
        <v>0</v>
      </c>
      <c r="IEV31">
        <f t="shared" si="107"/>
        <v>0</v>
      </c>
      <c r="IEW31">
        <f t="shared" si="107"/>
        <v>0</v>
      </c>
      <c r="IEX31">
        <f t="shared" si="107"/>
        <v>0</v>
      </c>
      <c r="IEY31">
        <f t="shared" si="107"/>
        <v>0</v>
      </c>
      <c r="IEZ31">
        <f t="shared" si="107"/>
        <v>0</v>
      </c>
      <c r="IFA31">
        <f t="shared" si="107"/>
        <v>0</v>
      </c>
      <c r="IFB31">
        <f t="shared" si="107"/>
        <v>0</v>
      </c>
      <c r="IFC31">
        <f t="shared" si="107"/>
        <v>0</v>
      </c>
      <c r="IFD31">
        <f t="shared" si="107"/>
        <v>0</v>
      </c>
      <c r="IFE31">
        <f t="shared" si="107"/>
        <v>0</v>
      </c>
      <c r="IFF31">
        <f t="shared" si="107"/>
        <v>0</v>
      </c>
      <c r="IFG31">
        <f t="shared" si="107"/>
        <v>0</v>
      </c>
      <c r="IFH31">
        <f t="shared" si="107"/>
        <v>0</v>
      </c>
      <c r="IFI31">
        <f t="shared" si="107"/>
        <v>0</v>
      </c>
      <c r="IFJ31">
        <f t="shared" si="107"/>
        <v>0</v>
      </c>
      <c r="IFK31">
        <f t="shared" si="107"/>
        <v>0</v>
      </c>
      <c r="IFL31">
        <f t="shared" si="107"/>
        <v>0</v>
      </c>
      <c r="IFM31">
        <f t="shared" si="107"/>
        <v>0</v>
      </c>
      <c r="IFN31">
        <f t="shared" si="107"/>
        <v>0</v>
      </c>
      <c r="IFO31">
        <f t="shared" si="107"/>
        <v>0</v>
      </c>
      <c r="IFP31">
        <f t="shared" si="107"/>
        <v>0</v>
      </c>
      <c r="IFQ31">
        <f t="shared" si="107"/>
        <v>0</v>
      </c>
      <c r="IFR31">
        <f t="shared" si="107"/>
        <v>0</v>
      </c>
      <c r="IFS31">
        <f t="shared" si="107"/>
        <v>0</v>
      </c>
      <c r="IFT31">
        <f t="shared" si="107"/>
        <v>0</v>
      </c>
      <c r="IFU31">
        <f t="shared" si="107"/>
        <v>0</v>
      </c>
      <c r="IFV31">
        <f t="shared" si="107"/>
        <v>0</v>
      </c>
      <c r="IFW31">
        <f t="shared" si="107"/>
        <v>0</v>
      </c>
      <c r="IFX31">
        <f t="shared" si="107"/>
        <v>0</v>
      </c>
      <c r="IFY31">
        <f t="shared" si="107"/>
        <v>0</v>
      </c>
      <c r="IFZ31">
        <f t="shared" si="107"/>
        <v>0</v>
      </c>
      <c r="IGA31">
        <f t="shared" si="107"/>
        <v>0</v>
      </c>
      <c r="IGB31">
        <f t="shared" si="107"/>
        <v>0</v>
      </c>
      <c r="IGC31">
        <f t="shared" si="107"/>
        <v>0</v>
      </c>
      <c r="IGD31">
        <f t="shared" si="107"/>
        <v>0</v>
      </c>
      <c r="IGE31">
        <f t="shared" si="107"/>
        <v>0</v>
      </c>
      <c r="IGF31">
        <f t="shared" si="107"/>
        <v>0</v>
      </c>
      <c r="IGG31">
        <f t="shared" si="107"/>
        <v>0</v>
      </c>
      <c r="IGH31">
        <f t="shared" si="107"/>
        <v>0</v>
      </c>
      <c r="IGI31">
        <f t="shared" si="107"/>
        <v>0</v>
      </c>
      <c r="IGJ31">
        <f t="shared" si="107"/>
        <v>0</v>
      </c>
      <c r="IGK31">
        <f t="shared" si="107"/>
        <v>0</v>
      </c>
      <c r="IGL31">
        <f t="shared" si="107"/>
        <v>0</v>
      </c>
      <c r="IGM31">
        <f t="shared" si="107"/>
        <v>0</v>
      </c>
      <c r="IGN31">
        <f t="shared" si="107"/>
        <v>0</v>
      </c>
      <c r="IGO31">
        <f t="shared" si="107"/>
        <v>0</v>
      </c>
      <c r="IGP31">
        <f t="shared" si="107"/>
        <v>0</v>
      </c>
      <c r="IGQ31">
        <f t="shared" ref="IGQ31:IJB31" si="108">IGP32</f>
        <v>0</v>
      </c>
      <c r="IGR31">
        <f t="shared" si="108"/>
        <v>0</v>
      </c>
      <c r="IGS31">
        <f t="shared" si="108"/>
        <v>0</v>
      </c>
      <c r="IGT31">
        <f t="shared" si="108"/>
        <v>0</v>
      </c>
      <c r="IGU31">
        <f t="shared" si="108"/>
        <v>0</v>
      </c>
      <c r="IGV31">
        <f t="shared" si="108"/>
        <v>0</v>
      </c>
      <c r="IGW31">
        <f t="shared" si="108"/>
        <v>0</v>
      </c>
      <c r="IGX31">
        <f t="shared" si="108"/>
        <v>0</v>
      </c>
      <c r="IGY31">
        <f t="shared" si="108"/>
        <v>0</v>
      </c>
      <c r="IGZ31">
        <f t="shared" si="108"/>
        <v>0</v>
      </c>
      <c r="IHA31">
        <f t="shared" si="108"/>
        <v>0</v>
      </c>
      <c r="IHB31">
        <f t="shared" si="108"/>
        <v>0</v>
      </c>
      <c r="IHC31">
        <f t="shared" si="108"/>
        <v>0</v>
      </c>
      <c r="IHD31">
        <f t="shared" si="108"/>
        <v>0</v>
      </c>
      <c r="IHE31">
        <f t="shared" si="108"/>
        <v>0</v>
      </c>
      <c r="IHF31">
        <f t="shared" si="108"/>
        <v>0</v>
      </c>
      <c r="IHG31">
        <f t="shared" si="108"/>
        <v>0</v>
      </c>
      <c r="IHH31">
        <f t="shared" si="108"/>
        <v>0</v>
      </c>
      <c r="IHI31">
        <f t="shared" si="108"/>
        <v>0</v>
      </c>
      <c r="IHJ31">
        <f t="shared" si="108"/>
        <v>0</v>
      </c>
      <c r="IHK31">
        <f t="shared" si="108"/>
        <v>0</v>
      </c>
      <c r="IHL31">
        <f t="shared" si="108"/>
        <v>0</v>
      </c>
      <c r="IHM31">
        <f t="shared" si="108"/>
        <v>0</v>
      </c>
      <c r="IHN31">
        <f t="shared" si="108"/>
        <v>0</v>
      </c>
      <c r="IHO31">
        <f t="shared" si="108"/>
        <v>0</v>
      </c>
      <c r="IHP31">
        <f t="shared" si="108"/>
        <v>0</v>
      </c>
      <c r="IHQ31">
        <f t="shared" si="108"/>
        <v>0</v>
      </c>
      <c r="IHR31">
        <f t="shared" si="108"/>
        <v>0</v>
      </c>
      <c r="IHS31">
        <f t="shared" si="108"/>
        <v>0</v>
      </c>
      <c r="IHT31">
        <f t="shared" si="108"/>
        <v>0</v>
      </c>
      <c r="IHU31">
        <f t="shared" si="108"/>
        <v>0</v>
      </c>
      <c r="IHV31">
        <f t="shared" si="108"/>
        <v>0</v>
      </c>
      <c r="IHW31">
        <f t="shared" si="108"/>
        <v>0</v>
      </c>
      <c r="IHX31">
        <f t="shared" si="108"/>
        <v>0</v>
      </c>
      <c r="IHY31">
        <f t="shared" si="108"/>
        <v>0</v>
      </c>
      <c r="IHZ31">
        <f t="shared" si="108"/>
        <v>0</v>
      </c>
      <c r="IIA31">
        <f t="shared" si="108"/>
        <v>0</v>
      </c>
      <c r="IIB31">
        <f t="shared" si="108"/>
        <v>0</v>
      </c>
      <c r="IIC31">
        <f t="shared" si="108"/>
        <v>0</v>
      </c>
      <c r="IID31">
        <f t="shared" si="108"/>
        <v>0</v>
      </c>
      <c r="IIE31">
        <f t="shared" si="108"/>
        <v>0</v>
      </c>
      <c r="IIF31">
        <f t="shared" si="108"/>
        <v>0</v>
      </c>
      <c r="IIG31">
        <f t="shared" si="108"/>
        <v>0</v>
      </c>
      <c r="IIH31">
        <f t="shared" si="108"/>
        <v>0</v>
      </c>
      <c r="III31">
        <f t="shared" si="108"/>
        <v>0</v>
      </c>
      <c r="IIJ31">
        <f t="shared" si="108"/>
        <v>0</v>
      </c>
      <c r="IIK31">
        <f t="shared" si="108"/>
        <v>0</v>
      </c>
      <c r="IIL31">
        <f t="shared" si="108"/>
        <v>0</v>
      </c>
      <c r="IIM31">
        <f t="shared" si="108"/>
        <v>0</v>
      </c>
      <c r="IIN31">
        <f t="shared" si="108"/>
        <v>0</v>
      </c>
      <c r="IIO31">
        <f t="shared" si="108"/>
        <v>0</v>
      </c>
      <c r="IIP31">
        <f t="shared" si="108"/>
        <v>0</v>
      </c>
      <c r="IIQ31">
        <f t="shared" si="108"/>
        <v>0</v>
      </c>
      <c r="IIR31">
        <f t="shared" si="108"/>
        <v>0</v>
      </c>
      <c r="IIS31">
        <f t="shared" si="108"/>
        <v>0</v>
      </c>
      <c r="IIT31">
        <f t="shared" si="108"/>
        <v>0</v>
      </c>
      <c r="IIU31">
        <f t="shared" si="108"/>
        <v>0</v>
      </c>
      <c r="IIV31">
        <f t="shared" si="108"/>
        <v>0</v>
      </c>
      <c r="IIW31">
        <f t="shared" si="108"/>
        <v>0</v>
      </c>
      <c r="IIX31">
        <f t="shared" si="108"/>
        <v>0</v>
      </c>
      <c r="IIY31">
        <f t="shared" si="108"/>
        <v>0</v>
      </c>
      <c r="IIZ31">
        <f t="shared" si="108"/>
        <v>0</v>
      </c>
      <c r="IJA31">
        <f t="shared" si="108"/>
        <v>0</v>
      </c>
      <c r="IJB31">
        <f t="shared" si="108"/>
        <v>0</v>
      </c>
      <c r="IJC31">
        <f t="shared" ref="IJC31:ILN31" si="109">IJB32</f>
        <v>0</v>
      </c>
      <c r="IJD31">
        <f t="shared" si="109"/>
        <v>0</v>
      </c>
      <c r="IJE31">
        <f t="shared" si="109"/>
        <v>0</v>
      </c>
      <c r="IJF31">
        <f t="shared" si="109"/>
        <v>0</v>
      </c>
      <c r="IJG31">
        <f t="shared" si="109"/>
        <v>0</v>
      </c>
      <c r="IJH31">
        <f t="shared" si="109"/>
        <v>0</v>
      </c>
      <c r="IJI31">
        <f t="shared" si="109"/>
        <v>0</v>
      </c>
      <c r="IJJ31">
        <f t="shared" si="109"/>
        <v>0</v>
      </c>
      <c r="IJK31">
        <f t="shared" si="109"/>
        <v>0</v>
      </c>
      <c r="IJL31">
        <f t="shared" si="109"/>
        <v>0</v>
      </c>
      <c r="IJM31">
        <f t="shared" si="109"/>
        <v>0</v>
      </c>
      <c r="IJN31">
        <f t="shared" si="109"/>
        <v>0</v>
      </c>
      <c r="IJO31">
        <f t="shared" si="109"/>
        <v>0</v>
      </c>
      <c r="IJP31">
        <f t="shared" si="109"/>
        <v>0</v>
      </c>
      <c r="IJQ31">
        <f t="shared" si="109"/>
        <v>0</v>
      </c>
      <c r="IJR31">
        <f t="shared" si="109"/>
        <v>0</v>
      </c>
      <c r="IJS31">
        <f t="shared" si="109"/>
        <v>0</v>
      </c>
      <c r="IJT31">
        <f t="shared" si="109"/>
        <v>0</v>
      </c>
      <c r="IJU31">
        <f t="shared" si="109"/>
        <v>0</v>
      </c>
      <c r="IJV31">
        <f t="shared" si="109"/>
        <v>0</v>
      </c>
      <c r="IJW31">
        <f t="shared" si="109"/>
        <v>0</v>
      </c>
      <c r="IJX31">
        <f t="shared" si="109"/>
        <v>0</v>
      </c>
      <c r="IJY31">
        <f t="shared" si="109"/>
        <v>0</v>
      </c>
      <c r="IJZ31">
        <f t="shared" si="109"/>
        <v>0</v>
      </c>
      <c r="IKA31">
        <f t="shared" si="109"/>
        <v>0</v>
      </c>
      <c r="IKB31">
        <f t="shared" si="109"/>
        <v>0</v>
      </c>
      <c r="IKC31">
        <f t="shared" si="109"/>
        <v>0</v>
      </c>
      <c r="IKD31">
        <f t="shared" si="109"/>
        <v>0</v>
      </c>
      <c r="IKE31">
        <f t="shared" si="109"/>
        <v>0</v>
      </c>
      <c r="IKF31">
        <f t="shared" si="109"/>
        <v>0</v>
      </c>
      <c r="IKG31">
        <f t="shared" si="109"/>
        <v>0</v>
      </c>
      <c r="IKH31">
        <f t="shared" si="109"/>
        <v>0</v>
      </c>
      <c r="IKI31">
        <f t="shared" si="109"/>
        <v>0</v>
      </c>
      <c r="IKJ31">
        <f t="shared" si="109"/>
        <v>0</v>
      </c>
      <c r="IKK31">
        <f t="shared" si="109"/>
        <v>0</v>
      </c>
      <c r="IKL31">
        <f t="shared" si="109"/>
        <v>0</v>
      </c>
      <c r="IKM31">
        <f t="shared" si="109"/>
        <v>0</v>
      </c>
      <c r="IKN31">
        <f t="shared" si="109"/>
        <v>0</v>
      </c>
      <c r="IKO31">
        <f t="shared" si="109"/>
        <v>0</v>
      </c>
      <c r="IKP31">
        <f t="shared" si="109"/>
        <v>0</v>
      </c>
      <c r="IKQ31">
        <f t="shared" si="109"/>
        <v>0</v>
      </c>
      <c r="IKR31">
        <f t="shared" si="109"/>
        <v>0</v>
      </c>
      <c r="IKS31">
        <f t="shared" si="109"/>
        <v>0</v>
      </c>
      <c r="IKT31">
        <f t="shared" si="109"/>
        <v>0</v>
      </c>
      <c r="IKU31">
        <f t="shared" si="109"/>
        <v>0</v>
      </c>
      <c r="IKV31">
        <f t="shared" si="109"/>
        <v>0</v>
      </c>
      <c r="IKW31">
        <f t="shared" si="109"/>
        <v>0</v>
      </c>
      <c r="IKX31">
        <f t="shared" si="109"/>
        <v>0</v>
      </c>
      <c r="IKY31">
        <f t="shared" si="109"/>
        <v>0</v>
      </c>
      <c r="IKZ31">
        <f t="shared" si="109"/>
        <v>0</v>
      </c>
      <c r="ILA31">
        <f t="shared" si="109"/>
        <v>0</v>
      </c>
      <c r="ILB31">
        <f t="shared" si="109"/>
        <v>0</v>
      </c>
      <c r="ILC31">
        <f t="shared" si="109"/>
        <v>0</v>
      </c>
      <c r="ILD31">
        <f t="shared" si="109"/>
        <v>0</v>
      </c>
      <c r="ILE31">
        <f t="shared" si="109"/>
        <v>0</v>
      </c>
      <c r="ILF31">
        <f t="shared" si="109"/>
        <v>0</v>
      </c>
      <c r="ILG31">
        <f t="shared" si="109"/>
        <v>0</v>
      </c>
      <c r="ILH31">
        <f t="shared" si="109"/>
        <v>0</v>
      </c>
      <c r="ILI31">
        <f t="shared" si="109"/>
        <v>0</v>
      </c>
      <c r="ILJ31">
        <f t="shared" si="109"/>
        <v>0</v>
      </c>
      <c r="ILK31">
        <f t="shared" si="109"/>
        <v>0</v>
      </c>
      <c r="ILL31">
        <f t="shared" si="109"/>
        <v>0</v>
      </c>
      <c r="ILM31">
        <f t="shared" si="109"/>
        <v>0</v>
      </c>
      <c r="ILN31">
        <f t="shared" si="109"/>
        <v>0</v>
      </c>
      <c r="ILO31">
        <f t="shared" ref="ILO31:INZ31" si="110">ILN32</f>
        <v>0</v>
      </c>
      <c r="ILP31">
        <f t="shared" si="110"/>
        <v>0</v>
      </c>
      <c r="ILQ31">
        <f t="shared" si="110"/>
        <v>0</v>
      </c>
      <c r="ILR31">
        <f t="shared" si="110"/>
        <v>0</v>
      </c>
      <c r="ILS31">
        <f t="shared" si="110"/>
        <v>0</v>
      </c>
      <c r="ILT31">
        <f t="shared" si="110"/>
        <v>0</v>
      </c>
      <c r="ILU31">
        <f t="shared" si="110"/>
        <v>0</v>
      </c>
      <c r="ILV31">
        <f t="shared" si="110"/>
        <v>0</v>
      </c>
      <c r="ILW31">
        <f t="shared" si="110"/>
        <v>0</v>
      </c>
      <c r="ILX31">
        <f t="shared" si="110"/>
        <v>0</v>
      </c>
      <c r="ILY31">
        <f t="shared" si="110"/>
        <v>0</v>
      </c>
      <c r="ILZ31">
        <f t="shared" si="110"/>
        <v>0</v>
      </c>
      <c r="IMA31">
        <f t="shared" si="110"/>
        <v>0</v>
      </c>
      <c r="IMB31">
        <f t="shared" si="110"/>
        <v>0</v>
      </c>
      <c r="IMC31">
        <f t="shared" si="110"/>
        <v>0</v>
      </c>
      <c r="IMD31">
        <f t="shared" si="110"/>
        <v>0</v>
      </c>
      <c r="IME31">
        <f t="shared" si="110"/>
        <v>0</v>
      </c>
      <c r="IMF31">
        <f t="shared" si="110"/>
        <v>0</v>
      </c>
      <c r="IMG31">
        <f t="shared" si="110"/>
        <v>0</v>
      </c>
      <c r="IMH31">
        <f t="shared" si="110"/>
        <v>0</v>
      </c>
      <c r="IMI31">
        <f t="shared" si="110"/>
        <v>0</v>
      </c>
      <c r="IMJ31">
        <f t="shared" si="110"/>
        <v>0</v>
      </c>
      <c r="IMK31">
        <f t="shared" si="110"/>
        <v>0</v>
      </c>
      <c r="IML31">
        <f t="shared" si="110"/>
        <v>0</v>
      </c>
      <c r="IMM31">
        <f t="shared" si="110"/>
        <v>0</v>
      </c>
      <c r="IMN31">
        <f t="shared" si="110"/>
        <v>0</v>
      </c>
      <c r="IMO31">
        <f t="shared" si="110"/>
        <v>0</v>
      </c>
      <c r="IMP31">
        <f t="shared" si="110"/>
        <v>0</v>
      </c>
      <c r="IMQ31">
        <f t="shared" si="110"/>
        <v>0</v>
      </c>
      <c r="IMR31">
        <f t="shared" si="110"/>
        <v>0</v>
      </c>
      <c r="IMS31">
        <f t="shared" si="110"/>
        <v>0</v>
      </c>
      <c r="IMT31">
        <f t="shared" si="110"/>
        <v>0</v>
      </c>
      <c r="IMU31">
        <f t="shared" si="110"/>
        <v>0</v>
      </c>
      <c r="IMV31">
        <f t="shared" si="110"/>
        <v>0</v>
      </c>
      <c r="IMW31">
        <f t="shared" si="110"/>
        <v>0</v>
      </c>
      <c r="IMX31">
        <f t="shared" si="110"/>
        <v>0</v>
      </c>
      <c r="IMY31">
        <f t="shared" si="110"/>
        <v>0</v>
      </c>
      <c r="IMZ31">
        <f t="shared" si="110"/>
        <v>0</v>
      </c>
      <c r="INA31">
        <f t="shared" si="110"/>
        <v>0</v>
      </c>
      <c r="INB31">
        <f t="shared" si="110"/>
        <v>0</v>
      </c>
      <c r="INC31">
        <f t="shared" si="110"/>
        <v>0</v>
      </c>
      <c r="IND31">
        <f t="shared" si="110"/>
        <v>0</v>
      </c>
      <c r="INE31">
        <f t="shared" si="110"/>
        <v>0</v>
      </c>
      <c r="INF31">
        <f t="shared" si="110"/>
        <v>0</v>
      </c>
      <c r="ING31">
        <f t="shared" si="110"/>
        <v>0</v>
      </c>
      <c r="INH31">
        <f t="shared" si="110"/>
        <v>0</v>
      </c>
      <c r="INI31">
        <f t="shared" si="110"/>
        <v>0</v>
      </c>
      <c r="INJ31">
        <f t="shared" si="110"/>
        <v>0</v>
      </c>
      <c r="INK31">
        <f t="shared" si="110"/>
        <v>0</v>
      </c>
      <c r="INL31">
        <f t="shared" si="110"/>
        <v>0</v>
      </c>
      <c r="INM31">
        <f t="shared" si="110"/>
        <v>0</v>
      </c>
      <c r="INN31">
        <f t="shared" si="110"/>
        <v>0</v>
      </c>
      <c r="INO31">
        <f t="shared" si="110"/>
        <v>0</v>
      </c>
      <c r="INP31">
        <f t="shared" si="110"/>
        <v>0</v>
      </c>
      <c r="INQ31">
        <f t="shared" si="110"/>
        <v>0</v>
      </c>
      <c r="INR31">
        <f t="shared" si="110"/>
        <v>0</v>
      </c>
      <c r="INS31">
        <f t="shared" si="110"/>
        <v>0</v>
      </c>
      <c r="INT31">
        <f t="shared" si="110"/>
        <v>0</v>
      </c>
      <c r="INU31">
        <f t="shared" si="110"/>
        <v>0</v>
      </c>
      <c r="INV31">
        <f t="shared" si="110"/>
        <v>0</v>
      </c>
      <c r="INW31">
        <f t="shared" si="110"/>
        <v>0</v>
      </c>
      <c r="INX31">
        <f t="shared" si="110"/>
        <v>0</v>
      </c>
      <c r="INY31">
        <f t="shared" si="110"/>
        <v>0</v>
      </c>
      <c r="INZ31">
        <f t="shared" si="110"/>
        <v>0</v>
      </c>
      <c r="IOA31">
        <f t="shared" ref="IOA31:IQL31" si="111">INZ32</f>
        <v>0</v>
      </c>
      <c r="IOB31">
        <f t="shared" si="111"/>
        <v>0</v>
      </c>
      <c r="IOC31">
        <f t="shared" si="111"/>
        <v>0</v>
      </c>
      <c r="IOD31">
        <f t="shared" si="111"/>
        <v>0</v>
      </c>
      <c r="IOE31">
        <f t="shared" si="111"/>
        <v>0</v>
      </c>
      <c r="IOF31">
        <f t="shared" si="111"/>
        <v>0</v>
      </c>
      <c r="IOG31">
        <f t="shared" si="111"/>
        <v>0</v>
      </c>
      <c r="IOH31">
        <f t="shared" si="111"/>
        <v>0</v>
      </c>
      <c r="IOI31">
        <f t="shared" si="111"/>
        <v>0</v>
      </c>
      <c r="IOJ31">
        <f t="shared" si="111"/>
        <v>0</v>
      </c>
      <c r="IOK31">
        <f t="shared" si="111"/>
        <v>0</v>
      </c>
      <c r="IOL31">
        <f t="shared" si="111"/>
        <v>0</v>
      </c>
      <c r="IOM31">
        <f t="shared" si="111"/>
        <v>0</v>
      </c>
      <c r="ION31">
        <f t="shared" si="111"/>
        <v>0</v>
      </c>
      <c r="IOO31">
        <f t="shared" si="111"/>
        <v>0</v>
      </c>
      <c r="IOP31">
        <f t="shared" si="111"/>
        <v>0</v>
      </c>
      <c r="IOQ31">
        <f t="shared" si="111"/>
        <v>0</v>
      </c>
      <c r="IOR31">
        <f t="shared" si="111"/>
        <v>0</v>
      </c>
      <c r="IOS31">
        <f t="shared" si="111"/>
        <v>0</v>
      </c>
      <c r="IOT31">
        <f t="shared" si="111"/>
        <v>0</v>
      </c>
      <c r="IOU31">
        <f t="shared" si="111"/>
        <v>0</v>
      </c>
      <c r="IOV31">
        <f t="shared" si="111"/>
        <v>0</v>
      </c>
      <c r="IOW31">
        <f t="shared" si="111"/>
        <v>0</v>
      </c>
      <c r="IOX31">
        <f t="shared" si="111"/>
        <v>0</v>
      </c>
      <c r="IOY31">
        <f t="shared" si="111"/>
        <v>0</v>
      </c>
      <c r="IOZ31">
        <f t="shared" si="111"/>
        <v>0</v>
      </c>
      <c r="IPA31">
        <f t="shared" si="111"/>
        <v>0</v>
      </c>
      <c r="IPB31">
        <f t="shared" si="111"/>
        <v>0</v>
      </c>
      <c r="IPC31">
        <f t="shared" si="111"/>
        <v>0</v>
      </c>
      <c r="IPD31">
        <f t="shared" si="111"/>
        <v>0</v>
      </c>
      <c r="IPE31">
        <f t="shared" si="111"/>
        <v>0</v>
      </c>
      <c r="IPF31">
        <f t="shared" si="111"/>
        <v>0</v>
      </c>
      <c r="IPG31">
        <f t="shared" si="111"/>
        <v>0</v>
      </c>
      <c r="IPH31">
        <f t="shared" si="111"/>
        <v>0</v>
      </c>
      <c r="IPI31">
        <f t="shared" si="111"/>
        <v>0</v>
      </c>
      <c r="IPJ31">
        <f t="shared" si="111"/>
        <v>0</v>
      </c>
      <c r="IPK31">
        <f t="shared" si="111"/>
        <v>0</v>
      </c>
      <c r="IPL31">
        <f t="shared" si="111"/>
        <v>0</v>
      </c>
      <c r="IPM31">
        <f t="shared" si="111"/>
        <v>0</v>
      </c>
      <c r="IPN31">
        <f t="shared" si="111"/>
        <v>0</v>
      </c>
      <c r="IPO31">
        <f t="shared" si="111"/>
        <v>0</v>
      </c>
      <c r="IPP31">
        <f t="shared" si="111"/>
        <v>0</v>
      </c>
      <c r="IPQ31">
        <f t="shared" si="111"/>
        <v>0</v>
      </c>
      <c r="IPR31">
        <f t="shared" si="111"/>
        <v>0</v>
      </c>
      <c r="IPS31">
        <f t="shared" si="111"/>
        <v>0</v>
      </c>
      <c r="IPT31">
        <f t="shared" si="111"/>
        <v>0</v>
      </c>
      <c r="IPU31">
        <f t="shared" si="111"/>
        <v>0</v>
      </c>
      <c r="IPV31">
        <f t="shared" si="111"/>
        <v>0</v>
      </c>
      <c r="IPW31">
        <f t="shared" si="111"/>
        <v>0</v>
      </c>
      <c r="IPX31">
        <f t="shared" si="111"/>
        <v>0</v>
      </c>
      <c r="IPY31">
        <f t="shared" si="111"/>
        <v>0</v>
      </c>
      <c r="IPZ31">
        <f t="shared" si="111"/>
        <v>0</v>
      </c>
      <c r="IQA31">
        <f t="shared" si="111"/>
        <v>0</v>
      </c>
      <c r="IQB31">
        <f t="shared" si="111"/>
        <v>0</v>
      </c>
      <c r="IQC31">
        <f t="shared" si="111"/>
        <v>0</v>
      </c>
      <c r="IQD31">
        <f t="shared" si="111"/>
        <v>0</v>
      </c>
      <c r="IQE31">
        <f t="shared" si="111"/>
        <v>0</v>
      </c>
      <c r="IQF31">
        <f t="shared" si="111"/>
        <v>0</v>
      </c>
      <c r="IQG31">
        <f t="shared" si="111"/>
        <v>0</v>
      </c>
      <c r="IQH31">
        <f t="shared" si="111"/>
        <v>0</v>
      </c>
      <c r="IQI31">
        <f t="shared" si="111"/>
        <v>0</v>
      </c>
      <c r="IQJ31">
        <f t="shared" si="111"/>
        <v>0</v>
      </c>
      <c r="IQK31">
        <f t="shared" si="111"/>
        <v>0</v>
      </c>
      <c r="IQL31">
        <f t="shared" si="111"/>
        <v>0</v>
      </c>
      <c r="IQM31">
        <f t="shared" ref="IQM31:ISX31" si="112">IQL32</f>
        <v>0</v>
      </c>
      <c r="IQN31">
        <f t="shared" si="112"/>
        <v>0</v>
      </c>
      <c r="IQO31">
        <f t="shared" si="112"/>
        <v>0</v>
      </c>
      <c r="IQP31">
        <f t="shared" si="112"/>
        <v>0</v>
      </c>
      <c r="IQQ31">
        <f t="shared" si="112"/>
        <v>0</v>
      </c>
      <c r="IQR31">
        <f t="shared" si="112"/>
        <v>0</v>
      </c>
      <c r="IQS31">
        <f t="shared" si="112"/>
        <v>0</v>
      </c>
      <c r="IQT31">
        <f t="shared" si="112"/>
        <v>0</v>
      </c>
      <c r="IQU31">
        <f t="shared" si="112"/>
        <v>0</v>
      </c>
      <c r="IQV31">
        <f t="shared" si="112"/>
        <v>0</v>
      </c>
      <c r="IQW31">
        <f t="shared" si="112"/>
        <v>0</v>
      </c>
      <c r="IQX31">
        <f t="shared" si="112"/>
        <v>0</v>
      </c>
      <c r="IQY31">
        <f t="shared" si="112"/>
        <v>0</v>
      </c>
      <c r="IQZ31">
        <f t="shared" si="112"/>
        <v>0</v>
      </c>
      <c r="IRA31">
        <f t="shared" si="112"/>
        <v>0</v>
      </c>
      <c r="IRB31">
        <f t="shared" si="112"/>
        <v>0</v>
      </c>
      <c r="IRC31">
        <f t="shared" si="112"/>
        <v>0</v>
      </c>
      <c r="IRD31">
        <f t="shared" si="112"/>
        <v>0</v>
      </c>
      <c r="IRE31">
        <f t="shared" si="112"/>
        <v>0</v>
      </c>
      <c r="IRF31">
        <f t="shared" si="112"/>
        <v>0</v>
      </c>
      <c r="IRG31">
        <f t="shared" si="112"/>
        <v>0</v>
      </c>
      <c r="IRH31">
        <f t="shared" si="112"/>
        <v>0</v>
      </c>
      <c r="IRI31">
        <f t="shared" si="112"/>
        <v>0</v>
      </c>
      <c r="IRJ31">
        <f t="shared" si="112"/>
        <v>0</v>
      </c>
      <c r="IRK31">
        <f t="shared" si="112"/>
        <v>0</v>
      </c>
      <c r="IRL31">
        <f t="shared" si="112"/>
        <v>0</v>
      </c>
      <c r="IRM31">
        <f t="shared" si="112"/>
        <v>0</v>
      </c>
      <c r="IRN31">
        <f t="shared" si="112"/>
        <v>0</v>
      </c>
      <c r="IRO31">
        <f t="shared" si="112"/>
        <v>0</v>
      </c>
      <c r="IRP31">
        <f t="shared" si="112"/>
        <v>0</v>
      </c>
      <c r="IRQ31">
        <f t="shared" si="112"/>
        <v>0</v>
      </c>
      <c r="IRR31">
        <f t="shared" si="112"/>
        <v>0</v>
      </c>
      <c r="IRS31">
        <f t="shared" si="112"/>
        <v>0</v>
      </c>
      <c r="IRT31">
        <f t="shared" si="112"/>
        <v>0</v>
      </c>
      <c r="IRU31">
        <f t="shared" si="112"/>
        <v>0</v>
      </c>
      <c r="IRV31">
        <f t="shared" si="112"/>
        <v>0</v>
      </c>
      <c r="IRW31">
        <f t="shared" si="112"/>
        <v>0</v>
      </c>
      <c r="IRX31">
        <f t="shared" si="112"/>
        <v>0</v>
      </c>
      <c r="IRY31">
        <f t="shared" si="112"/>
        <v>0</v>
      </c>
      <c r="IRZ31">
        <f t="shared" si="112"/>
        <v>0</v>
      </c>
      <c r="ISA31">
        <f t="shared" si="112"/>
        <v>0</v>
      </c>
      <c r="ISB31">
        <f t="shared" si="112"/>
        <v>0</v>
      </c>
      <c r="ISC31">
        <f t="shared" si="112"/>
        <v>0</v>
      </c>
      <c r="ISD31">
        <f t="shared" si="112"/>
        <v>0</v>
      </c>
      <c r="ISE31">
        <f t="shared" si="112"/>
        <v>0</v>
      </c>
      <c r="ISF31">
        <f t="shared" si="112"/>
        <v>0</v>
      </c>
      <c r="ISG31">
        <f t="shared" si="112"/>
        <v>0</v>
      </c>
      <c r="ISH31">
        <f t="shared" si="112"/>
        <v>0</v>
      </c>
      <c r="ISI31">
        <f t="shared" si="112"/>
        <v>0</v>
      </c>
      <c r="ISJ31">
        <f t="shared" si="112"/>
        <v>0</v>
      </c>
      <c r="ISK31">
        <f t="shared" si="112"/>
        <v>0</v>
      </c>
      <c r="ISL31">
        <f t="shared" si="112"/>
        <v>0</v>
      </c>
      <c r="ISM31">
        <f t="shared" si="112"/>
        <v>0</v>
      </c>
      <c r="ISN31">
        <f t="shared" si="112"/>
        <v>0</v>
      </c>
      <c r="ISO31">
        <f t="shared" si="112"/>
        <v>0</v>
      </c>
      <c r="ISP31">
        <f t="shared" si="112"/>
        <v>0</v>
      </c>
      <c r="ISQ31">
        <f t="shared" si="112"/>
        <v>0</v>
      </c>
      <c r="ISR31">
        <f t="shared" si="112"/>
        <v>0</v>
      </c>
      <c r="ISS31">
        <f t="shared" si="112"/>
        <v>0</v>
      </c>
      <c r="IST31">
        <f t="shared" si="112"/>
        <v>0</v>
      </c>
      <c r="ISU31">
        <f t="shared" si="112"/>
        <v>0</v>
      </c>
      <c r="ISV31">
        <f t="shared" si="112"/>
        <v>0</v>
      </c>
      <c r="ISW31">
        <f t="shared" si="112"/>
        <v>0</v>
      </c>
      <c r="ISX31">
        <f t="shared" si="112"/>
        <v>0</v>
      </c>
      <c r="ISY31">
        <f t="shared" ref="ISY31:IVJ31" si="113">ISX32</f>
        <v>0</v>
      </c>
      <c r="ISZ31">
        <f t="shared" si="113"/>
        <v>0</v>
      </c>
      <c r="ITA31">
        <f t="shared" si="113"/>
        <v>0</v>
      </c>
      <c r="ITB31">
        <f t="shared" si="113"/>
        <v>0</v>
      </c>
      <c r="ITC31">
        <f t="shared" si="113"/>
        <v>0</v>
      </c>
      <c r="ITD31">
        <f t="shared" si="113"/>
        <v>0</v>
      </c>
      <c r="ITE31">
        <f t="shared" si="113"/>
        <v>0</v>
      </c>
      <c r="ITF31">
        <f t="shared" si="113"/>
        <v>0</v>
      </c>
      <c r="ITG31">
        <f t="shared" si="113"/>
        <v>0</v>
      </c>
      <c r="ITH31">
        <f t="shared" si="113"/>
        <v>0</v>
      </c>
      <c r="ITI31">
        <f t="shared" si="113"/>
        <v>0</v>
      </c>
      <c r="ITJ31">
        <f t="shared" si="113"/>
        <v>0</v>
      </c>
      <c r="ITK31">
        <f t="shared" si="113"/>
        <v>0</v>
      </c>
      <c r="ITL31">
        <f t="shared" si="113"/>
        <v>0</v>
      </c>
      <c r="ITM31">
        <f t="shared" si="113"/>
        <v>0</v>
      </c>
      <c r="ITN31">
        <f t="shared" si="113"/>
        <v>0</v>
      </c>
      <c r="ITO31">
        <f t="shared" si="113"/>
        <v>0</v>
      </c>
      <c r="ITP31">
        <f t="shared" si="113"/>
        <v>0</v>
      </c>
      <c r="ITQ31">
        <f t="shared" si="113"/>
        <v>0</v>
      </c>
      <c r="ITR31">
        <f t="shared" si="113"/>
        <v>0</v>
      </c>
      <c r="ITS31">
        <f t="shared" si="113"/>
        <v>0</v>
      </c>
      <c r="ITT31">
        <f t="shared" si="113"/>
        <v>0</v>
      </c>
      <c r="ITU31">
        <f t="shared" si="113"/>
        <v>0</v>
      </c>
      <c r="ITV31">
        <f t="shared" si="113"/>
        <v>0</v>
      </c>
      <c r="ITW31">
        <f t="shared" si="113"/>
        <v>0</v>
      </c>
      <c r="ITX31">
        <f t="shared" si="113"/>
        <v>0</v>
      </c>
      <c r="ITY31">
        <f t="shared" si="113"/>
        <v>0</v>
      </c>
      <c r="ITZ31">
        <f t="shared" si="113"/>
        <v>0</v>
      </c>
      <c r="IUA31">
        <f t="shared" si="113"/>
        <v>0</v>
      </c>
      <c r="IUB31">
        <f t="shared" si="113"/>
        <v>0</v>
      </c>
      <c r="IUC31">
        <f t="shared" si="113"/>
        <v>0</v>
      </c>
      <c r="IUD31">
        <f t="shared" si="113"/>
        <v>0</v>
      </c>
      <c r="IUE31">
        <f t="shared" si="113"/>
        <v>0</v>
      </c>
      <c r="IUF31">
        <f t="shared" si="113"/>
        <v>0</v>
      </c>
      <c r="IUG31">
        <f t="shared" si="113"/>
        <v>0</v>
      </c>
      <c r="IUH31">
        <f t="shared" si="113"/>
        <v>0</v>
      </c>
      <c r="IUI31">
        <f t="shared" si="113"/>
        <v>0</v>
      </c>
      <c r="IUJ31">
        <f t="shared" si="113"/>
        <v>0</v>
      </c>
      <c r="IUK31">
        <f t="shared" si="113"/>
        <v>0</v>
      </c>
      <c r="IUL31">
        <f t="shared" si="113"/>
        <v>0</v>
      </c>
      <c r="IUM31">
        <f t="shared" si="113"/>
        <v>0</v>
      </c>
      <c r="IUN31">
        <f t="shared" si="113"/>
        <v>0</v>
      </c>
      <c r="IUO31">
        <f t="shared" si="113"/>
        <v>0</v>
      </c>
      <c r="IUP31">
        <f t="shared" si="113"/>
        <v>0</v>
      </c>
      <c r="IUQ31">
        <f t="shared" si="113"/>
        <v>0</v>
      </c>
      <c r="IUR31">
        <f t="shared" si="113"/>
        <v>0</v>
      </c>
      <c r="IUS31">
        <f t="shared" si="113"/>
        <v>0</v>
      </c>
      <c r="IUT31">
        <f t="shared" si="113"/>
        <v>0</v>
      </c>
      <c r="IUU31">
        <f t="shared" si="113"/>
        <v>0</v>
      </c>
      <c r="IUV31">
        <f t="shared" si="113"/>
        <v>0</v>
      </c>
      <c r="IUW31">
        <f t="shared" si="113"/>
        <v>0</v>
      </c>
      <c r="IUX31">
        <f t="shared" si="113"/>
        <v>0</v>
      </c>
      <c r="IUY31">
        <f t="shared" si="113"/>
        <v>0</v>
      </c>
      <c r="IUZ31">
        <f t="shared" si="113"/>
        <v>0</v>
      </c>
      <c r="IVA31">
        <f t="shared" si="113"/>
        <v>0</v>
      </c>
      <c r="IVB31">
        <f t="shared" si="113"/>
        <v>0</v>
      </c>
      <c r="IVC31">
        <f t="shared" si="113"/>
        <v>0</v>
      </c>
      <c r="IVD31">
        <f t="shared" si="113"/>
        <v>0</v>
      </c>
      <c r="IVE31">
        <f t="shared" si="113"/>
        <v>0</v>
      </c>
      <c r="IVF31">
        <f t="shared" si="113"/>
        <v>0</v>
      </c>
      <c r="IVG31">
        <f t="shared" si="113"/>
        <v>0</v>
      </c>
      <c r="IVH31">
        <f t="shared" si="113"/>
        <v>0</v>
      </c>
      <c r="IVI31">
        <f t="shared" si="113"/>
        <v>0</v>
      </c>
      <c r="IVJ31">
        <f t="shared" si="113"/>
        <v>0</v>
      </c>
      <c r="IVK31">
        <f t="shared" ref="IVK31:IXV31" si="114">IVJ32</f>
        <v>0</v>
      </c>
      <c r="IVL31">
        <f t="shared" si="114"/>
        <v>0</v>
      </c>
      <c r="IVM31">
        <f t="shared" si="114"/>
        <v>0</v>
      </c>
      <c r="IVN31">
        <f t="shared" si="114"/>
        <v>0</v>
      </c>
      <c r="IVO31">
        <f t="shared" si="114"/>
        <v>0</v>
      </c>
      <c r="IVP31">
        <f t="shared" si="114"/>
        <v>0</v>
      </c>
      <c r="IVQ31">
        <f t="shared" si="114"/>
        <v>0</v>
      </c>
      <c r="IVR31">
        <f t="shared" si="114"/>
        <v>0</v>
      </c>
      <c r="IVS31">
        <f t="shared" si="114"/>
        <v>0</v>
      </c>
      <c r="IVT31">
        <f t="shared" si="114"/>
        <v>0</v>
      </c>
      <c r="IVU31">
        <f t="shared" si="114"/>
        <v>0</v>
      </c>
      <c r="IVV31">
        <f t="shared" si="114"/>
        <v>0</v>
      </c>
      <c r="IVW31">
        <f t="shared" si="114"/>
        <v>0</v>
      </c>
      <c r="IVX31">
        <f t="shared" si="114"/>
        <v>0</v>
      </c>
      <c r="IVY31">
        <f t="shared" si="114"/>
        <v>0</v>
      </c>
      <c r="IVZ31">
        <f t="shared" si="114"/>
        <v>0</v>
      </c>
      <c r="IWA31">
        <f t="shared" si="114"/>
        <v>0</v>
      </c>
      <c r="IWB31">
        <f t="shared" si="114"/>
        <v>0</v>
      </c>
      <c r="IWC31">
        <f t="shared" si="114"/>
        <v>0</v>
      </c>
      <c r="IWD31">
        <f t="shared" si="114"/>
        <v>0</v>
      </c>
      <c r="IWE31">
        <f t="shared" si="114"/>
        <v>0</v>
      </c>
      <c r="IWF31">
        <f t="shared" si="114"/>
        <v>0</v>
      </c>
      <c r="IWG31">
        <f t="shared" si="114"/>
        <v>0</v>
      </c>
      <c r="IWH31">
        <f t="shared" si="114"/>
        <v>0</v>
      </c>
      <c r="IWI31">
        <f t="shared" si="114"/>
        <v>0</v>
      </c>
      <c r="IWJ31">
        <f t="shared" si="114"/>
        <v>0</v>
      </c>
      <c r="IWK31">
        <f t="shared" si="114"/>
        <v>0</v>
      </c>
      <c r="IWL31">
        <f t="shared" si="114"/>
        <v>0</v>
      </c>
      <c r="IWM31">
        <f t="shared" si="114"/>
        <v>0</v>
      </c>
      <c r="IWN31">
        <f t="shared" si="114"/>
        <v>0</v>
      </c>
      <c r="IWO31">
        <f t="shared" si="114"/>
        <v>0</v>
      </c>
      <c r="IWP31">
        <f t="shared" si="114"/>
        <v>0</v>
      </c>
      <c r="IWQ31">
        <f t="shared" si="114"/>
        <v>0</v>
      </c>
      <c r="IWR31">
        <f t="shared" si="114"/>
        <v>0</v>
      </c>
      <c r="IWS31">
        <f t="shared" si="114"/>
        <v>0</v>
      </c>
      <c r="IWT31">
        <f t="shared" si="114"/>
        <v>0</v>
      </c>
      <c r="IWU31">
        <f t="shared" si="114"/>
        <v>0</v>
      </c>
      <c r="IWV31">
        <f t="shared" si="114"/>
        <v>0</v>
      </c>
      <c r="IWW31">
        <f t="shared" si="114"/>
        <v>0</v>
      </c>
      <c r="IWX31">
        <f t="shared" si="114"/>
        <v>0</v>
      </c>
      <c r="IWY31">
        <f t="shared" si="114"/>
        <v>0</v>
      </c>
      <c r="IWZ31">
        <f t="shared" si="114"/>
        <v>0</v>
      </c>
      <c r="IXA31">
        <f t="shared" si="114"/>
        <v>0</v>
      </c>
      <c r="IXB31">
        <f t="shared" si="114"/>
        <v>0</v>
      </c>
      <c r="IXC31">
        <f t="shared" si="114"/>
        <v>0</v>
      </c>
      <c r="IXD31">
        <f t="shared" si="114"/>
        <v>0</v>
      </c>
      <c r="IXE31">
        <f t="shared" si="114"/>
        <v>0</v>
      </c>
      <c r="IXF31">
        <f t="shared" si="114"/>
        <v>0</v>
      </c>
      <c r="IXG31">
        <f t="shared" si="114"/>
        <v>0</v>
      </c>
      <c r="IXH31">
        <f t="shared" si="114"/>
        <v>0</v>
      </c>
      <c r="IXI31">
        <f t="shared" si="114"/>
        <v>0</v>
      </c>
      <c r="IXJ31">
        <f t="shared" si="114"/>
        <v>0</v>
      </c>
      <c r="IXK31">
        <f t="shared" si="114"/>
        <v>0</v>
      </c>
      <c r="IXL31">
        <f t="shared" si="114"/>
        <v>0</v>
      </c>
      <c r="IXM31">
        <f t="shared" si="114"/>
        <v>0</v>
      </c>
      <c r="IXN31">
        <f t="shared" si="114"/>
        <v>0</v>
      </c>
      <c r="IXO31">
        <f t="shared" si="114"/>
        <v>0</v>
      </c>
      <c r="IXP31">
        <f t="shared" si="114"/>
        <v>0</v>
      </c>
      <c r="IXQ31">
        <f t="shared" si="114"/>
        <v>0</v>
      </c>
      <c r="IXR31">
        <f t="shared" si="114"/>
        <v>0</v>
      </c>
      <c r="IXS31">
        <f t="shared" si="114"/>
        <v>0</v>
      </c>
      <c r="IXT31">
        <f t="shared" si="114"/>
        <v>0</v>
      </c>
      <c r="IXU31">
        <f t="shared" si="114"/>
        <v>0</v>
      </c>
      <c r="IXV31">
        <f t="shared" si="114"/>
        <v>0</v>
      </c>
      <c r="IXW31">
        <f t="shared" ref="IXW31:JAH31" si="115">IXV32</f>
        <v>0</v>
      </c>
      <c r="IXX31">
        <f t="shared" si="115"/>
        <v>0</v>
      </c>
      <c r="IXY31">
        <f t="shared" si="115"/>
        <v>0</v>
      </c>
      <c r="IXZ31">
        <f t="shared" si="115"/>
        <v>0</v>
      </c>
      <c r="IYA31">
        <f t="shared" si="115"/>
        <v>0</v>
      </c>
      <c r="IYB31">
        <f t="shared" si="115"/>
        <v>0</v>
      </c>
      <c r="IYC31">
        <f t="shared" si="115"/>
        <v>0</v>
      </c>
      <c r="IYD31">
        <f t="shared" si="115"/>
        <v>0</v>
      </c>
      <c r="IYE31">
        <f t="shared" si="115"/>
        <v>0</v>
      </c>
      <c r="IYF31">
        <f t="shared" si="115"/>
        <v>0</v>
      </c>
      <c r="IYG31">
        <f t="shared" si="115"/>
        <v>0</v>
      </c>
      <c r="IYH31">
        <f t="shared" si="115"/>
        <v>0</v>
      </c>
      <c r="IYI31">
        <f t="shared" si="115"/>
        <v>0</v>
      </c>
      <c r="IYJ31">
        <f t="shared" si="115"/>
        <v>0</v>
      </c>
      <c r="IYK31">
        <f t="shared" si="115"/>
        <v>0</v>
      </c>
      <c r="IYL31">
        <f t="shared" si="115"/>
        <v>0</v>
      </c>
      <c r="IYM31">
        <f t="shared" si="115"/>
        <v>0</v>
      </c>
      <c r="IYN31">
        <f t="shared" si="115"/>
        <v>0</v>
      </c>
      <c r="IYO31">
        <f t="shared" si="115"/>
        <v>0</v>
      </c>
      <c r="IYP31">
        <f t="shared" si="115"/>
        <v>0</v>
      </c>
      <c r="IYQ31">
        <f t="shared" si="115"/>
        <v>0</v>
      </c>
      <c r="IYR31">
        <f t="shared" si="115"/>
        <v>0</v>
      </c>
      <c r="IYS31">
        <f t="shared" si="115"/>
        <v>0</v>
      </c>
      <c r="IYT31">
        <f t="shared" si="115"/>
        <v>0</v>
      </c>
      <c r="IYU31">
        <f t="shared" si="115"/>
        <v>0</v>
      </c>
      <c r="IYV31">
        <f t="shared" si="115"/>
        <v>0</v>
      </c>
      <c r="IYW31">
        <f t="shared" si="115"/>
        <v>0</v>
      </c>
      <c r="IYX31">
        <f t="shared" si="115"/>
        <v>0</v>
      </c>
      <c r="IYY31">
        <f t="shared" si="115"/>
        <v>0</v>
      </c>
      <c r="IYZ31">
        <f t="shared" si="115"/>
        <v>0</v>
      </c>
      <c r="IZA31">
        <f t="shared" si="115"/>
        <v>0</v>
      </c>
      <c r="IZB31">
        <f t="shared" si="115"/>
        <v>0</v>
      </c>
      <c r="IZC31">
        <f t="shared" si="115"/>
        <v>0</v>
      </c>
      <c r="IZD31">
        <f t="shared" si="115"/>
        <v>0</v>
      </c>
      <c r="IZE31">
        <f t="shared" si="115"/>
        <v>0</v>
      </c>
      <c r="IZF31">
        <f t="shared" si="115"/>
        <v>0</v>
      </c>
      <c r="IZG31">
        <f t="shared" si="115"/>
        <v>0</v>
      </c>
      <c r="IZH31">
        <f t="shared" si="115"/>
        <v>0</v>
      </c>
      <c r="IZI31">
        <f t="shared" si="115"/>
        <v>0</v>
      </c>
      <c r="IZJ31">
        <f t="shared" si="115"/>
        <v>0</v>
      </c>
      <c r="IZK31">
        <f t="shared" si="115"/>
        <v>0</v>
      </c>
      <c r="IZL31">
        <f t="shared" si="115"/>
        <v>0</v>
      </c>
      <c r="IZM31">
        <f t="shared" si="115"/>
        <v>0</v>
      </c>
      <c r="IZN31">
        <f t="shared" si="115"/>
        <v>0</v>
      </c>
      <c r="IZO31">
        <f t="shared" si="115"/>
        <v>0</v>
      </c>
      <c r="IZP31">
        <f t="shared" si="115"/>
        <v>0</v>
      </c>
      <c r="IZQ31">
        <f t="shared" si="115"/>
        <v>0</v>
      </c>
      <c r="IZR31">
        <f t="shared" si="115"/>
        <v>0</v>
      </c>
      <c r="IZS31">
        <f t="shared" si="115"/>
        <v>0</v>
      </c>
      <c r="IZT31">
        <f t="shared" si="115"/>
        <v>0</v>
      </c>
      <c r="IZU31">
        <f t="shared" si="115"/>
        <v>0</v>
      </c>
      <c r="IZV31">
        <f t="shared" si="115"/>
        <v>0</v>
      </c>
      <c r="IZW31">
        <f t="shared" si="115"/>
        <v>0</v>
      </c>
      <c r="IZX31">
        <f t="shared" si="115"/>
        <v>0</v>
      </c>
      <c r="IZY31">
        <f t="shared" si="115"/>
        <v>0</v>
      </c>
      <c r="IZZ31">
        <f t="shared" si="115"/>
        <v>0</v>
      </c>
      <c r="JAA31">
        <f t="shared" si="115"/>
        <v>0</v>
      </c>
      <c r="JAB31">
        <f t="shared" si="115"/>
        <v>0</v>
      </c>
      <c r="JAC31">
        <f t="shared" si="115"/>
        <v>0</v>
      </c>
      <c r="JAD31">
        <f t="shared" si="115"/>
        <v>0</v>
      </c>
      <c r="JAE31">
        <f t="shared" si="115"/>
        <v>0</v>
      </c>
      <c r="JAF31">
        <f t="shared" si="115"/>
        <v>0</v>
      </c>
      <c r="JAG31">
        <f t="shared" si="115"/>
        <v>0</v>
      </c>
      <c r="JAH31">
        <f t="shared" si="115"/>
        <v>0</v>
      </c>
      <c r="JAI31">
        <f t="shared" ref="JAI31:JCT31" si="116">JAH32</f>
        <v>0</v>
      </c>
      <c r="JAJ31">
        <f t="shared" si="116"/>
        <v>0</v>
      </c>
      <c r="JAK31">
        <f t="shared" si="116"/>
        <v>0</v>
      </c>
      <c r="JAL31">
        <f t="shared" si="116"/>
        <v>0</v>
      </c>
      <c r="JAM31">
        <f t="shared" si="116"/>
        <v>0</v>
      </c>
      <c r="JAN31">
        <f t="shared" si="116"/>
        <v>0</v>
      </c>
      <c r="JAO31">
        <f t="shared" si="116"/>
        <v>0</v>
      </c>
      <c r="JAP31">
        <f t="shared" si="116"/>
        <v>0</v>
      </c>
      <c r="JAQ31">
        <f t="shared" si="116"/>
        <v>0</v>
      </c>
      <c r="JAR31">
        <f t="shared" si="116"/>
        <v>0</v>
      </c>
      <c r="JAS31">
        <f t="shared" si="116"/>
        <v>0</v>
      </c>
      <c r="JAT31">
        <f t="shared" si="116"/>
        <v>0</v>
      </c>
      <c r="JAU31">
        <f t="shared" si="116"/>
        <v>0</v>
      </c>
      <c r="JAV31">
        <f t="shared" si="116"/>
        <v>0</v>
      </c>
      <c r="JAW31">
        <f t="shared" si="116"/>
        <v>0</v>
      </c>
      <c r="JAX31">
        <f t="shared" si="116"/>
        <v>0</v>
      </c>
      <c r="JAY31">
        <f t="shared" si="116"/>
        <v>0</v>
      </c>
      <c r="JAZ31">
        <f t="shared" si="116"/>
        <v>0</v>
      </c>
      <c r="JBA31">
        <f t="shared" si="116"/>
        <v>0</v>
      </c>
      <c r="JBB31">
        <f t="shared" si="116"/>
        <v>0</v>
      </c>
      <c r="JBC31">
        <f t="shared" si="116"/>
        <v>0</v>
      </c>
      <c r="JBD31">
        <f t="shared" si="116"/>
        <v>0</v>
      </c>
      <c r="JBE31">
        <f t="shared" si="116"/>
        <v>0</v>
      </c>
      <c r="JBF31">
        <f t="shared" si="116"/>
        <v>0</v>
      </c>
      <c r="JBG31">
        <f t="shared" si="116"/>
        <v>0</v>
      </c>
      <c r="JBH31">
        <f t="shared" si="116"/>
        <v>0</v>
      </c>
      <c r="JBI31">
        <f t="shared" si="116"/>
        <v>0</v>
      </c>
      <c r="JBJ31">
        <f t="shared" si="116"/>
        <v>0</v>
      </c>
      <c r="JBK31">
        <f t="shared" si="116"/>
        <v>0</v>
      </c>
      <c r="JBL31">
        <f t="shared" si="116"/>
        <v>0</v>
      </c>
      <c r="JBM31">
        <f t="shared" si="116"/>
        <v>0</v>
      </c>
      <c r="JBN31">
        <f t="shared" si="116"/>
        <v>0</v>
      </c>
      <c r="JBO31">
        <f t="shared" si="116"/>
        <v>0</v>
      </c>
      <c r="JBP31">
        <f t="shared" si="116"/>
        <v>0</v>
      </c>
      <c r="JBQ31">
        <f t="shared" si="116"/>
        <v>0</v>
      </c>
      <c r="JBR31">
        <f t="shared" si="116"/>
        <v>0</v>
      </c>
      <c r="JBS31">
        <f t="shared" si="116"/>
        <v>0</v>
      </c>
      <c r="JBT31">
        <f t="shared" si="116"/>
        <v>0</v>
      </c>
      <c r="JBU31">
        <f t="shared" si="116"/>
        <v>0</v>
      </c>
      <c r="JBV31">
        <f t="shared" si="116"/>
        <v>0</v>
      </c>
      <c r="JBW31">
        <f t="shared" si="116"/>
        <v>0</v>
      </c>
      <c r="JBX31">
        <f t="shared" si="116"/>
        <v>0</v>
      </c>
      <c r="JBY31">
        <f t="shared" si="116"/>
        <v>0</v>
      </c>
      <c r="JBZ31">
        <f t="shared" si="116"/>
        <v>0</v>
      </c>
      <c r="JCA31">
        <f t="shared" si="116"/>
        <v>0</v>
      </c>
      <c r="JCB31">
        <f t="shared" si="116"/>
        <v>0</v>
      </c>
      <c r="JCC31">
        <f t="shared" si="116"/>
        <v>0</v>
      </c>
      <c r="JCD31">
        <f t="shared" si="116"/>
        <v>0</v>
      </c>
      <c r="JCE31">
        <f t="shared" si="116"/>
        <v>0</v>
      </c>
      <c r="JCF31">
        <f t="shared" si="116"/>
        <v>0</v>
      </c>
      <c r="JCG31">
        <f t="shared" si="116"/>
        <v>0</v>
      </c>
      <c r="JCH31">
        <f t="shared" si="116"/>
        <v>0</v>
      </c>
      <c r="JCI31">
        <f t="shared" si="116"/>
        <v>0</v>
      </c>
      <c r="JCJ31">
        <f t="shared" si="116"/>
        <v>0</v>
      </c>
      <c r="JCK31">
        <f t="shared" si="116"/>
        <v>0</v>
      </c>
      <c r="JCL31">
        <f t="shared" si="116"/>
        <v>0</v>
      </c>
      <c r="JCM31">
        <f t="shared" si="116"/>
        <v>0</v>
      </c>
      <c r="JCN31">
        <f t="shared" si="116"/>
        <v>0</v>
      </c>
      <c r="JCO31">
        <f t="shared" si="116"/>
        <v>0</v>
      </c>
      <c r="JCP31">
        <f t="shared" si="116"/>
        <v>0</v>
      </c>
      <c r="JCQ31">
        <f t="shared" si="116"/>
        <v>0</v>
      </c>
      <c r="JCR31">
        <f t="shared" si="116"/>
        <v>0</v>
      </c>
      <c r="JCS31">
        <f t="shared" si="116"/>
        <v>0</v>
      </c>
      <c r="JCT31">
        <f t="shared" si="116"/>
        <v>0</v>
      </c>
      <c r="JCU31">
        <f t="shared" ref="JCU31:JFF31" si="117">JCT32</f>
        <v>0</v>
      </c>
      <c r="JCV31">
        <f t="shared" si="117"/>
        <v>0</v>
      </c>
      <c r="JCW31">
        <f t="shared" si="117"/>
        <v>0</v>
      </c>
      <c r="JCX31">
        <f t="shared" si="117"/>
        <v>0</v>
      </c>
      <c r="JCY31">
        <f t="shared" si="117"/>
        <v>0</v>
      </c>
      <c r="JCZ31">
        <f t="shared" si="117"/>
        <v>0</v>
      </c>
      <c r="JDA31">
        <f t="shared" si="117"/>
        <v>0</v>
      </c>
      <c r="JDB31">
        <f t="shared" si="117"/>
        <v>0</v>
      </c>
      <c r="JDC31">
        <f t="shared" si="117"/>
        <v>0</v>
      </c>
      <c r="JDD31">
        <f t="shared" si="117"/>
        <v>0</v>
      </c>
      <c r="JDE31">
        <f t="shared" si="117"/>
        <v>0</v>
      </c>
      <c r="JDF31">
        <f t="shared" si="117"/>
        <v>0</v>
      </c>
      <c r="JDG31">
        <f t="shared" si="117"/>
        <v>0</v>
      </c>
      <c r="JDH31">
        <f t="shared" si="117"/>
        <v>0</v>
      </c>
      <c r="JDI31">
        <f t="shared" si="117"/>
        <v>0</v>
      </c>
      <c r="JDJ31">
        <f t="shared" si="117"/>
        <v>0</v>
      </c>
      <c r="JDK31">
        <f t="shared" si="117"/>
        <v>0</v>
      </c>
      <c r="JDL31">
        <f t="shared" si="117"/>
        <v>0</v>
      </c>
      <c r="JDM31">
        <f t="shared" si="117"/>
        <v>0</v>
      </c>
      <c r="JDN31">
        <f t="shared" si="117"/>
        <v>0</v>
      </c>
      <c r="JDO31">
        <f t="shared" si="117"/>
        <v>0</v>
      </c>
      <c r="JDP31">
        <f t="shared" si="117"/>
        <v>0</v>
      </c>
      <c r="JDQ31">
        <f t="shared" si="117"/>
        <v>0</v>
      </c>
      <c r="JDR31">
        <f t="shared" si="117"/>
        <v>0</v>
      </c>
      <c r="JDS31">
        <f t="shared" si="117"/>
        <v>0</v>
      </c>
      <c r="JDT31">
        <f t="shared" si="117"/>
        <v>0</v>
      </c>
      <c r="JDU31">
        <f t="shared" si="117"/>
        <v>0</v>
      </c>
      <c r="JDV31">
        <f t="shared" si="117"/>
        <v>0</v>
      </c>
      <c r="JDW31">
        <f t="shared" si="117"/>
        <v>0</v>
      </c>
      <c r="JDX31">
        <f t="shared" si="117"/>
        <v>0</v>
      </c>
      <c r="JDY31">
        <f t="shared" si="117"/>
        <v>0</v>
      </c>
      <c r="JDZ31">
        <f t="shared" si="117"/>
        <v>0</v>
      </c>
      <c r="JEA31">
        <f t="shared" si="117"/>
        <v>0</v>
      </c>
      <c r="JEB31">
        <f t="shared" si="117"/>
        <v>0</v>
      </c>
      <c r="JEC31">
        <f t="shared" si="117"/>
        <v>0</v>
      </c>
      <c r="JED31">
        <f t="shared" si="117"/>
        <v>0</v>
      </c>
      <c r="JEE31">
        <f t="shared" si="117"/>
        <v>0</v>
      </c>
      <c r="JEF31">
        <f t="shared" si="117"/>
        <v>0</v>
      </c>
      <c r="JEG31">
        <f t="shared" si="117"/>
        <v>0</v>
      </c>
      <c r="JEH31">
        <f t="shared" si="117"/>
        <v>0</v>
      </c>
      <c r="JEI31">
        <f t="shared" si="117"/>
        <v>0</v>
      </c>
      <c r="JEJ31">
        <f t="shared" si="117"/>
        <v>0</v>
      </c>
      <c r="JEK31">
        <f t="shared" si="117"/>
        <v>0</v>
      </c>
      <c r="JEL31">
        <f t="shared" si="117"/>
        <v>0</v>
      </c>
      <c r="JEM31">
        <f t="shared" si="117"/>
        <v>0</v>
      </c>
      <c r="JEN31">
        <f t="shared" si="117"/>
        <v>0</v>
      </c>
      <c r="JEO31">
        <f t="shared" si="117"/>
        <v>0</v>
      </c>
      <c r="JEP31">
        <f t="shared" si="117"/>
        <v>0</v>
      </c>
      <c r="JEQ31">
        <f t="shared" si="117"/>
        <v>0</v>
      </c>
      <c r="JER31">
        <f t="shared" si="117"/>
        <v>0</v>
      </c>
      <c r="JES31">
        <f t="shared" si="117"/>
        <v>0</v>
      </c>
      <c r="JET31">
        <f t="shared" si="117"/>
        <v>0</v>
      </c>
      <c r="JEU31">
        <f t="shared" si="117"/>
        <v>0</v>
      </c>
      <c r="JEV31">
        <f t="shared" si="117"/>
        <v>0</v>
      </c>
      <c r="JEW31">
        <f t="shared" si="117"/>
        <v>0</v>
      </c>
      <c r="JEX31">
        <f t="shared" si="117"/>
        <v>0</v>
      </c>
      <c r="JEY31">
        <f t="shared" si="117"/>
        <v>0</v>
      </c>
      <c r="JEZ31">
        <f t="shared" si="117"/>
        <v>0</v>
      </c>
      <c r="JFA31">
        <f t="shared" si="117"/>
        <v>0</v>
      </c>
      <c r="JFB31">
        <f t="shared" si="117"/>
        <v>0</v>
      </c>
      <c r="JFC31">
        <f t="shared" si="117"/>
        <v>0</v>
      </c>
      <c r="JFD31">
        <f t="shared" si="117"/>
        <v>0</v>
      </c>
      <c r="JFE31">
        <f t="shared" si="117"/>
        <v>0</v>
      </c>
      <c r="JFF31">
        <f t="shared" si="117"/>
        <v>0</v>
      </c>
      <c r="JFG31">
        <f t="shared" ref="JFG31:JHR31" si="118">JFF32</f>
        <v>0</v>
      </c>
      <c r="JFH31">
        <f t="shared" si="118"/>
        <v>0</v>
      </c>
      <c r="JFI31">
        <f t="shared" si="118"/>
        <v>0</v>
      </c>
      <c r="JFJ31">
        <f t="shared" si="118"/>
        <v>0</v>
      </c>
      <c r="JFK31">
        <f t="shared" si="118"/>
        <v>0</v>
      </c>
      <c r="JFL31">
        <f t="shared" si="118"/>
        <v>0</v>
      </c>
      <c r="JFM31">
        <f t="shared" si="118"/>
        <v>0</v>
      </c>
      <c r="JFN31">
        <f t="shared" si="118"/>
        <v>0</v>
      </c>
      <c r="JFO31">
        <f t="shared" si="118"/>
        <v>0</v>
      </c>
      <c r="JFP31">
        <f t="shared" si="118"/>
        <v>0</v>
      </c>
      <c r="JFQ31">
        <f t="shared" si="118"/>
        <v>0</v>
      </c>
      <c r="JFR31">
        <f t="shared" si="118"/>
        <v>0</v>
      </c>
      <c r="JFS31">
        <f t="shared" si="118"/>
        <v>0</v>
      </c>
      <c r="JFT31">
        <f t="shared" si="118"/>
        <v>0</v>
      </c>
      <c r="JFU31">
        <f t="shared" si="118"/>
        <v>0</v>
      </c>
      <c r="JFV31">
        <f t="shared" si="118"/>
        <v>0</v>
      </c>
      <c r="JFW31">
        <f t="shared" si="118"/>
        <v>0</v>
      </c>
      <c r="JFX31">
        <f t="shared" si="118"/>
        <v>0</v>
      </c>
      <c r="JFY31">
        <f t="shared" si="118"/>
        <v>0</v>
      </c>
      <c r="JFZ31">
        <f t="shared" si="118"/>
        <v>0</v>
      </c>
      <c r="JGA31">
        <f t="shared" si="118"/>
        <v>0</v>
      </c>
      <c r="JGB31">
        <f t="shared" si="118"/>
        <v>0</v>
      </c>
      <c r="JGC31">
        <f t="shared" si="118"/>
        <v>0</v>
      </c>
      <c r="JGD31">
        <f t="shared" si="118"/>
        <v>0</v>
      </c>
      <c r="JGE31">
        <f t="shared" si="118"/>
        <v>0</v>
      </c>
      <c r="JGF31">
        <f t="shared" si="118"/>
        <v>0</v>
      </c>
      <c r="JGG31">
        <f t="shared" si="118"/>
        <v>0</v>
      </c>
      <c r="JGH31">
        <f t="shared" si="118"/>
        <v>0</v>
      </c>
      <c r="JGI31">
        <f t="shared" si="118"/>
        <v>0</v>
      </c>
      <c r="JGJ31">
        <f t="shared" si="118"/>
        <v>0</v>
      </c>
      <c r="JGK31">
        <f t="shared" si="118"/>
        <v>0</v>
      </c>
      <c r="JGL31">
        <f t="shared" si="118"/>
        <v>0</v>
      </c>
      <c r="JGM31">
        <f t="shared" si="118"/>
        <v>0</v>
      </c>
      <c r="JGN31">
        <f t="shared" si="118"/>
        <v>0</v>
      </c>
      <c r="JGO31">
        <f t="shared" si="118"/>
        <v>0</v>
      </c>
      <c r="JGP31">
        <f t="shared" si="118"/>
        <v>0</v>
      </c>
      <c r="JGQ31">
        <f t="shared" si="118"/>
        <v>0</v>
      </c>
      <c r="JGR31">
        <f t="shared" si="118"/>
        <v>0</v>
      </c>
      <c r="JGS31">
        <f t="shared" si="118"/>
        <v>0</v>
      </c>
      <c r="JGT31">
        <f t="shared" si="118"/>
        <v>0</v>
      </c>
      <c r="JGU31">
        <f t="shared" si="118"/>
        <v>0</v>
      </c>
      <c r="JGV31">
        <f t="shared" si="118"/>
        <v>0</v>
      </c>
      <c r="JGW31">
        <f t="shared" si="118"/>
        <v>0</v>
      </c>
      <c r="JGX31">
        <f t="shared" si="118"/>
        <v>0</v>
      </c>
      <c r="JGY31">
        <f t="shared" si="118"/>
        <v>0</v>
      </c>
      <c r="JGZ31">
        <f t="shared" si="118"/>
        <v>0</v>
      </c>
      <c r="JHA31">
        <f t="shared" si="118"/>
        <v>0</v>
      </c>
      <c r="JHB31">
        <f t="shared" si="118"/>
        <v>0</v>
      </c>
      <c r="JHC31">
        <f t="shared" si="118"/>
        <v>0</v>
      </c>
      <c r="JHD31">
        <f t="shared" si="118"/>
        <v>0</v>
      </c>
      <c r="JHE31">
        <f t="shared" si="118"/>
        <v>0</v>
      </c>
      <c r="JHF31">
        <f t="shared" si="118"/>
        <v>0</v>
      </c>
      <c r="JHG31">
        <f t="shared" si="118"/>
        <v>0</v>
      </c>
      <c r="JHH31">
        <f t="shared" si="118"/>
        <v>0</v>
      </c>
      <c r="JHI31">
        <f t="shared" si="118"/>
        <v>0</v>
      </c>
      <c r="JHJ31">
        <f t="shared" si="118"/>
        <v>0</v>
      </c>
      <c r="JHK31">
        <f t="shared" si="118"/>
        <v>0</v>
      </c>
      <c r="JHL31">
        <f t="shared" si="118"/>
        <v>0</v>
      </c>
      <c r="JHM31">
        <f t="shared" si="118"/>
        <v>0</v>
      </c>
      <c r="JHN31">
        <f t="shared" si="118"/>
        <v>0</v>
      </c>
      <c r="JHO31">
        <f t="shared" si="118"/>
        <v>0</v>
      </c>
      <c r="JHP31">
        <f t="shared" si="118"/>
        <v>0</v>
      </c>
      <c r="JHQ31">
        <f t="shared" si="118"/>
        <v>0</v>
      </c>
      <c r="JHR31">
        <f t="shared" si="118"/>
        <v>0</v>
      </c>
      <c r="JHS31">
        <f t="shared" ref="JHS31:JKD31" si="119">JHR32</f>
        <v>0</v>
      </c>
      <c r="JHT31">
        <f t="shared" si="119"/>
        <v>0</v>
      </c>
      <c r="JHU31">
        <f t="shared" si="119"/>
        <v>0</v>
      </c>
      <c r="JHV31">
        <f t="shared" si="119"/>
        <v>0</v>
      </c>
      <c r="JHW31">
        <f t="shared" si="119"/>
        <v>0</v>
      </c>
      <c r="JHX31">
        <f t="shared" si="119"/>
        <v>0</v>
      </c>
      <c r="JHY31">
        <f t="shared" si="119"/>
        <v>0</v>
      </c>
      <c r="JHZ31">
        <f t="shared" si="119"/>
        <v>0</v>
      </c>
      <c r="JIA31">
        <f t="shared" si="119"/>
        <v>0</v>
      </c>
      <c r="JIB31">
        <f t="shared" si="119"/>
        <v>0</v>
      </c>
      <c r="JIC31">
        <f t="shared" si="119"/>
        <v>0</v>
      </c>
      <c r="JID31">
        <f t="shared" si="119"/>
        <v>0</v>
      </c>
      <c r="JIE31">
        <f t="shared" si="119"/>
        <v>0</v>
      </c>
      <c r="JIF31">
        <f t="shared" si="119"/>
        <v>0</v>
      </c>
      <c r="JIG31">
        <f t="shared" si="119"/>
        <v>0</v>
      </c>
      <c r="JIH31">
        <f t="shared" si="119"/>
        <v>0</v>
      </c>
      <c r="JII31">
        <f t="shared" si="119"/>
        <v>0</v>
      </c>
      <c r="JIJ31">
        <f t="shared" si="119"/>
        <v>0</v>
      </c>
      <c r="JIK31">
        <f t="shared" si="119"/>
        <v>0</v>
      </c>
      <c r="JIL31">
        <f t="shared" si="119"/>
        <v>0</v>
      </c>
      <c r="JIM31">
        <f t="shared" si="119"/>
        <v>0</v>
      </c>
      <c r="JIN31">
        <f t="shared" si="119"/>
        <v>0</v>
      </c>
      <c r="JIO31">
        <f t="shared" si="119"/>
        <v>0</v>
      </c>
      <c r="JIP31">
        <f t="shared" si="119"/>
        <v>0</v>
      </c>
      <c r="JIQ31">
        <f t="shared" si="119"/>
        <v>0</v>
      </c>
      <c r="JIR31">
        <f t="shared" si="119"/>
        <v>0</v>
      </c>
      <c r="JIS31">
        <f t="shared" si="119"/>
        <v>0</v>
      </c>
      <c r="JIT31">
        <f t="shared" si="119"/>
        <v>0</v>
      </c>
      <c r="JIU31">
        <f t="shared" si="119"/>
        <v>0</v>
      </c>
      <c r="JIV31">
        <f t="shared" si="119"/>
        <v>0</v>
      </c>
      <c r="JIW31">
        <f t="shared" si="119"/>
        <v>0</v>
      </c>
      <c r="JIX31">
        <f t="shared" si="119"/>
        <v>0</v>
      </c>
      <c r="JIY31">
        <f t="shared" si="119"/>
        <v>0</v>
      </c>
      <c r="JIZ31">
        <f t="shared" si="119"/>
        <v>0</v>
      </c>
      <c r="JJA31">
        <f t="shared" si="119"/>
        <v>0</v>
      </c>
      <c r="JJB31">
        <f t="shared" si="119"/>
        <v>0</v>
      </c>
      <c r="JJC31">
        <f t="shared" si="119"/>
        <v>0</v>
      </c>
      <c r="JJD31">
        <f t="shared" si="119"/>
        <v>0</v>
      </c>
      <c r="JJE31">
        <f t="shared" si="119"/>
        <v>0</v>
      </c>
      <c r="JJF31">
        <f t="shared" si="119"/>
        <v>0</v>
      </c>
      <c r="JJG31">
        <f t="shared" si="119"/>
        <v>0</v>
      </c>
      <c r="JJH31">
        <f t="shared" si="119"/>
        <v>0</v>
      </c>
      <c r="JJI31">
        <f t="shared" si="119"/>
        <v>0</v>
      </c>
      <c r="JJJ31">
        <f t="shared" si="119"/>
        <v>0</v>
      </c>
      <c r="JJK31">
        <f t="shared" si="119"/>
        <v>0</v>
      </c>
      <c r="JJL31">
        <f t="shared" si="119"/>
        <v>0</v>
      </c>
      <c r="JJM31">
        <f t="shared" si="119"/>
        <v>0</v>
      </c>
      <c r="JJN31">
        <f t="shared" si="119"/>
        <v>0</v>
      </c>
      <c r="JJO31">
        <f t="shared" si="119"/>
        <v>0</v>
      </c>
      <c r="JJP31">
        <f t="shared" si="119"/>
        <v>0</v>
      </c>
      <c r="JJQ31">
        <f t="shared" si="119"/>
        <v>0</v>
      </c>
      <c r="JJR31">
        <f t="shared" si="119"/>
        <v>0</v>
      </c>
      <c r="JJS31">
        <f t="shared" si="119"/>
        <v>0</v>
      </c>
      <c r="JJT31">
        <f t="shared" si="119"/>
        <v>0</v>
      </c>
      <c r="JJU31">
        <f t="shared" si="119"/>
        <v>0</v>
      </c>
      <c r="JJV31">
        <f t="shared" si="119"/>
        <v>0</v>
      </c>
      <c r="JJW31">
        <f t="shared" si="119"/>
        <v>0</v>
      </c>
      <c r="JJX31">
        <f t="shared" si="119"/>
        <v>0</v>
      </c>
      <c r="JJY31">
        <f t="shared" si="119"/>
        <v>0</v>
      </c>
      <c r="JJZ31">
        <f t="shared" si="119"/>
        <v>0</v>
      </c>
      <c r="JKA31">
        <f t="shared" si="119"/>
        <v>0</v>
      </c>
      <c r="JKB31">
        <f t="shared" si="119"/>
        <v>0</v>
      </c>
      <c r="JKC31">
        <f t="shared" si="119"/>
        <v>0</v>
      </c>
      <c r="JKD31">
        <f t="shared" si="119"/>
        <v>0</v>
      </c>
      <c r="JKE31">
        <f t="shared" ref="JKE31:JMP31" si="120">JKD32</f>
        <v>0</v>
      </c>
      <c r="JKF31">
        <f t="shared" si="120"/>
        <v>0</v>
      </c>
      <c r="JKG31">
        <f t="shared" si="120"/>
        <v>0</v>
      </c>
      <c r="JKH31">
        <f t="shared" si="120"/>
        <v>0</v>
      </c>
      <c r="JKI31">
        <f t="shared" si="120"/>
        <v>0</v>
      </c>
      <c r="JKJ31">
        <f t="shared" si="120"/>
        <v>0</v>
      </c>
      <c r="JKK31">
        <f t="shared" si="120"/>
        <v>0</v>
      </c>
      <c r="JKL31">
        <f t="shared" si="120"/>
        <v>0</v>
      </c>
      <c r="JKM31">
        <f t="shared" si="120"/>
        <v>0</v>
      </c>
      <c r="JKN31">
        <f t="shared" si="120"/>
        <v>0</v>
      </c>
      <c r="JKO31">
        <f t="shared" si="120"/>
        <v>0</v>
      </c>
      <c r="JKP31">
        <f t="shared" si="120"/>
        <v>0</v>
      </c>
      <c r="JKQ31">
        <f t="shared" si="120"/>
        <v>0</v>
      </c>
      <c r="JKR31">
        <f t="shared" si="120"/>
        <v>0</v>
      </c>
      <c r="JKS31">
        <f t="shared" si="120"/>
        <v>0</v>
      </c>
      <c r="JKT31">
        <f t="shared" si="120"/>
        <v>0</v>
      </c>
      <c r="JKU31">
        <f t="shared" si="120"/>
        <v>0</v>
      </c>
      <c r="JKV31">
        <f t="shared" si="120"/>
        <v>0</v>
      </c>
      <c r="JKW31">
        <f t="shared" si="120"/>
        <v>0</v>
      </c>
      <c r="JKX31">
        <f t="shared" si="120"/>
        <v>0</v>
      </c>
      <c r="JKY31">
        <f t="shared" si="120"/>
        <v>0</v>
      </c>
      <c r="JKZ31">
        <f t="shared" si="120"/>
        <v>0</v>
      </c>
      <c r="JLA31">
        <f t="shared" si="120"/>
        <v>0</v>
      </c>
      <c r="JLB31">
        <f t="shared" si="120"/>
        <v>0</v>
      </c>
      <c r="JLC31">
        <f t="shared" si="120"/>
        <v>0</v>
      </c>
      <c r="JLD31">
        <f t="shared" si="120"/>
        <v>0</v>
      </c>
      <c r="JLE31">
        <f t="shared" si="120"/>
        <v>0</v>
      </c>
      <c r="JLF31">
        <f t="shared" si="120"/>
        <v>0</v>
      </c>
      <c r="JLG31">
        <f t="shared" si="120"/>
        <v>0</v>
      </c>
      <c r="JLH31">
        <f t="shared" si="120"/>
        <v>0</v>
      </c>
      <c r="JLI31">
        <f t="shared" si="120"/>
        <v>0</v>
      </c>
      <c r="JLJ31">
        <f t="shared" si="120"/>
        <v>0</v>
      </c>
      <c r="JLK31">
        <f t="shared" si="120"/>
        <v>0</v>
      </c>
      <c r="JLL31">
        <f t="shared" si="120"/>
        <v>0</v>
      </c>
      <c r="JLM31">
        <f t="shared" si="120"/>
        <v>0</v>
      </c>
      <c r="JLN31">
        <f t="shared" si="120"/>
        <v>0</v>
      </c>
      <c r="JLO31">
        <f t="shared" si="120"/>
        <v>0</v>
      </c>
      <c r="JLP31">
        <f t="shared" si="120"/>
        <v>0</v>
      </c>
      <c r="JLQ31">
        <f t="shared" si="120"/>
        <v>0</v>
      </c>
      <c r="JLR31">
        <f t="shared" si="120"/>
        <v>0</v>
      </c>
      <c r="JLS31">
        <f t="shared" si="120"/>
        <v>0</v>
      </c>
      <c r="JLT31">
        <f t="shared" si="120"/>
        <v>0</v>
      </c>
      <c r="JLU31">
        <f t="shared" si="120"/>
        <v>0</v>
      </c>
      <c r="JLV31">
        <f t="shared" si="120"/>
        <v>0</v>
      </c>
      <c r="JLW31">
        <f t="shared" si="120"/>
        <v>0</v>
      </c>
      <c r="JLX31">
        <f t="shared" si="120"/>
        <v>0</v>
      </c>
      <c r="JLY31">
        <f t="shared" si="120"/>
        <v>0</v>
      </c>
      <c r="JLZ31">
        <f t="shared" si="120"/>
        <v>0</v>
      </c>
      <c r="JMA31">
        <f t="shared" si="120"/>
        <v>0</v>
      </c>
      <c r="JMB31">
        <f t="shared" si="120"/>
        <v>0</v>
      </c>
      <c r="JMC31">
        <f t="shared" si="120"/>
        <v>0</v>
      </c>
      <c r="JMD31">
        <f t="shared" si="120"/>
        <v>0</v>
      </c>
      <c r="JME31">
        <f t="shared" si="120"/>
        <v>0</v>
      </c>
      <c r="JMF31">
        <f t="shared" si="120"/>
        <v>0</v>
      </c>
      <c r="JMG31">
        <f t="shared" si="120"/>
        <v>0</v>
      </c>
      <c r="JMH31">
        <f t="shared" si="120"/>
        <v>0</v>
      </c>
      <c r="JMI31">
        <f t="shared" si="120"/>
        <v>0</v>
      </c>
      <c r="JMJ31">
        <f t="shared" si="120"/>
        <v>0</v>
      </c>
      <c r="JMK31">
        <f t="shared" si="120"/>
        <v>0</v>
      </c>
      <c r="JML31">
        <f t="shared" si="120"/>
        <v>0</v>
      </c>
      <c r="JMM31">
        <f t="shared" si="120"/>
        <v>0</v>
      </c>
      <c r="JMN31">
        <f t="shared" si="120"/>
        <v>0</v>
      </c>
      <c r="JMO31">
        <f t="shared" si="120"/>
        <v>0</v>
      </c>
      <c r="JMP31">
        <f t="shared" si="120"/>
        <v>0</v>
      </c>
      <c r="JMQ31">
        <f t="shared" ref="JMQ31:JPB31" si="121">JMP32</f>
        <v>0</v>
      </c>
      <c r="JMR31">
        <f t="shared" si="121"/>
        <v>0</v>
      </c>
      <c r="JMS31">
        <f t="shared" si="121"/>
        <v>0</v>
      </c>
      <c r="JMT31">
        <f t="shared" si="121"/>
        <v>0</v>
      </c>
      <c r="JMU31">
        <f t="shared" si="121"/>
        <v>0</v>
      </c>
      <c r="JMV31">
        <f t="shared" si="121"/>
        <v>0</v>
      </c>
      <c r="JMW31">
        <f t="shared" si="121"/>
        <v>0</v>
      </c>
      <c r="JMX31">
        <f t="shared" si="121"/>
        <v>0</v>
      </c>
      <c r="JMY31">
        <f t="shared" si="121"/>
        <v>0</v>
      </c>
      <c r="JMZ31">
        <f t="shared" si="121"/>
        <v>0</v>
      </c>
      <c r="JNA31">
        <f t="shared" si="121"/>
        <v>0</v>
      </c>
      <c r="JNB31">
        <f t="shared" si="121"/>
        <v>0</v>
      </c>
      <c r="JNC31">
        <f t="shared" si="121"/>
        <v>0</v>
      </c>
      <c r="JND31">
        <f t="shared" si="121"/>
        <v>0</v>
      </c>
      <c r="JNE31">
        <f t="shared" si="121"/>
        <v>0</v>
      </c>
      <c r="JNF31">
        <f t="shared" si="121"/>
        <v>0</v>
      </c>
      <c r="JNG31">
        <f t="shared" si="121"/>
        <v>0</v>
      </c>
      <c r="JNH31">
        <f t="shared" si="121"/>
        <v>0</v>
      </c>
      <c r="JNI31">
        <f t="shared" si="121"/>
        <v>0</v>
      </c>
      <c r="JNJ31">
        <f t="shared" si="121"/>
        <v>0</v>
      </c>
      <c r="JNK31">
        <f t="shared" si="121"/>
        <v>0</v>
      </c>
      <c r="JNL31">
        <f t="shared" si="121"/>
        <v>0</v>
      </c>
      <c r="JNM31">
        <f t="shared" si="121"/>
        <v>0</v>
      </c>
      <c r="JNN31">
        <f t="shared" si="121"/>
        <v>0</v>
      </c>
      <c r="JNO31">
        <f t="shared" si="121"/>
        <v>0</v>
      </c>
      <c r="JNP31">
        <f t="shared" si="121"/>
        <v>0</v>
      </c>
      <c r="JNQ31">
        <f t="shared" si="121"/>
        <v>0</v>
      </c>
      <c r="JNR31">
        <f t="shared" si="121"/>
        <v>0</v>
      </c>
      <c r="JNS31">
        <f t="shared" si="121"/>
        <v>0</v>
      </c>
      <c r="JNT31">
        <f t="shared" si="121"/>
        <v>0</v>
      </c>
      <c r="JNU31">
        <f t="shared" si="121"/>
        <v>0</v>
      </c>
      <c r="JNV31">
        <f t="shared" si="121"/>
        <v>0</v>
      </c>
      <c r="JNW31">
        <f t="shared" si="121"/>
        <v>0</v>
      </c>
      <c r="JNX31">
        <f t="shared" si="121"/>
        <v>0</v>
      </c>
      <c r="JNY31">
        <f t="shared" si="121"/>
        <v>0</v>
      </c>
      <c r="JNZ31">
        <f t="shared" si="121"/>
        <v>0</v>
      </c>
      <c r="JOA31">
        <f t="shared" si="121"/>
        <v>0</v>
      </c>
      <c r="JOB31">
        <f t="shared" si="121"/>
        <v>0</v>
      </c>
      <c r="JOC31">
        <f t="shared" si="121"/>
        <v>0</v>
      </c>
      <c r="JOD31">
        <f t="shared" si="121"/>
        <v>0</v>
      </c>
      <c r="JOE31">
        <f t="shared" si="121"/>
        <v>0</v>
      </c>
      <c r="JOF31">
        <f t="shared" si="121"/>
        <v>0</v>
      </c>
      <c r="JOG31">
        <f t="shared" si="121"/>
        <v>0</v>
      </c>
      <c r="JOH31">
        <f t="shared" si="121"/>
        <v>0</v>
      </c>
      <c r="JOI31">
        <f t="shared" si="121"/>
        <v>0</v>
      </c>
      <c r="JOJ31">
        <f t="shared" si="121"/>
        <v>0</v>
      </c>
      <c r="JOK31">
        <f t="shared" si="121"/>
        <v>0</v>
      </c>
      <c r="JOL31">
        <f t="shared" si="121"/>
        <v>0</v>
      </c>
      <c r="JOM31">
        <f t="shared" si="121"/>
        <v>0</v>
      </c>
      <c r="JON31">
        <f t="shared" si="121"/>
        <v>0</v>
      </c>
      <c r="JOO31">
        <f t="shared" si="121"/>
        <v>0</v>
      </c>
      <c r="JOP31">
        <f t="shared" si="121"/>
        <v>0</v>
      </c>
      <c r="JOQ31">
        <f t="shared" si="121"/>
        <v>0</v>
      </c>
      <c r="JOR31">
        <f t="shared" si="121"/>
        <v>0</v>
      </c>
      <c r="JOS31">
        <f t="shared" si="121"/>
        <v>0</v>
      </c>
      <c r="JOT31">
        <f t="shared" si="121"/>
        <v>0</v>
      </c>
      <c r="JOU31">
        <f t="shared" si="121"/>
        <v>0</v>
      </c>
      <c r="JOV31">
        <f t="shared" si="121"/>
        <v>0</v>
      </c>
      <c r="JOW31">
        <f t="shared" si="121"/>
        <v>0</v>
      </c>
      <c r="JOX31">
        <f t="shared" si="121"/>
        <v>0</v>
      </c>
      <c r="JOY31">
        <f t="shared" si="121"/>
        <v>0</v>
      </c>
      <c r="JOZ31">
        <f t="shared" si="121"/>
        <v>0</v>
      </c>
      <c r="JPA31">
        <f t="shared" si="121"/>
        <v>0</v>
      </c>
      <c r="JPB31">
        <f t="shared" si="121"/>
        <v>0</v>
      </c>
      <c r="JPC31">
        <f t="shared" ref="JPC31:JRN31" si="122">JPB32</f>
        <v>0</v>
      </c>
      <c r="JPD31">
        <f t="shared" si="122"/>
        <v>0</v>
      </c>
      <c r="JPE31">
        <f t="shared" si="122"/>
        <v>0</v>
      </c>
      <c r="JPF31">
        <f t="shared" si="122"/>
        <v>0</v>
      </c>
      <c r="JPG31">
        <f t="shared" si="122"/>
        <v>0</v>
      </c>
      <c r="JPH31">
        <f t="shared" si="122"/>
        <v>0</v>
      </c>
      <c r="JPI31">
        <f t="shared" si="122"/>
        <v>0</v>
      </c>
      <c r="JPJ31">
        <f t="shared" si="122"/>
        <v>0</v>
      </c>
      <c r="JPK31">
        <f t="shared" si="122"/>
        <v>0</v>
      </c>
      <c r="JPL31">
        <f t="shared" si="122"/>
        <v>0</v>
      </c>
      <c r="JPM31">
        <f t="shared" si="122"/>
        <v>0</v>
      </c>
      <c r="JPN31">
        <f t="shared" si="122"/>
        <v>0</v>
      </c>
      <c r="JPO31">
        <f t="shared" si="122"/>
        <v>0</v>
      </c>
      <c r="JPP31">
        <f t="shared" si="122"/>
        <v>0</v>
      </c>
      <c r="JPQ31">
        <f t="shared" si="122"/>
        <v>0</v>
      </c>
      <c r="JPR31">
        <f t="shared" si="122"/>
        <v>0</v>
      </c>
      <c r="JPS31">
        <f t="shared" si="122"/>
        <v>0</v>
      </c>
      <c r="JPT31">
        <f t="shared" si="122"/>
        <v>0</v>
      </c>
      <c r="JPU31">
        <f t="shared" si="122"/>
        <v>0</v>
      </c>
      <c r="JPV31">
        <f t="shared" si="122"/>
        <v>0</v>
      </c>
      <c r="JPW31">
        <f t="shared" si="122"/>
        <v>0</v>
      </c>
      <c r="JPX31">
        <f t="shared" si="122"/>
        <v>0</v>
      </c>
      <c r="JPY31">
        <f t="shared" si="122"/>
        <v>0</v>
      </c>
      <c r="JPZ31">
        <f t="shared" si="122"/>
        <v>0</v>
      </c>
      <c r="JQA31">
        <f t="shared" si="122"/>
        <v>0</v>
      </c>
      <c r="JQB31">
        <f t="shared" si="122"/>
        <v>0</v>
      </c>
      <c r="JQC31">
        <f t="shared" si="122"/>
        <v>0</v>
      </c>
      <c r="JQD31">
        <f t="shared" si="122"/>
        <v>0</v>
      </c>
      <c r="JQE31">
        <f t="shared" si="122"/>
        <v>0</v>
      </c>
      <c r="JQF31">
        <f t="shared" si="122"/>
        <v>0</v>
      </c>
      <c r="JQG31">
        <f t="shared" si="122"/>
        <v>0</v>
      </c>
      <c r="JQH31">
        <f t="shared" si="122"/>
        <v>0</v>
      </c>
      <c r="JQI31">
        <f t="shared" si="122"/>
        <v>0</v>
      </c>
      <c r="JQJ31">
        <f t="shared" si="122"/>
        <v>0</v>
      </c>
      <c r="JQK31">
        <f t="shared" si="122"/>
        <v>0</v>
      </c>
      <c r="JQL31">
        <f t="shared" si="122"/>
        <v>0</v>
      </c>
      <c r="JQM31">
        <f t="shared" si="122"/>
        <v>0</v>
      </c>
      <c r="JQN31">
        <f t="shared" si="122"/>
        <v>0</v>
      </c>
      <c r="JQO31">
        <f t="shared" si="122"/>
        <v>0</v>
      </c>
      <c r="JQP31">
        <f t="shared" si="122"/>
        <v>0</v>
      </c>
      <c r="JQQ31">
        <f t="shared" si="122"/>
        <v>0</v>
      </c>
      <c r="JQR31">
        <f t="shared" si="122"/>
        <v>0</v>
      </c>
      <c r="JQS31">
        <f t="shared" si="122"/>
        <v>0</v>
      </c>
      <c r="JQT31">
        <f t="shared" si="122"/>
        <v>0</v>
      </c>
      <c r="JQU31">
        <f t="shared" si="122"/>
        <v>0</v>
      </c>
      <c r="JQV31">
        <f t="shared" si="122"/>
        <v>0</v>
      </c>
      <c r="JQW31">
        <f t="shared" si="122"/>
        <v>0</v>
      </c>
      <c r="JQX31">
        <f t="shared" si="122"/>
        <v>0</v>
      </c>
      <c r="JQY31">
        <f t="shared" si="122"/>
        <v>0</v>
      </c>
      <c r="JQZ31">
        <f t="shared" si="122"/>
        <v>0</v>
      </c>
      <c r="JRA31">
        <f t="shared" si="122"/>
        <v>0</v>
      </c>
      <c r="JRB31">
        <f t="shared" si="122"/>
        <v>0</v>
      </c>
      <c r="JRC31">
        <f t="shared" si="122"/>
        <v>0</v>
      </c>
      <c r="JRD31">
        <f t="shared" si="122"/>
        <v>0</v>
      </c>
      <c r="JRE31">
        <f t="shared" si="122"/>
        <v>0</v>
      </c>
      <c r="JRF31">
        <f t="shared" si="122"/>
        <v>0</v>
      </c>
      <c r="JRG31">
        <f t="shared" si="122"/>
        <v>0</v>
      </c>
      <c r="JRH31">
        <f t="shared" si="122"/>
        <v>0</v>
      </c>
      <c r="JRI31">
        <f t="shared" si="122"/>
        <v>0</v>
      </c>
      <c r="JRJ31">
        <f t="shared" si="122"/>
        <v>0</v>
      </c>
      <c r="JRK31">
        <f t="shared" si="122"/>
        <v>0</v>
      </c>
      <c r="JRL31">
        <f t="shared" si="122"/>
        <v>0</v>
      </c>
      <c r="JRM31">
        <f t="shared" si="122"/>
        <v>0</v>
      </c>
      <c r="JRN31">
        <f t="shared" si="122"/>
        <v>0</v>
      </c>
      <c r="JRO31">
        <f t="shared" ref="JRO31:JTZ31" si="123">JRN32</f>
        <v>0</v>
      </c>
      <c r="JRP31">
        <f t="shared" si="123"/>
        <v>0</v>
      </c>
      <c r="JRQ31">
        <f t="shared" si="123"/>
        <v>0</v>
      </c>
      <c r="JRR31">
        <f t="shared" si="123"/>
        <v>0</v>
      </c>
      <c r="JRS31">
        <f t="shared" si="123"/>
        <v>0</v>
      </c>
      <c r="JRT31">
        <f t="shared" si="123"/>
        <v>0</v>
      </c>
      <c r="JRU31">
        <f t="shared" si="123"/>
        <v>0</v>
      </c>
      <c r="JRV31">
        <f t="shared" si="123"/>
        <v>0</v>
      </c>
      <c r="JRW31">
        <f t="shared" si="123"/>
        <v>0</v>
      </c>
      <c r="JRX31">
        <f t="shared" si="123"/>
        <v>0</v>
      </c>
      <c r="JRY31">
        <f t="shared" si="123"/>
        <v>0</v>
      </c>
      <c r="JRZ31">
        <f t="shared" si="123"/>
        <v>0</v>
      </c>
      <c r="JSA31">
        <f t="shared" si="123"/>
        <v>0</v>
      </c>
      <c r="JSB31">
        <f t="shared" si="123"/>
        <v>0</v>
      </c>
      <c r="JSC31">
        <f t="shared" si="123"/>
        <v>0</v>
      </c>
      <c r="JSD31">
        <f t="shared" si="123"/>
        <v>0</v>
      </c>
      <c r="JSE31">
        <f t="shared" si="123"/>
        <v>0</v>
      </c>
      <c r="JSF31">
        <f t="shared" si="123"/>
        <v>0</v>
      </c>
      <c r="JSG31">
        <f t="shared" si="123"/>
        <v>0</v>
      </c>
      <c r="JSH31">
        <f t="shared" si="123"/>
        <v>0</v>
      </c>
      <c r="JSI31">
        <f t="shared" si="123"/>
        <v>0</v>
      </c>
      <c r="JSJ31">
        <f t="shared" si="123"/>
        <v>0</v>
      </c>
      <c r="JSK31">
        <f t="shared" si="123"/>
        <v>0</v>
      </c>
      <c r="JSL31">
        <f t="shared" si="123"/>
        <v>0</v>
      </c>
      <c r="JSM31">
        <f t="shared" si="123"/>
        <v>0</v>
      </c>
      <c r="JSN31">
        <f t="shared" si="123"/>
        <v>0</v>
      </c>
      <c r="JSO31">
        <f t="shared" si="123"/>
        <v>0</v>
      </c>
      <c r="JSP31">
        <f t="shared" si="123"/>
        <v>0</v>
      </c>
      <c r="JSQ31">
        <f t="shared" si="123"/>
        <v>0</v>
      </c>
      <c r="JSR31">
        <f t="shared" si="123"/>
        <v>0</v>
      </c>
      <c r="JSS31">
        <f t="shared" si="123"/>
        <v>0</v>
      </c>
      <c r="JST31">
        <f t="shared" si="123"/>
        <v>0</v>
      </c>
      <c r="JSU31">
        <f t="shared" si="123"/>
        <v>0</v>
      </c>
      <c r="JSV31">
        <f t="shared" si="123"/>
        <v>0</v>
      </c>
      <c r="JSW31">
        <f t="shared" si="123"/>
        <v>0</v>
      </c>
      <c r="JSX31">
        <f t="shared" si="123"/>
        <v>0</v>
      </c>
      <c r="JSY31">
        <f t="shared" si="123"/>
        <v>0</v>
      </c>
      <c r="JSZ31">
        <f t="shared" si="123"/>
        <v>0</v>
      </c>
      <c r="JTA31">
        <f t="shared" si="123"/>
        <v>0</v>
      </c>
      <c r="JTB31">
        <f t="shared" si="123"/>
        <v>0</v>
      </c>
      <c r="JTC31">
        <f t="shared" si="123"/>
        <v>0</v>
      </c>
      <c r="JTD31">
        <f t="shared" si="123"/>
        <v>0</v>
      </c>
      <c r="JTE31">
        <f t="shared" si="123"/>
        <v>0</v>
      </c>
      <c r="JTF31">
        <f t="shared" si="123"/>
        <v>0</v>
      </c>
      <c r="JTG31">
        <f t="shared" si="123"/>
        <v>0</v>
      </c>
      <c r="JTH31">
        <f t="shared" si="123"/>
        <v>0</v>
      </c>
      <c r="JTI31">
        <f t="shared" si="123"/>
        <v>0</v>
      </c>
      <c r="JTJ31">
        <f t="shared" si="123"/>
        <v>0</v>
      </c>
      <c r="JTK31">
        <f t="shared" si="123"/>
        <v>0</v>
      </c>
      <c r="JTL31">
        <f t="shared" si="123"/>
        <v>0</v>
      </c>
      <c r="JTM31">
        <f t="shared" si="123"/>
        <v>0</v>
      </c>
      <c r="JTN31">
        <f t="shared" si="123"/>
        <v>0</v>
      </c>
      <c r="JTO31">
        <f t="shared" si="123"/>
        <v>0</v>
      </c>
      <c r="JTP31">
        <f t="shared" si="123"/>
        <v>0</v>
      </c>
      <c r="JTQ31">
        <f t="shared" si="123"/>
        <v>0</v>
      </c>
      <c r="JTR31">
        <f t="shared" si="123"/>
        <v>0</v>
      </c>
      <c r="JTS31">
        <f t="shared" si="123"/>
        <v>0</v>
      </c>
      <c r="JTT31">
        <f t="shared" si="123"/>
        <v>0</v>
      </c>
      <c r="JTU31">
        <f t="shared" si="123"/>
        <v>0</v>
      </c>
      <c r="JTV31">
        <f t="shared" si="123"/>
        <v>0</v>
      </c>
      <c r="JTW31">
        <f t="shared" si="123"/>
        <v>0</v>
      </c>
      <c r="JTX31">
        <f t="shared" si="123"/>
        <v>0</v>
      </c>
      <c r="JTY31">
        <f t="shared" si="123"/>
        <v>0</v>
      </c>
      <c r="JTZ31">
        <f t="shared" si="123"/>
        <v>0</v>
      </c>
      <c r="JUA31">
        <f t="shared" ref="JUA31:JWL31" si="124">JTZ32</f>
        <v>0</v>
      </c>
      <c r="JUB31">
        <f t="shared" si="124"/>
        <v>0</v>
      </c>
      <c r="JUC31">
        <f t="shared" si="124"/>
        <v>0</v>
      </c>
      <c r="JUD31">
        <f t="shared" si="124"/>
        <v>0</v>
      </c>
      <c r="JUE31">
        <f t="shared" si="124"/>
        <v>0</v>
      </c>
      <c r="JUF31">
        <f t="shared" si="124"/>
        <v>0</v>
      </c>
      <c r="JUG31">
        <f t="shared" si="124"/>
        <v>0</v>
      </c>
      <c r="JUH31">
        <f t="shared" si="124"/>
        <v>0</v>
      </c>
      <c r="JUI31">
        <f t="shared" si="124"/>
        <v>0</v>
      </c>
      <c r="JUJ31">
        <f t="shared" si="124"/>
        <v>0</v>
      </c>
      <c r="JUK31">
        <f t="shared" si="124"/>
        <v>0</v>
      </c>
      <c r="JUL31">
        <f t="shared" si="124"/>
        <v>0</v>
      </c>
      <c r="JUM31">
        <f t="shared" si="124"/>
        <v>0</v>
      </c>
      <c r="JUN31">
        <f t="shared" si="124"/>
        <v>0</v>
      </c>
      <c r="JUO31">
        <f t="shared" si="124"/>
        <v>0</v>
      </c>
      <c r="JUP31">
        <f t="shared" si="124"/>
        <v>0</v>
      </c>
      <c r="JUQ31">
        <f t="shared" si="124"/>
        <v>0</v>
      </c>
      <c r="JUR31">
        <f t="shared" si="124"/>
        <v>0</v>
      </c>
      <c r="JUS31">
        <f t="shared" si="124"/>
        <v>0</v>
      </c>
      <c r="JUT31">
        <f t="shared" si="124"/>
        <v>0</v>
      </c>
      <c r="JUU31">
        <f t="shared" si="124"/>
        <v>0</v>
      </c>
      <c r="JUV31">
        <f t="shared" si="124"/>
        <v>0</v>
      </c>
      <c r="JUW31">
        <f t="shared" si="124"/>
        <v>0</v>
      </c>
      <c r="JUX31">
        <f t="shared" si="124"/>
        <v>0</v>
      </c>
      <c r="JUY31">
        <f t="shared" si="124"/>
        <v>0</v>
      </c>
      <c r="JUZ31">
        <f t="shared" si="124"/>
        <v>0</v>
      </c>
      <c r="JVA31">
        <f t="shared" si="124"/>
        <v>0</v>
      </c>
      <c r="JVB31">
        <f t="shared" si="124"/>
        <v>0</v>
      </c>
      <c r="JVC31">
        <f t="shared" si="124"/>
        <v>0</v>
      </c>
      <c r="JVD31">
        <f t="shared" si="124"/>
        <v>0</v>
      </c>
      <c r="JVE31">
        <f t="shared" si="124"/>
        <v>0</v>
      </c>
      <c r="JVF31">
        <f t="shared" si="124"/>
        <v>0</v>
      </c>
      <c r="JVG31">
        <f t="shared" si="124"/>
        <v>0</v>
      </c>
      <c r="JVH31">
        <f t="shared" si="124"/>
        <v>0</v>
      </c>
      <c r="JVI31">
        <f t="shared" si="124"/>
        <v>0</v>
      </c>
      <c r="JVJ31">
        <f t="shared" si="124"/>
        <v>0</v>
      </c>
      <c r="JVK31">
        <f t="shared" si="124"/>
        <v>0</v>
      </c>
      <c r="JVL31">
        <f t="shared" si="124"/>
        <v>0</v>
      </c>
      <c r="JVM31">
        <f t="shared" si="124"/>
        <v>0</v>
      </c>
      <c r="JVN31">
        <f t="shared" si="124"/>
        <v>0</v>
      </c>
      <c r="JVO31">
        <f t="shared" si="124"/>
        <v>0</v>
      </c>
      <c r="JVP31">
        <f t="shared" si="124"/>
        <v>0</v>
      </c>
      <c r="JVQ31">
        <f t="shared" si="124"/>
        <v>0</v>
      </c>
      <c r="JVR31">
        <f t="shared" si="124"/>
        <v>0</v>
      </c>
      <c r="JVS31">
        <f t="shared" si="124"/>
        <v>0</v>
      </c>
      <c r="JVT31">
        <f t="shared" si="124"/>
        <v>0</v>
      </c>
      <c r="JVU31">
        <f t="shared" si="124"/>
        <v>0</v>
      </c>
      <c r="JVV31">
        <f t="shared" si="124"/>
        <v>0</v>
      </c>
      <c r="JVW31">
        <f t="shared" si="124"/>
        <v>0</v>
      </c>
      <c r="JVX31">
        <f t="shared" si="124"/>
        <v>0</v>
      </c>
      <c r="JVY31">
        <f t="shared" si="124"/>
        <v>0</v>
      </c>
      <c r="JVZ31">
        <f t="shared" si="124"/>
        <v>0</v>
      </c>
      <c r="JWA31">
        <f t="shared" si="124"/>
        <v>0</v>
      </c>
      <c r="JWB31">
        <f t="shared" si="124"/>
        <v>0</v>
      </c>
      <c r="JWC31">
        <f t="shared" si="124"/>
        <v>0</v>
      </c>
      <c r="JWD31">
        <f t="shared" si="124"/>
        <v>0</v>
      </c>
      <c r="JWE31">
        <f t="shared" si="124"/>
        <v>0</v>
      </c>
      <c r="JWF31">
        <f t="shared" si="124"/>
        <v>0</v>
      </c>
      <c r="JWG31">
        <f t="shared" si="124"/>
        <v>0</v>
      </c>
      <c r="JWH31">
        <f t="shared" si="124"/>
        <v>0</v>
      </c>
      <c r="JWI31">
        <f t="shared" si="124"/>
        <v>0</v>
      </c>
      <c r="JWJ31">
        <f t="shared" si="124"/>
        <v>0</v>
      </c>
      <c r="JWK31">
        <f t="shared" si="124"/>
        <v>0</v>
      </c>
      <c r="JWL31">
        <f t="shared" si="124"/>
        <v>0</v>
      </c>
      <c r="JWM31">
        <f t="shared" ref="JWM31:JYX31" si="125">JWL32</f>
        <v>0</v>
      </c>
      <c r="JWN31">
        <f t="shared" si="125"/>
        <v>0</v>
      </c>
      <c r="JWO31">
        <f t="shared" si="125"/>
        <v>0</v>
      </c>
      <c r="JWP31">
        <f t="shared" si="125"/>
        <v>0</v>
      </c>
      <c r="JWQ31">
        <f t="shared" si="125"/>
        <v>0</v>
      </c>
      <c r="JWR31">
        <f t="shared" si="125"/>
        <v>0</v>
      </c>
      <c r="JWS31">
        <f t="shared" si="125"/>
        <v>0</v>
      </c>
      <c r="JWT31">
        <f t="shared" si="125"/>
        <v>0</v>
      </c>
      <c r="JWU31">
        <f t="shared" si="125"/>
        <v>0</v>
      </c>
      <c r="JWV31">
        <f t="shared" si="125"/>
        <v>0</v>
      </c>
      <c r="JWW31">
        <f t="shared" si="125"/>
        <v>0</v>
      </c>
      <c r="JWX31">
        <f t="shared" si="125"/>
        <v>0</v>
      </c>
      <c r="JWY31">
        <f t="shared" si="125"/>
        <v>0</v>
      </c>
      <c r="JWZ31">
        <f t="shared" si="125"/>
        <v>0</v>
      </c>
      <c r="JXA31">
        <f t="shared" si="125"/>
        <v>0</v>
      </c>
      <c r="JXB31">
        <f t="shared" si="125"/>
        <v>0</v>
      </c>
      <c r="JXC31">
        <f t="shared" si="125"/>
        <v>0</v>
      </c>
      <c r="JXD31">
        <f t="shared" si="125"/>
        <v>0</v>
      </c>
      <c r="JXE31">
        <f t="shared" si="125"/>
        <v>0</v>
      </c>
      <c r="JXF31">
        <f t="shared" si="125"/>
        <v>0</v>
      </c>
      <c r="JXG31">
        <f t="shared" si="125"/>
        <v>0</v>
      </c>
      <c r="JXH31">
        <f t="shared" si="125"/>
        <v>0</v>
      </c>
      <c r="JXI31">
        <f t="shared" si="125"/>
        <v>0</v>
      </c>
      <c r="JXJ31">
        <f t="shared" si="125"/>
        <v>0</v>
      </c>
      <c r="JXK31">
        <f t="shared" si="125"/>
        <v>0</v>
      </c>
      <c r="JXL31">
        <f t="shared" si="125"/>
        <v>0</v>
      </c>
      <c r="JXM31">
        <f t="shared" si="125"/>
        <v>0</v>
      </c>
      <c r="JXN31">
        <f t="shared" si="125"/>
        <v>0</v>
      </c>
      <c r="JXO31">
        <f t="shared" si="125"/>
        <v>0</v>
      </c>
      <c r="JXP31">
        <f t="shared" si="125"/>
        <v>0</v>
      </c>
      <c r="JXQ31">
        <f t="shared" si="125"/>
        <v>0</v>
      </c>
      <c r="JXR31">
        <f t="shared" si="125"/>
        <v>0</v>
      </c>
      <c r="JXS31">
        <f t="shared" si="125"/>
        <v>0</v>
      </c>
      <c r="JXT31">
        <f t="shared" si="125"/>
        <v>0</v>
      </c>
      <c r="JXU31">
        <f t="shared" si="125"/>
        <v>0</v>
      </c>
      <c r="JXV31">
        <f t="shared" si="125"/>
        <v>0</v>
      </c>
      <c r="JXW31">
        <f t="shared" si="125"/>
        <v>0</v>
      </c>
      <c r="JXX31">
        <f t="shared" si="125"/>
        <v>0</v>
      </c>
      <c r="JXY31">
        <f t="shared" si="125"/>
        <v>0</v>
      </c>
      <c r="JXZ31">
        <f t="shared" si="125"/>
        <v>0</v>
      </c>
      <c r="JYA31">
        <f t="shared" si="125"/>
        <v>0</v>
      </c>
      <c r="JYB31">
        <f t="shared" si="125"/>
        <v>0</v>
      </c>
      <c r="JYC31">
        <f t="shared" si="125"/>
        <v>0</v>
      </c>
      <c r="JYD31">
        <f t="shared" si="125"/>
        <v>0</v>
      </c>
      <c r="JYE31">
        <f t="shared" si="125"/>
        <v>0</v>
      </c>
      <c r="JYF31">
        <f t="shared" si="125"/>
        <v>0</v>
      </c>
      <c r="JYG31">
        <f t="shared" si="125"/>
        <v>0</v>
      </c>
      <c r="JYH31">
        <f t="shared" si="125"/>
        <v>0</v>
      </c>
      <c r="JYI31">
        <f t="shared" si="125"/>
        <v>0</v>
      </c>
      <c r="JYJ31">
        <f t="shared" si="125"/>
        <v>0</v>
      </c>
      <c r="JYK31">
        <f t="shared" si="125"/>
        <v>0</v>
      </c>
      <c r="JYL31">
        <f t="shared" si="125"/>
        <v>0</v>
      </c>
      <c r="JYM31">
        <f t="shared" si="125"/>
        <v>0</v>
      </c>
      <c r="JYN31">
        <f t="shared" si="125"/>
        <v>0</v>
      </c>
      <c r="JYO31">
        <f t="shared" si="125"/>
        <v>0</v>
      </c>
      <c r="JYP31">
        <f t="shared" si="125"/>
        <v>0</v>
      </c>
      <c r="JYQ31">
        <f t="shared" si="125"/>
        <v>0</v>
      </c>
      <c r="JYR31">
        <f t="shared" si="125"/>
        <v>0</v>
      </c>
      <c r="JYS31">
        <f t="shared" si="125"/>
        <v>0</v>
      </c>
      <c r="JYT31">
        <f t="shared" si="125"/>
        <v>0</v>
      </c>
      <c r="JYU31">
        <f t="shared" si="125"/>
        <v>0</v>
      </c>
      <c r="JYV31">
        <f t="shared" si="125"/>
        <v>0</v>
      </c>
      <c r="JYW31">
        <f t="shared" si="125"/>
        <v>0</v>
      </c>
      <c r="JYX31">
        <f t="shared" si="125"/>
        <v>0</v>
      </c>
      <c r="JYY31">
        <f t="shared" ref="JYY31:KBJ31" si="126">JYX32</f>
        <v>0</v>
      </c>
      <c r="JYZ31">
        <f t="shared" si="126"/>
        <v>0</v>
      </c>
      <c r="JZA31">
        <f t="shared" si="126"/>
        <v>0</v>
      </c>
      <c r="JZB31">
        <f t="shared" si="126"/>
        <v>0</v>
      </c>
      <c r="JZC31">
        <f t="shared" si="126"/>
        <v>0</v>
      </c>
      <c r="JZD31">
        <f t="shared" si="126"/>
        <v>0</v>
      </c>
      <c r="JZE31">
        <f t="shared" si="126"/>
        <v>0</v>
      </c>
      <c r="JZF31">
        <f t="shared" si="126"/>
        <v>0</v>
      </c>
      <c r="JZG31">
        <f t="shared" si="126"/>
        <v>0</v>
      </c>
      <c r="JZH31">
        <f t="shared" si="126"/>
        <v>0</v>
      </c>
      <c r="JZI31">
        <f t="shared" si="126"/>
        <v>0</v>
      </c>
      <c r="JZJ31">
        <f t="shared" si="126"/>
        <v>0</v>
      </c>
      <c r="JZK31">
        <f t="shared" si="126"/>
        <v>0</v>
      </c>
      <c r="JZL31">
        <f t="shared" si="126"/>
        <v>0</v>
      </c>
      <c r="JZM31">
        <f t="shared" si="126"/>
        <v>0</v>
      </c>
      <c r="JZN31">
        <f t="shared" si="126"/>
        <v>0</v>
      </c>
      <c r="JZO31">
        <f t="shared" si="126"/>
        <v>0</v>
      </c>
      <c r="JZP31">
        <f t="shared" si="126"/>
        <v>0</v>
      </c>
      <c r="JZQ31">
        <f t="shared" si="126"/>
        <v>0</v>
      </c>
      <c r="JZR31">
        <f t="shared" si="126"/>
        <v>0</v>
      </c>
      <c r="JZS31">
        <f t="shared" si="126"/>
        <v>0</v>
      </c>
      <c r="JZT31">
        <f t="shared" si="126"/>
        <v>0</v>
      </c>
      <c r="JZU31">
        <f t="shared" si="126"/>
        <v>0</v>
      </c>
      <c r="JZV31">
        <f t="shared" si="126"/>
        <v>0</v>
      </c>
      <c r="JZW31">
        <f t="shared" si="126"/>
        <v>0</v>
      </c>
      <c r="JZX31">
        <f t="shared" si="126"/>
        <v>0</v>
      </c>
      <c r="JZY31">
        <f t="shared" si="126"/>
        <v>0</v>
      </c>
      <c r="JZZ31">
        <f t="shared" si="126"/>
        <v>0</v>
      </c>
      <c r="KAA31">
        <f t="shared" si="126"/>
        <v>0</v>
      </c>
      <c r="KAB31">
        <f t="shared" si="126"/>
        <v>0</v>
      </c>
      <c r="KAC31">
        <f t="shared" si="126"/>
        <v>0</v>
      </c>
      <c r="KAD31">
        <f t="shared" si="126"/>
        <v>0</v>
      </c>
      <c r="KAE31">
        <f t="shared" si="126"/>
        <v>0</v>
      </c>
      <c r="KAF31">
        <f t="shared" si="126"/>
        <v>0</v>
      </c>
      <c r="KAG31">
        <f t="shared" si="126"/>
        <v>0</v>
      </c>
      <c r="KAH31">
        <f t="shared" si="126"/>
        <v>0</v>
      </c>
      <c r="KAI31">
        <f t="shared" si="126"/>
        <v>0</v>
      </c>
      <c r="KAJ31">
        <f t="shared" si="126"/>
        <v>0</v>
      </c>
      <c r="KAK31">
        <f t="shared" si="126"/>
        <v>0</v>
      </c>
      <c r="KAL31">
        <f t="shared" si="126"/>
        <v>0</v>
      </c>
      <c r="KAM31">
        <f t="shared" si="126"/>
        <v>0</v>
      </c>
      <c r="KAN31">
        <f t="shared" si="126"/>
        <v>0</v>
      </c>
      <c r="KAO31">
        <f t="shared" si="126"/>
        <v>0</v>
      </c>
      <c r="KAP31">
        <f t="shared" si="126"/>
        <v>0</v>
      </c>
      <c r="KAQ31">
        <f t="shared" si="126"/>
        <v>0</v>
      </c>
      <c r="KAR31">
        <f t="shared" si="126"/>
        <v>0</v>
      </c>
      <c r="KAS31">
        <f t="shared" si="126"/>
        <v>0</v>
      </c>
      <c r="KAT31">
        <f t="shared" si="126"/>
        <v>0</v>
      </c>
      <c r="KAU31">
        <f t="shared" si="126"/>
        <v>0</v>
      </c>
      <c r="KAV31">
        <f t="shared" si="126"/>
        <v>0</v>
      </c>
      <c r="KAW31">
        <f t="shared" si="126"/>
        <v>0</v>
      </c>
      <c r="KAX31">
        <f t="shared" si="126"/>
        <v>0</v>
      </c>
      <c r="KAY31">
        <f t="shared" si="126"/>
        <v>0</v>
      </c>
      <c r="KAZ31">
        <f t="shared" si="126"/>
        <v>0</v>
      </c>
      <c r="KBA31">
        <f t="shared" si="126"/>
        <v>0</v>
      </c>
      <c r="KBB31">
        <f t="shared" si="126"/>
        <v>0</v>
      </c>
      <c r="KBC31">
        <f t="shared" si="126"/>
        <v>0</v>
      </c>
      <c r="KBD31">
        <f t="shared" si="126"/>
        <v>0</v>
      </c>
      <c r="KBE31">
        <f t="shared" si="126"/>
        <v>0</v>
      </c>
      <c r="KBF31">
        <f t="shared" si="126"/>
        <v>0</v>
      </c>
      <c r="KBG31">
        <f t="shared" si="126"/>
        <v>0</v>
      </c>
      <c r="KBH31">
        <f t="shared" si="126"/>
        <v>0</v>
      </c>
      <c r="KBI31">
        <f t="shared" si="126"/>
        <v>0</v>
      </c>
      <c r="KBJ31">
        <f t="shared" si="126"/>
        <v>0</v>
      </c>
      <c r="KBK31">
        <f t="shared" ref="KBK31:KDV31" si="127">KBJ32</f>
        <v>0</v>
      </c>
      <c r="KBL31">
        <f t="shared" si="127"/>
        <v>0</v>
      </c>
      <c r="KBM31">
        <f t="shared" si="127"/>
        <v>0</v>
      </c>
      <c r="KBN31">
        <f t="shared" si="127"/>
        <v>0</v>
      </c>
      <c r="KBO31">
        <f t="shared" si="127"/>
        <v>0</v>
      </c>
      <c r="KBP31">
        <f t="shared" si="127"/>
        <v>0</v>
      </c>
      <c r="KBQ31">
        <f t="shared" si="127"/>
        <v>0</v>
      </c>
      <c r="KBR31">
        <f t="shared" si="127"/>
        <v>0</v>
      </c>
      <c r="KBS31">
        <f t="shared" si="127"/>
        <v>0</v>
      </c>
      <c r="KBT31">
        <f t="shared" si="127"/>
        <v>0</v>
      </c>
      <c r="KBU31">
        <f t="shared" si="127"/>
        <v>0</v>
      </c>
      <c r="KBV31">
        <f t="shared" si="127"/>
        <v>0</v>
      </c>
      <c r="KBW31">
        <f t="shared" si="127"/>
        <v>0</v>
      </c>
      <c r="KBX31">
        <f t="shared" si="127"/>
        <v>0</v>
      </c>
      <c r="KBY31">
        <f t="shared" si="127"/>
        <v>0</v>
      </c>
      <c r="KBZ31">
        <f t="shared" si="127"/>
        <v>0</v>
      </c>
      <c r="KCA31">
        <f t="shared" si="127"/>
        <v>0</v>
      </c>
      <c r="KCB31">
        <f t="shared" si="127"/>
        <v>0</v>
      </c>
      <c r="KCC31">
        <f t="shared" si="127"/>
        <v>0</v>
      </c>
      <c r="KCD31">
        <f t="shared" si="127"/>
        <v>0</v>
      </c>
      <c r="KCE31">
        <f t="shared" si="127"/>
        <v>0</v>
      </c>
      <c r="KCF31">
        <f t="shared" si="127"/>
        <v>0</v>
      </c>
      <c r="KCG31">
        <f t="shared" si="127"/>
        <v>0</v>
      </c>
      <c r="KCH31">
        <f t="shared" si="127"/>
        <v>0</v>
      </c>
      <c r="KCI31">
        <f t="shared" si="127"/>
        <v>0</v>
      </c>
      <c r="KCJ31">
        <f t="shared" si="127"/>
        <v>0</v>
      </c>
      <c r="KCK31">
        <f t="shared" si="127"/>
        <v>0</v>
      </c>
      <c r="KCL31">
        <f t="shared" si="127"/>
        <v>0</v>
      </c>
      <c r="KCM31">
        <f t="shared" si="127"/>
        <v>0</v>
      </c>
      <c r="KCN31">
        <f t="shared" si="127"/>
        <v>0</v>
      </c>
      <c r="KCO31">
        <f t="shared" si="127"/>
        <v>0</v>
      </c>
      <c r="KCP31">
        <f t="shared" si="127"/>
        <v>0</v>
      </c>
      <c r="KCQ31">
        <f t="shared" si="127"/>
        <v>0</v>
      </c>
      <c r="KCR31">
        <f t="shared" si="127"/>
        <v>0</v>
      </c>
      <c r="KCS31">
        <f t="shared" si="127"/>
        <v>0</v>
      </c>
      <c r="KCT31">
        <f t="shared" si="127"/>
        <v>0</v>
      </c>
      <c r="KCU31">
        <f t="shared" si="127"/>
        <v>0</v>
      </c>
      <c r="KCV31">
        <f t="shared" si="127"/>
        <v>0</v>
      </c>
      <c r="KCW31">
        <f t="shared" si="127"/>
        <v>0</v>
      </c>
      <c r="KCX31">
        <f t="shared" si="127"/>
        <v>0</v>
      </c>
      <c r="KCY31">
        <f t="shared" si="127"/>
        <v>0</v>
      </c>
      <c r="KCZ31">
        <f t="shared" si="127"/>
        <v>0</v>
      </c>
      <c r="KDA31">
        <f t="shared" si="127"/>
        <v>0</v>
      </c>
      <c r="KDB31">
        <f t="shared" si="127"/>
        <v>0</v>
      </c>
      <c r="KDC31">
        <f t="shared" si="127"/>
        <v>0</v>
      </c>
      <c r="KDD31">
        <f t="shared" si="127"/>
        <v>0</v>
      </c>
      <c r="KDE31">
        <f t="shared" si="127"/>
        <v>0</v>
      </c>
      <c r="KDF31">
        <f t="shared" si="127"/>
        <v>0</v>
      </c>
      <c r="KDG31">
        <f t="shared" si="127"/>
        <v>0</v>
      </c>
      <c r="KDH31">
        <f t="shared" si="127"/>
        <v>0</v>
      </c>
      <c r="KDI31">
        <f t="shared" si="127"/>
        <v>0</v>
      </c>
      <c r="KDJ31">
        <f t="shared" si="127"/>
        <v>0</v>
      </c>
      <c r="KDK31">
        <f t="shared" si="127"/>
        <v>0</v>
      </c>
      <c r="KDL31">
        <f t="shared" si="127"/>
        <v>0</v>
      </c>
      <c r="KDM31">
        <f t="shared" si="127"/>
        <v>0</v>
      </c>
      <c r="KDN31">
        <f t="shared" si="127"/>
        <v>0</v>
      </c>
      <c r="KDO31">
        <f t="shared" si="127"/>
        <v>0</v>
      </c>
      <c r="KDP31">
        <f t="shared" si="127"/>
        <v>0</v>
      </c>
      <c r="KDQ31">
        <f t="shared" si="127"/>
        <v>0</v>
      </c>
      <c r="KDR31">
        <f t="shared" si="127"/>
        <v>0</v>
      </c>
      <c r="KDS31">
        <f t="shared" si="127"/>
        <v>0</v>
      </c>
      <c r="KDT31">
        <f t="shared" si="127"/>
        <v>0</v>
      </c>
      <c r="KDU31">
        <f t="shared" si="127"/>
        <v>0</v>
      </c>
      <c r="KDV31">
        <f t="shared" si="127"/>
        <v>0</v>
      </c>
      <c r="KDW31">
        <f t="shared" ref="KDW31:KGH31" si="128">KDV32</f>
        <v>0</v>
      </c>
      <c r="KDX31">
        <f t="shared" si="128"/>
        <v>0</v>
      </c>
      <c r="KDY31">
        <f t="shared" si="128"/>
        <v>0</v>
      </c>
      <c r="KDZ31">
        <f t="shared" si="128"/>
        <v>0</v>
      </c>
      <c r="KEA31">
        <f t="shared" si="128"/>
        <v>0</v>
      </c>
      <c r="KEB31">
        <f t="shared" si="128"/>
        <v>0</v>
      </c>
      <c r="KEC31">
        <f t="shared" si="128"/>
        <v>0</v>
      </c>
      <c r="KED31">
        <f t="shared" si="128"/>
        <v>0</v>
      </c>
      <c r="KEE31">
        <f t="shared" si="128"/>
        <v>0</v>
      </c>
      <c r="KEF31">
        <f t="shared" si="128"/>
        <v>0</v>
      </c>
      <c r="KEG31">
        <f t="shared" si="128"/>
        <v>0</v>
      </c>
      <c r="KEH31">
        <f t="shared" si="128"/>
        <v>0</v>
      </c>
      <c r="KEI31">
        <f t="shared" si="128"/>
        <v>0</v>
      </c>
      <c r="KEJ31">
        <f t="shared" si="128"/>
        <v>0</v>
      </c>
      <c r="KEK31">
        <f t="shared" si="128"/>
        <v>0</v>
      </c>
      <c r="KEL31">
        <f t="shared" si="128"/>
        <v>0</v>
      </c>
      <c r="KEM31">
        <f t="shared" si="128"/>
        <v>0</v>
      </c>
      <c r="KEN31">
        <f t="shared" si="128"/>
        <v>0</v>
      </c>
      <c r="KEO31">
        <f t="shared" si="128"/>
        <v>0</v>
      </c>
      <c r="KEP31">
        <f t="shared" si="128"/>
        <v>0</v>
      </c>
      <c r="KEQ31">
        <f t="shared" si="128"/>
        <v>0</v>
      </c>
      <c r="KER31">
        <f t="shared" si="128"/>
        <v>0</v>
      </c>
      <c r="KES31">
        <f t="shared" si="128"/>
        <v>0</v>
      </c>
      <c r="KET31">
        <f t="shared" si="128"/>
        <v>0</v>
      </c>
      <c r="KEU31">
        <f t="shared" si="128"/>
        <v>0</v>
      </c>
      <c r="KEV31">
        <f t="shared" si="128"/>
        <v>0</v>
      </c>
      <c r="KEW31">
        <f t="shared" si="128"/>
        <v>0</v>
      </c>
      <c r="KEX31">
        <f t="shared" si="128"/>
        <v>0</v>
      </c>
      <c r="KEY31">
        <f t="shared" si="128"/>
        <v>0</v>
      </c>
      <c r="KEZ31">
        <f t="shared" si="128"/>
        <v>0</v>
      </c>
      <c r="KFA31">
        <f t="shared" si="128"/>
        <v>0</v>
      </c>
      <c r="KFB31">
        <f t="shared" si="128"/>
        <v>0</v>
      </c>
      <c r="KFC31">
        <f t="shared" si="128"/>
        <v>0</v>
      </c>
      <c r="KFD31">
        <f t="shared" si="128"/>
        <v>0</v>
      </c>
      <c r="KFE31">
        <f t="shared" si="128"/>
        <v>0</v>
      </c>
      <c r="KFF31">
        <f t="shared" si="128"/>
        <v>0</v>
      </c>
      <c r="KFG31">
        <f t="shared" si="128"/>
        <v>0</v>
      </c>
      <c r="KFH31">
        <f t="shared" si="128"/>
        <v>0</v>
      </c>
      <c r="KFI31">
        <f t="shared" si="128"/>
        <v>0</v>
      </c>
      <c r="KFJ31">
        <f t="shared" si="128"/>
        <v>0</v>
      </c>
      <c r="KFK31">
        <f t="shared" si="128"/>
        <v>0</v>
      </c>
      <c r="KFL31">
        <f t="shared" si="128"/>
        <v>0</v>
      </c>
      <c r="KFM31">
        <f t="shared" si="128"/>
        <v>0</v>
      </c>
      <c r="KFN31">
        <f t="shared" si="128"/>
        <v>0</v>
      </c>
      <c r="KFO31">
        <f t="shared" si="128"/>
        <v>0</v>
      </c>
      <c r="KFP31">
        <f t="shared" si="128"/>
        <v>0</v>
      </c>
      <c r="KFQ31">
        <f t="shared" si="128"/>
        <v>0</v>
      </c>
      <c r="KFR31">
        <f t="shared" si="128"/>
        <v>0</v>
      </c>
      <c r="KFS31">
        <f t="shared" si="128"/>
        <v>0</v>
      </c>
      <c r="KFT31">
        <f t="shared" si="128"/>
        <v>0</v>
      </c>
      <c r="KFU31">
        <f t="shared" si="128"/>
        <v>0</v>
      </c>
      <c r="KFV31">
        <f t="shared" si="128"/>
        <v>0</v>
      </c>
      <c r="KFW31">
        <f t="shared" si="128"/>
        <v>0</v>
      </c>
      <c r="KFX31">
        <f t="shared" si="128"/>
        <v>0</v>
      </c>
      <c r="KFY31">
        <f t="shared" si="128"/>
        <v>0</v>
      </c>
      <c r="KFZ31">
        <f t="shared" si="128"/>
        <v>0</v>
      </c>
      <c r="KGA31">
        <f t="shared" si="128"/>
        <v>0</v>
      </c>
      <c r="KGB31">
        <f t="shared" si="128"/>
        <v>0</v>
      </c>
      <c r="KGC31">
        <f t="shared" si="128"/>
        <v>0</v>
      </c>
      <c r="KGD31">
        <f t="shared" si="128"/>
        <v>0</v>
      </c>
      <c r="KGE31">
        <f t="shared" si="128"/>
        <v>0</v>
      </c>
      <c r="KGF31">
        <f t="shared" si="128"/>
        <v>0</v>
      </c>
      <c r="KGG31">
        <f t="shared" si="128"/>
        <v>0</v>
      </c>
      <c r="KGH31">
        <f t="shared" si="128"/>
        <v>0</v>
      </c>
      <c r="KGI31">
        <f t="shared" ref="KGI31:KIT31" si="129">KGH32</f>
        <v>0</v>
      </c>
      <c r="KGJ31">
        <f t="shared" si="129"/>
        <v>0</v>
      </c>
      <c r="KGK31">
        <f t="shared" si="129"/>
        <v>0</v>
      </c>
      <c r="KGL31">
        <f t="shared" si="129"/>
        <v>0</v>
      </c>
      <c r="KGM31">
        <f t="shared" si="129"/>
        <v>0</v>
      </c>
      <c r="KGN31">
        <f t="shared" si="129"/>
        <v>0</v>
      </c>
      <c r="KGO31">
        <f t="shared" si="129"/>
        <v>0</v>
      </c>
      <c r="KGP31">
        <f t="shared" si="129"/>
        <v>0</v>
      </c>
      <c r="KGQ31">
        <f t="shared" si="129"/>
        <v>0</v>
      </c>
      <c r="KGR31">
        <f t="shared" si="129"/>
        <v>0</v>
      </c>
      <c r="KGS31">
        <f t="shared" si="129"/>
        <v>0</v>
      </c>
      <c r="KGT31">
        <f t="shared" si="129"/>
        <v>0</v>
      </c>
      <c r="KGU31">
        <f t="shared" si="129"/>
        <v>0</v>
      </c>
      <c r="KGV31">
        <f t="shared" si="129"/>
        <v>0</v>
      </c>
      <c r="KGW31">
        <f t="shared" si="129"/>
        <v>0</v>
      </c>
      <c r="KGX31">
        <f t="shared" si="129"/>
        <v>0</v>
      </c>
      <c r="KGY31">
        <f t="shared" si="129"/>
        <v>0</v>
      </c>
      <c r="KGZ31">
        <f t="shared" si="129"/>
        <v>0</v>
      </c>
      <c r="KHA31">
        <f t="shared" si="129"/>
        <v>0</v>
      </c>
      <c r="KHB31">
        <f t="shared" si="129"/>
        <v>0</v>
      </c>
      <c r="KHC31">
        <f t="shared" si="129"/>
        <v>0</v>
      </c>
      <c r="KHD31">
        <f t="shared" si="129"/>
        <v>0</v>
      </c>
      <c r="KHE31">
        <f t="shared" si="129"/>
        <v>0</v>
      </c>
      <c r="KHF31">
        <f t="shared" si="129"/>
        <v>0</v>
      </c>
      <c r="KHG31">
        <f t="shared" si="129"/>
        <v>0</v>
      </c>
      <c r="KHH31">
        <f t="shared" si="129"/>
        <v>0</v>
      </c>
      <c r="KHI31">
        <f t="shared" si="129"/>
        <v>0</v>
      </c>
      <c r="KHJ31">
        <f t="shared" si="129"/>
        <v>0</v>
      </c>
      <c r="KHK31">
        <f t="shared" si="129"/>
        <v>0</v>
      </c>
      <c r="KHL31">
        <f t="shared" si="129"/>
        <v>0</v>
      </c>
      <c r="KHM31">
        <f t="shared" si="129"/>
        <v>0</v>
      </c>
      <c r="KHN31">
        <f t="shared" si="129"/>
        <v>0</v>
      </c>
      <c r="KHO31">
        <f t="shared" si="129"/>
        <v>0</v>
      </c>
      <c r="KHP31">
        <f t="shared" si="129"/>
        <v>0</v>
      </c>
      <c r="KHQ31">
        <f t="shared" si="129"/>
        <v>0</v>
      </c>
      <c r="KHR31">
        <f t="shared" si="129"/>
        <v>0</v>
      </c>
      <c r="KHS31">
        <f t="shared" si="129"/>
        <v>0</v>
      </c>
      <c r="KHT31">
        <f t="shared" si="129"/>
        <v>0</v>
      </c>
      <c r="KHU31">
        <f t="shared" si="129"/>
        <v>0</v>
      </c>
      <c r="KHV31">
        <f t="shared" si="129"/>
        <v>0</v>
      </c>
      <c r="KHW31">
        <f t="shared" si="129"/>
        <v>0</v>
      </c>
      <c r="KHX31">
        <f t="shared" si="129"/>
        <v>0</v>
      </c>
      <c r="KHY31">
        <f t="shared" si="129"/>
        <v>0</v>
      </c>
      <c r="KHZ31">
        <f t="shared" si="129"/>
        <v>0</v>
      </c>
      <c r="KIA31">
        <f t="shared" si="129"/>
        <v>0</v>
      </c>
      <c r="KIB31">
        <f t="shared" si="129"/>
        <v>0</v>
      </c>
      <c r="KIC31">
        <f t="shared" si="129"/>
        <v>0</v>
      </c>
      <c r="KID31">
        <f t="shared" si="129"/>
        <v>0</v>
      </c>
      <c r="KIE31">
        <f t="shared" si="129"/>
        <v>0</v>
      </c>
      <c r="KIF31">
        <f t="shared" si="129"/>
        <v>0</v>
      </c>
      <c r="KIG31">
        <f t="shared" si="129"/>
        <v>0</v>
      </c>
      <c r="KIH31">
        <f t="shared" si="129"/>
        <v>0</v>
      </c>
      <c r="KII31">
        <f t="shared" si="129"/>
        <v>0</v>
      </c>
      <c r="KIJ31">
        <f t="shared" si="129"/>
        <v>0</v>
      </c>
      <c r="KIK31">
        <f t="shared" si="129"/>
        <v>0</v>
      </c>
      <c r="KIL31">
        <f t="shared" si="129"/>
        <v>0</v>
      </c>
      <c r="KIM31">
        <f t="shared" si="129"/>
        <v>0</v>
      </c>
      <c r="KIN31">
        <f t="shared" si="129"/>
        <v>0</v>
      </c>
      <c r="KIO31">
        <f t="shared" si="129"/>
        <v>0</v>
      </c>
      <c r="KIP31">
        <f t="shared" si="129"/>
        <v>0</v>
      </c>
      <c r="KIQ31">
        <f t="shared" si="129"/>
        <v>0</v>
      </c>
      <c r="KIR31">
        <f t="shared" si="129"/>
        <v>0</v>
      </c>
      <c r="KIS31">
        <f t="shared" si="129"/>
        <v>0</v>
      </c>
      <c r="KIT31">
        <f t="shared" si="129"/>
        <v>0</v>
      </c>
      <c r="KIU31">
        <f t="shared" ref="KIU31:KLF31" si="130">KIT32</f>
        <v>0</v>
      </c>
      <c r="KIV31">
        <f t="shared" si="130"/>
        <v>0</v>
      </c>
      <c r="KIW31">
        <f t="shared" si="130"/>
        <v>0</v>
      </c>
      <c r="KIX31">
        <f t="shared" si="130"/>
        <v>0</v>
      </c>
      <c r="KIY31">
        <f t="shared" si="130"/>
        <v>0</v>
      </c>
      <c r="KIZ31">
        <f t="shared" si="130"/>
        <v>0</v>
      </c>
      <c r="KJA31">
        <f t="shared" si="130"/>
        <v>0</v>
      </c>
      <c r="KJB31">
        <f t="shared" si="130"/>
        <v>0</v>
      </c>
      <c r="KJC31">
        <f t="shared" si="130"/>
        <v>0</v>
      </c>
      <c r="KJD31">
        <f t="shared" si="130"/>
        <v>0</v>
      </c>
      <c r="KJE31">
        <f t="shared" si="130"/>
        <v>0</v>
      </c>
      <c r="KJF31">
        <f t="shared" si="130"/>
        <v>0</v>
      </c>
      <c r="KJG31">
        <f t="shared" si="130"/>
        <v>0</v>
      </c>
      <c r="KJH31">
        <f t="shared" si="130"/>
        <v>0</v>
      </c>
      <c r="KJI31">
        <f t="shared" si="130"/>
        <v>0</v>
      </c>
      <c r="KJJ31">
        <f t="shared" si="130"/>
        <v>0</v>
      </c>
      <c r="KJK31">
        <f t="shared" si="130"/>
        <v>0</v>
      </c>
      <c r="KJL31">
        <f t="shared" si="130"/>
        <v>0</v>
      </c>
      <c r="KJM31">
        <f t="shared" si="130"/>
        <v>0</v>
      </c>
      <c r="KJN31">
        <f t="shared" si="130"/>
        <v>0</v>
      </c>
      <c r="KJO31">
        <f t="shared" si="130"/>
        <v>0</v>
      </c>
      <c r="KJP31">
        <f t="shared" si="130"/>
        <v>0</v>
      </c>
      <c r="KJQ31">
        <f t="shared" si="130"/>
        <v>0</v>
      </c>
      <c r="KJR31">
        <f t="shared" si="130"/>
        <v>0</v>
      </c>
      <c r="KJS31">
        <f t="shared" si="130"/>
        <v>0</v>
      </c>
      <c r="KJT31">
        <f t="shared" si="130"/>
        <v>0</v>
      </c>
      <c r="KJU31">
        <f t="shared" si="130"/>
        <v>0</v>
      </c>
      <c r="KJV31">
        <f t="shared" si="130"/>
        <v>0</v>
      </c>
      <c r="KJW31">
        <f t="shared" si="130"/>
        <v>0</v>
      </c>
      <c r="KJX31">
        <f t="shared" si="130"/>
        <v>0</v>
      </c>
      <c r="KJY31">
        <f t="shared" si="130"/>
        <v>0</v>
      </c>
      <c r="KJZ31">
        <f t="shared" si="130"/>
        <v>0</v>
      </c>
      <c r="KKA31">
        <f t="shared" si="130"/>
        <v>0</v>
      </c>
      <c r="KKB31">
        <f t="shared" si="130"/>
        <v>0</v>
      </c>
      <c r="KKC31">
        <f t="shared" si="130"/>
        <v>0</v>
      </c>
      <c r="KKD31">
        <f t="shared" si="130"/>
        <v>0</v>
      </c>
      <c r="KKE31">
        <f t="shared" si="130"/>
        <v>0</v>
      </c>
      <c r="KKF31">
        <f t="shared" si="130"/>
        <v>0</v>
      </c>
      <c r="KKG31">
        <f t="shared" si="130"/>
        <v>0</v>
      </c>
      <c r="KKH31">
        <f t="shared" si="130"/>
        <v>0</v>
      </c>
      <c r="KKI31">
        <f t="shared" si="130"/>
        <v>0</v>
      </c>
      <c r="KKJ31">
        <f t="shared" si="130"/>
        <v>0</v>
      </c>
      <c r="KKK31">
        <f t="shared" si="130"/>
        <v>0</v>
      </c>
      <c r="KKL31">
        <f t="shared" si="130"/>
        <v>0</v>
      </c>
      <c r="KKM31">
        <f t="shared" si="130"/>
        <v>0</v>
      </c>
      <c r="KKN31">
        <f t="shared" si="130"/>
        <v>0</v>
      </c>
      <c r="KKO31">
        <f t="shared" si="130"/>
        <v>0</v>
      </c>
      <c r="KKP31">
        <f t="shared" si="130"/>
        <v>0</v>
      </c>
      <c r="KKQ31">
        <f t="shared" si="130"/>
        <v>0</v>
      </c>
      <c r="KKR31">
        <f t="shared" si="130"/>
        <v>0</v>
      </c>
      <c r="KKS31">
        <f t="shared" si="130"/>
        <v>0</v>
      </c>
      <c r="KKT31">
        <f t="shared" si="130"/>
        <v>0</v>
      </c>
      <c r="KKU31">
        <f t="shared" si="130"/>
        <v>0</v>
      </c>
      <c r="KKV31">
        <f t="shared" si="130"/>
        <v>0</v>
      </c>
      <c r="KKW31">
        <f t="shared" si="130"/>
        <v>0</v>
      </c>
      <c r="KKX31">
        <f t="shared" si="130"/>
        <v>0</v>
      </c>
      <c r="KKY31">
        <f t="shared" si="130"/>
        <v>0</v>
      </c>
      <c r="KKZ31">
        <f t="shared" si="130"/>
        <v>0</v>
      </c>
      <c r="KLA31">
        <f t="shared" si="130"/>
        <v>0</v>
      </c>
      <c r="KLB31">
        <f t="shared" si="130"/>
        <v>0</v>
      </c>
      <c r="KLC31">
        <f t="shared" si="130"/>
        <v>0</v>
      </c>
      <c r="KLD31">
        <f t="shared" si="130"/>
        <v>0</v>
      </c>
      <c r="KLE31">
        <f t="shared" si="130"/>
        <v>0</v>
      </c>
      <c r="KLF31">
        <f t="shared" si="130"/>
        <v>0</v>
      </c>
      <c r="KLG31">
        <f t="shared" ref="KLG31:KNR31" si="131">KLF32</f>
        <v>0</v>
      </c>
      <c r="KLH31">
        <f t="shared" si="131"/>
        <v>0</v>
      </c>
      <c r="KLI31">
        <f t="shared" si="131"/>
        <v>0</v>
      </c>
      <c r="KLJ31">
        <f t="shared" si="131"/>
        <v>0</v>
      </c>
      <c r="KLK31">
        <f t="shared" si="131"/>
        <v>0</v>
      </c>
      <c r="KLL31">
        <f t="shared" si="131"/>
        <v>0</v>
      </c>
      <c r="KLM31">
        <f t="shared" si="131"/>
        <v>0</v>
      </c>
      <c r="KLN31">
        <f t="shared" si="131"/>
        <v>0</v>
      </c>
      <c r="KLO31">
        <f t="shared" si="131"/>
        <v>0</v>
      </c>
      <c r="KLP31">
        <f t="shared" si="131"/>
        <v>0</v>
      </c>
      <c r="KLQ31">
        <f t="shared" si="131"/>
        <v>0</v>
      </c>
      <c r="KLR31">
        <f t="shared" si="131"/>
        <v>0</v>
      </c>
      <c r="KLS31">
        <f t="shared" si="131"/>
        <v>0</v>
      </c>
      <c r="KLT31">
        <f t="shared" si="131"/>
        <v>0</v>
      </c>
      <c r="KLU31">
        <f t="shared" si="131"/>
        <v>0</v>
      </c>
      <c r="KLV31">
        <f t="shared" si="131"/>
        <v>0</v>
      </c>
      <c r="KLW31">
        <f t="shared" si="131"/>
        <v>0</v>
      </c>
      <c r="KLX31">
        <f t="shared" si="131"/>
        <v>0</v>
      </c>
      <c r="KLY31">
        <f t="shared" si="131"/>
        <v>0</v>
      </c>
      <c r="KLZ31">
        <f t="shared" si="131"/>
        <v>0</v>
      </c>
      <c r="KMA31">
        <f t="shared" si="131"/>
        <v>0</v>
      </c>
      <c r="KMB31">
        <f t="shared" si="131"/>
        <v>0</v>
      </c>
      <c r="KMC31">
        <f t="shared" si="131"/>
        <v>0</v>
      </c>
      <c r="KMD31">
        <f t="shared" si="131"/>
        <v>0</v>
      </c>
      <c r="KME31">
        <f t="shared" si="131"/>
        <v>0</v>
      </c>
      <c r="KMF31">
        <f t="shared" si="131"/>
        <v>0</v>
      </c>
      <c r="KMG31">
        <f t="shared" si="131"/>
        <v>0</v>
      </c>
      <c r="KMH31">
        <f t="shared" si="131"/>
        <v>0</v>
      </c>
      <c r="KMI31">
        <f t="shared" si="131"/>
        <v>0</v>
      </c>
      <c r="KMJ31">
        <f t="shared" si="131"/>
        <v>0</v>
      </c>
      <c r="KMK31">
        <f t="shared" si="131"/>
        <v>0</v>
      </c>
      <c r="KML31">
        <f t="shared" si="131"/>
        <v>0</v>
      </c>
      <c r="KMM31">
        <f t="shared" si="131"/>
        <v>0</v>
      </c>
      <c r="KMN31">
        <f t="shared" si="131"/>
        <v>0</v>
      </c>
      <c r="KMO31">
        <f t="shared" si="131"/>
        <v>0</v>
      </c>
      <c r="KMP31">
        <f t="shared" si="131"/>
        <v>0</v>
      </c>
      <c r="KMQ31">
        <f t="shared" si="131"/>
        <v>0</v>
      </c>
      <c r="KMR31">
        <f t="shared" si="131"/>
        <v>0</v>
      </c>
      <c r="KMS31">
        <f t="shared" si="131"/>
        <v>0</v>
      </c>
      <c r="KMT31">
        <f t="shared" si="131"/>
        <v>0</v>
      </c>
      <c r="KMU31">
        <f t="shared" si="131"/>
        <v>0</v>
      </c>
      <c r="KMV31">
        <f t="shared" si="131"/>
        <v>0</v>
      </c>
      <c r="KMW31">
        <f t="shared" si="131"/>
        <v>0</v>
      </c>
      <c r="KMX31">
        <f t="shared" si="131"/>
        <v>0</v>
      </c>
      <c r="KMY31">
        <f t="shared" si="131"/>
        <v>0</v>
      </c>
      <c r="KMZ31">
        <f t="shared" si="131"/>
        <v>0</v>
      </c>
      <c r="KNA31">
        <f t="shared" si="131"/>
        <v>0</v>
      </c>
      <c r="KNB31">
        <f t="shared" si="131"/>
        <v>0</v>
      </c>
      <c r="KNC31">
        <f t="shared" si="131"/>
        <v>0</v>
      </c>
      <c r="KND31">
        <f t="shared" si="131"/>
        <v>0</v>
      </c>
      <c r="KNE31">
        <f t="shared" si="131"/>
        <v>0</v>
      </c>
      <c r="KNF31">
        <f t="shared" si="131"/>
        <v>0</v>
      </c>
      <c r="KNG31">
        <f t="shared" si="131"/>
        <v>0</v>
      </c>
      <c r="KNH31">
        <f t="shared" si="131"/>
        <v>0</v>
      </c>
      <c r="KNI31">
        <f t="shared" si="131"/>
        <v>0</v>
      </c>
      <c r="KNJ31">
        <f t="shared" si="131"/>
        <v>0</v>
      </c>
      <c r="KNK31">
        <f t="shared" si="131"/>
        <v>0</v>
      </c>
      <c r="KNL31">
        <f t="shared" si="131"/>
        <v>0</v>
      </c>
      <c r="KNM31">
        <f t="shared" si="131"/>
        <v>0</v>
      </c>
      <c r="KNN31">
        <f t="shared" si="131"/>
        <v>0</v>
      </c>
      <c r="KNO31">
        <f t="shared" si="131"/>
        <v>0</v>
      </c>
      <c r="KNP31">
        <f t="shared" si="131"/>
        <v>0</v>
      </c>
      <c r="KNQ31">
        <f t="shared" si="131"/>
        <v>0</v>
      </c>
      <c r="KNR31">
        <f t="shared" si="131"/>
        <v>0</v>
      </c>
      <c r="KNS31">
        <f t="shared" ref="KNS31:KQD31" si="132">KNR32</f>
        <v>0</v>
      </c>
      <c r="KNT31">
        <f t="shared" si="132"/>
        <v>0</v>
      </c>
      <c r="KNU31">
        <f t="shared" si="132"/>
        <v>0</v>
      </c>
      <c r="KNV31">
        <f t="shared" si="132"/>
        <v>0</v>
      </c>
      <c r="KNW31">
        <f t="shared" si="132"/>
        <v>0</v>
      </c>
      <c r="KNX31">
        <f t="shared" si="132"/>
        <v>0</v>
      </c>
      <c r="KNY31">
        <f t="shared" si="132"/>
        <v>0</v>
      </c>
      <c r="KNZ31">
        <f t="shared" si="132"/>
        <v>0</v>
      </c>
      <c r="KOA31">
        <f t="shared" si="132"/>
        <v>0</v>
      </c>
      <c r="KOB31">
        <f t="shared" si="132"/>
        <v>0</v>
      </c>
      <c r="KOC31">
        <f t="shared" si="132"/>
        <v>0</v>
      </c>
      <c r="KOD31">
        <f t="shared" si="132"/>
        <v>0</v>
      </c>
      <c r="KOE31">
        <f t="shared" si="132"/>
        <v>0</v>
      </c>
      <c r="KOF31">
        <f t="shared" si="132"/>
        <v>0</v>
      </c>
      <c r="KOG31">
        <f t="shared" si="132"/>
        <v>0</v>
      </c>
      <c r="KOH31">
        <f t="shared" si="132"/>
        <v>0</v>
      </c>
      <c r="KOI31">
        <f t="shared" si="132"/>
        <v>0</v>
      </c>
      <c r="KOJ31">
        <f t="shared" si="132"/>
        <v>0</v>
      </c>
      <c r="KOK31">
        <f t="shared" si="132"/>
        <v>0</v>
      </c>
      <c r="KOL31">
        <f t="shared" si="132"/>
        <v>0</v>
      </c>
      <c r="KOM31">
        <f t="shared" si="132"/>
        <v>0</v>
      </c>
      <c r="KON31">
        <f t="shared" si="132"/>
        <v>0</v>
      </c>
      <c r="KOO31">
        <f t="shared" si="132"/>
        <v>0</v>
      </c>
      <c r="KOP31">
        <f t="shared" si="132"/>
        <v>0</v>
      </c>
      <c r="KOQ31">
        <f t="shared" si="132"/>
        <v>0</v>
      </c>
      <c r="KOR31">
        <f t="shared" si="132"/>
        <v>0</v>
      </c>
      <c r="KOS31">
        <f t="shared" si="132"/>
        <v>0</v>
      </c>
      <c r="KOT31">
        <f t="shared" si="132"/>
        <v>0</v>
      </c>
      <c r="KOU31">
        <f t="shared" si="132"/>
        <v>0</v>
      </c>
      <c r="KOV31">
        <f t="shared" si="132"/>
        <v>0</v>
      </c>
      <c r="KOW31">
        <f t="shared" si="132"/>
        <v>0</v>
      </c>
      <c r="KOX31">
        <f t="shared" si="132"/>
        <v>0</v>
      </c>
      <c r="KOY31">
        <f t="shared" si="132"/>
        <v>0</v>
      </c>
      <c r="KOZ31">
        <f t="shared" si="132"/>
        <v>0</v>
      </c>
      <c r="KPA31">
        <f t="shared" si="132"/>
        <v>0</v>
      </c>
      <c r="KPB31">
        <f t="shared" si="132"/>
        <v>0</v>
      </c>
      <c r="KPC31">
        <f t="shared" si="132"/>
        <v>0</v>
      </c>
      <c r="KPD31">
        <f t="shared" si="132"/>
        <v>0</v>
      </c>
      <c r="KPE31">
        <f t="shared" si="132"/>
        <v>0</v>
      </c>
      <c r="KPF31">
        <f t="shared" si="132"/>
        <v>0</v>
      </c>
      <c r="KPG31">
        <f t="shared" si="132"/>
        <v>0</v>
      </c>
      <c r="KPH31">
        <f t="shared" si="132"/>
        <v>0</v>
      </c>
      <c r="KPI31">
        <f t="shared" si="132"/>
        <v>0</v>
      </c>
      <c r="KPJ31">
        <f t="shared" si="132"/>
        <v>0</v>
      </c>
      <c r="KPK31">
        <f t="shared" si="132"/>
        <v>0</v>
      </c>
      <c r="KPL31">
        <f t="shared" si="132"/>
        <v>0</v>
      </c>
      <c r="KPM31">
        <f t="shared" si="132"/>
        <v>0</v>
      </c>
      <c r="KPN31">
        <f t="shared" si="132"/>
        <v>0</v>
      </c>
      <c r="KPO31">
        <f t="shared" si="132"/>
        <v>0</v>
      </c>
      <c r="KPP31">
        <f t="shared" si="132"/>
        <v>0</v>
      </c>
      <c r="KPQ31">
        <f t="shared" si="132"/>
        <v>0</v>
      </c>
      <c r="KPR31">
        <f t="shared" si="132"/>
        <v>0</v>
      </c>
      <c r="KPS31">
        <f t="shared" si="132"/>
        <v>0</v>
      </c>
      <c r="KPT31">
        <f t="shared" si="132"/>
        <v>0</v>
      </c>
      <c r="KPU31">
        <f t="shared" si="132"/>
        <v>0</v>
      </c>
      <c r="KPV31">
        <f t="shared" si="132"/>
        <v>0</v>
      </c>
      <c r="KPW31">
        <f t="shared" si="132"/>
        <v>0</v>
      </c>
      <c r="KPX31">
        <f t="shared" si="132"/>
        <v>0</v>
      </c>
      <c r="KPY31">
        <f t="shared" si="132"/>
        <v>0</v>
      </c>
      <c r="KPZ31">
        <f t="shared" si="132"/>
        <v>0</v>
      </c>
      <c r="KQA31">
        <f t="shared" si="132"/>
        <v>0</v>
      </c>
      <c r="KQB31">
        <f t="shared" si="132"/>
        <v>0</v>
      </c>
      <c r="KQC31">
        <f t="shared" si="132"/>
        <v>0</v>
      </c>
      <c r="KQD31">
        <f t="shared" si="132"/>
        <v>0</v>
      </c>
      <c r="KQE31">
        <f t="shared" ref="KQE31:KSP31" si="133">KQD32</f>
        <v>0</v>
      </c>
      <c r="KQF31">
        <f t="shared" si="133"/>
        <v>0</v>
      </c>
      <c r="KQG31">
        <f t="shared" si="133"/>
        <v>0</v>
      </c>
      <c r="KQH31">
        <f t="shared" si="133"/>
        <v>0</v>
      </c>
      <c r="KQI31">
        <f t="shared" si="133"/>
        <v>0</v>
      </c>
      <c r="KQJ31">
        <f t="shared" si="133"/>
        <v>0</v>
      </c>
      <c r="KQK31">
        <f t="shared" si="133"/>
        <v>0</v>
      </c>
      <c r="KQL31">
        <f t="shared" si="133"/>
        <v>0</v>
      </c>
      <c r="KQM31">
        <f t="shared" si="133"/>
        <v>0</v>
      </c>
      <c r="KQN31">
        <f t="shared" si="133"/>
        <v>0</v>
      </c>
      <c r="KQO31">
        <f t="shared" si="133"/>
        <v>0</v>
      </c>
      <c r="KQP31">
        <f t="shared" si="133"/>
        <v>0</v>
      </c>
      <c r="KQQ31">
        <f t="shared" si="133"/>
        <v>0</v>
      </c>
      <c r="KQR31">
        <f t="shared" si="133"/>
        <v>0</v>
      </c>
      <c r="KQS31">
        <f t="shared" si="133"/>
        <v>0</v>
      </c>
      <c r="KQT31">
        <f t="shared" si="133"/>
        <v>0</v>
      </c>
      <c r="KQU31">
        <f t="shared" si="133"/>
        <v>0</v>
      </c>
      <c r="KQV31">
        <f t="shared" si="133"/>
        <v>0</v>
      </c>
      <c r="KQW31">
        <f t="shared" si="133"/>
        <v>0</v>
      </c>
      <c r="KQX31">
        <f t="shared" si="133"/>
        <v>0</v>
      </c>
      <c r="KQY31">
        <f t="shared" si="133"/>
        <v>0</v>
      </c>
      <c r="KQZ31">
        <f t="shared" si="133"/>
        <v>0</v>
      </c>
      <c r="KRA31">
        <f t="shared" si="133"/>
        <v>0</v>
      </c>
      <c r="KRB31">
        <f t="shared" si="133"/>
        <v>0</v>
      </c>
      <c r="KRC31">
        <f t="shared" si="133"/>
        <v>0</v>
      </c>
      <c r="KRD31">
        <f t="shared" si="133"/>
        <v>0</v>
      </c>
      <c r="KRE31">
        <f t="shared" si="133"/>
        <v>0</v>
      </c>
      <c r="KRF31">
        <f t="shared" si="133"/>
        <v>0</v>
      </c>
      <c r="KRG31">
        <f t="shared" si="133"/>
        <v>0</v>
      </c>
      <c r="KRH31">
        <f t="shared" si="133"/>
        <v>0</v>
      </c>
      <c r="KRI31">
        <f t="shared" si="133"/>
        <v>0</v>
      </c>
      <c r="KRJ31">
        <f t="shared" si="133"/>
        <v>0</v>
      </c>
      <c r="KRK31">
        <f t="shared" si="133"/>
        <v>0</v>
      </c>
      <c r="KRL31">
        <f t="shared" si="133"/>
        <v>0</v>
      </c>
      <c r="KRM31">
        <f t="shared" si="133"/>
        <v>0</v>
      </c>
      <c r="KRN31">
        <f t="shared" si="133"/>
        <v>0</v>
      </c>
      <c r="KRO31">
        <f t="shared" si="133"/>
        <v>0</v>
      </c>
      <c r="KRP31">
        <f t="shared" si="133"/>
        <v>0</v>
      </c>
      <c r="KRQ31">
        <f t="shared" si="133"/>
        <v>0</v>
      </c>
      <c r="KRR31">
        <f t="shared" si="133"/>
        <v>0</v>
      </c>
      <c r="KRS31">
        <f t="shared" si="133"/>
        <v>0</v>
      </c>
      <c r="KRT31">
        <f t="shared" si="133"/>
        <v>0</v>
      </c>
      <c r="KRU31">
        <f t="shared" si="133"/>
        <v>0</v>
      </c>
      <c r="KRV31">
        <f t="shared" si="133"/>
        <v>0</v>
      </c>
      <c r="KRW31">
        <f t="shared" si="133"/>
        <v>0</v>
      </c>
      <c r="KRX31">
        <f t="shared" si="133"/>
        <v>0</v>
      </c>
      <c r="KRY31">
        <f t="shared" si="133"/>
        <v>0</v>
      </c>
      <c r="KRZ31">
        <f t="shared" si="133"/>
        <v>0</v>
      </c>
      <c r="KSA31">
        <f t="shared" si="133"/>
        <v>0</v>
      </c>
      <c r="KSB31">
        <f t="shared" si="133"/>
        <v>0</v>
      </c>
      <c r="KSC31">
        <f t="shared" si="133"/>
        <v>0</v>
      </c>
      <c r="KSD31">
        <f t="shared" si="133"/>
        <v>0</v>
      </c>
      <c r="KSE31">
        <f t="shared" si="133"/>
        <v>0</v>
      </c>
      <c r="KSF31">
        <f t="shared" si="133"/>
        <v>0</v>
      </c>
      <c r="KSG31">
        <f t="shared" si="133"/>
        <v>0</v>
      </c>
      <c r="KSH31">
        <f t="shared" si="133"/>
        <v>0</v>
      </c>
      <c r="KSI31">
        <f t="shared" si="133"/>
        <v>0</v>
      </c>
      <c r="KSJ31">
        <f t="shared" si="133"/>
        <v>0</v>
      </c>
      <c r="KSK31">
        <f t="shared" si="133"/>
        <v>0</v>
      </c>
      <c r="KSL31">
        <f t="shared" si="133"/>
        <v>0</v>
      </c>
      <c r="KSM31">
        <f t="shared" si="133"/>
        <v>0</v>
      </c>
      <c r="KSN31">
        <f t="shared" si="133"/>
        <v>0</v>
      </c>
      <c r="KSO31">
        <f t="shared" si="133"/>
        <v>0</v>
      </c>
      <c r="KSP31">
        <f t="shared" si="133"/>
        <v>0</v>
      </c>
      <c r="KSQ31">
        <f t="shared" ref="KSQ31:KVB31" si="134">KSP32</f>
        <v>0</v>
      </c>
      <c r="KSR31">
        <f t="shared" si="134"/>
        <v>0</v>
      </c>
      <c r="KSS31">
        <f t="shared" si="134"/>
        <v>0</v>
      </c>
      <c r="KST31">
        <f t="shared" si="134"/>
        <v>0</v>
      </c>
      <c r="KSU31">
        <f t="shared" si="134"/>
        <v>0</v>
      </c>
      <c r="KSV31">
        <f t="shared" si="134"/>
        <v>0</v>
      </c>
      <c r="KSW31">
        <f t="shared" si="134"/>
        <v>0</v>
      </c>
      <c r="KSX31">
        <f t="shared" si="134"/>
        <v>0</v>
      </c>
      <c r="KSY31">
        <f t="shared" si="134"/>
        <v>0</v>
      </c>
      <c r="KSZ31">
        <f t="shared" si="134"/>
        <v>0</v>
      </c>
      <c r="KTA31">
        <f t="shared" si="134"/>
        <v>0</v>
      </c>
      <c r="KTB31">
        <f t="shared" si="134"/>
        <v>0</v>
      </c>
      <c r="KTC31">
        <f t="shared" si="134"/>
        <v>0</v>
      </c>
      <c r="KTD31">
        <f t="shared" si="134"/>
        <v>0</v>
      </c>
      <c r="KTE31">
        <f t="shared" si="134"/>
        <v>0</v>
      </c>
      <c r="KTF31">
        <f t="shared" si="134"/>
        <v>0</v>
      </c>
      <c r="KTG31">
        <f t="shared" si="134"/>
        <v>0</v>
      </c>
      <c r="KTH31">
        <f t="shared" si="134"/>
        <v>0</v>
      </c>
      <c r="KTI31">
        <f t="shared" si="134"/>
        <v>0</v>
      </c>
      <c r="KTJ31">
        <f t="shared" si="134"/>
        <v>0</v>
      </c>
      <c r="KTK31">
        <f t="shared" si="134"/>
        <v>0</v>
      </c>
      <c r="KTL31">
        <f t="shared" si="134"/>
        <v>0</v>
      </c>
      <c r="KTM31">
        <f t="shared" si="134"/>
        <v>0</v>
      </c>
      <c r="KTN31">
        <f t="shared" si="134"/>
        <v>0</v>
      </c>
      <c r="KTO31">
        <f t="shared" si="134"/>
        <v>0</v>
      </c>
      <c r="KTP31">
        <f t="shared" si="134"/>
        <v>0</v>
      </c>
      <c r="KTQ31">
        <f t="shared" si="134"/>
        <v>0</v>
      </c>
      <c r="KTR31">
        <f t="shared" si="134"/>
        <v>0</v>
      </c>
      <c r="KTS31">
        <f t="shared" si="134"/>
        <v>0</v>
      </c>
      <c r="KTT31">
        <f t="shared" si="134"/>
        <v>0</v>
      </c>
      <c r="KTU31">
        <f t="shared" si="134"/>
        <v>0</v>
      </c>
      <c r="KTV31">
        <f t="shared" si="134"/>
        <v>0</v>
      </c>
      <c r="KTW31">
        <f t="shared" si="134"/>
        <v>0</v>
      </c>
      <c r="KTX31">
        <f t="shared" si="134"/>
        <v>0</v>
      </c>
      <c r="KTY31">
        <f t="shared" si="134"/>
        <v>0</v>
      </c>
      <c r="KTZ31">
        <f t="shared" si="134"/>
        <v>0</v>
      </c>
      <c r="KUA31">
        <f t="shared" si="134"/>
        <v>0</v>
      </c>
      <c r="KUB31">
        <f t="shared" si="134"/>
        <v>0</v>
      </c>
      <c r="KUC31">
        <f t="shared" si="134"/>
        <v>0</v>
      </c>
      <c r="KUD31">
        <f t="shared" si="134"/>
        <v>0</v>
      </c>
      <c r="KUE31">
        <f t="shared" si="134"/>
        <v>0</v>
      </c>
      <c r="KUF31">
        <f t="shared" si="134"/>
        <v>0</v>
      </c>
      <c r="KUG31">
        <f t="shared" si="134"/>
        <v>0</v>
      </c>
      <c r="KUH31">
        <f t="shared" si="134"/>
        <v>0</v>
      </c>
      <c r="KUI31">
        <f t="shared" si="134"/>
        <v>0</v>
      </c>
      <c r="KUJ31">
        <f t="shared" si="134"/>
        <v>0</v>
      </c>
      <c r="KUK31">
        <f t="shared" si="134"/>
        <v>0</v>
      </c>
      <c r="KUL31">
        <f t="shared" si="134"/>
        <v>0</v>
      </c>
      <c r="KUM31">
        <f t="shared" si="134"/>
        <v>0</v>
      </c>
      <c r="KUN31">
        <f t="shared" si="134"/>
        <v>0</v>
      </c>
      <c r="KUO31">
        <f t="shared" si="134"/>
        <v>0</v>
      </c>
      <c r="KUP31">
        <f t="shared" si="134"/>
        <v>0</v>
      </c>
      <c r="KUQ31">
        <f t="shared" si="134"/>
        <v>0</v>
      </c>
      <c r="KUR31">
        <f t="shared" si="134"/>
        <v>0</v>
      </c>
      <c r="KUS31">
        <f t="shared" si="134"/>
        <v>0</v>
      </c>
      <c r="KUT31">
        <f t="shared" si="134"/>
        <v>0</v>
      </c>
      <c r="KUU31">
        <f t="shared" si="134"/>
        <v>0</v>
      </c>
      <c r="KUV31">
        <f t="shared" si="134"/>
        <v>0</v>
      </c>
      <c r="KUW31">
        <f t="shared" si="134"/>
        <v>0</v>
      </c>
      <c r="KUX31">
        <f t="shared" si="134"/>
        <v>0</v>
      </c>
      <c r="KUY31">
        <f t="shared" si="134"/>
        <v>0</v>
      </c>
      <c r="KUZ31">
        <f t="shared" si="134"/>
        <v>0</v>
      </c>
      <c r="KVA31">
        <f t="shared" si="134"/>
        <v>0</v>
      </c>
      <c r="KVB31">
        <f t="shared" si="134"/>
        <v>0</v>
      </c>
      <c r="KVC31">
        <f t="shared" ref="KVC31:KXN31" si="135">KVB32</f>
        <v>0</v>
      </c>
      <c r="KVD31">
        <f t="shared" si="135"/>
        <v>0</v>
      </c>
      <c r="KVE31">
        <f t="shared" si="135"/>
        <v>0</v>
      </c>
      <c r="KVF31">
        <f t="shared" si="135"/>
        <v>0</v>
      </c>
      <c r="KVG31">
        <f t="shared" si="135"/>
        <v>0</v>
      </c>
      <c r="KVH31">
        <f t="shared" si="135"/>
        <v>0</v>
      </c>
      <c r="KVI31">
        <f t="shared" si="135"/>
        <v>0</v>
      </c>
      <c r="KVJ31">
        <f t="shared" si="135"/>
        <v>0</v>
      </c>
      <c r="KVK31">
        <f t="shared" si="135"/>
        <v>0</v>
      </c>
      <c r="KVL31">
        <f t="shared" si="135"/>
        <v>0</v>
      </c>
      <c r="KVM31">
        <f t="shared" si="135"/>
        <v>0</v>
      </c>
      <c r="KVN31">
        <f t="shared" si="135"/>
        <v>0</v>
      </c>
      <c r="KVO31">
        <f t="shared" si="135"/>
        <v>0</v>
      </c>
      <c r="KVP31">
        <f t="shared" si="135"/>
        <v>0</v>
      </c>
      <c r="KVQ31">
        <f t="shared" si="135"/>
        <v>0</v>
      </c>
      <c r="KVR31">
        <f t="shared" si="135"/>
        <v>0</v>
      </c>
      <c r="KVS31">
        <f t="shared" si="135"/>
        <v>0</v>
      </c>
      <c r="KVT31">
        <f t="shared" si="135"/>
        <v>0</v>
      </c>
      <c r="KVU31">
        <f t="shared" si="135"/>
        <v>0</v>
      </c>
      <c r="KVV31">
        <f t="shared" si="135"/>
        <v>0</v>
      </c>
      <c r="KVW31">
        <f t="shared" si="135"/>
        <v>0</v>
      </c>
      <c r="KVX31">
        <f t="shared" si="135"/>
        <v>0</v>
      </c>
      <c r="KVY31">
        <f t="shared" si="135"/>
        <v>0</v>
      </c>
      <c r="KVZ31">
        <f t="shared" si="135"/>
        <v>0</v>
      </c>
      <c r="KWA31">
        <f t="shared" si="135"/>
        <v>0</v>
      </c>
      <c r="KWB31">
        <f t="shared" si="135"/>
        <v>0</v>
      </c>
      <c r="KWC31">
        <f t="shared" si="135"/>
        <v>0</v>
      </c>
      <c r="KWD31">
        <f t="shared" si="135"/>
        <v>0</v>
      </c>
      <c r="KWE31">
        <f t="shared" si="135"/>
        <v>0</v>
      </c>
      <c r="KWF31">
        <f t="shared" si="135"/>
        <v>0</v>
      </c>
      <c r="KWG31">
        <f t="shared" si="135"/>
        <v>0</v>
      </c>
      <c r="KWH31">
        <f t="shared" si="135"/>
        <v>0</v>
      </c>
      <c r="KWI31">
        <f t="shared" si="135"/>
        <v>0</v>
      </c>
      <c r="KWJ31">
        <f t="shared" si="135"/>
        <v>0</v>
      </c>
      <c r="KWK31">
        <f t="shared" si="135"/>
        <v>0</v>
      </c>
      <c r="KWL31">
        <f t="shared" si="135"/>
        <v>0</v>
      </c>
      <c r="KWM31">
        <f t="shared" si="135"/>
        <v>0</v>
      </c>
      <c r="KWN31">
        <f t="shared" si="135"/>
        <v>0</v>
      </c>
      <c r="KWO31">
        <f t="shared" si="135"/>
        <v>0</v>
      </c>
      <c r="KWP31">
        <f t="shared" si="135"/>
        <v>0</v>
      </c>
      <c r="KWQ31">
        <f t="shared" si="135"/>
        <v>0</v>
      </c>
      <c r="KWR31">
        <f t="shared" si="135"/>
        <v>0</v>
      </c>
      <c r="KWS31">
        <f t="shared" si="135"/>
        <v>0</v>
      </c>
      <c r="KWT31">
        <f t="shared" si="135"/>
        <v>0</v>
      </c>
      <c r="KWU31">
        <f t="shared" si="135"/>
        <v>0</v>
      </c>
      <c r="KWV31">
        <f t="shared" si="135"/>
        <v>0</v>
      </c>
      <c r="KWW31">
        <f t="shared" si="135"/>
        <v>0</v>
      </c>
      <c r="KWX31">
        <f t="shared" si="135"/>
        <v>0</v>
      </c>
      <c r="KWY31">
        <f t="shared" si="135"/>
        <v>0</v>
      </c>
      <c r="KWZ31">
        <f t="shared" si="135"/>
        <v>0</v>
      </c>
      <c r="KXA31">
        <f t="shared" si="135"/>
        <v>0</v>
      </c>
      <c r="KXB31">
        <f t="shared" si="135"/>
        <v>0</v>
      </c>
      <c r="KXC31">
        <f t="shared" si="135"/>
        <v>0</v>
      </c>
      <c r="KXD31">
        <f t="shared" si="135"/>
        <v>0</v>
      </c>
      <c r="KXE31">
        <f t="shared" si="135"/>
        <v>0</v>
      </c>
      <c r="KXF31">
        <f t="shared" si="135"/>
        <v>0</v>
      </c>
      <c r="KXG31">
        <f t="shared" si="135"/>
        <v>0</v>
      </c>
      <c r="KXH31">
        <f t="shared" si="135"/>
        <v>0</v>
      </c>
      <c r="KXI31">
        <f t="shared" si="135"/>
        <v>0</v>
      </c>
      <c r="KXJ31">
        <f t="shared" si="135"/>
        <v>0</v>
      </c>
      <c r="KXK31">
        <f t="shared" si="135"/>
        <v>0</v>
      </c>
      <c r="KXL31">
        <f t="shared" si="135"/>
        <v>0</v>
      </c>
      <c r="KXM31">
        <f t="shared" si="135"/>
        <v>0</v>
      </c>
      <c r="KXN31">
        <f t="shared" si="135"/>
        <v>0</v>
      </c>
      <c r="KXO31">
        <f t="shared" ref="KXO31:KZZ31" si="136">KXN32</f>
        <v>0</v>
      </c>
      <c r="KXP31">
        <f t="shared" si="136"/>
        <v>0</v>
      </c>
      <c r="KXQ31">
        <f t="shared" si="136"/>
        <v>0</v>
      </c>
      <c r="KXR31">
        <f t="shared" si="136"/>
        <v>0</v>
      </c>
      <c r="KXS31">
        <f t="shared" si="136"/>
        <v>0</v>
      </c>
      <c r="KXT31">
        <f t="shared" si="136"/>
        <v>0</v>
      </c>
      <c r="KXU31">
        <f t="shared" si="136"/>
        <v>0</v>
      </c>
      <c r="KXV31">
        <f t="shared" si="136"/>
        <v>0</v>
      </c>
      <c r="KXW31">
        <f t="shared" si="136"/>
        <v>0</v>
      </c>
      <c r="KXX31">
        <f t="shared" si="136"/>
        <v>0</v>
      </c>
      <c r="KXY31">
        <f t="shared" si="136"/>
        <v>0</v>
      </c>
      <c r="KXZ31">
        <f t="shared" si="136"/>
        <v>0</v>
      </c>
      <c r="KYA31">
        <f t="shared" si="136"/>
        <v>0</v>
      </c>
      <c r="KYB31">
        <f t="shared" si="136"/>
        <v>0</v>
      </c>
      <c r="KYC31">
        <f t="shared" si="136"/>
        <v>0</v>
      </c>
      <c r="KYD31">
        <f t="shared" si="136"/>
        <v>0</v>
      </c>
      <c r="KYE31">
        <f t="shared" si="136"/>
        <v>0</v>
      </c>
      <c r="KYF31">
        <f t="shared" si="136"/>
        <v>0</v>
      </c>
      <c r="KYG31">
        <f t="shared" si="136"/>
        <v>0</v>
      </c>
      <c r="KYH31">
        <f t="shared" si="136"/>
        <v>0</v>
      </c>
      <c r="KYI31">
        <f t="shared" si="136"/>
        <v>0</v>
      </c>
      <c r="KYJ31">
        <f t="shared" si="136"/>
        <v>0</v>
      </c>
      <c r="KYK31">
        <f t="shared" si="136"/>
        <v>0</v>
      </c>
      <c r="KYL31">
        <f t="shared" si="136"/>
        <v>0</v>
      </c>
      <c r="KYM31">
        <f t="shared" si="136"/>
        <v>0</v>
      </c>
      <c r="KYN31">
        <f t="shared" si="136"/>
        <v>0</v>
      </c>
      <c r="KYO31">
        <f t="shared" si="136"/>
        <v>0</v>
      </c>
      <c r="KYP31">
        <f t="shared" si="136"/>
        <v>0</v>
      </c>
      <c r="KYQ31">
        <f t="shared" si="136"/>
        <v>0</v>
      </c>
      <c r="KYR31">
        <f t="shared" si="136"/>
        <v>0</v>
      </c>
      <c r="KYS31">
        <f t="shared" si="136"/>
        <v>0</v>
      </c>
      <c r="KYT31">
        <f t="shared" si="136"/>
        <v>0</v>
      </c>
      <c r="KYU31">
        <f t="shared" si="136"/>
        <v>0</v>
      </c>
      <c r="KYV31">
        <f t="shared" si="136"/>
        <v>0</v>
      </c>
      <c r="KYW31">
        <f t="shared" si="136"/>
        <v>0</v>
      </c>
      <c r="KYX31">
        <f t="shared" si="136"/>
        <v>0</v>
      </c>
      <c r="KYY31">
        <f t="shared" si="136"/>
        <v>0</v>
      </c>
      <c r="KYZ31">
        <f t="shared" si="136"/>
        <v>0</v>
      </c>
      <c r="KZA31">
        <f t="shared" si="136"/>
        <v>0</v>
      </c>
      <c r="KZB31">
        <f t="shared" si="136"/>
        <v>0</v>
      </c>
      <c r="KZC31">
        <f t="shared" si="136"/>
        <v>0</v>
      </c>
      <c r="KZD31">
        <f t="shared" si="136"/>
        <v>0</v>
      </c>
      <c r="KZE31">
        <f t="shared" si="136"/>
        <v>0</v>
      </c>
      <c r="KZF31">
        <f t="shared" si="136"/>
        <v>0</v>
      </c>
      <c r="KZG31">
        <f t="shared" si="136"/>
        <v>0</v>
      </c>
      <c r="KZH31">
        <f t="shared" si="136"/>
        <v>0</v>
      </c>
      <c r="KZI31">
        <f t="shared" si="136"/>
        <v>0</v>
      </c>
      <c r="KZJ31">
        <f t="shared" si="136"/>
        <v>0</v>
      </c>
      <c r="KZK31">
        <f t="shared" si="136"/>
        <v>0</v>
      </c>
      <c r="KZL31">
        <f t="shared" si="136"/>
        <v>0</v>
      </c>
      <c r="KZM31">
        <f t="shared" si="136"/>
        <v>0</v>
      </c>
      <c r="KZN31">
        <f t="shared" si="136"/>
        <v>0</v>
      </c>
      <c r="KZO31">
        <f t="shared" si="136"/>
        <v>0</v>
      </c>
      <c r="KZP31">
        <f t="shared" si="136"/>
        <v>0</v>
      </c>
      <c r="KZQ31">
        <f t="shared" si="136"/>
        <v>0</v>
      </c>
      <c r="KZR31">
        <f t="shared" si="136"/>
        <v>0</v>
      </c>
      <c r="KZS31">
        <f t="shared" si="136"/>
        <v>0</v>
      </c>
      <c r="KZT31">
        <f t="shared" si="136"/>
        <v>0</v>
      </c>
      <c r="KZU31">
        <f t="shared" si="136"/>
        <v>0</v>
      </c>
      <c r="KZV31">
        <f t="shared" si="136"/>
        <v>0</v>
      </c>
      <c r="KZW31">
        <f t="shared" si="136"/>
        <v>0</v>
      </c>
      <c r="KZX31">
        <f t="shared" si="136"/>
        <v>0</v>
      </c>
      <c r="KZY31">
        <f t="shared" si="136"/>
        <v>0</v>
      </c>
      <c r="KZZ31">
        <f t="shared" si="136"/>
        <v>0</v>
      </c>
      <c r="LAA31">
        <f t="shared" ref="LAA31:LCL31" si="137">KZZ32</f>
        <v>0</v>
      </c>
      <c r="LAB31">
        <f t="shared" si="137"/>
        <v>0</v>
      </c>
      <c r="LAC31">
        <f t="shared" si="137"/>
        <v>0</v>
      </c>
      <c r="LAD31">
        <f t="shared" si="137"/>
        <v>0</v>
      </c>
      <c r="LAE31">
        <f t="shared" si="137"/>
        <v>0</v>
      </c>
      <c r="LAF31">
        <f t="shared" si="137"/>
        <v>0</v>
      </c>
      <c r="LAG31">
        <f t="shared" si="137"/>
        <v>0</v>
      </c>
      <c r="LAH31">
        <f t="shared" si="137"/>
        <v>0</v>
      </c>
      <c r="LAI31">
        <f t="shared" si="137"/>
        <v>0</v>
      </c>
      <c r="LAJ31">
        <f t="shared" si="137"/>
        <v>0</v>
      </c>
      <c r="LAK31">
        <f t="shared" si="137"/>
        <v>0</v>
      </c>
      <c r="LAL31">
        <f t="shared" si="137"/>
        <v>0</v>
      </c>
      <c r="LAM31">
        <f t="shared" si="137"/>
        <v>0</v>
      </c>
      <c r="LAN31">
        <f t="shared" si="137"/>
        <v>0</v>
      </c>
      <c r="LAO31">
        <f t="shared" si="137"/>
        <v>0</v>
      </c>
      <c r="LAP31">
        <f t="shared" si="137"/>
        <v>0</v>
      </c>
      <c r="LAQ31">
        <f t="shared" si="137"/>
        <v>0</v>
      </c>
      <c r="LAR31">
        <f t="shared" si="137"/>
        <v>0</v>
      </c>
      <c r="LAS31">
        <f t="shared" si="137"/>
        <v>0</v>
      </c>
      <c r="LAT31">
        <f t="shared" si="137"/>
        <v>0</v>
      </c>
      <c r="LAU31">
        <f t="shared" si="137"/>
        <v>0</v>
      </c>
      <c r="LAV31">
        <f t="shared" si="137"/>
        <v>0</v>
      </c>
      <c r="LAW31">
        <f t="shared" si="137"/>
        <v>0</v>
      </c>
      <c r="LAX31">
        <f t="shared" si="137"/>
        <v>0</v>
      </c>
      <c r="LAY31">
        <f t="shared" si="137"/>
        <v>0</v>
      </c>
      <c r="LAZ31">
        <f t="shared" si="137"/>
        <v>0</v>
      </c>
      <c r="LBA31">
        <f t="shared" si="137"/>
        <v>0</v>
      </c>
      <c r="LBB31">
        <f t="shared" si="137"/>
        <v>0</v>
      </c>
      <c r="LBC31">
        <f t="shared" si="137"/>
        <v>0</v>
      </c>
      <c r="LBD31">
        <f t="shared" si="137"/>
        <v>0</v>
      </c>
      <c r="LBE31">
        <f t="shared" si="137"/>
        <v>0</v>
      </c>
      <c r="LBF31">
        <f t="shared" si="137"/>
        <v>0</v>
      </c>
      <c r="LBG31">
        <f t="shared" si="137"/>
        <v>0</v>
      </c>
      <c r="LBH31">
        <f t="shared" si="137"/>
        <v>0</v>
      </c>
      <c r="LBI31">
        <f t="shared" si="137"/>
        <v>0</v>
      </c>
      <c r="LBJ31">
        <f t="shared" si="137"/>
        <v>0</v>
      </c>
      <c r="LBK31">
        <f t="shared" si="137"/>
        <v>0</v>
      </c>
      <c r="LBL31">
        <f t="shared" si="137"/>
        <v>0</v>
      </c>
      <c r="LBM31">
        <f t="shared" si="137"/>
        <v>0</v>
      </c>
      <c r="LBN31">
        <f t="shared" si="137"/>
        <v>0</v>
      </c>
      <c r="LBO31">
        <f t="shared" si="137"/>
        <v>0</v>
      </c>
      <c r="LBP31">
        <f t="shared" si="137"/>
        <v>0</v>
      </c>
      <c r="LBQ31">
        <f t="shared" si="137"/>
        <v>0</v>
      </c>
      <c r="LBR31">
        <f t="shared" si="137"/>
        <v>0</v>
      </c>
      <c r="LBS31">
        <f t="shared" si="137"/>
        <v>0</v>
      </c>
      <c r="LBT31">
        <f t="shared" si="137"/>
        <v>0</v>
      </c>
      <c r="LBU31">
        <f t="shared" si="137"/>
        <v>0</v>
      </c>
      <c r="LBV31">
        <f t="shared" si="137"/>
        <v>0</v>
      </c>
      <c r="LBW31">
        <f t="shared" si="137"/>
        <v>0</v>
      </c>
      <c r="LBX31">
        <f t="shared" si="137"/>
        <v>0</v>
      </c>
      <c r="LBY31">
        <f t="shared" si="137"/>
        <v>0</v>
      </c>
      <c r="LBZ31">
        <f t="shared" si="137"/>
        <v>0</v>
      </c>
      <c r="LCA31">
        <f t="shared" si="137"/>
        <v>0</v>
      </c>
      <c r="LCB31">
        <f t="shared" si="137"/>
        <v>0</v>
      </c>
      <c r="LCC31">
        <f t="shared" si="137"/>
        <v>0</v>
      </c>
      <c r="LCD31">
        <f t="shared" si="137"/>
        <v>0</v>
      </c>
      <c r="LCE31">
        <f t="shared" si="137"/>
        <v>0</v>
      </c>
      <c r="LCF31">
        <f t="shared" si="137"/>
        <v>0</v>
      </c>
      <c r="LCG31">
        <f t="shared" si="137"/>
        <v>0</v>
      </c>
      <c r="LCH31">
        <f t="shared" si="137"/>
        <v>0</v>
      </c>
      <c r="LCI31">
        <f t="shared" si="137"/>
        <v>0</v>
      </c>
      <c r="LCJ31">
        <f t="shared" si="137"/>
        <v>0</v>
      </c>
      <c r="LCK31">
        <f t="shared" si="137"/>
        <v>0</v>
      </c>
      <c r="LCL31">
        <f t="shared" si="137"/>
        <v>0</v>
      </c>
      <c r="LCM31">
        <f t="shared" ref="LCM31:LEX31" si="138">LCL32</f>
        <v>0</v>
      </c>
      <c r="LCN31">
        <f t="shared" si="138"/>
        <v>0</v>
      </c>
      <c r="LCO31">
        <f t="shared" si="138"/>
        <v>0</v>
      </c>
      <c r="LCP31">
        <f t="shared" si="138"/>
        <v>0</v>
      </c>
      <c r="LCQ31">
        <f t="shared" si="138"/>
        <v>0</v>
      </c>
      <c r="LCR31">
        <f t="shared" si="138"/>
        <v>0</v>
      </c>
      <c r="LCS31">
        <f t="shared" si="138"/>
        <v>0</v>
      </c>
      <c r="LCT31">
        <f t="shared" si="138"/>
        <v>0</v>
      </c>
      <c r="LCU31">
        <f t="shared" si="138"/>
        <v>0</v>
      </c>
      <c r="LCV31">
        <f t="shared" si="138"/>
        <v>0</v>
      </c>
      <c r="LCW31">
        <f t="shared" si="138"/>
        <v>0</v>
      </c>
      <c r="LCX31">
        <f t="shared" si="138"/>
        <v>0</v>
      </c>
      <c r="LCY31">
        <f t="shared" si="138"/>
        <v>0</v>
      </c>
      <c r="LCZ31">
        <f t="shared" si="138"/>
        <v>0</v>
      </c>
      <c r="LDA31">
        <f t="shared" si="138"/>
        <v>0</v>
      </c>
      <c r="LDB31">
        <f t="shared" si="138"/>
        <v>0</v>
      </c>
      <c r="LDC31">
        <f t="shared" si="138"/>
        <v>0</v>
      </c>
      <c r="LDD31">
        <f t="shared" si="138"/>
        <v>0</v>
      </c>
      <c r="LDE31">
        <f t="shared" si="138"/>
        <v>0</v>
      </c>
      <c r="LDF31">
        <f t="shared" si="138"/>
        <v>0</v>
      </c>
      <c r="LDG31">
        <f t="shared" si="138"/>
        <v>0</v>
      </c>
      <c r="LDH31">
        <f t="shared" si="138"/>
        <v>0</v>
      </c>
      <c r="LDI31">
        <f t="shared" si="138"/>
        <v>0</v>
      </c>
      <c r="LDJ31">
        <f t="shared" si="138"/>
        <v>0</v>
      </c>
      <c r="LDK31">
        <f t="shared" si="138"/>
        <v>0</v>
      </c>
      <c r="LDL31">
        <f t="shared" si="138"/>
        <v>0</v>
      </c>
      <c r="LDM31">
        <f t="shared" si="138"/>
        <v>0</v>
      </c>
      <c r="LDN31">
        <f t="shared" si="138"/>
        <v>0</v>
      </c>
      <c r="LDO31">
        <f t="shared" si="138"/>
        <v>0</v>
      </c>
      <c r="LDP31">
        <f t="shared" si="138"/>
        <v>0</v>
      </c>
      <c r="LDQ31">
        <f t="shared" si="138"/>
        <v>0</v>
      </c>
      <c r="LDR31">
        <f t="shared" si="138"/>
        <v>0</v>
      </c>
      <c r="LDS31">
        <f t="shared" si="138"/>
        <v>0</v>
      </c>
      <c r="LDT31">
        <f t="shared" si="138"/>
        <v>0</v>
      </c>
      <c r="LDU31">
        <f t="shared" si="138"/>
        <v>0</v>
      </c>
      <c r="LDV31">
        <f t="shared" si="138"/>
        <v>0</v>
      </c>
      <c r="LDW31">
        <f t="shared" si="138"/>
        <v>0</v>
      </c>
      <c r="LDX31">
        <f t="shared" si="138"/>
        <v>0</v>
      </c>
      <c r="LDY31">
        <f t="shared" si="138"/>
        <v>0</v>
      </c>
      <c r="LDZ31">
        <f t="shared" si="138"/>
        <v>0</v>
      </c>
      <c r="LEA31">
        <f t="shared" si="138"/>
        <v>0</v>
      </c>
      <c r="LEB31">
        <f t="shared" si="138"/>
        <v>0</v>
      </c>
      <c r="LEC31">
        <f t="shared" si="138"/>
        <v>0</v>
      </c>
      <c r="LED31">
        <f t="shared" si="138"/>
        <v>0</v>
      </c>
      <c r="LEE31">
        <f t="shared" si="138"/>
        <v>0</v>
      </c>
      <c r="LEF31">
        <f t="shared" si="138"/>
        <v>0</v>
      </c>
      <c r="LEG31">
        <f t="shared" si="138"/>
        <v>0</v>
      </c>
      <c r="LEH31">
        <f t="shared" si="138"/>
        <v>0</v>
      </c>
      <c r="LEI31">
        <f t="shared" si="138"/>
        <v>0</v>
      </c>
      <c r="LEJ31">
        <f t="shared" si="138"/>
        <v>0</v>
      </c>
      <c r="LEK31">
        <f t="shared" si="138"/>
        <v>0</v>
      </c>
      <c r="LEL31">
        <f t="shared" si="138"/>
        <v>0</v>
      </c>
      <c r="LEM31">
        <f t="shared" si="138"/>
        <v>0</v>
      </c>
      <c r="LEN31">
        <f t="shared" si="138"/>
        <v>0</v>
      </c>
      <c r="LEO31">
        <f t="shared" si="138"/>
        <v>0</v>
      </c>
      <c r="LEP31">
        <f t="shared" si="138"/>
        <v>0</v>
      </c>
      <c r="LEQ31">
        <f t="shared" si="138"/>
        <v>0</v>
      </c>
      <c r="LER31">
        <f t="shared" si="138"/>
        <v>0</v>
      </c>
      <c r="LES31">
        <f t="shared" si="138"/>
        <v>0</v>
      </c>
      <c r="LET31">
        <f t="shared" si="138"/>
        <v>0</v>
      </c>
      <c r="LEU31">
        <f t="shared" si="138"/>
        <v>0</v>
      </c>
      <c r="LEV31">
        <f t="shared" si="138"/>
        <v>0</v>
      </c>
      <c r="LEW31">
        <f t="shared" si="138"/>
        <v>0</v>
      </c>
      <c r="LEX31">
        <f t="shared" si="138"/>
        <v>0</v>
      </c>
      <c r="LEY31">
        <f t="shared" ref="LEY31:LHJ31" si="139">LEX32</f>
        <v>0</v>
      </c>
      <c r="LEZ31">
        <f t="shared" si="139"/>
        <v>0</v>
      </c>
      <c r="LFA31">
        <f t="shared" si="139"/>
        <v>0</v>
      </c>
      <c r="LFB31">
        <f t="shared" si="139"/>
        <v>0</v>
      </c>
      <c r="LFC31">
        <f t="shared" si="139"/>
        <v>0</v>
      </c>
      <c r="LFD31">
        <f t="shared" si="139"/>
        <v>0</v>
      </c>
      <c r="LFE31">
        <f t="shared" si="139"/>
        <v>0</v>
      </c>
      <c r="LFF31">
        <f t="shared" si="139"/>
        <v>0</v>
      </c>
      <c r="LFG31">
        <f t="shared" si="139"/>
        <v>0</v>
      </c>
      <c r="LFH31">
        <f t="shared" si="139"/>
        <v>0</v>
      </c>
      <c r="LFI31">
        <f t="shared" si="139"/>
        <v>0</v>
      </c>
      <c r="LFJ31">
        <f t="shared" si="139"/>
        <v>0</v>
      </c>
      <c r="LFK31">
        <f t="shared" si="139"/>
        <v>0</v>
      </c>
      <c r="LFL31">
        <f t="shared" si="139"/>
        <v>0</v>
      </c>
      <c r="LFM31">
        <f t="shared" si="139"/>
        <v>0</v>
      </c>
      <c r="LFN31">
        <f t="shared" si="139"/>
        <v>0</v>
      </c>
      <c r="LFO31">
        <f t="shared" si="139"/>
        <v>0</v>
      </c>
      <c r="LFP31">
        <f t="shared" si="139"/>
        <v>0</v>
      </c>
      <c r="LFQ31">
        <f t="shared" si="139"/>
        <v>0</v>
      </c>
      <c r="LFR31">
        <f t="shared" si="139"/>
        <v>0</v>
      </c>
      <c r="LFS31">
        <f t="shared" si="139"/>
        <v>0</v>
      </c>
      <c r="LFT31">
        <f t="shared" si="139"/>
        <v>0</v>
      </c>
      <c r="LFU31">
        <f t="shared" si="139"/>
        <v>0</v>
      </c>
      <c r="LFV31">
        <f t="shared" si="139"/>
        <v>0</v>
      </c>
      <c r="LFW31">
        <f t="shared" si="139"/>
        <v>0</v>
      </c>
      <c r="LFX31">
        <f t="shared" si="139"/>
        <v>0</v>
      </c>
      <c r="LFY31">
        <f t="shared" si="139"/>
        <v>0</v>
      </c>
      <c r="LFZ31">
        <f t="shared" si="139"/>
        <v>0</v>
      </c>
      <c r="LGA31">
        <f t="shared" si="139"/>
        <v>0</v>
      </c>
      <c r="LGB31">
        <f t="shared" si="139"/>
        <v>0</v>
      </c>
      <c r="LGC31">
        <f t="shared" si="139"/>
        <v>0</v>
      </c>
      <c r="LGD31">
        <f t="shared" si="139"/>
        <v>0</v>
      </c>
      <c r="LGE31">
        <f t="shared" si="139"/>
        <v>0</v>
      </c>
      <c r="LGF31">
        <f t="shared" si="139"/>
        <v>0</v>
      </c>
      <c r="LGG31">
        <f t="shared" si="139"/>
        <v>0</v>
      </c>
      <c r="LGH31">
        <f t="shared" si="139"/>
        <v>0</v>
      </c>
      <c r="LGI31">
        <f t="shared" si="139"/>
        <v>0</v>
      </c>
      <c r="LGJ31">
        <f t="shared" si="139"/>
        <v>0</v>
      </c>
      <c r="LGK31">
        <f t="shared" si="139"/>
        <v>0</v>
      </c>
      <c r="LGL31">
        <f t="shared" si="139"/>
        <v>0</v>
      </c>
      <c r="LGM31">
        <f t="shared" si="139"/>
        <v>0</v>
      </c>
      <c r="LGN31">
        <f t="shared" si="139"/>
        <v>0</v>
      </c>
      <c r="LGO31">
        <f t="shared" si="139"/>
        <v>0</v>
      </c>
      <c r="LGP31">
        <f t="shared" si="139"/>
        <v>0</v>
      </c>
      <c r="LGQ31">
        <f t="shared" si="139"/>
        <v>0</v>
      </c>
      <c r="LGR31">
        <f t="shared" si="139"/>
        <v>0</v>
      </c>
      <c r="LGS31">
        <f t="shared" si="139"/>
        <v>0</v>
      </c>
      <c r="LGT31">
        <f t="shared" si="139"/>
        <v>0</v>
      </c>
      <c r="LGU31">
        <f t="shared" si="139"/>
        <v>0</v>
      </c>
      <c r="LGV31">
        <f t="shared" si="139"/>
        <v>0</v>
      </c>
      <c r="LGW31">
        <f t="shared" si="139"/>
        <v>0</v>
      </c>
      <c r="LGX31">
        <f t="shared" si="139"/>
        <v>0</v>
      </c>
      <c r="LGY31">
        <f t="shared" si="139"/>
        <v>0</v>
      </c>
      <c r="LGZ31">
        <f t="shared" si="139"/>
        <v>0</v>
      </c>
      <c r="LHA31">
        <f t="shared" si="139"/>
        <v>0</v>
      </c>
      <c r="LHB31">
        <f t="shared" si="139"/>
        <v>0</v>
      </c>
      <c r="LHC31">
        <f t="shared" si="139"/>
        <v>0</v>
      </c>
      <c r="LHD31">
        <f t="shared" si="139"/>
        <v>0</v>
      </c>
      <c r="LHE31">
        <f t="shared" si="139"/>
        <v>0</v>
      </c>
      <c r="LHF31">
        <f t="shared" si="139"/>
        <v>0</v>
      </c>
      <c r="LHG31">
        <f t="shared" si="139"/>
        <v>0</v>
      </c>
      <c r="LHH31">
        <f t="shared" si="139"/>
        <v>0</v>
      </c>
      <c r="LHI31">
        <f t="shared" si="139"/>
        <v>0</v>
      </c>
      <c r="LHJ31">
        <f t="shared" si="139"/>
        <v>0</v>
      </c>
      <c r="LHK31">
        <f t="shared" ref="LHK31:LJV31" si="140">LHJ32</f>
        <v>0</v>
      </c>
      <c r="LHL31">
        <f t="shared" si="140"/>
        <v>0</v>
      </c>
      <c r="LHM31">
        <f t="shared" si="140"/>
        <v>0</v>
      </c>
      <c r="LHN31">
        <f t="shared" si="140"/>
        <v>0</v>
      </c>
      <c r="LHO31">
        <f t="shared" si="140"/>
        <v>0</v>
      </c>
      <c r="LHP31">
        <f t="shared" si="140"/>
        <v>0</v>
      </c>
      <c r="LHQ31">
        <f t="shared" si="140"/>
        <v>0</v>
      </c>
      <c r="LHR31">
        <f t="shared" si="140"/>
        <v>0</v>
      </c>
      <c r="LHS31">
        <f t="shared" si="140"/>
        <v>0</v>
      </c>
      <c r="LHT31">
        <f t="shared" si="140"/>
        <v>0</v>
      </c>
      <c r="LHU31">
        <f t="shared" si="140"/>
        <v>0</v>
      </c>
      <c r="LHV31">
        <f t="shared" si="140"/>
        <v>0</v>
      </c>
      <c r="LHW31">
        <f t="shared" si="140"/>
        <v>0</v>
      </c>
      <c r="LHX31">
        <f t="shared" si="140"/>
        <v>0</v>
      </c>
      <c r="LHY31">
        <f t="shared" si="140"/>
        <v>0</v>
      </c>
      <c r="LHZ31">
        <f t="shared" si="140"/>
        <v>0</v>
      </c>
      <c r="LIA31">
        <f t="shared" si="140"/>
        <v>0</v>
      </c>
      <c r="LIB31">
        <f t="shared" si="140"/>
        <v>0</v>
      </c>
      <c r="LIC31">
        <f t="shared" si="140"/>
        <v>0</v>
      </c>
      <c r="LID31">
        <f t="shared" si="140"/>
        <v>0</v>
      </c>
      <c r="LIE31">
        <f t="shared" si="140"/>
        <v>0</v>
      </c>
      <c r="LIF31">
        <f t="shared" si="140"/>
        <v>0</v>
      </c>
      <c r="LIG31">
        <f t="shared" si="140"/>
        <v>0</v>
      </c>
      <c r="LIH31">
        <f t="shared" si="140"/>
        <v>0</v>
      </c>
      <c r="LII31">
        <f t="shared" si="140"/>
        <v>0</v>
      </c>
      <c r="LIJ31">
        <f t="shared" si="140"/>
        <v>0</v>
      </c>
      <c r="LIK31">
        <f t="shared" si="140"/>
        <v>0</v>
      </c>
      <c r="LIL31">
        <f t="shared" si="140"/>
        <v>0</v>
      </c>
      <c r="LIM31">
        <f t="shared" si="140"/>
        <v>0</v>
      </c>
      <c r="LIN31">
        <f t="shared" si="140"/>
        <v>0</v>
      </c>
      <c r="LIO31">
        <f t="shared" si="140"/>
        <v>0</v>
      </c>
      <c r="LIP31">
        <f t="shared" si="140"/>
        <v>0</v>
      </c>
      <c r="LIQ31">
        <f t="shared" si="140"/>
        <v>0</v>
      </c>
      <c r="LIR31">
        <f t="shared" si="140"/>
        <v>0</v>
      </c>
      <c r="LIS31">
        <f t="shared" si="140"/>
        <v>0</v>
      </c>
      <c r="LIT31">
        <f t="shared" si="140"/>
        <v>0</v>
      </c>
      <c r="LIU31">
        <f t="shared" si="140"/>
        <v>0</v>
      </c>
      <c r="LIV31">
        <f t="shared" si="140"/>
        <v>0</v>
      </c>
      <c r="LIW31">
        <f t="shared" si="140"/>
        <v>0</v>
      </c>
      <c r="LIX31">
        <f t="shared" si="140"/>
        <v>0</v>
      </c>
      <c r="LIY31">
        <f t="shared" si="140"/>
        <v>0</v>
      </c>
      <c r="LIZ31">
        <f t="shared" si="140"/>
        <v>0</v>
      </c>
      <c r="LJA31">
        <f t="shared" si="140"/>
        <v>0</v>
      </c>
      <c r="LJB31">
        <f t="shared" si="140"/>
        <v>0</v>
      </c>
      <c r="LJC31">
        <f t="shared" si="140"/>
        <v>0</v>
      </c>
      <c r="LJD31">
        <f t="shared" si="140"/>
        <v>0</v>
      </c>
      <c r="LJE31">
        <f t="shared" si="140"/>
        <v>0</v>
      </c>
      <c r="LJF31">
        <f t="shared" si="140"/>
        <v>0</v>
      </c>
      <c r="LJG31">
        <f t="shared" si="140"/>
        <v>0</v>
      </c>
      <c r="LJH31">
        <f t="shared" si="140"/>
        <v>0</v>
      </c>
      <c r="LJI31">
        <f t="shared" si="140"/>
        <v>0</v>
      </c>
      <c r="LJJ31">
        <f t="shared" si="140"/>
        <v>0</v>
      </c>
      <c r="LJK31">
        <f t="shared" si="140"/>
        <v>0</v>
      </c>
      <c r="LJL31">
        <f t="shared" si="140"/>
        <v>0</v>
      </c>
      <c r="LJM31">
        <f t="shared" si="140"/>
        <v>0</v>
      </c>
      <c r="LJN31">
        <f t="shared" si="140"/>
        <v>0</v>
      </c>
      <c r="LJO31">
        <f t="shared" si="140"/>
        <v>0</v>
      </c>
      <c r="LJP31">
        <f t="shared" si="140"/>
        <v>0</v>
      </c>
      <c r="LJQ31">
        <f t="shared" si="140"/>
        <v>0</v>
      </c>
      <c r="LJR31">
        <f t="shared" si="140"/>
        <v>0</v>
      </c>
      <c r="LJS31">
        <f t="shared" si="140"/>
        <v>0</v>
      </c>
      <c r="LJT31">
        <f t="shared" si="140"/>
        <v>0</v>
      </c>
      <c r="LJU31">
        <f t="shared" si="140"/>
        <v>0</v>
      </c>
      <c r="LJV31">
        <f t="shared" si="140"/>
        <v>0</v>
      </c>
      <c r="LJW31">
        <f t="shared" ref="LJW31:LMH31" si="141">LJV32</f>
        <v>0</v>
      </c>
      <c r="LJX31">
        <f t="shared" si="141"/>
        <v>0</v>
      </c>
      <c r="LJY31">
        <f t="shared" si="141"/>
        <v>0</v>
      </c>
      <c r="LJZ31">
        <f t="shared" si="141"/>
        <v>0</v>
      </c>
      <c r="LKA31">
        <f t="shared" si="141"/>
        <v>0</v>
      </c>
      <c r="LKB31">
        <f t="shared" si="141"/>
        <v>0</v>
      </c>
      <c r="LKC31">
        <f t="shared" si="141"/>
        <v>0</v>
      </c>
      <c r="LKD31">
        <f t="shared" si="141"/>
        <v>0</v>
      </c>
      <c r="LKE31">
        <f t="shared" si="141"/>
        <v>0</v>
      </c>
      <c r="LKF31">
        <f t="shared" si="141"/>
        <v>0</v>
      </c>
      <c r="LKG31">
        <f t="shared" si="141"/>
        <v>0</v>
      </c>
      <c r="LKH31">
        <f t="shared" si="141"/>
        <v>0</v>
      </c>
      <c r="LKI31">
        <f t="shared" si="141"/>
        <v>0</v>
      </c>
      <c r="LKJ31">
        <f t="shared" si="141"/>
        <v>0</v>
      </c>
      <c r="LKK31">
        <f t="shared" si="141"/>
        <v>0</v>
      </c>
      <c r="LKL31">
        <f t="shared" si="141"/>
        <v>0</v>
      </c>
      <c r="LKM31">
        <f t="shared" si="141"/>
        <v>0</v>
      </c>
      <c r="LKN31">
        <f t="shared" si="141"/>
        <v>0</v>
      </c>
      <c r="LKO31">
        <f t="shared" si="141"/>
        <v>0</v>
      </c>
      <c r="LKP31">
        <f t="shared" si="141"/>
        <v>0</v>
      </c>
      <c r="LKQ31">
        <f t="shared" si="141"/>
        <v>0</v>
      </c>
      <c r="LKR31">
        <f t="shared" si="141"/>
        <v>0</v>
      </c>
      <c r="LKS31">
        <f t="shared" si="141"/>
        <v>0</v>
      </c>
      <c r="LKT31">
        <f t="shared" si="141"/>
        <v>0</v>
      </c>
      <c r="LKU31">
        <f t="shared" si="141"/>
        <v>0</v>
      </c>
      <c r="LKV31">
        <f t="shared" si="141"/>
        <v>0</v>
      </c>
      <c r="LKW31">
        <f t="shared" si="141"/>
        <v>0</v>
      </c>
      <c r="LKX31">
        <f t="shared" si="141"/>
        <v>0</v>
      </c>
      <c r="LKY31">
        <f t="shared" si="141"/>
        <v>0</v>
      </c>
      <c r="LKZ31">
        <f t="shared" si="141"/>
        <v>0</v>
      </c>
      <c r="LLA31">
        <f t="shared" si="141"/>
        <v>0</v>
      </c>
      <c r="LLB31">
        <f t="shared" si="141"/>
        <v>0</v>
      </c>
      <c r="LLC31">
        <f t="shared" si="141"/>
        <v>0</v>
      </c>
      <c r="LLD31">
        <f t="shared" si="141"/>
        <v>0</v>
      </c>
      <c r="LLE31">
        <f t="shared" si="141"/>
        <v>0</v>
      </c>
      <c r="LLF31">
        <f t="shared" si="141"/>
        <v>0</v>
      </c>
      <c r="LLG31">
        <f t="shared" si="141"/>
        <v>0</v>
      </c>
      <c r="LLH31">
        <f t="shared" si="141"/>
        <v>0</v>
      </c>
      <c r="LLI31">
        <f t="shared" si="141"/>
        <v>0</v>
      </c>
      <c r="LLJ31">
        <f t="shared" si="141"/>
        <v>0</v>
      </c>
      <c r="LLK31">
        <f t="shared" si="141"/>
        <v>0</v>
      </c>
      <c r="LLL31">
        <f t="shared" si="141"/>
        <v>0</v>
      </c>
      <c r="LLM31">
        <f t="shared" si="141"/>
        <v>0</v>
      </c>
      <c r="LLN31">
        <f t="shared" si="141"/>
        <v>0</v>
      </c>
      <c r="LLO31">
        <f t="shared" si="141"/>
        <v>0</v>
      </c>
      <c r="LLP31">
        <f t="shared" si="141"/>
        <v>0</v>
      </c>
      <c r="LLQ31">
        <f t="shared" si="141"/>
        <v>0</v>
      </c>
      <c r="LLR31">
        <f t="shared" si="141"/>
        <v>0</v>
      </c>
      <c r="LLS31">
        <f t="shared" si="141"/>
        <v>0</v>
      </c>
      <c r="LLT31">
        <f t="shared" si="141"/>
        <v>0</v>
      </c>
      <c r="LLU31">
        <f t="shared" si="141"/>
        <v>0</v>
      </c>
      <c r="LLV31">
        <f t="shared" si="141"/>
        <v>0</v>
      </c>
      <c r="LLW31">
        <f t="shared" si="141"/>
        <v>0</v>
      </c>
      <c r="LLX31">
        <f t="shared" si="141"/>
        <v>0</v>
      </c>
      <c r="LLY31">
        <f t="shared" si="141"/>
        <v>0</v>
      </c>
      <c r="LLZ31">
        <f t="shared" si="141"/>
        <v>0</v>
      </c>
      <c r="LMA31">
        <f t="shared" si="141"/>
        <v>0</v>
      </c>
      <c r="LMB31">
        <f t="shared" si="141"/>
        <v>0</v>
      </c>
      <c r="LMC31">
        <f t="shared" si="141"/>
        <v>0</v>
      </c>
      <c r="LMD31">
        <f t="shared" si="141"/>
        <v>0</v>
      </c>
      <c r="LME31">
        <f t="shared" si="141"/>
        <v>0</v>
      </c>
      <c r="LMF31">
        <f t="shared" si="141"/>
        <v>0</v>
      </c>
      <c r="LMG31">
        <f t="shared" si="141"/>
        <v>0</v>
      </c>
      <c r="LMH31">
        <f t="shared" si="141"/>
        <v>0</v>
      </c>
      <c r="LMI31">
        <f t="shared" ref="LMI31:LOT31" si="142">LMH32</f>
        <v>0</v>
      </c>
      <c r="LMJ31">
        <f t="shared" si="142"/>
        <v>0</v>
      </c>
      <c r="LMK31">
        <f t="shared" si="142"/>
        <v>0</v>
      </c>
      <c r="LML31">
        <f t="shared" si="142"/>
        <v>0</v>
      </c>
      <c r="LMM31">
        <f t="shared" si="142"/>
        <v>0</v>
      </c>
      <c r="LMN31">
        <f t="shared" si="142"/>
        <v>0</v>
      </c>
      <c r="LMO31">
        <f t="shared" si="142"/>
        <v>0</v>
      </c>
      <c r="LMP31">
        <f t="shared" si="142"/>
        <v>0</v>
      </c>
      <c r="LMQ31">
        <f t="shared" si="142"/>
        <v>0</v>
      </c>
      <c r="LMR31">
        <f t="shared" si="142"/>
        <v>0</v>
      </c>
      <c r="LMS31">
        <f t="shared" si="142"/>
        <v>0</v>
      </c>
      <c r="LMT31">
        <f t="shared" si="142"/>
        <v>0</v>
      </c>
      <c r="LMU31">
        <f t="shared" si="142"/>
        <v>0</v>
      </c>
      <c r="LMV31">
        <f t="shared" si="142"/>
        <v>0</v>
      </c>
      <c r="LMW31">
        <f t="shared" si="142"/>
        <v>0</v>
      </c>
      <c r="LMX31">
        <f t="shared" si="142"/>
        <v>0</v>
      </c>
      <c r="LMY31">
        <f t="shared" si="142"/>
        <v>0</v>
      </c>
      <c r="LMZ31">
        <f t="shared" si="142"/>
        <v>0</v>
      </c>
      <c r="LNA31">
        <f t="shared" si="142"/>
        <v>0</v>
      </c>
      <c r="LNB31">
        <f t="shared" si="142"/>
        <v>0</v>
      </c>
      <c r="LNC31">
        <f t="shared" si="142"/>
        <v>0</v>
      </c>
      <c r="LND31">
        <f t="shared" si="142"/>
        <v>0</v>
      </c>
      <c r="LNE31">
        <f t="shared" si="142"/>
        <v>0</v>
      </c>
      <c r="LNF31">
        <f t="shared" si="142"/>
        <v>0</v>
      </c>
      <c r="LNG31">
        <f t="shared" si="142"/>
        <v>0</v>
      </c>
      <c r="LNH31">
        <f t="shared" si="142"/>
        <v>0</v>
      </c>
      <c r="LNI31">
        <f t="shared" si="142"/>
        <v>0</v>
      </c>
      <c r="LNJ31">
        <f t="shared" si="142"/>
        <v>0</v>
      </c>
      <c r="LNK31">
        <f t="shared" si="142"/>
        <v>0</v>
      </c>
      <c r="LNL31">
        <f t="shared" si="142"/>
        <v>0</v>
      </c>
      <c r="LNM31">
        <f t="shared" si="142"/>
        <v>0</v>
      </c>
      <c r="LNN31">
        <f t="shared" si="142"/>
        <v>0</v>
      </c>
      <c r="LNO31">
        <f t="shared" si="142"/>
        <v>0</v>
      </c>
      <c r="LNP31">
        <f t="shared" si="142"/>
        <v>0</v>
      </c>
      <c r="LNQ31">
        <f t="shared" si="142"/>
        <v>0</v>
      </c>
      <c r="LNR31">
        <f t="shared" si="142"/>
        <v>0</v>
      </c>
      <c r="LNS31">
        <f t="shared" si="142"/>
        <v>0</v>
      </c>
      <c r="LNT31">
        <f t="shared" si="142"/>
        <v>0</v>
      </c>
      <c r="LNU31">
        <f t="shared" si="142"/>
        <v>0</v>
      </c>
      <c r="LNV31">
        <f t="shared" si="142"/>
        <v>0</v>
      </c>
      <c r="LNW31">
        <f t="shared" si="142"/>
        <v>0</v>
      </c>
      <c r="LNX31">
        <f t="shared" si="142"/>
        <v>0</v>
      </c>
      <c r="LNY31">
        <f t="shared" si="142"/>
        <v>0</v>
      </c>
      <c r="LNZ31">
        <f t="shared" si="142"/>
        <v>0</v>
      </c>
      <c r="LOA31">
        <f t="shared" si="142"/>
        <v>0</v>
      </c>
      <c r="LOB31">
        <f t="shared" si="142"/>
        <v>0</v>
      </c>
      <c r="LOC31">
        <f t="shared" si="142"/>
        <v>0</v>
      </c>
      <c r="LOD31">
        <f t="shared" si="142"/>
        <v>0</v>
      </c>
      <c r="LOE31">
        <f t="shared" si="142"/>
        <v>0</v>
      </c>
      <c r="LOF31">
        <f t="shared" si="142"/>
        <v>0</v>
      </c>
      <c r="LOG31">
        <f t="shared" si="142"/>
        <v>0</v>
      </c>
      <c r="LOH31">
        <f t="shared" si="142"/>
        <v>0</v>
      </c>
      <c r="LOI31">
        <f t="shared" si="142"/>
        <v>0</v>
      </c>
      <c r="LOJ31">
        <f t="shared" si="142"/>
        <v>0</v>
      </c>
      <c r="LOK31">
        <f t="shared" si="142"/>
        <v>0</v>
      </c>
      <c r="LOL31">
        <f t="shared" si="142"/>
        <v>0</v>
      </c>
      <c r="LOM31">
        <f t="shared" si="142"/>
        <v>0</v>
      </c>
      <c r="LON31">
        <f t="shared" si="142"/>
        <v>0</v>
      </c>
      <c r="LOO31">
        <f t="shared" si="142"/>
        <v>0</v>
      </c>
      <c r="LOP31">
        <f t="shared" si="142"/>
        <v>0</v>
      </c>
      <c r="LOQ31">
        <f t="shared" si="142"/>
        <v>0</v>
      </c>
      <c r="LOR31">
        <f t="shared" si="142"/>
        <v>0</v>
      </c>
      <c r="LOS31">
        <f t="shared" si="142"/>
        <v>0</v>
      </c>
      <c r="LOT31">
        <f t="shared" si="142"/>
        <v>0</v>
      </c>
      <c r="LOU31">
        <f t="shared" ref="LOU31:LRF31" si="143">LOT32</f>
        <v>0</v>
      </c>
      <c r="LOV31">
        <f t="shared" si="143"/>
        <v>0</v>
      </c>
      <c r="LOW31">
        <f t="shared" si="143"/>
        <v>0</v>
      </c>
      <c r="LOX31">
        <f t="shared" si="143"/>
        <v>0</v>
      </c>
      <c r="LOY31">
        <f t="shared" si="143"/>
        <v>0</v>
      </c>
      <c r="LOZ31">
        <f t="shared" si="143"/>
        <v>0</v>
      </c>
      <c r="LPA31">
        <f t="shared" si="143"/>
        <v>0</v>
      </c>
      <c r="LPB31">
        <f t="shared" si="143"/>
        <v>0</v>
      </c>
      <c r="LPC31">
        <f t="shared" si="143"/>
        <v>0</v>
      </c>
      <c r="LPD31">
        <f t="shared" si="143"/>
        <v>0</v>
      </c>
      <c r="LPE31">
        <f t="shared" si="143"/>
        <v>0</v>
      </c>
      <c r="LPF31">
        <f t="shared" si="143"/>
        <v>0</v>
      </c>
      <c r="LPG31">
        <f t="shared" si="143"/>
        <v>0</v>
      </c>
      <c r="LPH31">
        <f t="shared" si="143"/>
        <v>0</v>
      </c>
      <c r="LPI31">
        <f t="shared" si="143"/>
        <v>0</v>
      </c>
      <c r="LPJ31">
        <f t="shared" si="143"/>
        <v>0</v>
      </c>
      <c r="LPK31">
        <f t="shared" si="143"/>
        <v>0</v>
      </c>
      <c r="LPL31">
        <f t="shared" si="143"/>
        <v>0</v>
      </c>
      <c r="LPM31">
        <f t="shared" si="143"/>
        <v>0</v>
      </c>
      <c r="LPN31">
        <f t="shared" si="143"/>
        <v>0</v>
      </c>
      <c r="LPO31">
        <f t="shared" si="143"/>
        <v>0</v>
      </c>
      <c r="LPP31">
        <f t="shared" si="143"/>
        <v>0</v>
      </c>
      <c r="LPQ31">
        <f t="shared" si="143"/>
        <v>0</v>
      </c>
      <c r="LPR31">
        <f t="shared" si="143"/>
        <v>0</v>
      </c>
      <c r="LPS31">
        <f t="shared" si="143"/>
        <v>0</v>
      </c>
      <c r="LPT31">
        <f t="shared" si="143"/>
        <v>0</v>
      </c>
      <c r="LPU31">
        <f t="shared" si="143"/>
        <v>0</v>
      </c>
      <c r="LPV31">
        <f t="shared" si="143"/>
        <v>0</v>
      </c>
      <c r="LPW31">
        <f t="shared" si="143"/>
        <v>0</v>
      </c>
      <c r="LPX31">
        <f t="shared" si="143"/>
        <v>0</v>
      </c>
      <c r="LPY31">
        <f t="shared" si="143"/>
        <v>0</v>
      </c>
      <c r="LPZ31">
        <f t="shared" si="143"/>
        <v>0</v>
      </c>
      <c r="LQA31">
        <f t="shared" si="143"/>
        <v>0</v>
      </c>
      <c r="LQB31">
        <f t="shared" si="143"/>
        <v>0</v>
      </c>
      <c r="LQC31">
        <f t="shared" si="143"/>
        <v>0</v>
      </c>
      <c r="LQD31">
        <f t="shared" si="143"/>
        <v>0</v>
      </c>
      <c r="LQE31">
        <f t="shared" si="143"/>
        <v>0</v>
      </c>
      <c r="LQF31">
        <f t="shared" si="143"/>
        <v>0</v>
      </c>
      <c r="LQG31">
        <f t="shared" si="143"/>
        <v>0</v>
      </c>
      <c r="LQH31">
        <f t="shared" si="143"/>
        <v>0</v>
      </c>
      <c r="LQI31">
        <f t="shared" si="143"/>
        <v>0</v>
      </c>
      <c r="LQJ31">
        <f t="shared" si="143"/>
        <v>0</v>
      </c>
      <c r="LQK31">
        <f t="shared" si="143"/>
        <v>0</v>
      </c>
      <c r="LQL31">
        <f t="shared" si="143"/>
        <v>0</v>
      </c>
      <c r="LQM31">
        <f t="shared" si="143"/>
        <v>0</v>
      </c>
      <c r="LQN31">
        <f t="shared" si="143"/>
        <v>0</v>
      </c>
      <c r="LQO31">
        <f t="shared" si="143"/>
        <v>0</v>
      </c>
      <c r="LQP31">
        <f t="shared" si="143"/>
        <v>0</v>
      </c>
      <c r="LQQ31">
        <f t="shared" si="143"/>
        <v>0</v>
      </c>
      <c r="LQR31">
        <f t="shared" si="143"/>
        <v>0</v>
      </c>
      <c r="LQS31">
        <f t="shared" si="143"/>
        <v>0</v>
      </c>
      <c r="LQT31">
        <f t="shared" si="143"/>
        <v>0</v>
      </c>
      <c r="LQU31">
        <f t="shared" si="143"/>
        <v>0</v>
      </c>
      <c r="LQV31">
        <f t="shared" si="143"/>
        <v>0</v>
      </c>
      <c r="LQW31">
        <f t="shared" si="143"/>
        <v>0</v>
      </c>
      <c r="LQX31">
        <f t="shared" si="143"/>
        <v>0</v>
      </c>
      <c r="LQY31">
        <f t="shared" si="143"/>
        <v>0</v>
      </c>
      <c r="LQZ31">
        <f t="shared" si="143"/>
        <v>0</v>
      </c>
      <c r="LRA31">
        <f t="shared" si="143"/>
        <v>0</v>
      </c>
      <c r="LRB31">
        <f t="shared" si="143"/>
        <v>0</v>
      </c>
      <c r="LRC31">
        <f t="shared" si="143"/>
        <v>0</v>
      </c>
      <c r="LRD31">
        <f t="shared" si="143"/>
        <v>0</v>
      </c>
      <c r="LRE31">
        <f t="shared" si="143"/>
        <v>0</v>
      </c>
      <c r="LRF31">
        <f t="shared" si="143"/>
        <v>0</v>
      </c>
      <c r="LRG31">
        <f t="shared" ref="LRG31:LTR31" si="144">LRF32</f>
        <v>0</v>
      </c>
      <c r="LRH31">
        <f t="shared" si="144"/>
        <v>0</v>
      </c>
      <c r="LRI31">
        <f t="shared" si="144"/>
        <v>0</v>
      </c>
      <c r="LRJ31">
        <f t="shared" si="144"/>
        <v>0</v>
      </c>
      <c r="LRK31">
        <f t="shared" si="144"/>
        <v>0</v>
      </c>
      <c r="LRL31">
        <f t="shared" si="144"/>
        <v>0</v>
      </c>
      <c r="LRM31">
        <f t="shared" si="144"/>
        <v>0</v>
      </c>
      <c r="LRN31">
        <f t="shared" si="144"/>
        <v>0</v>
      </c>
      <c r="LRO31">
        <f t="shared" si="144"/>
        <v>0</v>
      </c>
      <c r="LRP31">
        <f t="shared" si="144"/>
        <v>0</v>
      </c>
      <c r="LRQ31">
        <f t="shared" si="144"/>
        <v>0</v>
      </c>
      <c r="LRR31">
        <f t="shared" si="144"/>
        <v>0</v>
      </c>
      <c r="LRS31">
        <f t="shared" si="144"/>
        <v>0</v>
      </c>
      <c r="LRT31">
        <f t="shared" si="144"/>
        <v>0</v>
      </c>
      <c r="LRU31">
        <f t="shared" si="144"/>
        <v>0</v>
      </c>
      <c r="LRV31">
        <f t="shared" si="144"/>
        <v>0</v>
      </c>
      <c r="LRW31">
        <f t="shared" si="144"/>
        <v>0</v>
      </c>
      <c r="LRX31">
        <f t="shared" si="144"/>
        <v>0</v>
      </c>
      <c r="LRY31">
        <f t="shared" si="144"/>
        <v>0</v>
      </c>
      <c r="LRZ31">
        <f t="shared" si="144"/>
        <v>0</v>
      </c>
      <c r="LSA31">
        <f t="shared" si="144"/>
        <v>0</v>
      </c>
      <c r="LSB31">
        <f t="shared" si="144"/>
        <v>0</v>
      </c>
      <c r="LSC31">
        <f t="shared" si="144"/>
        <v>0</v>
      </c>
      <c r="LSD31">
        <f t="shared" si="144"/>
        <v>0</v>
      </c>
      <c r="LSE31">
        <f t="shared" si="144"/>
        <v>0</v>
      </c>
      <c r="LSF31">
        <f t="shared" si="144"/>
        <v>0</v>
      </c>
      <c r="LSG31">
        <f t="shared" si="144"/>
        <v>0</v>
      </c>
      <c r="LSH31">
        <f t="shared" si="144"/>
        <v>0</v>
      </c>
      <c r="LSI31">
        <f t="shared" si="144"/>
        <v>0</v>
      </c>
      <c r="LSJ31">
        <f t="shared" si="144"/>
        <v>0</v>
      </c>
      <c r="LSK31">
        <f t="shared" si="144"/>
        <v>0</v>
      </c>
      <c r="LSL31">
        <f t="shared" si="144"/>
        <v>0</v>
      </c>
      <c r="LSM31">
        <f t="shared" si="144"/>
        <v>0</v>
      </c>
      <c r="LSN31">
        <f t="shared" si="144"/>
        <v>0</v>
      </c>
      <c r="LSO31">
        <f t="shared" si="144"/>
        <v>0</v>
      </c>
      <c r="LSP31">
        <f t="shared" si="144"/>
        <v>0</v>
      </c>
      <c r="LSQ31">
        <f t="shared" si="144"/>
        <v>0</v>
      </c>
      <c r="LSR31">
        <f t="shared" si="144"/>
        <v>0</v>
      </c>
      <c r="LSS31">
        <f t="shared" si="144"/>
        <v>0</v>
      </c>
      <c r="LST31">
        <f t="shared" si="144"/>
        <v>0</v>
      </c>
      <c r="LSU31">
        <f t="shared" si="144"/>
        <v>0</v>
      </c>
      <c r="LSV31">
        <f t="shared" si="144"/>
        <v>0</v>
      </c>
      <c r="LSW31">
        <f t="shared" si="144"/>
        <v>0</v>
      </c>
      <c r="LSX31">
        <f t="shared" si="144"/>
        <v>0</v>
      </c>
      <c r="LSY31">
        <f t="shared" si="144"/>
        <v>0</v>
      </c>
      <c r="LSZ31">
        <f t="shared" si="144"/>
        <v>0</v>
      </c>
      <c r="LTA31">
        <f t="shared" si="144"/>
        <v>0</v>
      </c>
      <c r="LTB31">
        <f t="shared" si="144"/>
        <v>0</v>
      </c>
      <c r="LTC31">
        <f t="shared" si="144"/>
        <v>0</v>
      </c>
      <c r="LTD31">
        <f t="shared" si="144"/>
        <v>0</v>
      </c>
      <c r="LTE31">
        <f t="shared" si="144"/>
        <v>0</v>
      </c>
      <c r="LTF31">
        <f t="shared" si="144"/>
        <v>0</v>
      </c>
      <c r="LTG31">
        <f t="shared" si="144"/>
        <v>0</v>
      </c>
      <c r="LTH31">
        <f t="shared" si="144"/>
        <v>0</v>
      </c>
      <c r="LTI31">
        <f t="shared" si="144"/>
        <v>0</v>
      </c>
      <c r="LTJ31">
        <f t="shared" si="144"/>
        <v>0</v>
      </c>
      <c r="LTK31">
        <f t="shared" si="144"/>
        <v>0</v>
      </c>
      <c r="LTL31">
        <f t="shared" si="144"/>
        <v>0</v>
      </c>
      <c r="LTM31">
        <f t="shared" si="144"/>
        <v>0</v>
      </c>
      <c r="LTN31">
        <f t="shared" si="144"/>
        <v>0</v>
      </c>
      <c r="LTO31">
        <f t="shared" si="144"/>
        <v>0</v>
      </c>
      <c r="LTP31">
        <f t="shared" si="144"/>
        <v>0</v>
      </c>
      <c r="LTQ31">
        <f t="shared" si="144"/>
        <v>0</v>
      </c>
      <c r="LTR31">
        <f t="shared" si="144"/>
        <v>0</v>
      </c>
      <c r="LTS31">
        <f t="shared" ref="LTS31:LWD31" si="145">LTR32</f>
        <v>0</v>
      </c>
      <c r="LTT31">
        <f t="shared" si="145"/>
        <v>0</v>
      </c>
      <c r="LTU31">
        <f t="shared" si="145"/>
        <v>0</v>
      </c>
      <c r="LTV31">
        <f t="shared" si="145"/>
        <v>0</v>
      </c>
      <c r="LTW31">
        <f t="shared" si="145"/>
        <v>0</v>
      </c>
      <c r="LTX31">
        <f t="shared" si="145"/>
        <v>0</v>
      </c>
      <c r="LTY31">
        <f t="shared" si="145"/>
        <v>0</v>
      </c>
      <c r="LTZ31">
        <f t="shared" si="145"/>
        <v>0</v>
      </c>
      <c r="LUA31">
        <f t="shared" si="145"/>
        <v>0</v>
      </c>
      <c r="LUB31">
        <f t="shared" si="145"/>
        <v>0</v>
      </c>
      <c r="LUC31">
        <f t="shared" si="145"/>
        <v>0</v>
      </c>
      <c r="LUD31">
        <f t="shared" si="145"/>
        <v>0</v>
      </c>
      <c r="LUE31">
        <f t="shared" si="145"/>
        <v>0</v>
      </c>
      <c r="LUF31">
        <f t="shared" si="145"/>
        <v>0</v>
      </c>
      <c r="LUG31">
        <f t="shared" si="145"/>
        <v>0</v>
      </c>
      <c r="LUH31">
        <f t="shared" si="145"/>
        <v>0</v>
      </c>
      <c r="LUI31">
        <f t="shared" si="145"/>
        <v>0</v>
      </c>
      <c r="LUJ31">
        <f t="shared" si="145"/>
        <v>0</v>
      </c>
      <c r="LUK31">
        <f t="shared" si="145"/>
        <v>0</v>
      </c>
      <c r="LUL31">
        <f t="shared" si="145"/>
        <v>0</v>
      </c>
      <c r="LUM31">
        <f t="shared" si="145"/>
        <v>0</v>
      </c>
      <c r="LUN31">
        <f t="shared" si="145"/>
        <v>0</v>
      </c>
      <c r="LUO31">
        <f t="shared" si="145"/>
        <v>0</v>
      </c>
      <c r="LUP31">
        <f t="shared" si="145"/>
        <v>0</v>
      </c>
      <c r="LUQ31">
        <f t="shared" si="145"/>
        <v>0</v>
      </c>
      <c r="LUR31">
        <f t="shared" si="145"/>
        <v>0</v>
      </c>
      <c r="LUS31">
        <f t="shared" si="145"/>
        <v>0</v>
      </c>
      <c r="LUT31">
        <f t="shared" si="145"/>
        <v>0</v>
      </c>
      <c r="LUU31">
        <f t="shared" si="145"/>
        <v>0</v>
      </c>
      <c r="LUV31">
        <f t="shared" si="145"/>
        <v>0</v>
      </c>
      <c r="LUW31">
        <f t="shared" si="145"/>
        <v>0</v>
      </c>
      <c r="LUX31">
        <f t="shared" si="145"/>
        <v>0</v>
      </c>
      <c r="LUY31">
        <f t="shared" si="145"/>
        <v>0</v>
      </c>
      <c r="LUZ31">
        <f t="shared" si="145"/>
        <v>0</v>
      </c>
      <c r="LVA31">
        <f t="shared" si="145"/>
        <v>0</v>
      </c>
      <c r="LVB31">
        <f t="shared" si="145"/>
        <v>0</v>
      </c>
      <c r="LVC31">
        <f t="shared" si="145"/>
        <v>0</v>
      </c>
      <c r="LVD31">
        <f t="shared" si="145"/>
        <v>0</v>
      </c>
      <c r="LVE31">
        <f t="shared" si="145"/>
        <v>0</v>
      </c>
      <c r="LVF31">
        <f t="shared" si="145"/>
        <v>0</v>
      </c>
      <c r="LVG31">
        <f t="shared" si="145"/>
        <v>0</v>
      </c>
      <c r="LVH31">
        <f t="shared" si="145"/>
        <v>0</v>
      </c>
      <c r="LVI31">
        <f t="shared" si="145"/>
        <v>0</v>
      </c>
      <c r="LVJ31">
        <f t="shared" si="145"/>
        <v>0</v>
      </c>
      <c r="LVK31">
        <f t="shared" si="145"/>
        <v>0</v>
      </c>
      <c r="LVL31">
        <f t="shared" si="145"/>
        <v>0</v>
      </c>
      <c r="LVM31">
        <f t="shared" si="145"/>
        <v>0</v>
      </c>
      <c r="LVN31">
        <f t="shared" si="145"/>
        <v>0</v>
      </c>
      <c r="LVO31">
        <f t="shared" si="145"/>
        <v>0</v>
      </c>
      <c r="LVP31">
        <f t="shared" si="145"/>
        <v>0</v>
      </c>
      <c r="LVQ31">
        <f t="shared" si="145"/>
        <v>0</v>
      </c>
      <c r="LVR31">
        <f t="shared" si="145"/>
        <v>0</v>
      </c>
      <c r="LVS31">
        <f t="shared" si="145"/>
        <v>0</v>
      </c>
      <c r="LVT31">
        <f t="shared" si="145"/>
        <v>0</v>
      </c>
      <c r="LVU31">
        <f t="shared" si="145"/>
        <v>0</v>
      </c>
      <c r="LVV31">
        <f t="shared" si="145"/>
        <v>0</v>
      </c>
      <c r="LVW31">
        <f t="shared" si="145"/>
        <v>0</v>
      </c>
      <c r="LVX31">
        <f t="shared" si="145"/>
        <v>0</v>
      </c>
      <c r="LVY31">
        <f t="shared" si="145"/>
        <v>0</v>
      </c>
      <c r="LVZ31">
        <f t="shared" si="145"/>
        <v>0</v>
      </c>
      <c r="LWA31">
        <f t="shared" si="145"/>
        <v>0</v>
      </c>
      <c r="LWB31">
        <f t="shared" si="145"/>
        <v>0</v>
      </c>
      <c r="LWC31">
        <f t="shared" si="145"/>
        <v>0</v>
      </c>
      <c r="LWD31">
        <f t="shared" si="145"/>
        <v>0</v>
      </c>
      <c r="LWE31">
        <f t="shared" ref="LWE31:LYP31" si="146">LWD32</f>
        <v>0</v>
      </c>
      <c r="LWF31">
        <f t="shared" si="146"/>
        <v>0</v>
      </c>
      <c r="LWG31">
        <f t="shared" si="146"/>
        <v>0</v>
      </c>
      <c r="LWH31">
        <f t="shared" si="146"/>
        <v>0</v>
      </c>
      <c r="LWI31">
        <f t="shared" si="146"/>
        <v>0</v>
      </c>
      <c r="LWJ31">
        <f t="shared" si="146"/>
        <v>0</v>
      </c>
      <c r="LWK31">
        <f t="shared" si="146"/>
        <v>0</v>
      </c>
      <c r="LWL31">
        <f t="shared" si="146"/>
        <v>0</v>
      </c>
      <c r="LWM31">
        <f t="shared" si="146"/>
        <v>0</v>
      </c>
      <c r="LWN31">
        <f t="shared" si="146"/>
        <v>0</v>
      </c>
      <c r="LWO31">
        <f t="shared" si="146"/>
        <v>0</v>
      </c>
      <c r="LWP31">
        <f t="shared" si="146"/>
        <v>0</v>
      </c>
      <c r="LWQ31">
        <f t="shared" si="146"/>
        <v>0</v>
      </c>
      <c r="LWR31">
        <f t="shared" si="146"/>
        <v>0</v>
      </c>
      <c r="LWS31">
        <f t="shared" si="146"/>
        <v>0</v>
      </c>
      <c r="LWT31">
        <f t="shared" si="146"/>
        <v>0</v>
      </c>
      <c r="LWU31">
        <f t="shared" si="146"/>
        <v>0</v>
      </c>
      <c r="LWV31">
        <f t="shared" si="146"/>
        <v>0</v>
      </c>
      <c r="LWW31">
        <f t="shared" si="146"/>
        <v>0</v>
      </c>
      <c r="LWX31">
        <f t="shared" si="146"/>
        <v>0</v>
      </c>
      <c r="LWY31">
        <f t="shared" si="146"/>
        <v>0</v>
      </c>
      <c r="LWZ31">
        <f t="shared" si="146"/>
        <v>0</v>
      </c>
      <c r="LXA31">
        <f t="shared" si="146"/>
        <v>0</v>
      </c>
      <c r="LXB31">
        <f t="shared" si="146"/>
        <v>0</v>
      </c>
      <c r="LXC31">
        <f t="shared" si="146"/>
        <v>0</v>
      </c>
      <c r="LXD31">
        <f t="shared" si="146"/>
        <v>0</v>
      </c>
      <c r="LXE31">
        <f t="shared" si="146"/>
        <v>0</v>
      </c>
      <c r="LXF31">
        <f t="shared" si="146"/>
        <v>0</v>
      </c>
      <c r="LXG31">
        <f t="shared" si="146"/>
        <v>0</v>
      </c>
      <c r="LXH31">
        <f t="shared" si="146"/>
        <v>0</v>
      </c>
      <c r="LXI31">
        <f t="shared" si="146"/>
        <v>0</v>
      </c>
      <c r="LXJ31">
        <f t="shared" si="146"/>
        <v>0</v>
      </c>
      <c r="LXK31">
        <f t="shared" si="146"/>
        <v>0</v>
      </c>
      <c r="LXL31">
        <f t="shared" si="146"/>
        <v>0</v>
      </c>
      <c r="LXM31">
        <f t="shared" si="146"/>
        <v>0</v>
      </c>
      <c r="LXN31">
        <f t="shared" si="146"/>
        <v>0</v>
      </c>
      <c r="LXO31">
        <f t="shared" si="146"/>
        <v>0</v>
      </c>
      <c r="LXP31">
        <f t="shared" si="146"/>
        <v>0</v>
      </c>
      <c r="LXQ31">
        <f t="shared" si="146"/>
        <v>0</v>
      </c>
      <c r="LXR31">
        <f t="shared" si="146"/>
        <v>0</v>
      </c>
      <c r="LXS31">
        <f t="shared" si="146"/>
        <v>0</v>
      </c>
      <c r="LXT31">
        <f t="shared" si="146"/>
        <v>0</v>
      </c>
      <c r="LXU31">
        <f t="shared" si="146"/>
        <v>0</v>
      </c>
      <c r="LXV31">
        <f t="shared" si="146"/>
        <v>0</v>
      </c>
      <c r="LXW31">
        <f t="shared" si="146"/>
        <v>0</v>
      </c>
      <c r="LXX31">
        <f t="shared" si="146"/>
        <v>0</v>
      </c>
      <c r="LXY31">
        <f t="shared" si="146"/>
        <v>0</v>
      </c>
      <c r="LXZ31">
        <f t="shared" si="146"/>
        <v>0</v>
      </c>
      <c r="LYA31">
        <f t="shared" si="146"/>
        <v>0</v>
      </c>
      <c r="LYB31">
        <f t="shared" si="146"/>
        <v>0</v>
      </c>
      <c r="LYC31">
        <f t="shared" si="146"/>
        <v>0</v>
      </c>
      <c r="LYD31">
        <f t="shared" si="146"/>
        <v>0</v>
      </c>
      <c r="LYE31">
        <f t="shared" si="146"/>
        <v>0</v>
      </c>
      <c r="LYF31">
        <f t="shared" si="146"/>
        <v>0</v>
      </c>
      <c r="LYG31">
        <f t="shared" si="146"/>
        <v>0</v>
      </c>
      <c r="LYH31">
        <f t="shared" si="146"/>
        <v>0</v>
      </c>
      <c r="LYI31">
        <f t="shared" si="146"/>
        <v>0</v>
      </c>
      <c r="LYJ31">
        <f t="shared" si="146"/>
        <v>0</v>
      </c>
      <c r="LYK31">
        <f t="shared" si="146"/>
        <v>0</v>
      </c>
      <c r="LYL31">
        <f t="shared" si="146"/>
        <v>0</v>
      </c>
      <c r="LYM31">
        <f t="shared" si="146"/>
        <v>0</v>
      </c>
      <c r="LYN31">
        <f t="shared" si="146"/>
        <v>0</v>
      </c>
      <c r="LYO31">
        <f t="shared" si="146"/>
        <v>0</v>
      </c>
      <c r="LYP31">
        <f t="shared" si="146"/>
        <v>0</v>
      </c>
      <c r="LYQ31">
        <f t="shared" ref="LYQ31:MBB31" si="147">LYP32</f>
        <v>0</v>
      </c>
      <c r="LYR31">
        <f t="shared" si="147"/>
        <v>0</v>
      </c>
      <c r="LYS31">
        <f t="shared" si="147"/>
        <v>0</v>
      </c>
      <c r="LYT31">
        <f t="shared" si="147"/>
        <v>0</v>
      </c>
      <c r="LYU31">
        <f t="shared" si="147"/>
        <v>0</v>
      </c>
      <c r="LYV31">
        <f t="shared" si="147"/>
        <v>0</v>
      </c>
      <c r="LYW31">
        <f t="shared" si="147"/>
        <v>0</v>
      </c>
      <c r="LYX31">
        <f t="shared" si="147"/>
        <v>0</v>
      </c>
      <c r="LYY31">
        <f t="shared" si="147"/>
        <v>0</v>
      </c>
      <c r="LYZ31">
        <f t="shared" si="147"/>
        <v>0</v>
      </c>
      <c r="LZA31">
        <f t="shared" si="147"/>
        <v>0</v>
      </c>
      <c r="LZB31">
        <f t="shared" si="147"/>
        <v>0</v>
      </c>
      <c r="LZC31">
        <f t="shared" si="147"/>
        <v>0</v>
      </c>
      <c r="LZD31">
        <f t="shared" si="147"/>
        <v>0</v>
      </c>
      <c r="LZE31">
        <f t="shared" si="147"/>
        <v>0</v>
      </c>
      <c r="LZF31">
        <f t="shared" si="147"/>
        <v>0</v>
      </c>
      <c r="LZG31">
        <f t="shared" si="147"/>
        <v>0</v>
      </c>
      <c r="LZH31">
        <f t="shared" si="147"/>
        <v>0</v>
      </c>
      <c r="LZI31">
        <f t="shared" si="147"/>
        <v>0</v>
      </c>
      <c r="LZJ31">
        <f t="shared" si="147"/>
        <v>0</v>
      </c>
      <c r="LZK31">
        <f t="shared" si="147"/>
        <v>0</v>
      </c>
      <c r="LZL31">
        <f t="shared" si="147"/>
        <v>0</v>
      </c>
      <c r="LZM31">
        <f t="shared" si="147"/>
        <v>0</v>
      </c>
      <c r="LZN31">
        <f t="shared" si="147"/>
        <v>0</v>
      </c>
      <c r="LZO31">
        <f t="shared" si="147"/>
        <v>0</v>
      </c>
      <c r="LZP31">
        <f t="shared" si="147"/>
        <v>0</v>
      </c>
      <c r="LZQ31">
        <f t="shared" si="147"/>
        <v>0</v>
      </c>
      <c r="LZR31">
        <f t="shared" si="147"/>
        <v>0</v>
      </c>
      <c r="LZS31">
        <f t="shared" si="147"/>
        <v>0</v>
      </c>
      <c r="LZT31">
        <f t="shared" si="147"/>
        <v>0</v>
      </c>
      <c r="LZU31">
        <f t="shared" si="147"/>
        <v>0</v>
      </c>
      <c r="LZV31">
        <f t="shared" si="147"/>
        <v>0</v>
      </c>
      <c r="LZW31">
        <f t="shared" si="147"/>
        <v>0</v>
      </c>
      <c r="LZX31">
        <f t="shared" si="147"/>
        <v>0</v>
      </c>
      <c r="LZY31">
        <f t="shared" si="147"/>
        <v>0</v>
      </c>
      <c r="LZZ31">
        <f t="shared" si="147"/>
        <v>0</v>
      </c>
      <c r="MAA31">
        <f t="shared" si="147"/>
        <v>0</v>
      </c>
      <c r="MAB31">
        <f t="shared" si="147"/>
        <v>0</v>
      </c>
      <c r="MAC31">
        <f t="shared" si="147"/>
        <v>0</v>
      </c>
      <c r="MAD31">
        <f t="shared" si="147"/>
        <v>0</v>
      </c>
      <c r="MAE31">
        <f t="shared" si="147"/>
        <v>0</v>
      </c>
      <c r="MAF31">
        <f t="shared" si="147"/>
        <v>0</v>
      </c>
      <c r="MAG31">
        <f t="shared" si="147"/>
        <v>0</v>
      </c>
      <c r="MAH31">
        <f t="shared" si="147"/>
        <v>0</v>
      </c>
      <c r="MAI31">
        <f t="shared" si="147"/>
        <v>0</v>
      </c>
      <c r="MAJ31">
        <f t="shared" si="147"/>
        <v>0</v>
      </c>
      <c r="MAK31">
        <f t="shared" si="147"/>
        <v>0</v>
      </c>
      <c r="MAL31">
        <f t="shared" si="147"/>
        <v>0</v>
      </c>
      <c r="MAM31">
        <f t="shared" si="147"/>
        <v>0</v>
      </c>
      <c r="MAN31">
        <f t="shared" si="147"/>
        <v>0</v>
      </c>
      <c r="MAO31">
        <f t="shared" si="147"/>
        <v>0</v>
      </c>
      <c r="MAP31">
        <f t="shared" si="147"/>
        <v>0</v>
      </c>
      <c r="MAQ31">
        <f t="shared" si="147"/>
        <v>0</v>
      </c>
      <c r="MAR31">
        <f t="shared" si="147"/>
        <v>0</v>
      </c>
      <c r="MAS31">
        <f t="shared" si="147"/>
        <v>0</v>
      </c>
      <c r="MAT31">
        <f t="shared" si="147"/>
        <v>0</v>
      </c>
      <c r="MAU31">
        <f t="shared" si="147"/>
        <v>0</v>
      </c>
      <c r="MAV31">
        <f t="shared" si="147"/>
        <v>0</v>
      </c>
      <c r="MAW31">
        <f t="shared" si="147"/>
        <v>0</v>
      </c>
      <c r="MAX31">
        <f t="shared" si="147"/>
        <v>0</v>
      </c>
      <c r="MAY31">
        <f t="shared" si="147"/>
        <v>0</v>
      </c>
      <c r="MAZ31">
        <f t="shared" si="147"/>
        <v>0</v>
      </c>
      <c r="MBA31">
        <f t="shared" si="147"/>
        <v>0</v>
      </c>
      <c r="MBB31">
        <f t="shared" si="147"/>
        <v>0</v>
      </c>
      <c r="MBC31">
        <f t="shared" ref="MBC31:MDN31" si="148">MBB32</f>
        <v>0</v>
      </c>
      <c r="MBD31">
        <f t="shared" si="148"/>
        <v>0</v>
      </c>
      <c r="MBE31">
        <f t="shared" si="148"/>
        <v>0</v>
      </c>
      <c r="MBF31">
        <f t="shared" si="148"/>
        <v>0</v>
      </c>
      <c r="MBG31">
        <f t="shared" si="148"/>
        <v>0</v>
      </c>
      <c r="MBH31">
        <f t="shared" si="148"/>
        <v>0</v>
      </c>
      <c r="MBI31">
        <f t="shared" si="148"/>
        <v>0</v>
      </c>
      <c r="MBJ31">
        <f t="shared" si="148"/>
        <v>0</v>
      </c>
      <c r="MBK31">
        <f t="shared" si="148"/>
        <v>0</v>
      </c>
      <c r="MBL31">
        <f t="shared" si="148"/>
        <v>0</v>
      </c>
      <c r="MBM31">
        <f t="shared" si="148"/>
        <v>0</v>
      </c>
      <c r="MBN31">
        <f t="shared" si="148"/>
        <v>0</v>
      </c>
      <c r="MBO31">
        <f t="shared" si="148"/>
        <v>0</v>
      </c>
      <c r="MBP31">
        <f t="shared" si="148"/>
        <v>0</v>
      </c>
      <c r="MBQ31">
        <f t="shared" si="148"/>
        <v>0</v>
      </c>
      <c r="MBR31">
        <f t="shared" si="148"/>
        <v>0</v>
      </c>
      <c r="MBS31">
        <f t="shared" si="148"/>
        <v>0</v>
      </c>
      <c r="MBT31">
        <f t="shared" si="148"/>
        <v>0</v>
      </c>
      <c r="MBU31">
        <f t="shared" si="148"/>
        <v>0</v>
      </c>
      <c r="MBV31">
        <f t="shared" si="148"/>
        <v>0</v>
      </c>
      <c r="MBW31">
        <f t="shared" si="148"/>
        <v>0</v>
      </c>
      <c r="MBX31">
        <f t="shared" si="148"/>
        <v>0</v>
      </c>
      <c r="MBY31">
        <f t="shared" si="148"/>
        <v>0</v>
      </c>
      <c r="MBZ31">
        <f t="shared" si="148"/>
        <v>0</v>
      </c>
      <c r="MCA31">
        <f t="shared" si="148"/>
        <v>0</v>
      </c>
      <c r="MCB31">
        <f t="shared" si="148"/>
        <v>0</v>
      </c>
      <c r="MCC31">
        <f t="shared" si="148"/>
        <v>0</v>
      </c>
      <c r="MCD31">
        <f t="shared" si="148"/>
        <v>0</v>
      </c>
      <c r="MCE31">
        <f t="shared" si="148"/>
        <v>0</v>
      </c>
      <c r="MCF31">
        <f t="shared" si="148"/>
        <v>0</v>
      </c>
      <c r="MCG31">
        <f t="shared" si="148"/>
        <v>0</v>
      </c>
      <c r="MCH31">
        <f t="shared" si="148"/>
        <v>0</v>
      </c>
      <c r="MCI31">
        <f t="shared" si="148"/>
        <v>0</v>
      </c>
      <c r="MCJ31">
        <f t="shared" si="148"/>
        <v>0</v>
      </c>
      <c r="MCK31">
        <f t="shared" si="148"/>
        <v>0</v>
      </c>
      <c r="MCL31">
        <f t="shared" si="148"/>
        <v>0</v>
      </c>
      <c r="MCM31">
        <f t="shared" si="148"/>
        <v>0</v>
      </c>
      <c r="MCN31">
        <f t="shared" si="148"/>
        <v>0</v>
      </c>
      <c r="MCO31">
        <f t="shared" si="148"/>
        <v>0</v>
      </c>
      <c r="MCP31">
        <f t="shared" si="148"/>
        <v>0</v>
      </c>
      <c r="MCQ31">
        <f t="shared" si="148"/>
        <v>0</v>
      </c>
      <c r="MCR31">
        <f t="shared" si="148"/>
        <v>0</v>
      </c>
      <c r="MCS31">
        <f t="shared" si="148"/>
        <v>0</v>
      </c>
      <c r="MCT31">
        <f t="shared" si="148"/>
        <v>0</v>
      </c>
      <c r="MCU31">
        <f t="shared" si="148"/>
        <v>0</v>
      </c>
      <c r="MCV31">
        <f t="shared" si="148"/>
        <v>0</v>
      </c>
      <c r="MCW31">
        <f t="shared" si="148"/>
        <v>0</v>
      </c>
      <c r="MCX31">
        <f t="shared" si="148"/>
        <v>0</v>
      </c>
      <c r="MCY31">
        <f t="shared" si="148"/>
        <v>0</v>
      </c>
      <c r="MCZ31">
        <f t="shared" si="148"/>
        <v>0</v>
      </c>
      <c r="MDA31">
        <f t="shared" si="148"/>
        <v>0</v>
      </c>
      <c r="MDB31">
        <f t="shared" si="148"/>
        <v>0</v>
      </c>
      <c r="MDC31">
        <f t="shared" si="148"/>
        <v>0</v>
      </c>
      <c r="MDD31">
        <f t="shared" si="148"/>
        <v>0</v>
      </c>
      <c r="MDE31">
        <f t="shared" si="148"/>
        <v>0</v>
      </c>
      <c r="MDF31">
        <f t="shared" si="148"/>
        <v>0</v>
      </c>
      <c r="MDG31">
        <f t="shared" si="148"/>
        <v>0</v>
      </c>
      <c r="MDH31">
        <f t="shared" si="148"/>
        <v>0</v>
      </c>
      <c r="MDI31">
        <f t="shared" si="148"/>
        <v>0</v>
      </c>
      <c r="MDJ31">
        <f t="shared" si="148"/>
        <v>0</v>
      </c>
      <c r="MDK31">
        <f t="shared" si="148"/>
        <v>0</v>
      </c>
      <c r="MDL31">
        <f t="shared" si="148"/>
        <v>0</v>
      </c>
      <c r="MDM31">
        <f t="shared" si="148"/>
        <v>0</v>
      </c>
      <c r="MDN31">
        <f t="shared" si="148"/>
        <v>0</v>
      </c>
      <c r="MDO31">
        <f t="shared" ref="MDO31:MFZ31" si="149">MDN32</f>
        <v>0</v>
      </c>
      <c r="MDP31">
        <f t="shared" si="149"/>
        <v>0</v>
      </c>
      <c r="MDQ31">
        <f t="shared" si="149"/>
        <v>0</v>
      </c>
      <c r="MDR31">
        <f t="shared" si="149"/>
        <v>0</v>
      </c>
      <c r="MDS31">
        <f t="shared" si="149"/>
        <v>0</v>
      </c>
      <c r="MDT31">
        <f t="shared" si="149"/>
        <v>0</v>
      </c>
      <c r="MDU31">
        <f t="shared" si="149"/>
        <v>0</v>
      </c>
      <c r="MDV31">
        <f t="shared" si="149"/>
        <v>0</v>
      </c>
      <c r="MDW31">
        <f t="shared" si="149"/>
        <v>0</v>
      </c>
      <c r="MDX31">
        <f t="shared" si="149"/>
        <v>0</v>
      </c>
      <c r="MDY31">
        <f t="shared" si="149"/>
        <v>0</v>
      </c>
      <c r="MDZ31">
        <f t="shared" si="149"/>
        <v>0</v>
      </c>
      <c r="MEA31">
        <f t="shared" si="149"/>
        <v>0</v>
      </c>
      <c r="MEB31">
        <f t="shared" si="149"/>
        <v>0</v>
      </c>
      <c r="MEC31">
        <f t="shared" si="149"/>
        <v>0</v>
      </c>
      <c r="MED31">
        <f t="shared" si="149"/>
        <v>0</v>
      </c>
      <c r="MEE31">
        <f t="shared" si="149"/>
        <v>0</v>
      </c>
      <c r="MEF31">
        <f t="shared" si="149"/>
        <v>0</v>
      </c>
      <c r="MEG31">
        <f t="shared" si="149"/>
        <v>0</v>
      </c>
      <c r="MEH31">
        <f t="shared" si="149"/>
        <v>0</v>
      </c>
      <c r="MEI31">
        <f t="shared" si="149"/>
        <v>0</v>
      </c>
      <c r="MEJ31">
        <f t="shared" si="149"/>
        <v>0</v>
      </c>
      <c r="MEK31">
        <f t="shared" si="149"/>
        <v>0</v>
      </c>
      <c r="MEL31">
        <f t="shared" si="149"/>
        <v>0</v>
      </c>
      <c r="MEM31">
        <f t="shared" si="149"/>
        <v>0</v>
      </c>
      <c r="MEN31">
        <f t="shared" si="149"/>
        <v>0</v>
      </c>
      <c r="MEO31">
        <f t="shared" si="149"/>
        <v>0</v>
      </c>
      <c r="MEP31">
        <f t="shared" si="149"/>
        <v>0</v>
      </c>
      <c r="MEQ31">
        <f t="shared" si="149"/>
        <v>0</v>
      </c>
      <c r="MER31">
        <f t="shared" si="149"/>
        <v>0</v>
      </c>
      <c r="MES31">
        <f t="shared" si="149"/>
        <v>0</v>
      </c>
      <c r="MET31">
        <f t="shared" si="149"/>
        <v>0</v>
      </c>
      <c r="MEU31">
        <f t="shared" si="149"/>
        <v>0</v>
      </c>
      <c r="MEV31">
        <f t="shared" si="149"/>
        <v>0</v>
      </c>
      <c r="MEW31">
        <f t="shared" si="149"/>
        <v>0</v>
      </c>
      <c r="MEX31">
        <f t="shared" si="149"/>
        <v>0</v>
      </c>
      <c r="MEY31">
        <f t="shared" si="149"/>
        <v>0</v>
      </c>
      <c r="MEZ31">
        <f t="shared" si="149"/>
        <v>0</v>
      </c>
      <c r="MFA31">
        <f t="shared" si="149"/>
        <v>0</v>
      </c>
      <c r="MFB31">
        <f t="shared" si="149"/>
        <v>0</v>
      </c>
      <c r="MFC31">
        <f t="shared" si="149"/>
        <v>0</v>
      </c>
      <c r="MFD31">
        <f t="shared" si="149"/>
        <v>0</v>
      </c>
      <c r="MFE31">
        <f t="shared" si="149"/>
        <v>0</v>
      </c>
      <c r="MFF31">
        <f t="shared" si="149"/>
        <v>0</v>
      </c>
      <c r="MFG31">
        <f t="shared" si="149"/>
        <v>0</v>
      </c>
      <c r="MFH31">
        <f t="shared" si="149"/>
        <v>0</v>
      </c>
      <c r="MFI31">
        <f t="shared" si="149"/>
        <v>0</v>
      </c>
      <c r="MFJ31">
        <f t="shared" si="149"/>
        <v>0</v>
      </c>
      <c r="MFK31">
        <f t="shared" si="149"/>
        <v>0</v>
      </c>
      <c r="MFL31">
        <f t="shared" si="149"/>
        <v>0</v>
      </c>
      <c r="MFM31">
        <f t="shared" si="149"/>
        <v>0</v>
      </c>
      <c r="MFN31">
        <f t="shared" si="149"/>
        <v>0</v>
      </c>
      <c r="MFO31">
        <f t="shared" si="149"/>
        <v>0</v>
      </c>
      <c r="MFP31">
        <f t="shared" si="149"/>
        <v>0</v>
      </c>
      <c r="MFQ31">
        <f t="shared" si="149"/>
        <v>0</v>
      </c>
      <c r="MFR31">
        <f t="shared" si="149"/>
        <v>0</v>
      </c>
      <c r="MFS31">
        <f t="shared" si="149"/>
        <v>0</v>
      </c>
      <c r="MFT31">
        <f t="shared" si="149"/>
        <v>0</v>
      </c>
      <c r="MFU31">
        <f t="shared" si="149"/>
        <v>0</v>
      </c>
      <c r="MFV31">
        <f t="shared" si="149"/>
        <v>0</v>
      </c>
      <c r="MFW31">
        <f t="shared" si="149"/>
        <v>0</v>
      </c>
      <c r="MFX31">
        <f t="shared" si="149"/>
        <v>0</v>
      </c>
      <c r="MFY31">
        <f t="shared" si="149"/>
        <v>0</v>
      </c>
      <c r="MFZ31">
        <f t="shared" si="149"/>
        <v>0</v>
      </c>
      <c r="MGA31">
        <f t="shared" ref="MGA31:MIL31" si="150">MFZ32</f>
        <v>0</v>
      </c>
      <c r="MGB31">
        <f t="shared" si="150"/>
        <v>0</v>
      </c>
      <c r="MGC31">
        <f t="shared" si="150"/>
        <v>0</v>
      </c>
      <c r="MGD31">
        <f t="shared" si="150"/>
        <v>0</v>
      </c>
      <c r="MGE31">
        <f t="shared" si="150"/>
        <v>0</v>
      </c>
      <c r="MGF31">
        <f t="shared" si="150"/>
        <v>0</v>
      </c>
      <c r="MGG31">
        <f t="shared" si="150"/>
        <v>0</v>
      </c>
      <c r="MGH31">
        <f t="shared" si="150"/>
        <v>0</v>
      </c>
      <c r="MGI31">
        <f t="shared" si="150"/>
        <v>0</v>
      </c>
      <c r="MGJ31">
        <f t="shared" si="150"/>
        <v>0</v>
      </c>
      <c r="MGK31">
        <f t="shared" si="150"/>
        <v>0</v>
      </c>
      <c r="MGL31">
        <f t="shared" si="150"/>
        <v>0</v>
      </c>
      <c r="MGM31">
        <f t="shared" si="150"/>
        <v>0</v>
      </c>
      <c r="MGN31">
        <f t="shared" si="150"/>
        <v>0</v>
      </c>
      <c r="MGO31">
        <f t="shared" si="150"/>
        <v>0</v>
      </c>
      <c r="MGP31">
        <f t="shared" si="150"/>
        <v>0</v>
      </c>
      <c r="MGQ31">
        <f t="shared" si="150"/>
        <v>0</v>
      </c>
      <c r="MGR31">
        <f t="shared" si="150"/>
        <v>0</v>
      </c>
      <c r="MGS31">
        <f t="shared" si="150"/>
        <v>0</v>
      </c>
      <c r="MGT31">
        <f t="shared" si="150"/>
        <v>0</v>
      </c>
      <c r="MGU31">
        <f t="shared" si="150"/>
        <v>0</v>
      </c>
      <c r="MGV31">
        <f t="shared" si="150"/>
        <v>0</v>
      </c>
      <c r="MGW31">
        <f t="shared" si="150"/>
        <v>0</v>
      </c>
      <c r="MGX31">
        <f t="shared" si="150"/>
        <v>0</v>
      </c>
      <c r="MGY31">
        <f t="shared" si="150"/>
        <v>0</v>
      </c>
      <c r="MGZ31">
        <f t="shared" si="150"/>
        <v>0</v>
      </c>
      <c r="MHA31">
        <f t="shared" si="150"/>
        <v>0</v>
      </c>
      <c r="MHB31">
        <f t="shared" si="150"/>
        <v>0</v>
      </c>
      <c r="MHC31">
        <f t="shared" si="150"/>
        <v>0</v>
      </c>
      <c r="MHD31">
        <f t="shared" si="150"/>
        <v>0</v>
      </c>
      <c r="MHE31">
        <f t="shared" si="150"/>
        <v>0</v>
      </c>
      <c r="MHF31">
        <f t="shared" si="150"/>
        <v>0</v>
      </c>
      <c r="MHG31">
        <f t="shared" si="150"/>
        <v>0</v>
      </c>
      <c r="MHH31">
        <f t="shared" si="150"/>
        <v>0</v>
      </c>
      <c r="MHI31">
        <f t="shared" si="150"/>
        <v>0</v>
      </c>
      <c r="MHJ31">
        <f t="shared" si="150"/>
        <v>0</v>
      </c>
      <c r="MHK31">
        <f t="shared" si="150"/>
        <v>0</v>
      </c>
      <c r="MHL31">
        <f t="shared" si="150"/>
        <v>0</v>
      </c>
      <c r="MHM31">
        <f t="shared" si="150"/>
        <v>0</v>
      </c>
      <c r="MHN31">
        <f t="shared" si="150"/>
        <v>0</v>
      </c>
      <c r="MHO31">
        <f t="shared" si="150"/>
        <v>0</v>
      </c>
      <c r="MHP31">
        <f t="shared" si="150"/>
        <v>0</v>
      </c>
      <c r="MHQ31">
        <f t="shared" si="150"/>
        <v>0</v>
      </c>
      <c r="MHR31">
        <f t="shared" si="150"/>
        <v>0</v>
      </c>
      <c r="MHS31">
        <f t="shared" si="150"/>
        <v>0</v>
      </c>
      <c r="MHT31">
        <f t="shared" si="150"/>
        <v>0</v>
      </c>
      <c r="MHU31">
        <f t="shared" si="150"/>
        <v>0</v>
      </c>
      <c r="MHV31">
        <f t="shared" si="150"/>
        <v>0</v>
      </c>
      <c r="MHW31">
        <f t="shared" si="150"/>
        <v>0</v>
      </c>
      <c r="MHX31">
        <f t="shared" si="150"/>
        <v>0</v>
      </c>
      <c r="MHY31">
        <f t="shared" si="150"/>
        <v>0</v>
      </c>
      <c r="MHZ31">
        <f t="shared" si="150"/>
        <v>0</v>
      </c>
      <c r="MIA31">
        <f t="shared" si="150"/>
        <v>0</v>
      </c>
      <c r="MIB31">
        <f t="shared" si="150"/>
        <v>0</v>
      </c>
      <c r="MIC31">
        <f t="shared" si="150"/>
        <v>0</v>
      </c>
      <c r="MID31">
        <f t="shared" si="150"/>
        <v>0</v>
      </c>
      <c r="MIE31">
        <f t="shared" si="150"/>
        <v>0</v>
      </c>
      <c r="MIF31">
        <f t="shared" si="150"/>
        <v>0</v>
      </c>
      <c r="MIG31">
        <f t="shared" si="150"/>
        <v>0</v>
      </c>
      <c r="MIH31">
        <f t="shared" si="150"/>
        <v>0</v>
      </c>
      <c r="MII31">
        <f t="shared" si="150"/>
        <v>0</v>
      </c>
      <c r="MIJ31">
        <f t="shared" si="150"/>
        <v>0</v>
      </c>
      <c r="MIK31">
        <f t="shared" si="150"/>
        <v>0</v>
      </c>
      <c r="MIL31">
        <f t="shared" si="150"/>
        <v>0</v>
      </c>
      <c r="MIM31">
        <f t="shared" ref="MIM31:MKX31" si="151">MIL32</f>
        <v>0</v>
      </c>
      <c r="MIN31">
        <f t="shared" si="151"/>
        <v>0</v>
      </c>
      <c r="MIO31">
        <f t="shared" si="151"/>
        <v>0</v>
      </c>
      <c r="MIP31">
        <f t="shared" si="151"/>
        <v>0</v>
      </c>
      <c r="MIQ31">
        <f t="shared" si="151"/>
        <v>0</v>
      </c>
      <c r="MIR31">
        <f t="shared" si="151"/>
        <v>0</v>
      </c>
      <c r="MIS31">
        <f t="shared" si="151"/>
        <v>0</v>
      </c>
      <c r="MIT31">
        <f t="shared" si="151"/>
        <v>0</v>
      </c>
      <c r="MIU31">
        <f t="shared" si="151"/>
        <v>0</v>
      </c>
      <c r="MIV31">
        <f t="shared" si="151"/>
        <v>0</v>
      </c>
      <c r="MIW31">
        <f t="shared" si="151"/>
        <v>0</v>
      </c>
      <c r="MIX31">
        <f t="shared" si="151"/>
        <v>0</v>
      </c>
      <c r="MIY31">
        <f t="shared" si="151"/>
        <v>0</v>
      </c>
      <c r="MIZ31">
        <f t="shared" si="151"/>
        <v>0</v>
      </c>
      <c r="MJA31">
        <f t="shared" si="151"/>
        <v>0</v>
      </c>
      <c r="MJB31">
        <f t="shared" si="151"/>
        <v>0</v>
      </c>
      <c r="MJC31">
        <f t="shared" si="151"/>
        <v>0</v>
      </c>
      <c r="MJD31">
        <f t="shared" si="151"/>
        <v>0</v>
      </c>
      <c r="MJE31">
        <f t="shared" si="151"/>
        <v>0</v>
      </c>
      <c r="MJF31">
        <f t="shared" si="151"/>
        <v>0</v>
      </c>
      <c r="MJG31">
        <f t="shared" si="151"/>
        <v>0</v>
      </c>
      <c r="MJH31">
        <f t="shared" si="151"/>
        <v>0</v>
      </c>
      <c r="MJI31">
        <f t="shared" si="151"/>
        <v>0</v>
      </c>
      <c r="MJJ31">
        <f t="shared" si="151"/>
        <v>0</v>
      </c>
      <c r="MJK31">
        <f t="shared" si="151"/>
        <v>0</v>
      </c>
      <c r="MJL31">
        <f t="shared" si="151"/>
        <v>0</v>
      </c>
      <c r="MJM31">
        <f t="shared" si="151"/>
        <v>0</v>
      </c>
      <c r="MJN31">
        <f t="shared" si="151"/>
        <v>0</v>
      </c>
      <c r="MJO31">
        <f t="shared" si="151"/>
        <v>0</v>
      </c>
      <c r="MJP31">
        <f t="shared" si="151"/>
        <v>0</v>
      </c>
      <c r="MJQ31">
        <f t="shared" si="151"/>
        <v>0</v>
      </c>
      <c r="MJR31">
        <f t="shared" si="151"/>
        <v>0</v>
      </c>
      <c r="MJS31">
        <f t="shared" si="151"/>
        <v>0</v>
      </c>
      <c r="MJT31">
        <f t="shared" si="151"/>
        <v>0</v>
      </c>
      <c r="MJU31">
        <f t="shared" si="151"/>
        <v>0</v>
      </c>
      <c r="MJV31">
        <f t="shared" si="151"/>
        <v>0</v>
      </c>
      <c r="MJW31">
        <f t="shared" si="151"/>
        <v>0</v>
      </c>
      <c r="MJX31">
        <f t="shared" si="151"/>
        <v>0</v>
      </c>
      <c r="MJY31">
        <f t="shared" si="151"/>
        <v>0</v>
      </c>
      <c r="MJZ31">
        <f t="shared" si="151"/>
        <v>0</v>
      </c>
      <c r="MKA31">
        <f t="shared" si="151"/>
        <v>0</v>
      </c>
      <c r="MKB31">
        <f t="shared" si="151"/>
        <v>0</v>
      </c>
      <c r="MKC31">
        <f t="shared" si="151"/>
        <v>0</v>
      </c>
      <c r="MKD31">
        <f t="shared" si="151"/>
        <v>0</v>
      </c>
      <c r="MKE31">
        <f t="shared" si="151"/>
        <v>0</v>
      </c>
      <c r="MKF31">
        <f t="shared" si="151"/>
        <v>0</v>
      </c>
      <c r="MKG31">
        <f t="shared" si="151"/>
        <v>0</v>
      </c>
      <c r="MKH31">
        <f t="shared" si="151"/>
        <v>0</v>
      </c>
      <c r="MKI31">
        <f t="shared" si="151"/>
        <v>0</v>
      </c>
      <c r="MKJ31">
        <f t="shared" si="151"/>
        <v>0</v>
      </c>
      <c r="MKK31">
        <f t="shared" si="151"/>
        <v>0</v>
      </c>
      <c r="MKL31">
        <f t="shared" si="151"/>
        <v>0</v>
      </c>
      <c r="MKM31">
        <f t="shared" si="151"/>
        <v>0</v>
      </c>
      <c r="MKN31">
        <f t="shared" si="151"/>
        <v>0</v>
      </c>
      <c r="MKO31">
        <f t="shared" si="151"/>
        <v>0</v>
      </c>
      <c r="MKP31">
        <f t="shared" si="151"/>
        <v>0</v>
      </c>
      <c r="MKQ31">
        <f t="shared" si="151"/>
        <v>0</v>
      </c>
      <c r="MKR31">
        <f t="shared" si="151"/>
        <v>0</v>
      </c>
      <c r="MKS31">
        <f t="shared" si="151"/>
        <v>0</v>
      </c>
      <c r="MKT31">
        <f t="shared" si="151"/>
        <v>0</v>
      </c>
      <c r="MKU31">
        <f t="shared" si="151"/>
        <v>0</v>
      </c>
      <c r="MKV31">
        <f t="shared" si="151"/>
        <v>0</v>
      </c>
      <c r="MKW31">
        <f t="shared" si="151"/>
        <v>0</v>
      </c>
      <c r="MKX31">
        <f t="shared" si="151"/>
        <v>0</v>
      </c>
      <c r="MKY31">
        <f t="shared" ref="MKY31:MNJ31" si="152">MKX32</f>
        <v>0</v>
      </c>
      <c r="MKZ31">
        <f t="shared" si="152"/>
        <v>0</v>
      </c>
      <c r="MLA31">
        <f t="shared" si="152"/>
        <v>0</v>
      </c>
      <c r="MLB31">
        <f t="shared" si="152"/>
        <v>0</v>
      </c>
      <c r="MLC31">
        <f t="shared" si="152"/>
        <v>0</v>
      </c>
      <c r="MLD31">
        <f t="shared" si="152"/>
        <v>0</v>
      </c>
      <c r="MLE31">
        <f t="shared" si="152"/>
        <v>0</v>
      </c>
      <c r="MLF31">
        <f t="shared" si="152"/>
        <v>0</v>
      </c>
      <c r="MLG31">
        <f t="shared" si="152"/>
        <v>0</v>
      </c>
      <c r="MLH31">
        <f t="shared" si="152"/>
        <v>0</v>
      </c>
      <c r="MLI31">
        <f t="shared" si="152"/>
        <v>0</v>
      </c>
      <c r="MLJ31">
        <f t="shared" si="152"/>
        <v>0</v>
      </c>
      <c r="MLK31">
        <f t="shared" si="152"/>
        <v>0</v>
      </c>
      <c r="MLL31">
        <f t="shared" si="152"/>
        <v>0</v>
      </c>
      <c r="MLM31">
        <f t="shared" si="152"/>
        <v>0</v>
      </c>
      <c r="MLN31">
        <f t="shared" si="152"/>
        <v>0</v>
      </c>
      <c r="MLO31">
        <f t="shared" si="152"/>
        <v>0</v>
      </c>
      <c r="MLP31">
        <f t="shared" si="152"/>
        <v>0</v>
      </c>
      <c r="MLQ31">
        <f t="shared" si="152"/>
        <v>0</v>
      </c>
      <c r="MLR31">
        <f t="shared" si="152"/>
        <v>0</v>
      </c>
      <c r="MLS31">
        <f t="shared" si="152"/>
        <v>0</v>
      </c>
      <c r="MLT31">
        <f t="shared" si="152"/>
        <v>0</v>
      </c>
      <c r="MLU31">
        <f t="shared" si="152"/>
        <v>0</v>
      </c>
      <c r="MLV31">
        <f t="shared" si="152"/>
        <v>0</v>
      </c>
      <c r="MLW31">
        <f t="shared" si="152"/>
        <v>0</v>
      </c>
      <c r="MLX31">
        <f t="shared" si="152"/>
        <v>0</v>
      </c>
      <c r="MLY31">
        <f t="shared" si="152"/>
        <v>0</v>
      </c>
      <c r="MLZ31">
        <f t="shared" si="152"/>
        <v>0</v>
      </c>
      <c r="MMA31">
        <f t="shared" si="152"/>
        <v>0</v>
      </c>
      <c r="MMB31">
        <f t="shared" si="152"/>
        <v>0</v>
      </c>
      <c r="MMC31">
        <f t="shared" si="152"/>
        <v>0</v>
      </c>
      <c r="MMD31">
        <f t="shared" si="152"/>
        <v>0</v>
      </c>
      <c r="MME31">
        <f t="shared" si="152"/>
        <v>0</v>
      </c>
      <c r="MMF31">
        <f t="shared" si="152"/>
        <v>0</v>
      </c>
      <c r="MMG31">
        <f t="shared" si="152"/>
        <v>0</v>
      </c>
      <c r="MMH31">
        <f t="shared" si="152"/>
        <v>0</v>
      </c>
      <c r="MMI31">
        <f t="shared" si="152"/>
        <v>0</v>
      </c>
      <c r="MMJ31">
        <f t="shared" si="152"/>
        <v>0</v>
      </c>
      <c r="MMK31">
        <f t="shared" si="152"/>
        <v>0</v>
      </c>
      <c r="MML31">
        <f t="shared" si="152"/>
        <v>0</v>
      </c>
      <c r="MMM31">
        <f t="shared" si="152"/>
        <v>0</v>
      </c>
      <c r="MMN31">
        <f t="shared" si="152"/>
        <v>0</v>
      </c>
      <c r="MMO31">
        <f t="shared" si="152"/>
        <v>0</v>
      </c>
      <c r="MMP31">
        <f t="shared" si="152"/>
        <v>0</v>
      </c>
      <c r="MMQ31">
        <f t="shared" si="152"/>
        <v>0</v>
      </c>
      <c r="MMR31">
        <f t="shared" si="152"/>
        <v>0</v>
      </c>
      <c r="MMS31">
        <f t="shared" si="152"/>
        <v>0</v>
      </c>
      <c r="MMT31">
        <f t="shared" si="152"/>
        <v>0</v>
      </c>
      <c r="MMU31">
        <f t="shared" si="152"/>
        <v>0</v>
      </c>
      <c r="MMV31">
        <f t="shared" si="152"/>
        <v>0</v>
      </c>
      <c r="MMW31">
        <f t="shared" si="152"/>
        <v>0</v>
      </c>
      <c r="MMX31">
        <f t="shared" si="152"/>
        <v>0</v>
      </c>
      <c r="MMY31">
        <f t="shared" si="152"/>
        <v>0</v>
      </c>
      <c r="MMZ31">
        <f t="shared" si="152"/>
        <v>0</v>
      </c>
      <c r="MNA31">
        <f t="shared" si="152"/>
        <v>0</v>
      </c>
      <c r="MNB31">
        <f t="shared" si="152"/>
        <v>0</v>
      </c>
      <c r="MNC31">
        <f t="shared" si="152"/>
        <v>0</v>
      </c>
      <c r="MND31">
        <f t="shared" si="152"/>
        <v>0</v>
      </c>
      <c r="MNE31">
        <f t="shared" si="152"/>
        <v>0</v>
      </c>
      <c r="MNF31">
        <f t="shared" si="152"/>
        <v>0</v>
      </c>
      <c r="MNG31">
        <f t="shared" si="152"/>
        <v>0</v>
      </c>
      <c r="MNH31">
        <f t="shared" si="152"/>
        <v>0</v>
      </c>
      <c r="MNI31">
        <f t="shared" si="152"/>
        <v>0</v>
      </c>
      <c r="MNJ31">
        <f t="shared" si="152"/>
        <v>0</v>
      </c>
      <c r="MNK31">
        <f t="shared" ref="MNK31:MPV31" si="153">MNJ32</f>
        <v>0</v>
      </c>
      <c r="MNL31">
        <f t="shared" si="153"/>
        <v>0</v>
      </c>
      <c r="MNM31">
        <f t="shared" si="153"/>
        <v>0</v>
      </c>
      <c r="MNN31">
        <f t="shared" si="153"/>
        <v>0</v>
      </c>
      <c r="MNO31">
        <f t="shared" si="153"/>
        <v>0</v>
      </c>
      <c r="MNP31">
        <f t="shared" si="153"/>
        <v>0</v>
      </c>
      <c r="MNQ31">
        <f t="shared" si="153"/>
        <v>0</v>
      </c>
      <c r="MNR31">
        <f t="shared" si="153"/>
        <v>0</v>
      </c>
      <c r="MNS31">
        <f t="shared" si="153"/>
        <v>0</v>
      </c>
      <c r="MNT31">
        <f t="shared" si="153"/>
        <v>0</v>
      </c>
      <c r="MNU31">
        <f t="shared" si="153"/>
        <v>0</v>
      </c>
      <c r="MNV31">
        <f t="shared" si="153"/>
        <v>0</v>
      </c>
      <c r="MNW31">
        <f t="shared" si="153"/>
        <v>0</v>
      </c>
      <c r="MNX31">
        <f t="shared" si="153"/>
        <v>0</v>
      </c>
      <c r="MNY31">
        <f t="shared" si="153"/>
        <v>0</v>
      </c>
      <c r="MNZ31">
        <f t="shared" si="153"/>
        <v>0</v>
      </c>
      <c r="MOA31">
        <f t="shared" si="153"/>
        <v>0</v>
      </c>
      <c r="MOB31">
        <f t="shared" si="153"/>
        <v>0</v>
      </c>
      <c r="MOC31">
        <f t="shared" si="153"/>
        <v>0</v>
      </c>
      <c r="MOD31">
        <f t="shared" si="153"/>
        <v>0</v>
      </c>
      <c r="MOE31">
        <f t="shared" si="153"/>
        <v>0</v>
      </c>
      <c r="MOF31">
        <f t="shared" si="153"/>
        <v>0</v>
      </c>
      <c r="MOG31">
        <f t="shared" si="153"/>
        <v>0</v>
      </c>
      <c r="MOH31">
        <f t="shared" si="153"/>
        <v>0</v>
      </c>
      <c r="MOI31">
        <f t="shared" si="153"/>
        <v>0</v>
      </c>
      <c r="MOJ31">
        <f t="shared" si="153"/>
        <v>0</v>
      </c>
      <c r="MOK31">
        <f t="shared" si="153"/>
        <v>0</v>
      </c>
      <c r="MOL31">
        <f t="shared" si="153"/>
        <v>0</v>
      </c>
      <c r="MOM31">
        <f t="shared" si="153"/>
        <v>0</v>
      </c>
      <c r="MON31">
        <f t="shared" si="153"/>
        <v>0</v>
      </c>
      <c r="MOO31">
        <f t="shared" si="153"/>
        <v>0</v>
      </c>
      <c r="MOP31">
        <f t="shared" si="153"/>
        <v>0</v>
      </c>
      <c r="MOQ31">
        <f t="shared" si="153"/>
        <v>0</v>
      </c>
      <c r="MOR31">
        <f t="shared" si="153"/>
        <v>0</v>
      </c>
      <c r="MOS31">
        <f t="shared" si="153"/>
        <v>0</v>
      </c>
      <c r="MOT31">
        <f t="shared" si="153"/>
        <v>0</v>
      </c>
      <c r="MOU31">
        <f t="shared" si="153"/>
        <v>0</v>
      </c>
      <c r="MOV31">
        <f t="shared" si="153"/>
        <v>0</v>
      </c>
      <c r="MOW31">
        <f t="shared" si="153"/>
        <v>0</v>
      </c>
      <c r="MOX31">
        <f t="shared" si="153"/>
        <v>0</v>
      </c>
      <c r="MOY31">
        <f t="shared" si="153"/>
        <v>0</v>
      </c>
      <c r="MOZ31">
        <f t="shared" si="153"/>
        <v>0</v>
      </c>
      <c r="MPA31">
        <f t="shared" si="153"/>
        <v>0</v>
      </c>
      <c r="MPB31">
        <f t="shared" si="153"/>
        <v>0</v>
      </c>
      <c r="MPC31">
        <f t="shared" si="153"/>
        <v>0</v>
      </c>
      <c r="MPD31">
        <f t="shared" si="153"/>
        <v>0</v>
      </c>
      <c r="MPE31">
        <f t="shared" si="153"/>
        <v>0</v>
      </c>
      <c r="MPF31">
        <f t="shared" si="153"/>
        <v>0</v>
      </c>
      <c r="MPG31">
        <f t="shared" si="153"/>
        <v>0</v>
      </c>
      <c r="MPH31">
        <f t="shared" si="153"/>
        <v>0</v>
      </c>
      <c r="MPI31">
        <f t="shared" si="153"/>
        <v>0</v>
      </c>
      <c r="MPJ31">
        <f t="shared" si="153"/>
        <v>0</v>
      </c>
      <c r="MPK31">
        <f t="shared" si="153"/>
        <v>0</v>
      </c>
      <c r="MPL31">
        <f t="shared" si="153"/>
        <v>0</v>
      </c>
      <c r="MPM31">
        <f t="shared" si="153"/>
        <v>0</v>
      </c>
      <c r="MPN31">
        <f t="shared" si="153"/>
        <v>0</v>
      </c>
      <c r="MPO31">
        <f t="shared" si="153"/>
        <v>0</v>
      </c>
      <c r="MPP31">
        <f t="shared" si="153"/>
        <v>0</v>
      </c>
      <c r="MPQ31">
        <f t="shared" si="153"/>
        <v>0</v>
      </c>
      <c r="MPR31">
        <f t="shared" si="153"/>
        <v>0</v>
      </c>
      <c r="MPS31">
        <f t="shared" si="153"/>
        <v>0</v>
      </c>
      <c r="MPT31">
        <f t="shared" si="153"/>
        <v>0</v>
      </c>
      <c r="MPU31">
        <f t="shared" si="153"/>
        <v>0</v>
      </c>
      <c r="MPV31">
        <f t="shared" si="153"/>
        <v>0</v>
      </c>
      <c r="MPW31">
        <f t="shared" ref="MPW31:MSH31" si="154">MPV32</f>
        <v>0</v>
      </c>
      <c r="MPX31">
        <f t="shared" si="154"/>
        <v>0</v>
      </c>
      <c r="MPY31">
        <f t="shared" si="154"/>
        <v>0</v>
      </c>
      <c r="MPZ31">
        <f t="shared" si="154"/>
        <v>0</v>
      </c>
      <c r="MQA31">
        <f t="shared" si="154"/>
        <v>0</v>
      </c>
      <c r="MQB31">
        <f t="shared" si="154"/>
        <v>0</v>
      </c>
      <c r="MQC31">
        <f t="shared" si="154"/>
        <v>0</v>
      </c>
      <c r="MQD31">
        <f t="shared" si="154"/>
        <v>0</v>
      </c>
      <c r="MQE31">
        <f t="shared" si="154"/>
        <v>0</v>
      </c>
      <c r="MQF31">
        <f t="shared" si="154"/>
        <v>0</v>
      </c>
      <c r="MQG31">
        <f t="shared" si="154"/>
        <v>0</v>
      </c>
      <c r="MQH31">
        <f t="shared" si="154"/>
        <v>0</v>
      </c>
      <c r="MQI31">
        <f t="shared" si="154"/>
        <v>0</v>
      </c>
      <c r="MQJ31">
        <f t="shared" si="154"/>
        <v>0</v>
      </c>
      <c r="MQK31">
        <f t="shared" si="154"/>
        <v>0</v>
      </c>
      <c r="MQL31">
        <f t="shared" si="154"/>
        <v>0</v>
      </c>
      <c r="MQM31">
        <f t="shared" si="154"/>
        <v>0</v>
      </c>
      <c r="MQN31">
        <f t="shared" si="154"/>
        <v>0</v>
      </c>
      <c r="MQO31">
        <f t="shared" si="154"/>
        <v>0</v>
      </c>
      <c r="MQP31">
        <f t="shared" si="154"/>
        <v>0</v>
      </c>
      <c r="MQQ31">
        <f t="shared" si="154"/>
        <v>0</v>
      </c>
      <c r="MQR31">
        <f t="shared" si="154"/>
        <v>0</v>
      </c>
      <c r="MQS31">
        <f t="shared" si="154"/>
        <v>0</v>
      </c>
      <c r="MQT31">
        <f t="shared" si="154"/>
        <v>0</v>
      </c>
      <c r="MQU31">
        <f t="shared" si="154"/>
        <v>0</v>
      </c>
      <c r="MQV31">
        <f t="shared" si="154"/>
        <v>0</v>
      </c>
      <c r="MQW31">
        <f t="shared" si="154"/>
        <v>0</v>
      </c>
      <c r="MQX31">
        <f t="shared" si="154"/>
        <v>0</v>
      </c>
      <c r="MQY31">
        <f t="shared" si="154"/>
        <v>0</v>
      </c>
      <c r="MQZ31">
        <f t="shared" si="154"/>
        <v>0</v>
      </c>
      <c r="MRA31">
        <f t="shared" si="154"/>
        <v>0</v>
      </c>
      <c r="MRB31">
        <f t="shared" si="154"/>
        <v>0</v>
      </c>
      <c r="MRC31">
        <f t="shared" si="154"/>
        <v>0</v>
      </c>
      <c r="MRD31">
        <f t="shared" si="154"/>
        <v>0</v>
      </c>
      <c r="MRE31">
        <f t="shared" si="154"/>
        <v>0</v>
      </c>
      <c r="MRF31">
        <f t="shared" si="154"/>
        <v>0</v>
      </c>
      <c r="MRG31">
        <f t="shared" si="154"/>
        <v>0</v>
      </c>
      <c r="MRH31">
        <f t="shared" si="154"/>
        <v>0</v>
      </c>
      <c r="MRI31">
        <f t="shared" si="154"/>
        <v>0</v>
      </c>
      <c r="MRJ31">
        <f t="shared" si="154"/>
        <v>0</v>
      </c>
      <c r="MRK31">
        <f t="shared" si="154"/>
        <v>0</v>
      </c>
      <c r="MRL31">
        <f t="shared" si="154"/>
        <v>0</v>
      </c>
      <c r="MRM31">
        <f t="shared" si="154"/>
        <v>0</v>
      </c>
      <c r="MRN31">
        <f t="shared" si="154"/>
        <v>0</v>
      </c>
      <c r="MRO31">
        <f t="shared" si="154"/>
        <v>0</v>
      </c>
      <c r="MRP31">
        <f t="shared" si="154"/>
        <v>0</v>
      </c>
      <c r="MRQ31">
        <f t="shared" si="154"/>
        <v>0</v>
      </c>
      <c r="MRR31">
        <f t="shared" si="154"/>
        <v>0</v>
      </c>
      <c r="MRS31">
        <f t="shared" si="154"/>
        <v>0</v>
      </c>
      <c r="MRT31">
        <f t="shared" si="154"/>
        <v>0</v>
      </c>
      <c r="MRU31">
        <f t="shared" si="154"/>
        <v>0</v>
      </c>
      <c r="MRV31">
        <f t="shared" si="154"/>
        <v>0</v>
      </c>
      <c r="MRW31">
        <f t="shared" si="154"/>
        <v>0</v>
      </c>
      <c r="MRX31">
        <f t="shared" si="154"/>
        <v>0</v>
      </c>
      <c r="MRY31">
        <f t="shared" si="154"/>
        <v>0</v>
      </c>
      <c r="MRZ31">
        <f t="shared" si="154"/>
        <v>0</v>
      </c>
      <c r="MSA31">
        <f t="shared" si="154"/>
        <v>0</v>
      </c>
      <c r="MSB31">
        <f t="shared" si="154"/>
        <v>0</v>
      </c>
      <c r="MSC31">
        <f t="shared" si="154"/>
        <v>0</v>
      </c>
      <c r="MSD31">
        <f t="shared" si="154"/>
        <v>0</v>
      </c>
      <c r="MSE31">
        <f t="shared" si="154"/>
        <v>0</v>
      </c>
      <c r="MSF31">
        <f t="shared" si="154"/>
        <v>0</v>
      </c>
      <c r="MSG31">
        <f t="shared" si="154"/>
        <v>0</v>
      </c>
      <c r="MSH31">
        <f t="shared" si="154"/>
        <v>0</v>
      </c>
      <c r="MSI31">
        <f t="shared" ref="MSI31:MUT31" si="155">MSH32</f>
        <v>0</v>
      </c>
      <c r="MSJ31">
        <f t="shared" si="155"/>
        <v>0</v>
      </c>
      <c r="MSK31">
        <f t="shared" si="155"/>
        <v>0</v>
      </c>
      <c r="MSL31">
        <f t="shared" si="155"/>
        <v>0</v>
      </c>
      <c r="MSM31">
        <f t="shared" si="155"/>
        <v>0</v>
      </c>
      <c r="MSN31">
        <f t="shared" si="155"/>
        <v>0</v>
      </c>
      <c r="MSO31">
        <f t="shared" si="155"/>
        <v>0</v>
      </c>
      <c r="MSP31">
        <f t="shared" si="155"/>
        <v>0</v>
      </c>
      <c r="MSQ31">
        <f t="shared" si="155"/>
        <v>0</v>
      </c>
      <c r="MSR31">
        <f t="shared" si="155"/>
        <v>0</v>
      </c>
      <c r="MSS31">
        <f t="shared" si="155"/>
        <v>0</v>
      </c>
      <c r="MST31">
        <f t="shared" si="155"/>
        <v>0</v>
      </c>
      <c r="MSU31">
        <f t="shared" si="155"/>
        <v>0</v>
      </c>
      <c r="MSV31">
        <f t="shared" si="155"/>
        <v>0</v>
      </c>
      <c r="MSW31">
        <f t="shared" si="155"/>
        <v>0</v>
      </c>
      <c r="MSX31">
        <f t="shared" si="155"/>
        <v>0</v>
      </c>
      <c r="MSY31">
        <f t="shared" si="155"/>
        <v>0</v>
      </c>
      <c r="MSZ31">
        <f t="shared" si="155"/>
        <v>0</v>
      </c>
      <c r="MTA31">
        <f t="shared" si="155"/>
        <v>0</v>
      </c>
      <c r="MTB31">
        <f t="shared" si="155"/>
        <v>0</v>
      </c>
      <c r="MTC31">
        <f t="shared" si="155"/>
        <v>0</v>
      </c>
      <c r="MTD31">
        <f t="shared" si="155"/>
        <v>0</v>
      </c>
      <c r="MTE31">
        <f t="shared" si="155"/>
        <v>0</v>
      </c>
      <c r="MTF31">
        <f t="shared" si="155"/>
        <v>0</v>
      </c>
      <c r="MTG31">
        <f t="shared" si="155"/>
        <v>0</v>
      </c>
      <c r="MTH31">
        <f t="shared" si="155"/>
        <v>0</v>
      </c>
      <c r="MTI31">
        <f t="shared" si="155"/>
        <v>0</v>
      </c>
      <c r="MTJ31">
        <f t="shared" si="155"/>
        <v>0</v>
      </c>
      <c r="MTK31">
        <f t="shared" si="155"/>
        <v>0</v>
      </c>
      <c r="MTL31">
        <f t="shared" si="155"/>
        <v>0</v>
      </c>
      <c r="MTM31">
        <f t="shared" si="155"/>
        <v>0</v>
      </c>
      <c r="MTN31">
        <f t="shared" si="155"/>
        <v>0</v>
      </c>
      <c r="MTO31">
        <f t="shared" si="155"/>
        <v>0</v>
      </c>
      <c r="MTP31">
        <f t="shared" si="155"/>
        <v>0</v>
      </c>
      <c r="MTQ31">
        <f t="shared" si="155"/>
        <v>0</v>
      </c>
      <c r="MTR31">
        <f t="shared" si="155"/>
        <v>0</v>
      </c>
      <c r="MTS31">
        <f t="shared" si="155"/>
        <v>0</v>
      </c>
      <c r="MTT31">
        <f t="shared" si="155"/>
        <v>0</v>
      </c>
      <c r="MTU31">
        <f t="shared" si="155"/>
        <v>0</v>
      </c>
      <c r="MTV31">
        <f t="shared" si="155"/>
        <v>0</v>
      </c>
      <c r="MTW31">
        <f t="shared" si="155"/>
        <v>0</v>
      </c>
      <c r="MTX31">
        <f t="shared" si="155"/>
        <v>0</v>
      </c>
      <c r="MTY31">
        <f t="shared" si="155"/>
        <v>0</v>
      </c>
      <c r="MTZ31">
        <f t="shared" si="155"/>
        <v>0</v>
      </c>
      <c r="MUA31">
        <f t="shared" si="155"/>
        <v>0</v>
      </c>
      <c r="MUB31">
        <f t="shared" si="155"/>
        <v>0</v>
      </c>
      <c r="MUC31">
        <f t="shared" si="155"/>
        <v>0</v>
      </c>
      <c r="MUD31">
        <f t="shared" si="155"/>
        <v>0</v>
      </c>
      <c r="MUE31">
        <f t="shared" si="155"/>
        <v>0</v>
      </c>
      <c r="MUF31">
        <f t="shared" si="155"/>
        <v>0</v>
      </c>
      <c r="MUG31">
        <f t="shared" si="155"/>
        <v>0</v>
      </c>
      <c r="MUH31">
        <f t="shared" si="155"/>
        <v>0</v>
      </c>
      <c r="MUI31">
        <f t="shared" si="155"/>
        <v>0</v>
      </c>
      <c r="MUJ31">
        <f t="shared" si="155"/>
        <v>0</v>
      </c>
      <c r="MUK31">
        <f t="shared" si="155"/>
        <v>0</v>
      </c>
      <c r="MUL31">
        <f t="shared" si="155"/>
        <v>0</v>
      </c>
      <c r="MUM31">
        <f t="shared" si="155"/>
        <v>0</v>
      </c>
      <c r="MUN31">
        <f t="shared" si="155"/>
        <v>0</v>
      </c>
      <c r="MUO31">
        <f t="shared" si="155"/>
        <v>0</v>
      </c>
      <c r="MUP31">
        <f t="shared" si="155"/>
        <v>0</v>
      </c>
      <c r="MUQ31">
        <f t="shared" si="155"/>
        <v>0</v>
      </c>
      <c r="MUR31">
        <f t="shared" si="155"/>
        <v>0</v>
      </c>
      <c r="MUS31">
        <f t="shared" si="155"/>
        <v>0</v>
      </c>
      <c r="MUT31">
        <f t="shared" si="155"/>
        <v>0</v>
      </c>
      <c r="MUU31">
        <f t="shared" ref="MUU31:MXF31" si="156">MUT32</f>
        <v>0</v>
      </c>
      <c r="MUV31">
        <f t="shared" si="156"/>
        <v>0</v>
      </c>
      <c r="MUW31">
        <f t="shared" si="156"/>
        <v>0</v>
      </c>
      <c r="MUX31">
        <f t="shared" si="156"/>
        <v>0</v>
      </c>
      <c r="MUY31">
        <f t="shared" si="156"/>
        <v>0</v>
      </c>
      <c r="MUZ31">
        <f t="shared" si="156"/>
        <v>0</v>
      </c>
      <c r="MVA31">
        <f t="shared" si="156"/>
        <v>0</v>
      </c>
      <c r="MVB31">
        <f t="shared" si="156"/>
        <v>0</v>
      </c>
      <c r="MVC31">
        <f t="shared" si="156"/>
        <v>0</v>
      </c>
      <c r="MVD31">
        <f t="shared" si="156"/>
        <v>0</v>
      </c>
      <c r="MVE31">
        <f t="shared" si="156"/>
        <v>0</v>
      </c>
      <c r="MVF31">
        <f t="shared" si="156"/>
        <v>0</v>
      </c>
      <c r="MVG31">
        <f t="shared" si="156"/>
        <v>0</v>
      </c>
      <c r="MVH31">
        <f t="shared" si="156"/>
        <v>0</v>
      </c>
      <c r="MVI31">
        <f t="shared" si="156"/>
        <v>0</v>
      </c>
      <c r="MVJ31">
        <f t="shared" si="156"/>
        <v>0</v>
      </c>
      <c r="MVK31">
        <f t="shared" si="156"/>
        <v>0</v>
      </c>
      <c r="MVL31">
        <f t="shared" si="156"/>
        <v>0</v>
      </c>
      <c r="MVM31">
        <f t="shared" si="156"/>
        <v>0</v>
      </c>
      <c r="MVN31">
        <f t="shared" si="156"/>
        <v>0</v>
      </c>
      <c r="MVO31">
        <f t="shared" si="156"/>
        <v>0</v>
      </c>
      <c r="MVP31">
        <f t="shared" si="156"/>
        <v>0</v>
      </c>
      <c r="MVQ31">
        <f t="shared" si="156"/>
        <v>0</v>
      </c>
      <c r="MVR31">
        <f t="shared" si="156"/>
        <v>0</v>
      </c>
      <c r="MVS31">
        <f t="shared" si="156"/>
        <v>0</v>
      </c>
      <c r="MVT31">
        <f t="shared" si="156"/>
        <v>0</v>
      </c>
      <c r="MVU31">
        <f t="shared" si="156"/>
        <v>0</v>
      </c>
      <c r="MVV31">
        <f t="shared" si="156"/>
        <v>0</v>
      </c>
      <c r="MVW31">
        <f t="shared" si="156"/>
        <v>0</v>
      </c>
      <c r="MVX31">
        <f t="shared" si="156"/>
        <v>0</v>
      </c>
      <c r="MVY31">
        <f t="shared" si="156"/>
        <v>0</v>
      </c>
      <c r="MVZ31">
        <f t="shared" si="156"/>
        <v>0</v>
      </c>
      <c r="MWA31">
        <f t="shared" si="156"/>
        <v>0</v>
      </c>
      <c r="MWB31">
        <f t="shared" si="156"/>
        <v>0</v>
      </c>
      <c r="MWC31">
        <f t="shared" si="156"/>
        <v>0</v>
      </c>
      <c r="MWD31">
        <f t="shared" si="156"/>
        <v>0</v>
      </c>
      <c r="MWE31">
        <f t="shared" si="156"/>
        <v>0</v>
      </c>
      <c r="MWF31">
        <f t="shared" si="156"/>
        <v>0</v>
      </c>
      <c r="MWG31">
        <f t="shared" si="156"/>
        <v>0</v>
      </c>
      <c r="MWH31">
        <f t="shared" si="156"/>
        <v>0</v>
      </c>
      <c r="MWI31">
        <f t="shared" si="156"/>
        <v>0</v>
      </c>
      <c r="MWJ31">
        <f t="shared" si="156"/>
        <v>0</v>
      </c>
      <c r="MWK31">
        <f t="shared" si="156"/>
        <v>0</v>
      </c>
      <c r="MWL31">
        <f t="shared" si="156"/>
        <v>0</v>
      </c>
      <c r="MWM31">
        <f t="shared" si="156"/>
        <v>0</v>
      </c>
      <c r="MWN31">
        <f t="shared" si="156"/>
        <v>0</v>
      </c>
      <c r="MWO31">
        <f t="shared" si="156"/>
        <v>0</v>
      </c>
      <c r="MWP31">
        <f t="shared" si="156"/>
        <v>0</v>
      </c>
      <c r="MWQ31">
        <f t="shared" si="156"/>
        <v>0</v>
      </c>
      <c r="MWR31">
        <f t="shared" si="156"/>
        <v>0</v>
      </c>
      <c r="MWS31">
        <f t="shared" si="156"/>
        <v>0</v>
      </c>
      <c r="MWT31">
        <f t="shared" si="156"/>
        <v>0</v>
      </c>
      <c r="MWU31">
        <f t="shared" si="156"/>
        <v>0</v>
      </c>
      <c r="MWV31">
        <f t="shared" si="156"/>
        <v>0</v>
      </c>
      <c r="MWW31">
        <f t="shared" si="156"/>
        <v>0</v>
      </c>
      <c r="MWX31">
        <f t="shared" si="156"/>
        <v>0</v>
      </c>
      <c r="MWY31">
        <f t="shared" si="156"/>
        <v>0</v>
      </c>
      <c r="MWZ31">
        <f t="shared" si="156"/>
        <v>0</v>
      </c>
      <c r="MXA31">
        <f t="shared" si="156"/>
        <v>0</v>
      </c>
      <c r="MXB31">
        <f t="shared" si="156"/>
        <v>0</v>
      </c>
      <c r="MXC31">
        <f t="shared" si="156"/>
        <v>0</v>
      </c>
      <c r="MXD31">
        <f t="shared" si="156"/>
        <v>0</v>
      </c>
      <c r="MXE31">
        <f t="shared" si="156"/>
        <v>0</v>
      </c>
      <c r="MXF31">
        <f t="shared" si="156"/>
        <v>0</v>
      </c>
      <c r="MXG31">
        <f t="shared" ref="MXG31:MZR31" si="157">MXF32</f>
        <v>0</v>
      </c>
      <c r="MXH31">
        <f t="shared" si="157"/>
        <v>0</v>
      </c>
      <c r="MXI31">
        <f t="shared" si="157"/>
        <v>0</v>
      </c>
      <c r="MXJ31">
        <f t="shared" si="157"/>
        <v>0</v>
      </c>
      <c r="MXK31">
        <f t="shared" si="157"/>
        <v>0</v>
      </c>
      <c r="MXL31">
        <f t="shared" si="157"/>
        <v>0</v>
      </c>
      <c r="MXM31">
        <f t="shared" si="157"/>
        <v>0</v>
      </c>
      <c r="MXN31">
        <f t="shared" si="157"/>
        <v>0</v>
      </c>
      <c r="MXO31">
        <f t="shared" si="157"/>
        <v>0</v>
      </c>
      <c r="MXP31">
        <f t="shared" si="157"/>
        <v>0</v>
      </c>
      <c r="MXQ31">
        <f t="shared" si="157"/>
        <v>0</v>
      </c>
      <c r="MXR31">
        <f t="shared" si="157"/>
        <v>0</v>
      </c>
      <c r="MXS31">
        <f t="shared" si="157"/>
        <v>0</v>
      </c>
      <c r="MXT31">
        <f t="shared" si="157"/>
        <v>0</v>
      </c>
      <c r="MXU31">
        <f t="shared" si="157"/>
        <v>0</v>
      </c>
      <c r="MXV31">
        <f t="shared" si="157"/>
        <v>0</v>
      </c>
      <c r="MXW31">
        <f t="shared" si="157"/>
        <v>0</v>
      </c>
      <c r="MXX31">
        <f t="shared" si="157"/>
        <v>0</v>
      </c>
      <c r="MXY31">
        <f t="shared" si="157"/>
        <v>0</v>
      </c>
      <c r="MXZ31">
        <f t="shared" si="157"/>
        <v>0</v>
      </c>
      <c r="MYA31">
        <f t="shared" si="157"/>
        <v>0</v>
      </c>
      <c r="MYB31">
        <f t="shared" si="157"/>
        <v>0</v>
      </c>
      <c r="MYC31">
        <f t="shared" si="157"/>
        <v>0</v>
      </c>
      <c r="MYD31">
        <f t="shared" si="157"/>
        <v>0</v>
      </c>
      <c r="MYE31">
        <f t="shared" si="157"/>
        <v>0</v>
      </c>
      <c r="MYF31">
        <f t="shared" si="157"/>
        <v>0</v>
      </c>
      <c r="MYG31">
        <f t="shared" si="157"/>
        <v>0</v>
      </c>
      <c r="MYH31">
        <f t="shared" si="157"/>
        <v>0</v>
      </c>
      <c r="MYI31">
        <f t="shared" si="157"/>
        <v>0</v>
      </c>
      <c r="MYJ31">
        <f t="shared" si="157"/>
        <v>0</v>
      </c>
      <c r="MYK31">
        <f t="shared" si="157"/>
        <v>0</v>
      </c>
      <c r="MYL31">
        <f t="shared" si="157"/>
        <v>0</v>
      </c>
      <c r="MYM31">
        <f t="shared" si="157"/>
        <v>0</v>
      </c>
      <c r="MYN31">
        <f t="shared" si="157"/>
        <v>0</v>
      </c>
      <c r="MYO31">
        <f t="shared" si="157"/>
        <v>0</v>
      </c>
      <c r="MYP31">
        <f t="shared" si="157"/>
        <v>0</v>
      </c>
      <c r="MYQ31">
        <f t="shared" si="157"/>
        <v>0</v>
      </c>
      <c r="MYR31">
        <f t="shared" si="157"/>
        <v>0</v>
      </c>
      <c r="MYS31">
        <f t="shared" si="157"/>
        <v>0</v>
      </c>
      <c r="MYT31">
        <f t="shared" si="157"/>
        <v>0</v>
      </c>
      <c r="MYU31">
        <f t="shared" si="157"/>
        <v>0</v>
      </c>
      <c r="MYV31">
        <f t="shared" si="157"/>
        <v>0</v>
      </c>
      <c r="MYW31">
        <f t="shared" si="157"/>
        <v>0</v>
      </c>
      <c r="MYX31">
        <f t="shared" si="157"/>
        <v>0</v>
      </c>
      <c r="MYY31">
        <f t="shared" si="157"/>
        <v>0</v>
      </c>
      <c r="MYZ31">
        <f t="shared" si="157"/>
        <v>0</v>
      </c>
      <c r="MZA31">
        <f t="shared" si="157"/>
        <v>0</v>
      </c>
      <c r="MZB31">
        <f t="shared" si="157"/>
        <v>0</v>
      </c>
      <c r="MZC31">
        <f t="shared" si="157"/>
        <v>0</v>
      </c>
      <c r="MZD31">
        <f t="shared" si="157"/>
        <v>0</v>
      </c>
      <c r="MZE31">
        <f t="shared" si="157"/>
        <v>0</v>
      </c>
      <c r="MZF31">
        <f t="shared" si="157"/>
        <v>0</v>
      </c>
      <c r="MZG31">
        <f t="shared" si="157"/>
        <v>0</v>
      </c>
      <c r="MZH31">
        <f t="shared" si="157"/>
        <v>0</v>
      </c>
      <c r="MZI31">
        <f t="shared" si="157"/>
        <v>0</v>
      </c>
      <c r="MZJ31">
        <f t="shared" si="157"/>
        <v>0</v>
      </c>
      <c r="MZK31">
        <f t="shared" si="157"/>
        <v>0</v>
      </c>
      <c r="MZL31">
        <f t="shared" si="157"/>
        <v>0</v>
      </c>
      <c r="MZM31">
        <f t="shared" si="157"/>
        <v>0</v>
      </c>
      <c r="MZN31">
        <f t="shared" si="157"/>
        <v>0</v>
      </c>
      <c r="MZO31">
        <f t="shared" si="157"/>
        <v>0</v>
      </c>
      <c r="MZP31">
        <f t="shared" si="157"/>
        <v>0</v>
      </c>
      <c r="MZQ31">
        <f t="shared" si="157"/>
        <v>0</v>
      </c>
      <c r="MZR31">
        <f t="shared" si="157"/>
        <v>0</v>
      </c>
      <c r="MZS31">
        <f t="shared" ref="MZS31:NCD31" si="158">MZR32</f>
        <v>0</v>
      </c>
      <c r="MZT31">
        <f t="shared" si="158"/>
        <v>0</v>
      </c>
      <c r="MZU31">
        <f t="shared" si="158"/>
        <v>0</v>
      </c>
      <c r="MZV31">
        <f t="shared" si="158"/>
        <v>0</v>
      </c>
      <c r="MZW31">
        <f t="shared" si="158"/>
        <v>0</v>
      </c>
      <c r="MZX31">
        <f t="shared" si="158"/>
        <v>0</v>
      </c>
      <c r="MZY31">
        <f t="shared" si="158"/>
        <v>0</v>
      </c>
      <c r="MZZ31">
        <f t="shared" si="158"/>
        <v>0</v>
      </c>
      <c r="NAA31">
        <f t="shared" si="158"/>
        <v>0</v>
      </c>
      <c r="NAB31">
        <f t="shared" si="158"/>
        <v>0</v>
      </c>
      <c r="NAC31">
        <f t="shared" si="158"/>
        <v>0</v>
      </c>
      <c r="NAD31">
        <f t="shared" si="158"/>
        <v>0</v>
      </c>
      <c r="NAE31">
        <f t="shared" si="158"/>
        <v>0</v>
      </c>
      <c r="NAF31">
        <f t="shared" si="158"/>
        <v>0</v>
      </c>
      <c r="NAG31">
        <f t="shared" si="158"/>
        <v>0</v>
      </c>
      <c r="NAH31">
        <f t="shared" si="158"/>
        <v>0</v>
      </c>
      <c r="NAI31">
        <f t="shared" si="158"/>
        <v>0</v>
      </c>
      <c r="NAJ31">
        <f t="shared" si="158"/>
        <v>0</v>
      </c>
      <c r="NAK31">
        <f t="shared" si="158"/>
        <v>0</v>
      </c>
      <c r="NAL31">
        <f t="shared" si="158"/>
        <v>0</v>
      </c>
      <c r="NAM31">
        <f t="shared" si="158"/>
        <v>0</v>
      </c>
      <c r="NAN31">
        <f t="shared" si="158"/>
        <v>0</v>
      </c>
      <c r="NAO31">
        <f t="shared" si="158"/>
        <v>0</v>
      </c>
      <c r="NAP31">
        <f t="shared" si="158"/>
        <v>0</v>
      </c>
      <c r="NAQ31">
        <f t="shared" si="158"/>
        <v>0</v>
      </c>
      <c r="NAR31">
        <f t="shared" si="158"/>
        <v>0</v>
      </c>
      <c r="NAS31">
        <f t="shared" si="158"/>
        <v>0</v>
      </c>
      <c r="NAT31">
        <f t="shared" si="158"/>
        <v>0</v>
      </c>
      <c r="NAU31">
        <f t="shared" si="158"/>
        <v>0</v>
      </c>
      <c r="NAV31">
        <f t="shared" si="158"/>
        <v>0</v>
      </c>
      <c r="NAW31">
        <f t="shared" si="158"/>
        <v>0</v>
      </c>
      <c r="NAX31">
        <f t="shared" si="158"/>
        <v>0</v>
      </c>
      <c r="NAY31">
        <f t="shared" si="158"/>
        <v>0</v>
      </c>
      <c r="NAZ31">
        <f t="shared" si="158"/>
        <v>0</v>
      </c>
      <c r="NBA31">
        <f t="shared" si="158"/>
        <v>0</v>
      </c>
      <c r="NBB31">
        <f t="shared" si="158"/>
        <v>0</v>
      </c>
      <c r="NBC31">
        <f t="shared" si="158"/>
        <v>0</v>
      </c>
      <c r="NBD31">
        <f t="shared" si="158"/>
        <v>0</v>
      </c>
      <c r="NBE31">
        <f t="shared" si="158"/>
        <v>0</v>
      </c>
      <c r="NBF31">
        <f t="shared" si="158"/>
        <v>0</v>
      </c>
      <c r="NBG31">
        <f t="shared" si="158"/>
        <v>0</v>
      </c>
      <c r="NBH31">
        <f t="shared" si="158"/>
        <v>0</v>
      </c>
      <c r="NBI31">
        <f t="shared" si="158"/>
        <v>0</v>
      </c>
      <c r="NBJ31">
        <f t="shared" si="158"/>
        <v>0</v>
      </c>
      <c r="NBK31">
        <f t="shared" si="158"/>
        <v>0</v>
      </c>
      <c r="NBL31">
        <f t="shared" si="158"/>
        <v>0</v>
      </c>
      <c r="NBM31">
        <f t="shared" si="158"/>
        <v>0</v>
      </c>
      <c r="NBN31">
        <f t="shared" si="158"/>
        <v>0</v>
      </c>
      <c r="NBO31">
        <f t="shared" si="158"/>
        <v>0</v>
      </c>
      <c r="NBP31">
        <f t="shared" si="158"/>
        <v>0</v>
      </c>
      <c r="NBQ31">
        <f t="shared" si="158"/>
        <v>0</v>
      </c>
      <c r="NBR31">
        <f t="shared" si="158"/>
        <v>0</v>
      </c>
      <c r="NBS31">
        <f t="shared" si="158"/>
        <v>0</v>
      </c>
      <c r="NBT31">
        <f t="shared" si="158"/>
        <v>0</v>
      </c>
      <c r="NBU31">
        <f t="shared" si="158"/>
        <v>0</v>
      </c>
      <c r="NBV31">
        <f t="shared" si="158"/>
        <v>0</v>
      </c>
      <c r="NBW31">
        <f t="shared" si="158"/>
        <v>0</v>
      </c>
      <c r="NBX31">
        <f t="shared" si="158"/>
        <v>0</v>
      </c>
      <c r="NBY31">
        <f t="shared" si="158"/>
        <v>0</v>
      </c>
      <c r="NBZ31">
        <f t="shared" si="158"/>
        <v>0</v>
      </c>
      <c r="NCA31">
        <f t="shared" si="158"/>
        <v>0</v>
      </c>
      <c r="NCB31">
        <f t="shared" si="158"/>
        <v>0</v>
      </c>
      <c r="NCC31">
        <f t="shared" si="158"/>
        <v>0</v>
      </c>
      <c r="NCD31">
        <f t="shared" si="158"/>
        <v>0</v>
      </c>
      <c r="NCE31">
        <f t="shared" ref="NCE31:NEP31" si="159">NCD32</f>
        <v>0</v>
      </c>
      <c r="NCF31">
        <f t="shared" si="159"/>
        <v>0</v>
      </c>
      <c r="NCG31">
        <f t="shared" si="159"/>
        <v>0</v>
      </c>
      <c r="NCH31">
        <f t="shared" si="159"/>
        <v>0</v>
      </c>
      <c r="NCI31">
        <f t="shared" si="159"/>
        <v>0</v>
      </c>
      <c r="NCJ31">
        <f t="shared" si="159"/>
        <v>0</v>
      </c>
      <c r="NCK31">
        <f t="shared" si="159"/>
        <v>0</v>
      </c>
      <c r="NCL31">
        <f t="shared" si="159"/>
        <v>0</v>
      </c>
      <c r="NCM31">
        <f t="shared" si="159"/>
        <v>0</v>
      </c>
      <c r="NCN31">
        <f t="shared" si="159"/>
        <v>0</v>
      </c>
      <c r="NCO31">
        <f t="shared" si="159"/>
        <v>0</v>
      </c>
      <c r="NCP31">
        <f t="shared" si="159"/>
        <v>0</v>
      </c>
      <c r="NCQ31">
        <f t="shared" si="159"/>
        <v>0</v>
      </c>
      <c r="NCR31">
        <f t="shared" si="159"/>
        <v>0</v>
      </c>
      <c r="NCS31">
        <f t="shared" si="159"/>
        <v>0</v>
      </c>
      <c r="NCT31">
        <f t="shared" si="159"/>
        <v>0</v>
      </c>
      <c r="NCU31">
        <f t="shared" si="159"/>
        <v>0</v>
      </c>
      <c r="NCV31">
        <f t="shared" si="159"/>
        <v>0</v>
      </c>
      <c r="NCW31">
        <f t="shared" si="159"/>
        <v>0</v>
      </c>
      <c r="NCX31">
        <f t="shared" si="159"/>
        <v>0</v>
      </c>
      <c r="NCY31">
        <f t="shared" si="159"/>
        <v>0</v>
      </c>
      <c r="NCZ31">
        <f t="shared" si="159"/>
        <v>0</v>
      </c>
      <c r="NDA31">
        <f t="shared" si="159"/>
        <v>0</v>
      </c>
      <c r="NDB31">
        <f t="shared" si="159"/>
        <v>0</v>
      </c>
      <c r="NDC31">
        <f t="shared" si="159"/>
        <v>0</v>
      </c>
      <c r="NDD31">
        <f t="shared" si="159"/>
        <v>0</v>
      </c>
      <c r="NDE31">
        <f t="shared" si="159"/>
        <v>0</v>
      </c>
      <c r="NDF31">
        <f t="shared" si="159"/>
        <v>0</v>
      </c>
      <c r="NDG31">
        <f t="shared" si="159"/>
        <v>0</v>
      </c>
      <c r="NDH31">
        <f t="shared" si="159"/>
        <v>0</v>
      </c>
      <c r="NDI31">
        <f t="shared" si="159"/>
        <v>0</v>
      </c>
      <c r="NDJ31">
        <f t="shared" si="159"/>
        <v>0</v>
      </c>
      <c r="NDK31">
        <f t="shared" si="159"/>
        <v>0</v>
      </c>
      <c r="NDL31">
        <f t="shared" si="159"/>
        <v>0</v>
      </c>
      <c r="NDM31">
        <f t="shared" si="159"/>
        <v>0</v>
      </c>
      <c r="NDN31">
        <f t="shared" si="159"/>
        <v>0</v>
      </c>
      <c r="NDO31">
        <f t="shared" si="159"/>
        <v>0</v>
      </c>
      <c r="NDP31">
        <f t="shared" si="159"/>
        <v>0</v>
      </c>
      <c r="NDQ31">
        <f t="shared" si="159"/>
        <v>0</v>
      </c>
      <c r="NDR31">
        <f t="shared" si="159"/>
        <v>0</v>
      </c>
      <c r="NDS31">
        <f t="shared" si="159"/>
        <v>0</v>
      </c>
      <c r="NDT31">
        <f t="shared" si="159"/>
        <v>0</v>
      </c>
      <c r="NDU31">
        <f t="shared" si="159"/>
        <v>0</v>
      </c>
      <c r="NDV31">
        <f t="shared" si="159"/>
        <v>0</v>
      </c>
      <c r="NDW31">
        <f t="shared" si="159"/>
        <v>0</v>
      </c>
      <c r="NDX31">
        <f t="shared" si="159"/>
        <v>0</v>
      </c>
      <c r="NDY31">
        <f t="shared" si="159"/>
        <v>0</v>
      </c>
      <c r="NDZ31">
        <f t="shared" si="159"/>
        <v>0</v>
      </c>
      <c r="NEA31">
        <f t="shared" si="159"/>
        <v>0</v>
      </c>
      <c r="NEB31">
        <f t="shared" si="159"/>
        <v>0</v>
      </c>
      <c r="NEC31">
        <f t="shared" si="159"/>
        <v>0</v>
      </c>
      <c r="NED31">
        <f t="shared" si="159"/>
        <v>0</v>
      </c>
      <c r="NEE31">
        <f t="shared" si="159"/>
        <v>0</v>
      </c>
      <c r="NEF31">
        <f t="shared" si="159"/>
        <v>0</v>
      </c>
      <c r="NEG31">
        <f t="shared" si="159"/>
        <v>0</v>
      </c>
      <c r="NEH31">
        <f t="shared" si="159"/>
        <v>0</v>
      </c>
      <c r="NEI31">
        <f t="shared" si="159"/>
        <v>0</v>
      </c>
      <c r="NEJ31">
        <f t="shared" si="159"/>
        <v>0</v>
      </c>
      <c r="NEK31">
        <f t="shared" si="159"/>
        <v>0</v>
      </c>
      <c r="NEL31">
        <f t="shared" si="159"/>
        <v>0</v>
      </c>
      <c r="NEM31">
        <f t="shared" si="159"/>
        <v>0</v>
      </c>
      <c r="NEN31">
        <f t="shared" si="159"/>
        <v>0</v>
      </c>
      <c r="NEO31">
        <f t="shared" si="159"/>
        <v>0</v>
      </c>
      <c r="NEP31">
        <f t="shared" si="159"/>
        <v>0</v>
      </c>
      <c r="NEQ31">
        <f t="shared" ref="NEQ31:NHB31" si="160">NEP32</f>
        <v>0</v>
      </c>
      <c r="NER31">
        <f t="shared" si="160"/>
        <v>0</v>
      </c>
      <c r="NES31">
        <f t="shared" si="160"/>
        <v>0</v>
      </c>
      <c r="NET31">
        <f t="shared" si="160"/>
        <v>0</v>
      </c>
      <c r="NEU31">
        <f t="shared" si="160"/>
        <v>0</v>
      </c>
      <c r="NEV31">
        <f t="shared" si="160"/>
        <v>0</v>
      </c>
      <c r="NEW31">
        <f t="shared" si="160"/>
        <v>0</v>
      </c>
      <c r="NEX31">
        <f t="shared" si="160"/>
        <v>0</v>
      </c>
      <c r="NEY31">
        <f t="shared" si="160"/>
        <v>0</v>
      </c>
      <c r="NEZ31">
        <f t="shared" si="160"/>
        <v>0</v>
      </c>
      <c r="NFA31">
        <f t="shared" si="160"/>
        <v>0</v>
      </c>
      <c r="NFB31">
        <f t="shared" si="160"/>
        <v>0</v>
      </c>
      <c r="NFC31">
        <f t="shared" si="160"/>
        <v>0</v>
      </c>
      <c r="NFD31">
        <f t="shared" si="160"/>
        <v>0</v>
      </c>
      <c r="NFE31">
        <f t="shared" si="160"/>
        <v>0</v>
      </c>
      <c r="NFF31">
        <f t="shared" si="160"/>
        <v>0</v>
      </c>
      <c r="NFG31">
        <f t="shared" si="160"/>
        <v>0</v>
      </c>
      <c r="NFH31">
        <f t="shared" si="160"/>
        <v>0</v>
      </c>
      <c r="NFI31">
        <f t="shared" si="160"/>
        <v>0</v>
      </c>
      <c r="NFJ31">
        <f t="shared" si="160"/>
        <v>0</v>
      </c>
      <c r="NFK31">
        <f t="shared" si="160"/>
        <v>0</v>
      </c>
      <c r="NFL31">
        <f t="shared" si="160"/>
        <v>0</v>
      </c>
      <c r="NFM31">
        <f t="shared" si="160"/>
        <v>0</v>
      </c>
      <c r="NFN31">
        <f t="shared" si="160"/>
        <v>0</v>
      </c>
      <c r="NFO31">
        <f t="shared" si="160"/>
        <v>0</v>
      </c>
      <c r="NFP31">
        <f t="shared" si="160"/>
        <v>0</v>
      </c>
      <c r="NFQ31">
        <f t="shared" si="160"/>
        <v>0</v>
      </c>
      <c r="NFR31">
        <f t="shared" si="160"/>
        <v>0</v>
      </c>
      <c r="NFS31">
        <f t="shared" si="160"/>
        <v>0</v>
      </c>
      <c r="NFT31">
        <f t="shared" si="160"/>
        <v>0</v>
      </c>
      <c r="NFU31">
        <f t="shared" si="160"/>
        <v>0</v>
      </c>
      <c r="NFV31">
        <f t="shared" si="160"/>
        <v>0</v>
      </c>
      <c r="NFW31">
        <f t="shared" si="160"/>
        <v>0</v>
      </c>
      <c r="NFX31">
        <f t="shared" si="160"/>
        <v>0</v>
      </c>
      <c r="NFY31">
        <f t="shared" si="160"/>
        <v>0</v>
      </c>
      <c r="NFZ31">
        <f t="shared" si="160"/>
        <v>0</v>
      </c>
      <c r="NGA31">
        <f t="shared" si="160"/>
        <v>0</v>
      </c>
      <c r="NGB31">
        <f t="shared" si="160"/>
        <v>0</v>
      </c>
      <c r="NGC31">
        <f t="shared" si="160"/>
        <v>0</v>
      </c>
      <c r="NGD31">
        <f t="shared" si="160"/>
        <v>0</v>
      </c>
      <c r="NGE31">
        <f t="shared" si="160"/>
        <v>0</v>
      </c>
      <c r="NGF31">
        <f t="shared" si="160"/>
        <v>0</v>
      </c>
      <c r="NGG31">
        <f t="shared" si="160"/>
        <v>0</v>
      </c>
      <c r="NGH31">
        <f t="shared" si="160"/>
        <v>0</v>
      </c>
      <c r="NGI31">
        <f t="shared" si="160"/>
        <v>0</v>
      </c>
      <c r="NGJ31">
        <f t="shared" si="160"/>
        <v>0</v>
      </c>
      <c r="NGK31">
        <f t="shared" si="160"/>
        <v>0</v>
      </c>
      <c r="NGL31">
        <f t="shared" si="160"/>
        <v>0</v>
      </c>
      <c r="NGM31">
        <f t="shared" si="160"/>
        <v>0</v>
      </c>
      <c r="NGN31">
        <f t="shared" si="160"/>
        <v>0</v>
      </c>
      <c r="NGO31">
        <f t="shared" si="160"/>
        <v>0</v>
      </c>
      <c r="NGP31">
        <f t="shared" si="160"/>
        <v>0</v>
      </c>
      <c r="NGQ31">
        <f t="shared" si="160"/>
        <v>0</v>
      </c>
      <c r="NGR31">
        <f t="shared" si="160"/>
        <v>0</v>
      </c>
      <c r="NGS31">
        <f t="shared" si="160"/>
        <v>0</v>
      </c>
      <c r="NGT31">
        <f t="shared" si="160"/>
        <v>0</v>
      </c>
      <c r="NGU31">
        <f t="shared" si="160"/>
        <v>0</v>
      </c>
      <c r="NGV31">
        <f t="shared" si="160"/>
        <v>0</v>
      </c>
      <c r="NGW31">
        <f t="shared" si="160"/>
        <v>0</v>
      </c>
      <c r="NGX31">
        <f t="shared" si="160"/>
        <v>0</v>
      </c>
      <c r="NGY31">
        <f t="shared" si="160"/>
        <v>0</v>
      </c>
      <c r="NGZ31">
        <f t="shared" si="160"/>
        <v>0</v>
      </c>
      <c r="NHA31">
        <f t="shared" si="160"/>
        <v>0</v>
      </c>
      <c r="NHB31">
        <f t="shared" si="160"/>
        <v>0</v>
      </c>
      <c r="NHC31">
        <f t="shared" ref="NHC31:NJN31" si="161">NHB32</f>
        <v>0</v>
      </c>
      <c r="NHD31">
        <f t="shared" si="161"/>
        <v>0</v>
      </c>
      <c r="NHE31">
        <f t="shared" si="161"/>
        <v>0</v>
      </c>
      <c r="NHF31">
        <f t="shared" si="161"/>
        <v>0</v>
      </c>
      <c r="NHG31">
        <f t="shared" si="161"/>
        <v>0</v>
      </c>
      <c r="NHH31">
        <f t="shared" si="161"/>
        <v>0</v>
      </c>
      <c r="NHI31">
        <f t="shared" si="161"/>
        <v>0</v>
      </c>
      <c r="NHJ31">
        <f t="shared" si="161"/>
        <v>0</v>
      </c>
      <c r="NHK31">
        <f t="shared" si="161"/>
        <v>0</v>
      </c>
      <c r="NHL31">
        <f t="shared" si="161"/>
        <v>0</v>
      </c>
      <c r="NHM31">
        <f t="shared" si="161"/>
        <v>0</v>
      </c>
      <c r="NHN31">
        <f t="shared" si="161"/>
        <v>0</v>
      </c>
      <c r="NHO31">
        <f t="shared" si="161"/>
        <v>0</v>
      </c>
      <c r="NHP31">
        <f t="shared" si="161"/>
        <v>0</v>
      </c>
      <c r="NHQ31">
        <f t="shared" si="161"/>
        <v>0</v>
      </c>
      <c r="NHR31">
        <f t="shared" si="161"/>
        <v>0</v>
      </c>
      <c r="NHS31">
        <f t="shared" si="161"/>
        <v>0</v>
      </c>
      <c r="NHT31">
        <f t="shared" si="161"/>
        <v>0</v>
      </c>
      <c r="NHU31">
        <f t="shared" si="161"/>
        <v>0</v>
      </c>
      <c r="NHV31">
        <f t="shared" si="161"/>
        <v>0</v>
      </c>
      <c r="NHW31">
        <f t="shared" si="161"/>
        <v>0</v>
      </c>
      <c r="NHX31">
        <f t="shared" si="161"/>
        <v>0</v>
      </c>
      <c r="NHY31">
        <f t="shared" si="161"/>
        <v>0</v>
      </c>
      <c r="NHZ31">
        <f t="shared" si="161"/>
        <v>0</v>
      </c>
      <c r="NIA31">
        <f t="shared" si="161"/>
        <v>0</v>
      </c>
      <c r="NIB31">
        <f t="shared" si="161"/>
        <v>0</v>
      </c>
      <c r="NIC31">
        <f t="shared" si="161"/>
        <v>0</v>
      </c>
      <c r="NID31">
        <f t="shared" si="161"/>
        <v>0</v>
      </c>
      <c r="NIE31">
        <f t="shared" si="161"/>
        <v>0</v>
      </c>
      <c r="NIF31">
        <f t="shared" si="161"/>
        <v>0</v>
      </c>
      <c r="NIG31">
        <f t="shared" si="161"/>
        <v>0</v>
      </c>
      <c r="NIH31">
        <f t="shared" si="161"/>
        <v>0</v>
      </c>
      <c r="NII31">
        <f t="shared" si="161"/>
        <v>0</v>
      </c>
      <c r="NIJ31">
        <f t="shared" si="161"/>
        <v>0</v>
      </c>
      <c r="NIK31">
        <f t="shared" si="161"/>
        <v>0</v>
      </c>
      <c r="NIL31">
        <f t="shared" si="161"/>
        <v>0</v>
      </c>
      <c r="NIM31">
        <f t="shared" si="161"/>
        <v>0</v>
      </c>
      <c r="NIN31">
        <f t="shared" si="161"/>
        <v>0</v>
      </c>
      <c r="NIO31">
        <f t="shared" si="161"/>
        <v>0</v>
      </c>
      <c r="NIP31">
        <f t="shared" si="161"/>
        <v>0</v>
      </c>
      <c r="NIQ31">
        <f t="shared" si="161"/>
        <v>0</v>
      </c>
      <c r="NIR31">
        <f t="shared" si="161"/>
        <v>0</v>
      </c>
      <c r="NIS31">
        <f t="shared" si="161"/>
        <v>0</v>
      </c>
      <c r="NIT31">
        <f t="shared" si="161"/>
        <v>0</v>
      </c>
      <c r="NIU31">
        <f t="shared" si="161"/>
        <v>0</v>
      </c>
      <c r="NIV31">
        <f t="shared" si="161"/>
        <v>0</v>
      </c>
      <c r="NIW31">
        <f t="shared" si="161"/>
        <v>0</v>
      </c>
      <c r="NIX31">
        <f t="shared" si="161"/>
        <v>0</v>
      </c>
      <c r="NIY31">
        <f t="shared" si="161"/>
        <v>0</v>
      </c>
      <c r="NIZ31">
        <f t="shared" si="161"/>
        <v>0</v>
      </c>
      <c r="NJA31">
        <f t="shared" si="161"/>
        <v>0</v>
      </c>
      <c r="NJB31">
        <f t="shared" si="161"/>
        <v>0</v>
      </c>
      <c r="NJC31">
        <f t="shared" si="161"/>
        <v>0</v>
      </c>
      <c r="NJD31">
        <f t="shared" si="161"/>
        <v>0</v>
      </c>
      <c r="NJE31">
        <f t="shared" si="161"/>
        <v>0</v>
      </c>
      <c r="NJF31">
        <f t="shared" si="161"/>
        <v>0</v>
      </c>
      <c r="NJG31">
        <f t="shared" si="161"/>
        <v>0</v>
      </c>
      <c r="NJH31">
        <f t="shared" si="161"/>
        <v>0</v>
      </c>
      <c r="NJI31">
        <f t="shared" si="161"/>
        <v>0</v>
      </c>
      <c r="NJJ31">
        <f t="shared" si="161"/>
        <v>0</v>
      </c>
      <c r="NJK31">
        <f t="shared" si="161"/>
        <v>0</v>
      </c>
      <c r="NJL31">
        <f t="shared" si="161"/>
        <v>0</v>
      </c>
      <c r="NJM31">
        <f t="shared" si="161"/>
        <v>0</v>
      </c>
      <c r="NJN31">
        <f t="shared" si="161"/>
        <v>0</v>
      </c>
      <c r="NJO31">
        <f t="shared" ref="NJO31:NLZ31" si="162">NJN32</f>
        <v>0</v>
      </c>
      <c r="NJP31">
        <f t="shared" si="162"/>
        <v>0</v>
      </c>
      <c r="NJQ31">
        <f t="shared" si="162"/>
        <v>0</v>
      </c>
      <c r="NJR31">
        <f t="shared" si="162"/>
        <v>0</v>
      </c>
      <c r="NJS31">
        <f t="shared" si="162"/>
        <v>0</v>
      </c>
      <c r="NJT31">
        <f t="shared" si="162"/>
        <v>0</v>
      </c>
      <c r="NJU31">
        <f t="shared" si="162"/>
        <v>0</v>
      </c>
      <c r="NJV31">
        <f t="shared" si="162"/>
        <v>0</v>
      </c>
      <c r="NJW31">
        <f t="shared" si="162"/>
        <v>0</v>
      </c>
      <c r="NJX31">
        <f t="shared" si="162"/>
        <v>0</v>
      </c>
      <c r="NJY31">
        <f t="shared" si="162"/>
        <v>0</v>
      </c>
      <c r="NJZ31">
        <f t="shared" si="162"/>
        <v>0</v>
      </c>
      <c r="NKA31">
        <f t="shared" si="162"/>
        <v>0</v>
      </c>
      <c r="NKB31">
        <f t="shared" si="162"/>
        <v>0</v>
      </c>
      <c r="NKC31">
        <f t="shared" si="162"/>
        <v>0</v>
      </c>
      <c r="NKD31">
        <f t="shared" si="162"/>
        <v>0</v>
      </c>
      <c r="NKE31">
        <f t="shared" si="162"/>
        <v>0</v>
      </c>
      <c r="NKF31">
        <f t="shared" si="162"/>
        <v>0</v>
      </c>
      <c r="NKG31">
        <f t="shared" si="162"/>
        <v>0</v>
      </c>
      <c r="NKH31">
        <f t="shared" si="162"/>
        <v>0</v>
      </c>
      <c r="NKI31">
        <f t="shared" si="162"/>
        <v>0</v>
      </c>
      <c r="NKJ31">
        <f t="shared" si="162"/>
        <v>0</v>
      </c>
      <c r="NKK31">
        <f t="shared" si="162"/>
        <v>0</v>
      </c>
      <c r="NKL31">
        <f t="shared" si="162"/>
        <v>0</v>
      </c>
      <c r="NKM31">
        <f t="shared" si="162"/>
        <v>0</v>
      </c>
      <c r="NKN31">
        <f t="shared" si="162"/>
        <v>0</v>
      </c>
      <c r="NKO31">
        <f t="shared" si="162"/>
        <v>0</v>
      </c>
      <c r="NKP31">
        <f t="shared" si="162"/>
        <v>0</v>
      </c>
      <c r="NKQ31">
        <f t="shared" si="162"/>
        <v>0</v>
      </c>
      <c r="NKR31">
        <f t="shared" si="162"/>
        <v>0</v>
      </c>
      <c r="NKS31">
        <f t="shared" si="162"/>
        <v>0</v>
      </c>
      <c r="NKT31">
        <f t="shared" si="162"/>
        <v>0</v>
      </c>
      <c r="NKU31">
        <f t="shared" si="162"/>
        <v>0</v>
      </c>
      <c r="NKV31">
        <f t="shared" si="162"/>
        <v>0</v>
      </c>
      <c r="NKW31">
        <f t="shared" si="162"/>
        <v>0</v>
      </c>
      <c r="NKX31">
        <f t="shared" si="162"/>
        <v>0</v>
      </c>
      <c r="NKY31">
        <f t="shared" si="162"/>
        <v>0</v>
      </c>
      <c r="NKZ31">
        <f t="shared" si="162"/>
        <v>0</v>
      </c>
      <c r="NLA31">
        <f t="shared" si="162"/>
        <v>0</v>
      </c>
      <c r="NLB31">
        <f t="shared" si="162"/>
        <v>0</v>
      </c>
      <c r="NLC31">
        <f t="shared" si="162"/>
        <v>0</v>
      </c>
      <c r="NLD31">
        <f t="shared" si="162"/>
        <v>0</v>
      </c>
      <c r="NLE31">
        <f t="shared" si="162"/>
        <v>0</v>
      </c>
      <c r="NLF31">
        <f t="shared" si="162"/>
        <v>0</v>
      </c>
      <c r="NLG31">
        <f t="shared" si="162"/>
        <v>0</v>
      </c>
      <c r="NLH31">
        <f t="shared" si="162"/>
        <v>0</v>
      </c>
      <c r="NLI31">
        <f t="shared" si="162"/>
        <v>0</v>
      </c>
      <c r="NLJ31">
        <f t="shared" si="162"/>
        <v>0</v>
      </c>
      <c r="NLK31">
        <f t="shared" si="162"/>
        <v>0</v>
      </c>
      <c r="NLL31">
        <f t="shared" si="162"/>
        <v>0</v>
      </c>
      <c r="NLM31">
        <f t="shared" si="162"/>
        <v>0</v>
      </c>
      <c r="NLN31">
        <f t="shared" si="162"/>
        <v>0</v>
      </c>
      <c r="NLO31">
        <f t="shared" si="162"/>
        <v>0</v>
      </c>
      <c r="NLP31">
        <f t="shared" si="162"/>
        <v>0</v>
      </c>
      <c r="NLQ31">
        <f t="shared" si="162"/>
        <v>0</v>
      </c>
      <c r="NLR31">
        <f t="shared" si="162"/>
        <v>0</v>
      </c>
      <c r="NLS31">
        <f t="shared" si="162"/>
        <v>0</v>
      </c>
      <c r="NLT31">
        <f t="shared" si="162"/>
        <v>0</v>
      </c>
      <c r="NLU31">
        <f t="shared" si="162"/>
        <v>0</v>
      </c>
      <c r="NLV31">
        <f t="shared" si="162"/>
        <v>0</v>
      </c>
      <c r="NLW31">
        <f t="shared" si="162"/>
        <v>0</v>
      </c>
      <c r="NLX31">
        <f t="shared" si="162"/>
        <v>0</v>
      </c>
      <c r="NLY31">
        <f t="shared" si="162"/>
        <v>0</v>
      </c>
      <c r="NLZ31">
        <f t="shared" si="162"/>
        <v>0</v>
      </c>
      <c r="NMA31">
        <f t="shared" ref="NMA31:NOL31" si="163">NLZ32</f>
        <v>0</v>
      </c>
      <c r="NMB31">
        <f t="shared" si="163"/>
        <v>0</v>
      </c>
      <c r="NMC31">
        <f t="shared" si="163"/>
        <v>0</v>
      </c>
      <c r="NMD31">
        <f t="shared" si="163"/>
        <v>0</v>
      </c>
      <c r="NME31">
        <f t="shared" si="163"/>
        <v>0</v>
      </c>
      <c r="NMF31">
        <f t="shared" si="163"/>
        <v>0</v>
      </c>
      <c r="NMG31">
        <f t="shared" si="163"/>
        <v>0</v>
      </c>
      <c r="NMH31">
        <f t="shared" si="163"/>
        <v>0</v>
      </c>
      <c r="NMI31">
        <f t="shared" si="163"/>
        <v>0</v>
      </c>
      <c r="NMJ31">
        <f t="shared" si="163"/>
        <v>0</v>
      </c>
      <c r="NMK31">
        <f t="shared" si="163"/>
        <v>0</v>
      </c>
      <c r="NML31">
        <f t="shared" si="163"/>
        <v>0</v>
      </c>
      <c r="NMM31">
        <f t="shared" si="163"/>
        <v>0</v>
      </c>
      <c r="NMN31">
        <f t="shared" si="163"/>
        <v>0</v>
      </c>
      <c r="NMO31">
        <f t="shared" si="163"/>
        <v>0</v>
      </c>
      <c r="NMP31">
        <f t="shared" si="163"/>
        <v>0</v>
      </c>
      <c r="NMQ31">
        <f t="shared" si="163"/>
        <v>0</v>
      </c>
      <c r="NMR31">
        <f t="shared" si="163"/>
        <v>0</v>
      </c>
      <c r="NMS31">
        <f t="shared" si="163"/>
        <v>0</v>
      </c>
      <c r="NMT31">
        <f t="shared" si="163"/>
        <v>0</v>
      </c>
      <c r="NMU31">
        <f t="shared" si="163"/>
        <v>0</v>
      </c>
      <c r="NMV31">
        <f t="shared" si="163"/>
        <v>0</v>
      </c>
      <c r="NMW31">
        <f t="shared" si="163"/>
        <v>0</v>
      </c>
      <c r="NMX31">
        <f t="shared" si="163"/>
        <v>0</v>
      </c>
      <c r="NMY31">
        <f t="shared" si="163"/>
        <v>0</v>
      </c>
      <c r="NMZ31">
        <f t="shared" si="163"/>
        <v>0</v>
      </c>
      <c r="NNA31">
        <f t="shared" si="163"/>
        <v>0</v>
      </c>
      <c r="NNB31">
        <f t="shared" si="163"/>
        <v>0</v>
      </c>
      <c r="NNC31">
        <f t="shared" si="163"/>
        <v>0</v>
      </c>
      <c r="NND31">
        <f t="shared" si="163"/>
        <v>0</v>
      </c>
      <c r="NNE31">
        <f t="shared" si="163"/>
        <v>0</v>
      </c>
      <c r="NNF31">
        <f t="shared" si="163"/>
        <v>0</v>
      </c>
      <c r="NNG31">
        <f t="shared" si="163"/>
        <v>0</v>
      </c>
      <c r="NNH31">
        <f t="shared" si="163"/>
        <v>0</v>
      </c>
      <c r="NNI31">
        <f t="shared" si="163"/>
        <v>0</v>
      </c>
      <c r="NNJ31">
        <f t="shared" si="163"/>
        <v>0</v>
      </c>
      <c r="NNK31">
        <f t="shared" si="163"/>
        <v>0</v>
      </c>
      <c r="NNL31">
        <f t="shared" si="163"/>
        <v>0</v>
      </c>
      <c r="NNM31">
        <f t="shared" si="163"/>
        <v>0</v>
      </c>
      <c r="NNN31">
        <f t="shared" si="163"/>
        <v>0</v>
      </c>
      <c r="NNO31">
        <f t="shared" si="163"/>
        <v>0</v>
      </c>
      <c r="NNP31">
        <f t="shared" si="163"/>
        <v>0</v>
      </c>
      <c r="NNQ31">
        <f t="shared" si="163"/>
        <v>0</v>
      </c>
      <c r="NNR31">
        <f t="shared" si="163"/>
        <v>0</v>
      </c>
      <c r="NNS31">
        <f t="shared" si="163"/>
        <v>0</v>
      </c>
      <c r="NNT31">
        <f t="shared" si="163"/>
        <v>0</v>
      </c>
      <c r="NNU31">
        <f t="shared" si="163"/>
        <v>0</v>
      </c>
      <c r="NNV31">
        <f t="shared" si="163"/>
        <v>0</v>
      </c>
      <c r="NNW31">
        <f t="shared" si="163"/>
        <v>0</v>
      </c>
      <c r="NNX31">
        <f t="shared" si="163"/>
        <v>0</v>
      </c>
      <c r="NNY31">
        <f t="shared" si="163"/>
        <v>0</v>
      </c>
      <c r="NNZ31">
        <f t="shared" si="163"/>
        <v>0</v>
      </c>
      <c r="NOA31">
        <f t="shared" si="163"/>
        <v>0</v>
      </c>
      <c r="NOB31">
        <f t="shared" si="163"/>
        <v>0</v>
      </c>
      <c r="NOC31">
        <f t="shared" si="163"/>
        <v>0</v>
      </c>
      <c r="NOD31">
        <f t="shared" si="163"/>
        <v>0</v>
      </c>
      <c r="NOE31">
        <f t="shared" si="163"/>
        <v>0</v>
      </c>
      <c r="NOF31">
        <f t="shared" si="163"/>
        <v>0</v>
      </c>
      <c r="NOG31">
        <f t="shared" si="163"/>
        <v>0</v>
      </c>
      <c r="NOH31">
        <f t="shared" si="163"/>
        <v>0</v>
      </c>
      <c r="NOI31">
        <f t="shared" si="163"/>
        <v>0</v>
      </c>
      <c r="NOJ31">
        <f t="shared" si="163"/>
        <v>0</v>
      </c>
      <c r="NOK31">
        <f t="shared" si="163"/>
        <v>0</v>
      </c>
      <c r="NOL31">
        <f t="shared" si="163"/>
        <v>0</v>
      </c>
      <c r="NOM31">
        <f t="shared" ref="NOM31:NQX31" si="164">NOL32</f>
        <v>0</v>
      </c>
      <c r="NON31">
        <f t="shared" si="164"/>
        <v>0</v>
      </c>
      <c r="NOO31">
        <f t="shared" si="164"/>
        <v>0</v>
      </c>
      <c r="NOP31">
        <f t="shared" si="164"/>
        <v>0</v>
      </c>
      <c r="NOQ31">
        <f t="shared" si="164"/>
        <v>0</v>
      </c>
      <c r="NOR31">
        <f t="shared" si="164"/>
        <v>0</v>
      </c>
      <c r="NOS31">
        <f t="shared" si="164"/>
        <v>0</v>
      </c>
      <c r="NOT31">
        <f t="shared" si="164"/>
        <v>0</v>
      </c>
      <c r="NOU31">
        <f t="shared" si="164"/>
        <v>0</v>
      </c>
      <c r="NOV31">
        <f t="shared" si="164"/>
        <v>0</v>
      </c>
      <c r="NOW31">
        <f t="shared" si="164"/>
        <v>0</v>
      </c>
      <c r="NOX31">
        <f t="shared" si="164"/>
        <v>0</v>
      </c>
      <c r="NOY31">
        <f t="shared" si="164"/>
        <v>0</v>
      </c>
      <c r="NOZ31">
        <f t="shared" si="164"/>
        <v>0</v>
      </c>
      <c r="NPA31">
        <f t="shared" si="164"/>
        <v>0</v>
      </c>
      <c r="NPB31">
        <f t="shared" si="164"/>
        <v>0</v>
      </c>
      <c r="NPC31">
        <f t="shared" si="164"/>
        <v>0</v>
      </c>
      <c r="NPD31">
        <f t="shared" si="164"/>
        <v>0</v>
      </c>
      <c r="NPE31">
        <f t="shared" si="164"/>
        <v>0</v>
      </c>
      <c r="NPF31">
        <f t="shared" si="164"/>
        <v>0</v>
      </c>
      <c r="NPG31">
        <f t="shared" si="164"/>
        <v>0</v>
      </c>
      <c r="NPH31">
        <f t="shared" si="164"/>
        <v>0</v>
      </c>
      <c r="NPI31">
        <f t="shared" si="164"/>
        <v>0</v>
      </c>
      <c r="NPJ31">
        <f t="shared" si="164"/>
        <v>0</v>
      </c>
      <c r="NPK31">
        <f t="shared" si="164"/>
        <v>0</v>
      </c>
      <c r="NPL31">
        <f t="shared" si="164"/>
        <v>0</v>
      </c>
      <c r="NPM31">
        <f t="shared" si="164"/>
        <v>0</v>
      </c>
      <c r="NPN31">
        <f t="shared" si="164"/>
        <v>0</v>
      </c>
      <c r="NPO31">
        <f t="shared" si="164"/>
        <v>0</v>
      </c>
      <c r="NPP31">
        <f t="shared" si="164"/>
        <v>0</v>
      </c>
      <c r="NPQ31">
        <f t="shared" si="164"/>
        <v>0</v>
      </c>
      <c r="NPR31">
        <f t="shared" si="164"/>
        <v>0</v>
      </c>
      <c r="NPS31">
        <f t="shared" si="164"/>
        <v>0</v>
      </c>
      <c r="NPT31">
        <f t="shared" si="164"/>
        <v>0</v>
      </c>
      <c r="NPU31">
        <f t="shared" si="164"/>
        <v>0</v>
      </c>
      <c r="NPV31">
        <f t="shared" si="164"/>
        <v>0</v>
      </c>
      <c r="NPW31">
        <f t="shared" si="164"/>
        <v>0</v>
      </c>
      <c r="NPX31">
        <f t="shared" si="164"/>
        <v>0</v>
      </c>
      <c r="NPY31">
        <f t="shared" si="164"/>
        <v>0</v>
      </c>
      <c r="NPZ31">
        <f t="shared" si="164"/>
        <v>0</v>
      </c>
      <c r="NQA31">
        <f t="shared" si="164"/>
        <v>0</v>
      </c>
      <c r="NQB31">
        <f t="shared" si="164"/>
        <v>0</v>
      </c>
      <c r="NQC31">
        <f t="shared" si="164"/>
        <v>0</v>
      </c>
      <c r="NQD31">
        <f t="shared" si="164"/>
        <v>0</v>
      </c>
      <c r="NQE31">
        <f t="shared" si="164"/>
        <v>0</v>
      </c>
      <c r="NQF31">
        <f t="shared" si="164"/>
        <v>0</v>
      </c>
      <c r="NQG31">
        <f t="shared" si="164"/>
        <v>0</v>
      </c>
      <c r="NQH31">
        <f t="shared" si="164"/>
        <v>0</v>
      </c>
      <c r="NQI31">
        <f t="shared" si="164"/>
        <v>0</v>
      </c>
      <c r="NQJ31">
        <f t="shared" si="164"/>
        <v>0</v>
      </c>
      <c r="NQK31">
        <f t="shared" si="164"/>
        <v>0</v>
      </c>
      <c r="NQL31">
        <f t="shared" si="164"/>
        <v>0</v>
      </c>
      <c r="NQM31">
        <f t="shared" si="164"/>
        <v>0</v>
      </c>
      <c r="NQN31">
        <f t="shared" si="164"/>
        <v>0</v>
      </c>
      <c r="NQO31">
        <f t="shared" si="164"/>
        <v>0</v>
      </c>
      <c r="NQP31">
        <f t="shared" si="164"/>
        <v>0</v>
      </c>
      <c r="NQQ31">
        <f t="shared" si="164"/>
        <v>0</v>
      </c>
      <c r="NQR31">
        <f t="shared" si="164"/>
        <v>0</v>
      </c>
      <c r="NQS31">
        <f t="shared" si="164"/>
        <v>0</v>
      </c>
      <c r="NQT31">
        <f t="shared" si="164"/>
        <v>0</v>
      </c>
      <c r="NQU31">
        <f t="shared" si="164"/>
        <v>0</v>
      </c>
      <c r="NQV31">
        <f t="shared" si="164"/>
        <v>0</v>
      </c>
      <c r="NQW31">
        <f t="shared" si="164"/>
        <v>0</v>
      </c>
      <c r="NQX31">
        <f t="shared" si="164"/>
        <v>0</v>
      </c>
      <c r="NQY31">
        <f t="shared" ref="NQY31:NTJ31" si="165">NQX32</f>
        <v>0</v>
      </c>
      <c r="NQZ31">
        <f t="shared" si="165"/>
        <v>0</v>
      </c>
      <c r="NRA31">
        <f t="shared" si="165"/>
        <v>0</v>
      </c>
      <c r="NRB31">
        <f t="shared" si="165"/>
        <v>0</v>
      </c>
      <c r="NRC31">
        <f t="shared" si="165"/>
        <v>0</v>
      </c>
      <c r="NRD31">
        <f t="shared" si="165"/>
        <v>0</v>
      </c>
      <c r="NRE31">
        <f t="shared" si="165"/>
        <v>0</v>
      </c>
      <c r="NRF31">
        <f t="shared" si="165"/>
        <v>0</v>
      </c>
      <c r="NRG31">
        <f t="shared" si="165"/>
        <v>0</v>
      </c>
      <c r="NRH31">
        <f t="shared" si="165"/>
        <v>0</v>
      </c>
      <c r="NRI31">
        <f t="shared" si="165"/>
        <v>0</v>
      </c>
      <c r="NRJ31">
        <f t="shared" si="165"/>
        <v>0</v>
      </c>
      <c r="NRK31">
        <f t="shared" si="165"/>
        <v>0</v>
      </c>
      <c r="NRL31">
        <f t="shared" si="165"/>
        <v>0</v>
      </c>
      <c r="NRM31">
        <f t="shared" si="165"/>
        <v>0</v>
      </c>
      <c r="NRN31">
        <f t="shared" si="165"/>
        <v>0</v>
      </c>
      <c r="NRO31">
        <f t="shared" si="165"/>
        <v>0</v>
      </c>
      <c r="NRP31">
        <f t="shared" si="165"/>
        <v>0</v>
      </c>
      <c r="NRQ31">
        <f t="shared" si="165"/>
        <v>0</v>
      </c>
      <c r="NRR31">
        <f t="shared" si="165"/>
        <v>0</v>
      </c>
      <c r="NRS31">
        <f t="shared" si="165"/>
        <v>0</v>
      </c>
      <c r="NRT31">
        <f t="shared" si="165"/>
        <v>0</v>
      </c>
      <c r="NRU31">
        <f t="shared" si="165"/>
        <v>0</v>
      </c>
      <c r="NRV31">
        <f t="shared" si="165"/>
        <v>0</v>
      </c>
      <c r="NRW31">
        <f t="shared" si="165"/>
        <v>0</v>
      </c>
      <c r="NRX31">
        <f t="shared" si="165"/>
        <v>0</v>
      </c>
      <c r="NRY31">
        <f t="shared" si="165"/>
        <v>0</v>
      </c>
      <c r="NRZ31">
        <f t="shared" si="165"/>
        <v>0</v>
      </c>
      <c r="NSA31">
        <f t="shared" si="165"/>
        <v>0</v>
      </c>
      <c r="NSB31">
        <f t="shared" si="165"/>
        <v>0</v>
      </c>
      <c r="NSC31">
        <f t="shared" si="165"/>
        <v>0</v>
      </c>
      <c r="NSD31">
        <f t="shared" si="165"/>
        <v>0</v>
      </c>
      <c r="NSE31">
        <f t="shared" si="165"/>
        <v>0</v>
      </c>
      <c r="NSF31">
        <f t="shared" si="165"/>
        <v>0</v>
      </c>
      <c r="NSG31">
        <f t="shared" si="165"/>
        <v>0</v>
      </c>
      <c r="NSH31">
        <f t="shared" si="165"/>
        <v>0</v>
      </c>
      <c r="NSI31">
        <f t="shared" si="165"/>
        <v>0</v>
      </c>
      <c r="NSJ31">
        <f t="shared" si="165"/>
        <v>0</v>
      </c>
      <c r="NSK31">
        <f t="shared" si="165"/>
        <v>0</v>
      </c>
      <c r="NSL31">
        <f t="shared" si="165"/>
        <v>0</v>
      </c>
      <c r="NSM31">
        <f t="shared" si="165"/>
        <v>0</v>
      </c>
      <c r="NSN31">
        <f t="shared" si="165"/>
        <v>0</v>
      </c>
      <c r="NSO31">
        <f t="shared" si="165"/>
        <v>0</v>
      </c>
      <c r="NSP31">
        <f t="shared" si="165"/>
        <v>0</v>
      </c>
      <c r="NSQ31">
        <f t="shared" si="165"/>
        <v>0</v>
      </c>
      <c r="NSR31">
        <f t="shared" si="165"/>
        <v>0</v>
      </c>
      <c r="NSS31">
        <f t="shared" si="165"/>
        <v>0</v>
      </c>
      <c r="NST31">
        <f t="shared" si="165"/>
        <v>0</v>
      </c>
      <c r="NSU31">
        <f t="shared" si="165"/>
        <v>0</v>
      </c>
      <c r="NSV31">
        <f t="shared" si="165"/>
        <v>0</v>
      </c>
      <c r="NSW31">
        <f t="shared" si="165"/>
        <v>0</v>
      </c>
      <c r="NSX31">
        <f t="shared" si="165"/>
        <v>0</v>
      </c>
      <c r="NSY31">
        <f t="shared" si="165"/>
        <v>0</v>
      </c>
      <c r="NSZ31">
        <f t="shared" si="165"/>
        <v>0</v>
      </c>
      <c r="NTA31">
        <f t="shared" si="165"/>
        <v>0</v>
      </c>
      <c r="NTB31">
        <f t="shared" si="165"/>
        <v>0</v>
      </c>
      <c r="NTC31">
        <f t="shared" si="165"/>
        <v>0</v>
      </c>
      <c r="NTD31">
        <f t="shared" si="165"/>
        <v>0</v>
      </c>
      <c r="NTE31">
        <f t="shared" si="165"/>
        <v>0</v>
      </c>
      <c r="NTF31">
        <f t="shared" si="165"/>
        <v>0</v>
      </c>
      <c r="NTG31">
        <f t="shared" si="165"/>
        <v>0</v>
      </c>
      <c r="NTH31">
        <f t="shared" si="165"/>
        <v>0</v>
      </c>
      <c r="NTI31">
        <f t="shared" si="165"/>
        <v>0</v>
      </c>
      <c r="NTJ31">
        <f t="shared" si="165"/>
        <v>0</v>
      </c>
      <c r="NTK31">
        <f t="shared" ref="NTK31:NVV31" si="166">NTJ32</f>
        <v>0</v>
      </c>
      <c r="NTL31">
        <f t="shared" si="166"/>
        <v>0</v>
      </c>
      <c r="NTM31">
        <f t="shared" si="166"/>
        <v>0</v>
      </c>
      <c r="NTN31">
        <f t="shared" si="166"/>
        <v>0</v>
      </c>
      <c r="NTO31">
        <f t="shared" si="166"/>
        <v>0</v>
      </c>
      <c r="NTP31">
        <f t="shared" si="166"/>
        <v>0</v>
      </c>
      <c r="NTQ31">
        <f t="shared" si="166"/>
        <v>0</v>
      </c>
      <c r="NTR31">
        <f t="shared" si="166"/>
        <v>0</v>
      </c>
      <c r="NTS31">
        <f t="shared" si="166"/>
        <v>0</v>
      </c>
      <c r="NTT31">
        <f t="shared" si="166"/>
        <v>0</v>
      </c>
      <c r="NTU31">
        <f t="shared" si="166"/>
        <v>0</v>
      </c>
      <c r="NTV31">
        <f t="shared" si="166"/>
        <v>0</v>
      </c>
      <c r="NTW31">
        <f t="shared" si="166"/>
        <v>0</v>
      </c>
      <c r="NTX31">
        <f t="shared" si="166"/>
        <v>0</v>
      </c>
      <c r="NTY31">
        <f t="shared" si="166"/>
        <v>0</v>
      </c>
      <c r="NTZ31">
        <f t="shared" si="166"/>
        <v>0</v>
      </c>
      <c r="NUA31">
        <f t="shared" si="166"/>
        <v>0</v>
      </c>
      <c r="NUB31">
        <f t="shared" si="166"/>
        <v>0</v>
      </c>
      <c r="NUC31">
        <f t="shared" si="166"/>
        <v>0</v>
      </c>
      <c r="NUD31">
        <f t="shared" si="166"/>
        <v>0</v>
      </c>
      <c r="NUE31">
        <f t="shared" si="166"/>
        <v>0</v>
      </c>
      <c r="NUF31">
        <f t="shared" si="166"/>
        <v>0</v>
      </c>
      <c r="NUG31">
        <f t="shared" si="166"/>
        <v>0</v>
      </c>
      <c r="NUH31">
        <f t="shared" si="166"/>
        <v>0</v>
      </c>
      <c r="NUI31">
        <f t="shared" si="166"/>
        <v>0</v>
      </c>
      <c r="NUJ31">
        <f t="shared" si="166"/>
        <v>0</v>
      </c>
      <c r="NUK31">
        <f t="shared" si="166"/>
        <v>0</v>
      </c>
      <c r="NUL31">
        <f t="shared" si="166"/>
        <v>0</v>
      </c>
      <c r="NUM31">
        <f t="shared" si="166"/>
        <v>0</v>
      </c>
      <c r="NUN31">
        <f t="shared" si="166"/>
        <v>0</v>
      </c>
      <c r="NUO31">
        <f t="shared" si="166"/>
        <v>0</v>
      </c>
      <c r="NUP31">
        <f t="shared" si="166"/>
        <v>0</v>
      </c>
      <c r="NUQ31">
        <f t="shared" si="166"/>
        <v>0</v>
      </c>
      <c r="NUR31">
        <f t="shared" si="166"/>
        <v>0</v>
      </c>
      <c r="NUS31">
        <f t="shared" si="166"/>
        <v>0</v>
      </c>
      <c r="NUT31">
        <f t="shared" si="166"/>
        <v>0</v>
      </c>
      <c r="NUU31">
        <f t="shared" si="166"/>
        <v>0</v>
      </c>
      <c r="NUV31">
        <f t="shared" si="166"/>
        <v>0</v>
      </c>
      <c r="NUW31">
        <f t="shared" si="166"/>
        <v>0</v>
      </c>
      <c r="NUX31">
        <f t="shared" si="166"/>
        <v>0</v>
      </c>
      <c r="NUY31">
        <f t="shared" si="166"/>
        <v>0</v>
      </c>
      <c r="NUZ31">
        <f t="shared" si="166"/>
        <v>0</v>
      </c>
      <c r="NVA31">
        <f t="shared" si="166"/>
        <v>0</v>
      </c>
      <c r="NVB31">
        <f t="shared" si="166"/>
        <v>0</v>
      </c>
      <c r="NVC31">
        <f t="shared" si="166"/>
        <v>0</v>
      </c>
      <c r="NVD31">
        <f t="shared" si="166"/>
        <v>0</v>
      </c>
      <c r="NVE31">
        <f t="shared" si="166"/>
        <v>0</v>
      </c>
      <c r="NVF31">
        <f t="shared" si="166"/>
        <v>0</v>
      </c>
      <c r="NVG31">
        <f t="shared" si="166"/>
        <v>0</v>
      </c>
      <c r="NVH31">
        <f t="shared" si="166"/>
        <v>0</v>
      </c>
      <c r="NVI31">
        <f t="shared" si="166"/>
        <v>0</v>
      </c>
      <c r="NVJ31">
        <f t="shared" si="166"/>
        <v>0</v>
      </c>
      <c r="NVK31">
        <f t="shared" si="166"/>
        <v>0</v>
      </c>
      <c r="NVL31">
        <f t="shared" si="166"/>
        <v>0</v>
      </c>
      <c r="NVM31">
        <f t="shared" si="166"/>
        <v>0</v>
      </c>
      <c r="NVN31">
        <f t="shared" si="166"/>
        <v>0</v>
      </c>
      <c r="NVO31">
        <f t="shared" si="166"/>
        <v>0</v>
      </c>
      <c r="NVP31">
        <f t="shared" si="166"/>
        <v>0</v>
      </c>
      <c r="NVQ31">
        <f t="shared" si="166"/>
        <v>0</v>
      </c>
      <c r="NVR31">
        <f t="shared" si="166"/>
        <v>0</v>
      </c>
      <c r="NVS31">
        <f t="shared" si="166"/>
        <v>0</v>
      </c>
      <c r="NVT31">
        <f t="shared" si="166"/>
        <v>0</v>
      </c>
      <c r="NVU31">
        <f t="shared" si="166"/>
        <v>0</v>
      </c>
      <c r="NVV31">
        <f t="shared" si="166"/>
        <v>0</v>
      </c>
      <c r="NVW31">
        <f t="shared" ref="NVW31:NYH31" si="167">NVV32</f>
        <v>0</v>
      </c>
      <c r="NVX31">
        <f t="shared" si="167"/>
        <v>0</v>
      </c>
      <c r="NVY31">
        <f t="shared" si="167"/>
        <v>0</v>
      </c>
      <c r="NVZ31">
        <f t="shared" si="167"/>
        <v>0</v>
      </c>
      <c r="NWA31">
        <f t="shared" si="167"/>
        <v>0</v>
      </c>
      <c r="NWB31">
        <f t="shared" si="167"/>
        <v>0</v>
      </c>
      <c r="NWC31">
        <f t="shared" si="167"/>
        <v>0</v>
      </c>
      <c r="NWD31">
        <f t="shared" si="167"/>
        <v>0</v>
      </c>
      <c r="NWE31">
        <f t="shared" si="167"/>
        <v>0</v>
      </c>
      <c r="NWF31">
        <f t="shared" si="167"/>
        <v>0</v>
      </c>
      <c r="NWG31">
        <f t="shared" si="167"/>
        <v>0</v>
      </c>
      <c r="NWH31">
        <f t="shared" si="167"/>
        <v>0</v>
      </c>
      <c r="NWI31">
        <f t="shared" si="167"/>
        <v>0</v>
      </c>
      <c r="NWJ31">
        <f t="shared" si="167"/>
        <v>0</v>
      </c>
      <c r="NWK31">
        <f t="shared" si="167"/>
        <v>0</v>
      </c>
      <c r="NWL31">
        <f t="shared" si="167"/>
        <v>0</v>
      </c>
      <c r="NWM31">
        <f t="shared" si="167"/>
        <v>0</v>
      </c>
      <c r="NWN31">
        <f t="shared" si="167"/>
        <v>0</v>
      </c>
      <c r="NWO31">
        <f t="shared" si="167"/>
        <v>0</v>
      </c>
      <c r="NWP31">
        <f t="shared" si="167"/>
        <v>0</v>
      </c>
      <c r="NWQ31">
        <f t="shared" si="167"/>
        <v>0</v>
      </c>
      <c r="NWR31">
        <f t="shared" si="167"/>
        <v>0</v>
      </c>
      <c r="NWS31">
        <f t="shared" si="167"/>
        <v>0</v>
      </c>
      <c r="NWT31">
        <f t="shared" si="167"/>
        <v>0</v>
      </c>
      <c r="NWU31">
        <f t="shared" si="167"/>
        <v>0</v>
      </c>
      <c r="NWV31">
        <f t="shared" si="167"/>
        <v>0</v>
      </c>
      <c r="NWW31">
        <f t="shared" si="167"/>
        <v>0</v>
      </c>
      <c r="NWX31">
        <f t="shared" si="167"/>
        <v>0</v>
      </c>
      <c r="NWY31">
        <f t="shared" si="167"/>
        <v>0</v>
      </c>
      <c r="NWZ31">
        <f t="shared" si="167"/>
        <v>0</v>
      </c>
      <c r="NXA31">
        <f t="shared" si="167"/>
        <v>0</v>
      </c>
      <c r="NXB31">
        <f t="shared" si="167"/>
        <v>0</v>
      </c>
      <c r="NXC31">
        <f t="shared" si="167"/>
        <v>0</v>
      </c>
      <c r="NXD31">
        <f t="shared" si="167"/>
        <v>0</v>
      </c>
      <c r="NXE31">
        <f t="shared" si="167"/>
        <v>0</v>
      </c>
      <c r="NXF31">
        <f t="shared" si="167"/>
        <v>0</v>
      </c>
      <c r="NXG31">
        <f t="shared" si="167"/>
        <v>0</v>
      </c>
      <c r="NXH31">
        <f t="shared" si="167"/>
        <v>0</v>
      </c>
      <c r="NXI31">
        <f t="shared" si="167"/>
        <v>0</v>
      </c>
      <c r="NXJ31">
        <f t="shared" si="167"/>
        <v>0</v>
      </c>
      <c r="NXK31">
        <f t="shared" si="167"/>
        <v>0</v>
      </c>
      <c r="NXL31">
        <f t="shared" si="167"/>
        <v>0</v>
      </c>
      <c r="NXM31">
        <f t="shared" si="167"/>
        <v>0</v>
      </c>
      <c r="NXN31">
        <f t="shared" si="167"/>
        <v>0</v>
      </c>
      <c r="NXO31">
        <f t="shared" si="167"/>
        <v>0</v>
      </c>
      <c r="NXP31">
        <f t="shared" si="167"/>
        <v>0</v>
      </c>
      <c r="NXQ31">
        <f t="shared" si="167"/>
        <v>0</v>
      </c>
      <c r="NXR31">
        <f t="shared" si="167"/>
        <v>0</v>
      </c>
      <c r="NXS31">
        <f t="shared" si="167"/>
        <v>0</v>
      </c>
      <c r="NXT31">
        <f t="shared" si="167"/>
        <v>0</v>
      </c>
      <c r="NXU31">
        <f t="shared" si="167"/>
        <v>0</v>
      </c>
      <c r="NXV31">
        <f t="shared" si="167"/>
        <v>0</v>
      </c>
      <c r="NXW31">
        <f t="shared" si="167"/>
        <v>0</v>
      </c>
      <c r="NXX31">
        <f t="shared" si="167"/>
        <v>0</v>
      </c>
      <c r="NXY31">
        <f t="shared" si="167"/>
        <v>0</v>
      </c>
      <c r="NXZ31">
        <f t="shared" si="167"/>
        <v>0</v>
      </c>
      <c r="NYA31">
        <f t="shared" si="167"/>
        <v>0</v>
      </c>
      <c r="NYB31">
        <f t="shared" si="167"/>
        <v>0</v>
      </c>
      <c r="NYC31">
        <f t="shared" si="167"/>
        <v>0</v>
      </c>
      <c r="NYD31">
        <f t="shared" si="167"/>
        <v>0</v>
      </c>
      <c r="NYE31">
        <f t="shared" si="167"/>
        <v>0</v>
      </c>
      <c r="NYF31">
        <f t="shared" si="167"/>
        <v>0</v>
      </c>
      <c r="NYG31">
        <f t="shared" si="167"/>
        <v>0</v>
      </c>
      <c r="NYH31">
        <f t="shared" si="167"/>
        <v>0</v>
      </c>
      <c r="NYI31">
        <f t="shared" ref="NYI31:OAT31" si="168">NYH32</f>
        <v>0</v>
      </c>
      <c r="NYJ31">
        <f t="shared" si="168"/>
        <v>0</v>
      </c>
      <c r="NYK31">
        <f t="shared" si="168"/>
        <v>0</v>
      </c>
      <c r="NYL31">
        <f t="shared" si="168"/>
        <v>0</v>
      </c>
      <c r="NYM31">
        <f t="shared" si="168"/>
        <v>0</v>
      </c>
      <c r="NYN31">
        <f t="shared" si="168"/>
        <v>0</v>
      </c>
      <c r="NYO31">
        <f t="shared" si="168"/>
        <v>0</v>
      </c>
      <c r="NYP31">
        <f t="shared" si="168"/>
        <v>0</v>
      </c>
      <c r="NYQ31">
        <f t="shared" si="168"/>
        <v>0</v>
      </c>
      <c r="NYR31">
        <f t="shared" si="168"/>
        <v>0</v>
      </c>
      <c r="NYS31">
        <f t="shared" si="168"/>
        <v>0</v>
      </c>
      <c r="NYT31">
        <f t="shared" si="168"/>
        <v>0</v>
      </c>
      <c r="NYU31">
        <f t="shared" si="168"/>
        <v>0</v>
      </c>
      <c r="NYV31">
        <f t="shared" si="168"/>
        <v>0</v>
      </c>
      <c r="NYW31">
        <f t="shared" si="168"/>
        <v>0</v>
      </c>
      <c r="NYX31">
        <f t="shared" si="168"/>
        <v>0</v>
      </c>
      <c r="NYY31">
        <f t="shared" si="168"/>
        <v>0</v>
      </c>
      <c r="NYZ31">
        <f t="shared" si="168"/>
        <v>0</v>
      </c>
      <c r="NZA31">
        <f t="shared" si="168"/>
        <v>0</v>
      </c>
      <c r="NZB31">
        <f t="shared" si="168"/>
        <v>0</v>
      </c>
      <c r="NZC31">
        <f t="shared" si="168"/>
        <v>0</v>
      </c>
      <c r="NZD31">
        <f t="shared" si="168"/>
        <v>0</v>
      </c>
      <c r="NZE31">
        <f t="shared" si="168"/>
        <v>0</v>
      </c>
      <c r="NZF31">
        <f t="shared" si="168"/>
        <v>0</v>
      </c>
      <c r="NZG31">
        <f t="shared" si="168"/>
        <v>0</v>
      </c>
      <c r="NZH31">
        <f t="shared" si="168"/>
        <v>0</v>
      </c>
      <c r="NZI31">
        <f t="shared" si="168"/>
        <v>0</v>
      </c>
      <c r="NZJ31">
        <f t="shared" si="168"/>
        <v>0</v>
      </c>
      <c r="NZK31">
        <f t="shared" si="168"/>
        <v>0</v>
      </c>
      <c r="NZL31">
        <f t="shared" si="168"/>
        <v>0</v>
      </c>
      <c r="NZM31">
        <f t="shared" si="168"/>
        <v>0</v>
      </c>
      <c r="NZN31">
        <f t="shared" si="168"/>
        <v>0</v>
      </c>
      <c r="NZO31">
        <f t="shared" si="168"/>
        <v>0</v>
      </c>
      <c r="NZP31">
        <f t="shared" si="168"/>
        <v>0</v>
      </c>
      <c r="NZQ31">
        <f t="shared" si="168"/>
        <v>0</v>
      </c>
      <c r="NZR31">
        <f t="shared" si="168"/>
        <v>0</v>
      </c>
      <c r="NZS31">
        <f t="shared" si="168"/>
        <v>0</v>
      </c>
      <c r="NZT31">
        <f t="shared" si="168"/>
        <v>0</v>
      </c>
      <c r="NZU31">
        <f t="shared" si="168"/>
        <v>0</v>
      </c>
      <c r="NZV31">
        <f t="shared" si="168"/>
        <v>0</v>
      </c>
      <c r="NZW31">
        <f t="shared" si="168"/>
        <v>0</v>
      </c>
      <c r="NZX31">
        <f t="shared" si="168"/>
        <v>0</v>
      </c>
      <c r="NZY31">
        <f t="shared" si="168"/>
        <v>0</v>
      </c>
      <c r="NZZ31">
        <f t="shared" si="168"/>
        <v>0</v>
      </c>
      <c r="OAA31">
        <f t="shared" si="168"/>
        <v>0</v>
      </c>
      <c r="OAB31">
        <f t="shared" si="168"/>
        <v>0</v>
      </c>
      <c r="OAC31">
        <f t="shared" si="168"/>
        <v>0</v>
      </c>
      <c r="OAD31">
        <f t="shared" si="168"/>
        <v>0</v>
      </c>
      <c r="OAE31">
        <f t="shared" si="168"/>
        <v>0</v>
      </c>
      <c r="OAF31">
        <f t="shared" si="168"/>
        <v>0</v>
      </c>
      <c r="OAG31">
        <f t="shared" si="168"/>
        <v>0</v>
      </c>
      <c r="OAH31">
        <f t="shared" si="168"/>
        <v>0</v>
      </c>
      <c r="OAI31">
        <f t="shared" si="168"/>
        <v>0</v>
      </c>
      <c r="OAJ31">
        <f t="shared" si="168"/>
        <v>0</v>
      </c>
      <c r="OAK31">
        <f t="shared" si="168"/>
        <v>0</v>
      </c>
      <c r="OAL31">
        <f t="shared" si="168"/>
        <v>0</v>
      </c>
      <c r="OAM31">
        <f t="shared" si="168"/>
        <v>0</v>
      </c>
      <c r="OAN31">
        <f t="shared" si="168"/>
        <v>0</v>
      </c>
      <c r="OAO31">
        <f t="shared" si="168"/>
        <v>0</v>
      </c>
      <c r="OAP31">
        <f t="shared" si="168"/>
        <v>0</v>
      </c>
      <c r="OAQ31">
        <f t="shared" si="168"/>
        <v>0</v>
      </c>
      <c r="OAR31">
        <f t="shared" si="168"/>
        <v>0</v>
      </c>
      <c r="OAS31">
        <f t="shared" si="168"/>
        <v>0</v>
      </c>
      <c r="OAT31">
        <f t="shared" si="168"/>
        <v>0</v>
      </c>
      <c r="OAU31">
        <f t="shared" ref="OAU31:ODF31" si="169">OAT32</f>
        <v>0</v>
      </c>
      <c r="OAV31">
        <f t="shared" si="169"/>
        <v>0</v>
      </c>
      <c r="OAW31">
        <f t="shared" si="169"/>
        <v>0</v>
      </c>
      <c r="OAX31">
        <f t="shared" si="169"/>
        <v>0</v>
      </c>
      <c r="OAY31">
        <f t="shared" si="169"/>
        <v>0</v>
      </c>
      <c r="OAZ31">
        <f t="shared" si="169"/>
        <v>0</v>
      </c>
      <c r="OBA31">
        <f t="shared" si="169"/>
        <v>0</v>
      </c>
      <c r="OBB31">
        <f t="shared" si="169"/>
        <v>0</v>
      </c>
      <c r="OBC31">
        <f t="shared" si="169"/>
        <v>0</v>
      </c>
      <c r="OBD31">
        <f t="shared" si="169"/>
        <v>0</v>
      </c>
      <c r="OBE31">
        <f t="shared" si="169"/>
        <v>0</v>
      </c>
      <c r="OBF31">
        <f t="shared" si="169"/>
        <v>0</v>
      </c>
      <c r="OBG31">
        <f t="shared" si="169"/>
        <v>0</v>
      </c>
      <c r="OBH31">
        <f t="shared" si="169"/>
        <v>0</v>
      </c>
      <c r="OBI31">
        <f t="shared" si="169"/>
        <v>0</v>
      </c>
      <c r="OBJ31">
        <f t="shared" si="169"/>
        <v>0</v>
      </c>
      <c r="OBK31">
        <f t="shared" si="169"/>
        <v>0</v>
      </c>
      <c r="OBL31">
        <f t="shared" si="169"/>
        <v>0</v>
      </c>
      <c r="OBM31">
        <f t="shared" si="169"/>
        <v>0</v>
      </c>
      <c r="OBN31">
        <f t="shared" si="169"/>
        <v>0</v>
      </c>
      <c r="OBO31">
        <f t="shared" si="169"/>
        <v>0</v>
      </c>
      <c r="OBP31">
        <f t="shared" si="169"/>
        <v>0</v>
      </c>
      <c r="OBQ31">
        <f t="shared" si="169"/>
        <v>0</v>
      </c>
      <c r="OBR31">
        <f t="shared" si="169"/>
        <v>0</v>
      </c>
      <c r="OBS31">
        <f t="shared" si="169"/>
        <v>0</v>
      </c>
      <c r="OBT31">
        <f t="shared" si="169"/>
        <v>0</v>
      </c>
      <c r="OBU31">
        <f t="shared" si="169"/>
        <v>0</v>
      </c>
      <c r="OBV31">
        <f t="shared" si="169"/>
        <v>0</v>
      </c>
      <c r="OBW31">
        <f t="shared" si="169"/>
        <v>0</v>
      </c>
      <c r="OBX31">
        <f t="shared" si="169"/>
        <v>0</v>
      </c>
      <c r="OBY31">
        <f t="shared" si="169"/>
        <v>0</v>
      </c>
      <c r="OBZ31">
        <f t="shared" si="169"/>
        <v>0</v>
      </c>
      <c r="OCA31">
        <f t="shared" si="169"/>
        <v>0</v>
      </c>
      <c r="OCB31">
        <f t="shared" si="169"/>
        <v>0</v>
      </c>
      <c r="OCC31">
        <f t="shared" si="169"/>
        <v>0</v>
      </c>
      <c r="OCD31">
        <f t="shared" si="169"/>
        <v>0</v>
      </c>
      <c r="OCE31">
        <f t="shared" si="169"/>
        <v>0</v>
      </c>
      <c r="OCF31">
        <f t="shared" si="169"/>
        <v>0</v>
      </c>
      <c r="OCG31">
        <f t="shared" si="169"/>
        <v>0</v>
      </c>
      <c r="OCH31">
        <f t="shared" si="169"/>
        <v>0</v>
      </c>
      <c r="OCI31">
        <f t="shared" si="169"/>
        <v>0</v>
      </c>
      <c r="OCJ31">
        <f t="shared" si="169"/>
        <v>0</v>
      </c>
      <c r="OCK31">
        <f t="shared" si="169"/>
        <v>0</v>
      </c>
      <c r="OCL31">
        <f t="shared" si="169"/>
        <v>0</v>
      </c>
      <c r="OCM31">
        <f t="shared" si="169"/>
        <v>0</v>
      </c>
      <c r="OCN31">
        <f t="shared" si="169"/>
        <v>0</v>
      </c>
      <c r="OCO31">
        <f t="shared" si="169"/>
        <v>0</v>
      </c>
      <c r="OCP31">
        <f t="shared" si="169"/>
        <v>0</v>
      </c>
      <c r="OCQ31">
        <f t="shared" si="169"/>
        <v>0</v>
      </c>
      <c r="OCR31">
        <f t="shared" si="169"/>
        <v>0</v>
      </c>
      <c r="OCS31">
        <f t="shared" si="169"/>
        <v>0</v>
      </c>
      <c r="OCT31">
        <f t="shared" si="169"/>
        <v>0</v>
      </c>
      <c r="OCU31">
        <f t="shared" si="169"/>
        <v>0</v>
      </c>
      <c r="OCV31">
        <f t="shared" si="169"/>
        <v>0</v>
      </c>
      <c r="OCW31">
        <f t="shared" si="169"/>
        <v>0</v>
      </c>
      <c r="OCX31">
        <f t="shared" si="169"/>
        <v>0</v>
      </c>
      <c r="OCY31">
        <f t="shared" si="169"/>
        <v>0</v>
      </c>
      <c r="OCZ31">
        <f t="shared" si="169"/>
        <v>0</v>
      </c>
      <c r="ODA31">
        <f t="shared" si="169"/>
        <v>0</v>
      </c>
      <c r="ODB31">
        <f t="shared" si="169"/>
        <v>0</v>
      </c>
      <c r="ODC31">
        <f t="shared" si="169"/>
        <v>0</v>
      </c>
      <c r="ODD31">
        <f t="shared" si="169"/>
        <v>0</v>
      </c>
      <c r="ODE31">
        <f t="shared" si="169"/>
        <v>0</v>
      </c>
      <c r="ODF31">
        <f t="shared" si="169"/>
        <v>0</v>
      </c>
      <c r="ODG31">
        <f t="shared" ref="ODG31:OFR31" si="170">ODF32</f>
        <v>0</v>
      </c>
      <c r="ODH31">
        <f t="shared" si="170"/>
        <v>0</v>
      </c>
      <c r="ODI31">
        <f t="shared" si="170"/>
        <v>0</v>
      </c>
      <c r="ODJ31">
        <f t="shared" si="170"/>
        <v>0</v>
      </c>
      <c r="ODK31">
        <f t="shared" si="170"/>
        <v>0</v>
      </c>
      <c r="ODL31">
        <f t="shared" si="170"/>
        <v>0</v>
      </c>
      <c r="ODM31">
        <f t="shared" si="170"/>
        <v>0</v>
      </c>
      <c r="ODN31">
        <f t="shared" si="170"/>
        <v>0</v>
      </c>
      <c r="ODO31">
        <f t="shared" si="170"/>
        <v>0</v>
      </c>
      <c r="ODP31">
        <f t="shared" si="170"/>
        <v>0</v>
      </c>
      <c r="ODQ31">
        <f t="shared" si="170"/>
        <v>0</v>
      </c>
      <c r="ODR31">
        <f t="shared" si="170"/>
        <v>0</v>
      </c>
      <c r="ODS31">
        <f t="shared" si="170"/>
        <v>0</v>
      </c>
      <c r="ODT31">
        <f t="shared" si="170"/>
        <v>0</v>
      </c>
      <c r="ODU31">
        <f t="shared" si="170"/>
        <v>0</v>
      </c>
      <c r="ODV31">
        <f t="shared" si="170"/>
        <v>0</v>
      </c>
      <c r="ODW31">
        <f t="shared" si="170"/>
        <v>0</v>
      </c>
      <c r="ODX31">
        <f t="shared" si="170"/>
        <v>0</v>
      </c>
      <c r="ODY31">
        <f t="shared" si="170"/>
        <v>0</v>
      </c>
      <c r="ODZ31">
        <f t="shared" si="170"/>
        <v>0</v>
      </c>
      <c r="OEA31">
        <f t="shared" si="170"/>
        <v>0</v>
      </c>
      <c r="OEB31">
        <f t="shared" si="170"/>
        <v>0</v>
      </c>
      <c r="OEC31">
        <f t="shared" si="170"/>
        <v>0</v>
      </c>
      <c r="OED31">
        <f t="shared" si="170"/>
        <v>0</v>
      </c>
      <c r="OEE31">
        <f t="shared" si="170"/>
        <v>0</v>
      </c>
      <c r="OEF31">
        <f t="shared" si="170"/>
        <v>0</v>
      </c>
      <c r="OEG31">
        <f t="shared" si="170"/>
        <v>0</v>
      </c>
      <c r="OEH31">
        <f t="shared" si="170"/>
        <v>0</v>
      </c>
      <c r="OEI31">
        <f t="shared" si="170"/>
        <v>0</v>
      </c>
      <c r="OEJ31">
        <f t="shared" si="170"/>
        <v>0</v>
      </c>
      <c r="OEK31">
        <f t="shared" si="170"/>
        <v>0</v>
      </c>
      <c r="OEL31">
        <f t="shared" si="170"/>
        <v>0</v>
      </c>
      <c r="OEM31">
        <f t="shared" si="170"/>
        <v>0</v>
      </c>
      <c r="OEN31">
        <f t="shared" si="170"/>
        <v>0</v>
      </c>
      <c r="OEO31">
        <f t="shared" si="170"/>
        <v>0</v>
      </c>
      <c r="OEP31">
        <f t="shared" si="170"/>
        <v>0</v>
      </c>
      <c r="OEQ31">
        <f t="shared" si="170"/>
        <v>0</v>
      </c>
      <c r="OER31">
        <f t="shared" si="170"/>
        <v>0</v>
      </c>
      <c r="OES31">
        <f t="shared" si="170"/>
        <v>0</v>
      </c>
      <c r="OET31">
        <f t="shared" si="170"/>
        <v>0</v>
      </c>
      <c r="OEU31">
        <f t="shared" si="170"/>
        <v>0</v>
      </c>
      <c r="OEV31">
        <f t="shared" si="170"/>
        <v>0</v>
      </c>
      <c r="OEW31">
        <f t="shared" si="170"/>
        <v>0</v>
      </c>
      <c r="OEX31">
        <f t="shared" si="170"/>
        <v>0</v>
      </c>
      <c r="OEY31">
        <f t="shared" si="170"/>
        <v>0</v>
      </c>
      <c r="OEZ31">
        <f t="shared" si="170"/>
        <v>0</v>
      </c>
      <c r="OFA31">
        <f t="shared" si="170"/>
        <v>0</v>
      </c>
      <c r="OFB31">
        <f t="shared" si="170"/>
        <v>0</v>
      </c>
      <c r="OFC31">
        <f t="shared" si="170"/>
        <v>0</v>
      </c>
      <c r="OFD31">
        <f t="shared" si="170"/>
        <v>0</v>
      </c>
      <c r="OFE31">
        <f t="shared" si="170"/>
        <v>0</v>
      </c>
      <c r="OFF31">
        <f t="shared" si="170"/>
        <v>0</v>
      </c>
      <c r="OFG31">
        <f t="shared" si="170"/>
        <v>0</v>
      </c>
      <c r="OFH31">
        <f t="shared" si="170"/>
        <v>0</v>
      </c>
      <c r="OFI31">
        <f t="shared" si="170"/>
        <v>0</v>
      </c>
      <c r="OFJ31">
        <f t="shared" si="170"/>
        <v>0</v>
      </c>
      <c r="OFK31">
        <f t="shared" si="170"/>
        <v>0</v>
      </c>
      <c r="OFL31">
        <f t="shared" si="170"/>
        <v>0</v>
      </c>
      <c r="OFM31">
        <f t="shared" si="170"/>
        <v>0</v>
      </c>
      <c r="OFN31">
        <f t="shared" si="170"/>
        <v>0</v>
      </c>
      <c r="OFO31">
        <f t="shared" si="170"/>
        <v>0</v>
      </c>
      <c r="OFP31">
        <f t="shared" si="170"/>
        <v>0</v>
      </c>
      <c r="OFQ31">
        <f t="shared" si="170"/>
        <v>0</v>
      </c>
      <c r="OFR31">
        <f t="shared" si="170"/>
        <v>0</v>
      </c>
      <c r="OFS31">
        <f t="shared" ref="OFS31:OID31" si="171">OFR32</f>
        <v>0</v>
      </c>
      <c r="OFT31">
        <f t="shared" si="171"/>
        <v>0</v>
      </c>
      <c r="OFU31">
        <f t="shared" si="171"/>
        <v>0</v>
      </c>
      <c r="OFV31">
        <f t="shared" si="171"/>
        <v>0</v>
      </c>
      <c r="OFW31">
        <f t="shared" si="171"/>
        <v>0</v>
      </c>
      <c r="OFX31">
        <f t="shared" si="171"/>
        <v>0</v>
      </c>
      <c r="OFY31">
        <f t="shared" si="171"/>
        <v>0</v>
      </c>
      <c r="OFZ31">
        <f t="shared" si="171"/>
        <v>0</v>
      </c>
      <c r="OGA31">
        <f t="shared" si="171"/>
        <v>0</v>
      </c>
      <c r="OGB31">
        <f t="shared" si="171"/>
        <v>0</v>
      </c>
      <c r="OGC31">
        <f t="shared" si="171"/>
        <v>0</v>
      </c>
      <c r="OGD31">
        <f t="shared" si="171"/>
        <v>0</v>
      </c>
      <c r="OGE31">
        <f t="shared" si="171"/>
        <v>0</v>
      </c>
      <c r="OGF31">
        <f t="shared" si="171"/>
        <v>0</v>
      </c>
      <c r="OGG31">
        <f t="shared" si="171"/>
        <v>0</v>
      </c>
      <c r="OGH31">
        <f t="shared" si="171"/>
        <v>0</v>
      </c>
      <c r="OGI31">
        <f t="shared" si="171"/>
        <v>0</v>
      </c>
      <c r="OGJ31">
        <f t="shared" si="171"/>
        <v>0</v>
      </c>
      <c r="OGK31">
        <f t="shared" si="171"/>
        <v>0</v>
      </c>
      <c r="OGL31">
        <f t="shared" si="171"/>
        <v>0</v>
      </c>
      <c r="OGM31">
        <f t="shared" si="171"/>
        <v>0</v>
      </c>
      <c r="OGN31">
        <f t="shared" si="171"/>
        <v>0</v>
      </c>
      <c r="OGO31">
        <f t="shared" si="171"/>
        <v>0</v>
      </c>
      <c r="OGP31">
        <f t="shared" si="171"/>
        <v>0</v>
      </c>
      <c r="OGQ31">
        <f t="shared" si="171"/>
        <v>0</v>
      </c>
      <c r="OGR31">
        <f t="shared" si="171"/>
        <v>0</v>
      </c>
      <c r="OGS31">
        <f t="shared" si="171"/>
        <v>0</v>
      </c>
      <c r="OGT31">
        <f t="shared" si="171"/>
        <v>0</v>
      </c>
      <c r="OGU31">
        <f t="shared" si="171"/>
        <v>0</v>
      </c>
      <c r="OGV31">
        <f t="shared" si="171"/>
        <v>0</v>
      </c>
      <c r="OGW31">
        <f t="shared" si="171"/>
        <v>0</v>
      </c>
      <c r="OGX31">
        <f t="shared" si="171"/>
        <v>0</v>
      </c>
      <c r="OGY31">
        <f t="shared" si="171"/>
        <v>0</v>
      </c>
      <c r="OGZ31">
        <f t="shared" si="171"/>
        <v>0</v>
      </c>
      <c r="OHA31">
        <f t="shared" si="171"/>
        <v>0</v>
      </c>
      <c r="OHB31">
        <f t="shared" si="171"/>
        <v>0</v>
      </c>
      <c r="OHC31">
        <f t="shared" si="171"/>
        <v>0</v>
      </c>
      <c r="OHD31">
        <f t="shared" si="171"/>
        <v>0</v>
      </c>
      <c r="OHE31">
        <f t="shared" si="171"/>
        <v>0</v>
      </c>
      <c r="OHF31">
        <f t="shared" si="171"/>
        <v>0</v>
      </c>
      <c r="OHG31">
        <f t="shared" si="171"/>
        <v>0</v>
      </c>
      <c r="OHH31">
        <f t="shared" si="171"/>
        <v>0</v>
      </c>
      <c r="OHI31">
        <f t="shared" si="171"/>
        <v>0</v>
      </c>
      <c r="OHJ31">
        <f t="shared" si="171"/>
        <v>0</v>
      </c>
      <c r="OHK31">
        <f t="shared" si="171"/>
        <v>0</v>
      </c>
      <c r="OHL31">
        <f t="shared" si="171"/>
        <v>0</v>
      </c>
      <c r="OHM31">
        <f t="shared" si="171"/>
        <v>0</v>
      </c>
      <c r="OHN31">
        <f t="shared" si="171"/>
        <v>0</v>
      </c>
      <c r="OHO31">
        <f t="shared" si="171"/>
        <v>0</v>
      </c>
      <c r="OHP31">
        <f t="shared" si="171"/>
        <v>0</v>
      </c>
      <c r="OHQ31">
        <f t="shared" si="171"/>
        <v>0</v>
      </c>
      <c r="OHR31">
        <f t="shared" si="171"/>
        <v>0</v>
      </c>
      <c r="OHS31">
        <f t="shared" si="171"/>
        <v>0</v>
      </c>
      <c r="OHT31">
        <f t="shared" si="171"/>
        <v>0</v>
      </c>
      <c r="OHU31">
        <f t="shared" si="171"/>
        <v>0</v>
      </c>
      <c r="OHV31">
        <f t="shared" si="171"/>
        <v>0</v>
      </c>
      <c r="OHW31">
        <f t="shared" si="171"/>
        <v>0</v>
      </c>
      <c r="OHX31">
        <f t="shared" si="171"/>
        <v>0</v>
      </c>
      <c r="OHY31">
        <f t="shared" si="171"/>
        <v>0</v>
      </c>
      <c r="OHZ31">
        <f t="shared" si="171"/>
        <v>0</v>
      </c>
      <c r="OIA31">
        <f t="shared" si="171"/>
        <v>0</v>
      </c>
      <c r="OIB31">
        <f t="shared" si="171"/>
        <v>0</v>
      </c>
      <c r="OIC31">
        <f t="shared" si="171"/>
        <v>0</v>
      </c>
      <c r="OID31">
        <f t="shared" si="171"/>
        <v>0</v>
      </c>
      <c r="OIE31">
        <f t="shared" ref="OIE31:OKP31" si="172">OID32</f>
        <v>0</v>
      </c>
      <c r="OIF31">
        <f t="shared" si="172"/>
        <v>0</v>
      </c>
      <c r="OIG31">
        <f t="shared" si="172"/>
        <v>0</v>
      </c>
      <c r="OIH31">
        <f t="shared" si="172"/>
        <v>0</v>
      </c>
      <c r="OII31">
        <f t="shared" si="172"/>
        <v>0</v>
      </c>
      <c r="OIJ31">
        <f t="shared" si="172"/>
        <v>0</v>
      </c>
      <c r="OIK31">
        <f t="shared" si="172"/>
        <v>0</v>
      </c>
      <c r="OIL31">
        <f t="shared" si="172"/>
        <v>0</v>
      </c>
      <c r="OIM31">
        <f t="shared" si="172"/>
        <v>0</v>
      </c>
      <c r="OIN31">
        <f t="shared" si="172"/>
        <v>0</v>
      </c>
      <c r="OIO31">
        <f t="shared" si="172"/>
        <v>0</v>
      </c>
      <c r="OIP31">
        <f t="shared" si="172"/>
        <v>0</v>
      </c>
      <c r="OIQ31">
        <f t="shared" si="172"/>
        <v>0</v>
      </c>
      <c r="OIR31">
        <f t="shared" si="172"/>
        <v>0</v>
      </c>
      <c r="OIS31">
        <f t="shared" si="172"/>
        <v>0</v>
      </c>
      <c r="OIT31">
        <f t="shared" si="172"/>
        <v>0</v>
      </c>
      <c r="OIU31">
        <f t="shared" si="172"/>
        <v>0</v>
      </c>
      <c r="OIV31">
        <f t="shared" si="172"/>
        <v>0</v>
      </c>
      <c r="OIW31">
        <f t="shared" si="172"/>
        <v>0</v>
      </c>
      <c r="OIX31">
        <f t="shared" si="172"/>
        <v>0</v>
      </c>
      <c r="OIY31">
        <f t="shared" si="172"/>
        <v>0</v>
      </c>
      <c r="OIZ31">
        <f t="shared" si="172"/>
        <v>0</v>
      </c>
      <c r="OJA31">
        <f t="shared" si="172"/>
        <v>0</v>
      </c>
      <c r="OJB31">
        <f t="shared" si="172"/>
        <v>0</v>
      </c>
      <c r="OJC31">
        <f t="shared" si="172"/>
        <v>0</v>
      </c>
      <c r="OJD31">
        <f t="shared" si="172"/>
        <v>0</v>
      </c>
      <c r="OJE31">
        <f t="shared" si="172"/>
        <v>0</v>
      </c>
      <c r="OJF31">
        <f t="shared" si="172"/>
        <v>0</v>
      </c>
      <c r="OJG31">
        <f t="shared" si="172"/>
        <v>0</v>
      </c>
      <c r="OJH31">
        <f t="shared" si="172"/>
        <v>0</v>
      </c>
      <c r="OJI31">
        <f t="shared" si="172"/>
        <v>0</v>
      </c>
      <c r="OJJ31">
        <f t="shared" si="172"/>
        <v>0</v>
      </c>
      <c r="OJK31">
        <f t="shared" si="172"/>
        <v>0</v>
      </c>
      <c r="OJL31">
        <f t="shared" si="172"/>
        <v>0</v>
      </c>
      <c r="OJM31">
        <f t="shared" si="172"/>
        <v>0</v>
      </c>
      <c r="OJN31">
        <f t="shared" si="172"/>
        <v>0</v>
      </c>
      <c r="OJO31">
        <f t="shared" si="172"/>
        <v>0</v>
      </c>
      <c r="OJP31">
        <f t="shared" si="172"/>
        <v>0</v>
      </c>
      <c r="OJQ31">
        <f t="shared" si="172"/>
        <v>0</v>
      </c>
      <c r="OJR31">
        <f t="shared" si="172"/>
        <v>0</v>
      </c>
      <c r="OJS31">
        <f t="shared" si="172"/>
        <v>0</v>
      </c>
      <c r="OJT31">
        <f t="shared" si="172"/>
        <v>0</v>
      </c>
      <c r="OJU31">
        <f t="shared" si="172"/>
        <v>0</v>
      </c>
      <c r="OJV31">
        <f t="shared" si="172"/>
        <v>0</v>
      </c>
      <c r="OJW31">
        <f t="shared" si="172"/>
        <v>0</v>
      </c>
      <c r="OJX31">
        <f t="shared" si="172"/>
        <v>0</v>
      </c>
      <c r="OJY31">
        <f t="shared" si="172"/>
        <v>0</v>
      </c>
      <c r="OJZ31">
        <f t="shared" si="172"/>
        <v>0</v>
      </c>
      <c r="OKA31">
        <f t="shared" si="172"/>
        <v>0</v>
      </c>
      <c r="OKB31">
        <f t="shared" si="172"/>
        <v>0</v>
      </c>
      <c r="OKC31">
        <f t="shared" si="172"/>
        <v>0</v>
      </c>
      <c r="OKD31">
        <f t="shared" si="172"/>
        <v>0</v>
      </c>
      <c r="OKE31">
        <f t="shared" si="172"/>
        <v>0</v>
      </c>
      <c r="OKF31">
        <f t="shared" si="172"/>
        <v>0</v>
      </c>
      <c r="OKG31">
        <f t="shared" si="172"/>
        <v>0</v>
      </c>
      <c r="OKH31">
        <f t="shared" si="172"/>
        <v>0</v>
      </c>
      <c r="OKI31">
        <f t="shared" si="172"/>
        <v>0</v>
      </c>
      <c r="OKJ31">
        <f t="shared" si="172"/>
        <v>0</v>
      </c>
      <c r="OKK31">
        <f t="shared" si="172"/>
        <v>0</v>
      </c>
      <c r="OKL31">
        <f t="shared" si="172"/>
        <v>0</v>
      </c>
      <c r="OKM31">
        <f t="shared" si="172"/>
        <v>0</v>
      </c>
      <c r="OKN31">
        <f t="shared" si="172"/>
        <v>0</v>
      </c>
      <c r="OKO31">
        <f t="shared" si="172"/>
        <v>0</v>
      </c>
      <c r="OKP31">
        <f t="shared" si="172"/>
        <v>0</v>
      </c>
      <c r="OKQ31">
        <f t="shared" ref="OKQ31:ONB31" si="173">OKP32</f>
        <v>0</v>
      </c>
      <c r="OKR31">
        <f t="shared" si="173"/>
        <v>0</v>
      </c>
      <c r="OKS31">
        <f t="shared" si="173"/>
        <v>0</v>
      </c>
      <c r="OKT31">
        <f t="shared" si="173"/>
        <v>0</v>
      </c>
      <c r="OKU31">
        <f t="shared" si="173"/>
        <v>0</v>
      </c>
      <c r="OKV31">
        <f t="shared" si="173"/>
        <v>0</v>
      </c>
      <c r="OKW31">
        <f t="shared" si="173"/>
        <v>0</v>
      </c>
      <c r="OKX31">
        <f t="shared" si="173"/>
        <v>0</v>
      </c>
      <c r="OKY31">
        <f t="shared" si="173"/>
        <v>0</v>
      </c>
      <c r="OKZ31">
        <f t="shared" si="173"/>
        <v>0</v>
      </c>
      <c r="OLA31">
        <f t="shared" si="173"/>
        <v>0</v>
      </c>
      <c r="OLB31">
        <f t="shared" si="173"/>
        <v>0</v>
      </c>
      <c r="OLC31">
        <f t="shared" si="173"/>
        <v>0</v>
      </c>
      <c r="OLD31">
        <f t="shared" si="173"/>
        <v>0</v>
      </c>
      <c r="OLE31">
        <f t="shared" si="173"/>
        <v>0</v>
      </c>
      <c r="OLF31">
        <f t="shared" si="173"/>
        <v>0</v>
      </c>
      <c r="OLG31">
        <f t="shared" si="173"/>
        <v>0</v>
      </c>
      <c r="OLH31">
        <f t="shared" si="173"/>
        <v>0</v>
      </c>
      <c r="OLI31">
        <f t="shared" si="173"/>
        <v>0</v>
      </c>
      <c r="OLJ31">
        <f t="shared" si="173"/>
        <v>0</v>
      </c>
      <c r="OLK31">
        <f t="shared" si="173"/>
        <v>0</v>
      </c>
      <c r="OLL31">
        <f t="shared" si="173"/>
        <v>0</v>
      </c>
      <c r="OLM31">
        <f t="shared" si="173"/>
        <v>0</v>
      </c>
      <c r="OLN31">
        <f t="shared" si="173"/>
        <v>0</v>
      </c>
      <c r="OLO31">
        <f t="shared" si="173"/>
        <v>0</v>
      </c>
      <c r="OLP31">
        <f t="shared" si="173"/>
        <v>0</v>
      </c>
      <c r="OLQ31">
        <f t="shared" si="173"/>
        <v>0</v>
      </c>
      <c r="OLR31">
        <f t="shared" si="173"/>
        <v>0</v>
      </c>
      <c r="OLS31">
        <f t="shared" si="173"/>
        <v>0</v>
      </c>
      <c r="OLT31">
        <f t="shared" si="173"/>
        <v>0</v>
      </c>
      <c r="OLU31">
        <f t="shared" si="173"/>
        <v>0</v>
      </c>
      <c r="OLV31">
        <f t="shared" si="173"/>
        <v>0</v>
      </c>
      <c r="OLW31">
        <f t="shared" si="173"/>
        <v>0</v>
      </c>
      <c r="OLX31">
        <f t="shared" si="173"/>
        <v>0</v>
      </c>
      <c r="OLY31">
        <f t="shared" si="173"/>
        <v>0</v>
      </c>
      <c r="OLZ31">
        <f t="shared" si="173"/>
        <v>0</v>
      </c>
      <c r="OMA31">
        <f t="shared" si="173"/>
        <v>0</v>
      </c>
      <c r="OMB31">
        <f t="shared" si="173"/>
        <v>0</v>
      </c>
      <c r="OMC31">
        <f t="shared" si="173"/>
        <v>0</v>
      </c>
      <c r="OMD31">
        <f t="shared" si="173"/>
        <v>0</v>
      </c>
      <c r="OME31">
        <f t="shared" si="173"/>
        <v>0</v>
      </c>
      <c r="OMF31">
        <f t="shared" si="173"/>
        <v>0</v>
      </c>
      <c r="OMG31">
        <f t="shared" si="173"/>
        <v>0</v>
      </c>
      <c r="OMH31">
        <f t="shared" si="173"/>
        <v>0</v>
      </c>
      <c r="OMI31">
        <f t="shared" si="173"/>
        <v>0</v>
      </c>
      <c r="OMJ31">
        <f t="shared" si="173"/>
        <v>0</v>
      </c>
      <c r="OMK31">
        <f t="shared" si="173"/>
        <v>0</v>
      </c>
      <c r="OML31">
        <f t="shared" si="173"/>
        <v>0</v>
      </c>
      <c r="OMM31">
        <f t="shared" si="173"/>
        <v>0</v>
      </c>
      <c r="OMN31">
        <f t="shared" si="173"/>
        <v>0</v>
      </c>
      <c r="OMO31">
        <f t="shared" si="173"/>
        <v>0</v>
      </c>
      <c r="OMP31">
        <f t="shared" si="173"/>
        <v>0</v>
      </c>
      <c r="OMQ31">
        <f t="shared" si="173"/>
        <v>0</v>
      </c>
      <c r="OMR31">
        <f t="shared" si="173"/>
        <v>0</v>
      </c>
      <c r="OMS31">
        <f t="shared" si="173"/>
        <v>0</v>
      </c>
      <c r="OMT31">
        <f t="shared" si="173"/>
        <v>0</v>
      </c>
      <c r="OMU31">
        <f t="shared" si="173"/>
        <v>0</v>
      </c>
      <c r="OMV31">
        <f t="shared" si="173"/>
        <v>0</v>
      </c>
      <c r="OMW31">
        <f t="shared" si="173"/>
        <v>0</v>
      </c>
      <c r="OMX31">
        <f t="shared" si="173"/>
        <v>0</v>
      </c>
      <c r="OMY31">
        <f t="shared" si="173"/>
        <v>0</v>
      </c>
      <c r="OMZ31">
        <f t="shared" si="173"/>
        <v>0</v>
      </c>
      <c r="ONA31">
        <f t="shared" si="173"/>
        <v>0</v>
      </c>
      <c r="ONB31">
        <f t="shared" si="173"/>
        <v>0</v>
      </c>
      <c r="ONC31">
        <f t="shared" ref="ONC31:OPN31" si="174">ONB32</f>
        <v>0</v>
      </c>
      <c r="OND31">
        <f t="shared" si="174"/>
        <v>0</v>
      </c>
      <c r="ONE31">
        <f t="shared" si="174"/>
        <v>0</v>
      </c>
      <c r="ONF31">
        <f t="shared" si="174"/>
        <v>0</v>
      </c>
      <c r="ONG31">
        <f t="shared" si="174"/>
        <v>0</v>
      </c>
      <c r="ONH31">
        <f t="shared" si="174"/>
        <v>0</v>
      </c>
      <c r="ONI31">
        <f t="shared" si="174"/>
        <v>0</v>
      </c>
      <c r="ONJ31">
        <f t="shared" si="174"/>
        <v>0</v>
      </c>
      <c r="ONK31">
        <f t="shared" si="174"/>
        <v>0</v>
      </c>
      <c r="ONL31">
        <f t="shared" si="174"/>
        <v>0</v>
      </c>
      <c r="ONM31">
        <f t="shared" si="174"/>
        <v>0</v>
      </c>
      <c r="ONN31">
        <f t="shared" si="174"/>
        <v>0</v>
      </c>
      <c r="ONO31">
        <f t="shared" si="174"/>
        <v>0</v>
      </c>
      <c r="ONP31">
        <f t="shared" si="174"/>
        <v>0</v>
      </c>
      <c r="ONQ31">
        <f t="shared" si="174"/>
        <v>0</v>
      </c>
      <c r="ONR31">
        <f t="shared" si="174"/>
        <v>0</v>
      </c>
      <c r="ONS31">
        <f t="shared" si="174"/>
        <v>0</v>
      </c>
      <c r="ONT31">
        <f t="shared" si="174"/>
        <v>0</v>
      </c>
      <c r="ONU31">
        <f t="shared" si="174"/>
        <v>0</v>
      </c>
      <c r="ONV31">
        <f t="shared" si="174"/>
        <v>0</v>
      </c>
      <c r="ONW31">
        <f t="shared" si="174"/>
        <v>0</v>
      </c>
      <c r="ONX31">
        <f t="shared" si="174"/>
        <v>0</v>
      </c>
      <c r="ONY31">
        <f t="shared" si="174"/>
        <v>0</v>
      </c>
      <c r="ONZ31">
        <f t="shared" si="174"/>
        <v>0</v>
      </c>
      <c r="OOA31">
        <f t="shared" si="174"/>
        <v>0</v>
      </c>
      <c r="OOB31">
        <f t="shared" si="174"/>
        <v>0</v>
      </c>
      <c r="OOC31">
        <f t="shared" si="174"/>
        <v>0</v>
      </c>
      <c r="OOD31">
        <f t="shared" si="174"/>
        <v>0</v>
      </c>
      <c r="OOE31">
        <f t="shared" si="174"/>
        <v>0</v>
      </c>
      <c r="OOF31">
        <f t="shared" si="174"/>
        <v>0</v>
      </c>
      <c r="OOG31">
        <f t="shared" si="174"/>
        <v>0</v>
      </c>
      <c r="OOH31">
        <f t="shared" si="174"/>
        <v>0</v>
      </c>
      <c r="OOI31">
        <f t="shared" si="174"/>
        <v>0</v>
      </c>
      <c r="OOJ31">
        <f t="shared" si="174"/>
        <v>0</v>
      </c>
      <c r="OOK31">
        <f t="shared" si="174"/>
        <v>0</v>
      </c>
      <c r="OOL31">
        <f t="shared" si="174"/>
        <v>0</v>
      </c>
      <c r="OOM31">
        <f t="shared" si="174"/>
        <v>0</v>
      </c>
      <c r="OON31">
        <f t="shared" si="174"/>
        <v>0</v>
      </c>
      <c r="OOO31">
        <f t="shared" si="174"/>
        <v>0</v>
      </c>
      <c r="OOP31">
        <f t="shared" si="174"/>
        <v>0</v>
      </c>
      <c r="OOQ31">
        <f t="shared" si="174"/>
        <v>0</v>
      </c>
      <c r="OOR31">
        <f t="shared" si="174"/>
        <v>0</v>
      </c>
      <c r="OOS31">
        <f t="shared" si="174"/>
        <v>0</v>
      </c>
      <c r="OOT31">
        <f t="shared" si="174"/>
        <v>0</v>
      </c>
      <c r="OOU31">
        <f t="shared" si="174"/>
        <v>0</v>
      </c>
      <c r="OOV31">
        <f t="shared" si="174"/>
        <v>0</v>
      </c>
      <c r="OOW31">
        <f t="shared" si="174"/>
        <v>0</v>
      </c>
      <c r="OOX31">
        <f t="shared" si="174"/>
        <v>0</v>
      </c>
      <c r="OOY31">
        <f t="shared" si="174"/>
        <v>0</v>
      </c>
      <c r="OOZ31">
        <f t="shared" si="174"/>
        <v>0</v>
      </c>
      <c r="OPA31">
        <f t="shared" si="174"/>
        <v>0</v>
      </c>
      <c r="OPB31">
        <f t="shared" si="174"/>
        <v>0</v>
      </c>
      <c r="OPC31">
        <f t="shared" si="174"/>
        <v>0</v>
      </c>
      <c r="OPD31">
        <f t="shared" si="174"/>
        <v>0</v>
      </c>
      <c r="OPE31">
        <f t="shared" si="174"/>
        <v>0</v>
      </c>
      <c r="OPF31">
        <f t="shared" si="174"/>
        <v>0</v>
      </c>
      <c r="OPG31">
        <f t="shared" si="174"/>
        <v>0</v>
      </c>
      <c r="OPH31">
        <f t="shared" si="174"/>
        <v>0</v>
      </c>
      <c r="OPI31">
        <f t="shared" si="174"/>
        <v>0</v>
      </c>
      <c r="OPJ31">
        <f t="shared" si="174"/>
        <v>0</v>
      </c>
      <c r="OPK31">
        <f t="shared" si="174"/>
        <v>0</v>
      </c>
      <c r="OPL31">
        <f t="shared" si="174"/>
        <v>0</v>
      </c>
      <c r="OPM31">
        <f t="shared" si="174"/>
        <v>0</v>
      </c>
      <c r="OPN31">
        <f t="shared" si="174"/>
        <v>0</v>
      </c>
      <c r="OPO31">
        <f t="shared" ref="OPO31:ORZ31" si="175">OPN32</f>
        <v>0</v>
      </c>
      <c r="OPP31">
        <f t="shared" si="175"/>
        <v>0</v>
      </c>
      <c r="OPQ31">
        <f t="shared" si="175"/>
        <v>0</v>
      </c>
      <c r="OPR31">
        <f t="shared" si="175"/>
        <v>0</v>
      </c>
      <c r="OPS31">
        <f t="shared" si="175"/>
        <v>0</v>
      </c>
      <c r="OPT31">
        <f t="shared" si="175"/>
        <v>0</v>
      </c>
      <c r="OPU31">
        <f t="shared" si="175"/>
        <v>0</v>
      </c>
      <c r="OPV31">
        <f t="shared" si="175"/>
        <v>0</v>
      </c>
      <c r="OPW31">
        <f t="shared" si="175"/>
        <v>0</v>
      </c>
      <c r="OPX31">
        <f t="shared" si="175"/>
        <v>0</v>
      </c>
      <c r="OPY31">
        <f t="shared" si="175"/>
        <v>0</v>
      </c>
      <c r="OPZ31">
        <f t="shared" si="175"/>
        <v>0</v>
      </c>
      <c r="OQA31">
        <f t="shared" si="175"/>
        <v>0</v>
      </c>
      <c r="OQB31">
        <f t="shared" si="175"/>
        <v>0</v>
      </c>
      <c r="OQC31">
        <f t="shared" si="175"/>
        <v>0</v>
      </c>
      <c r="OQD31">
        <f t="shared" si="175"/>
        <v>0</v>
      </c>
      <c r="OQE31">
        <f t="shared" si="175"/>
        <v>0</v>
      </c>
      <c r="OQF31">
        <f t="shared" si="175"/>
        <v>0</v>
      </c>
      <c r="OQG31">
        <f t="shared" si="175"/>
        <v>0</v>
      </c>
      <c r="OQH31">
        <f t="shared" si="175"/>
        <v>0</v>
      </c>
      <c r="OQI31">
        <f t="shared" si="175"/>
        <v>0</v>
      </c>
      <c r="OQJ31">
        <f t="shared" si="175"/>
        <v>0</v>
      </c>
      <c r="OQK31">
        <f t="shared" si="175"/>
        <v>0</v>
      </c>
      <c r="OQL31">
        <f t="shared" si="175"/>
        <v>0</v>
      </c>
      <c r="OQM31">
        <f t="shared" si="175"/>
        <v>0</v>
      </c>
      <c r="OQN31">
        <f t="shared" si="175"/>
        <v>0</v>
      </c>
      <c r="OQO31">
        <f t="shared" si="175"/>
        <v>0</v>
      </c>
      <c r="OQP31">
        <f t="shared" si="175"/>
        <v>0</v>
      </c>
      <c r="OQQ31">
        <f t="shared" si="175"/>
        <v>0</v>
      </c>
      <c r="OQR31">
        <f t="shared" si="175"/>
        <v>0</v>
      </c>
      <c r="OQS31">
        <f t="shared" si="175"/>
        <v>0</v>
      </c>
      <c r="OQT31">
        <f t="shared" si="175"/>
        <v>0</v>
      </c>
      <c r="OQU31">
        <f t="shared" si="175"/>
        <v>0</v>
      </c>
      <c r="OQV31">
        <f t="shared" si="175"/>
        <v>0</v>
      </c>
      <c r="OQW31">
        <f t="shared" si="175"/>
        <v>0</v>
      </c>
      <c r="OQX31">
        <f t="shared" si="175"/>
        <v>0</v>
      </c>
      <c r="OQY31">
        <f t="shared" si="175"/>
        <v>0</v>
      </c>
      <c r="OQZ31">
        <f t="shared" si="175"/>
        <v>0</v>
      </c>
      <c r="ORA31">
        <f t="shared" si="175"/>
        <v>0</v>
      </c>
      <c r="ORB31">
        <f t="shared" si="175"/>
        <v>0</v>
      </c>
      <c r="ORC31">
        <f t="shared" si="175"/>
        <v>0</v>
      </c>
      <c r="ORD31">
        <f t="shared" si="175"/>
        <v>0</v>
      </c>
      <c r="ORE31">
        <f t="shared" si="175"/>
        <v>0</v>
      </c>
      <c r="ORF31">
        <f t="shared" si="175"/>
        <v>0</v>
      </c>
      <c r="ORG31">
        <f t="shared" si="175"/>
        <v>0</v>
      </c>
      <c r="ORH31">
        <f t="shared" si="175"/>
        <v>0</v>
      </c>
      <c r="ORI31">
        <f t="shared" si="175"/>
        <v>0</v>
      </c>
      <c r="ORJ31">
        <f t="shared" si="175"/>
        <v>0</v>
      </c>
      <c r="ORK31">
        <f t="shared" si="175"/>
        <v>0</v>
      </c>
      <c r="ORL31">
        <f t="shared" si="175"/>
        <v>0</v>
      </c>
      <c r="ORM31">
        <f t="shared" si="175"/>
        <v>0</v>
      </c>
      <c r="ORN31">
        <f t="shared" si="175"/>
        <v>0</v>
      </c>
      <c r="ORO31">
        <f t="shared" si="175"/>
        <v>0</v>
      </c>
      <c r="ORP31">
        <f t="shared" si="175"/>
        <v>0</v>
      </c>
      <c r="ORQ31">
        <f t="shared" si="175"/>
        <v>0</v>
      </c>
      <c r="ORR31">
        <f t="shared" si="175"/>
        <v>0</v>
      </c>
      <c r="ORS31">
        <f t="shared" si="175"/>
        <v>0</v>
      </c>
      <c r="ORT31">
        <f t="shared" si="175"/>
        <v>0</v>
      </c>
      <c r="ORU31">
        <f t="shared" si="175"/>
        <v>0</v>
      </c>
      <c r="ORV31">
        <f t="shared" si="175"/>
        <v>0</v>
      </c>
      <c r="ORW31">
        <f t="shared" si="175"/>
        <v>0</v>
      </c>
      <c r="ORX31">
        <f t="shared" si="175"/>
        <v>0</v>
      </c>
      <c r="ORY31">
        <f t="shared" si="175"/>
        <v>0</v>
      </c>
      <c r="ORZ31">
        <f t="shared" si="175"/>
        <v>0</v>
      </c>
      <c r="OSA31">
        <f t="shared" ref="OSA31:OUL31" si="176">ORZ32</f>
        <v>0</v>
      </c>
      <c r="OSB31">
        <f t="shared" si="176"/>
        <v>0</v>
      </c>
      <c r="OSC31">
        <f t="shared" si="176"/>
        <v>0</v>
      </c>
      <c r="OSD31">
        <f t="shared" si="176"/>
        <v>0</v>
      </c>
      <c r="OSE31">
        <f t="shared" si="176"/>
        <v>0</v>
      </c>
      <c r="OSF31">
        <f t="shared" si="176"/>
        <v>0</v>
      </c>
      <c r="OSG31">
        <f t="shared" si="176"/>
        <v>0</v>
      </c>
      <c r="OSH31">
        <f t="shared" si="176"/>
        <v>0</v>
      </c>
      <c r="OSI31">
        <f t="shared" si="176"/>
        <v>0</v>
      </c>
      <c r="OSJ31">
        <f t="shared" si="176"/>
        <v>0</v>
      </c>
      <c r="OSK31">
        <f t="shared" si="176"/>
        <v>0</v>
      </c>
      <c r="OSL31">
        <f t="shared" si="176"/>
        <v>0</v>
      </c>
      <c r="OSM31">
        <f t="shared" si="176"/>
        <v>0</v>
      </c>
      <c r="OSN31">
        <f t="shared" si="176"/>
        <v>0</v>
      </c>
      <c r="OSO31">
        <f t="shared" si="176"/>
        <v>0</v>
      </c>
      <c r="OSP31">
        <f t="shared" si="176"/>
        <v>0</v>
      </c>
      <c r="OSQ31">
        <f t="shared" si="176"/>
        <v>0</v>
      </c>
      <c r="OSR31">
        <f t="shared" si="176"/>
        <v>0</v>
      </c>
      <c r="OSS31">
        <f t="shared" si="176"/>
        <v>0</v>
      </c>
      <c r="OST31">
        <f t="shared" si="176"/>
        <v>0</v>
      </c>
      <c r="OSU31">
        <f t="shared" si="176"/>
        <v>0</v>
      </c>
      <c r="OSV31">
        <f t="shared" si="176"/>
        <v>0</v>
      </c>
      <c r="OSW31">
        <f t="shared" si="176"/>
        <v>0</v>
      </c>
      <c r="OSX31">
        <f t="shared" si="176"/>
        <v>0</v>
      </c>
      <c r="OSY31">
        <f t="shared" si="176"/>
        <v>0</v>
      </c>
      <c r="OSZ31">
        <f t="shared" si="176"/>
        <v>0</v>
      </c>
      <c r="OTA31">
        <f t="shared" si="176"/>
        <v>0</v>
      </c>
      <c r="OTB31">
        <f t="shared" si="176"/>
        <v>0</v>
      </c>
      <c r="OTC31">
        <f t="shared" si="176"/>
        <v>0</v>
      </c>
      <c r="OTD31">
        <f t="shared" si="176"/>
        <v>0</v>
      </c>
      <c r="OTE31">
        <f t="shared" si="176"/>
        <v>0</v>
      </c>
      <c r="OTF31">
        <f t="shared" si="176"/>
        <v>0</v>
      </c>
      <c r="OTG31">
        <f t="shared" si="176"/>
        <v>0</v>
      </c>
      <c r="OTH31">
        <f t="shared" si="176"/>
        <v>0</v>
      </c>
      <c r="OTI31">
        <f t="shared" si="176"/>
        <v>0</v>
      </c>
      <c r="OTJ31">
        <f t="shared" si="176"/>
        <v>0</v>
      </c>
      <c r="OTK31">
        <f t="shared" si="176"/>
        <v>0</v>
      </c>
      <c r="OTL31">
        <f t="shared" si="176"/>
        <v>0</v>
      </c>
      <c r="OTM31">
        <f t="shared" si="176"/>
        <v>0</v>
      </c>
      <c r="OTN31">
        <f t="shared" si="176"/>
        <v>0</v>
      </c>
      <c r="OTO31">
        <f t="shared" si="176"/>
        <v>0</v>
      </c>
      <c r="OTP31">
        <f t="shared" si="176"/>
        <v>0</v>
      </c>
      <c r="OTQ31">
        <f t="shared" si="176"/>
        <v>0</v>
      </c>
      <c r="OTR31">
        <f t="shared" si="176"/>
        <v>0</v>
      </c>
      <c r="OTS31">
        <f t="shared" si="176"/>
        <v>0</v>
      </c>
      <c r="OTT31">
        <f t="shared" si="176"/>
        <v>0</v>
      </c>
      <c r="OTU31">
        <f t="shared" si="176"/>
        <v>0</v>
      </c>
      <c r="OTV31">
        <f t="shared" si="176"/>
        <v>0</v>
      </c>
      <c r="OTW31">
        <f t="shared" si="176"/>
        <v>0</v>
      </c>
      <c r="OTX31">
        <f t="shared" si="176"/>
        <v>0</v>
      </c>
      <c r="OTY31">
        <f t="shared" si="176"/>
        <v>0</v>
      </c>
      <c r="OTZ31">
        <f t="shared" si="176"/>
        <v>0</v>
      </c>
      <c r="OUA31">
        <f t="shared" si="176"/>
        <v>0</v>
      </c>
      <c r="OUB31">
        <f t="shared" si="176"/>
        <v>0</v>
      </c>
      <c r="OUC31">
        <f t="shared" si="176"/>
        <v>0</v>
      </c>
      <c r="OUD31">
        <f t="shared" si="176"/>
        <v>0</v>
      </c>
      <c r="OUE31">
        <f t="shared" si="176"/>
        <v>0</v>
      </c>
      <c r="OUF31">
        <f t="shared" si="176"/>
        <v>0</v>
      </c>
      <c r="OUG31">
        <f t="shared" si="176"/>
        <v>0</v>
      </c>
      <c r="OUH31">
        <f t="shared" si="176"/>
        <v>0</v>
      </c>
      <c r="OUI31">
        <f t="shared" si="176"/>
        <v>0</v>
      </c>
      <c r="OUJ31">
        <f t="shared" si="176"/>
        <v>0</v>
      </c>
      <c r="OUK31">
        <f t="shared" si="176"/>
        <v>0</v>
      </c>
      <c r="OUL31">
        <f t="shared" si="176"/>
        <v>0</v>
      </c>
      <c r="OUM31">
        <f t="shared" ref="OUM31:OWX31" si="177">OUL32</f>
        <v>0</v>
      </c>
      <c r="OUN31">
        <f t="shared" si="177"/>
        <v>0</v>
      </c>
      <c r="OUO31">
        <f t="shared" si="177"/>
        <v>0</v>
      </c>
      <c r="OUP31">
        <f t="shared" si="177"/>
        <v>0</v>
      </c>
      <c r="OUQ31">
        <f t="shared" si="177"/>
        <v>0</v>
      </c>
      <c r="OUR31">
        <f t="shared" si="177"/>
        <v>0</v>
      </c>
      <c r="OUS31">
        <f t="shared" si="177"/>
        <v>0</v>
      </c>
      <c r="OUT31">
        <f t="shared" si="177"/>
        <v>0</v>
      </c>
      <c r="OUU31">
        <f t="shared" si="177"/>
        <v>0</v>
      </c>
      <c r="OUV31">
        <f t="shared" si="177"/>
        <v>0</v>
      </c>
      <c r="OUW31">
        <f t="shared" si="177"/>
        <v>0</v>
      </c>
      <c r="OUX31">
        <f t="shared" si="177"/>
        <v>0</v>
      </c>
      <c r="OUY31">
        <f t="shared" si="177"/>
        <v>0</v>
      </c>
      <c r="OUZ31">
        <f t="shared" si="177"/>
        <v>0</v>
      </c>
      <c r="OVA31">
        <f t="shared" si="177"/>
        <v>0</v>
      </c>
      <c r="OVB31">
        <f t="shared" si="177"/>
        <v>0</v>
      </c>
      <c r="OVC31">
        <f t="shared" si="177"/>
        <v>0</v>
      </c>
      <c r="OVD31">
        <f t="shared" si="177"/>
        <v>0</v>
      </c>
      <c r="OVE31">
        <f t="shared" si="177"/>
        <v>0</v>
      </c>
      <c r="OVF31">
        <f t="shared" si="177"/>
        <v>0</v>
      </c>
      <c r="OVG31">
        <f t="shared" si="177"/>
        <v>0</v>
      </c>
      <c r="OVH31">
        <f t="shared" si="177"/>
        <v>0</v>
      </c>
      <c r="OVI31">
        <f t="shared" si="177"/>
        <v>0</v>
      </c>
      <c r="OVJ31">
        <f t="shared" si="177"/>
        <v>0</v>
      </c>
      <c r="OVK31">
        <f t="shared" si="177"/>
        <v>0</v>
      </c>
      <c r="OVL31">
        <f t="shared" si="177"/>
        <v>0</v>
      </c>
      <c r="OVM31">
        <f t="shared" si="177"/>
        <v>0</v>
      </c>
      <c r="OVN31">
        <f t="shared" si="177"/>
        <v>0</v>
      </c>
      <c r="OVO31">
        <f t="shared" si="177"/>
        <v>0</v>
      </c>
      <c r="OVP31">
        <f t="shared" si="177"/>
        <v>0</v>
      </c>
      <c r="OVQ31">
        <f t="shared" si="177"/>
        <v>0</v>
      </c>
      <c r="OVR31">
        <f t="shared" si="177"/>
        <v>0</v>
      </c>
      <c r="OVS31">
        <f t="shared" si="177"/>
        <v>0</v>
      </c>
      <c r="OVT31">
        <f t="shared" si="177"/>
        <v>0</v>
      </c>
      <c r="OVU31">
        <f t="shared" si="177"/>
        <v>0</v>
      </c>
      <c r="OVV31">
        <f t="shared" si="177"/>
        <v>0</v>
      </c>
      <c r="OVW31">
        <f t="shared" si="177"/>
        <v>0</v>
      </c>
      <c r="OVX31">
        <f t="shared" si="177"/>
        <v>0</v>
      </c>
      <c r="OVY31">
        <f t="shared" si="177"/>
        <v>0</v>
      </c>
      <c r="OVZ31">
        <f t="shared" si="177"/>
        <v>0</v>
      </c>
      <c r="OWA31">
        <f t="shared" si="177"/>
        <v>0</v>
      </c>
      <c r="OWB31">
        <f t="shared" si="177"/>
        <v>0</v>
      </c>
      <c r="OWC31">
        <f t="shared" si="177"/>
        <v>0</v>
      </c>
      <c r="OWD31">
        <f t="shared" si="177"/>
        <v>0</v>
      </c>
      <c r="OWE31">
        <f t="shared" si="177"/>
        <v>0</v>
      </c>
      <c r="OWF31">
        <f t="shared" si="177"/>
        <v>0</v>
      </c>
      <c r="OWG31">
        <f t="shared" si="177"/>
        <v>0</v>
      </c>
      <c r="OWH31">
        <f t="shared" si="177"/>
        <v>0</v>
      </c>
      <c r="OWI31">
        <f t="shared" si="177"/>
        <v>0</v>
      </c>
      <c r="OWJ31">
        <f t="shared" si="177"/>
        <v>0</v>
      </c>
      <c r="OWK31">
        <f t="shared" si="177"/>
        <v>0</v>
      </c>
      <c r="OWL31">
        <f t="shared" si="177"/>
        <v>0</v>
      </c>
      <c r="OWM31">
        <f t="shared" si="177"/>
        <v>0</v>
      </c>
      <c r="OWN31">
        <f t="shared" si="177"/>
        <v>0</v>
      </c>
      <c r="OWO31">
        <f t="shared" si="177"/>
        <v>0</v>
      </c>
      <c r="OWP31">
        <f t="shared" si="177"/>
        <v>0</v>
      </c>
      <c r="OWQ31">
        <f t="shared" si="177"/>
        <v>0</v>
      </c>
      <c r="OWR31">
        <f t="shared" si="177"/>
        <v>0</v>
      </c>
      <c r="OWS31">
        <f t="shared" si="177"/>
        <v>0</v>
      </c>
      <c r="OWT31">
        <f t="shared" si="177"/>
        <v>0</v>
      </c>
      <c r="OWU31">
        <f t="shared" si="177"/>
        <v>0</v>
      </c>
      <c r="OWV31">
        <f t="shared" si="177"/>
        <v>0</v>
      </c>
      <c r="OWW31">
        <f t="shared" si="177"/>
        <v>0</v>
      </c>
      <c r="OWX31">
        <f t="shared" si="177"/>
        <v>0</v>
      </c>
      <c r="OWY31">
        <f t="shared" ref="OWY31:OZJ31" si="178">OWX32</f>
        <v>0</v>
      </c>
      <c r="OWZ31">
        <f t="shared" si="178"/>
        <v>0</v>
      </c>
      <c r="OXA31">
        <f t="shared" si="178"/>
        <v>0</v>
      </c>
      <c r="OXB31">
        <f t="shared" si="178"/>
        <v>0</v>
      </c>
      <c r="OXC31">
        <f t="shared" si="178"/>
        <v>0</v>
      </c>
      <c r="OXD31">
        <f t="shared" si="178"/>
        <v>0</v>
      </c>
      <c r="OXE31">
        <f t="shared" si="178"/>
        <v>0</v>
      </c>
      <c r="OXF31">
        <f t="shared" si="178"/>
        <v>0</v>
      </c>
      <c r="OXG31">
        <f t="shared" si="178"/>
        <v>0</v>
      </c>
      <c r="OXH31">
        <f t="shared" si="178"/>
        <v>0</v>
      </c>
      <c r="OXI31">
        <f t="shared" si="178"/>
        <v>0</v>
      </c>
      <c r="OXJ31">
        <f t="shared" si="178"/>
        <v>0</v>
      </c>
      <c r="OXK31">
        <f t="shared" si="178"/>
        <v>0</v>
      </c>
      <c r="OXL31">
        <f t="shared" si="178"/>
        <v>0</v>
      </c>
      <c r="OXM31">
        <f t="shared" si="178"/>
        <v>0</v>
      </c>
      <c r="OXN31">
        <f t="shared" si="178"/>
        <v>0</v>
      </c>
      <c r="OXO31">
        <f t="shared" si="178"/>
        <v>0</v>
      </c>
      <c r="OXP31">
        <f t="shared" si="178"/>
        <v>0</v>
      </c>
      <c r="OXQ31">
        <f t="shared" si="178"/>
        <v>0</v>
      </c>
      <c r="OXR31">
        <f t="shared" si="178"/>
        <v>0</v>
      </c>
      <c r="OXS31">
        <f t="shared" si="178"/>
        <v>0</v>
      </c>
      <c r="OXT31">
        <f t="shared" si="178"/>
        <v>0</v>
      </c>
      <c r="OXU31">
        <f t="shared" si="178"/>
        <v>0</v>
      </c>
      <c r="OXV31">
        <f t="shared" si="178"/>
        <v>0</v>
      </c>
      <c r="OXW31">
        <f t="shared" si="178"/>
        <v>0</v>
      </c>
      <c r="OXX31">
        <f t="shared" si="178"/>
        <v>0</v>
      </c>
      <c r="OXY31">
        <f t="shared" si="178"/>
        <v>0</v>
      </c>
      <c r="OXZ31">
        <f t="shared" si="178"/>
        <v>0</v>
      </c>
      <c r="OYA31">
        <f t="shared" si="178"/>
        <v>0</v>
      </c>
      <c r="OYB31">
        <f t="shared" si="178"/>
        <v>0</v>
      </c>
      <c r="OYC31">
        <f t="shared" si="178"/>
        <v>0</v>
      </c>
      <c r="OYD31">
        <f t="shared" si="178"/>
        <v>0</v>
      </c>
      <c r="OYE31">
        <f t="shared" si="178"/>
        <v>0</v>
      </c>
      <c r="OYF31">
        <f t="shared" si="178"/>
        <v>0</v>
      </c>
      <c r="OYG31">
        <f t="shared" si="178"/>
        <v>0</v>
      </c>
      <c r="OYH31">
        <f t="shared" si="178"/>
        <v>0</v>
      </c>
      <c r="OYI31">
        <f t="shared" si="178"/>
        <v>0</v>
      </c>
      <c r="OYJ31">
        <f t="shared" si="178"/>
        <v>0</v>
      </c>
      <c r="OYK31">
        <f t="shared" si="178"/>
        <v>0</v>
      </c>
      <c r="OYL31">
        <f t="shared" si="178"/>
        <v>0</v>
      </c>
      <c r="OYM31">
        <f t="shared" si="178"/>
        <v>0</v>
      </c>
      <c r="OYN31">
        <f t="shared" si="178"/>
        <v>0</v>
      </c>
      <c r="OYO31">
        <f t="shared" si="178"/>
        <v>0</v>
      </c>
      <c r="OYP31">
        <f t="shared" si="178"/>
        <v>0</v>
      </c>
      <c r="OYQ31">
        <f t="shared" si="178"/>
        <v>0</v>
      </c>
      <c r="OYR31">
        <f t="shared" si="178"/>
        <v>0</v>
      </c>
      <c r="OYS31">
        <f t="shared" si="178"/>
        <v>0</v>
      </c>
      <c r="OYT31">
        <f t="shared" si="178"/>
        <v>0</v>
      </c>
      <c r="OYU31">
        <f t="shared" si="178"/>
        <v>0</v>
      </c>
      <c r="OYV31">
        <f t="shared" si="178"/>
        <v>0</v>
      </c>
      <c r="OYW31">
        <f t="shared" si="178"/>
        <v>0</v>
      </c>
      <c r="OYX31">
        <f t="shared" si="178"/>
        <v>0</v>
      </c>
      <c r="OYY31">
        <f t="shared" si="178"/>
        <v>0</v>
      </c>
      <c r="OYZ31">
        <f t="shared" si="178"/>
        <v>0</v>
      </c>
      <c r="OZA31">
        <f t="shared" si="178"/>
        <v>0</v>
      </c>
      <c r="OZB31">
        <f t="shared" si="178"/>
        <v>0</v>
      </c>
      <c r="OZC31">
        <f t="shared" si="178"/>
        <v>0</v>
      </c>
      <c r="OZD31">
        <f t="shared" si="178"/>
        <v>0</v>
      </c>
      <c r="OZE31">
        <f t="shared" si="178"/>
        <v>0</v>
      </c>
      <c r="OZF31">
        <f t="shared" si="178"/>
        <v>0</v>
      </c>
      <c r="OZG31">
        <f t="shared" si="178"/>
        <v>0</v>
      </c>
      <c r="OZH31">
        <f t="shared" si="178"/>
        <v>0</v>
      </c>
      <c r="OZI31">
        <f t="shared" si="178"/>
        <v>0</v>
      </c>
      <c r="OZJ31">
        <f t="shared" si="178"/>
        <v>0</v>
      </c>
      <c r="OZK31">
        <f t="shared" ref="OZK31:PBV31" si="179">OZJ32</f>
        <v>0</v>
      </c>
      <c r="OZL31">
        <f t="shared" si="179"/>
        <v>0</v>
      </c>
      <c r="OZM31">
        <f t="shared" si="179"/>
        <v>0</v>
      </c>
      <c r="OZN31">
        <f t="shared" si="179"/>
        <v>0</v>
      </c>
      <c r="OZO31">
        <f t="shared" si="179"/>
        <v>0</v>
      </c>
      <c r="OZP31">
        <f t="shared" si="179"/>
        <v>0</v>
      </c>
      <c r="OZQ31">
        <f t="shared" si="179"/>
        <v>0</v>
      </c>
      <c r="OZR31">
        <f t="shared" si="179"/>
        <v>0</v>
      </c>
      <c r="OZS31">
        <f t="shared" si="179"/>
        <v>0</v>
      </c>
      <c r="OZT31">
        <f t="shared" si="179"/>
        <v>0</v>
      </c>
      <c r="OZU31">
        <f t="shared" si="179"/>
        <v>0</v>
      </c>
      <c r="OZV31">
        <f t="shared" si="179"/>
        <v>0</v>
      </c>
      <c r="OZW31">
        <f t="shared" si="179"/>
        <v>0</v>
      </c>
      <c r="OZX31">
        <f t="shared" si="179"/>
        <v>0</v>
      </c>
      <c r="OZY31">
        <f t="shared" si="179"/>
        <v>0</v>
      </c>
      <c r="OZZ31">
        <f t="shared" si="179"/>
        <v>0</v>
      </c>
      <c r="PAA31">
        <f t="shared" si="179"/>
        <v>0</v>
      </c>
      <c r="PAB31">
        <f t="shared" si="179"/>
        <v>0</v>
      </c>
      <c r="PAC31">
        <f t="shared" si="179"/>
        <v>0</v>
      </c>
      <c r="PAD31">
        <f t="shared" si="179"/>
        <v>0</v>
      </c>
      <c r="PAE31">
        <f t="shared" si="179"/>
        <v>0</v>
      </c>
      <c r="PAF31">
        <f t="shared" si="179"/>
        <v>0</v>
      </c>
      <c r="PAG31">
        <f t="shared" si="179"/>
        <v>0</v>
      </c>
      <c r="PAH31">
        <f t="shared" si="179"/>
        <v>0</v>
      </c>
      <c r="PAI31">
        <f t="shared" si="179"/>
        <v>0</v>
      </c>
      <c r="PAJ31">
        <f t="shared" si="179"/>
        <v>0</v>
      </c>
      <c r="PAK31">
        <f t="shared" si="179"/>
        <v>0</v>
      </c>
      <c r="PAL31">
        <f t="shared" si="179"/>
        <v>0</v>
      </c>
      <c r="PAM31">
        <f t="shared" si="179"/>
        <v>0</v>
      </c>
      <c r="PAN31">
        <f t="shared" si="179"/>
        <v>0</v>
      </c>
      <c r="PAO31">
        <f t="shared" si="179"/>
        <v>0</v>
      </c>
      <c r="PAP31">
        <f t="shared" si="179"/>
        <v>0</v>
      </c>
      <c r="PAQ31">
        <f t="shared" si="179"/>
        <v>0</v>
      </c>
      <c r="PAR31">
        <f t="shared" si="179"/>
        <v>0</v>
      </c>
      <c r="PAS31">
        <f t="shared" si="179"/>
        <v>0</v>
      </c>
      <c r="PAT31">
        <f t="shared" si="179"/>
        <v>0</v>
      </c>
      <c r="PAU31">
        <f t="shared" si="179"/>
        <v>0</v>
      </c>
      <c r="PAV31">
        <f t="shared" si="179"/>
        <v>0</v>
      </c>
      <c r="PAW31">
        <f t="shared" si="179"/>
        <v>0</v>
      </c>
      <c r="PAX31">
        <f t="shared" si="179"/>
        <v>0</v>
      </c>
      <c r="PAY31">
        <f t="shared" si="179"/>
        <v>0</v>
      </c>
      <c r="PAZ31">
        <f t="shared" si="179"/>
        <v>0</v>
      </c>
      <c r="PBA31">
        <f t="shared" si="179"/>
        <v>0</v>
      </c>
      <c r="PBB31">
        <f t="shared" si="179"/>
        <v>0</v>
      </c>
      <c r="PBC31">
        <f t="shared" si="179"/>
        <v>0</v>
      </c>
      <c r="PBD31">
        <f t="shared" si="179"/>
        <v>0</v>
      </c>
      <c r="PBE31">
        <f t="shared" si="179"/>
        <v>0</v>
      </c>
      <c r="PBF31">
        <f t="shared" si="179"/>
        <v>0</v>
      </c>
      <c r="PBG31">
        <f t="shared" si="179"/>
        <v>0</v>
      </c>
      <c r="PBH31">
        <f t="shared" si="179"/>
        <v>0</v>
      </c>
      <c r="PBI31">
        <f t="shared" si="179"/>
        <v>0</v>
      </c>
      <c r="PBJ31">
        <f t="shared" si="179"/>
        <v>0</v>
      </c>
      <c r="PBK31">
        <f t="shared" si="179"/>
        <v>0</v>
      </c>
      <c r="PBL31">
        <f t="shared" si="179"/>
        <v>0</v>
      </c>
      <c r="PBM31">
        <f t="shared" si="179"/>
        <v>0</v>
      </c>
      <c r="PBN31">
        <f t="shared" si="179"/>
        <v>0</v>
      </c>
      <c r="PBO31">
        <f t="shared" si="179"/>
        <v>0</v>
      </c>
      <c r="PBP31">
        <f t="shared" si="179"/>
        <v>0</v>
      </c>
      <c r="PBQ31">
        <f t="shared" si="179"/>
        <v>0</v>
      </c>
      <c r="PBR31">
        <f t="shared" si="179"/>
        <v>0</v>
      </c>
      <c r="PBS31">
        <f t="shared" si="179"/>
        <v>0</v>
      </c>
      <c r="PBT31">
        <f t="shared" si="179"/>
        <v>0</v>
      </c>
      <c r="PBU31">
        <f t="shared" si="179"/>
        <v>0</v>
      </c>
      <c r="PBV31">
        <f t="shared" si="179"/>
        <v>0</v>
      </c>
      <c r="PBW31">
        <f t="shared" ref="PBW31:PEH31" si="180">PBV32</f>
        <v>0</v>
      </c>
      <c r="PBX31">
        <f t="shared" si="180"/>
        <v>0</v>
      </c>
      <c r="PBY31">
        <f t="shared" si="180"/>
        <v>0</v>
      </c>
      <c r="PBZ31">
        <f t="shared" si="180"/>
        <v>0</v>
      </c>
      <c r="PCA31">
        <f t="shared" si="180"/>
        <v>0</v>
      </c>
      <c r="PCB31">
        <f t="shared" si="180"/>
        <v>0</v>
      </c>
      <c r="PCC31">
        <f t="shared" si="180"/>
        <v>0</v>
      </c>
      <c r="PCD31">
        <f t="shared" si="180"/>
        <v>0</v>
      </c>
      <c r="PCE31">
        <f t="shared" si="180"/>
        <v>0</v>
      </c>
      <c r="PCF31">
        <f t="shared" si="180"/>
        <v>0</v>
      </c>
      <c r="PCG31">
        <f t="shared" si="180"/>
        <v>0</v>
      </c>
      <c r="PCH31">
        <f t="shared" si="180"/>
        <v>0</v>
      </c>
      <c r="PCI31">
        <f t="shared" si="180"/>
        <v>0</v>
      </c>
      <c r="PCJ31">
        <f t="shared" si="180"/>
        <v>0</v>
      </c>
      <c r="PCK31">
        <f t="shared" si="180"/>
        <v>0</v>
      </c>
      <c r="PCL31">
        <f t="shared" si="180"/>
        <v>0</v>
      </c>
      <c r="PCM31">
        <f t="shared" si="180"/>
        <v>0</v>
      </c>
      <c r="PCN31">
        <f t="shared" si="180"/>
        <v>0</v>
      </c>
      <c r="PCO31">
        <f t="shared" si="180"/>
        <v>0</v>
      </c>
      <c r="PCP31">
        <f t="shared" si="180"/>
        <v>0</v>
      </c>
      <c r="PCQ31">
        <f t="shared" si="180"/>
        <v>0</v>
      </c>
      <c r="PCR31">
        <f t="shared" si="180"/>
        <v>0</v>
      </c>
      <c r="PCS31">
        <f t="shared" si="180"/>
        <v>0</v>
      </c>
      <c r="PCT31">
        <f t="shared" si="180"/>
        <v>0</v>
      </c>
      <c r="PCU31">
        <f t="shared" si="180"/>
        <v>0</v>
      </c>
      <c r="PCV31">
        <f t="shared" si="180"/>
        <v>0</v>
      </c>
      <c r="PCW31">
        <f t="shared" si="180"/>
        <v>0</v>
      </c>
      <c r="PCX31">
        <f t="shared" si="180"/>
        <v>0</v>
      </c>
      <c r="PCY31">
        <f t="shared" si="180"/>
        <v>0</v>
      </c>
      <c r="PCZ31">
        <f t="shared" si="180"/>
        <v>0</v>
      </c>
      <c r="PDA31">
        <f t="shared" si="180"/>
        <v>0</v>
      </c>
      <c r="PDB31">
        <f t="shared" si="180"/>
        <v>0</v>
      </c>
      <c r="PDC31">
        <f t="shared" si="180"/>
        <v>0</v>
      </c>
      <c r="PDD31">
        <f t="shared" si="180"/>
        <v>0</v>
      </c>
      <c r="PDE31">
        <f t="shared" si="180"/>
        <v>0</v>
      </c>
      <c r="PDF31">
        <f t="shared" si="180"/>
        <v>0</v>
      </c>
      <c r="PDG31">
        <f t="shared" si="180"/>
        <v>0</v>
      </c>
      <c r="PDH31">
        <f t="shared" si="180"/>
        <v>0</v>
      </c>
      <c r="PDI31">
        <f t="shared" si="180"/>
        <v>0</v>
      </c>
      <c r="PDJ31">
        <f t="shared" si="180"/>
        <v>0</v>
      </c>
      <c r="PDK31">
        <f t="shared" si="180"/>
        <v>0</v>
      </c>
      <c r="PDL31">
        <f t="shared" si="180"/>
        <v>0</v>
      </c>
      <c r="PDM31">
        <f t="shared" si="180"/>
        <v>0</v>
      </c>
      <c r="PDN31">
        <f t="shared" si="180"/>
        <v>0</v>
      </c>
      <c r="PDO31">
        <f t="shared" si="180"/>
        <v>0</v>
      </c>
      <c r="PDP31">
        <f t="shared" si="180"/>
        <v>0</v>
      </c>
      <c r="PDQ31">
        <f t="shared" si="180"/>
        <v>0</v>
      </c>
      <c r="PDR31">
        <f t="shared" si="180"/>
        <v>0</v>
      </c>
      <c r="PDS31">
        <f t="shared" si="180"/>
        <v>0</v>
      </c>
      <c r="PDT31">
        <f t="shared" si="180"/>
        <v>0</v>
      </c>
      <c r="PDU31">
        <f t="shared" si="180"/>
        <v>0</v>
      </c>
      <c r="PDV31">
        <f t="shared" si="180"/>
        <v>0</v>
      </c>
      <c r="PDW31">
        <f t="shared" si="180"/>
        <v>0</v>
      </c>
      <c r="PDX31">
        <f t="shared" si="180"/>
        <v>0</v>
      </c>
      <c r="PDY31">
        <f t="shared" si="180"/>
        <v>0</v>
      </c>
      <c r="PDZ31">
        <f t="shared" si="180"/>
        <v>0</v>
      </c>
      <c r="PEA31">
        <f t="shared" si="180"/>
        <v>0</v>
      </c>
      <c r="PEB31">
        <f t="shared" si="180"/>
        <v>0</v>
      </c>
      <c r="PEC31">
        <f t="shared" si="180"/>
        <v>0</v>
      </c>
      <c r="PED31">
        <f t="shared" si="180"/>
        <v>0</v>
      </c>
      <c r="PEE31">
        <f t="shared" si="180"/>
        <v>0</v>
      </c>
      <c r="PEF31">
        <f t="shared" si="180"/>
        <v>0</v>
      </c>
      <c r="PEG31">
        <f t="shared" si="180"/>
        <v>0</v>
      </c>
      <c r="PEH31">
        <f t="shared" si="180"/>
        <v>0</v>
      </c>
      <c r="PEI31">
        <f t="shared" ref="PEI31:PGT31" si="181">PEH32</f>
        <v>0</v>
      </c>
      <c r="PEJ31">
        <f t="shared" si="181"/>
        <v>0</v>
      </c>
      <c r="PEK31">
        <f t="shared" si="181"/>
        <v>0</v>
      </c>
      <c r="PEL31">
        <f t="shared" si="181"/>
        <v>0</v>
      </c>
      <c r="PEM31">
        <f t="shared" si="181"/>
        <v>0</v>
      </c>
      <c r="PEN31">
        <f t="shared" si="181"/>
        <v>0</v>
      </c>
      <c r="PEO31">
        <f t="shared" si="181"/>
        <v>0</v>
      </c>
      <c r="PEP31">
        <f t="shared" si="181"/>
        <v>0</v>
      </c>
      <c r="PEQ31">
        <f t="shared" si="181"/>
        <v>0</v>
      </c>
      <c r="PER31">
        <f t="shared" si="181"/>
        <v>0</v>
      </c>
      <c r="PES31">
        <f t="shared" si="181"/>
        <v>0</v>
      </c>
      <c r="PET31">
        <f t="shared" si="181"/>
        <v>0</v>
      </c>
      <c r="PEU31">
        <f t="shared" si="181"/>
        <v>0</v>
      </c>
      <c r="PEV31">
        <f t="shared" si="181"/>
        <v>0</v>
      </c>
      <c r="PEW31">
        <f t="shared" si="181"/>
        <v>0</v>
      </c>
      <c r="PEX31">
        <f t="shared" si="181"/>
        <v>0</v>
      </c>
      <c r="PEY31">
        <f t="shared" si="181"/>
        <v>0</v>
      </c>
      <c r="PEZ31">
        <f t="shared" si="181"/>
        <v>0</v>
      </c>
      <c r="PFA31">
        <f t="shared" si="181"/>
        <v>0</v>
      </c>
      <c r="PFB31">
        <f t="shared" si="181"/>
        <v>0</v>
      </c>
      <c r="PFC31">
        <f t="shared" si="181"/>
        <v>0</v>
      </c>
      <c r="PFD31">
        <f t="shared" si="181"/>
        <v>0</v>
      </c>
      <c r="PFE31">
        <f t="shared" si="181"/>
        <v>0</v>
      </c>
      <c r="PFF31">
        <f t="shared" si="181"/>
        <v>0</v>
      </c>
      <c r="PFG31">
        <f t="shared" si="181"/>
        <v>0</v>
      </c>
      <c r="PFH31">
        <f t="shared" si="181"/>
        <v>0</v>
      </c>
      <c r="PFI31">
        <f t="shared" si="181"/>
        <v>0</v>
      </c>
      <c r="PFJ31">
        <f t="shared" si="181"/>
        <v>0</v>
      </c>
      <c r="PFK31">
        <f t="shared" si="181"/>
        <v>0</v>
      </c>
      <c r="PFL31">
        <f t="shared" si="181"/>
        <v>0</v>
      </c>
      <c r="PFM31">
        <f t="shared" si="181"/>
        <v>0</v>
      </c>
      <c r="PFN31">
        <f t="shared" si="181"/>
        <v>0</v>
      </c>
      <c r="PFO31">
        <f t="shared" si="181"/>
        <v>0</v>
      </c>
      <c r="PFP31">
        <f t="shared" si="181"/>
        <v>0</v>
      </c>
      <c r="PFQ31">
        <f t="shared" si="181"/>
        <v>0</v>
      </c>
      <c r="PFR31">
        <f t="shared" si="181"/>
        <v>0</v>
      </c>
      <c r="PFS31">
        <f t="shared" si="181"/>
        <v>0</v>
      </c>
      <c r="PFT31">
        <f t="shared" si="181"/>
        <v>0</v>
      </c>
      <c r="PFU31">
        <f t="shared" si="181"/>
        <v>0</v>
      </c>
      <c r="PFV31">
        <f t="shared" si="181"/>
        <v>0</v>
      </c>
      <c r="PFW31">
        <f t="shared" si="181"/>
        <v>0</v>
      </c>
      <c r="PFX31">
        <f t="shared" si="181"/>
        <v>0</v>
      </c>
      <c r="PFY31">
        <f t="shared" si="181"/>
        <v>0</v>
      </c>
      <c r="PFZ31">
        <f t="shared" si="181"/>
        <v>0</v>
      </c>
      <c r="PGA31">
        <f t="shared" si="181"/>
        <v>0</v>
      </c>
      <c r="PGB31">
        <f t="shared" si="181"/>
        <v>0</v>
      </c>
      <c r="PGC31">
        <f t="shared" si="181"/>
        <v>0</v>
      </c>
      <c r="PGD31">
        <f t="shared" si="181"/>
        <v>0</v>
      </c>
      <c r="PGE31">
        <f t="shared" si="181"/>
        <v>0</v>
      </c>
      <c r="PGF31">
        <f t="shared" si="181"/>
        <v>0</v>
      </c>
      <c r="PGG31">
        <f t="shared" si="181"/>
        <v>0</v>
      </c>
      <c r="PGH31">
        <f t="shared" si="181"/>
        <v>0</v>
      </c>
      <c r="PGI31">
        <f t="shared" si="181"/>
        <v>0</v>
      </c>
      <c r="PGJ31">
        <f t="shared" si="181"/>
        <v>0</v>
      </c>
      <c r="PGK31">
        <f t="shared" si="181"/>
        <v>0</v>
      </c>
      <c r="PGL31">
        <f t="shared" si="181"/>
        <v>0</v>
      </c>
      <c r="PGM31">
        <f t="shared" si="181"/>
        <v>0</v>
      </c>
      <c r="PGN31">
        <f t="shared" si="181"/>
        <v>0</v>
      </c>
      <c r="PGO31">
        <f t="shared" si="181"/>
        <v>0</v>
      </c>
      <c r="PGP31">
        <f t="shared" si="181"/>
        <v>0</v>
      </c>
      <c r="PGQ31">
        <f t="shared" si="181"/>
        <v>0</v>
      </c>
      <c r="PGR31">
        <f t="shared" si="181"/>
        <v>0</v>
      </c>
      <c r="PGS31">
        <f t="shared" si="181"/>
        <v>0</v>
      </c>
      <c r="PGT31">
        <f t="shared" si="181"/>
        <v>0</v>
      </c>
      <c r="PGU31">
        <f t="shared" ref="PGU31:PJF31" si="182">PGT32</f>
        <v>0</v>
      </c>
      <c r="PGV31">
        <f t="shared" si="182"/>
        <v>0</v>
      </c>
      <c r="PGW31">
        <f t="shared" si="182"/>
        <v>0</v>
      </c>
      <c r="PGX31">
        <f t="shared" si="182"/>
        <v>0</v>
      </c>
      <c r="PGY31">
        <f t="shared" si="182"/>
        <v>0</v>
      </c>
      <c r="PGZ31">
        <f t="shared" si="182"/>
        <v>0</v>
      </c>
      <c r="PHA31">
        <f t="shared" si="182"/>
        <v>0</v>
      </c>
      <c r="PHB31">
        <f t="shared" si="182"/>
        <v>0</v>
      </c>
      <c r="PHC31">
        <f t="shared" si="182"/>
        <v>0</v>
      </c>
      <c r="PHD31">
        <f t="shared" si="182"/>
        <v>0</v>
      </c>
      <c r="PHE31">
        <f t="shared" si="182"/>
        <v>0</v>
      </c>
      <c r="PHF31">
        <f t="shared" si="182"/>
        <v>0</v>
      </c>
      <c r="PHG31">
        <f t="shared" si="182"/>
        <v>0</v>
      </c>
      <c r="PHH31">
        <f t="shared" si="182"/>
        <v>0</v>
      </c>
      <c r="PHI31">
        <f t="shared" si="182"/>
        <v>0</v>
      </c>
      <c r="PHJ31">
        <f t="shared" si="182"/>
        <v>0</v>
      </c>
      <c r="PHK31">
        <f t="shared" si="182"/>
        <v>0</v>
      </c>
      <c r="PHL31">
        <f t="shared" si="182"/>
        <v>0</v>
      </c>
      <c r="PHM31">
        <f t="shared" si="182"/>
        <v>0</v>
      </c>
      <c r="PHN31">
        <f t="shared" si="182"/>
        <v>0</v>
      </c>
      <c r="PHO31">
        <f t="shared" si="182"/>
        <v>0</v>
      </c>
      <c r="PHP31">
        <f t="shared" si="182"/>
        <v>0</v>
      </c>
      <c r="PHQ31">
        <f t="shared" si="182"/>
        <v>0</v>
      </c>
      <c r="PHR31">
        <f t="shared" si="182"/>
        <v>0</v>
      </c>
      <c r="PHS31">
        <f t="shared" si="182"/>
        <v>0</v>
      </c>
      <c r="PHT31">
        <f t="shared" si="182"/>
        <v>0</v>
      </c>
      <c r="PHU31">
        <f t="shared" si="182"/>
        <v>0</v>
      </c>
      <c r="PHV31">
        <f t="shared" si="182"/>
        <v>0</v>
      </c>
      <c r="PHW31">
        <f t="shared" si="182"/>
        <v>0</v>
      </c>
      <c r="PHX31">
        <f t="shared" si="182"/>
        <v>0</v>
      </c>
      <c r="PHY31">
        <f t="shared" si="182"/>
        <v>0</v>
      </c>
      <c r="PHZ31">
        <f t="shared" si="182"/>
        <v>0</v>
      </c>
      <c r="PIA31">
        <f t="shared" si="182"/>
        <v>0</v>
      </c>
      <c r="PIB31">
        <f t="shared" si="182"/>
        <v>0</v>
      </c>
      <c r="PIC31">
        <f t="shared" si="182"/>
        <v>0</v>
      </c>
      <c r="PID31">
        <f t="shared" si="182"/>
        <v>0</v>
      </c>
      <c r="PIE31">
        <f t="shared" si="182"/>
        <v>0</v>
      </c>
      <c r="PIF31">
        <f t="shared" si="182"/>
        <v>0</v>
      </c>
      <c r="PIG31">
        <f t="shared" si="182"/>
        <v>0</v>
      </c>
      <c r="PIH31">
        <f t="shared" si="182"/>
        <v>0</v>
      </c>
      <c r="PII31">
        <f t="shared" si="182"/>
        <v>0</v>
      </c>
      <c r="PIJ31">
        <f t="shared" si="182"/>
        <v>0</v>
      </c>
      <c r="PIK31">
        <f t="shared" si="182"/>
        <v>0</v>
      </c>
      <c r="PIL31">
        <f t="shared" si="182"/>
        <v>0</v>
      </c>
      <c r="PIM31">
        <f t="shared" si="182"/>
        <v>0</v>
      </c>
      <c r="PIN31">
        <f t="shared" si="182"/>
        <v>0</v>
      </c>
      <c r="PIO31">
        <f t="shared" si="182"/>
        <v>0</v>
      </c>
      <c r="PIP31">
        <f t="shared" si="182"/>
        <v>0</v>
      </c>
      <c r="PIQ31">
        <f t="shared" si="182"/>
        <v>0</v>
      </c>
      <c r="PIR31">
        <f t="shared" si="182"/>
        <v>0</v>
      </c>
      <c r="PIS31">
        <f t="shared" si="182"/>
        <v>0</v>
      </c>
      <c r="PIT31">
        <f t="shared" si="182"/>
        <v>0</v>
      </c>
      <c r="PIU31">
        <f t="shared" si="182"/>
        <v>0</v>
      </c>
      <c r="PIV31">
        <f t="shared" si="182"/>
        <v>0</v>
      </c>
      <c r="PIW31">
        <f t="shared" si="182"/>
        <v>0</v>
      </c>
      <c r="PIX31">
        <f t="shared" si="182"/>
        <v>0</v>
      </c>
      <c r="PIY31">
        <f t="shared" si="182"/>
        <v>0</v>
      </c>
      <c r="PIZ31">
        <f t="shared" si="182"/>
        <v>0</v>
      </c>
      <c r="PJA31">
        <f t="shared" si="182"/>
        <v>0</v>
      </c>
      <c r="PJB31">
        <f t="shared" si="182"/>
        <v>0</v>
      </c>
      <c r="PJC31">
        <f t="shared" si="182"/>
        <v>0</v>
      </c>
      <c r="PJD31">
        <f t="shared" si="182"/>
        <v>0</v>
      </c>
      <c r="PJE31">
        <f t="shared" si="182"/>
        <v>0</v>
      </c>
      <c r="PJF31">
        <f t="shared" si="182"/>
        <v>0</v>
      </c>
      <c r="PJG31">
        <f t="shared" ref="PJG31:PLR31" si="183">PJF32</f>
        <v>0</v>
      </c>
      <c r="PJH31">
        <f t="shared" si="183"/>
        <v>0</v>
      </c>
      <c r="PJI31">
        <f t="shared" si="183"/>
        <v>0</v>
      </c>
      <c r="PJJ31">
        <f t="shared" si="183"/>
        <v>0</v>
      </c>
      <c r="PJK31">
        <f t="shared" si="183"/>
        <v>0</v>
      </c>
      <c r="PJL31">
        <f t="shared" si="183"/>
        <v>0</v>
      </c>
      <c r="PJM31">
        <f t="shared" si="183"/>
        <v>0</v>
      </c>
      <c r="PJN31">
        <f t="shared" si="183"/>
        <v>0</v>
      </c>
      <c r="PJO31">
        <f t="shared" si="183"/>
        <v>0</v>
      </c>
      <c r="PJP31">
        <f t="shared" si="183"/>
        <v>0</v>
      </c>
      <c r="PJQ31">
        <f t="shared" si="183"/>
        <v>0</v>
      </c>
      <c r="PJR31">
        <f t="shared" si="183"/>
        <v>0</v>
      </c>
      <c r="PJS31">
        <f t="shared" si="183"/>
        <v>0</v>
      </c>
      <c r="PJT31">
        <f t="shared" si="183"/>
        <v>0</v>
      </c>
      <c r="PJU31">
        <f t="shared" si="183"/>
        <v>0</v>
      </c>
      <c r="PJV31">
        <f t="shared" si="183"/>
        <v>0</v>
      </c>
      <c r="PJW31">
        <f t="shared" si="183"/>
        <v>0</v>
      </c>
      <c r="PJX31">
        <f t="shared" si="183"/>
        <v>0</v>
      </c>
      <c r="PJY31">
        <f t="shared" si="183"/>
        <v>0</v>
      </c>
      <c r="PJZ31">
        <f t="shared" si="183"/>
        <v>0</v>
      </c>
      <c r="PKA31">
        <f t="shared" si="183"/>
        <v>0</v>
      </c>
      <c r="PKB31">
        <f t="shared" si="183"/>
        <v>0</v>
      </c>
      <c r="PKC31">
        <f t="shared" si="183"/>
        <v>0</v>
      </c>
      <c r="PKD31">
        <f t="shared" si="183"/>
        <v>0</v>
      </c>
      <c r="PKE31">
        <f t="shared" si="183"/>
        <v>0</v>
      </c>
      <c r="PKF31">
        <f t="shared" si="183"/>
        <v>0</v>
      </c>
      <c r="PKG31">
        <f t="shared" si="183"/>
        <v>0</v>
      </c>
      <c r="PKH31">
        <f t="shared" si="183"/>
        <v>0</v>
      </c>
      <c r="PKI31">
        <f t="shared" si="183"/>
        <v>0</v>
      </c>
      <c r="PKJ31">
        <f t="shared" si="183"/>
        <v>0</v>
      </c>
      <c r="PKK31">
        <f t="shared" si="183"/>
        <v>0</v>
      </c>
      <c r="PKL31">
        <f t="shared" si="183"/>
        <v>0</v>
      </c>
      <c r="PKM31">
        <f t="shared" si="183"/>
        <v>0</v>
      </c>
      <c r="PKN31">
        <f t="shared" si="183"/>
        <v>0</v>
      </c>
      <c r="PKO31">
        <f t="shared" si="183"/>
        <v>0</v>
      </c>
      <c r="PKP31">
        <f t="shared" si="183"/>
        <v>0</v>
      </c>
      <c r="PKQ31">
        <f t="shared" si="183"/>
        <v>0</v>
      </c>
      <c r="PKR31">
        <f t="shared" si="183"/>
        <v>0</v>
      </c>
      <c r="PKS31">
        <f t="shared" si="183"/>
        <v>0</v>
      </c>
      <c r="PKT31">
        <f t="shared" si="183"/>
        <v>0</v>
      </c>
      <c r="PKU31">
        <f t="shared" si="183"/>
        <v>0</v>
      </c>
      <c r="PKV31">
        <f t="shared" si="183"/>
        <v>0</v>
      </c>
      <c r="PKW31">
        <f t="shared" si="183"/>
        <v>0</v>
      </c>
      <c r="PKX31">
        <f t="shared" si="183"/>
        <v>0</v>
      </c>
      <c r="PKY31">
        <f t="shared" si="183"/>
        <v>0</v>
      </c>
      <c r="PKZ31">
        <f t="shared" si="183"/>
        <v>0</v>
      </c>
      <c r="PLA31">
        <f t="shared" si="183"/>
        <v>0</v>
      </c>
      <c r="PLB31">
        <f t="shared" si="183"/>
        <v>0</v>
      </c>
      <c r="PLC31">
        <f t="shared" si="183"/>
        <v>0</v>
      </c>
      <c r="PLD31">
        <f t="shared" si="183"/>
        <v>0</v>
      </c>
      <c r="PLE31">
        <f t="shared" si="183"/>
        <v>0</v>
      </c>
      <c r="PLF31">
        <f t="shared" si="183"/>
        <v>0</v>
      </c>
      <c r="PLG31">
        <f t="shared" si="183"/>
        <v>0</v>
      </c>
      <c r="PLH31">
        <f t="shared" si="183"/>
        <v>0</v>
      </c>
      <c r="PLI31">
        <f t="shared" si="183"/>
        <v>0</v>
      </c>
      <c r="PLJ31">
        <f t="shared" si="183"/>
        <v>0</v>
      </c>
      <c r="PLK31">
        <f t="shared" si="183"/>
        <v>0</v>
      </c>
      <c r="PLL31">
        <f t="shared" si="183"/>
        <v>0</v>
      </c>
      <c r="PLM31">
        <f t="shared" si="183"/>
        <v>0</v>
      </c>
      <c r="PLN31">
        <f t="shared" si="183"/>
        <v>0</v>
      </c>
      <c r="PLO31">
        <f t="shared" si="183"/>
        <v>0</v>
      </c>
      <c r="PLP31">
        <f t="shared" si="183"/>
        <v>0</v>
      </c>
      <c r="PLQ31">
        <f t="shared" si="183"/>
        <v>0</v>
      </c>
      <c r="PLR31">
        <f t="shared" si="183"/>
        <v>0</v>
      </c>
      <c r="PLS31">
        <f t="shared" ref="PLS31:POD31" si="184">PLR32</f>
        <v>0</v>
      </c>
      <c r="PLT31">
        <f t="shared" si="184"/>
        <v>0</v>
      </c>
      <c r="PLU31">
        <f t="shared" si="184"/>
        <v>0</v>
      </c>
      <c r="PLV31">
        <f t="shared" si="184"/>
        <v>0</v>
      </c>
      <c r="PLW31">
        <f t="shared" si="184"/>
        <v>0</v>
      </c>
      <c r="PLX31">
        <f t="shared" si="184"/>
        <v>0</v>
      </c>
      <c r="PLY31">
        <f t="shared" si="184"/>
        <v>0</v>
      </c>
      <c r="PLZ31">
        <f t="shared" si="184"/>
        <v>0</v>
      </c>
      <c r="PMA31">
        <f t="shared" si="184"/>
        <v>0</v>
      </c>
      <c r="PMB31">
        <f t="shared" si="184"/>
        <v>0</v>
      </c>
      <c r="PMC31">
        <f t="shared" si="184"/>
        <v>0</v>
      </c>
      <c r="PMD31">
        <f t="shared" si="184"/>
        <v>0</v>
      </c>
      <c r="PME31">
        <f t="shared" si="184"/>
        <v>0</v>
      </c>
      <c r="PMF31">
        <f t="shared" si="184"/>
        <v>0</v>
      </c>
      <c r="PMG31">
        <f t="shared" si="184"/>
        <v>0</v>
      </c>
      <c r="PMH31">
        <f t="shared" si="184"/>
        <v>0</v>
      </c>
      <c r="PMI31">
        <f t="shared" si="184"/>
        <v>0</v>
      </c>
      <c r="PMJ31">
        <f t="shared" si="184"/>
        <v>0</v>
      </c>
      <c r="PMK31">
        <f t="shared" si="184"/>
        <v>0</v>
      </c>
      <c r="PML31">
        <f t="shared" si="184"/>
        <v>0</v>
      </c>
      <c r="PMM31">
        <f t="shared" si="184"/>
        <v>0</v>
      </c>
      <c r="PMN31">
        <f t="shared" si="184"/>
        <v>0</v>
      </c>
      <c r="PMO31">
        <f t="shared" si="184"/>
        <v>0</v>
      </c>
      <c r="PMP31">
        <f t="shared" si="184"/>
        <v>0</v>
      </c>
      <c r="PMQ31">
        <f t="shared" si="184"/>
        <v>0</v>
      </c>
      <c r="PMR31">
        <f t="shared" si="184"/>
        <v>0</v>
      </c>
      <c r="PMS31">
        <f t="shared" si="184"/>
        <v>0</v>
      </c>
      <c r="PMT31">
        <f t="shared" si="184"/>
        <v>0</v>
      </c>
      <c r="PMU31">
        <f t="shared" si="184"/>
        <v>0</v>
      </c>
      <c r="PMV31">
        <f t="shared" si="184"/>
        <v>0</v>
      </c>
      <c r="PMW31">
        <f t="shared" si="184"/>
        <v>0</v>
      </c>
      <c r="PMX31">
        <f t="shared" si="184"/>
        <v>0</v>
      </c>
      <c r="PMY31">
        <f t="shared" si="184"/>
        <v>0</v>
      </c>
      <c r="PMZ31">
        <f t="shared" si="184"/>
        <v>0</v>
      </c>
      <c r="PNA31">
        <f t="shared" si="184"/>
        <v>0</v>
      </c>
      <c r="PNB31">
        <f t="shared" si="184"/>
        <v>0</v>
      </c>
      <c r="PNC31">
        <f t="shared" si="184"/>
        <v>0</v>
      </c>
      <c r="PND31">
        <f t="shared" si="184"/>
        <v>0</v>
      </c>
      <c r="PNE31">
        <f t="shared" si="184"/>
        <v>0</v>
      </c>
      <c r="PNF31">
        <f t="shared" si="184"/>
        <v>0</v>
      </c>
      <c r="PNG31">
        <f t="shared" si="184"/>
        <v>0</v>
      </c>
      <c r="PNH31">
        <f t="shared" si="184"/>
        <v>0</v>
      </c>
      <c r="PNI31">
        <f t="shared" si="184"/>
        <v>0</v>
      </c>
      <c r="PNJ31">
        <f t="shared" si="184"/>
        <v>0</v>
      </c>
      <c r="PNK31">
        <f t="shared" si="184"/>
        <v>0</v>
      </c>
      <c r="PNL31">
        <f t="shared" si="184"/>
        <v>0</v>
      </c>
      <c r="PNM31">
        <f t="shared" si="184"/>
        <v>0</v>
      </c>
      <c r="PNN31">
        <f t="shared" si="184"/>
        <v>0</v>
      </c>
      <c r="PNO31">
        <f t="shared" si="184"/>
        <v>0</v>
      </c>
      <c r="PNP31">
        <f t="shared" si="184"/>
        <v>0</v>
      </c>
      <c r="PNQ31">
        <f t="shared" si="184"/>
        <v>0</v>
      </c>
      <c r="PNR31">
        <f t="shared" si="184"/>
        <v>0</v>
      </c>
      <c r="PNS31">
        <f t="shared" si="184"/>
        <v>0</v>
      </c>
      <c r="PNT31">
        <f t="shared" si="184"/>
        <v>0</v>
      </c>
      <c r="PNU31">
        <f t="shared" si="184"/>
        <v>0</v>
      </c>
      <c r="PNV31">
        <f t="shared" si="184"/>
        <v>0</v>
      </c>
      <c r="PNW31">
        <f t="shared" si="184"/>
        <v>0</v>
      </c>
      <c r="PNX31">
        <f t="shared" si="184"/>
        <v>0</v>
      </c>
      <c r="PNY31">
        <f t="shared" si="184"/>
        <v>0</v>
      </c>
      <c r="PNZ31">
        <f t="shared" si="184"/>
        <v>0</v>
      </c>
      <c r="POA31">
        <f t="shared" si="184"/>
        <v>0</v>
      </c>
      <c r="POB31">
        <f t="shared" si="184"/>
        <v>0</v>
      </c>
      <c r="POC31">
        <f t="shared" si="184"/>
        <v>0</v>
      </c>
      <c r="POD31">
        <f t="shared" si="184"/>
        <v>0</v>
      </c>
      <c r="POE31">
        <f t="shared" ref="POE31:PQP31" si="185">POD32</f>
        <v>0</v>
      </c>
      <c r="POF31">
        <f t="shared" si="185"/>
        <v>0</v>
      </c>
      <c r="POG31">
        <f t="shared" si="185"/>
        <v>0</v>
      </c>
      <c r="POH31">
        <f t="shared" si="185"/>
        <v>0</v>
      </c>
      <c r="POI31">
        <f t="shared" si="185"/>
        <v>0</v>
      </c>
      <c r="POJ31">
        <f t="shared" si="185"/>
        <v>0</v>
      </c>
      <c r="POK31">
        <f t="shared" si="185"/>
        <v>0</v>
      </c>
      <c r="POL31">
        <f t="shared" si="185"/>
        <v>0</v>
      </c>
      <c r="POM31">
        <f t="shared" si="185"/>
        <v>0</v>
      </c>
      <c r="PON31">
        <f t="shared" si="185"/>
        <v>0</v>
      </c>
      <c r="POO31">
        <f t="shared" si="185"/>
        <v>0</v>
      </c>
      <c r="POP31">
        <f t="shared" si="185"/>
        <v>0</v>
      </c>
      <c r="POQ31">
        <f t="shared" si="185"/>
        <v>0</v>
      </c>
      <c r="POR31">
        <f t="shared" si="185"/>
        <v>0</v>
      </c>
      <c r="POS31">
        <f t="shared" si="185"/>
        <v>0</v>
      </c>
      <c r="POT31">
        <f t="shared" si="185"/>
        <v>0</v>
      </c>
      <c r="POU31">
        <f t="shared" si="185"/>
        <v>0</v>
      </c>
      <c r="POV31">
        <f t="shared" si="185"/>
        <v>0</v>
      </c>
      <c r="POW31">
        <f t="shared" si="185"/>
        <v>0</v>
      </c>
      <c r="POX31">
        <f t="shared" si="185"/>
        <v>0</v>
      </c>
      <c r="POY31">
        <f t="shared" si="185"/>
        <v>0</v>
      </c>
      <c r="POZ31">
        <f t="shared" si="185"/>
        <v>0</v>
      </c>
      <c r="PPA31">
        <f t="shared" si="185"/>
        <v>0</v>
      </c>
      <c r="PPB31">
        <f t="shared" si="185"/>
        <v>0</v>
      </c>
      <c r="PPC31">
        <f t="shared" si="185"/>
        <v>0</v>
      </c>
      <c r="PPD31">
        <f t="shared" si="185"/>
        <v>0</v>
      </c>
      <c r="PPE31">
        <f t="shared" si="185"/>
        <v>0</v>
      </c>
      <c r="PPF31">
        <f t="shared" si="185"/>
        <v>0</v>
      </c>
      <c r="PPG31">
        <f t="shared" si="185"/>
        <v>0</v>
      </c>
      <c r="PPH31">
        <f t="shared" si="185"/>
        <v>0</v>
      </c>
      <c r="PPI31">
        <f t="shared" si="185"/>
        <v>0</v>
      </c>
      <c r="PPJ31">
        <f t="shared" si="185"/>
        <v>0</v>
      </c>
      <c r="PPK31">
        <f t="shared" si="185"/>
        <v>0</v>
      </c>
      <c r="PPL31">
        <f t="shared" si="185"/>
        <v>0</v>
      </c>
      <c r="PPM31">
        <f t="shared" si="185"/>
        <v>0</v>
      </c>
      <c r="PPN31">
        <f t="shared" si="185"/>
        <v>0</v>
      </c>
      <c r="PPO31">
        <f t="shared" si="185"/>
        <v>0</v>
      </c>
      <c r="PPP31">
        <f t="shared" si="185"/>
        <v>0</v>
      </c>
      <c r="PPQ31">
        <f t="shared" si="185"/>
        <v>0</v>
      </c>
      <c r="PPR31">
        <f t="shared" si="185"/>
        <v>0</v>
      </c>
      <c r="PPS31">
        <f t="shared" si="185"/>
        <v>0</v>
      </c>
      <c r="PPT31">
        <f t="shared" si="185"/>
        <v>0</v>
      </c>
      <c r="PPU31">
        <f t="shared" si="185"/>
        <v>0</v>
      </c>
      <c r="PPV31">
        <f t="shared" si="185"/>
        <v>0</v>
      </c>
      <c r="PPW31">
        <f t="shared" si="185"/>
        <v>0</v>
      </c>
      <c r="PPX31">
        <f t="shared" si="185"/>
        <v>0</v>
      </c>
      <c r="PPY31">
        <f t="shared" si="185"/>
        <v>0</v>
      </c>
      <c r="PPZ31">
        <f t="shared" si="185"/>
        <v>0</v>
      </c>
      <c r="PQA31">
        <f t="shared" si="185"/>
        <v>0</v>
      </c>
      <c r="PQB31">
        <f t="shared" si="185"/>
        <v>0</v>
      </c>
      <c r="PQC31">
        <f t="shared" si="185"/>
        <v>0</v>
      </c>
      <c r="PQD31">
        <f t="shared" si="185"/>
        <v>0</v>
      </c>
      <c r="PQE31">
        <f t="shared" si="185"/>
        <v>0</v>
      </c>
      <c r="PQF31">
        <f t="shared" si="185"/>
        <v>0</v>
      </c>
      <c r="PQG31">
        <f t="shared" si="185"/>
        <v>0</v>
      </c>
      <c r="PQH31">
        <f t="shared" si="185"/>
        <v>0</v>
      </c>
      <c r="PQI31">
        <f t="shared" si="185"/>
        <v>0</v>
      </c>
      <c r="PQJ31">
        <f t="shared" si="185"/>
        <v>0</v>
      </c>
      <c r="PQK31">
        <f t="shared" si="185"/>
        <v>0</v>
      </c>
      <c r="PQL31">
        <f t="shared" si="185"/>
        <v>0</v>
      </c>
      <c r="PQM31">
        <f t="shared" si="185"/>
        <v>0</v>
      </c>
      <c r="PQN31">
        <f t="shared" si="185"/>
        <v>0</v>
      </c>
      <c r="PQO31">
        <f t="shared" si="185"/>
        <v>0</v>
      </c>
      <c r="PQP31">
        <f t="shared" si="185"/>
        <v>0</v>
      </c>
      <c r="PQQ31">
        <f t="shared" ref="PQQ31:PTB31" si="186">PQP32</f>
        <v>0</v>
      </c>
      <c r="PQR31">
        <f t="shared" si="186"/>
        <v>0</v>
      </c>
      <c r="PQS31">
        <f t="shared" si="186"/>
        <v>0</v>
      </c>
      <c r="PQT31">
        <f t="shared" si="186"/>
        <v>0</v>
      </c>
      <c r="PQU31">
        <f t="shared" si="186"/>
        <v>0</v>
      </c>
      <c r="PQV31">
        <f t="shared" si="186"/>
        <v>0</v>
      </c>
      <c r="PQW31">
        <f t="shared" si="186"/>
        <v>0</v>
      </c>
      <c r="PQX31">
        <f t="shared" si="186"/>
        <v>0</v>
      </c>
      <c r="PQY31">
        <f t="shared" si="186"/>
        <v>0</v>
      </c>
      <c r="PQZ31">
        <f t="shared" si="186"/>
        <v>0</v>
      </c>
      <c r="PRA31">
        <f t="shared" si="186"/>
        <v>0</v>
      </c>
      <c r="PRB31">
        <f t="shared" si="186"/>
        <v>0</v>
      </c>
      <c r="PRC31">
        <f t="shared" si="186"/>
        <v>0</v>
      </c>
      <c r="PRD31">
        <f t="shared" si="186"/>
        <v>0</v>
      </c>
      <c r="PRE31">
        <f t="shared" si="186"/>
        <v>0</v>
      </c>
      <c r="PRF31">
        <f t="shared" si="186"/>
        <v>0</v>
      </c>
      <c r="PRG31">
        <f t="shared" si="186"/>
        <v>0</v>
      </c>
      <c r="PRH31">
        <f t="shared" si="186"/>
        <v>0</v>
      </c>
      <c r="PRI31">
        <f t="shared" si="186"/>
        <v>0</v>
      </c>
      <c r="PRJ31">
        <f t="shared" si="186"/>
        <v>0</v>
      </c>
      <c r="PRK31">
        <f t="shared" si="186"/>
        <v>0</v>
      </c>
      <c r="PRL31">
        <f t="shared" si="186"/>
        <v>0</v>
      </c>
      <c r="PRM31">
        <f t="shared" si="186"/>
        <v>0</v>
      </c>
      <c r="PRN31">
        <f t="shared" si="186"/>
        <v>0</v>
      </c>
      <c r="PRO31">
        <f t="shared" si="186"/>
        <v>0</v>
      </c>
      <c r="PRP31">
        <f t="shared" si="186"/>
        <v>0</v>
      </c>
      <c r="PRQ31">
        <f t="shared" si="186"/>
        <v>0</v>
      </c>
      <c r="PRR31">
        <f t="shared" si="186"/>
        <v>0</v>
      </c>
      <c r="PRS31">
        <f t="shared" si="186"/>
        <v>0</v>
      </c>
      <c r="PRT31">
        <f t="shared" si="186"/>
        <v>0</v>
      </c>
      <c r="PRU31">
        <f t="shared" si="186"/>
        <v>0</v>
      </c>
      <c r="PRV31">
        <f t="shared" si="186"/>
        <v>0</v>
      </c>
      <c r="PRW31">
        <f t="shared" si="186"/>
        <v>0</v>
      </c>
      <c r="PRX31">
        <f t="shared" si="186"/>
        <v>0</v>
      </c>
      <c r="PRY31">
        <f t="shared" si="186"/>
        <v>0</v>
      </c>
      <c r="PRZ31">
        <f t="shared" si="186"/>
        <v>0</v>
      </c>
      <c r="PSA31">
        <f t="shared" si="186"/>
        <v>0</v>
      </c>
      <c r="PSB31">
        <f t="shared" si="186"/>
        <v>0</v>
      </c>
      <c r="PSC31">
        <f t="shared" si="186"/>
        <v>0</v>
      </c>
      <c r="PSD31">
        <f t="shared" si="186"/>
        <v>0</v>
      </c>
      <c r="PSE31">
        <f t="shared" si="186"/>
        <v>0</v>
      </c>
      <c r="PSF31">
        <f t="shared" si="186"/>
        <v>0</v>
      </c>
      <c r="PSG31">
        <f t="shared" si="186"/>
        <v>0</v>
      </c>
      <c r="PSH31">
        <f t="shared" si="186"/>
        <v>0</v>
      </c>
      <c r="PSI31">
        <f t="shared" si="186"/>
        <v>0</v>
      </c>
      <c r="PSJ31">
        <f t="shared" si="186"/>
        <v>0</v>
      </c>
      <c r="PSK31">
        <f t="shared" si="186"/>
        <v>0</v>
      </c>
      <c r="PSL31">
        <f t="shared" si="186"/>
        <v>0</v>
      </c>
      <c r="PSM31">
        <f t="shared" si="186"/>
        <v>0</v>
      </c>
      <c r="PSN31">
        <f t="shared" si="186"/>
        <v>0</v>
      </c>
      <c r="PSO31">
        <f t="shared" si="186"/>
        <v>0</v>
      </c>
      <c r="PSP31">
        <f t="shared" si="186"/>
        <v>0</v>
      </c>
      <c r="PSQ31">
        <f t="shared" si="186"/>
        <v>0</v>
      </c>
      <c r="PSR31">
        <f t="shared" si="186"/>
        <v>0</v>
      </c>
      <c r="PSS31">
        <f t="shared" si="186"/>
        <v>0</v>
      </c>
      <c r="PST31">
        <f t="shared" si="186"/>
        <v>0</v>
      </c>
      <c r="PSU31">
        <f t="shared" si="186"/>
        <v>0</v>
      </c>
      <c r="PSV31">
        <f t="shared" si="186"/>
        <v>0</v>
      </c>
      <c r="PSW31">
        <f t="shared" si="186"/>
        <v>0</v>
      </c>
      <c r="PSX31">
        <f t="shared" si="186"/>
        <v>0</v>
      </c>
      <c r="PSY31">
        <f t="shared" si="186"/>
        <v>0</v>
      </c>
      <c r="PSZ31">
        <f t="shared" si="186"/>
        <v>0</v>
      </c>
      <c r="PTA31">
        <f t="shared" si="186"/>
        <v>0</v>
      </c>
      <c r="PTB31">
        <f t="shared" si="186"/>
        <v>0</v>
      </c>
      <c r="PTC31">
        <f t="shared" ref="PTC31:PVN31" si="187">PTB32</f>
        <v>0</v>
      </c>
      <c r="PTD31">
        <f t="shared" si="187"/>
        <v>0</v>
      </c>
      <c r="PTE31">
        <f t="shared" si="187"/>
        <v>0</v>
      </c>
      <c r="PTF31">
        <f t="shared" si="187"/>
        <v>0</v>
      </c>
      <c r="PTG31">
        <f t="shared" si="187"/>
        <v>0</v>
      </c>
      <c r="PTH31">
        <f t="shared" si="187"/>
        <v>0</v>
      </c>
      <c r="PTI31">
        <f t="shared" si="187"/>
        <v>0</v>
      </c>
      <c r="PTJ31">
        <f t="shared" si="187"/>
        <v>0</v>
      </c>
      <c r="PTK31">
        <f t="shared" si="187"/>
        <v>0</v>
      </c>
      <c r="PTL31">
        <f t="shared" si="187"/>
        <v>0</v>
      </c>
      <c r="PTM31">
        <f t="shared" si="187"/>
        <v>0</v>
      </c>
      <c r="PTN31">
        <f t="shared" si="187"/>
        <v>0</v>
      </c>
      <c r="PTO31">
        <f t="shared" si="187"/>
        <v>0</v>
      </c>
      <c r="PTP31">
        <f t="shared" si="187"/>
        <v>0</v>
      </c>
      <c r="PTQ31">
        <f t="shared" si="187"/>
        <v>0</v>
      </c>
      <c r="PTR31">
        <f t="shared" si="187"/>
        <v>0</v>
      </c>
      <c r="PTS31">
        <f t="shared" si="187"/>
        <v>0</v>
      </c>
      <c r="PTT31">
        <f t="shared" si="187"/>
        <v>0</v>
      </c>
      <c r="PTU31">
        <f t="shared" si="187"/>
        <v>0</v>
      </c>
      <c r="PTV31">
        <f t="shared" si="187"/>
        <v>0</v>
      </c>
      <c r="PTW31">
        <f t="shared" si="187"/>
        <v>0</v>
      </c>
      <c r="PTX31">
        <f t="shared" si="187"/>
        <v>0</v>
      </c>
      <c r="PTY31">
        <f t="shared" si="187"/>
        <v>0</v>
      </c>
      <c r="PTZ31">
        <f t="shared" si="187"/>
        <v>0</v>
      </c>
      <c r="PUA31">
        <f t="shared" si="187"/>
        <v>0</v>
      </c>
      <c r="PUB31">
        <f t="shared" si="187"/>
        <v>0</v>
      </c>
      <c r="PUC31">
        <f t="shared" si="187"/>
        <v>0</v>
      </c>
      <c r="PUD31">
        <f t="shared" si="187"/>
        <v>0</v>
      </c>
      <c r="PUE31">
        <f t="shared" si="187"/>
        <v>0</v>
      </c>
      <c r="PUF31">
        <f t="shared" si="187"/>
        <v>0</v>
      </c>
      <c r="PUG31">
        <f t="shared" si="187"/>
        <v>0</v>
      </c>
      <c r="PUH31">
        <f t="shared" si="187"/>
        <v>0</v>
      </c>
      <c r="PUI31">
        <f t="shared" si="187"/>
        <v>0</v>
      </c>
      <c r="PUJ31">
        <f t="shared" si="187"/>
        <v>0</v>
      </c>
      <c r="PUK31">
        <f t="shared" si="187"/>
        <v>0</v>
      </c>
      <c r="PUL31">
        <f t="shared" si="187"/>
        <v>0</v>
      </c>
      <c r="PUM31">
        <f t="shared" si="187"/>
        <v>0</v>
      </c>
      <c r="PUN31">
        <f t="shared" si="187"/>
        <v>0</v>
      </c>
      <c r="PUO31">
        <f t="shared" si="187"/>
        <v>0</v>
      </c>
      <c r="PUP31">
        <f t="shared" si="187"/>
        <v>0</v>
      </c>
      <c r="PUQ31">
        <f t="shared" si="187"/>
        <v>0</v>
      </c>
      <c r="PUR31">
        <f t="shared" si="187"/>
        <v>0</v>
      </c>
      <c r="PUS31">
        <f t="shared" si="187"/>
        <v>0</v>
      </c>
      <c r="PUT31">
        <f t="shared" si="187"/>
        <v>0</v>
      </c>
      <c r="PUU31">
        <f t="shared" si="187"/>
        <v>0</v>
      </c>
      <c r="PUV31">
        <f t="shared" si="187"/>
        <v>0</v>
      </c>
      <c r="PUW31">
        <f t="shared" si="187"/>
        <v>0</v>
      </c>
      <c r="PUX31">
        <f t="shared" si="187"/>
        <v>0</v>
      </c>
      <c r="PUY31">
        <f t="shared" si="187"/>
        <v>0</v>
      </c>
      <c r="PUZ31">
        <f t="shared" si="187"/>
        <v>0</v>
      </c>
      <c r="PVA31">
        <f t="shared" si="187"/>
        <v>0</v>
      </c>
      <c r="PVB31">
        <f t="shared" si="187"/>
        <v>0</v>
      </c>
      <c r="PVC31">
        <f t="shared" si="187"/>
        <v>0</v>
      </c>
      <c r="PVD31">
        <f t="shared" si="187"/>
        <v>0</v>
      </c>
      <c r="PVE31">
        <f t="shared" si="187"/>
        <v>0</v>
      </c>
      <c r="PVF31">
        <f t="shared" si="187"/>
        <v>0</v>
      </c>
      <c r="PVG31">
        <f t="shared" si="187"/>
        <v>0</v>
      </c>
      <c r="PVH31">
        <f t="shared" si="187"/>
        <v>0</v>
      </c>
      <c r="PVI31">
        <f t="shared" si="187"/>
        <v>0</v>
      </c>
      <c r="PVJ31">
        <f t="shared" si="187"/>
        <v>0</v>
      </c>
      <c r="PVK31">
        <f t="shared" si="187"/>
        <v>0</v>
      </c>
      <c r="PVL31">
        <f t="shared" si="187"/>
        <v>0</v>
      </c>
      <c r="PVM31">
        <f t="shared" si="187"/>
        <v>0</v>
      </c>
      <c r="PVN31">
        <f t="shared" si="187"/>
        <v>0</v>
      </c>
      <c r="PVO31">
        <f t="shared" ref="PVO31:PXZ31" si="188">PVN32</f>
        <v>0</v>
      </c>
      <c r="PVP31">
        <f t="shared" si="188"/>
        <v>0</v>
      </c>
      <c r="PVQ31">
        <f t="shared" si="188"/>
        <v>0</v>
      </c>
      <c r="PVR31">
        <f t="shared" si="188"/>
        <v>0</v>
      </c>
      <c r="PVS31">
        <f t="shared" si="188"/>
        <v>0</v>
      </c>
      <c r="PVT31">
        <f t="shared" si="188"/>
        <v>0</v>
      </c>
      <c r="PVU31">
        <f t="shared" si="188"/>
        <v>0</v>
      </c>
      <c r="PVV31">
        <f t="shared" si="188"/>
        <v>0</v>
      </c>
      <c r="PVW31">
        <f t="shared" si="188"/>
        <v>0</v>
      </c>
      <c r="PVX31">
        <f t="shared" si="188"/>
        <v>0</v>
      </c>
      <c r="PVY31">
        <f t="shared" si="188"/>
        <v>0</v>
      </c>
      <c r="PVZ31">
        <f t="shared" si="188"/>
        <v>0</v>
      </c>
      <c r="PWA31">
        <f t="shared" si="188"/>
        <v>0</v>
      </c>
      <c r="PWB31">
        <f t="shared" si="188"/>
        <v>0</v>
      </c>
      <c r="PWC31">
        <f t="shared" si="188"/>
        <v>0</v>
      </c>
      <c r="PWD31">
        <f t="shared" si="188"/>
        <v>0</v>
      </c>
      <c r="PWE31">
        <f t="shared" si="188"/>
        <v>0</v>
      </c>
      <c r="PWF31">
        <f t="shared" si="188"/>
        <v>0</v>
      </c>
      <c r="PWG31">
        <f t="shared" si="188"/>
        <v>0</v>
      </c>
      <c r="PWH31">
        <f t="shared" si="188"/>
        <v>0</v>
      </c>
      <c r="PWI31">
        <f t="shared" si="188"/>
        <v>0</v>
      </c>
      <c r="PWJ31">
        <f t="shared" si="188"/>
        <v>0</v>
      </c>
      <c r="PWK31">
        <f t="shared" si="188"/>
        <v>0</v>
      </c>
      <c r="PWL31">
        <f t="shared" si="188"/>
        <v>0</v>
      </c>
      <c r="PWM31">
        <f t="shared" si="188"/>
        <v>0</v>
      </c>
      <c r="PWN31">
        <f t="shared" si="188"/>
        <v>0</v>
      </c>
      <c r="PWO31">
        <f t="shared" si="188"/>
        <v>0</v>
      </c>
      <c r="PWP31">
        <f t="shared" si="188"/>
        <v>0</v>
      </c>
      <c r="PWQ31">
        <f t="shared" si="188"/>
        <v>0</v>
      </c>
      <c r="PWR31">
        <f t="shared" si="188"/>
        <v>0</v>
      </c>
      <c r="PWS31">
        <f t="shared" si="188"/>
        <v>0</v>
      </c>
      <c r="PWT31">
        <f t="shared" si="188"/>
        <v>0</v>
      </c>
      <c r="PWU31">
        <f t="shared" si="188"/>
        <v>0</v>
      </c>
      <c r="PWV31">
        <f t="shared" si="188"/>
        <v>0</v>
      </c>
      <c r="PWW31">
        <f t="shared" si="188"/>
        <v>0</v>
      </c>
      <c r="PWX31">
        <f t="shared" si="188"/>
        <v>0</v>
      </c>
      <c r="PWY31">
        <f t="shared" si="188"/>
        <v>0</v>
      </c>
      <c r="PWZ31">
        <f t="shared" si="188"/>
        <v>0</v>
      </c>
      <c r="PXA31">
        <f t="shared" si="188"/>
        <v>0</v>
      </c>
      <c r="PXB31">
        <f t="shared" si="188"/>
        <v>0</v>
      </c>
      <c r="PXC31">
        <f t="shared" si="188"/>
        <v>0</v>
      </c>
      <c r="PXD31">
        <f t="shared" si="188"/>
        <v>0</v>
      </c>
      <c r="PXE31">
        <f t="shared" si="188"/>
        <v>0</v>
      </c>
      <c r="PXF31">
        <f t="shared" si="188"/>
        <v>0</v>
      </c>
      <c r="PXG31">
        <f t="shared" si="188"/>
        <v>0</v>
      </c>
      <c r="PXH31">
        <f t="shared" si="188"/>
        <v>0</v>
      </c>
      <c r="PXI31">
        <f t="shared" si="188"/>
        <v>0</v>
      </c>
      <c r="PXJ31">
        <f t="shared" si="188"/>
        <v>0</v>
      </c>
      <c r="PXK31">
        <f t="shared" si="188"/>
        <v>0</v>
      </c>
      <c r="PXL31">
        <f t="shared" si="188"/>
        <v>0</v>
      </c>
      <c r="PXM31">
        <f t="shared" si="188"/>
        <v>0</v>
      </c>
      <c r="PXN31">
        <f t="shared" si="188"/>
        <v>0</v>
      </c>
      <c r="PXO31">
        <f t="shared" si="188"/>
        <v>0</v>
      </c>
      <c r="PXP31">
        <f t="shared" si="188"/>
        <v>0</v>
      </c>
      <c r="PXQ31">
        <f t="shared" si="188"/>
        <v>0</v>
      </c>
      <c r="PXR31">
        <f t="shared" si="188"/>
        <v>0</v>
      </c>
      <c r="PXS31">
        <f t="shared" si="188"/>
        <v>0</v>
      </c>
      <c r="PXT31">
        <f t="shared" si="188"/>
        <v>0</v>
      </c>
      <c r="PXU31">
        <f t="shared" si="188"/>
        <v>0</v>
      </c>
      <c r="PXV31">
        <f t="shared" si="188"/>
        <v>0</v>
      </c>
      <c r="PXW31">
        <f t="shared" si="188"/>
        <v>0</v>
      </c>
      <c r="PXX31">
        <f t="shared" si="188"/>
        <v>0</v>
      </c>
      <c r="PXY31">
        <f t="shared" si="188"/>
        <v>0</v>
      </c>
      <c r="PXZ31">
        <f t="shared" si="188"/>
        <v>0</v>
      </c>
      <c r="PYA31">
        <f t="shared" ref="PYA31:QAL31" si="189">PXZ32</f>
        <v>0</v>
      </c>
      <c r="PYB31">
        <f t="shared" si="189"/>
        <v>0</v>
      </c>
      <c r="PYC31">
        <f t="shared" si="189"/>
        <v>0</v>
      </c>
      <c r="PYD31">
        <f t="shared" si="189"/>
        <v>0</v>
      </c>
      <c r="PYE31">
        <f t="shared" si="189"/>
        <v>0</v>
      </c>
      <c r="PYF31">
        <f t="shared" si="189"/>
        <v>0</v>
      </c>
      <c r="PYG31">
        <f t="shared" si="189"/>
        <v>0</v>
      </c>
      <c r="PYH31">
        <f t="shared" si="189"/>
        <v>0</v>
      </c>
      <c r="PYI31">
        <f t="shared" si="189"/>
        <v>0</v>
      </c>
      <c r="PYJ31">
        <f t="shared" si="189"/>
        <v>0</v>
      </c>
      <c r="PYK31">
        <f t="shared" si="189"/>
        <v>0</v>
      </c>
      <c r="PYL31">
        <f t="shared" si="189"/>
        <v>0</v>
      </c>
      <c r="PYM31">
        <f t="shared" si="189"/>
        <v>0</v>
      </c>
      <c r="PYN31">
        <f t="shared" si="189"/>
        <v>0</v>
      </c>
      <c r="PYO31">
        <f t="shared" si="189"/>
        <v>0</v>
      </c>
      <c r="PYP31">
        <f t="shared" si="189"/>
        <v>0</v>
      </c>
      <c r="PYQ31">
        <f t="shared" si="189"/>
        <v>0</v>
      </c>
      <c r="PYR31">
        <f t="shared" si="189"/>
        <v>0</v>
      </c>
      <c r="PYS31">
        <f t="shared" si="189"/>
        <v>0</v>
      </c>
      <c r="PYT31">
        <f t="shared" si="189"/>
        <v>0</v>
      </c>
      <c r="PYU31">
        <f t="shared" si="189"/>
        <v>0</v>
      </c>
      <c r="PYV31">
        <f t="shared" si="189"/>
        <v>0</v>
      </c>
      <c r="PYW31">
        <f t="shared" si="189"/>
        <v>0</v>
      </c>
      <c r="PYX31">
        <f t="shared" si="189"/>
        <v>0</v>
      </c>
      <c r="PYY31">
        <f t="shared" si="189"/>
        <v>0</v>
      </c>
      <c r="PYZ31">
        <f t="shared" si="189"/>
        <v>0</v>
      </c>
      <c r="PZA31">
        <f t="shared" si="189"/>
        <v>0</v>
      </c>
      <c r="PZB31">
        <f t="shared" si="189"/>
        <v>0</v>
      </c>
      <c r="PZC31">
        <f t="shared" si="189"/>
        <v>0</v>
      </c>
      <c r="PZD31">
        <f t="shared" si="189"/>
        <v>0</v>
      </c>
      <c r="PZE31">
        <f t="shared" si="189"/>
        <v>0</v>
      </c>
      <c r="PZF31">
        <f t="shared" si="189"/>
        <v>0</v>
      </c>
      <c r="PZG31">
        <f t="shared" si="189"/>
        <v>0</v>
      </c>
      <c r="PZH31">
        <f t="shared" si="189"/>
        <v>0</v>
      </c>
      <c r="PZI31">
        <f t="shared" si="189"/>
        <v>0</v>
      </c>
      <c r="PZJ31">
        <f t="shared" si="189"/>
        <v>0</v>
      </c>
      <c r="PZK31">
        <f t="shared" si="189"/>
        <v>0</v>
      </c>
      <c r="PZL31">
        <f t="shared" si="189"/>
        <v>0</v>
      </c>
      <c r="PZM31">
        <f t="shared" si="189"/>
        <v>0</v>
      </c>
      <c r="PZN31">
        <f t="shared" si="189"/>
        <v>0</v>
      </c>
      <c r="PZO31">
        <f t="shared" si="189"/>
        <v>0</v>
      </c>
      <c r="PZP31">
        <f t="shared" si="189"/>
        <v>0</v>
      </c>
      <c r="PZQ31">
        <f t="shared" si="189"/>
        <v>0</v>
      </c>
      <c r="PZR31">
        <f t="shared" si="189"/>
        <v>0</v>
      </c>
      <c r="PZS31">
        <f t="shared" si="189"/>
        <v>0</v>
      </c>
      <c r="PZT31">
        <f t="shared" si="189"/>
        <v>0</v>
      </c>
      <c r="PZU31">
        <f t="shared" si="189"/>
        <v>0</v>
      </c>
      <c r="PZV31">
        <f t="shared" si="189"/>
        <v>0</v>
      </c>
      <c r="PZW31">
        <f t="shared" si="189"/>
        <v>0</v>
      </c>
      <c r="PZX31">
        <f t="shared" si="189"/>
        <v>0</v>
      </c>
      <c r="PZY31">
        <f t="shared" si="189"/>
        <v>0</v>
      </c>
      <c r="PZZ31">
        <f t="shared" si="189"/>
        <v>0</v>
      </c>
      <c r="QAA31">
        <f t="shared" si="189"/>
        <v>0</v>
      </c>
      <c r="QAB31">
        <f t="shared" si="189"/>
        <v>0</v>
      </c>
      <c r="QAC31">
        <f t="shared" si="189"/>
        <v>0</v>
      </c>
      <c r="QAD31">
        <f t="shared" si="189"/>
        <v>0</v>
      </c>
      <c r="QAE31">
        <f t="shared" si="189"/>
        <v>0</v>
      </c>
      <c r="QAF31">
        <f t="shared" si="189"/>
        <v>0</v>
      </c>
      <c r="QAG31">
        <f t="shared" si="189"/>
        <v>0</v>
      </c>
      <c r="QAH31">
        <f t="shared" si="189"/>
        <v>0</v>
      </c>
      <c r="QAI31">
        <f t="shared" si="189"/>
        <v>0</v>
      </c>
      <c r="QAJ31">
        <f t="shared" si="189"/>
        <v>0</v>
      </c>
      <c r="QAK31">
        <f t="shared" si="189"/>
        <v>0</v>
      </c>
      <c r="QAL31">
        <f t="shared" si="189"/>
        <v>0</v>
      </c>
      <c r="QAM31">
        <f t="shared" ref="QAM31:QCX31" si="190">QAL32</f>
        <v>0</v>
      </c>
      <c r="QAN31">
        <f t="shared" si="190"/>
        <v>0</v>
      </c>
      <c r="QAO31">
        <f t="shared" si="190"/>
        <v>0</v>
      </c>
      <c r="QAP31">
        <f t="shared" si="190"/>
        <v>0</v>
      </c>
      <c r="QAQ31">
        <f t="shared" si="190"/>
        <v>0</v>
      </c>
      <c r="QAR31">
        <f t="shared" si="190"/>
        <v>0</v>
      </c>
      <c r="QAS31">
        <f t="shared" si="190"/>
        <v>0</v>
      </c>
      <c r="QAT31">
        <f t="shared" si="190"/>
        <v>0</v>
      </c>
      <c r="QAU31">
        <f t="shared" si="190"/>
        <v>0</v>
      </c>
      <c r="QAV31">
        <f t="shared" si="190"/>
        <v>0</v>
      </c>
      <c r="QAW31">
        <f t="shared" si="190"/>
        <v>0</v>
      </c>
      <c r="QAX31">
        <f t="shared" si="190"/>
        <v>0</v>
      </c>
      <c r="QAY31">
        <f t="shared" si="190"/>
        <v>0</v>
      </c>
      <c r="QAZ31">
        <f t="shared" si="190"/>
        <v>0</v>
      </c>
      <c r="QBA31">
        <f t="shared" si="190"/>
        <v>0</v>
      </c>
      <c r="QBB31">
        <f t="shared" si="190"/>
        <v>0</v>
      </c>
      <c r="QBC31">
        <f t="shared" si="190"/>
        <v>0</v>
      </c>
      <c r="QBD31">
        <f t="shared" si="190"/>
        <v>0</v>
      </c>
      <c r="QBE31">
        <f t="shared" si="190"/>
        <v>0</v>
      </c>
      <c r="QBF31">
        <f t="shared" si="190"/>
        <v>0</v>
      </c>
      <c r="QBG31">
        <f t="shared" si="190"/>
        <v>0</v>
      </c>
      <c r="QBH31">
        <f t="shared" si="190"/>
        <v>0</v>
      </c>
      <c r="QBI31">
        <f t="shared" si="190"/>
        <v>0</v>
      </c>
      <c r="QBJ31">
        <f t="shared" si="190"/>
        <v>0</v>
      </c>
      <c r="QBK31">
        <f t="shared" si="190"/>
        <v>0</v>
      </c>
      <c r="QBL31">
        <f t="shared" si="190"/>
        <v>0</v>
      </c>
      <c r="QBM31">
        <f t="shared" si="190"/>
        <v>0</v>
      </c>
      <c r="QBN31">
        <f t="shared" si="190"/>
        <v>0</v>
      </c>
      <c r="QBO31">
        <f t="shared" si="190"/>
        <v>0</v>
      </c>
      <c r="QBP31">
        <f t="shared" si="190"/>
        <v>0</v>
      </c>
      <c r="QBQ31">
        <f t="shared" si="190"/>
        <v>0</v>
      </c>
      <c r="QBR31">
        <f t="shared" si="190"/>
        <v>0</v>
      </c>
      <c r="QBS31">
        <f t="shared" si="190"/>
        <v>0</v>
      </c>
      <c r="QBT31">
        <f t="shared" si="190"/>
        <v>0</v>
      </c>
      <c r="QBU31">
        <f t="shared" si="190"/>
        <v>0</v>
      </c>
      <c r="QBV31">
        <f t="shared" si="190"/>
        <v>0</v>
      </c>
      <c r="QBW31">
        <f t="shared" si="190"/>
        <v>0</v>
      </c>
      <c r="QBX31">
        <f t="shared" si="190"/>
        <v>0</v>
      </c>
      <c r="QBY31">
        <f t="shared" si="190"/>
        <v>0</v>
      </c>
      <c r="QBZ31">
        <f t="shared" si="190"/>
        <v>0</v>
      </c>
      <c r="QCA31">
        <f t="shared" si="190"/>
        <v>0</v>
      </c>
      <c r="QCB31">
        <f t="shared" si="190"/>
        <v>0</v>
      </c>
      <c r="QCC31">
        <f t="shared" si="190"/>
        <v>0</v>
      </c>
      <c r="QCD31">
        <f t="shared" si="190"/>
        <v>0</v>
      </c>
      <c r="QCE31">
        <f t="shared" si="190"/>
        <v>0</v>
      </c>
      <c r="QCF31">
        <f t="shared" si="190"/>
        <v>0</v>
      </c>
      <c r="QCG31">
        <f t="shared" si="190"/>
        <v>0</v>
      </c>
      <c r="QCH31">
        <f t="shared" si="190"/>
        <v>0</v>
      </c>
      <c r="QCI31">
        <f t="shared" si="190"/>
        <v>0</v>
      </c>
      <c r="QCJ31">
        <f t="shared" si="190"/>
        <v>0</v>
      </c>
      <c r="QCK31">
        <f t="shared" si="190"/>
        <v>0</v>
      </c>
      <c r="QCL31">
        <f t="shared" si="190"/>
        <v>0</v>
      </c>
      <c r="QCM31">
        <f t="shared" si="190"/>
        <v>0</v>
      </c>
      <c r="QCN31">
        <f t="shared" si="190"/>
        <v>0</v>
      </c>
      <c r="QCO31">
        <f t="shared" si="190"/>
        <v>0</v>
      </c>
      <c r="QCP31">
        <f t="shared" si="190"/>
        <v>0</v>
      </c>
      <c r="QCQ31">
        <f t="shared" si="190"/>
        <v>0</v>
      </c>
      <c r="QCR31">
        <f t="shared" si="190"/>
        <v>0</v>
      </c>
      <c r="QCS31">
        <f t="shared" si="190"/>
        <v>0</v>
      </c>
      <c r="QCT31">
        <f t="shared" si="190"/>
        <v>0</v>
      </c>
      <c r="QCU31">
        <f t="shared" si="190"/>
        <v>0</v>
      </c>
      <c r="QCV31">
        <f t="shared" si="190"/>
        <v>0</v>
      </c>
      <c r="QCW31">
        <f t="shared" si="190"/>
        <v>0</v>
      </c>
      <c r="QCX31">
        <f t="shared" si="190"/>
        <v>0</v>
      </c>
      <c r="QCY31">
        <f t="shared" ref="QCY31:QFJ31" si="191">QCX32</f>
        <v>0</v>
      </c>
      <c r="QCZ31">
        <f t="shared" si="191"/>
        <v>0</v>
      </c>
      <c r="QDA31">
        <f t="shared" si="191"/>
        <v>0</v>
      </c>
      <c r="QDB31">
        <f t="shared" si="191"/>
        <v>0</v>
      </c>
      <c r="QDC31">
        <f t="shared" si="191"/>
        <v>0</v>
      </c>
      <c r="QDD31">
        <f t="shared" si="191"/>
        <v>0</v>
      </c>
      <c r="QDE31">
        <f t="shared" si="191"/>
        <v>0</v>
      </c>
      <c r="QDF31">
        <f t="shared" si="191"/>
        <v>0</v>
      </c>
      <c r="QDG31">
        <f t="shared" si="191"/>
        <v>0</v>
      </c>
      <c r="QDH31">
        <f t="shared" si="191"/>
        <v>0</v>
      </c>
      <c r="QDI31">
        <f t="shared" si="191"/>
        <v>0</v>
      </c>
      <c r="QDJ31">
        <f t="shared" si="191"/>
        <v>0</v>
      </c>
      <c r="QDK31">
        <f t="shared" si="191"/>
        <v>0</v>
      </c>
      <c r="QDL31">
        <f t="shared" si="191"/>
        <v>0</v>
      </c>
      <c r="QDM31">
        <f t="shared" si="191"/>
        <v>0</v>
      </c>
      <c r="QDN31">
        <f t="shared" si="191"/>
        <v>0</v>
      </c>
      <c r="QDO31">
        <f t="shared" si="191"/>
        <v>0</v>
      </c>
      <c r="QDP31">
        <f t="shared" si="191"/>
        <v>0</v>
      </c>
      <c r="QDQ31">
        <f t="shared" si="191"/>
        <v>0</v>
      </c>
      <c r="QDR31">
        <f t="shared" si="191"/>
        <v>0</v>
      </c>
      <c r="QDS31">
        <f t="shared" si="191"/>
        <v>0</v>
      </c>
      <c r="QDT31">
        <f t="shared" si="191"/>
        <v>0</v>
      </c>
      <c r="QDU31">
        <f t="shared" si="191"/>
        <v>0</v>
      </c>
      <c r="QDV31">
        <f t="shared" si="191"/>
        <v>0</v>
      </c>
      <c r="QDW31">
        <f t="shared" si="191"/>
        <v>0</v>
      </c>
      <c r="QDX31">
        <f t="shared" si="191"/>
        <v>0</v>
      </c>
      <c r="QDY31">
        <f t="shared" si="191"/>
        <v>0</v>
      </c>
      <c r="QDZ31">
        <f t="shared" si="191"/>
        <v>0</v>
      </c>
      <c r="QEA31">
        <f t="shared" si="191"/>
        <v>0</v>
      </c>
      <c r="QEB31">
        <f t="shared" si="191"/>
        <v>0</v>
      </c>
      <c r="QEC31">
        <f t="shared" si="191"/>
        <v>0</v>
      </c>
      <c r="QED31">
        <f t="shared" si="191"/>
        <v>0</v>
      </c>
      <c r="QEE31">
        <f t="shared" si="191"/>
        <v>0</v>
      </c>
      <c r="QEF31">
        <f t="shared" si="191"/>
        <v>0</v>
      </c>
      <c r="QEG31">
        <f t="shared" si="191"/>
        <v>0</v>
      </c>
      <c r="QEH31">
        <f t="shared" si="191"/>
        <v>0</v>
      </c>
      <c r="QEI31">
        <f t="shared" si="191"/>
        <v>0</v>
      </c>
      <c r="QEJ31">
        <f t="shared" si="191"/>
        <v>0</v>
      </c>
      <c r="QEK31">
        <f t="shared" si="191"/>
        <v>0</v>
      </c>
      <c r="QEL31">
        <f t="shared" si="191"/>
        <v>0</v>
      </c>
      <c r="QEM31">
        <f t="shared" si="191"/>
        <v>0</v>
      </c>
      <c r="QEN31">
        <f t="shared" si="191"/>
        <v>0</v>
      </c>
      <c r="QEO31">
        <f t="shared" si="191"/>
        <v>0</v>
      </c>
      <c r="QEP31">
        <f t="shared" si="191"/>
        <v>0</v>
      </c>
      <c r="QEQ31">
        <f t="shared" si="191"/>
        <v>0</v>
      </c>
      <c r="QER31">
        <f t="shared" si="191"/>
        <v>0</v>
      </c>
      <c r="QES31">
        <f t="shared" si="191"/>
        <v>0</v>
      </c>
      <c r="QET31">
        <f t="shared" si="191"/>
        <v>0</v>
      </c>
      <c r="QEU31">
        <f t="shared" si="191"/>
        <v>0</v>
      </c>
      <c r="QEV31">
        <f t="shared" si="191"/>
        <v>0</v>
      </c>
      <c r="QEW31">
        <f t="shared" si="191"/>
        <v>0</v>
      </c>
      <c r="QEX31">
        <f t="shared" si="191"/>
        <v>0</v>
      </c>
      <c r="QEY31">
        <f t="shared" si="191"/>
        <v>0</v>
      </c>
      <c r="QEZ31">
        <f t="shared" si="191"/>
        <v>0</v>
      </c>
      <c r="QFA31">
        <f t="shared" si="191"/>
        <v>0</v>
      </c>
      <c r="QFB31">
        <f t="shared" si="191"/>
        <v>0</v>
      </c>
      <c r="QFC31">
        <f t="shared" si="191"/>
        <v>0</v>
      </c>
      <c r="QFD31">
        <f t="shared" si="191"/>
        <v>0</v>
      </c>
      <c r="QFE31">
        <f t="shared" si="191"/>
        <v>0</v>
      </c>
      <c r="QFF31">
        <f t="shared" si="191"/>
        <v>0</v>
      </c>
      <c r="QFG31">
        <f t="shared" si="191"/>
        <v>0</v>
      </c>
      <c r="QFH31">
        <f t="shared" si="191"/>
        <v>0</v>
      </c>
      <c r="QFI31">
        <f t="shared" si="191"/>
        <v>0</v>
      </c>
      <c r="QFJ31">
        <f t="shared" si="191"/>
        <v>0</v>
      </c>
      <c r="QFK31">
        <f t="shared" ref="QFK31:QHV31" si="192">QFJ32</f>
        <v>0</v>
      </c>
      <c r="QFL31">
        <f t="shared" si="192"/>
        <v>0</v>
      </c>
      <c r="QFM31">
        <f t="shared" si="192"/>
        <v>0</v>
      </c>
      <c r="QFN31">
        <f t="shared" si="192"/>
        <v>0</v>
      </c>
      <c r="QFO31">
        <f t="shared" si="192"/>
        <v>0</v>
      </c>
      <c r="QFP31">
        <f t="shared" si="192"/>
        <v>0</v>
      </c>
      <c r="QFQ31">
        <f t="shared" si="192"/>
        <v>0</v>
      </c>
      <c r="QFR31">
        <f t="shared" si="192"/>
        <v>0</v>
      </c>
      <c r="QFS31">
        <f t="shared" si="192"/>
        <v>0</v>
      </c>
      <c r="QFT31">
        <f t="shared" si="192"/>
        <v>0</v>
      </c>
      <c r="QFU31">
        <f t="shared" si="192"/>
        <v>0</v>
      </c>
      <c r="QFV31">
        <f t="shared" si="192"/>
        <v>0</v>
      </c>
      <c r="QFW31">
        <f t="shared" si="192"/>
        <v>0</v>
      </c>
      <c r="QFX31">
        <f t="shared" si="192"/>
        <v>0</v>
      </c>
      <c r="QFY31">
        <f t="shared" si="192"/>
        <v>0</v>
      </c>
      <c r="QFZ31">
        <f t="shared" si="192"/>
        <v>0</v>
      </c>
      <c r="QGA31">
        <f t="shared" si="192"/>
        <v>0</v>
      </c>
      <c r="QGB31">
        <f t="shared" si="192"/>
        <v>0</v>
      </c>
      <c r="QGC31">
        <f t="shared" si="192"/>
        <v>0</v>
      </c>
      <c r="QGD31">
        <f t="shared" si="192"/>
        <v>0</v>
      </c>
      <c r="QGE31">
        <f t="shared" si="192"/>
        <v>0</v>
      </c>
      <c r="QGF31">
        <f t="shared" si="192"/>
        <v>0</v>
      </c>
      <c r="QGG31">
        <f t="shared" si="192"/>
        <v>0</v>
      </c>
      <c r="QGH31">
        <f t="shared" si="192"/>
        <v>0</v>
      </c>
      <c r="QGI31">
        <f t="shared" si="192"/>
        <v>0</v>
      </c>
      <c r="QGJ31">
        <f t="shared" si="192"/>
        <v>0</v>
      </c>
      <c r="QGK31">
        <f t="shared" si="192"/>
        <v>0</v>
      </c>
      <c r="QGL31">
        <f t="shared" si="192"/>
        <v>0</v>
      </c>
      <c r="QGM31">
        <f t="shared" si="192"/>
        <v>0</v>
      </c>
      <c r="QGN31">
        <f t="shared" si="192"/>
        <v>0</v>
      </c>
      <c r="QGO31">
        <f t="shared" si="192"/>
        <v>0</v>
      </c>
      <c r="QGP31">
        <f t="shared" si="192"/>
        <v>0</v>
      </c>
      <c r="QGQ31">
        <f t="shared" si="192"/>
        <v>0</v>
      </c>
      <c r="QGR31">
        <f t="shared" si="192"/>
        <v>0</v>
      </c>
      <c r="QGS31">
        <f t="shared" si="192"/>
        <v>0</v>
      </c>
      <c r="QGT31">
        <f t="shared" si="192"/>
        <v>0</v>
      </c>
      <c r="QGU31">
        <f t="shared" si="192"/>
        <v>0</v>
      </c>
      <c r="QGV31">
        <f t="shared" si="192"/>
        <v>0</v>
      </c>
      <c r="QGW31">
        <f t="shared" si="192"/>
        <v>0</v>
      </c>
      <c r="QGX31">
        <f t="shared" si="192"/>
        <v>0</v>
      </c>
      <c r="QGY31">
        <f t="shared" si="192"/>
        <v>0</v>
      </c>
      <c r="QGZ31">
        <f t="shared" si="192"/>
        <v>0</v>
      </c>
      <c r="QHA31">
        <f t="shared" si="192"/>
        <v>0</v>
      </c>
      <c r="QHB31">
        <f t="shared" si="192"/>
        <v>0</v>
      </c>
      <c r="QHC31">
        <f t="shared" si="192"/>
        <v>0</v>
      </c>
      <c r="QHD31">
        <f t="shared" si="192"/>
        <v>0</v>
      </c>
      <c r="QHE31">
        <f t="shared" si="192"/>
        <v>0</v>
      </c>
      <c r="QHF31">
        <f t="shared" si="192"/>
        <v>0</v>
      </c>
      <c r="QHG31">
        <f t="shared" si="192"/>
        <v>0</v>
      </c>
      <c r="QHH31">
        <f t="shared" si="192"/>
        <v>0</v>
      </c>
      <c r="QHI31">
        <f t="shared" si="192"/>
        <v>0</v>
      </c>
      <c r="QHJ31">
        <f t="shared" si="192"/>
        <v>0</v>
      </c>
      <c r="QHK31">
        <f t="shared" si="192"/>
        <v>0</v>
      </c>
      <c r="QHL31">
        <f t="shared" si="192"/>
        <v>0</v>
      </c>
      <c r="QHM31">
        <f t="shared" si="192"/>
        <v>0</v>
      </c>
      <c r="QHN31">
        <f t="shared" si="192"/>
        <v>0</v>
      </c>
      <c r="QHO31">
        <f t="shared" si="192"/>
        <v>0</v>
      </c>
      <c r="QHP31">
        <f t="shared" si="192"/>
        <v>0</v>
      </c>
      <c r="QHQ31">
        <f t="shared" si="192"/>
        <v>0</v>
      </c>
      <c r="QHR31">
        <f t="shared" si="192"/>
        <v>0</v>
      </c>
      <c r="QHS31">
        <f t="shared" si="192"/>
        <v>0</v>
      </c>
      <c r="QHT31">
        <f t="shared" si="192"/>
        <v>0</v>
      </c>
      <c r="QHU31">
        <f t="shared" si="192"/>
        <v>0</v>
      </c>
      <c r="QHV31">
        <f t="shared" si="192"/>
        <v>0</v>
      </c>
      <c r="QHW31">
        <f t="shared" ref="QHW31:QKH31" si="193">QHV32</f>
        <v>0</v>
      </c>
      <c r="QHX31">
        <f t="shared" si="193"/>
        <v>0</v>
      </c>
      <c r="QHY31">
        <f t="shared" si="193"/>
        <v>0</v>
      </c>
      <c r="QHZ31">
        <f t="shared" si="193"/>
        <v>0</v>
      </c>
      <c r="QIA31">
        <f t="shared" si="193"/>
        <v>0</v>
      </c>
      <c r="QIB31">
        <f t="shared" si="193"/>
        <v>0</v>
      </c>
      <c r="QIC31">
        <f t="shared" si="193"/>
        <v>0</v>
      </c>
      <c r="QID31">
        <f t="shared" si="193"/>
        <v>0</v>
      </c>
      <c r="QIE31">
        <f t="shared" si="193"/>
        <v>0</v>
      </c>
      <c r="QIF31">
        <f t="shared" si="193"/>
        <v>0</v>
      </c>
      <c r="QIG31">
        <f t="shared" si="193"/>
        <v>0</v>
      </c>
      <c r="QIH31">
        <f t="shared" si="193"/>
        <v>0</v>
      </c>
      <c r="QII31">
        <f t="shared" si="193"/>
        <v>0</v>
      </c>
      <c r="QIJ31">
        <f t="shared" si="193"/>
        <v>0</v>
      </c>
      <c r="QIK31">
        <f t="shared" si="193"/>
        <v>0</v>
      </c>
      <c r="QIL31">
        <f t="shared" si="193"/>
        <v>0</v>
      </c>
      <c r="QIM31">
        <f t="shared" si="193"/>
        <v>0</v>
      </c>
      <c r="QIN31">
        <f t="shared" si="193"/>
        <v>0</v>
      </c>
      <c r="QIO31">
        <f t="shared" si="193"/>
        <v>0</v>
      </c>
      <c r="QIP31">
        <f t="shared" si="193"/>
        <v>0</v>
      </c>
      <c r="QIQ31">
        <f t="shared" si="193"/>
        <v>0</v>
      </c>
      <c r="QIR31">
        <f t="shared" si="193"/>
        <v>0</v>
      </c>
      <c r="QIS31">
        <f t="shared" si="193"/>
        <v>0</v>
      </c>
      <c r="QIT31">
        <f t="shared" si="193"/>
        <v>0</v>
      </c>
      <c r="QIU31">
        <f t="shared" si="193"/>
        <v>0</v>
      </c>
      <c r="QIV31">
        <f t="shared" si="193"/>
        <v>0</v>
      </c>
      <c r="QIW31">
        <f t="shared" si="193"/>
        <v>0</v>
      </c>
      <c r="QIX31">
        <f t="shared" si="193"/>
        <v>0</v>
      </c>
      <c r="QIY31">
        <f t="shared" si="193"/>
        <v>0</v>
      </c>
      <c r="QIZ31">
        <f t="shared" si="193"/>
        <v>0</v>
      </c>
      <c r="QJA31">
        <f t="shared" si="193"/>
        <v>0</v>
      </c>
      <c r="QJB31">
        <f t="shared" si="193"/>
        <v>0</v>
      </c>
      <c r="QJC31">
        <f t="shared" si="193"/>
        <v>0</v>
      </c>
      <c r="QJD31">
        <f t="shared" si="193"/>
        <v>0</v>
      </c>
      <c r="QJE31">
        <f t="shared" si="193"/>
        <v>0</v>
      </c>
      <c r="QJF31">
        <f t="shared" si="193"/>
        <v>0</v>
      </c>
      <c r="QJG31">
        <f t="shared" si="193"/>
        <v>0</v>
      </c>
      <c r="QJH31">
        <f t="shared" si="193"/>
        <v>0</v>
      </c>
      <c r="QJI31">
        <f t="shared" si="193"/>
        <v>0</v>
      </c>
      <c r="QJJ31">
        <f t="shared" si="193"/>
        <v>0</v>
      </c>
      <c r="QJK31">
        <f t="shared" si="193"/>
        <v>0</v>
      </c>
      <c r="QJL31">
        <f t="shared" si="193"/>
        <v>0</v>
      </c>
      <c r="QJM31">
        <f t="shared" si="193"/>
        <v>0</v>
      </c>
      <c r="QJN31">
        <f t="shared" si="193"/>
        <v>0</v>
      </c>
      <c r="QJO31">
        <f t="shared" si="193"/>
        <v>0</v>
      </c>
      <c r="QJP31">
        <f t="shared" si="193"/>
        <v>0</v>
      </c>
      <c r="QJQ31">
        <f t="shared" si="193"/>
        <v>0</v>
      </c>
      <c r="QJR31">
        <f t="shared" si="193"/>
        <v>0</v>
      </c>
      <c r="QJS31">
        <f t="shared" si="193"/>
        <v>0</v>
      </c>
      <c r="QJT31">
        <f t="shared" si="193"/>
        <v>0</v>
      </c>
      <c r="QJU31">
        <f t="shared" si="193"/>
        <v>0</v>
      </c>
      <c r="QJV31">
        <f t="shared" si="193"/>
        <v>0</v>
      </c>
      <c r="QJW31">
        <f t="shared" si="193"/>
        <v>0</v>
      </c>
      <c r="QJX31">
        <f t="shared" si="193"/>
        <v>0</v>
      </c>
      <c r="QJY31">
        <f t="shared" si="193"/>
        <v>0</v>
      </c>
      <c r="QJZ31">
        <f t="shared" si="193"/>
        <v>0</v>
      </c>
      <c r="QKA31">
        <f t="shared" si="193"/>
        <v>0</v>
      </c>
      <c r="QKB31">
        <f t="shared" si="193"/>
        <v>0</v>
      </c>
      <c r="QKC31">
        <f t="shared" si="193"/>
        <v>0</v>
      </c>
      <c r="QKD31">
        <f t="shared" si="193"/>
        <v>0</v>
      </c>
      <c r="QKE31">
        <f t="shared" si="193"/>
        <v>0</v>
      </c>
      <c r="QKF31">
        <f t="shared" si="193"/>
        <v>0</v>
      </c>
      <c r="QKG31">
        <f t="shared" si="193"/>
        <v>0</v>
      </c>
      <c r="QKH31">
        <f t="shared" si="193"/>
        <v>0</v>
      </c>
      <c r="QKI31">
        <f t="shared" ref="QKI31:QMT31" si="194">QKH32</f>
        <v>0</v>
      </c>
      <c r="QKJ31">
        <f t="shared" si="194"/>
        <v>0</v>
      </c>
      <c r="QKK31">
        <f t="shared" si="194"/>
        <v>0</v>
      </c>
      <c r="QKL31">
        <f t="shared" si="194"/>
        <v>0</v>
      </c>
      <c r="QKM31">
        <f t="shared" si="194"/>
        <v>0</v>
      </c>
      <c r="QKN31">
        <f t="shared" si="194"/>
        <v>0</v>
      </c>
      <c r="QKO31">
        <f t="shared" si="194"/>
        <v>0</v>
      </c>
      <c r="QKP31">
        <f t="shared" si="194"/>
        <v>0</v>
      </c>
      <c r="QKQ31">
        <f t="shared" si="194"/>
        <v>0</v>
      </c>
      <c r="QKR31">
        <f t="shared" si="194"/>
        <v>0</v>
      </c>
      <c r="QKS31">
        <f t="shared" si="194"/>
        <v>0</v>
      </c>
      <c r="QKT31">
        <f t="shared" si="194"/>
        <v>0</v>
      </c>
      <c r="QKU31">
        <f t="shared" si="194"/>
        <v>0</v>
      </c>
      <c r="QKV31">
        <f t="shared" si="194"/>
        <v>0</v>
      </c>
      <c r="QKW31">
        <f t="shared" si="194"/>
        <v>0</v>
      </c>
      <c r="QKX31">
        <f t="shared" si="194"/>
        <v>0</v>
      </c>
      <c r="QKY31">
        <f t="shared" si="194"/>
        <v>0</v>
      </c>
      <c r="QKZ31">
        <f t="shared" si="194"/>
        <v>0</v>
      </c>
      <c r="QLA31">
        <f t="shared" si="194"/>
        <v>0</v>
      </c>
      <c r="QLB31">
        <f t="shared" si="194"/>
        <v>0</v>
      </c>
      <c r="QLC31">
        <f t="shared" si="194"/>
        <v>0</v>
      </c>
      <c r="QLD31">
        <f t="shared" si="194"/>
        <v>0</v>
      </c>
      <c r="QLE31">
        <f t="shared" si="194"/>
        <v>0</v>
      </c>
      <c r="QLF31">
        <f t="shared" si="194"/>
        <v>0</v>
      </c>
      <c r="QLG31">
        <f t="shared" si="194"/>
        <v>0</v>
      </c>
      <c r="QLH31">
        <f t="shared" si="194"/>
        <v>0</v>
      </c>
      <c r="QLI31">
        <f t="shared" si="194"/>
        <v>0</v>
      </c>
      <c r="QLJ31">
        <f t="shared" si="194"/>
        <v>0</v>
      </c>
      <c r="QLK31">
        <f t="shared" si="194"/>
        <v>0</v>
      </c>
      <c r="QLL31">
        <f t="shared" si="194"/>
        <v>0</v>
      </c>
      <c r="QLM31">
        <f t="shared" si="194"/>
        <v>0</v>
      </c>
      <c r="QLN31">
        <f t="shared" si="194"/>
        <v>0</v>
      </c>
      <c r="QLO31">
        <f t="shared" si="194"/>
        <v>0</v>
      </c>
      <c r="QLP31">
        <f t="shared" si="194"/>
        <v>0</v>
      </c>
      <c r="QLQ31">
        <f t="shared" si="194"/>
        <v>0</v>
      </c>
      <c r="QLR31">
        <f t="shared" si="194"/>
        <v>0</v>
      </c>
      <c r="QLS31">
        <f t="shared" si="194"/>
        <v>0</v>
      </c>
      <c r="QLT31">
        <f t="shared" si="194"/>
        <v>0</v>
      </c>
      <c r="QLU31">
        <f t="shared" si="194"/>
        <v>0</v>
      </c>
      <c r="QLV31">
        <f t="shared" si="194"/>
        <v>0</v>
      </c>
      <c r="QLW31">
        <f t="shared" si="194"/>
        <v>0</v>
      </c>
      <c r="QLX31">
        <f t="shared" si="194"/>
        <v>0</v>
      </c>
      <c r="QLY31">
        <f t="shared" si="194"/>
        <v>0</v>
      </c>
      <c r="QLZ31">
        <f t="shared" si="194"/>
        <v>0</v>
      </c>
      <c r="QMA31">
        <f t="shared" si="194"/>
        <v>0</v>
      </c>
      <c r="QMB31">
        <f t="shared" si="194"/>
        <v>0</v>
      </c>
      <c r="QMC31">
        <f t="shared" si="194"/>
        <v>0</v>
      </c>
      <c r="QMD31">
        <f t="shared" si="194"/>
        <v>0</v>
      </c>
      <c r="QME31">
        <f t="shared" si="194"/>
        <v>0</v>
      </c>
      <c r="QMF31">
        <f t="shared" si="194"/>
        <v>0</v>
      </c>
      <c r="QMG31">
        <f t="shared" si="194"/>
        <v>0</v>
      </c>
      <c r="QMH31">
        <f t="shared" si="194"/>
        <v>0</v>
      </c>
      <c r="QMI31">
        <f t="shared" si="194"/>
        <v>0</v>
      </c>
      <c r="QMJ31">
        <f t="shared" si="194"/>
        <v>0</v>
      </c>
      <c r="QMK31">
        <f t="shared" si="194"/>
        <v>0</v>
      </c>
      <c r="QML31">
        <f t="shared" si="194"/>
        <v>0</v>
      </c>
      <c r="QMM31">
        <f t="shared" si="194"/>
        <v>0</v>
      </c>
      <c r="QMN31">
        <f t="shared" si="194"/>
        <v>0</v>
      </c>
      <c r="QMO31">
        <f t="shared" si="194"/>
        <v>0</v>
      </c>
      <c r="QMP31">
        <f t="shared" si="194"/>
        <v>0</v>
      </c>
      <c r="QMQ31">
        <f t="shared" si="194"/>
        <v>0</v>
      </c>
      <c r="QMR31">
        <f t="shared" si="194"/>
        <v>0</v>
      </c>
      <c r="QMS31">
        <f t="shared" si="194"/>
        <v>0</v>
      </c>
      <c r="QMT31">
        <f t="shared" si="194"/>
        <v>0</v>
      </c>
      <c r="QMU31">
        <f t="shared" ref="QMU31:QPF31" si="195">QMT32</f>
        <v>0</v>
      </c>
      <c r="QMV31">
        <f t="shared" si="195"/>
        <v>0</v>
      </c>
      <c r="QMW31">
        <f t="shared" si="195"/>
        <v>0</v>
      </c>
      <c r="QMX31">
        <f t="shared" si="195"/>
        <v>0</v>
      </c>
      <c r="QMY31">
        <f t="shared" si="195"/>
        <v>0</v>
      </c>
      <c r="QMZ31">
        <f t="shared" si="195"/>
        <v>0</v>
      </c>
      <c r="QNA31">
        <f t="shared" si="195"/>
        <v>0</v>
      </c>
      <c r="QNB31">
        <f t="shared" si="195"/>
        <v>0</v>
      </c>
      <c r="QNC31">
        <f t="shared" si="195"/>
        <v>0</v>
      </c>
      <c r="QND31">
        <f t="shared" si="195"/>
        <v>0</v>
      </c>
      <c r="QNE31">
        <f t="shared" si="195"/>
        <v>0</v>
      </c>
      <c r="QNF31">
        <f t="shared" si="195"/>
        <v>0</v>
      </c>
      <c r="QNG31">
        <f t="shared" si="195"/>
        <v>0</v>
      </c>
      <c r="QNH31">
        <f t="shared" si="195"/>
        <v>0</v>
      </c>
      <c r="QNI31">
        <f t="shared" si="195"/>
        <v>0</v>
      </c>
      <c r="QNJ31">
        <f t="shared" si="195"/>
        <v>0</v>
      </c>
      <c r="QNK31">
        <f t="shared" si="195"/>
        <v>0</v>
      </c>
      <c r="QNL31">
        <f t="shared" si="195"/>
        <v>0</v>
      </c>
      <c r="QNM31">
        <f t="shared" si="195"/>
        <v>0</v>
      </c>
      <c r="QNN31">
        <f t="shared" si="195"/>
        <v>0</v>
      </c>
      <c r="QNO31">
        <f t="shared" si="195"/>
        <v>0</v>
      </c>
      <c r="QNP31">
        <f t="shared" si="195"/>
        <v>0</v>
      </c>
      <c r="QNQ31">
        <f t="shared" si="195"/>
        <v>0</v>
      </c>
      <c r="QNR31">
        <f t="shared" si="195"/>
        <v>0</v>
      </c>
      <c r="QNS31">
        <f t="shared" si="195"/>
        <v>0</v>
      </c>
      <c r="QNT31">
        <f t="shared" si="195"/>
        <v>0</v>
      </c>
      <c r="QNU31">
        <f t="shared" si="195"/>
        <v>0</v>
      </c>
      <c r="QNV31">
        <f t="shared" si="195"/>
        <v>0</v>
      </c>
      <c r="QNW31">
        <f t="shared" si="195"/>
        <v>0</v>
      </c>
      <c r="QNX31">
        <f t="shared" si="195"/>
        <v>0</v>
      </c>
      <c r="QNY31">
        <f t="shared" si="195"/>
        <v>0</v>
      </c>
      <c r="QNZ31">
        <f t="shared" si="195"/>
        <v>0</v>
      </c>
      <c r="QOA31">
        <f t="shared" si="195"/>
        <v>0</v>
      </c>
      <c r="QOB31">
        <f t="shared" si="195"/>
        <v>0</v>
      </c>
      <c r="QOC31">
        <f t="shared" si="195"/>
        <v>0</v>
      </c>
      <c r="QOD31">
        <f t="shared" si="195"/>
        <v>0</v>
      </c>
      <c r="QOE31">
        <f t="shared" si="195"/>
        <v>0</v>
      </c>
      <c r="QOF31">
        <f t="shared" si="195"/>
        <v>0</v>
      </c>
      <c r="QOG31">
        <f t="shared" si="195"/>
        <v>0</v>
      </c>
      <c r="QOH31">
        <f t="shared" si="195"/>
        <v>0</v>
      </c>
      <c r="QOI31">
        <f t="shared" si="195"/>
        <v>0</v>
      </c>
      <c r="QOJ31">
        <f t="shared" si="195"/>
        <v>0</v>
      </c>
      <c r="QOK31">
        <f t="shared" si="195"/>
        <v>0</v>
      </c>
      <c r="QOL31">
        <f t="shared" si="195"/>
        <v>0</v>
      </c>
      <c r="QOM31">
        <f t="shared" si="195"/>
        <v>0</v>
      </c>
      <c r="QON31">
        <f t="shared" si="195"/>
        <v>0</v>
      </c>
      <c r="QOO31">
        <f t="shared" si="195"/>
        <v>0</v>
      </c>
      <c r="QOP31">
        <f t="shared" si="195"/>
        <v>0</v>
      </c>
      <c r="QOQ31">
        <f t="shared" si="195"/>
        <v>0</v>
      </c>
      <c r="QOR31">
        <f t="shared" si="195"/>
        <v>0</v>
      </c>
      <c r="QOS31">
        <f t="shared" si="195"/>
        <v>0</v>
      </c>
      <c r="QOT31">
        <f t="shared" si="195"/>
        <v>0</v>
      </c>
      <c r="QOU31">
        <f t="shared" si="195"/>
        <v>0</v>
      </c>
      <c r="QOV31">
        <f t="shared" si="195"/>
        <v>0</v>
      </c>
      <c r="QOW31">
        <f t="shared" si="195"/>
        <v>0</v>
      </c>
      <c r="QOX31">
        <f t="shared" si="195"/>
        <v>0</v>
      </c>
      <c r="QOY31">
        <f t="shared" si="195"/>
        <v>0</v>
      </c>
      <c r="QOZ31">
        <f t="shared" si="195"/>
        <v>0</v>
      </c>
      <c r="QPA31">
        <f t="shared" si="195"/>
        <v>0</v>
      </c>
      <c r="QPB31">
        <f t="shared" si="195"/>
        <v>0</v>
      </c>
      <c r="QPC31">
        <f t="shared" si="195"/>
        <v>0</v>
      </c>
      <c r="QPD31">
        <f t="shared" si="195"/>
        <v>0</v>
      </c>
      <c r="QPE31">
        <f t="shared" si="195"/>
        <v>0</v>
      </c>
      <c r="QPF31">
        <f t="shared" si="195"/>
        <v>0</v>
      </c>
      <c r="QPG31">
        <f t="shared" ref="QPG31:QRR31" si="196">QPF32</f>
        <v>0</v>
      </c>
      <c r="QPH31">
        <f t="shared" si="196"/>
        <v>0</v>
      </c>
      <c r="QPI31">
        <f t="shared" si="196"/>
        <v>0</v>
      </c>
      <c r="QPJ31">
        <f t="shared" si="196"/>
        <v>0</v>
      </c>
      <c r="QPK31">
        <f t="shared" si="196"/>
        <v>0</v>
      </c>
      <c r="QPL31">
        <f t="shared" si="196"/>
        <v>0</v>
      </c>
      <c r="QPM31">
        <f t="shared" si="196"/>
        <v>0</v>
      </c>
      <c r="QPN31">
        <f t="shared" si="196"/>
        <v>0</v>
      </c>
      <c r="QPO31">
        <f t="shared" si="196"/>
        <v>0</v>
      </c>
      <c r="QPP31">
        <f t="shared" si="196"/>
        <v>0</v>
      </c>
      <c r="QPQ31">
        <f t="shared" si="196"/>
        <v>0</v>
      </c>
      <c r="QPR31">
        <f t="shared" si="196"/>
        <v>0</v>
      </c>
      <c r="QPS31">
        <f t="shared" si="196"/>
        <v>0</v>
      </c>
      <c r="QPT31">
        <f t="shared" si="196"/>
        <v>0</v>
      </c>
      <c r="QPU31">
        <f t="shared" si="196"/>
        <v>0</v>
      </c>
      <c r="QPV31">
        <f t="shared" si="196"/>
        <v>0</v>
      </c>
      <c r="QPW31">
        <f t="shared" si="196"/>
        <v>0</v>
      </c>
      <c r="QPX31">
        <f t="shared" si="196"/>
        <v>0</v>
      </c>
      <c r="QPY31">
        <f t="shared" si="196"/>
        <v>0</v>
      </c>
      <c r="QPZ31">
        <f t="shared" si="196"/>
        <v>0</v>
      </c>
      <c r="QQA31">
        <f t="shared" si="196"/>
        <v>0</v>
      </c>
      <c r="QQB31">
        <f t="shared" si="196"/>
        <v>0</v>
      </c>
      <c r="QQC31">
        <f t="shared" si="196"/>
        <v>0</v>
      </c>
      <c r="QQD31">
        <f t="shared" si="196"/>
        <v>0</v>
      </c>
      <c r="QQE31">
        <f t="shared" si="196"/>
        <v>0</v>
      </c>
      <c r="QQF31">
        <f t="shared" si="196"/>
        <v>0</v>
      </c>
      <c r="QQG31">
        <f t="shared" si="196"/>
        <v>0</v>
      </c>
      <c r="QQH31">
        <f t="shared" si="196"/>
        <v>0</v>
      </c>
      <c r="QQI31">
        <f t="shared" si="196"/>
        <v>0</v>
      </c>
      <c r="QQJ31">
        <f t="shared" si="196"/>
        <v>0</v>
      </c>
      <c r="QQK31">
        <f t="shared" si="196"/>
        <v>0</v>
      </c>
      <c r="QQL31">
        <f t="shared" si="196"/>
        <v>0</v>
      </c>
      <c r="QQM31">
        <f t="shared" si="196"/>
        <v>0</v>
      </c>
      <c r="QQN31">
        <f t="shared" si="196"/>
        <v>0</v>
      </c>
      <c r="QQO31">
        <f t="shared" si="196"/>
        <v>0</v>
      </c>
      <c r="QQP31">
        <f t="shared" si="196"/>
        <v>0</v>
      </c>
      <c r="QQQ31">
        <f t="shared" si="196"/>
        <v>0</v>
      </c>
      <c r="QQR31">
        <f t="shared" si="196"/>
        <v>0</v>
      </c>
      <c r="QQS31">
        <f t="shared" si="196"/>
        <v>0</v>
      </c>
      <c r="QQT31">
        <f t="shared" si="196"/>
        <v>0</v>
      </c>
      <c r="QQU31">
        <f t="shared" si="196"/>
        <v>0</v>
      </c>
      <c r="QQV31">
        <f t="shared" si="196"/>
        <v>0</v>
      </c>
      <c r="QQW31">
        <f t="shared" si="196"/>
        <v>0</v>
      </c>
      <c r="QQX31">
        <f t="shared" si="196"/>
        <v>0</v>
      </c>
      <c r="QQY31">
        <f t="shared" si="196"/>
        <v>0</v>
      </c>
      <c r="QQZ31">
        <f t="shared" si="196"/>
        <v>0</v>
      </c>
      <c r="QRA31">
        <f t="shared" si="196"/>
        <v>0</v>
      </c>
      <c r="QRB31">
        <f t="shared" si="196"/>
        <v>0</v>
      </c>
      <c r="QRC31">
        <f t="shared" si="196"/>
        <v>0</v>
      </c>
      <c r="QRD31">
        <f t="shared" si="196"/>
        <v>0</v>
      </c>
      <c r="QRE31">
        <f t="shared" si="196"/>
        <v>0</v>
      </c>
      <c r="QRF31">
        <f t="shared" si="196"/>
        <v>0</v>
      </c>
      <c r="QRG31">
        <f t="shared" si="196"/>
        <v>0</v>
      </c>
      <c r="QRH31">
        <f t="shared" si="196"/>
        <v>0</v>
      </c>
      <c r="QRI31">
        <f t="shared" si="196"/>
        <v>0</v>
      </c>
      <c r="QRJ31">
        <f t="shared" si="196"/>
        <v>0</v>
      </c>
      <c r="QRK31">
        <f t="shared" si="196"/>
        <v>0</v>
      </c>
      <c r="QRL31">
        <f t="shared" si="196"/>
        <v>0</v>
      </c>
      <c r="QRM31">
        <f t="shared" si="196"/>
        <v>0</v>
      </c>
      <c r="QRN31">
        <f t="shared" si="196"/>
        <v>0</v>
      </c>
      <c r="QRO31">
        <f t="shared" si="196"/>
        <v>0</v>
      </c>
      <c r="QRP31">
        <f t="shared" si="196"/>
        <v>0</v>
      </c>
      <c r="QRQ31">
        <f t="shared" si="196"/>
        <v>0</v>
      </c>
      <c r="QRR31">
        <f t="shared" si="196"/>
        <v>0</v>
      </c>
      <c r="QRS31">
        <f t="shared" ref="QRS31:QUD31" si="197">QRR32</f>
        <v>0</v>
      </c>
      <c r="QRT31">
        <f t="shared" si="197"/>
        <v>0</v>
      </c>
      <c r="QRU31">
        <f t="shared" si="197"/>
        <v>0</v>
      </c>
      <c r="QRV31">
        <f t="shared" si="197"/>
        <v>0</v>
      </c>
      <c r="QRW31">
        <f t="shared" si="197"/>
        <v>0</v>
      </c>
      <c r="QRX31">
        <f t="shared" si="197"/>
        <v>0</v>
      </c>
      <c r="QRY31">
        <f t="shared" si="197"/>
        <v>0</v>
      </c>
      <c r="QRZ31">
        <f t="shared" si="197"/>
        <v>0</v>
      </c>
      <c r="QSA31">
        <f t="shared" si="197"/>
        <v>0</v>
      </c>
      <c r="QSB31">
        <f t="shared" si="197"/>
        <v>0</v>
      </c>
      <c r="QSC31">
        <f t="shared" si="197"/>
        <v>0</v>
      </c>
      <c r="QSD31">
        <f t="shared" si="197"/>
        <v>0</v>
      </c>
      <c r="QSE31">
        <f t="shared" si="197"/>
        <v>0</v>
      </c>
      <c r="QSF31">
        <f t="shared" si="197"/>
        <v>0</v>
      </c>
      <c r="QSG31">
        <f t="shared" si="197"/>
        <v>0</v>
      </c>
      <c r="QSH31">
        <f t="shared" si="197"/>
        <v>0</v>
      </c>
      <c r="QSI31">
        <f t="shared" si="197"/>
        <v>0</v>
      </c>
      <c r="QSJ31">
        <f t="shared" si="197"/>
        <v>0</v>
      </c>
      <c r="QSK31">
        <f t="shared" si="197"/>
        <v>0</v>
      </c>
      <c r="QSL31">
        <f t="shared" si="197"/>
        <v>0</v>
      </c>
      <c r="QSM31">
        <f t="shared" si="197"/>
        <v>0</v>
      </c>
      <c r="QSN31">
        <f t="shared" si="197"/>
        <v>0</v>
      </c>
      <c r="QSO31">
        <f t="shared" si="197"/>
        <v>0</v>
      </c>
      <c r="QSP31">
        <f t="shared" si="197"/>
        <v>0</v>
      </c>
      <c r="QSQ31">
        <f t="shared" si="197"/>
        <v>0</v>
      </c>
      <c r="QSR31">
        <f t="shared" si="197"/>
        <v>0</v>
      </c>
      <c r="QSS31">
        <f t="shared" si="197"/>
        <v>0</v>
      </c>
      <c r="QST31">
        <f t="shared" si="197"/>
        <v>0</v>
      </c>
      <c r="QSU31">
        <f t="shared" si="197"/>
        <v>0</v>
      </c>
      <c r="QSV31">
        <f t="shared" si="197"/>
        <v>0</v>
      </c>
      <c r="QSW31">
        <f t="shared" si="197"/>
        <v>0</v>
      </c>
      <c r="QSX31">
        <f t="shared" si="197"/>
        <v>0</v>
      </c>
      <c r="QSY31">
        <f t="shared" si="197"/>
        <v>0</v>
      </c>
      <c r="QSZ31">
        <f t="shared" si="197"/>
        <v>0</v>
      </c>
      <c r="QTA31">
        <f t="shared" si="197"/>
        <v>0</v>
      </c>
      <c r="QTB31">
        <f t="shared" si="197"/>
        <v>0</v>
      </c>
      <c r="QTC31">
        <f t="shared" si="197"/>
        <v>0</v>
      </c>
      <c r="QTD31">
        <f t="shared" si="197"/>
        <v>0</v>
      </c>
      <c r="QTE31">
        <f t="shared" si="197"/>
        <v>0</v>
      </c>
      <c r="QTF31">
        <f t="shared" si="197"/>
        <v>0</v>
      </c>
      <c r="QTG31">
        <f t="shared" si="197"/>
        <v>0</v>
      </c>
      <c r="QTH31">
        <f t="shared" si="197"/>
        <v>0</v>
      </c>
      <c r="QTI31">
        <f t="shared" si="197"/>
        <v>0</v>
      </c>
      <c r="QTJ31">
        <f t="shared" si="197"/>
        <v>0</v>
      </c>
      <c r="QTK31">
        <f t="shared" si="197"/>
        <v>0</v>
      </c>
      <c r="QTL31">
        <f t="shared" si="197"/>
        <v>0</v>
      </c>
      <c r="QTM31">
        <f t="shared" si="197"/>
        <v>0</v>
      </c>
      <c r="QTN31">
        <f t="shared" si="197"/>
        <v>0</v>
      </c>
      <c r="QTO31">
        <f t="shared" si="197"/>
        <v>0</v>
      </c>
      <c r="QTP31">
        <f t="shared" si="197"/>
        <v>0</v>
      </c>
      <c r="QTQ31">
        <f t="shared" si="197"/>
        <v>0</v>
      </c>
      <c r="QTR31">
        <f t="shared" si="197"/>
        <v>0</v>
      </c>
      <c r="QTS31">
        <f t="shared" si="197"/>
        <v>0</v>
      </c>
      <c r="QTT31">
        <f t="shared" si="197"/>
        <v>0</v>
      </c>
      <c r="QTU31">
        <f t="shared" si="197"/>
        <v>0</v>
      </c>
      <c r="QTV31">
        <f t="shared" si="197"/>
        <v>0</v>
      </c>
      <c r="QTW31">
        <f t="shared" si="197"/>
        <v>0</v>
      </c>
      <c r="QTX31">
        <f t="shared" si="197"/>
        <v>0</v>
      </c>
      <c r="QTY31">
        <f t="shared" si="197"/>
        <v>0</v>
      </c>
      <c r="QTZ31">
        <f t="shared" si="197"/>
        <v>0</v>
      </c>
      <c r="QUA31">
        <f t="shared" si="197"/>
        <v>0</v>
      </c>
      <c r="QUB31">
        <f t="shared" si="197"/>
        <v>0</v>
      </c>
      <c r="QUC31">
        <f t="shared" si="197"/>
        <v>0</v>
      </c>
      <c r="QUD31">
        <f t="shared" si="197"/>
        <v>0</v>
      </c>
      <c r="QUE31">
        <f t="shared" ref="QUE31:QWP31" si="198">QUD32</f>
        <v>0</v>
      </c>
      <c r="QUF31">
        <f t="shared" si="198"/>
        <v>0</v>
      </c>
      <c r="QUG31">
        <f t="shared" si="198"/>
        <v>0</v>
      </c>
      <c r="QUH31">
        <f t="shared" si="198"/>
        <v>0</v>
      </c>
      <c r="QUI31">
        <f t="shared" si="198"/>
        <v>0</v>
      </c>
      <c r="QUJ31">
        <f t="shared" si="198"/>
        <v>0</v>
      </c>
      <c r="QUK31">
        <f t="shared" si="198"/>
        <v>0</v>
      </c>
      <c r="QUL31">
        <f t="shared" si="198"/>
        <v>0</v>
      </c>
      <c r="QUM31">
        <f t="shared" si="198"/>
        <v>0</v>
      </c>
      <c r="QUN31">
        <f t="shared" si="198"/>
        <v>0</v>
      </c>
      <c r="QUO31">
        <f t="shared" si="198"/>
        <v>0</v>
      </c>
      <c r="QUP31">
        <f t="shared" si="198"/>
        <v>0</v>
      </c>
      <c r="QUQ31">
        <f t="shared" si="198"/>
        <v>0</v>
      </c>
      <c r="QUR31">
        <f t="shared" si="198"/>
        <v>0</v>
      </c>
      <c r="QUS31">
        <f t="shared" si="198"/>
        <v>0</v>
      </c>
      <c r="QUT31">
        <f t="shared" si="198"/>
        <v>0</v>
      </c>
      <c r="QUU31">
        <f t="shared" si="198"/>
        <v>0</v>
      </c>
      <c r="QUV31">
        <f t="shared" si="198"/>
        <v>0</v>
      </c>
      <c r="QUW31">
        <f t="shared" si="198"/>
        <v>0</v>
      </c>
      <c r="QUX31">
        <f t="shared" si="198"/>
        <v>0</v>
      </c>
      <c r="QUY31">
        <f t="shared" si="198"/>
        <v>0</v>
      </c>
      <c r="QUZ31">
        <f t="shared" si="198"/>
        <v>0</v>
      </c>
      <c r="QVA31">
        <f t="shared" si="198"/>
        <v>0</v>
      </c>
      <c r="QVB31">
        <f t="shared" si="198"/>
        <v>0</v>
      </c>
      <c r="QVC31">
        <f t="shared" si="198"/>
        <v>0</v>
      </c>
      <c r="QVD31">
        <f t="shared" si="198"/>
        <v>0</v>
      </c>
      <c r="QVE31">
        <f t="shared" si="198"/>
        <v>0</v>
      </c>
      <c r="QVF31">
        <f t="shared" si="198"/>
        <v>0</v>
      </c>
      <c r="QVG31">
        <f t="shared" si="198"/>
        <v>0</v>
      </c>
      <c r="QVH31">
        <f t="shared" si="198"/>
        <v>0</v>
      </c>
      <c r="QVI31">
        <f t="shared" si="198"/>
        <v>0</v>
      </c>
      <c r="QVJ31">
        <f t="shared" si="198"/>
        <v>0</v>
      </c>
      <c r="QVK31">
        <f t="shared" si="198"/>
        <v>0</v>
      </c>
      <c r="QVL31">
        <f t="shared" si="198"/>
        <v>0</v>
      </c>
      <c r="QVM31">
        <f t="shared" si="198"/>
        <v>0</v>
      </c>
      <c r="QVN31">
        <f t="shared" si="198"/>
        <v>0</v>
      </c>
      <c r="QVO31">
        <f t="shared" si="198"/>
        <v>0</v>
      </c>
      <c r="QVP31">
        <f t="shared" si="198"/>
        <v>0</v>
      </c>
      <c r="QVQ31">
        <f t="shared" si="198"/>
        <v>0</v>
      </c>
      <c r="QVR31">
        <f t="shared" si="198"/>
        <v>0</v>
      </c>
      <c r="QVS31">
        <f t="shared" si="198"/>
        <v>0</v>
      </c>
      <c r="QVT31">
        <f t="shared" si="198"/>
        <v>0</v>
      </c>
      <c r="QVU31">
        <f t="shared" si="198"/>
        <v>0</v>
      </c>
      <c r="QVV31">
        <f t="shared" si="198"/>
        <v>0</v>
      </c>
      <c r="QVW31">
        <f t="shared" si="198"/>
        <v>0</v>
      </c>
      <c r="QVX31">
        <f t="shared" si="198"/>
        <v>0</v>
      </c>
      <c r="QVY31">
        <f t="shared" si="198"/>
        <v>0</v>
      </c>
      <c r="QVZ31">
        <f t="shared" si="198"/>
        <v>0</v>
      </c>
      <c r="QWA31">
        <f t="shared" si="198"/>
        <v>0</v>
      </c>
      <c r="QWB31">
        <f t="shared" si="198"/>
        <v>0</v>
      </c>
      <c r="QWC31">
        <f t="shared" si="198"/>
        <v>0</v>
      </c>
      <c r="QWD31">
        <f t="shared" si="198"/>
        <v>0</v>
      </c>
      <c r="QWE31">
        <f t="shared" si="198"/>
        <v>0</v>
      </c>
      <c r="QWF31">
        <f t="shared" si="198"/>
        <v>0</v>
      </c>
      <c r="QWG31">
        <f t="shared" si="198"/>
        <v>0</v>
      </c>
      <c r="QWH31">
        <f t="shared" si="198"/>
        <v>0</v>
      </c>
      <c r="QWI31">
        <f t="shared" si="198"/>
        <v>0</v>
      </c>
      <c r="QWJ31">
        <f t="shared" si="198"/>
        <v>0</v>
      </c>
      <c r="QWK31">
        <f t="shared" si="198"/>
        <v>0</v>
      </c>
      <c r="QWL31">
        <f t="shared" si="198"/>
        <v>0</v>
      </c>
      <c r="QWM31">
        <f t="shared" si="198"/>
        <v>0</v>
      </c>
      <c r="QWN31">
        <f t="shared" si="198"/>
        <v>0</v>
      </c>
      <c r="QWO31">
        <f t="shared" si="198"/>
        <v>0</v>
      </c>
      <c r="QWP31">
        <f t="shared" si="198"/>
        <v>0</v>
      </c>
      <c r="QWQ31">
        <f t="shared" ref="QWQ31:QZB31" si="199">QWP32</f>
        <v>0</v>
      </c>
      <c r="QWR31">
        <f t="shared" si="199"/>
        <v>0</v>
      </c>
      <c r="QWS31">
        <f t="shared" si="199"/>
        <v>0</v>
      </c>
      <c r="QWT31">
        <f t="shared" si="199"/>
        <v>0</v>
      </c>
      <c r="QWU31">
        <f t="shared" si="199"/>
        <v>0</v>
      </c>
      <c r="QWV31">
        <f t="shared" si="199"/>
        <v>0</v>
      </c>
      <c r="QWW31">
        <f t="shared" si="199"/>
        <v>0</v>
      </c>
      <c r="QWX31">
        <f t="shared" si="199"/>
        <v>0</v>
      </c>
      <c r="QWY31">
        <f t="shared" si="199"/>
        <v>0</v>
      </c>
      <c r="QWZ31">
        <f t="shared" si="199"/>
        <v>0</v>
      </c>
      <c r="QXA31">
        <f t="shared" si="199"/>
        <v>0</v>
      </c>
      <c r="QXB31">
        <f t="shared" si="199"/>
        <v>0</v>
      </c>
      <c r="QXC31">
        <f t="shared" si="199"/>
        <v>0</v>
      </c>
      <c r="QXD31">
        <f t="shared" si="199"/>
        <v>0</v>
      </c>
      <c r="QXE31">
        <f t="shared" si="199"/>
        <v>0</v>
      </c>
      <c r="QXF31">
        <f t="shared" si="199"/>
        <v>0</v>
      </c>
      <c r="QXG31">
        <f t="shared" si="199"/>
        <v>0</v>
      </c>
      <c r="QXH31">
        <f t="shared" si="199"/>
        <v>0</v>
      </c>
      <c r="QXI31">
        <f t="shared" si="199"/>
        <v>0</v>
      </c>
      <c r="QXJ31">
        <f t="shared" si="199"/>
        <v>0</v>
      </c>
      <c r="QXK31">
        <f t="shared" si="199"/>
        <v>0</v>
      </c>
      <c r="QXL31">
        <f t="shared" si="199"/>
        <v>0</v>
      </c>
      <c r="QXM31">
        <f t="shared" si="199"/>
        <v>0</v>
      </c>
      <c r="QXN31">
        <f t="shared" si="199"/>
        <v>0</v>
      </c>
      <c r="QXO31">
        <f t="shared" si="199"/>
        <v>0</v>
      </c>
      <c r="QXP31">
        <f t="shared" si="199"/>
        <v>0</v>
      </c>
      <c r="QXQ31">
        <f t="shared" si="199"/>
        <v>0</v>
      </c>
      <c r="QXR31">
        <f t="shared" si="199"/>
        <v>0</v>
      </c>
      <c r="QXS31">
        <f t="shared" si="199"/>
        <v>0</v>
      </c>
      <c r="QXT31">
        <f t="shared" si="199"/>
        <v>0</v>
      </c>
      <c r="QXU31">
        <f t="shared" si="199"/>
        <v>0</v>
      </c>
      <c r="QXV31">
        <f t="shared" si="199"/>
        <v>0</v>
      </c>
      <c r="QXW31">
        <f t="shared" si="199"/>
        <v>0</v>
      </c>
      <c r="QXX31">
        <f t="shared" si="199"/>
        <v>0</v>
      </c>
      <c r="QXY31">
        <f t="shared" si="199"/>
        <v>0</v>
      </c>
      <c r="QXZ31">
        <f t="shared" si="199"/>
        <v>0</v>
      </c>
      <c r="QYA31">
        <f t="shared" si="199"/>
        <v>0</v>
      </c>
      <c r="QYB31">
        <f t="shared" si="199"/>
        <v>0</v>
      </c>
      <c r="QYC31">
        <f t="shared" si="199"/>
        <v>0</v>
      </c>
      <c r="QYD31">
        <f t="shared" si="199"/>
        <v>0</v>
      </c>
      <c r="QYE31">
        <f t="shared" si="199"/>
        <v>0</v>
      </c>
      <c r="QYF31">
        <f t="shared" si="199"/>
        <v>0</v>
      </c>
      <c r="QYG31">
        <f t="shared" si="199"/>
        <v>0</v>
      </c>
      <c r="QYH31">
        <f t="shared" si="199"/>
        <v>0</v>
      </c>
      <c r="QYI31">
        <f t="shared" si="199"/>
        <v>0</v>
      </c>
      <c r="QYJ31">
        <f t="shared" si="199"/>
        <v>0</v>
      </c>
      <c r="QYK31">
        <f t="shared" si="199"/>
        <v>0</v>
      </c>
      <c r="QYL31">
        <f t="shared" si="199"/>
        <v>0</v>
      </c>
      <c r="QYM31">
        <f t="shared" si="199"/>
        <v>0</v>
      </c>
      <c r="QYN31">
        <f t="shared" si="199"/>
        <v>0</v>
      </c>
      <c r="QYO31">
        <f t="shared" si="199"/>
        <v>0</v>
      </c>
      <c r="QYP31">
        <f t="shared" si="199"/>
        <v>0</v>
      </c>
      <c r="QYQ31">
        <f t="shared" si="199"/>
        <v>0</v>
      </c>
      <c r="QYR31">
        <f t="shared" si="199"/>
        <v>0</v>
      </c>
      <c r="QYS31">
        <f t="shared" si="199"/>
        <v>0</v>
      </c>
      <c r="QYT31">
        <f t="shared" si="199"/>
        <v>0</v>
      </c>
      <c r="QYU31">
        <f t="shared" si="199"/>
        <v>0</v>
      </c>
      <c r="QYV31">
        <f t="shared" si="199"/>
        <v>0</v>
      </c>
      <c r="QYW31">
        <f t="shared" si="199"/>
        <v>0</v>
      </c>
      <c r="QYX31">
        <f t="shared" si="199"/>
        <v>0</v>
      </c>
      <c r="QYY31">
        <f t="shared" si="199"/>
        <v>0</v>
      </c>
      <c r="QYZ31">
        <f t="shared" si="199"/>
        <v>0</v>
      </c>
      <c r="QZA31">
        <f t="shared" si="199"/>
        <v>0</v>
      </c>
      <c r="QZB31">
        <f t="shared" si="199"/>
        <v>0</v>
      </c>
      <c r="QZC31">
        <f t="shared" ref="QZC31:RBN31" si="200">QZB32</f>
        <v>0</v>
      </c>
      <c r="QZD31">
        <f t="shared" si="200"/>
        <v>0</v>
      </c>
      <c r="QZE31">
        <f t="shared" si="200"/>
        <v>0</v>
      </c>
      <c r="QZF31">
        <f t="shared" si="200"/>
        <v>0</v>
      </c>
      <c r="QZG31">
        <f t="shared" si="200"/>
        <v>0</v>
      </c>
      <c r="QZH31">
        <f t="shared" si="200"/>
        <v>0</v>
      </c>
      <c r="QZI31">
        <f t="shared" si="200"/>
        <v>0</v>
      </c>
      <c r="QZJ31">
        <f t="shared" si="200"/>
        <v>0</v>
      </c>
      <c r="QZK31">
        <f t="shared" si="200"/>
        <v>0</v>
      </c>
      <c r="QZL31">
        <f t="shared" si="200"/>
        <v>0</v>
      </c>
      <c r="QZM31">
        <f t="shared" si="200"/>
        <v>0</v>
      </c>
      <c r="QZN31">
        <f t="shared" si="200"/>
        <v>0</v>
      </c>
      <c r="QZO31">
        <f t="shared" si="200"/>
        <v>0</v>
      </c>
      <c r="QZP31">
        <f t="shared" si="200"/>
        <v>0</v>
      </c>
      <c r="QZQ31">
        <f t="shared" si="200"/>
        <v>0</v>
      </c>
      <c r="QZR31">
        <f t="shared" si="200"/>
        <v>0</v>
      </c>
      <c r="QZS31">
        <f t="shared" si="200"/>
        <v>0</v>
      </c>
      <c r="QZT31">
        <f t="shared" si="200"/>
        <v>0</v>
      </c>
      <c r="QZU31">
        <f t="shared" si="200"/>
        <v>0</v>
      </c>
      <c r="QZV31">
        <f t="shared" si="200"/>
        <v>0</v>
      </c>
      <c r="QZW31">
        <f t="shared" si="200"/>
        <v>0</v>
      </c>
      <c r="QZX31">
        <f t="shared" si="200"/>
        <v>0</v>
      </c>
      <c r="QZY31">
        <f t="shared" si="200"/>
        <v>0</v>
      </c>
      <c r="QZZ31">
        <f t="shared" si="200"/>
        <v>0</v>
      </c>
      <c r="RAA31">
        <f t="shared" si="200"/>
        <v>0</v>
      </c>
      <c r="RAB31">
        <f t="shared" si="200"/>
        <v>0</v>
      </c>
      <c r="RAC31">
        <f t="shared" si="200"/>
        <v>0</v>
      </c>
      <c r="RAD31">
        <f t="shared" si="200"/>
        <v>0</v>
      </c>
      <c r="RAE31">
        <f t="shared" si="200"/>
        <v>0</v>
      </c>
      <c r="RAF31">
        <f t="shared" si="200"/>
        <v>0</v>
      </c>
      <c r="RAG31">
        <f t="shared" si="200"/>
        <v>0</v>
      </c>
      <c r="RAH31">
        <f t="shared" si="200"/>
        <v>0</v>
      </c>
      <c r="RAI31">
        <f t="shared" si="200"/>
        <v>0</v>
      </c>
      <c r="RAJ31">
        <f t="shared" si="200"/>
        <v>0</v>
      </c>
      <c r="RAK31">
        <f t="shared" si="200"/>
        <v>0</v>
      </c>
      <c r="RAL31">
        <f t="shared" si="200"/>
        <v>0</v>
      </c>
      <c r="RAM31">
        <f t="shared" si="200"/>
        <v>0</v>
      </c>
      <c r="RAN31">
        <f t="shared" si="200"/>
        <v>0</v>
      </c>
      <c r="RAO31">
        <f t="shared" si="200"/>
        <v>0</v>
      </c>
      <c r="RAP31">
        <f t="shared" si="200"/>
        <v>0</v>
      </c>
      <c r="RAQ31">
        <f t="shared" si="200"/>
        <v>0</v>
      </c>
      <c r="RAR31">
        <f t="shared" si="200"/>
        <v>0</v>
      </c>
      <c r="RAS31">
        <f t="shared" si="200"/>
        <v>0</v>
      </c>
      <c r="RAT31">
        <f t="shared" si="200"/>
        <v>0</v>
      </c>
      <c r="RAU31">
        <f t="shared" si="200"/>
        <v>0</v>
      </c>
      <c r="RAV31">
        <f t="shared" si="200"/>
        <v>0</v>
      </c>
      <c r="RAW31">
        <f t="shared" si="200"/>
        <v>0</v>
      </c>
      <c r="RAX31">
        <f t="shared" si="200"/>
        <v>0</v>
      </c>
      <c r="RAY31">
        <f t="shared" si="200"/>
        <v>0</v>
      </c>
      <c r="RAZ31">
        <f t="shared" si="200"/>
        <v>0</v>
      </c>
      <c r="RBA31">
        <f t="shared" si="200"/>
        <v>0</v>
      </c>
      <c r="RBB31">
        <f t="shared" si="200"/>
        <v>0</v>
      </c>
      <c r="RBC31">
        <f t="shared" si="200"/>
        <v>0</v>
      </c>
      <c r="RBD31">
        <f t="shared" si="200"/>
        <v>0</v>
      </c>
      <c r="RBE31">
        <f t="shared" si="200"/>
        <v>0</v>
      </c>
      <c r="RBF31">
        <f t="shared" si="200"/>
        <v>0</v>
      </c>
      <c r="RBG31">
        <f t="shared" si="200"/>
        <v>0</v>
      </c>
      <c r="RBH31">
        <f t="shared" si="200"/>
        <v>0</v>
      </c>
      <c r="RBI31">
        <f t="shared" si="200"/>
        <v>0</v>
      </c>
      <c r="RBJ31">
        <f t="shared" si="200"/>
        <v>0</v>
      </c>
      <c r="RBK31">
        <f t="shared" si="200"/>
        <v>0</v>
      </c>
      <c r="RBL31">
        <f t="shared" si="200"/>
        <v>0</v>
      </c>
      <c r="RBM31">
        <f t="shared" si="200"/>
        <v>0</v>
      </c>
      <c r="RBN31">
        <f t="shared" si="200"/>
        <v>0</v>
      </c>
      <c r="RBO31">
        <f t="shared" ref="RBO31:RDZ31" si="201">RBN32</f>
        <v>0</v>
      </c>
      <c r="RBP31">
        <f t="shared" si="201"/>
        <v>0</v>
      </c>
      <c r="RBQ31">
        <f t="shared" si="201"/>
        <v>0</v>
      </c>
      <c r="RBR31">
        <f t="shared" si="201"/>
        <v>0</v>
      </c>
      <c r="RBS31">
        <f t="shared" si="201"/>
        <v>0</v>
      </c>
      <c r="RBT31">
        <f t="shared" si="201"/>
        <v>0</v>
      </c>
      <c r="RBU31">
        <f t="shared" si="201"/>
        <v>0</v>
      </c>
      <c r="RBV31">
        <f t="shared" si="201"/>
        <v>0</v>
      </c>
      <c r="RBW31">
        <f t="shared" si="201"/>
        <v>0</v>
      </c>
      <c r="RBX31">
        <f t="shared" si="201"/>
        <v>0</v>
      </c>
      <c r="RBY31">
        <f t="shared" si="201"/>
        <v>0</v>
      </c>
      <c r="RBZ31">
        <f t="shared" si="201"/>
        <v>0</v>
      </c>
      <c r="RCA31">
        <f t="shared" si="201"/>
        <v>0</v>
      </c>
      <c r="RCB31">
        <f t="shared" si="201"/>
        <v>0</v>
      </c>
      <c r="RCC31">
        <f t="shared" si="201"/>
        <v>0</v>
      </c>
      <c r="RCD31">
        <f t="shared" si="201"/>
        <v>0</v>
      </c>
      <c r="RCE31">
        <f t="shared" si="201"/>
        <v>0</v>
      </c>
      <c r="RCF31">
        <f t="shared" si="201"/>
        <v>0</v>
      </c>
      <c r="RCG31">
        <f t="shared" si="201"/>
        <v>0</v>
      </c>
      <c r="RCH31">
        <f t="shared" si="201"/>
        <v>0</v>
      </c>
      <c r="RCI31">
        <f t="shared" si="201"/>
        <v>0</v>
      </c>
      <c r="RCJ31">
        <f t="shared" si="201"/>
        <v>0</v>
      </c>
      <c r="RCK31">
        <f t="shared" si="201"/>
        <v>0</v>
      </c>
      <c r="RCL31">
        <f t="shared" si="201"/>
        <v>0</v>
      </c>
      <c r="RCM31">
        <f t="shared" si="201"/>
        <v>0</v>
      </c>
      <c r="RCN31">
        <f t="shared" si="201"/>
        <v>0</v>
      </c>
      <c r="RCO31">
        <f t="shared" si="201"/>
        <v>0</v>
      </c>
      <c r="RCP31">
        <f t="shared" si="201"/>
        <v>0</v>
      </c>
      <c r="RCQ31">
        <f t="shared" si="201"/>
        <v>0</v>
      </c>
      <c r="RCR31">
        <f t="shared" si="201"/>
        <v>0</v>
      </c>
      <c r="RCS31">
        <f t="shared" si="201"/>
        <v>0</v>
      </c>
      <c r="RCT31">
        <f t="shared" si="201"/>
        <v>0</v>
      </c>
      <c r="RCU31">
        <f t="shared" si="201"/>
        <v>0</v>
      </c>
      <c r="RCV31">
        <f t="shared" si="201"/>
        <v>0</v>
      </c>
      <c r="RCW31">
        <f t="shared" si="201"/>
        <v>0</v>
      </c>
      <c r="RCX31">
        <f t="shared" si="201"/>
        <v>0</v>
      </c>
      <c r="RCY31">
        <f t="shared" si="201"/>
        <v>0</v>
      </c>
      <c r="RCZ31">
        <f t="shared" si="201"/>
        <v>0</v>
      </c>
      <c r="RDA31">
        <f t="shared" si="201"/>
        <v>0</v>
      </c>
      <c r="RDB31">
        <f t="shared" si="201"/>
        <v>0</v>
      </c>
      <c r="RDC31">
        <f t="shared" si="201"/>
        <v>0</v>
      </c>
      <c r="RDD31">
        <f t="shared" si="201"/>
        <v>0</v>
      </c>
      <c r="RDE31">
        <f t="shared" si="201"/>
        <v>0</v>
      </c>
      <c r="RDF31">
        <f t="shared" si="201"/>
        <v>0</v>
      </c>
      <c r="RDG31">
        <f t="shared" si="201"/>
        <v>0</v>
      </c>
      <c r="RDH31">
        <f t="shared" si="201"/>
        <v>0</v>
      </c>
      <c r="RDI31">
        <f t="shared" si="201"/>
        <v>0</v>
      </c>
      <c r="RDJ31">
        <f t="shared" si="201"/>
        <v>0</v>
      </c>
      <c r="RDK31">
        <f t="shared" si="201"/>
        <v>0</v>
      </c>
      <c r="RDL31">
        <f t="shared" si="201"/>
        <v>0</v>
      </c>
      <c r="RDM31">
        <f t="shared" si="201"/>
        <v>0</v>
      </c>
      <c r="RDN31">
        <f t="shared" si="201"/>
        <v>0</v>
      </c>
      <c r="RDO31">
        <f t="shared" si="201"/>
        <v>0</v>
      </c>
      <c r="RDP31">
        <f t="shared" si="201"/>
        <v>0</v>
      </c>
      <c r="RDQ31">
        <f t="shared" si="201"/>
        <v>0</v>
      </c>
      <c r="RDR31">
        <f t="shared" si="201"/>
        <v>0</v>
      </c>
      <c r="RDS31">
        <f t="shared" si="201"/>
        <v>0</v>
      </c>
      <c r="RDT31">
        <f t="shared" si="201"/>
        <v>0</v>
      </c>
      <c r="RDU31">
        <f t="shared" si="201"/>
        <v>0</v>
      </c>
      <c r="RDV31">
        <f t="shared" si="201"/>
        <v>0</v>
      </c>
      <c r="RDW31">
        <f t="shared" si="201"/>
        <v>0</v>
      </c>
      <c r="RDX31">
        <f t="shared" si="201"/>
        <v>0</v>
      </c>
      <c r="RDY31">
        <f t="shared" si="201"/>
        <v>0</v>
      </c>
      <c r="RDZ31">
        <f t="shared" si="201"/>
        <v>0</v>
      </c>
      <c r="REA31">
        <f t="shared" ref="REA31:RGL31" si="202">RDZ32</f>
        <v>0</v>
      </c>
      <c r="REB31">
        <f t="shared" si="202"/>
        <v>0</v>
      </c>
      <c r="REC31">
        <f t="shared" si="202"/>
        <v>0</v>
      </c>
      <c r="RED31">
        <f t="shared" si="202"/>
        <v>0</v>
      </c>
      <c r="REE31">
        <f t="shared" si="202"/>
        <v>0</v>
      </c>
      <c r="REF31">
        <f t="shared" si="202"/>
        <v>0</v>
      </c>
      <c r="REG31">
        <f t="shared" si="202"/>
        <v>0</v>
      </c>
      <c r="REH31">
        <f t="shared" si="202"/>
        <v>0</v>
      </c>
      <c r="REI31">
        <f t="shared" si="202"/>
        <v>0</v>
      </c>
      <c r="REJ31">
        <f t="shared" si="202"/>
        <v>0</v>
      </c>
      <c r="REK31">
        <f t="shared" si="202"/>
        <v>0</v>
      </c>
      <c r="REL31">
        <f t="shared" si="202"/>
        <v>0</v>
      </c>
      <c r="REM31">
        <f t="shared" si="202"/>
        <v>0</v>
      </c>
      <c r="REN31">
        <f t="shared" si="202"/>
        <v>0</v>
      </c>
      <c r="REO31">
        <f t="shared" si="202"/>
        <v>0</v>
      </c>
      <c r="REP31">
        <f t="shared" si="202"/>
        <v>0</v>
      </c>
      <c r="REQ31">
        <f t="shared" si="202"/>
        <v>0</v>
      </c>
      <c r="RER31">
        <f t="shared" si="202"/>
        <v>0</v>
      </c>
      <c r="RES31">
        <f t="shared" si="202"/>
        <v>0</v>
      </c>
      <c r="RET31">
        <f t="shared" si="202"/>
        <v>0</v>
      </c>
      <c r="REU31">
        <f t="shared" si="202"/>
        <v>0</v>
      </c>
      <c r="REV31">
        <f t="shared" si="202"/>
        <v>0</v>
      </c>
      <c r="REW31">
        <f t="shared" si="202"/>
        <v>0</v>
      </c>
      <c r="REX31">
        <f t="shared" si="202"/>
        <v>0</v>
      </c>
      <c r="REY31">
        <f t="shared" si="202"/>
        <v>0</v>
      </c>
      <c r="REZ31">
        <f t="shared" si="202"/>
        <v>0</v>
      </c>
      <c r="RFA31">
        <f t="shared" si="202"/>
        <v>0</v>
      </c>
      <c r="RFB31">
        <f t="shared" si="202"/>
        <v>0</v>
      </c>
      <c r="RFC31">
        <f t="shared" si="202"/>
        <v>0</v>
      </c>
      <c r="RFD31">
        <f t="shared" si="202"/>
        <v>0</v>
      </c>
      <c r="RFE31">
        <f t="shared" si="202"/>
        <v>0</v>
      </c>
      <c r="RFF31">
        <f t="shared" si="202"/>
        <v>0</v>
      </c>
      <c r="RFG31">
        <f t="shared" si="202"/>
        <v>0</v>
      </c>
      <c r="RFH31">
        <f t="shared" si="202"/>
        <v>0</v>
      </c>
      <c r="RFI31">
        <f t="shared" si="202"/>
        <v>0</v>
      </c>
      <c r="RFJ31">
        <f t="shared" si="202"/>
        <v>0</v>
      </c>
      <c r="RFK31">
        <f t="shared" si="202"/>
        <v>0</v>
      </c>
      <c r="RFL31">
        <f t="shared" si="202"/>
        <v>0</v>
      </c>
      <c r="RFM31">
        <f t="shared" si="202"/>
        <v>0</v>
      </c>
      <c r="RFN31">
        <f t="shared" si="202"/>
        <v>0</v>
      </c>
      <c r="RFO31">
        <f t="shared" si="202"/>
        <v>0</v>
      </c>
      <c r="RFP31">
        <f t="shared" si="202"/>
        <v>0</v>
      </c>
      <c r="RFQ31">
        <f t="shared" si="202"/>
        <v>0</v>
      </c>
      <c r="RFR31">
        <f t="shared" si="202"/>
        <v>0</v>
      </c>
      <c r="RFS31">
        <f t="shared" si="202"/>
        <v>0</v>
      </c>
      <c r="RFT31">
        <f t="shared" si="202"/>
        <v>0</v>
      </c>
      <c r="RFU31">
        <f t="shared" si="202"/>
        <v>0</v>
      </c>
      <c r="RFV31">
        <f t="shared" si="202"/>
        <v>0</v>
      </c>
      <c r="RFW31">
        <f t="shared" si="202"/>
        <v>0</v>
      </c>
      <c r="RFX31">
        <f t="shared" si="202"/>
        <v>0</v>
      </c>
      <c r="RFY31">
        <f t="shared" si="202"/>
        <v>0</v>
      </c>
      <c r="RFZ31">
        <f t="shared" si="202"/>
        <v>0</v>
      </c>
      <c r="RGA31">
        <f t="shared" si="202"/>
        <v>0</v>
      </c>
      <c r="RGB31">
        <f t="shared" si="202"/>
        <v>0</v>
      </c>
      <c r="RGC31">
        <f t="shared" si="202"/>
        <v>0</v>
      </c>
      <c r="RGD31">
        <f t="shared" si="202"/>
        <v>0</v>
      </c>
      <c r="RGE31">
        <f t="shared" si="202"/>
        <v>0</v>
      </c>
      <c r="RGF31">
        <f t="shared" si="202"/>
        <v>0</v>
      </c>
      <c r="RGG31">
        <f t="shared" si="202"/>
        <v>0</v>
      </c>
      <c r="RGH31">
        <f t="shared" si="202"/>
        <v>0</v>
      </c>
      <c r="RGI31">
        <f t="shared" si="202"/>
        <v>0</v>
      </c>
      <c r="RGJ31">
        <f t="shared" si="202"/>
        <v>0</v>
      </c>
      <c r="RGK31">
        <f t="shared" si="202"/>
        <v>0</v>
      </c>
      <c r="RGL31">
        <f t="shared" si="202"/>
        <v>0</v>
      </c>
      <c r="RGM31">
        <f t="shared" ref="RGM31:RIX31" si="203">RGL32</f>
        <v>0</v>
      </c>
      <c r="RGN31">
        <f t="shared" si="203"/>
        <v>0</v>
      </c>
      <c r="RGO31">
        <f t="shared" si="203"/>
        <v>0</v>
      </c>
      <c r="RGP31">
        <f t="shared" si="203"/>
        <v>0</v>
      </c>
      <c r="RGQ31">
        <f t="shared" si="203"/>
        <v>0</v>
      </c>
      <c r="RGR31">
        <f t="shared" si="203"/>
        <v>0</v>
      </c>
      <c r="RGS31">
        <f t="shared" si="203"/>
        <v>0</v>
      </c>
      <c r="RGT31">
        <f t="shared" si="203"/>
        <v>0</v>
      </c>
      <c r="RGU31">
        <f t="shared" si="203"/>
        <v>0</v>
      </c>
      <c r="RGV31">
        <f t="shared" si="203"/>
        <v>0</v>
      </c>
      <c r="RGW31">
        <f t="shared" si="203"/>
        <v>0</v>
      </c>
      <c r="RGX31">
        <f t="shared" si="203"/>
        <v>0</v>
      </c>
      <c r="RGY31">
        <f t="shared" si="203"/>
        <v>0</v>
      </c>
      <c r="RGZ31">
        <f t="shared" si="203"/>
        <v>0</v>
      </c>
      <c r="RHA31">
        <f t="shared" si="203"/>
        <v>0</v>
      </c>
      <c r="RHB31">
        <f t="shared" si="203"/>
        <v>0</v>
      </c>
      <c r="RHC31">
        <f t="shared" si="203"/>
        <v>0</v>
      </c>
      <c r="RHD31">
        <f t="shared" si="203"/>
        <v>0</v>
      </c>
      <c r="RHE31">
        <f t="shared" si="203"/>
        <v>0</v>
      </c>
      <c r="RHF31">
        <f t="shared" si="203"/>
        <v>0</v>
      </c>
      <c r="RHG31">
        <f t="shared" si="203"/>
        <v>0</v>
      </c>
      <c r="RHH31">
        <f t="shared" si="203"/>
        <v>0</v>
      </c>
      <c r="RHI31">
        <f t="shared" si="203"/>
        <v>0</v>
      </c>
      <c r="RHJ31">
        <f t="shared" si="203"/>
        <v>0</v>
      </c>
      <c r="RHK31">
        <f t="shared" si="203"/>
        <v>0</v>
      </c>
      <c r="RHL31">
        <f t="shared" si="203"/>
        <v>0</v>
      </c>
      <c r="RHM31">
        <f t="shared" si="203"/>
        <v>0</v>
      </c>
      <c r="RHN31">
        <f t="shared" si="203"/>
        <v>0</v>
      </c>
      <c r="RHO31">
        <f t="shared" si="203"/>
        <v>0</v>
      </c>
      <c r="RHP31">
        <f t="shared" si="203"/>
        <v>0</v>
      </c>
      <c r="RHQ31">
        <f t="shared" si="203"/>
        <v>0</v>
      </c>
      <c r="RHR31">
        <f t="shared" si="203"/>
        <v>0</v>
      </c>
      <c r="RHS31">
        <f t="shared" si="203"/>
        <v>0</v>
      </c>
      <c r="RHT31">
        <f t="shared" si="203"/>
        <v>0</v>
      </c>
      <c r="RHU31">
        <f t="shared" si="203"/>
        <v>0</v>
      </c>
      <c r="RHV31">
        <f t="shared" si="203"/>
        <v>0</v>
      </c>
      <c r="RHW31">
        <f t="shared" si="203"/>
        <v>0</v>
      </c>
      <c r="RHX31">
        <f t="shared" si="203"/>
        <v>0</v>
      </c>
      <c r="RHY31">
        <f t="shared" si="203"/>
        <v>0</v>
      </c>
      <c r="RHZ31">
        <f t="shared" si="203"/>
        <v>0</v>
      </c>
      <c r="RIA31">
        <f t="shared" si="203"/>
        <v>0</v>
      </c>
      <c r="RIB31">
        <f t="shared" si="203"/>
        <v>0</v>
      </c>
      <c r="RIC31">
        <f t="shared" si="203"/>
        <v>0</v>
      </c>
      <c r="RID31">
        <f t="shared" si="203"/>
        <v>0</v>
      </c>
      <c r="RIE31">
        <f t="shared" si="203"/>
        <v>0</v>
      </c>
      <c r="RIF31">
        <f t="shared" si="203"/>
        <v>0</v>
      </c>
      <c r="RIG31">
        <f t="shared" si="203"/>
        <v>0</v>
      </c>
      <c r="RIH31">
        <f t="shared" si="203"/>
        <v>0</v>
      </c>
      <c r="RII31">
        <f t="shared" si="203"/>
        <v>0</v>
      </c>
      <c r="RIJ31">
        <f t="shared" si="203"/>
        <v>0</v>
      </c>
      <c r="RIK31">
        <f t="shared" si="203"/>
        <v>0</v>
      </c>
      <c r="RIL31">
        <f t="shared" si="203"/>
        <v>0</v>
      </c>
      <c r="RIM31">
        <f t="shared" si="203"/>
        <v>0</v>
      </c>
      <c r="RIN31">
        <f t="shared" si="203"/>
        <v>0</v>
      </c>
      <c r="RIO31">
        <f t="shared" si="203"/>
        <v>0</v>
      </c>
      <c r="RIP31">
        <f t="shared" si="203"/>
        <v>0</v>
      </c>
      <c r="RIQ31">
        <f t="shared" si="203"/>
        <v>0</v>
      </c>
      <c r="RIR31">
        <f t="shared" si="203"/>
        <v>0</v>
      </c>
      <c r="RIS31">
        <f t="shared" si="203"/>
        <v>0</v>
      </c>
      <c r="RIT31">
        <f t="shared" si="203"/>
        <v>0</v>
      </c>
      <c r="RIU31">
        <f t="shared" si="203"/>
        <v>0</v>
      </c>
      <c r="RIV31">
        <f t="shared" si="203"/>
        <v>0</v>
      </c>
      <c r="RIW31">
        <f t="shared" si="203"/>
        <v>0</v>
      </c>
      <c r="RIX31">
        <f t="shared" si="203"/>
        <v>0</v>
      </c>
      <c r="RIY31">
        <f t="shared" ref="RIY31:RLJ31" si="204">RIX32</f>
        <v>0</v>
      </c>
      <c r="RIZ31">
        <f t="shared" si="204"/>
        <v>0</v>
      </c>
      <c r="RJA31">
        <f t="shared" si="204"/>
        <v>0</v>
      </c>
      <c r="RJB31">
        <f t="shared" si="204"/>
        <v>0</v>
      </c>
      <c r="RJC31">
        <f t="shared" si="204"/>
        <v>0</v>
      </c>
      <c r="RJD31">
        <f t="shared" si="204"/>
        <v>0</v>
      </c>
      <c r="RJE31">
        <f t="shared" si="204"/>
        <v>0</v>
      </c>
      <c r="RJF31">
        <f t="shared" si="204"/>
        <v>0</v>
      </c>
      <c r="RJG31">
        <f t="shared" si="204"/>
        <v>0</v>
      </c>
      <c r="RJH31">
        <f t="shared" si="204"/>
        <v>0</v>
      </c>
      <c r="RJI31">
        <f t="shared" si="204"/>
        <v>0</v>
      </c>
      <c r="RJJ31">
        <f t="shared" si="204"/>
        <v>0</v>
      </c>
      <c r="RJK31">
        <f t="shared" si="204"/>
        <v>0</v>
      </c>
      <c r="RJL31">
        <f t="shared" si="204"/>
        <v>0</v>
      </c>
      <c r="RJM31">
        <f t="shared" si="204"/>
        <v>0</v>
      </c>
      <c r="RJN31">
        <f t="shared" si="204"/>
        <v>0</v>
      </c>
      <c r="RJO31">
        <f t="shared" si="204"/>
        <v>0</v>
      </c>
      <c r="RJP31">
        <f t="shared" si="204"/>
        <v>0</v>
      </c>
      <c r="RJQ31">
        <f t="shared" si="204"/>
        <v>0</v>
      </c>
      <c r="RJR31">
        <f t="shared" si="204"/>
        <v>0</v>
      </c>
      <c r="RJS31">
        <f t="shared" si="204"/>
        <v>0</v>
      </c>
      <c r="RJT31">
        <f t="shared" si="204"/>
        <v>0</v>
      </c>
      <c r="RJU31">
        <f t="shared" si="204"/>
        <v>0</v>
      </c>
      <c r="RJV31">
        <f t="shared" si="204"/>
        <v>0</v>
      </c>
      <c r="RJW31">
        <f t="shared" si="204"/>
        <v>0</v>
      </c>
      <c r="RJX31">
        <f t="shared" si="204"/>
        <v>0</v>
      </c>
      <c r="RJY31">
        <f t="shared" si="204"/>
        <v>0</v>
      </c>
      <c r="RJZ31">
        <f t="shared" si="204"/>
        <v>0</v>
      </c>
      <c r="RKA31">
        <f t="shared" si="204"/>
        <v>0</v>
      </c>
      <c r="RKB31">
        <f t="shared" si="204"/>
        <v>0</v>
      </c>
      <c r="RKC31">
        <f t="shared" si="204"/>
        <v>0</v>
      </c>
      <c r="RKD31">
        <f t="shared" si="204"/>
        <v>0</v>
      </c>
      <c r="RKE31">
        <f t="shared" si="204"/>
        <v>0</v>
      </c>
      <c r="RKF31">
        <f t="shared" si="204"/>
        <v>0</v>
      </c>
      <c r="RKG31">
        <f t="shared" si="204"/>
        <v>0</v>
      </c>
      <c r="RKH31">
        <f t="shared" si="204"/>
        <v>0</v>
      </c>
      <c r="RKI31">
        <f t="shared" si="204"/>
        <v>0</v>
      </c>
      <c r="RKJ31">
        <f t="shared" si="204"/>
        <v>0</v>
      </c>
      <c r="RKK31">
        <f t="shared" si="204"/>
        <v>0</v>
      </c>
      <c r="RKL31">
        <f t="shared" si="204"/>
        <v>0</v>
      </c>
      <c r="RKM31">
        <f t="shared" si="204"/>
        <v>0</v>
      </c>
      <c r="RKN31">
        <f t="shared" si="204"/>
        <v>0</v>
      </c>
      <c r="RKO31">
        <f t="shared" si="204"/>
        <v>0</v>
      </c>
      <c r="RKP31">
        <f t="shared" si="204"/>
        <v>0</v>
      </c>
      <c r="RKQ31">
        <f t="shared" si="204"/>
        <v>0</v>
      </c>
      <c r="RKR31">
        <f t="shared" si="204"/>
        <v>0</v>
      </c>
      <c r="RKS31">
        <f t="shared" si="204"/>
        <v>0</v>
      </c>
      <c r="RKT31">
        <f t="shared" si="204"/>
        <v>0</v>
      </c>
      <c r="RKU31">
        <f t="shared" si="204"/>
        <v>0</v>
      </c>
      <c r="RKV31">
        <f t="shared" si="204"/>
        <v>0</v>
      </c>
      <c r="RKW31">
        <f t="shared" si="204"/>
        <v>0</v>
      </c>
      <c r="RKX31">
        <f t="shared" si="204"/>
        <v>0</v>
      </c>
      <c r="RKY31">
        <f t="shared" si="204"/>
        <v>0</v>
      </c>
      <c r="RKZ31">
        <f t="shared" si="204"/>
        <v>0</v>
      </c>
      <c r="RLA31">
        <f t="shared" si="204"/>
        <v>0</v>
      </c>
      <c r="RLB31">
        <f t="shared" si="204"/>
        <v>0</v>
      </c>
      <c r="RLC31">
        <f t="shared" si="204"/>
        <v>0</v>
      </c>
      <c r="RLD31">
        <f t="shared" si="204"/>
        <v>0</v>
      </c>
      <c r="RLE31">
        <f t="shared" si="204"/>
        <v>0</v>
      </c>
      <c r="RLF31">
        <f t="shared" si="204"/>
        <v>0</v>
      </c>
      <c r="RLG31">
        <f t="shared" si="204"/>
        <v>0</v>
      </c>
      <c r="RLH31">
        <f t="shared" si="204"/>
        <v>0</v>
      </c>
      <c r="RLI31">
        <f t="shared" si="204"/>
        <v>0</v>
      </c>
      <c r="RLJ31">
        <f t="shared" si="204"/>
        <v>0</v>
      </c>
      <c r="RLK31">
        <f t="shared" ref="RLK31:RNV31" si="205">RLJ32</f>
        <v>0</v>
      </c>
      <c r="RLL31">
        <f t="shared" si="205"/>
        <v>0</v>
      </c>
      <c r="RLM31">
        <f t="shared" si="205"/>
        <v>0</v>
      </c>
      <c r="RLN31">
        <f t="shared" si="205"/>
        <v>0</v>
      </c>
      <c r="RLO31">
        <f t="shared" si="205"/>
        <v>0</v>
      </c>
      <c r="RLP31">
        <f t="shared" si="205"/>
        <v>0</v>
      </c>
      <c r="RLQ31">
        <f t="shared" si="205"/>
        <v>0</v>
      </c>
      <c r="RLR31">
        <f t="shared" si="205"/>
        <v>0</v>
      </c>
      <c r="RLS31">
        <f t="shared" si="205"/>
        <v>0</v>
      </c>
      <c r="RLT31">
        <f t="shared" si="205"/>
        <v>0</v>
      </c>
      <c r="RLU31">
        <f t="shared" si="205"/>
        <v>0</v>
      </c>
      <c r="RLV31">
        <f t="shared" si="205"/>
        <v>0</v>
      </c>
      <c r="RLW31">
        <f t="shared" si="205"/>
        <v>0</v>
      </c>
      <c r="RLX31">
        <f t="shared" si="205"/>
        <v>0</v>
      </c>
      <c r="RLY31">
        <f t="shared" si="205"/>
        <v>0</v>
      </c>
      <c r="RLZ31">
        <f t="shared" si="205"/>
        <v>0</v>
      </c>
      <c r="RMA31">
        <f t="shared" si="205"/>
        <v>0</v>
      </c>
      <c r="RMB31">
        <f t="shared" si="205"/>
        <v>0</v>
      </c>
      <c r="RMC31">
        <f t="shared" si="205"/>
        <v>0</v>
      </c>
      <c r="RMD31">
        <f t="shared" si="205"/>
        <v>0</v>
      </c>
      <c r="RME31">
        <f t="shared" si="205"/>
        <v>0</v>
      </c>
      <c r="RMF31">
        <f t="shared" si="205"/>
        <v>0</v>
      </c>
      <c r="RMG31">
        <f t="shared" si="205"/>
        <v>0</v>
      </c>
      <c r="RMH31">
        <f t="shared" si="205"/>
        <v>0</v>
      </c>
      <c r="RMI31">
        <f t="shared" si="205"/>
        <v>0</v>
      </c>
      <c r="RMJ31">
        <f t="shared" si="205"/>
        <v>0</v>
      </c>
      <c r="RMK31">
        <f t="shared" si="205"/>
        <v>0</v>
      </c>
      <c r="RML31">
        <f t="shared" si="205"/>
        <v>0</v>
      </c>
      <c r="RMM31">
        <f t="shared" si="205"/>
        <v>0</v>
      </c>
      <c r="RMN31">
        <f t="shared" si="205"/>
        <v>0</v>
      </c>
      <c r="RMO31">
        <f t="shared" si="205"/>
        <v>0</v>
      </c>
      <c r="RMP31">
        <f t="shared" si="205"/>
        <v>0</v>
      </c>
      <c r="RMQ31">
        <f t="shared" si="205"/>
        <v>0</v>
      </c>
      <c r="RMR31">
        <f t="shared" si="205"/>
        <v>0</v>
      </c>
      <c r="RMS31">
        <f t="shared" si="205"/>
        <v>0</v>
      </c>
      <c r="RMT31">
        <f t="shared" si="205"/>
        <v>0</v>
      </c>
      <c r="RMU31">
        <f t="shared" si="205"/>
        <v>0</v>
      </c>
      <c r="RMV31">
        <f t="shared" si="205"/>
        <v>0</v>
      </c>
      <c r="RMW31">
        <f t="shared" si="205"/>
        <v>0</v>
      </c>
      <c r="RMX31">
        <f t="shared" si="205"/>
        <v>0</v>
      </c>
      <c r="RMY31">
        <f t="shared" si="205"/>
        <v>0</v>
      </c>
      <c r="RMZ31">
        <f t="shared" si="205"/>
        <v>0</v>
      </c>
      <c r="RNA31">
        <f t="shared" si="205"/>
        <v>0</v>
      </c>
      <c r="RNB31">
        <f t="shared" si="205"/>
        <v>0</v>
      </c>
      <c r="RNC31">
        <f t="shared" si="205"/>
        <v>0</v>
      </c>
      <c r="RND31">
        <f t="shared" si="205"/>
        <v>0</v>
      </c>
      <c r="RNE31">
        <f t="shared" si="205"/>
        <v>0</v>
      </c>
      <c r="RNF31">
        <f t="shared" si="205"/>
        <v>0</v>
      </c>
      <c r="RNG31">
        <f t="shared" si="205"/>
        <v>0</v>
      </c>
      <c r="RNH31">
        <f t="shared" si="205"/>
        <v>0</v>
      </c>
      <c r="RNI31">
        <f t="shared" si="205"/>
        <v>0</v>
      </c>
      <c r="RNJ31">
        <f t="shared" si="205"/>
        <v>0</v>
      </c>
      <c r="RNK31">
        <f t="shared" si="205"/>
        <v>0</v>
      </c>
      <c r="RNL31">
        <f t="shared" si="205"/>
        <v>0</v>
      </c>
      <c r="RNM31">
        <f t="shared" si="205"/>
        <v>0</v>
      </c>
      <c r="RNN31">
        <f t="shared" si="205"/>
        <v>0</v>
      </c>
      <c r="RNO31">
        <f t="shared" si="205"/>
        <v>0</v>
      </c>
      <c r="RNP31">
        <f t="shared" si="205"/>
        <v>0</v>
      </c>
      <c r="RNQ31">
        <f t="shared" si="205"/>
        <v>0</v>
      </c>
      <c r="RNR31">
        <f t="shared" si="205"/>
        <v>0</v>
      </c>
      <c r="RNS31">
        <f t="shared" si="205"/>
        <v>0</v>
      </c>
      <c r="RNT31">
        <f t="shared" si="205"/>
        <v>0</v>
      </c>
      <c r="RNU31">
        <f t="shared" si="205"/>
        <v>0</v>
      </c>
      <c r="RNV31">
        <f t="shared" si="205"/>
        <v>0</v>
      </c>
      <c r="RNW31">
        <f t="shared" ref="RNW31:RQH31" si="206">RNV32</f>
        <v>0</v>
      </c>
      <c r="RNX31">
        <f t="shared" si="206"/>
        <v>0</v>
      </c>
      <c r="RNY31">
        <f t="shared" si="206"/>
        <v>0</v>
      </c>
      <c r="RNZ31">
        <f t="shared" si="206"/>
        <v>0</v>
      </c>
      <c r="ROA31">
        <f t="shared" si="206"/>
        <v>0</v>
      </c>
      <c r="ROB31">
        <f t="shared" si="206"/>
        <v>0</v>
      </c>
      <c r="ROC31">
        <f t="shared" si="206"/>
        <v>0</v>
      </c>
      <c r="ROD31">
        <f t="shared" si="206"/>
        <v>0</v>
      </c>
      <c r="ROE31">
        <f t="shared" si="206"/>
        <v>0</v>
      </c>
      <c r="ROF31">
        <f t="shared" si="206"/>
        <v>0</v>
      </c>
      <c r="ROG31">
        <f t="shared" si="206"/>
        <v>0</v>
      </c>
      <c r="ROH31">
        <f t="shared" si="206"/>
        <v>0</v>
      </c>
      <c r="ROI31">
        <f t="shared" si="206"/>
        <v>0</v>
      </c>
      <c r="ROJ31">
        <f t="shared" si="206"/>
        <v>0</v>
      </c>
      <c r="ROK31">
        <f t="shared" si="206"/>
        <v>0</v>
      </c>
      <c r="ROL31">
        <f t="shared" si="206"/>
        <v>0</v>
      </c>
      <c r="ROM31">
        <f t="shared" si="206"/>
        <v>0</v>
      </c>
      <c r="RON31">
        <f t="shared" si="206"/>
        <v>0</v>
      </c>
      <c r="ROO31">
        <f t="shared" si="206"/>
        <v>0</v>
      </c>
      <c r="ROP31">
        <f t="shared" si="206"/>
        <v>0</v>
      </c>
      <c r="ROQ31">
        <f t="shared" si="206"/>
        <v>0</v>
      </c>
      <c r="ROR31">
        <f t="shared" si="206"/>
        <v>0</v>
      </c>
      <c r="ROS31">
        <f t="shared" si="206"/>
        <v>0</v>
      </c>
      <c r="ROT31">
        <f t="shared" si="206"/>
        <v>0</v>
      </c>
      <c r="ROU31">
        <f t="shared" si="206"/>
        <v>0</v>
      </c>
      <c r="ROV31">
        <f t="shared" si="206"/>
        <v>0</v>
      </c>
      <c r="ROW31">
        <f t="shared" si="206"/>
        <v>0</v>
      </c>
      <c r="ROX31">
        <f t="shared" si="206"/>
        <v>0</v>
      </c>
      <c r="ROY31">
        <f t="shared" si="206"/>
        <v>0</v>
      </c>
      <c r="ROZ31">
        <f t="shared" si="206"/>
        <v>0</v>
      </c>
      <c r="RPA31">
        <f t="shared" si="206"/>
        <v>0</v>
      </c>
      <c r="RPB31">
        <f t="shared" si="206"/>
        <v>0</v>
      </c>
      <c r="RPC31">
        <f t="shared" si="206"/>
        <v>0</v>
      </c>
      <c r="RPD31">
        <f t="shared" si="206"/>
        <v>0</v>
      </c>
      <c r="RPE31">
        <f t="shared" si="206"/>
        <v>0</v>
      </c>
      <c r="RPF31">
        <f t="shared" si="206"/>
        <v>0</v>
      </c>
      <c r="RPG31">
        <f t="shared" si="206"/>
        <v>0</v>
      </c>
      <c r="RPH31">
        <f t="shared" si="206"/>
        <v>0</v>
      </c>
      <c r="RPI31">
        <f t="shared" si="206"/>
        <v>0</v>
      </c>
      <c r="RPJ31">
        <f t="shared" si="206"/>
        <v>0</v>
      </c>
      <c r="RPK31">
        <f t="shared" si="206"/>
        <v>0</v>
      </c>
      <c r="RPL31">
        <f t="shared" si="206"/>
        <v>0</v>
      </c>
      <c r="RPM31">
        <f t="shared" si="206"/>
        <v>0</v>
      </c>
      <c r="RPN31">
        <f t="shared" si="206"/>
        <v>0</v>
      </c>
      <c r="RPO31">
        <f t="shared" si="206"/>
        <v>0</v>
      </c>
      <c r="RPP31">
        <f t="shared" si="206"/>
        <v>0</v>
      </c>
      <c r="RPQ31">
        <f t="shared" si="206"/>
        <v>0</v>
      </c>
      <c r="RPR31">
        <f t="shared" si="206"/>
        <v>0</v>
      </c>
      <c r="RPS31">
        <f t="shared" si="206"/>
        <v>0</v>
      </c>
      <c r="RPT31">
        <f t="shared" si="206"/>
        <v>0</v>
      </c>
      <c r="RPU31">
        <f t="shared" si="206"/>
        <v>0</v>
      </c>
      <c r="RPV31">
        <f t="shared" si="206"/>
        <v>0</v>
      </c>
      <c r="RPW31">
        <f t="shared" si="206"/>
        <v>0</v>
      </c>
      <c r="RPX31">
        <f t="shared" si="206"/>
        <v>0</v>
      </c>
      <c r="RPY31">
        <f t="shared" si="206"/>
        <v>0</v>
      </c>
      <c r="RPZ31">
        <f t="shared" si="206"/>
        <v>0</v>
      </c>
      <c r="RQA31">
        <f t="shared" si="206"/>
        <v>0</v>
      </c>
      <c r="RQB31">
        <f t="shared" si="206"/>
        <v>0</v>
      </c>
      <c r="RQC31">
        <f t="shared" si="206"/>
        <v>0</v>
      </c>
      <c r="RQD31">
        <f t="shared" si="206"/>
        <v>0</v>
      </c>
      <c r="RQE31">
        <f t="shared" si="206"/>
        <v>0</v>
      </c>
      <c r="RQF31">
        <f t="shared" si="206"/>
        <v>0</v>
      </c>
      <c r="RQG31">
        <f t="shared" si="206"/>
        <v>0</v>
      </c>
      <c r="RQH31">
        <f t="shared" si="206"/>
        <v>0</v>
      </c>
      <c r="RQI31">
        <f t="shared" ref="RQI31:RST31" si="207">RQH32</f>
        <v>0</v>
      </c>
      <c r="RQJ31">
        <f t="shared" si="207"/>
        <v>0</v>
      </c>
      <c r="RQK31">
        <f t="shared" si="207"/>
        <v>0</v>
      </c>
      <c r="RQL31">
        <f t="shared" si="207"/>
        <v>0</v>
      </c>
      <c r="RQM31">
        <f t="shared" si="207"/>
        <v>0</v>
      </c>
      <c r="RQN31">
        <f t="shared" si="207"/>
        <v>0</v>
      </c>
      <c r="RQO31">
        <f t="shared" si="207"/>
        <v>0</v>
      </c>
      <c r="RQP31">
        <f t="shared" si="207"/>
        <v>0</v>
      </c>
      <c r="RQQ31">
        <f t="shared" si="207"/>
        <v>0</v>
      </c>
      <c r="RQR31">
        <f t="shared" si="207"/>
        <v>0</v>
      </c>
      <c r="RQS31">
        <f t="shared" si="207"/>
        <v>0</v>
      </c>
      <c r="RQT31">
        <f t="shared" si="207"/>
        <v>0</v>
      </c>
      <c r="RQU31">
        <f t="shared" si="207"/>
        <v>0</v>
      </c>
      <c r="RQV31">
        <f t="shared" si="207"/>
        <v>0</v>
      </c>
      <c r="RQW31">
        <f t="shared" si="207"/>
        <v>0</v>
      </c>
      <c r="RQX31">
        <f t="shared" si="207"/>
        <v>0</v>
      </c>
      <c r="RQY31">
        <f t="shared" si="207"/>
        <v>0</v>
      </c>
      <c r="RQZ31">
        <f t="shared" si="207"/>
        <v>0</v>
      </c>
      <c r="RRA31">
        <f t="shared" si="207"/>
        <v>0</v>
      </c>
      <c r="RRB31">
        <f t="shared" si="207"/>
        <v>0</v>
      </c>
      <c r="RRC31">
        <f t="shared" si="207"/>
        <v>0</v>
      </c>
      <c r="RRD31">
        <f t="shared" si="207"/>
        <v>0</v>
      </c>
      <c r="RRE31">
        <f t="shared" si="207"/>
        <v>0</v>
      </c>
      <c r="RRF31">
        <f t="shared" si="207"/>
        <v>0</v>
      </c>
      <c r="RRG31">
        <f t="shared" si="207"/>
        <v>0</v>
      </c>
      <c r="RRH31">
        <f t="shared" si="207"/>
        <v>0</v>
      </c>
      <c r="RRI31">
        <f t="shared" si="207"/>
        <v>0</v>
      </c>
      <c r="RRJ31">
        <f t="shared" si="207"/>
        <v>0</v>
      </c>
      <c r="RRK31">
        <f t="shared" si="207"/>
        <v>0</v>
      </c>
      <c r="RRL31">
        <f t="shared" si="207"/>
        <v>0</v>
      </c>
      <c r="RRM31">
        <f t="shared" si="207"/>
        <v>0</v>
      </c>
      <c r="RRN31">
        <f t="shared" si="207"/>
        <v>0</v>
      </c>
      <c r="RRO31">
        <f t="shared" si="207"/>
        <v>0</v>
      </c>
      <c r="RRP31">
        <f t="shared" si="207"/>
        <v>0</v>
      </c>
      <c r="RRQ31">
        <f t="shared" si="207"/>
        <v>0</v>
      </c>
      <c r="RRR31">
        <f t="shared" si="207"/>
        <v>0</v>
      </c>
      <c r="RRS31">
        <f t="shared" si="207"/>
        <v>0</v>
      </c>
      <c r="RRT31">
        <f t="shared" si="207"/>
        <v>0</v>
      </c>
      <c r="RRU31">
        <f t="shared" si="207"/>
        <v>0</v>
      </c>
      <c r="RRV31">
        <f t="shared" si="207"/>
        <v>0</v>
      </c>
      <c r="RRW31">
        <f t="shared" si="207"/>
        <v>0</v>
      </c>
      <c r="RRX31">
        <f t="shared" si="207"/>
        <v>0</v>
      </c>
      <c r="RRY31">
        <f t="shared" si="207"/>
        <v>0</v>
      </c>
      <c r="RRZ31">
        <f t="shared" si="207"/>
        <v>0</v>
      </c>
      <c r="RSA31">
        <f t="shared" si="207"/>
        <v>0</v>
      </c>
      <c r="RSB31">
        <f t="shared" si="207"/>
        <v>0</v>
      </c>
      <c r="RSC31">
        <f t="shared" si="207"/>
        <v>0</v>
      </c>
      <c r="RSD31">
        <f t="shared" si="207"/>
        <v>0</v>
      </c>
      <c r="RSE31">
        <f t="shared" si="207"/>
        <v>0</v>
      </c>
      <c r="RSF31">
        <f t="shared" si="207"/>
        <v>0</v>
      </c>
      <c r="RSG31">
        <f t="shared" si="207"/>
        <v>0</v>
      </c>
      <c r="RSH31">
        <f t="shared" si="207"/>
        <v>0</v>
      </c>
      <c r="RSI31">
        <f t="shared" si="207"/>
        <v>0</v>
      </c>
      <c r="RSJ31">
        <f t="shared" si="207"/>
        <v>0</v>
      </c>
      <c r="RSK31">
        <f t="shared" si="207"/>
        <v>0</v>
      </c>
      <c r="RSL31">
        <f t="shared" si="207"/>
        <v>0</v>
      </c>
      <c r="RSM31">
        <f t="shared" si="207"/>
        <v>0</v>
      </c>
      <c r="RSN31">
        <f t="shared" si="207"/>
        <v>0</v>
      </c>
      <c r="RSO31">
        <f t="shared" si="207"/>
        <v>0</v>
      </c>
      <c r="RSP31">
        <f t="shared" si="207"/>
        <v>0</v>
      </c>
      <c r="RSQ31">
        <f t="shared" si="207"/>
        <v>0</v>
      </c>
      <c r="RSR31">
        <f t="shared" si="207"/>
        <v>0</v>
      </c>
      <c r="RSS31">
        <f t="shared" si="207"/>
        <v>0</v>
      </c>
      <c r="RST31">
        <f t="shared" si="207"/>
        <v>0</v>
      </c>
      <c r="RSU31">
        <f t="shared" ref="RSU31:RVF31" si="208">RST32</f>
        <v>0</v>
      </c>
      <c r="RSV31">
        <f t="shared" si="208"/>
        <v>0</v>
      </c>
      <c r="RSW31">
        <f t="shared" si="208"/>
        <v>0</v>
      </c>
      <c r="RSX31">
        <f t="shared" si="208"/>
        <v>0</v>
      </c>
      <c r="RSY31">
        <f t="shared" si="208"/>
        <v>0</v>
      </c>
      <c r="RSZ31">
        <f t="shared" si="208"/>
        <v>0</v>
      </c>
      <c r="RTA31">
        <f t="shared" si="208"/>
        <v>0</v>
      </c>
      <c r="RTB31">
        <f t="shared" si="208"/>
        <v>0</v>
      </c>
      <c r="RTC31">
        <f t="shared" si="208"/>
        <v>0</v>
      </c>
      <c r="RTD31">
        <f t="shared" si="208"/>
        <v>0</v>
      </c>
      <c r="RTE31">
        <f t="shared" si="208"/>
        <v>0</v>
      </c>
      <c r="RTF31">
        <f t="shared" si="208"/>
        <v>0</v>
      </c>
      <c r="RTG31">
        <f t="shared" si="208"/>
        <v>0</v>
      </c>
      <c r="RTH31">
        <f t="shared" si="208"/>
        <v>0</v>
      </c>
      <c r="RTI31">
        <f t="shared" si="208"/>
        <v>0</v>
      </c>
      <c r="RTJ31">
        <f t="shared" si="208"/>
        <v>0</v>
      </c>
      <c r="RTK31">
        <f t="shared" si="208"/>
        <v>0</v>
      </c>
      <c r="RTL31">
        <f t="shared" si="208"/>
        <v>0</v>
      </c>
      <c r="RTM31">
        <f t="shared" si="208"/>
        <v>0</v>
      </c>
      <c r="RTN31">
        <f t="shared" si="208"/>
        <v>0</v>
      </c>
      <c r="RTO31">
        <f t="shared" si="208"/>
        <v>0</v>
      </c>
      <c r="RTP31">
        <f t="shared" si="208"/>
        <v>0</v>
      </c>
      <c r="RTQ31">
        <f t="shared" si="208"/>
        <v>0</v>
      </c>
      <c r="RTR31">
        <f t="shared" si="208"/>
        <v>0</v>
      </c>
      <c r="RTS31">
        <f t="shared" si="208"/>
        <v>0</v>
      </c>
      <c r="RTT31">
        <f t="shared" si="208"/>
        <v>0</v>
      </c>
      <c r="RTU31">
        <f t="shared" si="208"/>
        <v>0</v>
      </c>
      <c r="RTV31">
        <f t="shared" si="208"/>
        <v>0</v>
      </c>
      <c r="RTW31">
        <f t="shared" si="208"/>
        <v>0</v>
      </c>
      <c r="RTX31">
        <f t="shared" si="208"/>
        <v>0</v>
      </c>
      <c r="RTY31">
        <f t="shared" si="208"/>
        <v>0</v>
      </c>
      <c r="RTZ31">
        <f t="shared" si="208"/>
        <v>0</v>
      </c>
      <c r="RUA31">
        <f t="shared" si="208"/>
        <v>0</v>
      </c>
      <c r="RUB31">
        <f t="shared" si="208"/>
        <v>0</v>
      </c>
      <c r="RUC31">
        <f t="shared" si="208"/>
        <v>0</v>
      </c>
      <c r="RUD31">
        <f t="shared" si="208"/>
        <v>0</v>
      </c>
      <c r="RUE31">
        <f t="shared" si="208"/>
        <v>0</v>
      </c>
      <c r="RUF31">
        <f t="shared" si="208"/>
        <v>0</v>
      </c>
      <c r="RUG31">
        <f t="shared" si="208"/>
        <v>0</v>
      </c>
      <c r="RUH31">
        <f t="shared" si="208"/>
        <v>0</v>
      </c>
      <c r="RUI31">
        <f t="shared" si="208"/>
        <v>0</v>
      </c>
      <c r="RUJ31">
        <f t="shared" si="208"/>
        <v>0</v>
      </c>
      <c r="RUK31">
        <f t="shared" si="208"/>
        <v>0</v>
      </c>
      <c r="RUL31">
        <f t="shared" si="208"/>
        <v>0</v>
      </c>
      <c r="RUM31">
        <f t="shared" si="208"/>
        <v>0</v>
      </c>
      <c r="RUN31">
        <f t="shared" si="208"/>
        <v>0</v>
      </c>
      <c r="RUO31">
        <f t="shared" si="208"/>
        <v>0</v>
      </c>
      <c r="RUP31">
        <f t="shared" si="208"/>
        <v>0</v>
      </c>
      <c r="RUQ31">
        <f t="shared" si="208"/>
        <v>0</v>
      </c>
      <c r="RUR31">
        <f t="shared" si="208"/>
        <v>0</v>
      </c>
      <c r="RUS31">
        <f t="shared" si="208"/>
        <v>0</v>
      </c>
      <c r="RUT31">
        <f t="shared" si="208"/>
        <v>0</v>
      </c>
      <c r="RUU31">
        <f t="shared" si="208"/>
        <v>0</v>
      </c>
      <c r="RUV31">
        <f t="shared" si="208"/>
        <v>0</v>
      </c>
      <c r="RUW31">
        <f t="shared" si="208"/>
        <v>0</v>
      </c>
      <c r="RUX31">
        <f t="shared" si="208"/>
        <v>0</v>
      </c>
      <c r="RUY31">
        <f t="shared" si="208"/>
        <v>0</v>
      </c>
      <c r="RUZ31">
        <f t="shared" si="208"/>
        <v>0</v>
      </c>
      <c r="RVA31">
        <f t="shared" si="208"/>
        <v>0</v>
      </c>
      <c r="RVB31">
        <f t="shared" si="208"/>
        <v>0</v>
      </c>
      <c r="RVC31">
        <f t="shared" si="208"/>
        <v>0</v>
      </c>
      <c r="RVD31">
        <f t="shared" si="208"/>
        <v>0</v>
      </c>
      <c r="RVE31">
        <f t="shared" si="208"/>
        <v>0</v>
      </c>
      <c r="RVF31">
        <f t="shared" si="208"/>
        <v>0</v>
      </c>
      <c r="RVG31">
        <f t="shared" ref="RVG31:RXR31" si="209">RVF32</f>
        <v>0</v>
      </c>
      <c r="RVH31">
        <f t="shared" si="209"/>
        <v>0</v>
      </c>
      <c r="RVI31">
        <f t="shared" si="209"/>
        <v>0</v>
      </c>
      <c r="RVJ31">
        <f t="shared" si="209"/>
        <v>0</v>
      </c>
      <c r="RVK31">
        <f t="shared" si="209"/>
        <v>0</v>
      </c>
      <c r="RVL31">
        <f t="shared" si="209"/>
        <v>0</v>
      </c>
      <c r="RVM31">
        <f t="shared" si="209"/>
        <v>0</v>
      </c>
      <c r="RVN31">
        <f t="shared" si="209"/>
        <v>0</v>
      </c>
      <c r="RVO31">
        <f t="shared" si="209"/>
        <v>0</v>
      </c>
      <c r="RVP31">
        <f t="shared" si="209"/>
        <v>0</v>
      </c>
      <c r="RVQ31">
        <f t="shared" si="209"/>
        <v>0</v>
      </c>
      <c r="RVR31">
        <f t="shared" si="209"/>
        <v>0</v>
      </c>
      <c r="RVS31">
        <f t="shared" si="209"/>
        <v>0</v>
      </c>
      <c r="RVT31">
        <f t="shared" si="209"/>
        <v>0</v>
      </c>
      <c r="RVU31">
        <f t="shared" si="209"/>
        <v>0</v>
      </c>
      <c r="RVV31">
        <f t="shared" si="209"/>
        <v>0</v>
      </c>
      <c r="RVW31">
        <f t="shared" si="209"/>
        <v>0</v>
      </c>
      <c r="RVX31">
        <f t="shared" si="209"/>
        <v>0</v>
      </c>
      <c r="RVY31">
        <f t="shared" si="209"/>
        <v>0</v>
      </c>
      <c r="RVZ31">
        <f t="shared" si="209"/>
        <v>0</v>
      </c>
      <c r="RWA31">
        <f t="shared" si="209"/>
        <v>0</v>
      </c>
      <c r="RWB31">
        <f t="shared" si="209"/>
        <v>0</v>
      </c>
      <c r="RWC31">
        <f t="shared" si="209"/>
        <v>0</v>
      </c>
      <c r="RWD31">
        <f t="shared" si="209"/>
        <v>0</v>
      </c>
      <c r="RWE31">
        <f t="shared" si="209"/>
        <v>0</v>
      </c>
      <c r="RWF31">
        <f t="shared" si="209"/>
        <v>0</v>
      </c>
      <c r="RWG31">
        <f t="shared" si="209"/>
        <v>0</v>
      </c>
      <c r="RWH31">
        <f t="shared" si="209"/>
        <v>0</v>
      </c>
      <c r="RWI31">
        <f t="shared" si="209"/>
        <v>0</v>
      </c>
      <c r="RWJ31">
        <f t="shared" si="209"/>
        <v>0</v>
      </c>
      <c r="RWK31">
        <f t="shared" si="209"/>
        <v>0</v>
      </c>
      <c r="RWL31">
        <f t="shared" si="209"/>
        <v>0</v>
      </c>
      <c r="RWM31">
        <f t="shared" si="209"/>
        <v>0</v>
      </c>
      <c r="RWN31">
        <f t="shared" si="209"/>
        <v>0</v>
      </c>
      <c r="RWO31">
        <f t="shared" si="209"/>
        <v>0</v>
      </c>
      <c r="RWP31">
        <f t="shared" si="209"/>
        <v>0</v>
      </c>
      <c r="RWQ31">
        <f t="shared" si="209"/>
        <v>0</v>
      </c>
      <c r="RWR31">
        <f t="shared" si="209"/>
        <v>0</v>
      </c>
      <c r="RWS31">
        <f t="shared" si="209"/>
        <v>0</v>
      </c>
      <c r="RWT31">
        <f t="shared" si="209"/>
        <v>0</v>
      </c>
      <c r="RWU31">
        <f t="shared" si="209"/>
        <v>0</v>
      </c>
      <c r="RWV31">
        <f t="shared" si="209"/>
        <v>0</v>
      </c>
      <c r="RWW31">
        <f t="shared" si="209"/>
        <v>0</v>
      </c>
      <c r="RWX31">
        <f t="shared" si="209"/>
        <v>0</v>
      </c>
      <c r="RWY31">
        <f t="shared" si="209"/>
        <v>0</v>
      </c>
      <c r="RWZ31">
        <f t="shared" si="209"/>
        <v>0</v>
      </c>
      <c r="RXA31">
        <f t="shared" si="209"/>
        <v>0</v>
      </c>
      <c r="RXB31">
        <f t="shared" si="209"/>
        <v>0</v>
      </c>
      <c r="RXC31">
        <f t="shared" si="209"/>
        <v>0</v>
      </c>
      <c r="RXD31">
        <f t="shared" si="209"/>
        <v>0</v>
      </c>
      <c r="RXE31">
        <f t="shared" si="209"/>
        <v>0</v>
      </c>
      <c r="RXF31">
        <f t="shared" si="209"/>
        <v>0</v>
      </c>
      <c r="RXG31">
        <f t="shared" si="209"/>
        <v>0</v>
      </c>
      <c r="RXH31">
        <f t="shared" si="209"/>
        <v>0</v>
      </c>
      <c r="RXI31">
        <f t="shared" si="209"/>
        <v>0</v>
      </c>
      <c r="RXJ31">
        <f t="shared" si="209"/>
        <v>0</v>
      </c>
      <c r="RXK31">
        <f t="shared" si="209"/>
        <v>0</v>
      </c>
      <c r="RXL31">
        <f t="shared" si="209"/>
        <v>0</v>
      </c>
      <c r="RXM31">
        <f t="shared" si="209"/>
        <v>0</v>
      </c>
      <c r="RXN31">
        <f t="shared" si="209"/>
        <v>0</v>
      </c>
      <c r="RXO31">
        <f t="shared" si="209"/>
        <v>0</v>
      </c>
      <c r="RXP31">
        <f t="shared" si="209"/>
        <v>0</v>
      </c>
      <c r="RXQ31">
        <f t="shared" si="209"/>
        <v>0</v>
      </c>
      <c r="RXR31">
        <f t="shared" si="209"/>
        <v>0</v>
      </c>
      <c r="RXS31">
        <f t="shared" ref="RXS31:SAD31" si="210">RXR32</f>
        <v>0</v>
      </c>
      <c r="RXT31">
        <f t="shared" si="210"/>
        <v>0</v>
      </c>
      <c r="RXU31">
        <f t="shared" si="210"/>
        <v>0</v>
      </c>
      <c r="RXV31">
        <f t="shared" si="210"/>
        <v>0</v>
      </c>
      <c r="RXW31">
        <f t="shared" si="210"/>
        <v>0</v>
      </c>
      <c r="RXX31">
        <f t="shared" si="210"/>
        <v>0</v>
      </c>
      <c r="RXY31">
        <f t="shared" si="210"/>
        <v>0</v>
      </c>
      <c r="RXZ31">
        <f t="shared" si="210"/>
        <v>0</v>
      </c>
      <c r="RYA31">
        <f t="shared" si="210"/>
        <v>0</v>
      </c>
      <c r="RYB31">
        <f t="shared" si="210"/>
        <v>0</v>
      </c>
      <c r="RYC31">
        <f t="shared" si="210"/>
        <v>0</v>
      </c>
      <c r="RYD31">
        <f t="shared" si="210"/>
        <v>0</v>
      </c>
      <c r="RYE31">
        <f t="shared" si="210"/>
        <v>0</v>
      </c>
      <c r="RYF31">
        <f t="shared" si="210"/>
        <v>0</v>
      </c>
      <c r="RYG31">
        <f t="shared" si="210"/>
        <v>0</v>
      </c>
      <c r="RYH31">
        <f t="shared" si="210"/>
        <v>0</v>
      </c>
      <c r="RYI31">
        <f t="shared" si="210"/>
        <v>0</v>
      </c>
      <c r="RYJ31">
        <f t="shared" si="210"/>
        <v>0</v>
      </c>
      <c r="RYK31">
        <f t="shared" si="210"/>
        <v>0</v>
      </c>
      <c r="RYL31">
        <f t="shared" si="210"/>
        <v>0</v>
      </c>
      <c r="RYM31">
        <f t="shared" si="210"/>
        <v>0</v>
      </c>
      <c r="RYN31">
        <f t="shared" si="210"/>
        <v>0</v>
      </c>
      <c r="RYO31">
        <f t="shared" si="210"/>
        <v>0</v>
      </c>
      <c r="RYP31">
        <f t="shared" si="210"/>
        <v>0</v>
      </c>
      <c r="RYQ31">
        <f t="shared" si="210"/>
        <v>0</v>
      </c>
      <c r="RYR31">
        <f t="shared" si="210"/>
        <v>0</v>
      </c>
      <c r="RYS31">
        <f t="shared" si="210"/>
        <v>0</v>
      </c>
      <c r="RYT31">
        <f t="shared" si="210"/>
        <v>0</v>
      </c>
      <c r="RYU31">
        <f t="shared" si="210"/>
        <v>0</v>
      </c>
      <c r="RYV31">
        <f t="shared" si="210"/>
        <v>0</v>
      </c>
      <c r="RYW31">
        <f t="shared" si="210"/>
        <v>0</v>
      </c>
      <c r="RYX31">
        <f t="shared" si="210"/>
        <v>0</v>
      </c>
      <c r="RYY31">
        <f t="shared" si="210"/>
        <v>0</v>
      </c>
      <c r="RYZ31">
        <f t="shared" si="210"/>
        <v>0</v>
      </c>
      <c r="RZA31">
        <f t="shared" si="210"/>
        <v>0</v>
      </c>
      <c r="RZB31">
        <f t="shared" si="210"/>
        <v>0</v>
      </c>
      <c r="RZC31">
        <f t="shared" si="210"/>
        <v>0</v>
      </c>
      <c r="RZD31">
        <f t="shared" si="210"/>
        <v>0</v>
      </c>
      <c r="RZE31">
        <f t="shared" si="210"/>
        <v>0</v>
      </c>
      <c r="RZF31">
        <f t="shared" si="210"/>
        <v>0</v>
      </c>
      <c r="RZG31">
        <f t="shared" si="210"/>
        <v>0</v>
      </c>
      <c r="RZH31">
        <f t="shared" si="210"/>
        <v>0</v>
      </c>
      <c r="RZI31">
        <f t="shared" si="210"/>
        <v>0</v>
      </c>
      <c r="RZJ31">
        <f t="shared" si="210"/>
        <v>0</v>
      </c>
      <c r="RZK31">
        <f t="shared" si="210"/>
        <v>0</v>
      </c>
      <c r="RZL31">
        <f t="shared" si="210"/>
        <v>0</v>
      </c>
      <c r="RZM31">
        <f t="shared" si="210"/>
        <v>0</v>
      </c>
      <c r="RZN31">
        <f t="shared" si="210"/>
        <v>0</v>
      </c>
      <c r="RZO31">
        <f t="shared" si="210"/>
        <v>0</v>
      </c>
      <c r="RZP31">
        <f t="shared" si="210"/>
        <v>0</v>
      </c>
      <c r="RZQ31">
        <f t="shared" si="210"/>
        <v>0</v>
      </c>
      <c r="RZR31">
        <f t="shared" si="210"/>
        <v>0</v>
      </c>
      <c r="RZS31">
        <f t="shared" si="210"/>
        <v>0</v>
      </c>
      <c r="RZT31">
        <f t="shared" si="210"/>
        <v>0</v>
      </c>
      <c r="RZU31">
        <f t="shared" si="210"/>
        <v>0</v>
      </c>
      <c r="RZV31">
        <f t="shared" si="210"/>
        <v>0</v>
      </c>
      <c r="RZW31">
        <f t="shared" si="210"/>
        <v>0</v>
      </c>
      <c r="RZX31">
        <f t="shared" si="210"/>
        <v>0</v>
      </c>
      <c r="RZY31">
        <f t="shared" si="210"/>
        <v>0</v>
      </c>
      <c r="RZZ31">
        <f t="shared" si="210"/>
        <v>0</v>
      </c>
      <c r="SAA31">
        <f t="shared" si="210"/>
        <v>0</v>
      </c>
      <c r="SAB31">
        <f t="shared" si="210"/>
        <v>0</v>
      </c>
      <c r="SAC31">
        <f t="shared" si="210"/>
        <v>0</v>
      </c>
      <c r="SAD31">
        <f t="shared" si="210"/>
        <v>0</v>
      </c>
      <c r="SAE31">
        <f t="shared" ref="SAE31:SCP31" si="211">SAD32</f>
        <v>0</v>
      </c>
      <c r="SAF31">
        <f t="shared" si="211"/>
        <v>0</v>
      </c>
      <c r="SAG31">
        <f t="shared" si="211"/>
        <v>0</v>
      </c>
      <c r="SAH31">
        <f t="shared" si="211"/>
        <v>0</v>
      </c>
      <c r="SAI31">
        <f t="shared" si="211"/>
        <v>0</v>
      </c>
      <c r="SAJ31">
        <f t="shared" si="211"/>
        <v>0</v>
      </c>
      <c r="SAK31">
        <f t="shared" si="211"/>
        <v>0</v>
      </c>
      <c r="SAL31">
        <f t="shared" si="211"/>
        <v>0</v>
      </c>
      <c r="SAM31">
        <f t="shared" si="211"/>
        <v>0</v>
      </c>
      <c r="SAN31">
        <f t="shared" si="211"/>
        <v>0</v>
      </c>
      <c r="SAO31">
        <f t="shared" si="211"/>
        <v>0</v>
      </c>
      <c r="SAP31">
        <f t="shared" si="211"/>
        <v>0</v>
      </c>
      <c r="SAQ31">
        <f t="shared" si="211"/>
        <v>0</v>
      </c>
      <c r="SAR31">
        <f t="shared" si="211"/>
        <v>0</v>
      </c>
      <c r="SAS31">
        <f t="shared" si="211"/>
        <v>0</v>
      </c>
      <c r="SAT31">
        <f t="shared" si="211"/>
        <v>0</v>
      </c>
      <c r="SAU31">
        <f t="shared" si="211"/>
        <v>0</v>
      </c>
      <c r="SAV31">
        <f t="shared" si="211"/>
        <v>0</v>
      </c>
      <c r="SAW31">
        <f t="shared" si="211"/>
        <v>0</v>
      </c>
      <c r="SAX31">
        <f t="shared" si="211"/>
        <v>0</v>
      </c>
      <c r="SAY31">
        <f t="shared" si="211"/>
        <v>0</v>
      </c>
      <c r="SAZ31">
        <f t="shared" si="211"/>
        <v>0</v>
      </c>
      <c r="SBA31">
        <f t="shared" si="211"/>
        <v>0</v>
      </c>
      <c r="SBB31">
        <f t="shared" si="211"/>
        <v>0</v>
      </c>
      <c r="SBC31">
        <f t="shared" si="211"/>
        <v>0</v>
      </c>
      <c r="SBD31">
        <f t="shared" si="211"/>
        <v>0</v>
      </c>
      <c r="SBE31">
        <f t="shared" si="211"/>
        <v>0</v>
      </c>
      <c r="SBF31">
        <f t="shared" si="211"/>
        <v>0</v>
      </c>
      <c r="SBG31">
        <f t="shared" si="211"/>
        <v>0</v>
      </c>
      <c r="SBH31">
        <f t="shared" si="211"/>
        <v>0</v>
      </c>
      <c r="SBI31">
        <f t="shared" si="211"/>
        <v>0</v>
      </c>
      <c r="SBJ31">
        <f t="shared" si="211"/>
        <v>0</v>
      </c>
      <c r="SBK31">
        <f t="shared" si="211"/>
        <v>0</v>
      </c>
      <c r="SBL31">
        <f t="shared" si="211"/>
        <v>0</v>
      </c>
      <c r="SBM31">
        <f t="shared" si="211"/>
        <v>0</v>
      </c>
      <c r="SBN31">
        <f t="shared" si="211"/>
        <v>0</v>
      </c>
      <c r="SBO31">
        <f t="shared" si="211"/>
        <v>0</v>
      </c>
      <c r="SBP31">
        <f t="shared" si="211"/>
        <v>0</v>
      </c>
      <c r="SBQ31">
        <f t="shared" si="211"/>
        <v>0</v>
      </c>
      <c r="SBR31">
        <f t="shared" si="211"/>
        <v>0</v>
      </c>
      <c r="SBS31">
        <f t="shared" si="211"/>
        <v>0</v>
      </c>
      <c r="SBT31">
        <f t="shared" si="211"/>
        <v>0</v>
      </c>
      <c r="SBU31">
        <f t="shared" si="211"/>
        <v>0</v>
      </c>
      <c r="SBV31">
        <f t="shared" si="211"/>
        <v>0</v>
      </c>
      <c r="SBW31">
        <f t="shared" si="211"/>
        <v>0</v>
      </c>
      <c r="SBX31">
        <f t="shared" si="211"/>
        <v>0</v>
      </c>
      <c r="SBY31">
        <f t="shared" si="211"/>
        <v>0</v>
      </c>
      <c r="SBZ31">
        <f t="shared" si="211"/>
        <v>0</v>
      </c>
      <c r="SCA31">
        <f t="shared" si="211"/>
        <v>0</v>
      </c>
      <c r="SCB31">
        <f t="shared" si="211"/>
        <v>0</v>
      </c>
      <c r="SCC31">
        <f t="shared" si="211"/>
        <v>0</v>
      </c>
      <c r="SCD31">
        <f t="shared" si="211"/>
        <v>0</v>
      </c>
      <c r="SCE31">
        <f t="shared" si="211"/>
        <v>0</v>
      </c>
      <c r="SCF31">
        <f t="shared" si="211"/>
        <v>0</v>
      </c>
      <c r="SCG31">
        <f t="shared" si="211"/>
        <v>0</v>
      </c>
      <c r="SCH31">
        <f t="shared" si="211"/>
        <v>0</v>
      </c>
      <c r="SCI31">
        <f t="shared" si="211"/>
        <v>0</v>
      </c>
      <c r="SCJ31">
        <f t="shared" si="211"/>
        <v>0</v>
      </c>
      <c r="SCK31">
        <f t="shared" si="211"/>
        <v>0</v>
      </c>
      <c r="SCL31">
        <f t="shared" si="211"/>
        <v>0</v>
      </c>
      <c r="SCM31">
        <f t="shared" si="211"/>
        <v>0</v>
      </c>
      <c r="SCN31">
        <f t="shared" si="211"/>
        <v>0</v>
      </c>
      <c r="SCO31">
        <f t="shared" si="211"/>
        <v>0</v>
      </c>
      <c r="SCP31">
        <f t="shared" si="211"/>
        <v>0</v>
      </c>
      <c r="SCQ31">
        <f t="shared" ref="SCQ31:SFB31" si="212">SCP32</f>
        <v>0</v>
      </c>
      <c r="SCR31">
        <f t="shared" si="212"/>
        <v>0</v>
      </c>
      <c r="SCS31">
        <f t="shared" si="212"/>
        <v>0</v>
      </c>
      <c r="SCT31">
        <f t="shared" si="212"/>
        <v>0</v>
      </c>
      <c r="SCU31">
        <f t="shared" si="212"/>
        <v>0</v>
      </c>
      <c r="SCV31">
        <f t="shared" si="212"/>
        <v>0</v>
      </c>
      <c r="SCW31">
        <f t="shared" si="212"/>
        <v>0</v>
      </c>
      <c r="SCX31">
        <f t="shared" si="212"/>
        <v>0</v>
      </c>
      <c r="SCY31">
        <f t="shared" si="212"/>
        <v>0</v>
      </c>
      <c r="SCZ31">
        <f t="shared" si="212"/>
        <v>0</v>
      </c>
      <c r="SDA31">
        <f t="shared" si="212"/>
        <v>0</v>
      </c>
      <c r="SDB31">
        <f t="shared" si="212"/>
        <v>0</v>
      </c>
      <c r="SDC31">
        <f t="shared" si="212"/>
        <v>0</v>
      </c>
      <c r="SDD31">
        <f t="shared" si="212"/>
        <v>0</v>
      </c>
      <c r="SDE31">
        <f t="shared" si="212"/>
        <v>0</v>
      </c>
      <c r="SDF31">
        <f t="shared" si="212"/>
        <v>0</v>
      </c>
      <c r="SDG31">
        <f t="shared" si="212"/>
        <v>0</v>
      </c>
      <c r="SDH31">
        <f t="shared" si="212"/>
        <v>0</v>
      </c>
      <c r="SDI31">
        <f t="shared" si="212"/>
        <v>0</v>
      </c>
      <c r="SDJ31">
        <f t="shared" si="212"/>
        <v>0</v>
      </c>
      <c r="SDK31">
        <f t="shared" si="212"/>
        <v>0</v>
      </c>
      <c r="SDL31">
        <f t="shared" si="212"/>
        <v>0</v>
      </c>
      <c r="SDM31">
        <f t="shared" si="212"/>
        <v>0</v>
      </c>
      <c r="SDN31">
        <f t="shared" si="212"/>
        <v>0</v>
      </c>
      <c r="SDO31">
        <f t="shared" si="212"/>
        <v>0</v>
      </c>
      <c r="SDP31">
        <f t="shared" si="212"/>
        <v>0</v>
      </c>
      <c r="SDQ31">
        <f t="shared" si="212"/>
        <v>0</v>
      </c>
      <c r="SDR31">
        <f t="shared" si="212"/>
        <v>0</v>
      </c>
      <c r="SDS31">
        <f t="shared" si="212"/>
        <v>0</v>
      </c>
      <c r="SDT31">
        <f t="shared" si="212"/>
        <v>0</v>
      </c>
      <c r="SDU31">
        <f t="shared" si="212"/>
        <v>0</v>
      </c>
      <c r="SDV31">
        <f t="shared" si="212"/>
        <v>0</v>
      </c>
      <c r="SDW31">
        <f t="shared" si="212"/>
        <v>0</v>
      </c>
      <c r="SDX31">
        <f t="shared" si="212"/>
        <v>0</v>
      </c>
      <c r="SDY31">
        <f t="shared" si="212"/>
        <v>0</v>
      </c>
      <c r="SDZ31">
        <f t="shared" si="212"/>
        <v>0</v>
      </c>
      <c r="SEA31">
        <f t="shared" si="212"/>
        <v>0</v>
      </c>
      <c r="SEB31">
        <f t="shared" si="212"/>
        <v>0</v>
      </c>
      <c r="SEC31">
        <f t="shared" si="212"/>
        <v>0</v>
      </c>
      <c r="SED31">
        <f t="shared" si="212"/>
        <v>0</v>
      </c>
      <c r="SEE31">
        <f t="shared" si="212"/>
        <v>0</v>
      </c>
      <c r="SEF31">
        <f t="shared" si="212"/>
        <v>0</v>
      </c>
      <c r="SEG31">
        <f t="shared" si="212"/>
        <v>0</v>
      </c>
      <c r="SEH31">
        <f t="shared" si="212"/>
        <v>0</v>
      </c>
      <c r="SEI31">
        <f t="shared" si="212"/>
        <v>0</v>
      </c>
      <c r="SEJ31">
        <f t="shared" si="212"/>
        <v>0</v>
      </c>
      <c r="SEK31">
        <f t="shared" si="212"/>
        <v>0</v>
      </c>
      <c r="SEL31">
        <f t="shared" si="212"/>
        <v>0</v>
      </c>
      <c r="SEM31">
        <f t="shared" si="212"/>
        <v>0</v>
      </c>
      <c r="SEN31">
        <f t="shared" si="212"/>
        <v>0</v>
      </c>
      <c r="SEO31">
        <f t="shared" si="212"/>
        <v>0</v>
      </c>
      <c r="SEP31">
        <f t="shared" si="212"/>
        <v>0</v>
      </c>
      <c r="SEQ31">
        <f t="shared" si="212"/>
        <v>0</v>
      </c>
      <c r="SER31">
        <f t="shared" si="212"/>
        <v>0</v>
      </c>
      <c r="SES31">
        <f t="shared" si="212"/>
        <v>0</v>
      </c>
      <c r="SET31">
        <f t="shared" si="212"/>
        <v>0</v>
      </c>
      <c r="SEU31">
        <f t="shared" si="212"/>
        <v>0</v>
      </c>
      <c r="SEV31">
        <f t="shared" si="212"/>
        <v>0</v>
      </c>
      <c r="SEW31">
        <f t="shared" si="212"/>
        <v>0</v>
      </c>
      <c r="SEX31">
        <f t="shared" si="212"/>
        <v>0</v>
      </c>
      <c r="SEY31">
        <f t="shared" si="212"/>
        <v>0</v>
      </c>
      <c r="SEZ31">
        <f t="shared" si="212"/>
        <v>0</v>
      </c>
      <c r="SFA31">
        <f t="shared" si="212"/>
        <v>0</v>
      </c>
      <c r="SFB31">
        <f t="shared" si="212"/>
        <v>0</v>
      </c>
      <c r="SFC31">
        <f t="shared" ref="SFC31:SHN31" si="213">SFB32</f>
        <v>0</v>
      </c>
      <c r="SFD31">
        <f t="shared" si="213"/>
        <v>0</v>
      </c>
      <c r="SFE31">
        <f t="shared" si="213"/>
        <v>0</v>
      </c>
      <c r="SFF31">
        <f t="shared" si="213"/>
        <v>0</v>
      </c>
      <c r="SFG31">
        <f t="shared" si="213"/>
        <v>0</v>
      </c>
      <c r="SFH31">
        <f t="shared" si="213"/>
        <v>0</v>
      </c>
      <c r="SFI31">
        <f t="shared" si="213"/>
        <v>0</v>
      </c>
      <c r="SFJ31">
        <f t="shared" si="213"/>
        <v>0</v>
      </c>
      <c r="SFK31">
        <f t="shared" si="213"/>
        <v>0</v>
      </c>
      <c r="SFL31">
        <f t="shared" si="213"/>
        <v>0</v>
      </c>
      <c r="SFM31">
        <f t="shared" si="213"/>
        <v>0</v>
      </c>
      <c r="SFN31">
        <f t="shared" si="213"/>
        <v>0</v>
      </c>
      <c r="SFO31">
        <f t="shared" si="213"/>
        <v>0</v>
      </c>
      <c r="SFP31">
        <f t="shared" si="213"/>
        <v>0</v>
      </c>
      <c r="SFQ31">
        <f t="shared" si="213"/>
        <v>0</v>
      </c>
      <c r="SFR31">
        <f t="shared" si="213"/>
        <v>0</v>
      </c>
      <c r="SFS31">
        <f t="shared" si="213"/>
        <v>0</v>
      </c>
      <c r="SFT31">
        <f t="shared" si="213"/>
        <v>0</v>
      </c>
      <c r="SFU31">
        <f t="shared" si="213"/>
        <v>0</v>
      </c>
      <c r="SFV31">
        <f t="shared" si="213"/>
        <v>0</v>
      </c>
      <c r="SFW31">
        <f t="shared" si="213"/>
        <v>0</v>
      </c>
      <c r="SFX31">
        <f t="shared" si="213"/>
        <v>0</v>
      </c>
      <c r="SFY31">
        <f t="shared" si="213"/>
        <v>0</v>
      </c>
      <c r="SFZ31">
        <f t="shared" si="213"/>
        <v>0</v>
      </c>
      <c r="SGA31">
        <f t="shared" si="213"/>
        <v>0</v>
      </c>
      <c r="SGB31">
        <f t="shared" si="213"/>
        <v>0</v>
      </c>
      <c r="SGC31">
        <f t="shared" si="213"/>
        <v>0</v>
      </c>
      <c r="SGD31">
        <f t="shared" si="213"/>
        <v>0</v>
      </c>
      <c r="SGE31">
        <f t="shared" si="213"/>
        <v>0</v>
      </c>
      <c r="SGF31">
        <f t="shared" si="213"/>
        <v>0</v>
      </c>
      <c r="SGG31">
        <f t="shared" si="213"/>
        <v>0</v>
      </c>
      <c r="SGH31">
        <f t="shared" si="213"/>
        <v>0</v>
      </c>
      <c r="SGI31">
        <f t="shared" si="213"/>
        <v>0</v>
      </c>
      <c r="SGJ31">
        <f t="shared" si="213"/>
        <v>0</v>
      </c>
      <c r="SGK31">
        <f t="shared" si="213"/>
        <v>0</v>
      </c>
      <c r="SGL31">
        <f t="shared" si="213"/>
        <v>0</v>
      </c>
      <c r="SGM31">
        <f t="shared" si="213"/>
        <v>0</v>
      </c>
      <c r="SGN31">
        <f t="shared" si="213"/>
        <v>0</v>
      </c>
      <c r="SGO31">
        <f t="shared" si="213"/>
        <v>0</v>
      </c>
      <c r="SGP31">
        <f t="shared" si="213"/>
        <v>0</v>
      </c>
      <c r="SGQ31">
        <f t="shared" si="213"/>
        <v>0</v>
      </c>
      <c r="SGR31">
        <f t="shared" si="213"/>
        <v>0</v>
      </c>
      <c r="SGS31">
        <f t="shared" si="213"/>
        <v>0</v>
      </c>
      <c r="SGT31">
        <f t="shared" si="213"/>
        <v>0</v>
      </c>
      <c r="SGU31">
        <f t="shared" si="213"/>
        <v>0</v>
      </c>
      <c r="SGV31">
        <f t="shared" si="213"/>
        <v>0</v>
      </c>
      <c r="SGW31">
        <f t="shared" si="213"/>
        <v>0</v>
      </c>
      <c r="SGX31">
        <f t="shared" si="213"/>
        <v>0</v>
      </c>
      <c r="SGY31">
        <f t="shared" si="213"/>
        <v>0</v>
      </c>
      <c r="SGZ31">
        <f t="shared" si="213"/>
        <v>0</v>
      </c>
      <c r="SHA31">
        <f t="shared" si="213"/>
        <v>0</v>
      </c>
      <c r="SHB31">
        <f t="shared" si="213"/>
        <v>0</v>
      </c>
      <c r="SHC31">
        <f t="shared" si="213"/>
        <v>0</v>
      </c>
      <c r="SHD31">
        <f t="shared" si="213"/>
        <v>0</v>
      </c>
      <c r="SHE31">
        <f t="shared" si="213"/>
        <v>0</v>
      </c>
      <c r="SHF31">
        <f t="shared" si="213"/>
        <v>0</v>
      </c>
      <c r="SHG31">
        <f t="shared" si="213"/>
        <v>0</v>
      </c>
      <c r="SHH31">
        <f t="shared" si="213"/>
        <v>0</v>
      </c>
      <c r="SHI31">
        <f t="shared" si="213"/>
        <v>0</v>
      </c>
      <c r="SHJ31">
        <f t="shared" si="213"/>
        <v>0</v>
      </c>
      <c r="SHK31">
        <f t="shared" si="213"/>
        <v>0</v>
      </c>
      <c r="SHL31">
        <f t="shared" si="213"/>
        <v>0</v>
      </c>
      <c r="SHM31">
        <f t="shared" si="213"/>
        <v>0</v>
      </c>
      <c r="SHN31">
        <f t="shared" si="213"/>
        <v>0</v>
      </c>
      <c r="SHO31">
        <f t="shared" ref="SHO31:SJZ31" si="214">SHN32</f>
        <v>0</v>
      </c>
      <c r="SHP31">
        <f t="shared" si="214"/>
        <v>0</v>
      </c>
      <c r="SHQ31">
        <f t="shared" si="214"/>
        <v>0</v>
      </c>
      <c r="SHR31">
        <f t="shared" si="214"/>
        <v>0</v>
      </c>
      <c r="SHS31">
        <f t="shared" si="214"/>
        <v>0</v>
      </c>
      <c r="SHT31">
        <f t="shared" si="214"/>
        <v>0</v>
      </c>
      <c r="SHU31">
        <f t="shared" si="214"/>
        <v>0</v>
      </c>
      <c r="SHV31">
        <f t="shared" si="214"/>
        <v>0</v>
      </c>
      <c r="SHW31">
        <f t="shared" si="214"/>
        <v>0</v>
      </c>
      <c r="SHX31">
        <f t="shared" si="214"/>
        <v>0</v>
      </c>
      <c r="SHY31">
        <f t="shared" si="214"/>
        <v>0</v>
      </c>
      <c r="SHZ31">
        <f t="shared" si="214"/>
        <v>0</v>
      </c>
      <c r="SIA31">
        <f t="shared" si="214"/>
        <v>0</v>
      </c>
      <c r="SIB31">
        <f t="shared" si="214"/>
        <v>0</v>
      </c>
      <c r="SIC31">
        <f t="shared" si="214"/>
        <v>0</v>
      </c>
      <c r="SID31">
        <f t="shared" si="214"/>
        <v>0</v>
      </c>
      <c r="SIE31">
        <f t="shared" si="214"/>
        <v>0</v>
      </c>
      <c r="SIF31">
        <f t="shared" si="214"/>
        <v>0</v>
      </c>
      <c r="SIG31">
        <f t="shared" si="214"/>
        <v>0</v>
      </c>
      <c r="SIH31">
        <f t="shared" si="214"/>
        <v>0</v>
      </c>
      <c r="SII31">
        <f t="shared" si="214"/>
        <v>0</v>
      </c>
      <c r="SIJ31">
        <f t="shared" si="214"/>
        <v>0</v>
      </c>
      <c r="SIK31">
        <f t="shared" si="214"/>
        <v>0</v>
      </c>
      <c r="SIL31">
        <f t="shared" si="214"/>
        <v>0</v>
      </c>
      <c r="SIM31">
        <f t="shared" si="214"/>
        <v>0</v>
      </c>
      <c r="SIN31">
        <f t="shared" si="214"/>
        <v>0</v>
      </c>
      <c r="SIO31">
        <f t="shared" si="214"/>
        <v>0</v>
      </c>
      <c r="SIP31">
        <f t="shared" si="214"/>
        <v>0</v>
      </c>
      <c r="SIQ31">
        <f t="shared" si="214"/>
        <v>0</v>
      </c>
      <c r="SIR31">
        <f t="shared" si="214"/>
        <v>0</v>
      </c>
      <c r="SIS31">
        <f t="shared" si="214"/>
        <v>0</v>
      </c>
      <c r="SIT31">
        <f t="shared" si="214"/>
        <v>0</v>
      </c>
      <c r="SIU31">
        <f t="shared" si="214"/>
        <v>0</v>
      </c>
      <c r="SIV31">
        <f t="shared" si="214"/>
        <v>0</v>
      </c>
      <c r="SIW31">
        <f t="shared" si="214"/>
        <v>0</v>
      </c>
      <c r="SIX31">
        <f t="shared" si="214"/>
        <v>0</v>
      </c>
      <c r="SIY31">
        <f t="shared" si="214"/>
        <v>0</v>
      </c>
      <c r="SIZ31">
        <f t="shared" si="214"/>
        <v>0</v>
      </c>
      <c r="SJA31">
        <f t="shared" si="214"/>
        <v>0</v>
      </c>
      <c r="SJB31">
        <f t="shared" si="214"/>
        <v>0</v>
      </c>
      <c r="SJC31">
        <f t="shared" si="214"/>
        <v>0</v>
      </c>
      <c r="SJD31">
        <f t="shared" si="214"/>
        <v>0</v>
      </c>
      <c r="SJE31">
        <f t="shared" si="214"/>
        <v>0</v>
      </c>
      <c r="SJF31">
        <f t="shared" si="214"/>
        <v>0</v>
      </c>
      <c r="SJG31">
        <f t="shared" si="214"/>
        <v>0</v>
      </c>
      <c r="SJH31">
        <f t="shared" si="214"/>
        <v>0</v>
      </c>
      <c r="SJI31">
        <f t="shared" si="214"/>
        <v>0</v>
      </c>
      <c r="SJJ31">
        <f t="shared" si="214"/>
        <v>0</v>
      </c>
      <c r="SJK31">
        <f t="shared" si="214"/>
        <v>0</v>
      </c>
      <c r="SJL31">
        <f t="shared" si="214"/>
        <v>0</v>
      </c>
      <c r="SJM31">
        <f t="shared" si="214"/>
        <v>0</v>
      </c>
      <c r="SJN31">
        <f t="shared" si="214"/>
        <v>0</v>
      </c>
      <c r="SJO31">
        <f t="shared" si="214"/>
        <v>0</v>
      </c>
      <c r="SJP31">
        <f t="shared" si="214"/>
        <v>0</v>
      </c>
      <c r="SJQ31">
        <f t="shared" si="214"/>
        <v>0</v>
      </c>
      <c r="SJR31">
        <f t="shared" si="214"/>
        <v>0</v>
      </c>
      <c r="SJS31">
        <f t="shared" si="214"/>
        <v>0</v>
      </c>
      <c r="SJT31">
        <f t="shared" si="214"/>
        <v>0</v>
      </c>
      <c r="SJU31">
        <f t="shared" si="214"/>
        <v>0</v>
      </c>
      <c r="SJV31">
        <f t="shared" si="214"/>
        <v>0</v>
      </c>
      <c r="SJW31">
        <f t="shared" si="214"/>
        <v>0</v>
      </c>
      <c r="SJX31">
        <f t="shared" si="214"/>
        <v>0</v>
      </c>
      <c r="SJY31">
        <f t="shared" si="214"/>
        <v>0</v>
      </c>
      <c r="SJZ31">
        <f t="shared" si="214"/>
        <v>0</v>
      </c>
      <c r="SKA31">
        <f t="shared" ref="SKA31:SML31" si="215">SJZ32</f>
        <v>0</v>
      </c>
      <c r="SKB31">
        <f t="shared" si="215"/>
        <v>0</v>
      </c>
      <c r="SKC31">
        <f t="shared" si="215"/>
        <v>0</v>
      </c>
      <c r="SKD31">
        <f t="shared" si="215"/>
        <v>0</v>
      </c>
      <c r="SKE31">
        <f t="shared" si="215"/>
        <v>0</v>
      </c>
      <c r="SKF31">
        <f t="shared" si="215"/>
        <v>0</v>
      </c>
      <c r="SKG31">
        <f t="shared" si="215"/>
        <v>0</v>
      </c>
      <c r="SKH31">
        <f t="shared" si="215"/>
        <v>0</v>
      </c>
      <c r="SKI31">
        <f t="shared" si="215"/>
        <v>0</v>
      </c>
      <c r="SKJ31">
        <f t="shared" si="215"/>
        <v>0</v>
      </c>
      <c r="SKK31">
        <f t="shared" si="215"/>
        <v>0</v>
      </c>
      <c r="SKL31">
        <f t="shared" si="215"/>
        <v>0</v>
      </c>
      <c r="SKM31">
        <f t="shared" si="215"/>
        <v>0</v>
      </c>
      <c r="SKN31">
        <f t="shared" si="215"/>
        <v>0</v>
      </c>
      <c r="SKO31">
        <f t="shared" si="215"/>
        <v>0</v>
      </c>
      <c r="SKP31">
        <f t="shared" si="215"/>
        <v>0</v>
      </c>
      <c r="SKQ31">
        <f t="shared" si="215"/>
        <v>0</v>
      </c>
      <c r="SKR31">
        <f t="shared" si="215"/>
        <v>0</v>
      </c>
      <c r="SKS31">
        <f t="shared" si="215"/>
        <v>0</v>
      </c>
      <c r="SKT31">
        <f t="shared" si="215"/>
        <v>0</v>
      </c>
      <c r="SKU31">
        <f t="shared" si="215"/>
        <v>0</v>
      </c>
      <c r="SKV31">
        <f t="shared" si="215"/>
        <v>0</v>
      </c>
      <c r="SKW31">
        <f t="shared" si="215"/>
        <v>0</v>
      </c>
      <c r="SKX31">
        <f t="shared" si="215"/>
        <v>0</v>
      </c>
      <c r="SKY31">
        <f t="shared" si="215"/>
        <v>0</v>
      </c>
      <c r="SKZ31">
        <f t="shared" si="215"/>
        <v>0</v>
      </c>
      <c r="SLA31">
        <f t="shared" si="215"/>
        <v>0</v>
      </c>
      <c r="SLB31">
        <f t="shared" si="215"/>
        <v>0</v>
      </c>
      <c r="SLC31">
        <f t="shared" si="215"/>
        <v>0</v>
      </c>
      <c r="SLD31">
        <f t="shared" si="215"/>
        <v>0</v>
      </c>
      <c r="SLE31">
        <f t="shared" si="215"/>
        <v>0</v>
      </c>
      <c r="SLF31">
        <f t="shared" si="215"/>
        <v>0</v>
      </c>
      <c r="SLG31">
        <f t="shared" si="215"/>
        <v>0</v>
      </c>
      <c r="SLH31">
        <f t="shared" si="215"/>
        <v>0</v>
      </c>
      <c r="SLI31">
        <f t="shared" si="215"/>
        <v>0</v>
      </c>
      <c r="SLJ31">
        <f t="shared" si="215"/>
        <v>0</v>
      </c>
      <c r="SLK31">
        <f t="shared" si="215"/>
        <v>0</v>
      </c>
      <c r="SLL31">
        <f t="shared" si="215"/>
        <v>0</v>
      </c>
      <c r="SLM31">
        <f t="shared" si="215"/>
        <v>0</v>
      </c>
      <c r="SLN31">
        <f t="shared" si="215"/>
        <v>0</v>
      </c>
      <c r="SLO31">
        <f t="shared" si="215"/>
        <v>0</v>
      </c>
      <c r="SLP31">
        <f t="shared" si="215"/>
        <v>0</v>
      </c>
      <c r="SLQ31">
        <f t="shared" si="215"/>
        <v>0</v>
      </c>
      <c r="SLR31">
        <f t="shared" si="215"/>
        <v>0</v>
      </c>
      <c r="SLS31">
        <f t="shared" si="215"/>
        <v>0</v>
      </c>
      <c r="SLT31">
        <f t="shared" si="215"/>
        <v>0</v>
      </c>
      <c r="SLU31">
        <f t="shared" si="215"/>
        <v>0</v>
      </c>
      <c r="SLV31">
        <f t="shared" si="215"/>
        <v>0</v>
      </c>
      <c r="SLW31">
        <f t="shared" si="215"/>
        <v>0</v>
      </c>
      <c r="SLX31">
        <f t="shared" si="215"/>
        <v>0</v>
      </c>
      <c r="SLY31">
        <f t="shared" si="215"/>
        <v>0</v>
      </c>
      <c r="SLZ31">
        <f t="shared" si="215"/>
        <v>0</v>
      </c>
      <c r="SMA31">
        <f t="shared" si="215"/>
        <v>0</v>
      </c>
      <c r="SMB31">
        <f t="shared" si="215"/>
        <v>0</v>
      </c>
      <c r="SMC31">
        <f t="shared" si="215"/>
        <v>0</v>
      </c>
      <c r="SMD31">
        <f t="shared" si="215"/>
        <v>0</v>
      </c>
      <c r="SME31">
        <f t="shared" si="215"/>
        <v>0</v>
      </c>
      <c r="SMF31">
        <f t="shared" si="215"/>
        <v>0</v>
      </c>
      <c r="SMG31">
        <f t="shared" si="215"/>
        <v>0</v>
      </c>
      <c r="SMH31">
        <f t="shared" si="215"/>
        <v>0</v>
      </c>
      <c r="SMI31">
        <f t="shared" si="215"/>
        <v>0</v>
      </c>
      <c r="SMJ31">
        <f t="shared" si="215"/>
        <v>0</v>
      </c>
      <c r="SMK31">
        <f t="shared" si="215"/>
        <v>0</v>
      </c>
      <c r="SML31">
        <f t="shared" si="215"/>
        <v>0</v>
      </c>
      <c r="SMM31">
        <f t="shared" ref="SMM31:SOX31" si="216">SML32</f>
        <v>0</v>
      </c>
      <c r="SMN31">
        <f t="shared" si="216"/>
        <v>0</v>
      </c>
      <c r="SMO31">
        <f t="shared" si="216"/>
        <v>0</v>
      </c>
      <c r="SMP31">
        <f t="shared" si="216"/>
        <v>0</v>
      </c>
      <c r="SMQ31">
        <f t="shared" si="216"/>
        <v>0</v>
      </c>
      <c r="SMR31">
        <f t="shared" si="216"/>
        <v>0</v>
      </c>
      <c r="SMS31">
        <f t="shared" si="216"/>
        <v>0</v>
      </c>
      <c r="SMT31">
        <f t="shared" si="216"/>
        <v>0</v>
      </c>
      <c r="SMU31">
        <f t="shared" si="216"/>
        <v>0</v>
      </c>
      <c r="SMV31">
        <f t="shared" si="216"/>
        <v>0</v>
      </c>
      <c r="SMW31">
        <f t="shared" si="216"/>
        <v>0</v>
      </c>
      <c r="SMX31">
        <f t="shared" si="216"/>
        <v>0</v>
      </c>
      <c r="SMY31">
        <f t="shared" si="216"/>
        <v>0</v>
      </c>
      <c r="SMZ31">
        <f t="shared" si="216"/>
        <v>0</v>
      </c>
      <c r="SNA31">
        <f t="shared" si="216"/>
        <v>0</v>
      </c>
      <c r="SNB31">
        <f t="shared" si="216"/>
        <v>0</v>
      </c>
      <c r="SNC31">
        <f t="shared" si="216"/>
        <v>0</v>
      </c>
      <c r="SND31">
        <f t="shared" si="216"/>
        <v>0</v>
      </c>
      <c r="SNE31">
        <f t="shared" si="216"/>
        <v>0</v>
      </c>
      <c r="SNF31">
        <f t="shared" si="216"/>
        <v>0</v>
      </c>
      <c r="SNG31">
        <f t="shared" si="216"/>
        <v>0</v>
      </c>
      <c r="SNH31">
        <f t="shared" si="216"/>
        <v>0</v>
      </c>
      <c r="SNI31">
        <f t="shared" si="216"/>
        <v>0</v>
      </c>
      <c r="SNJ31">
        <f t="shared" si="216"/>
        <v>0</v>
      </c>
      <c r="SNK31">
        <f t="shared" si="216"/>
        <v>0</v>
      </c>
      <c r="SNL31">
        <f t="shared" si="216"/>
        <v>0</v>
      </c>
      <c r="SNM31">
        <f t="shared" si="216"/>
        <v>0</v>
      </c>
      <c r="SNN31">
        <f t="shared" si="216"/>
        <v>0</v>
      </c>
      <c r="SNO31">
        <f t="shared" si="216"/>
        <v>0</v>
      </c>
      <c r="SNP31">
        <f t="shared" si="216"/>
        <v>0</v>
      </c>
      <c r="SNQ31">
        <f t="shared" si="216"/>
        <v>0</v>
      </c>
      <c r="SNR31">
        <f t="shared" si="216"/>
        <v>0</v>
      </c>
      <c r="SNS31">
        <f t="shared" si="216"/>
        <v>0</v>
      </c>
      <c r="SNT31">
        <f t="shared" si="216"/>
        <v>0</v>
      </c>
      <c r="SNU31">
        <f t="shared" si="216"/>
        <v>0</v>
      </c>
      <c r="SNV31">
        <f t="shared" si="216"/>
        <v>0</v>
      </c>
      <c r="SNW31">
        <f t="shared" si="216"/>
        <v>0</v>
      </c>
      <c r="SNX31">
        <f t="shared" si="216"/>
        <v>0</v>
      </c>
      <c r="SNY31">
        <f t="shared" si="216"/>
        <v>0</v>
      </c>
      <c r="SNZ31">
        <f t="shared" si="216"/>
        <v>0</v>
      </c>
      <c r="SOA31">
        <f t="shared" si="216"/>
        <v>0</v>
      </c>
      <c r="SOB31">
        <f t="shared" si="216"/>
        <v>0</v>
      </c>
      <c r="SOC31">
        <f t="shared" si="216"/>
        <v>0</v>
      </c>
      <c r="SOD31">
        <f t="shared" si="216"/>
        <v>0</v>
      </c>
      <c r="SOE31">
        <f t="shared" si="216"/>
        <v>0</v>
      </c>
      <c r="SOF31">
        <f t="shared" si="216"/>
        <v>0</v>
      </c>
      <c r="SOG31">
        <f t="shared" si="216"/>
        <v>0</v>
      </c>
      <c r="SOH31">
        <f t="shared" si="216"/>
        <v>0</v>
      </c>
      <c r="SOI31">
        <f t="shared" si="216"/>
        <v>0</v>
      </c>
      <c r="SOJ31">
        <f t="shared" si="216"/>
        <v>0</v>
      </c>
      <c r="SOK31">
        <f t="shared" si="216"/>
        <v>0</v>
      </c>
      <c r="SOL31">
        <f t="shared" si="216"/>
        <v>0</v>
      </c>
      <c r="SOM31">
        <f t="shared" si="216"/>
        <v>0</v>
      </c>
      <c r="SON31">
        <f t="shared" si="216"/>
        <v>0</v>
      </c>
      <c r="SOO31">
        <f t="shared" si="216"/>
        <v>0</v>
      </c>
      <c r="SOP31">
        <f t="shared" si="216"/>
        <v>0</v>
      </c>
      <c r="SOQ31">
        <f t="shared" si="216"/>
        <v>0</v>
      </c>
      <c r="SOR31">
        <f t="shared" si="216"/>
        <v>0</v>
      </c>
      <c r="SOS31">
        <f t="shared" si="216"/>
        <v>0</v>
      </c>
      <c r="SOT31">
        <f t="shared" si="216"/>
        <v>0</v>
      </c>
      <c r="SOU31">
        <f t="shared" si="216"/>
        <v>0</v>
      </c>
      <c r="SOV31">
        <f t="shared" si="216"/>
        <v>0</v>
      </c>
      <c r="SOW31">
        <f t="shared" si="216"/>
        <v>0</v>
      </c>
      <c r="SOX31">
        <f t="shared" si="216"/>
        <v>0</v>
      </c>
      <c r="SOY31">
        <f t="shared" ref="SOY31:SRJ31" si="217">SOX32</f>
        <v>0</v>
      </c>
      <c r="SOZ31">
        <f t="shared" si="217"/>
        <v>0</v>
      </c>
      <c r="SPA31">
        <f t="shared" si="217"/>
        <v>0</v>
      </c>
      <c r="SPB31">
        <f t="shared" si="217"/>
        <v>0</v>
      </c>
      <c r="SPC31">
        <f t="shared" si="217"/>
        <v>0</v>
      </c>
      <c r="SPD31">
        <f t="shared" si="217"/>
        <v>0</v>
      </c>
      <c r="SPE31">
        <f t="shared" si="217"/>
        <v>0</v>
      </c>
      <c r="SPF31">
        <f t="shared" si="217"/>
        <v>0</v>
      </c>
      <c r="SPG31">
        <f t="shared" si="217"/>
        <v>0</v>
      </c>
      <c r="SPH31">
        <f t="shared" si="217"/>
        <v>0</v>
      </c>
      <c r="SPI31">
        <f t="shared" si="217"/>
        <v>0</v>
      </c>
      <c r="SPJ31">
        <f t="shared" si="217"/>
        <v>0</v>
      </c>
      <c r="SPK31">
        <f t="shared" si="217"/>
        <v>0</v>
      </c>
      <c r="SPL31">
        <f t="shared" si="217"/>
        <v>0</v>
      </c>
      <c r="SPM31">
        <f t="shared" si="217"/>
        <v>0</v>
      </c>
      <c r="SPN31">
        <f t="shared" si="217"/>
        <v>0</v>
      </c>
      <c r="SPO31">
        <f t="shared" si="217"/>
        <v>0</v>
      </c>
      <c r="SPP31">
        <f t="shared" si="217"/>
        <v>0</v>
      </c>
      <c r="SPQ31">
        <f t="shared" si="217"/>
        <v>0</v>
      </c>
      <c r="SPR31">
        <f t="shared" si="217"/>
        <v>0</v>
      </c>
      <c r="SPS31">
        <f t="shared" si="217"/>
        <v>0</v>
      </c>
      <c r="SPT31">
        <f t="shared" si="217"/>
        <v>0</v>
      </c>
      <c r="SPU31">
        <f t="shared" si="217"/>
        <v>0</v>
      </c>
      <c r="SPV31">
        <f t="shared" si="217"/>
        <v>0</v>
      </c>
      <c r="SPW31">
        <f t="shared" si="217"/>
        <v>0</v>
      </c>
      <c r="SPX31">
        <f t="shared" si="217"/>
        <v>0</v>
      </c>
      <c r="SPY31">
        <f t="shared" si="217"/>
        <v>0</v>
      </c>
      <c r="SPZ31">
        <f t="shared" si="217"/>
        <v>0</v>
      </c>
      <c r="SQA31">
        <f t="shared" si="217"/>
        <v>0</v>
      </c>
      <c r="SQB31">
        <f t="shared" si="217"/>
        <v>0</v>
      </c>
      <c r="SQC31">
        <f t="shared" si="217"/>
        <v>0</v>
      </c>
      <c r="SQD31">
        <f t="shared" si="217"/>
        <v>0</v>
      </c>
      <c r="SQE31">
        <f t="shared" si="217"/>
        <v>0</v>
      </c>
      <c r="SQF31">
        <f t="shared" si="217"/>
        <v>0</v>
      </c>
      <c r="SQG31">
        <f t="shared" si="217"/>
        <v>0</v>
      </c>
      <c r="SQH31">
        <f t="shared" si="217"/>
        <v>0</v>
      </c>
      <c r="SQI31">
        <f t="shared" si="217"/>
        <v>0</v>
      </c>
      <c r="SQJ31">
        <f t="shared" si="217"/>
        <v>0</v>
      </c>
      <c r="SQK31">
        <f t="shared" si="217"/>
        <v>0</v>
      </c>
      <c r="SQL31">
        <f t="shared" si="217"/>
        <v>0</v>
      </c>
      <c r="SQM31">
        <f t="shared" si="217"/>
        <v>0</v>
      </c>
      <c r="SQN31">
        <f t="shared" si="217"/>
        <v>0</v>
      </c>
      <c r="SQO31">
        <f t="shared" si="217"/>
        <v>0</v>
      </c>
      <c r="SQP31">
        <f t="shared" si="217"/>
        <v>0</v>
      </c>
      <c r="SQQ31">
        <f t="shared" si="217"/>
        <v>0</v>
      </c>
      <c r="SQR31">
        <f t="shared" si="217"/>
        <v>0</v>
      </c>
      <c r="SQS31">
        <f t="shared" si="217"/>
        <v>0</v>
      </c>
      <c r="SQT31">
        <f t="shared" si="217"/>
        <v>0</v>
      </c>
      <c r="SQU31">
        <f t="shared" si="217"/>
        <v>0</v>
      </c>
      <c r="SQV31">
        <f t="shared" si="217"/>
        <v>0</v>
      </c>
      <c r="SQW31">
        <f t="shared" si="217"/>
        <v>0</v>
      </c>
      <c r="SQX31">
        <f t="shared" si="217"/>
        <v>0</v>
      </c>
      <c r="SQY31">
        <f t="shared" si="217"/>
        <v>0</v>
      </c>
      <c r="SQZ31">
        <f t="shared" si="217"/>
        <v>0</v>
      </c>
      <c r="SRA31">
        <f t="shared" si="217"/>
        <v>0</v>
      </c>
      <c r="SRB31">
        <f t="shared" si="217"/>
        <v>0</v>
      </c>
      <c r="SRC31">
        <f t="shared" si="217"/>
        <v>0</v>
      </c>
      <c r="SRD31">
        <f t="shared" si="217"/>
        <v>0</v>
      </c>
      <c r="SRE31">
        <f t="shared" si="217"/>
        <v>0</v>
      </c>
      <c r="SRF31">
        <f t="shared" si="217"/>
        <v>0</v>
      </c>
      <c r="SRG31">
        <f t="shared" si="217"/>
        <v>0</v>
      </c>
      <c r="SRH31">
        <f t="shared" si="217"/>
        <v>0</v>
      </c>
      <c r="SRI31">
        <f t="shared" si="217"/>
        <v>0</v>
      </c>
      <c r="SRJ31">
        <f t="shared" si="217"/>
        <v>0</v>
      </c>
      <c r="SRK31">
        <f t="shared" ref="SRK31:STV31" si="218">SRJ32</f>
        <v>0</v>
      </c>
      <c r="SRL31">
        <f t="shared" si="218"/>
        <v>0</v>
      </c>
      <c r="SRM31">
        <f t="shared" si="218"/>
        <v>0</v>
      </c>
      <c r="SRN31">
        <f t="shared" si="218"/>
        <v>0</v>
      </c>
      <c r="SRO31">
        <f t="shared" si="218"/>
        <v>0</v>
      </c>
      <c r="SRP31">
        <f t="shared" si="218"/>
        <v>0</v>
      </c>
      <c r="SRQ31">
        <f t="shared" si="218"/>
        <v>0</v>
      </c>
      <c r="SRR31">
        <f t="shared" si="218"/>
        <v>0</v>
      </c>
      <c r="SRS31">
        <f t="shared" si="218"/>
        <v>0</v>
      </c>
      <c r="SRT31">
        <f t="shared" si="218"/>
        <v>0</v>
      </c>
      <c r="SRU31">
        <f t="shared" si="218"/>
        <v>0</v>
      </c>
      <c r="SRV31">
        <f t="shared" si="218"/>
        <v>0</v>
      </c>
      <c r="SRW31">
        <f t="shared" si="218"/>
        <v>0</v>
      </c>
      <c r="SRX31">
        <f t="shared" si="218"/>
        <v>0</v>
      </c>
      <c r="SRY31">
        <f t="shared" si="218"/>
        <v>0</v>
      </c>
      <c r="SRZ31">
        <f t="shared" si="218"/>
        <v>0</v>
      </c>
      <c r="SSA31">
        <f t="shared" si="218"/>
        <v>0</v>
      </c>
      <c r="SSB31">
        <f t="shared" si="218"/>
        <v>0</v>
      </c>
      <c r="SSC31">
        <f t="shared" si="218"/>
        <v>0</v>
      </c>
      <c r="SSD31">
        <f t="shared" si="218"/>
        <v>0</v>
      </c>
      <c r="SSE31">
        <f t="shared" si="218"/>
        <v>0</v>
      </c>
      <c r="SSF31">
        <f t="shared" si="218"/>
        <v>0</v>
      </c>
      <c r="SSG31">
        <f t="shared" si="218"/>
        <v>0</v>
      </c>
      <c r="SSH31">
        <f t="shared" si="218"/>
        <v>0</v>
      </c>
      <c r="SSI31">
        <f t="shared" si="218"/>
        <v>0</v>
      </c>
      <c r="SSJ31">
        <f t="shared" si="218"/>
        <v>0</v>
      </c>
      <c r="SSK31">
        <f t="shared" si="218"/>
        <v>0</v>
      </c>
      <c r="SSL31">
        <f t="shared" si="218"/>
        <v>0</v>
      </c>
      <c r="SSM31">
        <f t="shared" si="218"/>
        <v>0</v>
      </c>
      <c r="SSN31">
        <f t="shared" si="218"/>
        <v>0</v>
      </c>
      <c r="SSO31">
        <f t="shared" si="218"/>
        <v>0</v>
      </c>
      <c r="SSP31">
        <f t="shared" si="218"/>
        <v>0</v>
      </c>
      <c r="SSQ31">
        <f t="shared" si="218"/>
        <v>0</v>
      </c>
      <c r="SSR31">
        <f t="shared" si="218"/>
        <v>0</v>
      </c>
      <c r="SSS31">
        <f t="shared" si="218"/>
        <v>0</v>
      </c>
      <c r="SST31">
        <f t="shared" si="218"/>
        <v>0</v>
      </c>
      <c r="SSU31">
        <f t="shared" si="218"/>
        <v>0</v>
      </c>
      <c r="SSV31">
        <f t="shared" si="218"/>
        <v>0</v>
      </c>
      <c r="SSW31">
        <f t="shared" si="218"/>
        <v>0</v>
      </c>
      <c r="SSX31">
        <f t="shared" si="218"/>
        <v>0</v>
      </c>
      <c r="SSY31">
        <f t="shared" si="218"/>
        <v>0</v>
      </c>
      <c r="SSZ31">
        <f t="shared" si="218"/>
        <v>0</v>
      </c>
      <c r="STA31">
        <f t="shared" si="218"/>
        <v>0</v>
      </c>
      <c r="STB31">
        <f t="shared" si="218"/>
        <v>0</v>
      </c>
      <c r="STC31">
        <f t="shared" si="218"/>
        <v>0</v>
      </c>
      <c r="STD31">
        <f t="shared" si="218"/>
        <v>0</v>
      </c>
      <c r="STE31">
        <f t="shared" si="218"/>
        <v>0</v>
      </c>
      <c r="STF31">
        <f t="shared" si="218"/>
        <v>0</v>
      </c>
      <c r="STG31">
        <f t="shared" si="218"/>
        <v>0</v>
      </c>
      <c r="STH31">
        <f t="shared" si="218"/>
        <v>0</v>
      </c>
      <c r="STI31">
        <f t="shared" si="218"/>
        <v>0</v>
      </c>
      <c r="STJ31">
        <f t="shared" si="218"/>
        <v>0</v>
      </c>
      <c r="STK31">
        <f t="shared" si="218"/>
        <v>0</v>
      </c>
      <c r="STL31">
        <f t="shared" si="218"/>
        <v>0</v>
      </c>
      <c r="STM31">
        <f t="shared" si="218"/>
        <v>0</v>
      </c>
      <c r="STN31">
        <f t="shared" si="218"/>
        <v>0</v>
      </c>
      <c r="STO31">
        <f t="shared" si="218"/>
        <v>0</v>
      </c>
      <c r="STP31">
        <f t="shared" si="218"/>
        <v>0</v>
      </c>
      <c r="STQ31">
        <f t="shared" si="218"/>
        <v>0</v>
      </c>
      <c r="STR31">
        <f t="shared" si="218"/>
        <v>0</v>
      </c>
      <c r="STS31">
        <f t="shared" si="218"/>
        <v>0</v>
      </c>
      <c r="STT31">
        <f t="shared" si="218"/>
        <v>0</v>
      </c>
      <c r="STU31">
        <f t="shared" si="218"/>
        <v>0</v>
      </c>
      <c r="STV31">
        <f t="shared" si="218"/>
        <v>0</v>
      </c>
      <c r="STW31">
        <f t="shared" ref="STW31:SWH31" si="219">STV32</f>
        <v>0</v>
      </c>
      <c r="STX31">
        <f t="shared" si="219"/>
        <v>0</v>
      </c>
      <c r="STY31">
        <f t="shared" si="219"/>
        <v>0</v>
      </c>
      <c r="STZ31">
        <f t="shared" si="219"/>
        <v>0</v>
      </c>
      <c r="SUA31">
        <f t="shared" si="219"/>
        <v>0</v>
      </c>
      <c r="SUB31">
        <f t="shared" si="219"/>
        <v>0</v>
      </c>
      <c r="SUC31">
        <f t="shared" si="219"/>
        <v>0</v>
      </c>
      <c r="SUD31">
        <f t="shared" si="219"/>
        <v>0</v>
      </c>
      <c r="SUE31">
        <f t="shared" si="219"/>
        <v>0</v>
      </c>
      <c r="SUF31">
        <f t="shared" si="219"/>
        <v>0</v>
      </c>
      <c r="SUG31">
        <f t="shared" si="219"/>
        <v>0</v>
      </c>
      <c r="SUH31">
        <f t="shared" si="219"/>
        <v>0</v>
      </c>
      <c r="SUI31">
        <f t="shared" si="219"/>
        <v>0</v>
      </c>
      <c r="SUJ31">
        <f t="shared" si="219"/>
        <v>0</v>
      </c>
      <c r="SUK31">
        <f t="shared" si="219"/>
        <v>0</v>
      </c>
      <c r="SUL31">
        <f t="shared" si="219"/>
        <v>0</v>
      </c>
      <c r="SUM31">
        <f t="shared" si="219"/>
        <v>0</v>
      </c>
      <c r="SUN31">
        <f t="shared" si="219"/>
        <v>0</v>
      </c>
      <c r="SUO31">
        <f t="shared" si="219"/>
        <v>0</v>
      </c>
      <c r="SUP31">
        <f t="shared" si="219"/>
        <v>0</v>
      </c>
      <c r="SUQ31">
        <f t="shared" si="219"/>
        <v>0</v>
      </c>
      <c r="SUR31">
        <f t="shared" si="219"/>
        <v>0</v>
      </c>
      <c r="SUS31">
        <f t="shared" si="219"/>
        <v>0</v>
      </c>
      <c r="SUT31">
        <f t="shared" si="219"/>
        <v>0</v>
      </c>
      <c r="SUU31">
        <f t="shared" si="219"/>
        <v>0</v>
      </c>
      <c r="SUV31">
        <f t="shared" si="219"/>
        <v>0</v>
      </c>
      <c r="SUW31">
        <f t="shared" si="219"/>
        <v>0</v>
      </c>
      <c r="SUX31">
        <f t="shared" si="219"/>
        <v>0</v>
      </c>
      <c r="SUY31">
        <f t="shared" si="219"/>
        <v>0</v>
      </c>
      <c r="SUZ31">
        <f t="shared" si="219"/>
        <v>0</v>
      </c>
      <c r="SVA31">
        <f t="shared" si="219"/>
        <v>0</v>
      </c>
      <c r="SVB31">
        <f t="shared" si="219"/>
        <v>0</v>
      </c>
      <c r="SVC31">
        <f t="shared" si="219"/>
        <v>0</v>
      </c>
      <c r="SVD31">
        <f t="shared" si="219"/>
        <v>0</v>
      </c>
      <c r="SVE31">
        <f t="shared" si="219"/>
        <v>0</v>
      </c>
      <c r="SVF31">
        <f t="shared" si="219"/>
        <v>0</v>
      </c>
      <c r="SVG31">
        <f t="shared" si="219"/>
        <v>0</v>
      </c>
      <c r="SVH31">
        <f t="shared" si="219"/>
        <v>0</v>
      </c>
      <c r="SVI31">
        <f t="shared" si="219"/>
        <v>0</v>
      </c>
      <c r="SVJ31">
        <f t="shared" si="219"/>
        <v>0</v>
      </c>
      <c r="SVK31">
        <f t="shared" si="219"/>
        <v>0</v>
      </c>
      <c r="SVL31">
        <f t="shared" si="219"/>
        <v>0</v>
      </c>
      <c r="SVM31">
        <f t="shared" si="219"/>
        <v>0</v>
      </c>
      <c r="SVN31">
        <f t="shared" si="219"/>
        <v>0</v>
      </c>
      <c r="SVO31">
        <f t="shared" si="219"/>
        <v>0</v>
      </c>
      <c r="SVP31">
        <f t="shared" si="219"/>
        <v>0</v>
      </c>
      <c r="SVQ31">
        <f t="shared" si="219"/>
        <v>0</v>
      </c>
      <c r="SVR31">
        <f t="shared" si="219"/>
        <v>0</v>
      </c>
      <c r="SVS31">
        <f t="shared" si="219"/>
        <v>0</v>
      </c>
      <c r="SVT31">
        <f t="shared" si="219"/>
        <v>0</v>
      </c>
      <c r="SVU31">
        <f t="shared" si="219"/>
        <v>0</v>
      </c>
      <c r="SVV31">
        <f t="shared" si="219"/>
        <v>0</v>
      </c>
      <c r="SVW31">
        <f t="shared" si="219"/>
        <v>0</v>
      </c>
      <c r="SVX31">
        <f t="shared" si="219"/>
        <v>0</v>
      </c>
      <c r="SVY31">
        <f t="shared" si="219"/>
        <v>0</v>
      </c>
      <c r="SVZ31">
        <f t="shared" si="219"/>
        <v>0</v>
      </c>
      <c r="SWA31">
        <f t="shared" si="219"/>
        <v>0</v>
      </c>
      <c r="SWB31">
        <f t="shared" si="219"/>
        <v>0</v>
      </c>
      <c r="SWC31">
        <f t="shared" si="219"/>
        <v>0</v>
      </c>
      <c r="SWD31">
        <f t="shared" si="219"/>
        <v>0</v>
      </c>
      <c r="SWE31">
        <f t="shared" si="219"/>
        <v>0</v>
      </c>
      <c r="SWF31">
        <f t="shared" si="219"/>
        <v>0</v>
      </c>
      <c r="SWG31">
        <f t="shared" si="219"/>
        <v>0</v>
      </c>
      <c r="SWH31">
        <f t="shared" si="219"/>
        <v>0</v>
      </c>
      <c r="SWI31">
        <f t="shared" ref="SWI31:SYT31" si="220">SWH32</f>
        <v>0</v>
      </c>
      <c r="SWJ31">
        <f t="shared" si="220"/>
        <v>0</v>
      </c>
      <c r="SWK31">
        <f t="shared" si="220"/>
        <v>0</v>
      </c>
      <c r="SWL31">
        <f t="shared" si="220"/>
        <v>0</v>
      </c>
      <c r="SWM31">
        <f t="shared" si="220"/>
        <v>0</v>
      </c>
      <c r="SWN31">
        <f t="shared" si="220"/>
        <v>0</v>
      </c>
      <c r="SWO31">
        <f t="shared" si="220"/>
        <v>0</v>
      </c>
      <c r="SWP31">
        <f t="shared" si="220"/>
        <v>0</v>
      </c>
      <c r="SWQ31">
        <f t="shared" si="220"/>
        <v>0</v>
      </c>
      <c r="SWR31">
        <f t="shared" si="220"/>
        <v>0</v>
      </c>
      <c r="SWS31">
        <f t="shared" si="220"/>
        <v>0</v>
      </c>
      <c r="SWT31">
        <f t="shared" si="220"/>
        <v>0</v>
      </c>
      <c r="SWU31">
        <f t="shared" si="220"/>
        <v>0</v>
      </c>
      <c r="SWV31">
        <f t="shared" si="220"/>
        <v>0</v>
      </c>
      <c r="SWW31">
        <f t="shared" si="220"/>
        <v>0</v>
      </c>
      <c r="SWX31">
        <f t="shared" si="220"/>
        <v>0</v>
      </c>
      <c r="SWY31">
        <f t="shared" si="220"/>
        <v>0</v>
      </c>
      <c r="SWZ31">
        <f t="shared" si="220"/>
        <v>0</v>
      </c>
      <c r="SXA31">
        <f t="shared" si="220"/>
        <v>0</v>
      </c>
      <c r="SXB31">
        <f t="shared" si="220"/>
        <v>0</v>
      </c>
      <c r="SXC31">
        <f t="shared" si="220"/>
        <v>0</v>
      </c>
      <c r="SXD31">
        <f t="shared" si="220"/>
        <v>0</v>
      </c>
      <c r="SXE31">
        <f t="shared" si="220"/>
        <v>0</v>
      </c>
      <c r="SXF31">
        <f t="shared" si="220"/>
        <v>0</v>
      </c>
      <c r="SXG31">
        <f t="shared" si="220"/>
        <v>0</v>
      </c>
      <c r="SXH31">
        <f t="shared" si="220"/>
        <v>0</v>
      </c>
      <c r="SXI31">
        <f t="shared" si="220"/>
        <v>0</v>
      </c>
      <c r="SXJ31">
        <f t="shared" si="220"/>
        <v>0</v>
      </c>
      <c r="SXK31">
        <f t="shared" si="220"/>
        <v>0</v>
      </c>
      <c r="SXL31">
        <f t="shared" si="220"/>
        <v>0</v>
      </c>
      <c r="SXM31">
        <f t="shared" si="220"/>
        <v>0</v>
      </c>
      <c r="SXN31">
        <f t="shared" si="220"/>
        <v>0</v>
      </c>
      <c r="SXO31">
        <f t="shared" si="220"/>
        <v>0</v>
      </c>
      <c r="SXP31">
        <f t="shared" si="220"/>
        <v>0</v>
      </c>
      <c r="SXQ31">
        <f t="shared" si="220"/>
        <v>0</v>
      </c>
      <c r="SXR31">
        <f t="shared" si="220"/>
        <v>0</v>
      </c>
      <c r="SXS31">
        <f t="shared" si="220"/>
        <v>0</v>
      </c>
      <c r="SXT31">
        <f t="shared" si="220"/>
        <v>0</v>
      </c>
      <c r="SXU31">
        <f t="shared" si="220"/>
        <v>0</v>
      </c>
      <c r="SXV31">
        <f t="shared" si="220"/>
        <v>0</v>
      </c>
      <c r="SXW31">
        <f t="shared" si="220"/>
        <v>0</v>
      </c>
      <c r="SXX31">
        <f t="shared" si="220"/>
        <v>0</v>
      </c>
      <c r="SXY31">
        <f t="shared" si="220"/>
        <v>0</v>
      </c>
      <c r="SXZ31">
        <f t="shared" si="220"/>
        <v>0</v>
      </c>
      <c r="SYA31">
        <f t="shared" si="220"/>
        <v>0</v>
      </c>
      <c r="SYB31">
        <f t="shared" si="220"/>
        <v>0</v>
      </c>
      <c r="SYC31">
        <f t="shared" si="220"/>
        <v>0</v>
      </c>
      <c r="SYD31">
        <f t="shared" si="220"/>
        <v>0</v>
      </c>
      <c r="SYE31">
        <f t="shared" si="220"/>
        <v>0</v>
      </c>
      <c r="SYF31">
        <f t="shared" si="220"/>
        <v>0</v>
      </c>
      <c r="SYG31">
        <f t="shared" si="220"/>
        <v>0</v>
      </c>
      <c r="SYH31">
        <f t="shared" si="220"/>
        <v>0</v>
      </c>
      <c r="SYI31">
        <f t="shared" si="220"/>
        <v>0</v>
      </c>
      <c r="SYJ31">
        <f t="shared" si="220"/>
        <v>0</v>
      </c>
      <c r="SYK31">
        <f t="shared" si="220"/>
        <v>0</v>
      </c>
      <c r="SYL31">
        <f t="shared" si="220"/>
        <v>0</v>
      </c>
      <c r="SYM31">
        <f t="shared" si="220"/>
        <v>0</v>
      </c>
      <c r="SYN31">
        <f t="shared" si="220"/>
        <v>0</v>
      </c>
      <c r="SYO31">
        <f t="shared" si="220"/>
        <v>0</v>
      </c>
      <c r="SYP31">
        <f t="shared" si="220"/>
        <v>0</v>
      </c>
      <c r="SYQ31">
        <f t="shared" si="220"/>
        <v>0</v>
      </c>
      <c r="SYR31">
        <f t="shared" si="220"/>
        <v>0</v>
      </c>
      <c r="SYS31">
        <f t="shared" si="220"/>
        <v>0</v>
      </c>
      <c r="SYT31">
        <f t="shared" si="220"/>
        <v>0</v>
      </c>
      <c r="SYU31">
        <f t="shared" ref="SYU31:TBF31" si="221">SYT32</f>
        <v>0</v>
      </c>
      <c r="SYV31">
        <f t="shared" si="221"/>
        <v>0</v>
      </c>
      <c r="SYW31">
        <f t="shared" si="221"/>
        <v>0</v>
      </c>
      <c r="SYX31">
        <f t="shared" si="221"/>
        <v>0</v>
      </c>
      <c r="SYY31">
        <f t="shared" si="221"/>
        <v>0</v>
      </c>
      <c r="SYZ31">
        <f t="shared" si="221"/>
        <v>0</v>
      </c>
      <c r="SZA31">
        <f t="shared" si="221"/>
        <v>0</v>
      </c>
      <c r="SZB31">
        <f t="shared" si="221"/>
        <v>0</v>
      </c>
      <c r="SZC31">
        <f t="shared" si="221"/>
        <v>0</v>
      </c>
      <c r="SZD31">
        <f t="shared" si="221"/>
        <v>0</v>
      </c>
      <c r="SZE31">
        <f t="shared" si="221"/>
        <v>0</v>
      </c>
      <c r="SZF31">
        <f t="shared" si="221"/>
        <v>0</v>
      </c>
      <c r="SZG31">
        <f t="shared" si="221"/>
        <v>0</v>
      </c>
      <c r="SZH31">
        <f t="shared" si="221"/>
        <v>0</v>
      </c>
      <c r="SZI31">
        <f t="shared" si="221"/>
        <v>0</v>
      </c>
      <c r="SZJ31">
        <f t="shared" si="221"/>
        <v>0</v>
      </c>
      <c r="SZK31">
        <f t="shared" si="221"/>
        <v>0</v>
      </c>
      <c r="SZL31">
        <f t="shared" si="221"/>
        <v>0</v>
      </c>
      <c r="SZM31">
        <f t="shared" si="221"/>
        <v>0</v>
      </c>
      <c r="SZN31">
        <f t="shared" si="221"/>
        <v>0</v>
      </c>
      <c r="SZO31">
        <f t="shared" si="221"/>
        <v>0</v>
      </c>
      <c r="SZP31">
        <f t="shared" si="221"/>
        <v>0</v>
      </c>
      <c r="SZQ31">
        <f t="shared" si="221"/>
        <v>0</v>
      </c>
      <c r="SZR31">
        <f t="shared" si="221"/>
        <v>0</v>
      </c>
      <c r="SZS31">
        <f t="shared" si="221"/>
        <v>0</v>
      </c>
      <c r="SZT31">
        <f t="shared" si="221"/>
        <v>0</v>
      </c>
      <c r="SZU31">
        <f t="shared" si="221"/>
        <v>0</v>
      </c>
      <c r="SZV31">
        <f t="shared" si="221"/>
        <v>0</v>
      </c>
      <c r="SZW31">
        <f t="shared" si="221"/>
        <v>0</v>
      </c>
      <c r="SZX31">
        <f t="shared" si="221"/>
        <v>0</v>
      </c>
      <c r="SZY31">
        <f t="shared" si="221"/>
        <v>0</v>
      </c>
      <c r="SZZ31">
        <f t="shared" si="221"/>
        <v>0</v>
      </c>
      <c r="TAA31">
        <f t="shared" si="221"/>
        <v>0</v>
      </c>
      <c r="TAB31">
        <f t="shared" si="221"/>
        <v>0</v>
      </c>
      <c r="TAC31">
        <f t="shared" si="221"/>
        <v>0</v>
      </c>
      <c r="TAD31">
        <f t="shared" si="221"/>
        <v>0</v>
      </c>
      <c r="TAE31">
        <f t="shared" si="221"/>
        <v>0</v>
      </c>
      <c r="TAF31">
        <f t="shared" si="221"/>
        <v>0</v>
      </c>
      <c r="TAG31">
        <f t="shared" si="221"/>
        <v>0</v>
      </c>
      <c r="TAH31">
        <f t="shared" si="221"/>
        <v>0</v>
      </c>
      <c r="TAI31">
        <f t="shared" si="221"/>
        <v>0</v>
      </c>
      <c r="TAJ31">
        <f t="shared" si="221"/>
        <v>0</v>
      </c>
      <c r="TAK31">
        <f t="shared" si="221"/>
        <v>0</v>
      </c>
      <c r="TAL31">
        <f t="shared" si="221"/>
        <v>0</v>
      </c>
      <c r="TAM31">
        <f t="shared" si="221"/>
        <v>0</v>
      </c>
      <c r="TAN31">
        <f t="shared" si="221"/>
        <v>0</v>
      </c>
      <c r="TAO31">
        <f t="shared" si="221"/>
        <v>0</v>
      </c>
      <c r="TAP31">
        <f t="shared" si="221"/>
        <v>0</v>
      </c>
      <c r="TAQ31">
        <f t="shared" si="221"/>
        <v>0</v>
      </c>
      <c r="TAR31">
        <f t="shared" si="221"/>
        <v>0</v>
      </c>
      <c r="TAS31">
        <f t="shared" si="221"/>
        <v>0</v>
      </c>
      <c r="TAT31">
        <f t="shared" si="221"/>
        <v>0</v>
      </c>
      <c r="TAU31">
        <f t="shared" si="221"/>
        <v>0</v>
      </c>
      <c r="TAV31">
        <f t="shared" si="221"/>
        <v>0</v>
      </c>
      <c r="TAW31">
        <f t="shared" si="221"/>
        <v>0</v>
      </c>
      <c r="TAX31">
        <f t="shared" si="221"/>
        <v>0</v>
      </c>
      <c r="TAY31">
        <f t="shared" si="221"/>
        <v>0</v>
      </c>
      <c r="TAZ31">
        <f t="shared" si="221"/>
        <v>0</v>
      </c>
      <c r="TBA31">
        <f t="shared" si="221"/>
        <v>0</v>
      </c>
      <c r="TBB31">
        <f t="shared" si="221"/>
        <v>0</v>
      </c>
      <c r="TBC31">
        <f t="shared" si="221"/>
        <v>0</v>
      </c>
      <c r="TBD31">
        <f t="shared" si="221"/>
        <v>0</v>
      </c>
      <c r="TBE31">
        <f t="shared" si="221"/>
        <v>0</v>
      </c>
      <c r="TBF31">
        <f t="shared" si="221"/>
        <v>0</v>
      </c>
      <c r="TBG31">
        <f t="shared" ref="TBG31:TDR31" si="222">TBF32</f>
        <v>0</v>
      </c>
      <c r="TBH31">
        <f t="shared" si="222"/>
        <v>0</v>
      </c>
      <c r="TBI31">
        <f t="shared" si="222"/>
        <v>0</v>
      </c>
      <c r="TBJ31">
        <f t="shared" si="222"/>
        <v>0</v>
      </c>
      <c r="TBK31">
        <f t="shared" si="222"/>
        <v>0</v>
      </c>
      <c r="TBL31">
        <f t="shared" si="222"/>
        <v>0</v>
      </c>
      <c r="TBM31">
        <f t="shared" si="222"/>
        <v>0</v>
      </c>
      <c r="TBN31">
        <f t="shared" si="222"/>
        <v>0</v>
      </c>
      <c r="TBO31">
        <f t="shared" si="222"/>
        <v>0</v>
      </c>
      <c r="TBP31">
        <f t="shared" si="222"/>
        <v>0</v>
      </c>
      <c r="TBQ31">
        <f t="shared" si="222"/>
        <v>0</v>
      </c>
      <c r="TBR31">
        <f t="shared" si="222"/>
        <v>0</v>
      </c>
      <c r="TBS31">
        <f t="shared" si="222"/>
        <v>0</v>
      </c>
      <c r="TBT31">
        <f t="shared" si="222"/>
        <v>0</v>
      </c>
      <c r="TBU31">
        <f t="shared" si="222"/>
        <v>0</v>
      </c>
      <c r="TBV31">
        <f t="shared" si="222"/>
        <v>0</v>
      </c>
      <c r="TBW31">
        <f t="shared" si="222"/>
        <v>0</v>
      </c>
      <c r="TBX31">
        <f t="shared" si="222"/>
        <v>0</v>
      </c>
      <c r="TBY31">
        <f t="shared" si="222"/>
        <v>0</v>
      </c>
      <c r="TBZ31">
        <f t="shared" si="222"/>
        <v>0</v>
      </c>
      <c r="TCA31">
        <f t="shared" si="222"/>
        <v>0</v>
      </c>
      <c r="TCB31">
        <f t="shared" si="222"/>
        <v>0</v>
      </c>
      <c r="TCC31">
        <f t="shared" si="222"/>
        <v>0</v>
      </c>
      <c r="TCD31">
        <f t="shared" si="222"/>
        <v>0</v>
      </c>
      <c r="TCE31">
        <f t="shared" si="222"/>
        <v>0</v>
      </c>
      <c r="TCF31">
        <f t="shared" si="222"/>
        <v>0</v>
      </c>
      <c r="TCG31">
        <f t="shared" si="222"/>
        <v>0</v>
      </c>
      <c r="TCH31">
        <f t="shared" si="222"/>
        <v>0</v>
      </c>
      <c r="TCI31">
        <f t="shared" si="222"/>
        <v>0</v>
      </c>
      <c r="TCJ31">
        <f t="shared" si="222"/>
        <v>0</v>
      </c>
      <c r="TCK31">
        <f t="shared" si="222"/>
        <v>0</v>
      </c>
      <c r="TCL31">
        <f t="shared" si="222"/>
        <v>0</v>
      </c>
      <c r="TCM31">
        <f t="shared" si="222"/>
        <v>0</v>
      </c>
      <c r="TCN31">
        <f t="shared" si="222"/>
        <v>0</v>
      </c>
      <c r="TCO31">
        <f t="shared" si="222"/>
        <v>0</v>
      </c>
      <c r="TCP31">
        <f t="shared" si="222"/>
        <v>0</v>
      </c>
      <c r="TCQ31">
        <f t="shared" si="222"/>
        <v>0</v>
      </c>
      <c r="TCR31">
        <f t="shared" si="222"/>
        <v>0</v>
      </c>
      <c r="TCS31">
        <f t="shared" si="222"/>
        <v>0</v>
      </c>
      <c r="TCT31">
        <f t="shared" si="222"/>
        <v>0</v>
      </c>
      <c r="TCU31">
        <f t="shared" si="222"/>
        <v>0</v>
      </c>
      <c r="TCV31">
        <f t="shared" si="222"/>
        <v>0</v>
      </c>
      <c r="TCW31">
        <f t="shared" si="222"/>
        <v>0</v>
      </c>
      <c r="TCX31">
        <f t="shared" si="222"/>
        <v>0</v>
      </c>
      <c r="TCY31">
        <f t="shared" si="222"/>
        <v>0</v>
      </c>
      <c r="TCZ31">
        <f t="shared" si="222"/>
        <v>0</v>
      </c>
      <c r="TDA31">
        <f t="shared" si="222"/>
        <v>0</v>
      </c>
      <c r="TDB31">
        <f t="shared" si="222"/>
        <v>0</v>
      </c>
      <c r="TDC31">
        <f t="shared" si="222"/>
        <v>0</v>
      </c>
      <c r="TDD31">
        <f t="shared" si="222"/>
        <v>0</v>
      </c>
      <c r="TDE31">
        <f t="shared" si="222"/>
        <v>0</v>
      </c>
      <c r="TDF31">
        <f t="shared" si="222"/>
        <v>0</v>
      </c>
      <c r="TDG31">
        <f t="shared" si="222"/>
        <v>0</v>
      </c>
      <c r="TDH31">
        <f t="shared" si="222"/>
        <v>0</v>
      </c>
      <c r="TDI31">
        <f t="shared" si="222"/>
        <v>0</v>
      </c>
      <c r="TDJ31">
        <f t="shared" si="222"/>
        <v>0</v>
      </c>
      <c r="TDK31">
        <f t="shared" si="222"/>
        <v>0</v>
      </c>
      <c r="TDL31">
        <f t="shared" si="222"/>
        <v>0</v>
      </c>
      <c r="TDM31">
        <f t="shared" si="222"/>
        <v>0</v>
      </c>
      <c r="TDN31">
        <f t="shared" si="222"/>
        <v>0</v>
      </c>
      <c r="TDO31">
        <f t="shared" si="222"/>
        <v>0</v>
      </c>
      <c r="TDP31">
        <f t="shared" si="222"/>
        <v>0</v>
      </c>
      <c r="TDQ31">
        <f t="shared" si="222"/>
        <v>0</v>
      </c>
      <c r="TDR31">
        <f t="shared" si="222"/>
        <v>0</v>
      </c>
      <c r="TDS31">
        <f t="shared" ref="TDS31:TGD31" si="223">TDR32</f>
        <v>0</v>
      </c>
      <c r="TDT31">
        <f t="shared" si="223"/>
        <v>0</v>
      </c>
      <c r="TDU31">
        <f t="shared" si="223"/>
        <v>0</v>
      </c>
      <c r="TDV31">
        <f t="shared" si="223"/>
        <v>0</v>
      </c>
      <c r="TDW31">
        <f t="shared" si="223"/>
        <v>0</v>
      </c>
      <c r="TDX31">
        <f t="shared" si="223"/>
        <v>0</v>
      </c>
      <c r="TDY31">
        <f t="shared" si="223"/>
        <v>0</v>
      </c>
      <c r="TDZ31">
        <f t="shared" si="223"/>
        <v>0</v>
      </c>
      <c r="TEA31">
        <f t="shared" si="223"/>
        <v>0</v>
      </c>
      <c r="TEB31">
        <f t="shared" si="223"/>
        <v>0</v>
      </c>
      <c r="TEC31">
        <f t="shared" si="223"/>
        <v>0</v>
      </c>
      <c r="TED31">
        <f t="shared" si="223"/>
        <v>0</v>
      </c>
      <c r="TEE31">
        <f t="shared" si="223"/>
        <v>0</v>
      </c>
      <c r="TEF31">
        <f t="shared" si="223"/>
        <v>0</v>
      </c>
      <c r="TEG31">
        <f t="shared" si="223"/>
        <v>0</v>
      </c>
      <c r="TEH31">
        <f t="shared" si="223"/>
        <v>0</v>
      </c>
      <c r="TEI31">
        <f t="shared" si="223"/>
        <v>0</v>
      </c>
      <c r="TEJ31">
        <f t="shared" si="223"/>
        <v>0</v>
      </c>
      <c r="TEK31">
        <f t="shared" si="223"/>
        <v>0</v>
      </c>
      <c r="TEL31">
        <f t="shared" si="223"/>
        <v>0</v>
      </c>
      <c r="TEM31">
        <f t="shared" si="223"/>
        <v>0</v>
      </c>
      <c r="TEN31">
        <f t="shared" si="223"/>
        <v>0</v>
      </c>
      <c r="TEO31">
        <f t="shared" si="223"/>
        <v>0</v>
      </c>
      <c r="TEP31">
        <f t="shared" si="223"/>
        <v>0</v>
      </c>
      <c r="TEQ31">
        <f t="shared" si="223"/>
        <v>0</v>
      </c>
      <c r="TER31">
        <f t="shared" si="223"/>
        <v>0</v>
      </c>
      <c r="TES31">
        <f t="shared" si="223"/>
        <v>0</v>
      </c>
      <c r="TET31">
        <f t="shared" si="223"/>
        <v>0</v>
      </c>
      <c r="TEU31">
        <f t="shared" si="223"/>
        <v>0</v>
      </c>
      <c r="TEV31">
        <f t="shared" si="223"/>
        <v>0</v>
      </c>
      <c r="TEW31">
        <f t="shared" si="223"/>
        <v>0</v>
      </c>
      <c r="TEX31">
        <f t="shared" si="223"/>
        <v>0</v>
      </c>
      <c r="TEY31">
        <f t="shared" si="223"/>
        <v>0</v>
      </c>
      <c r="TEZ31">
        <f t="shared" si="223"/>
        <v>0</v>
      </c>
      <c r="TFA31">
        <f t="shared" si="223"/>
        <v>0</v>
      </c>
      <c r="TFB31">
        <f t="shared" si="223"/>
        <v>0</v>
      </c>
      <c r="TFC31">
        <f t="shared" si="223"/>
        <v>0</v>
      </c>
      <c r="TFD31">
        <f t="shared" si="223"/>
        <v>0</v>
      </c>
      <c r="TFE31">
        <f t="shared" si="223"/>
        <v>0</v>
      </c>
      <c r="TFF31">
        <f t="shared" si="223"/>
        <v>0</v>
      </c>
      <c r="TFG31">
        <f t="shared" si="223"/>
        <v>0</v>
      </c>
      <c r="TFH31">
        <f t="shared" si="223"/>
        <v>0</v>
      </c>
      <c r="TFI31">
        <f t="shared" si="223"/>
        <v>0</v>
      </c>
      <c r="TFJ31">
        <f t="shared" si="223"/>
        <v>0</v>
      </c>
      <c r="TFK31">
        <f t="shared" si="223"/>
        <v>0</v>
      </c>
      <c r="TFL31">
        <f t="shared" si="223"/>
        <v>0</v>
      </c>
      <c r="TFM31">
        <f t="shared" si="223"/>
        <v>0</v>
      </c>
      <c r="TFN31">
        <f t="shared" si="223"/>
        <v>0</v>
      </c>
      <c r="TFO31">
        <f t="shared" si="223"/>
        <v>0</v>
      </c>
      <c r="TFP31">
        <f t="shared" si="223"/>
        <v>0</v>
      </c>
      <c r="TFQ31">
        <f t="shared" si="223"/>
        <v>0</v>
      </c>
      <c r="TFR31">
        <f t="shared" si="223"/>
        <v>0</v>
      </c>
      <c r="TFS31">
        <f t="shared" si="223"/>
        <v>0</v>
      </c>
      <c r="TFT31">
        <f t="shared" si="223"/>
        <v>0</v>
      </c>
      <c r="TFU31">
        <f t="shared" si="223"/>
        <v>0</v>
      </c>
      <c r="TFV31">
        <f t="shared" si="223"/>
        <v>0</v>
      </c>
      <c r="TFW31">
        <f t="shared" si="223"/>
        <v>0</v>
      </c>
      <c r="TFX31">
        <f t="shared" si="223"/>
        <v>0</v>
      </c>
      <c r="TFY31">
        <f t="shared" si="223"/>
        <v>0</v>
      </c>
      <c r="TFZ31">
        <f t="shared" si="223"/>
        <v>0</v>
      </c>
      <c r="TGA31">
        <f t="shared" si="223"/>
        <v>0</v>
      </c>
      <c r="TGB31">
        <f t="shared" si="223"/>
        <v>0</v>
      </c>
      <c r="TGC31">
        <f t="shared" si="223"/>
        <v>0</v>
      </c>
      <c r="TGD31">
        <f t="shared" si="223"/>
        <v>0</v>
      </c>
      <c r="TGE31">
        <f t="shared" ref="TGE31:TIP31" si="224">TGD32</f>
        <v>0</v>
      </c>
      <c r="TGF31">
        <f t="shared" si="224"/>
        <v>0</v>
      </c>
      <c r="TGG31">
        <f t="shared" si="224"/>
        <v>0</v>
      </c>
      <c r="TGH31">
        <f t="shared" si="224"/>
        <v>0</v>
      </c>
      <c r="TGI31">
        <f t="shared" si="224"/>
        <v>0</v>
      </c>
      <c r="TGJ31">
        <f t="shared" si="224"/>
        <v>0</v>
      </c>
      <c r="TGK31">
        <f t="shared" si="224"/>
        <v>0</v>
      </c>
      <c r="TGL31">
        <f t="shared" si="224"/>
        <v>0</v>
      </c>
      <c r="TGM31">
        <f t="shared" si="224"/>
        <v>0</v>
      </c>
      <c r="TGN31">
        <f t="shared" si="224"/>
        <v>0</v>
      </c>
      <c r="TGO31">
        <f t="shared" si="224"/>
        <v>0</v>
      </c>
      <c r="TGP31">
        <f t="shared" si="224"/>
        <v>0</v>
      </c>
      <c r="TGQ31">
        <f t="shared" si="224"/>
        <v>0</v>
      </c>
      <c r="TGR31">
        <f t="shared" si="224"/>
        <v>0</v>
      </c>
      <c r="TGS31">
        <f t="shared" si="224"/>
        <v>0</v>
      </c>
      <c r="TGT31">
        <f t="shared" si="224"/>
        <v>0</v>
      </c>
      <c r="TGU31">
        <f t="shared" si="224"/>
        <v>0</v>
      </c>
      <c r="TGV31">
        <f t="shared" si="224"/>
        <v>0</v>
      </c>
      <c r="TGW31">
        <f t="shared" si="224"/>
        <v>0</v>
      </c>
      <c r="TGX31">
        <f t="shared" si="224"/>
        <v>0</v>
      </c>
      <c r="TGY31">
        <f t="shared" si="224"/>
        <v>0</v>
      </c>
      <c r="TGZ31">
        <f t="shared" si="224"/>
        <v>0</v>
      </c>
      <c r="THA31">
        <f t="shared" si="224"/>
        <v>0</v>
      </c>
      <c r="THB31">
        <f t="shared" si="224"/>
        <v>0</v>
      </c>
      <c r="THC31">
        <f t="shared" si="224"/>
        <v>0</v>
      </c>
      <c r="THD31">
        <f t="shared" si="224"/>
        <v>0</v>
      </c>
      <c r="THE31">
        <f t="shared" si="224"/>
        <v>0</v>
      </c>
      <c r="THF31">
        <f t="shared" si="224"/>
        <v>0</v>
      </c>
      <c r="THG31">
        <f t="shared" si="224"/>
        <v>0</v>
      </c>
      <c r="THH31">
        <f t="shared" si="224"/>
        <v>0</v>
      </c>
      <c r="THI31">
        <f t="shared" si="224"/>
        <v>0</v>
      </c>
      <c r="THJ31">
        <f t="shared" si="224"/>
        <v>0</v>
      </c>
      <c r="THK31">
        <f t="shared" si="224"/>
        <v>0</v>
      </c>
      <c r="THL31">
        <f t="shared" si="224"/>
        <v>0</v>
      </c>
      <c r="THM31">
        <f t="shared" si="224"/>
        <v>0</v>
      </c>
      <c r="THN31">
        <f t="shared" si="224"/>
        <v>0</v>
      </c>
      <c r="THO31">
        <f t="shared" si="224"/>
        <v>0</v>
      </c>
      <c r="THP31">
        <f t="shared" si="224"/>
        <v>0</v>
      </c>
      <c r="THQ31">
        <f t="shared" si="224"/>
        <v>0</v>
      </c>
      <c r="THR31">
        <f t="shared" si="224"/>
        <v>0</v>
      </c>
      <c r="THS31">
        <f t="shared" si="224"/>
        <v>0</v>
      </c>
      <c r="THT31">
        <f t="shared" si="224"/>
        <v>0</v>
      </c>
      <c r="THU31">
        <f t="shared" si="224"/>
        <v>0</v>
      </c>
      <c r="THV31">
        <f t="shared" si="224"/>
        <v>0</v>
      </c>
      <c r="THW31">
        <f t="shared" si="224"/>
        <v>0</v>
      </c>
      <c r="THX31">
        <f t="shared" si="224"/>
        <v>0</v>
      </c>
      <c r="THY31">
        <f t="shared" si="224"/>
        <v>0</v>
      </c>
      <c r="THZ31">
        <f t="shared" si="224"/>
        <v>0</v>
      </c>
      <c r="TIA31">
        <f t="shared" si="224"/>
        <v>0</v>
      </c>
      <c r="TIB31">
        <f t="shared" si="224"/>
        <v>0</v>
      </c>
      <c r="TIC31">
        <f t="shared" si="224"/>
        <v>0</v>
      </c>
      <c r="TID31">
        <f t="shared" si="224"/>
        <v>0</v>
      </c>
      <c r="TIE31">
        <f t="shared" si="224"/>
        <v>0</v>
      </c>
      <c r="TIF31">
        <f t="shared" si="224"/>
        <v>0</v>
      </c>
      <c r="TIG31">
        <f t="shared" si="224"/>
        <v>0</v>
      </c>
      <c r="TIH31">
        <f t="shared" si="224"/>
        <v>0</v>
      </c>
      <c r="TII31">
        <f t="shared" si="224"/>
        <v>0</v>
      </c>
      <c r="TIJ31">
        <f t="shared" si="224"/>
        <v>0</v>
      </c>
      <c r="TIK31">
        <f t="shared" si="224"/>
        <v>0</v>
      </c>
      <c r="TIL31">
        <f t="shared" si="224"/>
        <v>0</v>
      </c>
      <c r="TIM31">
        <f t="shared" si="224"/>
        <v>0</v>
      </c>
      <c r="TIN31">
        <f t="shared" si="224"/>
        <v>0</v>
      </c>
      <c r="TIO31">
        <f t="shared" si="224"/>
        <v>0</v>
      </c>
      <c r="TIP31">
        <f t="shared" si="224"/>
        <v>0</v>
      </c>
      <c r="TIQ31">
        <f t="shared" ref="TIQ31:TLB31" si="225">TIP32</f>
        <v>0</v>
      </c>
      <c r="TIR31">
        <f t="shared" si="225"/>
        <v>0</v>
      </c>
      <c r="TIS31">
        <f t="shared" si="225"/>
        <v>0</v>
      </c>
      <c r="TIT31">
        <f t="shared" si="225"/>
        <v>0</v>
      </c>
      <c r="TIU31">
        <f t="shared" si="225"/>
        <v>0</v>
      </c>
      <c r="TIV31">
        <f t="shared" si="225"/>
        <v>0</v>
      </c>
      <c r="TIW31">
        <f t="shared" si="225"/>
        <v>0</v>
      </c>
      <c r="TIX31">
        <f t="shared" si="225"/>
        <v>0</v>
      </c>
      <c r="TIY31">
        <f t="shared" si="225"/>
        <v>0</v>
      </c>
      <c r="TIZ31">
        <f t="shared" si="225"/>
        <v>0</v>
      </c>
      <c r="TJA31">
        <f t="shared" si="225"/>
        <v>0</v>
      </c>
      <c r="TJB31">
        <f t="shared" si="225"/>
        <v>0</v>
      </c>
      <c r="TJC31">
        <f t="shared" si="225"/>
        <v>0</v>
      </c>
      <c r="TJD31">
        <f t="shared" si="225"/>
        <v>0</v>
      </c>
      <c r="TJE31">
        <f t="shared" si="225"/>
        <v>0</v>
      </c>
      <c r="TJF31">
        <f t="shared" si="225"/>
        <v>0</v>
      </c>
      <c r="TJG31">
        <f t="shared" si="225"/>
        <v>0</v>
      </c>
      <c r="TJH31">
        <f t="shared" si="225"/>
        <v>0</v>
      </c>
      <c r="TJI31">
        <f t="shared" si="225"/>
        <v>0</v>
      </c>
      <c r="TJJ31">
        <f t="shared" si="225"/>
        <v>0</v>
      </c>
      <c r="TJK31">
        <f t="shared" si="225"/>
        <v>0</v>
      </c>
      <c r="TJL31">
        <f t="shared" si="225"/>
        <v>0</v>
      </c>
      <c r="TJM31">
        <f t="shared" si="225"/>
        <v>0</v>
      </c>
      <c r="TJN31">
        <f t="shared" si="225"/>
        <v>0</v>
      </c>
      <c r="TJO31">
        <f t="shared" si="225"/>
        <v>0</v>
      </c>
      <c r="TJP31">
        <f t="shared" si="225"/>
        <v>0</v>
      </c>
      <c r="TJQ31">
        <f t="shared" si="225"/>
        <v>0</v>
      </c>
      <c r="TJR31">
        <f t="shared" si="225"/>
        <v>0</v>
      </c>
      <c r="TJS31">
        <f t="shared" si="225"/>
        <v>0</v>
      </c>
      <c r="TJT31">
        <f t="shared" si="225"/>
        <v>0</v>
      </c>
      <c r="TJU31">
        <f t="shared" si="225"/>
        <v>0</v>
      </c>
      <c r="TJV31">
        <f t="shared" si="225"/>
        <v>0</v>
      </c>
      <c r="TJW31">
        <f t="shared" si="225"/>
        <v>0</v>
      </c>
      <c r="TJX31">
        <f t="shared" si="225"/>
        <v>0</v>
      </c>
      <c r="TJY31">
        <f t="shared" si="225"/>
        <v>0</v>
      </c>
      <c r="TJZ31">
        <f t="shared" si="225"/>
        <v>0</v>
      </c>
      <c r="TKA31">
        <f t="shared" si="225"/>
        <v>0</v>
      </c>
      <c r="TKB31">
        <f t="shared" si="225"/>
        <v>0</v>
      </c>
      <c r="TKC31">
        <f t="shared" si="225"/>
        <v>0</v>
      </c>
      <c r="TKD31">
        <f t="shared" si="225"/>
        <v>0</v>
      </c>
      <c r="TKE31">
        <f t="shared" si="225"/>
        <v>0</v>
      </c>
      <c r="TKF31">
        <f t="shared" si="225"/>
        <v>0</v>
      </c>
      <c r="TKG31">
        <f t="shared" si="225"/>
        <v>0</v>
      </c>
      <c r="TKH31">
        <f t="shared" si="225"/>
        <v>0</v>
      </c>
      <c r="TKI31">
        <f t="shared" si="225"/>
        <v>0</v>
      </c>
      <c r="TKJ31">
        <f t="shared" si="225"/>
        <v>0</v>
      </c>
      <c r="TKK31">
        <f t="shared" si="225"/>
        <v>0</v>
      </c>
      <c r="TKL31">
        <f t="shared" si="225"/>
        <v>0</v>
      </c>
      <c r="TKM31">
        <f t="shared" si="225"/>
        <v>0</v>
      </c>
      <c r="TKN31">
        <f t="shared" si="225"/>
        <v>0</v>
      </c>
      <c r="TKO31">
        <f t="shared" si="225"/>
        <v>0</v>
      </c>
      <c r="TKP31">
        <f t="shared" si="225"/>
        <v>0</v>
      </c>
      <c r="TKQ31">
        <f t="shared" si="225"/>
        <v>0</v>
      </c>
      <c r="TKR31">
        <f t="shared" si="225"/>
        <v>0</v>
      </c>
      <c r="TKS31">
        <f t="shared" si="225"/>
        <v>0</v>
      </c>
      <c r="TKT31">
        <f t="shared" si="225"/>
        <v>0</v>
      </c>
      <c r="TKU31">
        <f t="shared" si="225"/>
        <v>0</v>
      </c>
      <c r="TKV31">
        <f t="shared" si="225"/>
        <v>0</v>
      </c>
      <c r="TKW31">
        <f t="shared" si="225"/>
        <v>0</v>
      </c>
      <c r="TKX31">
        <f t="shared" si="225"/>
        <v>0</v>
      </c>
      <c r="TKY31">
        <f t="shared" si="225"/>
        <v>0</v>
      </c>
      <c r="TKZ31">
        <f t="shared" si="225"/>
        <v>0</v>
      </c>
      <c r="TLA31">
        <f t="shared" si="225"/>
        <v>0</v>
      </c>
      <c r="TLB31">
        <f t="shared" si="225"/>
        <v>0</v>
      </c>
      <c r="TLC31">
        <f t="shared" ref="TLC31:TNN31" si="226">TLB32</f>
        <v>0</v>
      </c>
      <c r="TLD31">
        <f t="shared" si="226"/>
        <v>0</v>
      </c>
      <c r="TLE31">
        <f t="shared" si="226"/>
        <v>0</v>
      </c>
      <c r="TLF31">
        <f t="shared" si="226"/>
        <v>0</v>
      </c>
      <c r="TLG31">
        <f t="shared" si="226"/>
        <v>0</v>
      </c>
      <c r="TLH31">
        <f t="shared" si="226"/>
        <v>0</v>
      </c>
      <c r="TLI31">
        <f t="shared" si="226"/>
        <v>0</v>
      </c>
      <c r="TLJ31">
        <f t="shared" si="226"/>
        <v>0</v>
      </c>
      <c r="TLK31">
        <f t="shared" si="226"/>
        <v>0</v>
      </c>
      <c r="TLL31">
        <f t="shared" si="226"/>
        <v>0</v>
      </c>
      <c r="TLM31">
        <f t="shared" si="226"/>
        <v>0</v>
      </c>
      <c r="TLN31">
        <f t="shared" si="226"/>
        <v>0</v>
      </c>
      <c r="TLO31">
        <f t="shared" si="226"/>
        <v>0</v>
      </c>
      <c r="TLP31">
        <f t="shared" si="226"/>
        <v>0</v>
      </c>
      <c r="TLQ31">
        <f t="shared" si="226"/>
        <v>0</v>
      </c>
      <c r="TLR31">
        <f t="shared" si="226"/>
        <v>0</v>
      </c>
      <c r="TLS31">
        <f t="shared" si="226"/>
        <v>0</v>
      </c>
      <c r="TLT31">
        <f t="shared" si="226"/>
        <v>0</v>
      </c>
      <c r="TLU31">
        <f t="shared" si="226"/>
        <v>0</v>
      </c>
      <c r="TLV31">
        <f t="shared" si="226"/>
        <v>0</v>
      </c>
      <c r="TLW31">
        <f t="shared" si="226"/>
        <v>0</v>
      </c>
      <c r="TLX31">
        <f t="shared" si="226"/>
        <v>0</v>
      </c>
      <c r="TLY31">
        <f t="shared" si="226"/>
        <v>0</v>
      </c>
      <c r="TLZ31">
        <f t="shared" si="226"/>
        <v>0</v>
      </c>
      <c r="TMA31">
        <f t="shared" si="226"/>
        <v>0</v>
      </c>
      <c r="TMB31">
        <f t="shared" si="226"/>
        <v>0</v>
      </c>
      <c r="TMC31">
        <f t="shared" si="226"/>
        <v>0</v>
      </c>
      <c r="TMD31">
        <f t="shared" si="226"/>
        <v>0</v>
      </c>
      <c r="TME31">
        <f t="shared" si="226"/>
        <v>0</v>
      </c>
      <c r="TMF31">
        <f t="shared" si="226"/>
        <v>0</v>
      </c>
      <c r="TMG31">
        <f t="shared" si="226"/>
        <v>0</v>
      </c>
      <c r="TMH31">
        <f t="shared" si="226"/>
        <v>0</v>
      </c>
      <c r="TMI31">
        <f t="shared" si="226"/>
        <v>0</v>
      </c>
      <c r="TMJ31">
        <f t="shared" si="226"/>
        <v>0</v>
      </c>
      <c r="TMK31">
        <f t="shared" si="226"/>
        <v>0</v>
      </c>
      <c r="TML31">
        <f t="shared" si="226"/>
        <v>0</v>
      </c>
      <c r="TMM31">
        <f t="shared" si="226"/>
        <v>0</v>
      </c>
      <c r="TMN31">
        <f t="shared" si="226"/>
        <v>0</v>
      </c>
      <c r="TMO31">
        <f t="shared" si="226"/>
        <v>0</v>
      </c>
      <c r="TMP31">
        <f t="shared" si="226"/>
        <v>0</v>
      </c>
      <c r="TMQ31">
        <f t="shared" si="226"/>
        <v>0</v>
      </c>
      <c r="TMR31">
        <f t="shared" si="226"/>
        <v>0</v>
      </c>
      <c r="TMS31">
        <f t="shared" si="226"/>
        <v>0</v>
      </c>
      <c r="TMT31">
        <f t="shared" si="226"/>
        <v>0</v>
      </c>
      <c r="TMU31">
        <f t="shared" si="226"/>
        <v>0</v>
      </c>
      <c r="TMV31">
        <f t="shared" si="226"/>
        <v>0</v>
      </c>
      <c r="TMW31">
        <f t="shared" si="226"/>
        <v>0</v>
      </c>
      <c r="TMX31">
        <f t="shared" si="226"/>
        <v>0</v>
      </c>
      <c r="TMY31">
        <f t="shared" si="226"/>
        <v>0</v>
      </c>
      <c r="TMZ31">
        <f t="shared" si="226"/>
        <v>0</v>
      </c>
      <c r="TNA31">
        <f t="shared" si="226"/>
        <v>0</v>
      </c>
      <c r="TNB31">
        <f t="shared" si="226"/>
        <v>0</v>
      </c>
      <c r="TNC31">
        <f t="shared" si="226"/>
        <v>0</v>
      </c>
      <c r="TND31">
        <f t="shared" si="226"/>
        <v>0</v>
      </c>
      <c r="TNE31">
        <f t="shared" si="226"/>
        <v>0</v>
      </c>
      <c r="TNF31">
        <f t="shared" si="226"/>
        <v>0</v>
      </c>
      <c r="TNG31">
        <f t="shared" si="226"/>
        <v>0</v>
      </c>
      <c r="TNH31">
        <f t="shared" si="226"/>
        <v>0</v>
      </c>
      <c r="TNI31">
        <f t="shared" si="226"/>
        <v>0</v>
      </c>
      <c r="TNJ31">
        <f t="shared" si="226"/>
        <v>0</v>
      </c>
      <c r="TNK31">
        <f t="shared" si="226"/>
        <v>0</v>
      </c>
      <c r="TNL31">
        <f t="shared" si="226"/>
        <v>0</v>
      </c>
      <c r="TNM31">
        <f t="shared" si="226"/>
        <v>0</v>
      </c>
      <c r="TNN31">
        <f t="shared" si="226"/>
        <v>0</v>
      </c>
      <c r="TNO31">
        <f t="shared" ref="TNO31:TPZ31" si="227">TNN32</f>
        <v>0</v>
      </c>
      <c r="TNP31">
        <f t="shared" si="227"/>
        <v>0</v>
      </c>
      <c r="TNQ31">
        <f t="shared" si="227"/>
        <v>0</v>
      </c>
      <c r="TNR31">
        <f t="shared" si="227"/>
        <v>0</v>
      </c>
      <c r="TNS31">
        <f t="shared" si="227"/>
        <v>0</v>
      </c>
      <c r="TNT31">
        <f t="shared" si="227"/>
        <v>0</v>
      </c>
      <c r="TNU31">
        <f t="shared" si="227"/>
        <v>0</v>
      </c>
      <c r="TNV31">
        <f t="shared" si="227"/>
        <v>0</v>
      </c>
      <c r="TNW31">
        <f t="shared" si="227"/>
        <v>0</v>
      </c>
      <c r="TNX31">
        <f t="shared" si="227"/>
        <v>0</v>
      </c>
      <c r="TNY31">
        <f t="shared" si="227"/>
        <v>0</v>
      </c>
      <c r="TNZ31">
        <f t="shared" si="227"/>
        <v>0</v>
      </c>
      <c r="TOA31">
        <f t="shared" si="227"/>
        <v>0</v>
      </c>
      <c r="TOB31">
        <f t="shared" si="227"/>
        <v>0</v>
      </c>
      <c r="TOC31">
        <f t="shared" si="227"/>
        <v>0</v>
      </c>
      <c r="TOD31">
        <f t="shared" si="227"/>
        <v>0</v>
      </c>
      <c r="TOE31">
        <f t="shared" si="227"/>
        <v>0</v>
      </c>
      <c r="TOF31">
        <f t="shared" si="227"/>
        <v>0</v>
      </c>
      <c r="TOG31">
        <f t="shared" si="227"/>
        <v>0</v>
      </c>
      <c r="TOH31">
        <f t="shared" si="227"/>
        <v>0</v>
      </c>
      <c r="TOI31">
        <f t="shared" si="227"/>
        <v>0</v>
      </c>
      <c r="TOJ31">
        <f t="shared" si="227"/>
        <v>0</v>
      </c>
      <c r="TOK31">
        <f t="shared" si="227"/>
        <v>0</v>
      </c>
      <c r="TOL31">
        <f t="shared" si="227"/>
        <v>0</v>
      </c>
      <c r="TOM31">
        <f t="shared" si="227"/>
        <v>0</v>
      </c>
      <c r="TON31">
        <f t="shared" si="227"/>
        <v>0</v>
      </c>
      <c r="TOO31">
        <f t="shared" si="227"/>
        <v>0</v>
      </c>
      <c r="TOP31">
        <f t="shared" si="227"/>
        <v>0</v>
      </c>
      <c r="TOQ31">
        <f t="shared" si="227"/>
        <v>0</v>
      </c>
      <c r="TOR31">
        <f t="shared" si="227"/>
        <v>0</v>
      </c>
      <c r="TOS31">
        <f t="shared" si="227"/>
        <v>0</v>
      </c>
      <c r="TOT31">
        <f t="shared" si="227"/>
        <v>0</v>
      </c>
      <c r="TOU31">
        <f t="shared" si="227"/>
        <v>0</v>
      </c>
      <c r="TOV31">
        <f t="shared" si="227"/>
        <v>0</v>
      </c>
      <c r="TOW31">
        <f t="shared" si="227"/>
        <v>0</v>
      </c>
      <c r="TOX31">
        <f t="shared" si="227"/>
        <v>0</v>
      </c>
      <c r="TOY31">
        <f t="shared" si="227"/>
        <v>0</v>
      </c>
      <c r="TOZ31">
        <f t="shared" si="227"/>
        <v>0</v>
      </c>
      <c r="TPA31">
        <f t="shared" si="227"/>
        <v>0</v>
      </c>
      <c r="TPB31">
        <f t="shared" si="227"/>
        <v>0</v>
      </c>
      <c r="TPC31">
        <f t="shared" si="227"/>
        <v>0</v>
      </c>
      <c r="TPD31">
        <f t="shared" si="227"/>
        <v>0</v>
      </c>
      <c r="TPE31">
        <f t="shared" si="227"/>
        <v>0</v>
      </c>
      <c r="TPF31">
        <f t="shared" si="227"/>
        <v>0</v>
      </c>
      <c r="TPG31">
        <f t="shared" si="227"/>
        <v>0</v>
      </c>
      <c r="TPH31">
        <f t="shared" si="227"/>
        <v>0</v>
      </c>
      <c r="TPI31">
        <f t="shared" si="227"/>
        <v>0</v>
      </c>
      <c r="TPJ31">
        <f t="shared" si="227"/>
        <v>0</v>
      </c>
      <c r="TPK31">
        <f t="shared" si="227"/>
        <v>0</v>
      </c>
      <c r="TPL31">
        <f t="shared" si="227"/>
        <v>0</v>
      </c>
      <c r="TPM31">
        <f t="shared" si="227"/>
        <v>0</v>
      </c>
      <c r="TPN31">
        <f t="shared" si="227"/>
        <v>0</v>
      </c>
      <c r="TPO31">
        <f t="shared" si="227"/>
        <v>0</v>
      </c>
      <c r="TPP31">
        <f t="shared" si="227"/>
        <v>0</v>
      </c>
      <c r="TPQ31">
        <f t="shared" si="227"/>
        <v>0</v>
      </c>
      <c r="TPR31">
        <f t="shared" si="227"/>
        <v>0</v>
      </c>
      <c r="TPS31">
        <f t="shared" si="227"/>
        <v>0</v>
      </c>
      <c r="TPT31">
        <f t="shared" si="227"/>
        <v>0</v>
      </c>
      <c r="TPU31">
        <f t="shared" si="227"/>
        <v>0</v>
      </c>
      <c r="TPV31">
        <f t="shared" si="227"/>
        <v>0</v>
      </c>
      <c r="TPW31">
        <f t="shared" si="227"/>
        <v>0</v>
      </c>
      <c r="TPX31">
        <f t="shared" si="227"/>
        <v>0</v>
      </c>
      <c r="TPY31">
        <f t="shared" si="227"/>
        <v>0</v>
      </c>
      <c r="TPZ31">
        <f t="shared" si="227"/>
        <v>0</v>
      </c>
      <c r="TQA31">
        <f t="shared" ref="TQA31:TSL31" si="228">TPZ32</f>
        <v>0</v>
      </c>
      <c r="TQB31">
        <f t="shared" si="228"/>
        <v>0</v>
      </c>
      <c r="TQC31">
        <f t="shared" si="228"/>
        <v>0</v>
      </c>
      <c r="TQD31">
        <f t="shared" si="228"/>
        <v>0</v>
      </c>
      <c r="TQE31">
        <f t="shared" si="228"/>
        <v>0</v>
      </c>
      <c r="TQF31">
        <f t="shared" si="228"/>
        <v>0</v>
      </c>
      <c r="TQG31">
        <f t="shared" si="228"/>
        <v>0</v>
      </c>
      <c r="TQH31">
        <f t="shared" si="228"/>
        <v>0</v>
      </c>
      <c r="TQI31">
        <f t="shared" si="228"/>
        <v>0</v>
      </c>
      <c r="TQJ31">
        <f t="shared" si="228"/>
        <v>0</v>
      </c>
      <c r="TQK31">
        <f t="shared" si="228"/>
        <v>0</v>
      </c>
      <c r="TQL31">
        <f t="shared" si="228"/>
        <v>0</v>
      </c>
      <c r="TQM31">
        <f t="shared" si="228"/>
        <v>0</v>
      </c>
      <c r="TQN31">
        <f t="shared" si="228"/>
        <v>0</v>
      </c>
      <c r="TQO31">
        <f t="shared" si="228"/>
        <v>0</v>
      </c>
      <c r="TQP31">
        <f t="shared" si="228"/>
        <v>0</v>
      </c>
      <c r="TQQ31">
        <f t="shared" si="228"/>
        <v>0</v>
      </c>
      <c r="TQR31">
        <f t="shared" si="228"/>
        <v>0</v>
      </c>
      <c r="TQS31">
        <f t="shared" si="228"/>
        <v>0</v>
      </c>
      <c r="TQT31">
        <f t="shared" si="228"/>
        <v>0</v>
      </c>
      <c r="TQU31">
        <f t="shared" si="228"/>
        <v>0</v>
      </c>
      <c r="TQV31">
        <f t="shared" si="228"/>
        <v>0</v>
      </c>
      <c r="TQW31">
        <f t="shared" si="228"/>
        <v>0</v>
      </c>
      <c r="TQX31">
        <f t="shared" si="228"/>
        <v>0</v>
      </c>
      <c r="TQY31">
        <f t="shared" si="228"/>
        <v>0</v>
      </c>
      <c r="TQZ31">
        <f t="shared" si="228"/>
        <v>0</v>
      </c>
      <c r="TRA31">
        <f t="shared" si="228"/>
        <v>0</v>
      </c>
      <c r="TRB31">
        <f t="shared" si="228"/>
        <v>0</v>
      </c>
      <c r="TRC31">
        <f t="shared" si="228"/>
        <v>0</v>
      </c>
      <c r="TRD31">
        <f t="shared" si="228"/>
        <v>0</v>
      </c>
      <c r="TRE31">
        <f t="shared" si="228"/>
        <v>0</v>
      </c>
      <c r="TRF31">
        <f t="shared" si="228"/>
        <v>0</v>
      </c>
      <c r="TRG31">
        <f t="shared" si="228"/>
        <v>0</v>
      </c>
      <c r="TRH31">
        <f t="shared" si="228"/>
        <v>0</v>
      </c>
      <c r="TRI31">
        <f t="shared" si="228"/>
        <v>0</v>
      </c>
      <c r="TRJ31">
        <f t="shared" si="228"/>
        <v>0</v>
      </c>
      <c r="TRK31">
        <f t="shared" si="228"/>
        <v>0</v>
      </c>
      <c r="TRL31">
        <f t="shared" si="228"/>
        <v>0</v>
      </c>
      <c r="TRM31">
        <f t="shared" si="228"/>
        <v>0</v>
      </c>
      <c r="TRN31">
        <f t="shared" si="228"/>
        <v>0</v>
      </c>
      <c r="TRO31">
        <f t="shared" si="228"/>
        <v>0</v>
      </c>
      <c r="TRP31">
        <f t="shared" si="228"/>
        <v>0</v>
      </c>
      <c r="TRQ31">
        <f t="shared" si="228"/>
        <v>0</v>
      </c>
      <c r="TRR31">
        <f t="shared" si="228"/>
        <v>0</v>
      </c>
      <c r="TRS31">
        <f t="shared" si="228"/>
        <v>0</v>
      </c>
      <c r="TRT31">
        <f t="shared" si="228"/>
        <v>0</v>
      </c>
      <c r="TRU31">
        <f t="shared" si="228"/>
        <v>0</v>
      </c>
      <c r="TRV31">
        <f t="shared" si="228"/>
        <v>0</v>
      </c>
      <c r="TRW31">
        <f t="shared" si="228"/>
        <v>0</v>
      </c>
      <c r="TRX31">
        <f t="shared" si="228"/>
        <v>0</v>
      </c>
      <c r="TRY31">
        <f t="shared" si="228"/>
        <v>0</v>
      </c>
      <c r="TRZ31">
        <f t="shared" si="228"/>
        <v>0</v>
      </c>
      <c r="TSA31">
        <f t="shared" si="228"/>
        <v>0</v>
      </c>
      <c r="TSB31">
        <f t="shared" si="228"/>
        <v>0</v>
      </c>
      <c r="TSC31">
        <f t="shared" si="228"/>
        <v>0</v>
      </c>
      <c r="TSD31">
        <f t="shared" si="228"/>
        <v>0</v>
      </c>
      <c r="TSE31">
        <f t="shared" si="228"/>
        <v>0</v>
      </c>
      <c r="TSF31">
        <f t="shared" si="228"/>
        <v>0</v>
      </c>
      <c r="TSG31">
        <f t="shared" si="228"/>
        <v>0</v>
      </c>
      <c r="TSH31">
        <f t="shared" si="228"/>
        <v>0</v>
      </c>
      <c r="TSI31">
        <f t="shared" si="228"/>
        <v>0</v>
      </c>
      <c r="TSJ31">
        <f t="shared" si="228"/>
        <v>0</v>
      </c>
      <c r="TSK31">
        <f t="shared" si="228"/>
        <v>0</v>
      </c>
      <c r="TSL31">
        <f t="shared" si="228"/>
        <v>0</v>
      </c>
      <c r="TSM31">
        <f t="shared" ref="TSM31:TUX31" si="229">TSL32</f>
        <v>0</v>
      </c>
      <c r="TSN31">
        <f t="shared" si="229"/>
        <v>0</v>
      </c>
      <c r="TSO31">
        <f t="shared" si="229"/>
        <v>0</v>
      </c>
      <c r="TSP31">
        <f t="shared" si="229"/>
        <v>0</v>
      </c>
      <c r="TSQ31">
        <f t="shared" si="229"/>
        <v>0</v>
      </c>
      <c r="TSR31">
        <f t="shared" si="229"/>
        <v>0</v>
      </c>
      <c r="TSS31">
        <f t="shared" si="229"/>
        <v>0</v>
      </c>
      <c r="TST31">
        <f t="shared" si="229"/>
        <v>0</v>
      </c>
      <c r="TSU31">
        <f t="shared" si="229"/>
        <v>0</v>
      </c>
      <c r="TSV31">
        <f t="shared" si="229"/>
        <v>0</v>
      </c>
      <c r="TSW31">
        <f t="shared" si="229"/>
        <v>0</v>
      </c>
      <c r="TSX31">
        <f t="shared" si="229"/>
        <v>0</v>
      </c>
      <c r="TSY31">
        <f t="shared" si="229"/>
        <v>0</v>
      </c>
      <c r="TSZ31">
        <f t="shared" si="229"/>
        <v>0</v>
      </c>
      <c r="TTA31">
        <f t="shared" si="229"/>
        <v>0</v>
      </c>
      <c r="TTB31">
        <f t="shared" si="229"/>
        <v>0</v>
      </c>
      <c r="TTC31">
        <f t="shared" si="229"/>
        <v>0</v>
      </c>
      <c r="TTD31">
        <f t="shared" si="229"/>
        <v>0</v>
      </c>
      <c r="TTE31">
        <f t="shared" si="229"/>
        <v>0</v>
      </c>
      <c r="TTF31">
        <f t="shared" si="229"/>
        <v>0</v>
      </c>
      <c r="TTG31">
        <f t="shared" si="229"/>
        <v>0</v>
      </c>
      <c r="TTH31">
        <f t="shared" si="229"/>
        <v>0</v>
      </c>
      <c r="TTI31">
        <f t="shared" si="229"/>
        <v>0</v>
      </c>
      <c r="TTJ31">
        <f t="shared" si="229"/>
        <v>0</v>
      </c>
      <c r="TTK31">
        <f t="shared" si="229"/>
        <v>0</v>
      </c>
      <c r="TTL31">
        <f t="shared" si="229"/>
        <v>0</v>
      </c>
      <c r="TTM31">
        <f t="shared" si="229"/>
        <v>0</v>
      </c>
      <c r="TTN31">
        <f t="shared" si="229"/>
        <v>0</v>
      </c>
      <c r="TTO31">
        <f t="shared" si="229"/>
        <v>0</v>
      </c>
      <c r="TTP31">
        <f t="shared" si="229"/>
        <v>0</v>
      </c>
      <c r="TTQ31">
        <f t="shared" si="229"/>
        <v>0</v>
      </c>
      <c r="TTR31">
        <f t="shared" si="229"/>
        <v>0</v>
      </c>
      <c r="TTS31">
        <f t="shared" si="229"/>
        <v>0</v>
      </c>
      <c r="TTT31">
        <f t="shared" si="229"/>
        <v>0</v>
      </c>
      <c r="TTU31">
        <f t="shared" si="229"/>
        <v>0</v>
      </c>
      <c r="TTV31">
        <f t="shared" si="229"/>
        <v>0</v>
      </c>
      <c r="TTW31">
        <f t="shared" si="229"/>
        <v>0</v>
      </c>
      <c r="TTX31">
        <f t="shared" si="229"/>
        <v>0</v>
      </c>
      <c r="TTY31">
        <f t="shared" si="229"/>
        <v>0</v>
      </c>
      <c r="TTZ31">
        <f t="shared" si="229"/>
        <v>0</v>
      </c>
      <c r="TUA31">
        <f t="shared" si="229"/>
        <v>0</v>
      </c>
      <c r="TUB31">
        <f t="shared" si="229"/>
        <v>0</v>
      </c>
      <c r="TUC31">
        <f t="shared" si="229"/>
        <v>0</v>
      </c>
      <c r="TUD31">
        <f t="shared" si="229"/>
        <v>0</v>
      </c>
      <c r="TUE31">
        <f t="shared" si="229"/>
        <v>0</v>
      </c>
      <c r="TUF31">
        <f t="shared" si="229"/>
        <v>0</v>
      </c>
      <c r="TUG31">
        <f t="shared" si="229"/>
        <v>0</v>
      </c>
      <c r="TUH31">
        <f t="shared" si="229"/>
        <v>0</v>
      </c>
      <c r="TUI31">
        <f t="shared" si="229"/>
        <v>0</v>
      </c>
      <c r="TUJ31">
        <f t="shared" si="229"/>
        <v>0</v>
      </c>
      <c r="TUK31">
        <f t="shared" si="229"/>
        <v>0</v>
      </c>
      <c r="TUL31">
        <f t="shared" si="229"/>
        <v>0</v>
      </c>
      <c r="TUM31">
        <f t="shared" si="229"/>
        <v>0</v>
      </c>
      <c r="TUN31">
        <f t="shared" si="229"/>
        <v>0</v>
      </c>
      <c r="TUO31">
        <f t="shared" si="229"/>
        <v>0</v>
      </c>
      <c r="TUP31">
        <f t="shared" si="229"/>
        <v>0</v>
      </c>
      <c r="TUQ31">
        <f t="shared" si="229"/>
        <v>0</v>
      </c>
      <c r="TUR31">
        <f t="shared" si="229"/>
        <v>0</v>
      </c>
      <c r="TUS31">
        <f t="shared" si="229"/>
        <v>0</v>
      </c>
      <c r="TUT31">
        <f t="shared" si="229"/>
        <v>0</v>
      </c>
      <c r="TUU31">
        <f t="shared" si="229"/>
        <v>0</v>
      </c>
      <c r="TUV31">
        <f t="shared" si="229"/>
        <v>0</v>
      </c>
      <c r="TUW31">
        <f t="shared" si="229"/>
        <v>0</v>
      </c>
      <c r="TUX31">
        <f t="shared" si="229"/>
        <v>0</v>
      </c>
      <c r="TUY31">
        <f t="shared" ref="TUY31:TXJ31" si="230">TUX32</f>
        <v>0</v>
      </c>
      <c r="TUZ31">
        <f t="shared" si="230"/>
        <v>0</v>
      </c>
      <c r="TVA31">
        <f t="shared" si="230"/>
        <v>0</v>
      </c>
      <c r="TVB31">
        <f t="shared" si="230"/>
        <v>0</v>
      </c>
      <c r="TVC31">
        <f t="shared" si="230"/>
        <v>0</v>
      </c>
      <c r="TVD31">
        <f t="shared" si="230"/>
        <v>0</v>
      </c>
      <c r="TVE31">
        <f t="shared" si="230"/>
        <v>0</v>
      </c>
      <c r="TVF31">
        <f t="shared" si="230"/>
        <v>0</v>
      </c>
      <c r="TVG31">
        <f t="shared" si="230"/>
        <v>0</v>
      </c>
      <c r="TVH31">
        <f t="shared" si="230"/>
        <v>0</v>
      </c>
      <c r="TVI31">
        <f t="shared" si="230"/>
        <v>0</v>
      </c>
      <c r="TVJ31">
        <f t="shared" si="230"/>
        <v>0</v>
      </c>
      <c r="TVK31">
        <f t="shared" si="230"/>
        <v>0</v>
      </c>
      <c r="TVL31">
        <f t="shared" si="230"/>
        <v>0</v>
      </c>
      <c r="TVM31">
        <f t="shared" si="230"/>
        <v>0</v>
      </c>
      <c r="TVN31">
        <f t="shared" si="230"/>
        <v>0</v>
      </c>
      <c r="TVO31">
        <f t="shared" si="230"/>
        <v>0</v>
      </c>
      <c r="TVP31">
        <f t="shared" si="230"/>
        <v>0</v>
      </c>
      <c r="TVQ31">
        <f t="shared" si="230"/>
        <v>0</v>
      </c>
      <c r="TVR31">
        <f t="shared" si="230"/>
        <v>0</v>
      </c>
      <c r="TVS31">
        <f t="shared" si="230"/>
        <v>0</v>
      </c>
      <c r="TVT31">
        <f t="shared" si="230"/>
        <v>0</v>
      </c>
      <c r="TVU31">
        <f t="shared" si="230"/>
        <v>0</v>
      </c>
      <c r="TVV31">
        <f t="shared" si="230"/>
        <v>0</v>
      </c>
      <c r="TVW31">
        <f t="shared" si="230"/>
        <v>0</v>
      </c>
      <c r="TVX31">
        <f t="shared" si="230"/>
        <v>0</v>
      </c>
      <c r="TVY31">
        <f t="shared" si="230"/>
        <v>0</v>
      </c>
      <c r="TVZ31">
        <f t="shared" si="230"/>
        <v>0</v>
      </c>
      <c r="TWA31">
        <f t="shared" si="230"/>
        <v>0</v>
      </c>
      <c r="TWB31">
        <f t="shared" si="230"/>
        <v>0</v>
      </c>
      <c r="TWC31">
        <f t="shared" si="230"/>
        <v>0</v>
      </c>
      <c r="TWD31">
        <f t="shared" si="230"/>
        <v>0</v>
      </c>
      <c r="TWE31">
        <f t="shared" si="230"/>
        <v>0</v>
      </c>
      <c r="TWF31">
        <f t="shared" si="230"/>
        <v>0</v>
      </c>
      <c r="TWG31">
        <f t="shared" si="230"/>
        <v>0</v>
      </c>
      <c r="TWH31">
        <f t="shared" si="230"/>
        <v>0</v>
      </c>
      <c r="TWI31">
        <f t="shared" si="230"/>
        <v>0</v>
      </c>
      <c r="TWJ31">
        <f t="shared" si="230"/>
        <v>0</v>
      </c>
      <c r="TWK31">
        <f t="shared" si="230"/>
        <v>0</v>
      </c>
      <c r="TWL31">
        <f t="shared" si="230"/>
        <v>0</v>
      </c>
      <c r="TWM31">
        <f t="shared" si="230"/>
        <v>0</v>
      </c>
      <c r="TWN31">
        <f t="shared" si="230"/>
        <v>0</v>
      </c>
      <c r="TWO31">
        <f t="shared" si="230"/>
        <v>0</v>
      </c>
      <c r="TWP31">
        <f t="shared" si="230"/>
        <v>0</v>
      </c>
      <c r="TWQ31">
        <f t="shared" si="230"/>
        <v>0</v>
      </c>
      <c r="TWR31">
        <f t="shared" si="230"/>
        <v>0</v>
      </c>
      <c r="TWS31">
        <f t="shared" si="230"/>
        <v>0</v>
      </c>
      <c r="TWT31">
        <f t="shared" si="230"/>
        <v>0</v>
      </c>
      <c r="TWU31">
        <f t="shared" si="230"/>
        <v>0</v>
      </c>
      <c r="TWV31">
        <f t="shared" si="230"/>
        <v>0</v>
      </c>
      <c r="TWW31">
        <f t="shared" si="230"/>
        <v>0</v>
      </c>
      <c r="TWX31">
        <f t="shared" si="230"/>
        <v>0</v>
      </c>
      <c r="TWY31">
        <f t="shared" si="230"/>
        <v>0</v>
      </c>
      <c r="TWZ31">
        <f t="shared" si="230"/>
        <v>0</v>
      </c>
      <c r="TXA31">
        <f t="shared" si="230"/>
        <v>0</v>
      </c>
      <c r="TXB31">
        <f t="shared" si="230"/>
        <v>0</v>
      </c>
      <c r="TXC31">
        <f t="shared" si="230"/>
        <v>0</v>
      </c>
      <c r="TXD31">
        <f t="shared" si="230"/>
        <v>0</v>
      </c>
      <c r="TXE31">
        <f t="shared" si="230"/>
        <v>0</v>
      </c>
      <c r="TXF31">
        <f t="shared" si="230"/>
        <v>0</v>
      </c>
      <c r="TXG31">
        <f t="shared" si="230"/>
        <v>0</v>
      </c>
      <c r="TXH31">
        <f t="shared" si="230"/>
        <v>0</v>
      </c>
      <c r="TXI31">
        <f t="shared" si="230"/>
        <v>0</v>
      </c>
      <c r="TXJ31">
        <f t="shared" si="230"/>
        <v>0</v>
      </c>
      <c r="TXK31">
        <f t="shared" ref="TXK31:TZV31" si="231">TXJ32</f>
        <v>0</v>
      </c>
      <c r="TXL31">
        <f t="shared" si="231"/>
        <v>0</v>
      </c>
      <c r="TXM31">
        <f t="shared" si="231"/>
        <v>0</v>
      </c>
      <c r="TXN31">
        <f t="shared" si="231"/>
        <v>0</v>
      </c>
      <c r="TXO31">
        <f t="shared" si="231"/>
        <v>0</v>
      </c>
      <c r="TXP31">
        <f t="shared" si="231"/>
        <v>0</v>
      </c>
      <c r="TXQ31">
        <f t="shared" si="231"/>
        <v>0</v>
      </c>
      <c r="TXR31">
        <f t="shared" si="231"/>
        <v>0</v>
      </c>
      <c r="TXS31">
        <f t="shared" si="231"/>
        <v>0</v>
      </c>
      <c r="TXT31">
        <f t="shared" si="231"/>
        <v>0</v>
      </c>
      <c r="TXU31">
        <f t="shared" si="231"/>
        <v>0</v>
      </c>
      <c r="TXV31">
        <f t="shared" si="231"/>
        <v>0</v>
      </c>
      <c r="TXW31">
        <f t="shared" si="231"/>
        <v>0</v>
      </c>
      <c r="TXX31">
        <f t="shared" si="231"/>
        <v>0</v>
      </c>
      <c r="TXY31">
        <f t="shared" si="231"/>
        <v>0</v>
      </c>
      <c r="TXZ31">
        <f t="shared" si="231"/>
        <v>0</v>
      </c>
      <c r="TYA31">
        <f t="shared" si="231"/>
        <v>0</v>
      </c>
      <c r="TYB31">
        <f t="shared" si="231"/>
        <v>0</v>
      </c>
      <c r="TYC31">
        <f t="shared" si="231"/>
        <v>0</v>
      </c>
      <c r="TYD31">
        <f t="shared" si="231"/>
        <v>0</v>
      </c>
      <c r="TYE31">
        <f t="shared" si="231"/>
        <v>0</v>
      </c>
      <c r="TYF31">
        <f t="shared" si="231"/>
        <v>0</v>
      </c>
      <c r="TYG31">
        <f t="shared" si="231"/>
        <v>0</v>
      </c>
      <c r="TYH31">
        <f t="shared" si="231"/>
        <v>0</v>
      </c>
      <c r="TYI31">
        <f t="shared" si="231"/>
        <v>0</v>
      </c>
      <c r="TYJ31">
        <f t="shared" si="231"/>
        <v>0</v>
      </c>
      <c r="TYK31">
        <f t="shared" si="231"/>
        <v>0</v>
      </c>
      <c r="TYL31">
        <f t="shared" si="231"/>
        <v>0</v>
      </c>
      <c r="TYM31">
        <f t="shared" si="231"/>
        <v>0</v>
      </c>
      <c r="TYN31">
        <f t="shared" si="231"/>
        <v>0</v>
      </c>
      <c r="TYO31">
        <f t="shared" si="231"/>
        <v>0</v>
      </c>
      <c r="TYP31">
        <f t="shared" si="231"/>
        <v>0</v>
      </c>
      <c r="TYQ31">
        <f t="shared" si="231"/>
        <v>0</v>
      </c>
      <c r="TYR31">
        <f t="shared" si="231"/>
        <v>0</v>
      </c>
      <c r="TYS31">
        <f t="shared" si="231"/>
        <v>0</v>
      </c>
      <c r="TYT31">
        <f t="shared" si="231"/>
        <v>0</v>
      </c>
      <c r="TYU31">
        <f t="shared" si="231"/>
        <v>0</v>
      </c>
      <c r="TYV31">
        <f t="shared" si="231"/>
        <v>0</v>
      </c>
      <c r="TYW31">
        <f t="shared" si="231"/>
        <v>0</v>
      </c>
      <c r="TYX31">
        <f t="shared" si="231"/>
        <v>0</v>
      </c>
      <c r="TYY31">
        <f t="shared" si="231"/>
        <v>0</v>
      </c>
      <c r="TYZ31">
        <f t="shared" si="231"/>
        <v>0</v>
      </c>
      <c r="TZA31">
        <f t="shared" si="231"/>
        <v>0</v>
      </c>
      <c r="TZB31">
        <f t="shared" si="231"/>
        <v>0</v>
      </c>
      <c r="TZC31">
        <f t="shared" si="231"/>
        <v>0</v>
      </c>
      <c r="TZD31">
        <f t="shared" si="231"/>
        <v>0</v>
      </c>
      <c r="TZE31">
        <f t="shared" si="231"/>
        <v>0</v>
      </c>
      <c r="TZF31">
        <f t="shared" si="231"/>
        <v>0</v>
      </c>
      <c r="TZG31">
        <f t="shared" si="231"/>
        <v>0</v>
      </c>
      <c r="TZH31">
        <f t="shared" si="231"/>
        <v>0</v>
      </c>
      <c r="TZI31">
        <f t="shared" si="231"/>
        <v>0</v>
      </c>
      <c r="TZJ31">
        <f t="shared" si="231"/>
        <v>0</v>
      </c>
      <c r="TZK31">
        <f t="shared" si="231"/>
        <v>0</v>
      </c>
      <c r="TZL31">
        <f t="shared" si="231"/>
        <v>0</v>
      </c>
      <c r="TZM31">
        <f t="shared" si="231"/>
        <v>0</v>
      </c>
      <c r="TZN31">
        <f t="shared" si="231"/>
        <v>0</v>
      </c>
      <c r="TZO31">
        <f t="shared" si="231"/>
        <v>0</v>
      </c>
      <c r="TZP31">
        <f t="shared" si="231"/>
        <v>0</v>
      </c>
      <c r="TZQ31">
        <f t="shared" si="231"/>
        <v>0</v>
      </c>
      <c r="TZR31">
        <f t="shared" si="231"/>
        <v>0</v>
      </c>
      <c r="TZS31">
        <f t="shared" si="231"/>
        <v>0</v>
      </c>
      <c r="TZT31">
        <f t="shared" si="231"/>
        <v>0</v>
      </c>
      <c r="TZU31">
        <f t="shared" si="231"/>
        <v>0</v>
      </c>
      <c r="TZV31">
        <f t="shared" si="231"/>
        <v>0</v>
      </c>
      <c r="TZW31">
        <f t="shared" ref="TZW31:UCH31" si="232">TZV32</f>
        <v>0</v>
      </c>
      <c r="TZX31">
        <f t="shared" si="232"/>
        <v>0</v>
      </c>
      <c r="TZY31">
        <f t="shared" si="232"/>
        <v>0</v>
      </c>
      <c r="TZZ31">
        <f t="shared" si="232"/>
        <v>0</v>
      </c>
      <c r="UAA31">
        <f t="shared" si="232"/>
        <v>0</v>
      </c>
      <c r="UAB31">
        <f t="shared" si="232"/>
        <v>0</v>
      </c>
      <c r="UAC31">
        <f t="shared" si="232"/>
        <v>0</v>
      </c>
      <c r="UAD31">
        <f t="shared" si="232"/>
        <v>0</v>
      </c>
      <c r="UAE31">
        <f t="shared" si="232"/>
        <v>0</v>
      </c>
      <c r="UAF31">
        <f t="shared" si="232"/>
        <v>0</v>
      </c>
      <c r="UAG31">
        <f t="shared" si="232"/>
        <v>0</v>
      </c>
      <c r="UAH31">
        <f t="shared" si="232"/>
        <v>0</v>
      </c>
      <c r="UAI31">
        <f t="shared" si="232"/>
        <v>0</v>
      </c>
      <c r="UAJ31">
        <f t="shared" si="232"/>
        <v>0</v>
      </c>
      <c r="UAK31">
        <f t="shared" si="232"/>
        <v>0</v>
      </c>
      <c r="UAL31">
        <f t="shared" si="232"/>
        <v>0</v>
      </c>
      <c r="UAM31">
        <f t="shared" si="232"/>
        <v>0</v>
      </c>
      <c r="UAN31">
        <f t="shared" si="232"/>
        <v>0</v>
      </c>
      <c r="UAO31">
        <f t="shared" si="232"/>
        <v>0</v>
      </c>
      <c r="UAP31">
        <f t="shared" si="232"/>
        <v>0</v>
      </c>
      <c r="UAQ31">
        <f t="shared" si="232"/>
        <v>0</v>
      </c>
      <c r="UAR31">
        <f t="shared" si="232"/>
        <v>0</v>
      </c>
      <c r="UAS31">
        <f t="shared" si="232"/>
        <v>0</v>
      </c>
      <c r="UAT31">
        <f t="shared" si="232"/>
        <v>0</v>
      </c>
      <c r="UAU31">
        <f t="shared" si="232"/>
        <v>0</v>
      </c>
      <c r="UAV31">
        <f t="shared" si="232"/>
        <v>0</v>
      </c>
      <c r="UAW31">
        <f t="shared" si="232"/>
        <v>0</v>
      </c>
      <c r="UAX31">
        <f t="shared" si="232"/>
        <v>0</v>
      </c>
      <c r="UAY31">
        <f t="shared" si="232"/>
        <v>0</v>
      </c>
      <c r="UAZ31">
        <f t="shared" si="232"/>
        <v>0</v>
      </c>
      <c r="UBA31">
        <f t="shared" si="232"/>
        <v>0</v>
      </c>
      <c r="UBB31">
        <f t="shared" si="232"/>
        <v>0</v>
      </c>
      <c r="UBC31">
        <f t="shared" si="232"/>
        <v>0</v>
      </c>
      <c r="UBD31">
        <f t="shared" si="232"/>
        <v>0</v>
      </c>
      <c r="UBE31">
        <f t="shared" si="232"/>
        <v>0</v>
      </c>
      <c r="UBF31">
        <f t="shared" si="232"/>
        <v>0</v>
      </c>
      <c r="UBG31">
        <f t="shared" si="232"/>
        <v>0</v>
      </c>
      <c r="UBH31">
        <f t="shared" si="232"/>
        <v>0</v>
      </c>
      <c r="UBI31">
        <f t="shared" si="232"/>
        <v>0</v>
      </c>
      <c r="UBJ31">
        <f t="shared" si="232"/>
        <v>0</v>
      </c>
      <c r="UBK31">
        <f t="shared" si="232"/>
        <v>0</v>
      </c>
      <c r="UBL31">
        <f t="shared" si="232"/>
        <v>0</v>
      </c>
      <c r="UBM31">
        <f t="shared" si="232"/>
        <v>0</v>
      </c>
      <c r="UBN31">
        <f t="shared" si="232"/>
        <v>0</v>
      </c>
      <c r="UBO31">
        <f t="shared" si="232"/>
        <v>0</v>
      </c>
      <c r="UBP31">
        <f t="shared" si="232"/>
        <v>0</v>
      </c>
      <c r="UBQ31">
        <f t="shared" si="232"/>
        <v>0</v>
      </c>
      <c r="UBR31">
        <f t="shared" si="232"/>
        <v>0</v>
      </c>
      <c r="UBS31">
        <f t="shared" si="232"/>
        <v>0</v>
      </c>
      <c r="UBT31">
        <f t="shared" si="232"/>
        <v>0</v>
      </c>
      <c r="UBU31">
        <f t="shared" si="232"/>
        <v>0</v>
      </c>
      <c r="UBV31">
        <f t="shared" si="232"/>
        <v>0</v>
      </c>
      <c r="UBW31">
        <f t="shared" si="232"/>
        <v>0</v>
      </c>
      <c r="UBX31">
        <f t="shared" si="232"/>
        <v>0</v>
      </c>
      <c r="UBY31">
        <f t="shared" si="232"/>
        <v>0</v>
      </c>
      <c r="UBZ31">
        <f t="shared" si="232"/>
        <v>0</v>
      </c>
      <c r="UCA31">
        <f t="shared" si="232"/>
        <v>0</v>
      </c>
      <c r="UCB31">
        <f t="shared" si="232"/>
        <v>0</v>
      </c>
      <c r="UCC31">
        <f t="shared" si="232"/>
        <v>0</v>
      </c>
      <c r="UCD31">
        <f t="shared" si="232"/>
        <v>0</v>
      </c>
      <c r="UCE31">
        <f t="shared" si="232"/>
        <v>0</v>
      </c>
      <c r="UCF31">
        <f t="shared" si="232"/>
        <v>0</v>
      </c>
      <c r="UCG31">
        <f t="shared" si="232"/>
        <v>0</v>
      </c>
      <c r="UCH31">
        <f t="shared" si="232"/>
        <v>0</v>
      </c>
      <c r="UCI31">
        <f t="shared" ref="UCI31:UET31" si="233">UCH32</f>
        <v>0</v>
      </c>
      <c r="UCJ31">
        <f t="shared" si="233"/>
        <v>0</v>
      </c>
      <c r="UCK31">
        <f t="shared" si="233"/>
        <v>0</v>
      </c>
      <c r="UCL31">
        <f t="shared" si="233"/>
        <v>0</v>
      </c>
      <c r="UCM31">
        <f t="shared" si="233"/>
        <v>0</v>
      </c>
      <c r="UCN31">
        <f t="shared" si="233"/>
        <v>0</v>
      </c>
      <c r="UCO31">
        <f t="shared" si="233"/>
        <v>0</v>
      </c>
      <c r="UCP31">
        <f t="shared" si="233"/>
        <v>0</v>
      </c>
      <c r="UCQ31">
        <f t="shared" si="233"/>
        <v>0</v>
      </c>
      <c r="UCR31">
        <f t="shared" si="233"/>
        <v>0</v>
      </c>
      <c r="UCS31">
        <f t="shared" si="233"/>
        <v>0</v>
      </c>
      <c r="UCT31">
        <f t="shared" si="233"/>
        <v>0</v>
      </c>
      <c r="UCU31">
        <f t="shared" si="233"/>
        <v>0</v>
      </c>
      <c r="UCV31">
        <f t="shared" si="233"/>
        <v>0</v>
      </c>
      <c r="UCW31">
        <f t="shared" si="233"/>
        <v>0</v>
      </c>
      <c r="UCX31">
        <f t="shared" si="233"/>
        <v>0</v>
      </c>
      <c r="UCY31">
        <f t="shared" si="233"/>
        <v>0</v>
      </c>
      <c r="UCZ31">
        <f t="shared" si="233"/>
        <v>0</v>
      </c>
      <c r="UDA31">
        <f t="shared" si="233"/>
        <v>0</v>
      </c>
      <c r="UDB31">
        <f t="shared" si="233"/>
        <v>0</v>
      </c>
      <c r="UDC31">
        <f t="shared" si="233"/>
        <v>0</v>
      </c>
      <c r="UDD31">
        <f t="shared" si="233"/>
        <v>0</v>
      </c>
      <c r="UDE31">
        <f t="shared" si="233"/>
        <v>0</v>
      </c>
      <c r="UDF31">
        <f t="shared" si="233"/>
        <v>0</v>
      </c>
      <c r="UDG31">
        <f t="shared" si="233"/>
        <v>0</v>
      </c>
      <c r="UDH31">
        <f t="shared" si="233"/>
        <v>0</v>
      </c>
      <c r="UDI31">
        <f t="shared" si="233"/>
        <v>0</v>
      </c>
      <c r="UDJ31">
        <f t="shared" si="233"/>
        <v>0</v>
      </c>
      <c r="UDK31">
        <f t="shared" si="233"/>
        <v>0</v>
      </c>
      <c r="UDL31">
        <f t="shared" si="233"/>
        <v>0</v>
      </c>
      <c r="UDM31">
        <f t="shared" si="233"/>
        <v>0</v>
      </c>
      <c r="UDN31">
        <f t="shared" si="233"/>
        <v>0</v>
      </c>
      <c r="UDO31">
        <f t="shared" si="233"/>
        <v>0</v>
      </c>
      <c r="UDP31">
        <f t="shared" si="233"/>
        <v>0</v>
      </c>
      <c r="UDQ31">
        <f t="shared" si="233"/>
        <v>0</v>
      </c>
      <c r="UDR31">
        <f t="shared" si="233"/>
        <v>0</v>
      </c>
      <c r="UDS31">
        <f t="shared" si="233"/>
        <v>0</v>
      </c>
      <c r="UDT31">
        <f t="shared" si="233"/>
        <v>0</v>
      </c>
      <c r="UDU31">
        <f t="shared" si="233"/>
        <v>0</v>
      </c>
      <c r="UDV31">
        <f t="shared" si="233"/>
        <v>0</v>
      </c>
      <c r="UDW31">
        <f t="shared" si="233"/>
        <v>0</v>
      </c>
      <c r="UDX31">
        <f t="shared" si="233"/>
        <v>0</v>
      </c>
      <c r="UDY31">
        <f t="shared" si="233"/>
        <v>0</v>
      </c>
      <c r="UDZ31">
        <f t="shared" si="233"/>
        <v>0</v>
      </c>
      <c r="UEA31">
        <f t="shared" si="233"/>
        <v>0</v>
      </c>
      <c r="UEB31">
        <f t="shared" si="233"/>
        <v>0</v>
      </c>
      <c r="UEC31">
        <f t="shared" si="233"/>
        <v>0</v>
      </c>
      <c r="UED31">
        <f t="shared" si="233"/>
        <v>0</v>
      </c>
      <c r="UEE31">
        <f t="shared" si="233"/>
        <v>0</v>
      </c>
      <c r="UEF31">
        <f t="shared" si="233"/>
        <v>0</v>
      </c>
      <c r="UEG31">
        <f t="shared" si="233"/>
        <v>0</v>
      </c>
      <c r="UEH31">
        <f t="shared" si="233"/>
        <v>0</v>
      </c>
      <c r="UEI31">
        <f t="shared" si="233"/>
        <v>0</v>
      </c>
      <c r="UEJ31">
        <f t="shared" si="233"/>
        <v>0</v>
      </c>
      <c r="UEK31">
        <f t="shared" si="233"/>
        <v>0</v>
      </c>
      <c r="UEL31">
        <f t="shared" si="233"/>
        <v>0</v>
      </c>
      <c r="UEM31">
        <f t="shared" si="233"/>
        <v>0</v>
      </c>
      <c r="UEN31">
        <f t="shared" si="233"/>
        <v>0</v>
      </c>
      <c r="UEO31">
        <f t="shared" si="233"/>
        <v>0</v>
      </c>
      <c r="UEP31">
        <f t="shared" si="233"/>
        <v>0</v>
      </c>
      <c r="UEQ31">
        <f t="shared" si="233"/>
        <v>0</v>
      </c>
      <c r="UER31">
        <f t="shared" si="233"/>
        <v>0</v>
      </c>
      <c r="UES31">
        <f t="shared" si="233"/>
        <v>0</v>
      </c>
      <c r="UET31">
        <f t="shared" si="233"/>
        <v>0</v>
      </c>
      <c r="UEU31">
        <f t="shared" ref="UEU31:UHF31" si="234">UET32</f>
        <v>0</v>
      </c>
      <c r="UEV31">
        <f t="shared" si="234"/>
        <v>0</v>
      </c>
      <c r="UEW31">
        <f t="shared" si="234"/>
        <v>0</v>
      </c>
      <c r="UEX31">
        <f t="shared" si="234"/>
        <v>0</v>
      </c>
      <c r="UEY31">
        <f t="shared" si="234"/>
        <v>0</v>
      </c>
      <c r="UEZ31">
        <f t="shared" si="234"/>
        <v>0</v>
      </c>
      <c r="UFA31">
        <f t="shared" si="234"/>
        <v>0</v>
      </c>
      <c r="UFB31">
        <f t="shared" si="234"/>
        <v>0</v>
      </c>
      <c r="UFC31">
        <f t="shared" si="234"/>
        <v>0</v>
      </c>
      <c r="UFD31">
        <f t="shared" si="234"/>
        <v>0</v>
      </c>
      <c r="UFE31">
        <f t="shared" si="234"/>
        <v>0</v>
      </c>
      <c r="UFF31">
        <f t="shared" si="234"/>
        <v>0</v>
      </c>
      <c r="UFG31">
        <f t="shared" si="234"/>
        <v>0</v>
      </c>
      <c r="UFH31">
        <f t="shared" si="234"/>
        <v>0</v>
      </c>
      <c r="UFI31">
        <f t="shared" si="234"/>
        <v>0</v>
      </c>
      <c r="UFJ31">
        <f t="shared" si="234"/>
        <v>0</v>
      </c>
      <c r="UFK31">
        <f t="shared" si="234"/>
        <v>0</v>
      </c>
      <c r="UFL31">
        <f t="shared" si="234"/>
        <v>0</v>
      </c>
      <c r="UFM31">
        <f t="shared" si="234"/>
        <v>0</v>
      </c>
      <c r="UFN31">
        <f t="shared" si="234"/>
        <v>0</v>
      </c>
      <c r="UFO31">
        <f t="shared" si="234"/>
        <v>0</v>
      </c>
      <c r="UFP31">
        <f t="shared" si="234"/>
        <v>0</v>
      </c>
      <c r="UFQ31">
        <f t="shared" si="234"/>
        <v>0</v>
      </c>
      <c r="UFR31">
        <f t="shared" si="234"/>
        <v>0</v>
      </c>
      <c r="UFS31">
        <f t="shared" si="234"/>
        <v>0</v>
      </c>
      <c r="UFT31">
        <f t="shared" si="234"/>
        <v>0</v>
      </c>
      <c r="UFU31">
        <f t="shared" si="234"/>
        <v>0</v>
      </c>
      <c r="UFV31">
        <f t="shared" si="234"/>
        <v>0</v>
      </c>
      <c r="UFW31">
        <f t="shared" si="234"/>
        <v>0</v>
      </c>
      <c r="UFX31">
        <f t="shared" si="234"/>
        <v>0</v>
      </c>
      <c r="UFY31">
        <f t="shared" si="234"/>
        <v>0</v>
      </c>
      <c r="UFZ31">
        <f t="shared" si="234"/>
        <v>0</v>
      </c>
      <c r="UGA31">
        <f t="shared" si="234"/>
        <v>0</v>
      </c>
      <c r="UGB31">
        <f t="shared" si="234"/>
        <v>0</v>
      </c>
      <c r="UGC31">
        <f t="shared" si="234"/>
        <v>0</v>
      </c>
      <c r="UGD31">
        <f t="shared" si="234"/>
        <v>0</v>
      </c>
      <c r="UGE31">
        <f t="shared" si="234"/>
        <v>0</v>
      </c>
      <c r="UGF31">
        <f t="shared" si="234"/>
        <v>0</v>
      </c>
      <c r="UGG31">
        <f t="shared" si="234"/>
        <v>0</v>
      </c>
      <c r="UGH31">
        <f t="shared" si="234"/>
        <v>0</v>
      </c>
      <c r="UGI31">
        <f t="shared" si="234"/>
        <v>0</v>
      </c>
      <c r="UGJ31">
        <f t="shared" si="234"/>
        <v>0</v>
      </c>
      <c r="UGK31">
        <f t="shared" si="234"/>
        <v>0</v>
      </c>
      <c r="UGL31">
        <f t="shared" si="234"/>
        <v>0</v>
      </c>
      <c r="UGM31">
        <f t="shared" si="234"/>
        <v>0</v>
      </c>
      <c r="UGN31">
        <f t="shared" si="234"/>
        <v>0</v>
      </c>
      <c r="UGO31">
        <f t="shared" si="234"/>
        <v>0</v>
      </c>
      <c r="UGP31">
        <f t="shared" si="234"/>
        <v>0</v>
      </c>
      <c r="UGQ31">
        <f t="shared" si="234"/>
        <v>0</v>
      </c>
      <c r="UGR31">
        <f t="shared" si="234"/>
        <v>0</v>
      </c>
      <c r="UGS31">
        <f t="shared" si="234"/>
        <v>0</v>
      </c>
      <c r="UGT31">
        <f t="shared" si="234"/>
        <v>0</v>
      </c>
      <c r="UGU31">
        <f t="shared" si="234"/>
        <v>0</v>
      </c>
      <c r="UGV31">
        <f t="shared" si="234"/>
        <v>0</v>
      </c>
      <c r="UGW31">
        <f t="shared" si="234"/>
        <v>0</v>
      </c>
      <c r="UGX31">
        <f t="shared" si="234"/>
        <v>0</v>
      </c>
      <c r="UGY31">
        <f t="shared" si="234"/>
        <v>0</v>
      </c>
      <c r="UGZ31">
        <f t="shared" si="234"/>
        <v>0</v>
      </c>
      <c r="UHA31">
        <f t="shared" si="234"/>
        <v>0</v>
      </c>
      <c r="UHB31">
        <f t="shared" si="234"/>
        <v>0</v>
      </c>
      <c r="UHC31">
        <f t="shared" si="234"/>
        <v>0</v>
      </c>
      <c r="UHD31">
        <f t="shared" si="234"/>
        <v>0</v>
      </c>
      <c r="UHE31">
        <f t="shared" si="234"/>
        <v>0</v>
      </c>
      <c r="UHF31">
        <f t="shared" si="234"/>
        <v>0</v>
      </c>
      <c r="UHG31">
        <f t="shared" ref="UHG31:UJR31" si="235">UHF32</f>
        <v>0</v>
      </c>
      <c r="UHH31">
        <f t="shared" si="235"/>
        <v>0</v>
      </c>
      <c r="UHI31">
        <f t="shared" si="235"/>
        <v>0</v>
      </c>
      <c r="UHJ31">
        <f t="shared" si="235"/>
        <v>0</v>
      </c>
      <c r="UHK31">
        <f t="shared" si="235"/>
        <v>0</v>
      </c>
      <c r="UHL31">
        <f t="shared" si="235"/>
        <v>0</v>
      </c>
      <c r="UHM31">
        <f t="shared" si="235"/>
        <v>0</v>
      </c>
      <c r="UHN31">
        <f t="shared" si="235"/>
        <v>0</v>
      </c>
      <c r="UHO31">
        <f t="shared" si="235"/>
        <v>0</v>
      </c>
      <c r="UHP31">
        <f t="shared" si="235"/>
        <v>0</v>
      </c>
      <c r="UHQ31">
        <f t="shared" si="235"/>
        <v>0</v>
      </c>
      <c r="UHR31">
        <f t="shared" si="235"/>
        <v>0</v>
      </c>
      <c r="UHS31">
        <f t="shared" si="235"/>
        <v>0</v>
      </c>
      <c r="UHT31">
        <f t="shared" si="235"/>
        <v>0</v>
      </c>
      <c r="UHU31">
        <f t="shared" si="235"/>
        <v>0</v>
      </c>
      <c r="UHV31">
        <f t="shared" si="235"/>
        <v>0</v>
      </c>
      <c r="UHW31">
        <f t="shared" si="235"/>
        <v>0</v>
      </c>
      <c r="UHX31">
        <f t="shared" si="235"/>
        <v>0</v>
      </c>
      <c r="UHY31">
        <f t="shared" si="235"/>
        <v>0</v>
      </c>
      <c r="UHZ31">
        <f t="shared" si="235"/>
        <v>0</v>
      </c>
      <c r="UIA31">
        <f t="shared" si="235"/>
        <v>0</v>
      </c>
      <c r="UIB31">
        <f t="shared" si="235"/>
        <v>0</v>
      </c>
      <c r="UIC31">
        <f t="shared" si="235"/>
        <v>0</v>
      </c>
      <c r="UID31">
        <f t="shared" si="235"/>
        <v>0</v>
      </c>
      <c r="UIE31">
        <f t="shared" si="235"/>
        <v>0</v>
      </c>
      <c r="UIF31">
        <f t="shared" si="235"/>
        <v>0</v>
      </c>
      <c r="UIG31">
        <f t="shared" si="235"/>
        <v>0</v>
      </c>
      <c r="UIH31">
        <f t="shared" si="235"/>
        <v>0</v>
      </c>
      <c r="UII31">
        <f t="shared" si="235"/>
        <v>0</v>
      </c>
      <c r="UIJ31">
        <f t="shared" si="235"/>
        <v>0</v>
      </c>
      <c r="UIK31">
        <f t="shared" si="235"/>
        <v>0</v>
      </c>
      <c r="UIL31">
        <f t="shared" si="235"/>
        <v>0</v>
      </c>
      <c r="UIM31">
        <f t="shared" si="235"/>
        <v>0</v>
      </c>
      <c r="UIN31">
        <f t="shared" si="235"/>
        <v>0</v>
      </c>
      <c r="UIO31">
        <f t="shared" si="235"/>
        <v>0</v>
      </c>
      <c r="UIP31">
        <f t="shared" si="235"/>
        <v>0</v>
      </c>
      <c r="UIQ31">
        <f t="shared" si="235"/>
        <v>0</v>
      </c>
      <c r="UIR31">
        <f t="shared" si="235"/>
        <v>0</v>
      </c>
      <c r="UIS31">
        <f t="shared" si="235"/>
        <v>0</v>
      </c>
      <c r="UIT31">
        <f t="shared" si="235"/>
        <v>0</v>
      </c>
      <c r="UIU31">
        <f t="shared" si="235"/>
        <v>0</v>
      </c>
      <c r="UIV31">
        <f t="shared" si="235"/>
        <v>0</v>
      </c>
      <c r="UIW31">
        <f t="shared" si="235"/>
        <v>0</v>
      </c>
      <c r="UIX31">
        <f t="shared" si="235"/>
        <v>0</v>
      </c>
      <c r="UIY31">
        <f t="shared" si="235"/>
        <v>0</v>
      </c>
      <c r="UIZ31">
        <f t="shared" si="235"/>
        <v>0</v>
      </c>
      <c r="UJA31">
        <f t="shared" si="235"/>
        <v>0</v>
      </c>
      <c r="UJB31">
        <f t="shared" si="235"/>
        <v>0</v>
      </c>
      <c r="UJC31">
        <f t="shared" si="235"/>
        <v>0</v>
      </c>
      <c r="UJD31">
        <f t="shared" si="235"/>
        <v>0</v>
      </c>
      <c r="UJE31">
        <f t="shared" si="235"/>
        <v>0</v>
      </c>
      <c r="UJF31">
        <f t="shared" si="235"/>
        <v>0</v>
      </c>
      <c r="UJG31">
        <f t="shared" si="235"/>
        <v>0</v>
      </c>
      <c r="UJH31">
        <f t="shared" si="235"/>
        <v>0</v>
      </c>
      <c r="UJI31">
        <f t="shared" si="235"/>
        <v>0</v>
      </c>
      <c r="UJJ31">
        <f t="shared" si="235"/>
        <v>0</v>
      </c>
      <c r="UJK31">
        <f t="shared" si="235"/>
        <v>0</v>
      </c>
      <c r="UJL31">
        <f t="shared" si="235"/>
        <v>0</v>
      </c>
      <c r="UJM31">
        <f t="shared" si="235"/>
        <v>0</v>
      </c>
      <c r="UJN31">
        <f t="shared" si="235"/>
        <v>0</v>
      </c>
      <c r="UJO31">
        <f t="shared" si="235"/>
        <v>0</v>
      </c>
      <c r="UJP31">
        <f t="shared" si="235"/>
        <v>0</v>
      </c>
      <c r="UJQ31">
        <f t="shared" si="235"/>
        <v>0</v>
      </c>
      <c r="UJR31">
        <f t="shared" si="235"/>
        <v>0</v>
      </c>
      <c r="UJS31">
        <f t="shared" ref="UJS31:UMD31" si="236">UJR32</f>
        <v>0</v>
      </c>
      <c r="UJT31">
        <f t="shared" si="236"/>
        <v>0</v>
      </c>
      <c r="UJU31">
        <f t="shared" si="236"/>
        <v>0</v>
      </c>
      <c r="UJV31">
        <f t="shared" si="236"/>
        <v>0</v>
      </c>
      <c r="UJW31">
        <f t="shared" si="236"/>
        <v>0</v>
      </c>
      <c r="UJX31">
        <f t="shared" si="236"/>
        <v>0</v>
      </c>
      <c r="UJY31">
        <f t="shared" si="236"/>
        <v>0</v>
      </c>
      <c r="UJZ31">
        <f t="shared" si="236"/>
        <v>0</v>
      </c>
      <c r="UKA31">
        <f t="shared" si="236"/>
        <v>0</v>
      </c>
      <c r="UKB31">
        <f t="shared" si="236"/>
        <v>0</v>
      </c>
      <c r="UKC31">
        <f t="shared" si="236"/>
        <v>0</v>
      </c>
      <c r="UKD31">
        <f t="shared" si="236"/>
        <v>0</v>
      </c>
      <c r="UKE31">
        <f t="shared" si="236"/>
        <v>0</v>
      </c>
      <c r="UKF31">
        <f t="shared" si="236"/>
        <v>0</v>
      </c>
      <c r="UKG31">
        <f t="shared" si="236"/>
        <v>0</v>
      </c>
      <c r="UKH31">
        <f t="shared" si="236"/>
        <v>0</v>
      </c>
      <c r="UKI31">
        <f t="shared" si="236"/>
        <v>0</v>
      </c>
      <c r="UKJ31">
        <f t="shared" si="236"/>
        <v>0</v>
      </c>
      <c r="UKK31">
        <f t="shared" si="236"/>
        <v>0</v>
      </c>
      <c r="UKL31">
        <f t="shared" si="236"/>
        <v>0</v>
      </c>
      <c r="UKM31">
        <f t="shared" si="236"/>
        <v>0</v>
      </c>
      <c r="UKN31">
        <f t="shared" si="236"/>
        <v>0</v>
      </c>
      <c r="UKO31">
        <f t="shared" si="236"/>
        <v>0</v>
      </c>
      <c r="UKP31">
        <f t="shared" si="236"/>
        <v>0</v>
      </c>
      <c r="UKQ31">
        <f t="shared" si="236"/>
        <v>0</v>
      </c>
      <c r="UKR31">
        <f t="shared" si="236"/>
        <v>0</v>
      </c>
      <c r="UKS31">
        <f t="shared" si="236"/>
        <v>0</v>
      </c>
      <c r="UKT31">
        <f t="shared" si="236"/>
        <v>0</v>
      </c>
      <c r="UKU31">
        <f t="shared" si="236"/>
        <v>0</v>
      </c>
      <c r="UKV31">
        <f t="shared" si="236"/>
        <v>0</v>
      </c>
      <c r="UKW31">
        <f t="shared" si="236"/>
        <v>0</v>
      </c>
      <c r="UKX31">
        <f t="shared" si="236"/>
        <v>0</v>
      </c>
      <c r="UKY31">
        <f t="shared" si="236"/>
        <v>0</v>
      </c>
      <c r="UKZ31">
        <f t="shared" si="236"/>
        <v>0</v>
      </c>
      <c r="ULA31">
        <f t="shared" si="236"/>
        <v>0</v>
      </c>
      <c r="ULB31">
        <f t="shared" si="236"/>
        <v>0</v>
      </c>
      <c r="ULC31">
        <f t="shared" si="236"/>
        <v>0</v>
      </c>
      <c r="ULD31">
        <f t="shared" si="236"/>
        <v>0</v>
      </c>
      <c r="ULE31">
        <f t="shared" si="236"/>
        <v>0</v>
      </c>
      <c r="ULF31">
        <f t="shared" si="236"/>
        <v>0</v>
      </c>
      <c r="ULG31">
        <f t="shared" si="236"/>
        <v>0</v>
      </c>
      <c r="ULH31">
        <f t="shared" si="236"/>
        <v>0</v>
      </c>
      <c r="ULI31">
        <f t="shared" si="236"/>
        <v>0</v>
      </c>
      <c r="ULJ31">
        <f t="shared" si="236"/>
        <v>0</v>
      </c>
      <c r="ULK31">
        <f t="shared" si="236"/>
        <v>0</v>
      </c>
      <c r="ULL31">
        <f t="shared" si="236"/>
        <v>0</v>
      </c>
      <c r="ULM31">
        <f t="shared" si="236"/>
        <v>0</v>
      </c>
      <c r="ULN31">
        <f t="shared" si="236"/>
        <v>0</v>
      </c>
      <c r="ULO31">
        <f t="shared" si="236"/>
        <v>0</v>
      </c>
      <c r="ULP31">
        <f t="shared" si="236"/>
        <v>0</v>
      </c>
      <c r="ULQ31">
        <f t="shared" si="236"/>
        <v>0</v>
      </c>
      <c r="ULR31">
        <f t="shared" si="236"/>
        <v>0</v>
      </c>
      <c r="ULS31">
        <f t="shared" si="236"/>
        <v>0</v>
      </c>
      <c r="ULT31">
        <f t="shared" si="236"/>
        <v>0</v>
      </c>
      <c r="ULU31">
        <f t="shared" si="236"/>
        <v>0</v>
      </c>
      <c r="ULV31">
        <f t="shared" si="236"/>
        <v>0</v>
      </c>
      <c r="ULW31">
        <f t="shared" si="236"/>
        <v>0</v>
      </c>
      <c r="ULX31">
        <f t="shared" si="236"/>
        <v>0</v>
      </c>
      <c r="ULY31">
        <f t="shared" si="236"/>
        <v>0</v>
      </c>
      <c r="ULZ31">
        <f t="shared" si="236"/>
        <v>0</v>
      </c>
      <c r="UMA31">
        <f t="shared" si="236"/>
        <v>0</v>
      </c>
      <c r="UMB31">
        <f t="shared" si="236"/>
        <v>0</v>
      </c>
      <c r="UMC31">
        <f t="shared" si="236"/>
        <v>0</v>
      </c>
      <c r="UMD31">
        <f t="shared" si="236"/>
        <v>0</v>
      </c>
      <c r="UME31">
        <f t="shared" ref="UME31:UOP31" si="237">UMD32</f>
        <v>0</v>
      </c>
      <c r="UMF31">
        <f t="shared" si="237"/>
        <v>0</v>
      </c>
      <c r="UMG31">
        <f t="shared" si="237"/>
        <v>0</v>
      </c>
      <c r="UMH31">
        <f t="shared" si="237"/>
        <v>0</v>
      </c>
      <c r="UMI31">
        <f t="shared" si="237"/>
        <v>0</v>
      </c>
      <c r="UMJ31">
        <f t="shared" si="237"/>
        <v>0</v>
      </c>
      <c r="UMK31">
        <f t="shared" si="237"/>
        <v>0</v>
      </c>
      <c r="UML31">
        <f t="shared" si="237"/>
        <v>0</v>
      </c>
      <c r="UMM31">
        <f t="shared" si="237"/>
        <v>0</v>
      </c>
      <c r="UMN31">
        <f t="shared" si="237"/>
        <v>0</v>
      </c>
      <c r="UMO31">
        <f t="shared" si="237"/>
        <v>0</v>
      </c>
      <c r="UMP31">
        <f t="shared" si="237"/>
        <v>0</v>
      </c>
      <c r="UMQ31">
        <f t="shared" si="237"/>
        <v>0</v>
      </c>
      <c r="UMR31">
        <f t="shared" si="237"/>
        <v>0</v>
      </c>
      <c r="UMS31">
        <f t="shared" si="237"/>
        <v>0</v>
      </c>
      <c r="UMT31">
        <f t="shared" si="237"/>
        <v>0</v>
      </c>
      <c r="UMU31">
        <f t="shared" si="237"/>
        <v>0</v>
      </c>
      <c r="UMV31">
        <f t="shared" si="237"/>
        <v>0</v>
      </c>
      <c r="UMW31">
        <f t="shared" si="237"/>
        <v>0</v>
      </c>
      <c r="UMX31">
        <f t="shared" si="237"/>
        <v>0</v>
      </c>
      <c r="UMY31">
        <f t="shared" si="237"/>
        <v>0</v>
      </c>
      <c r="UMZ31">
        <f t="shared" si="237"/>
        <v>0</v>
      </c>
      <c r="UNA31">
        <f t="shared" si="237"/>
        <v>0</v>
      </c>
      <c r="UNB31">
        <f t="shared" si="237"/>
        <v>0</v>
      </c>
      <c r="UNC31">
        <f t="shared" si="237"/>
        <v>0</v>
      </c>
      <c r="UND31">
        <f t="shared" si="237"/>
        <v>0</v>
      </c>
      <c r="UNE31">
        <f t="shared" si="237"/>
        <v>0</v>
      </c>
      <c r="UNF31">
        <f t="shared" si="237"/>
        <v>0</v>
      </c>
      <c r="UNG31">
        <f t="shared" si="237"/>
        <v>0</v>
      </c>
      <c r="UNH31">
        <f t="shared" si="237"/>
        <v>0</v>
      </c>
      <c r="UNI31">
        <f t="shared" si="237"/>
        <v>0</v>
      </c>
      <c r="UNJ31">
        <f t="shared" si="237"/>
        <v>0</v>
      </c>
      <c r="UNK31">
        <f t="shared" si="237"/>
        <v>0</v>
      </c>
      <c r="UNL31">
        <f t="shared" si="237"/>
        <v>0</v>
      </c>
      <c r="UNM31">
        <f t="shared" si="237"/>
        <v>0</v>
      </c>
      <c r="UNN31">
        <f t="shared" si="237"/>
        <v>0</v>
      </c>
      <c r="UNO31">
        <f t="shared" si="237"/>
        <v>0</v>
      </c>
      <c r="UNP31">
        <f t="shared" si="237"/>
        <v>0</v>
      </c>
      <c r="UNQ31">
        <f t="shared" si="237"/>
        <v>0</v>
      </c>
      <c r="UNR31">
        <f t="shared" si="237"/>
        <v>0</v>
      </c>
      <c r="UNS31">
        <f t="shared" si="237"/>
        <v>0</v>
      </c>
      <c r="UNT31">
        <f t="shared" si="237"/>
        <v>0</v>
      </c>
      <c r="UNU31">
        <f t="shared" si="237"/>
        <v>0</v>
      </c>
      <c r="UNV31">
        <f t="shared" si="237"/>
        <v>0</v>
      </c>
      <c r="UNW31">
        <f t="shared" si="237"/>
        <v>0</v>
      </c>
      <c r="UNX31">
        <f t="shared" si="237"/>
        <v>0</v>
      </c>
      <c r="UNY31">
        <f t="shared" si="237"/>
        <v>0</v>
      </c>
      <c r="UNZ31">
        <f t="shared" si="237"/>
        <v>0</v>
      </c>
      <c r="UOA31">
        <f t="shared" si="237"/>
        <v>0</v>
      </c>
      <c r="UOB31">
        <f t="shared" si="237"/>
        <v>0</v>
      </c>
      <c r="UOC31">
        <f t="shared" si="237"/>
        <v>0</v>
      </c>
      <c r="UOD31">
        <f t="shared" si="237"/>
        <v>0</v>
      </c>
      <c r="UOE31">
        <f t="shared" si="237"/>
        <v>0</v>
      </c>
      <c r="UOF31">
        <f t="shared" si="237"/>
        <v>0</v>
      </c>
      <c r="UOG31">
        <f t="shared" si="237"/>
        <v>0</v>
      </c>
      <c r="UOH31">
        <f t="shared" si="237"/>
        <v>0</v>
      </c>
      <c r="UOI31">
        <f t="shared" si="237"/>
        <v>0</v>
      </c>
      <c r="UOJ31">
        <f t="shared" si="237"/>
        <v>0</v>
      </c>
      <c r="UOK31">
        <f t="shared" si="237"/>
        <v>0</v>
      </c>
      <c r="UOL31">
        <f t="shared" si="237"/>
        <v>0</v>
      </c>
      <c r="UOM31">
        <f t="shared" si="237"/>
        <v>0</v>
      </c>
      <c r="UON31">
        <f t="shared" si="237"/>
        <v>0</v>
      </c>
      <c r="UOO31">
        <f t="shared" si="237"/>
        <v>0</v>
      </c>
      <c r="UOP31">
        <f t="shared" si="237"/>
        <v>0</v>
      </c>
      <c r="UOQ31">
        <f t="shared" ref="UOQ31:URB31" si="238">UOP32</f>
        <v>0</v>
      </c>
      <c r="UOR31">
        <f t="shared" si="238"/>
        <v>0</v>
      </c>
      <c r="UOS31">
        <f t="shared" si="238"/>
        <v>0</v>
      </c>
      <c r="UOT31">
        <f t="shared" si="238"/>
        <v>0</v>
      </c>
      <c r="UOU31">
        <f t="shared" si="238"/>
        <v>0</v>
      </c>
      <c r="UOV31">
        <f t="shared" si="238"/>
        <v>0</v>
      </c>
      <c r="UOW31">
        <f t="shared" si="238"/>
        <v>0</v>
      </c>
      <c r="UOX31">
        <f t="shared" si="238"/>
        <v>0</v>
      </c>
      <c r="UOY31">
        <f t="shared" si="238"/>
        <v>0</v>
      </c>
      <c r="UOZ31">
        <f t="shared" si="238"/>
        <v>0</v>
      </c>
      <c r="UPA31">
        <f t="shared" si="238"/>
        <v>0</v>
      </c>
      <c r="UPB31">
        <f t="shared" si="238"/>
        <v>0</v>
      </c>
      <c r="UPC31">
        <f t="shared" si="238"/>
        <v>0</v>
      </c>
      <c r="UPD31">
        <f t="shared" si="238"/>
        <v>0</v>
      </c>
      <c r="UPE31">
        <f t="shared" si="238"/>
        <v>0</v>
      </c>
      <c r="UPF31">
        <f t="shared" si="238"/>
        <v>0</v>
      </c>
      <c r="UPG31">
        <f t="shared" si="238"/>
        <v>0</v>
      </c>
      <c r="UPH31">
        <f t="shared" si="238"/>
        <v>0</v>
      </c>
      <c r="UPI31">
        <f t="shared" si="238"/>
        <v>0</v>
      </c>
      <c r="UPJ31">
        <f t="shared" si="238"/>
        <v>0</v>
      </c>
      <c r="UPK31">
        <f t="shared" si="238"/>
        <v>0</v>
      </c>
      <c r="UPL31">
        <f t="shared" si="238"/>
        <v>0</v>
      </c>
      <c r="UPM31">
        <f t="shared" si="238"/>
        <v>0</v>
      </c>
      <c r="UPN31">
        <f t="shared" si="238"/>
        <v>0</v>
      </c>
      <c r="UPO31">
        <f t="shared" si="238"/>
        <v>0</v>
      </c>
      <c r="UPP31">
        <f t="shared" si="238"/>
        <v>0</v>
      </c>
      <c r="UPQ31">
        <f t="shared" si="238"/>
        <v>0</v>
      </c>
      <c r="UPR31">
        <f t="shared" si="238"/>
        <v>0</v>
      </c>
      <c r="UPS31">
        <f t="shared" si="238"/>
        <v>0</v>
      </c>
      <c r="UPT31">
        <f t="shared" si="238"/>
        <v>0</v>
      </c>
      <c r="UPU31">
        <f t="shared" si="238"/>
        <v>0</v>
      </c>
      <c r="UPV31">
        <f t="shared" si="238"/>
        <v>0</v>
      </c>
      <c r="UPW31">
        <f t="shared" si="238"/>
        <v>0</v>
      </c>
      <c r="UPX31">
        <f t="shared" si="238"/>
        <v>0</v>
      </c>
      <c r="UPY31">
        <f t="shared" si="238"/>
        <v>0</v>
      </c>
      <c r="UPZ31">
        <f t="shared" si="238"/>
        <v>0</v>
      </c>
      <c r="UQA31">
        <f t="shared" si="238"/>
        <v>0</v>
      </c>
      <c r="UQB31">
        <f t="shared" si="238"/>
        <v>0</v>
      </c>
      <c r="UQC31">
        <f t="shared" si="238"/>
        <v>0</v>
      </c>
      <c r="UQD31">
        <f t="shared" si="238"/>
        <v>0</v>
      </c>
      <c r="UQE31">
        <f t="shared" si="238"/>
        <v>0</v>
      </c>
      <c r="UQF31">
        <f t="shared" si="238"/>
        <v>0</v>
      </c>
      <c r="UQG31">
        <f t="shared" si="238"/>
        <v>0</v>
      </c>
      <c r="UQH31">
        <f t="shared" si="238"/>
        <v>0</v>
      </c>
      <c r="UQI31">
        <f t="shared" si="238"/>
        <v>0</v>
      </c>
      <c r="UQJ31">
        <f t="shared" si="238"/>
        <v>0</v>
      </c>
      <c r="UQK31">
        <f t="shared" si="238"/>
        <v>0</v>
      </c>
      <c r="UQL31">
        <f t="shared" si="238"/>
        <v>0</v>
      </c>
      <c r="UQM31">
        <f t="shared" si="238"/>
        <v>0</v>
      </c>
      <c r="UQN31">
        <f t="shared" si="238"/>
        <v>0</v>
      </c>
      <c r="UQO31">
        <f t="shared" si="238"/>
        <v>0</v>
      </c>
      <c r="UQP31">
        <f t="shared" si="238"/>
        <v>0</v>
      </c>
      <c r="UQQ31">
        <f t="shared" si="238"/>
        <v>0</v>
      </c>
      <c r="UQR31">
        <f t="shared" si="238"/>
        <v>0</v>
      </c>
      <c r="UQS31">
        <f t="shared" si="238"/>
        <v>0</v>
      </c>
      <c r="UQT31">
        <f t="shared" si="238"/>
        <v>0</v>
      </c>
      <c r="UQU31">
        <f t="shared" si="238"/>
        <v>0</v>
      </c>
      <c r="UQV31">
        <f t="shared" si="238"/>
        <v>0</v>
      </c>
      <c r="UQW31">
        <f t="shared" si="238"/>
        <v>0</v>
      </c>
      <c r="UQX31">
        <f t="shared" si="238"/>
        <v>0</v>
      </c>
      <c r="UQY31">
        <f t="shared" si="238"/>
        <v>0</v>
      </c>
      <c r="UQZ31">
        <f t="shared" si="238"/>
        <v>0</v>
      </c>
      <c r="URA31">
        <f t="shared" si="238"/>
        <v>0</v>
      </c>
      <c r="URB31">
        <f t="shared" si="238"/>
        <v>0</v>
      </c>
      <c r="URC31">
        <f t="shared" ref="URC31:UTN31" si="239">URB32</f>
        <v>0</v>
      </c>
      <c r="URD31">
        <f t="shared" si="239"/>
        <v>0</v>
      </c>
      <c r="URE31">
        <f t="shared" si="239"/>
        <v>0</v>
      </c>
      <c r="URF31">
        <f t="shared" si="239"/>
        <v>0</v>
      </c>
      <c r="URG31">
        <f t="shared" si="239"/>
        <v>0</v>
      </c>
      <c r="URH31">
        <f t="shared" si="239"/>
        <v>0</v>
      </c>
      <c r="URI31">
        <f t="shared" si="239"/>
        <v>0</v>
      </c>
      <c r="URJ31">
        <f t="shared" si="239"/>
        <v>0</v>
      </c>
      <c r="URK31">
        <f t="shared" si="239"/>
        <v>0</v>
      </c>
      <c r="URL31">
        <f t="shared" si="239"/>
        <v>0</v>
      </c>
      <c r="URM31">
        <f t="shared" si="239"/>
        <v>0</v>
      </c>
      <c r="URN31">
        <f t="shared" si="239"/>
        <v>0</v>
      </c>
      <c r="URO31">
        <f t="shared" si="239"/>
        <v>0</v>
      </c>
      <c r="URP31">
        <f t="shared" si="239"/>
        <v>0</v>
      </c>
      <c r="URQ31">
        <f t="shared" si="239"/>
        <v>0</v>
      </c>
      <c r="URR31">
        <f t="shared" si="239"/>
        <v>0</v>
      </c>
      <c r="URS31">
        <f t="shared" si="239"/>
        <v>0</v>
      </c>
      <c r="URT31">
        <f t="shared" si="239"/>
        <v>0</v>
      </c>
      <c r="URU31">
        <f t="shared" si="239"/>
        <v>0</v>
      </c>
      <c r="URV31">
        <f t="shared" si="239"/>
        <v>0</v>
      </c>
      <c r="URW31">
        <f t="shared" si="239"/>
        <v>0</v>
      </c>
      <c r="URX31">
        <f t="shared" si="239"/>
        <v>0</v>
      </c>
      <c r="URY31">
        <f t="shared" si="239"/>
        <v>0</v>
      </c>
      <c r="URZ31">
        <f t="shared" si="239"/>
        <v>0</v>
      </c>
      <c r="USA31">
        <f t="shared" si="239"/>
        <v>0</v>
      </c>
      <c r="USB31">
        <f t="shared" si="239"/>
        <v>0</v>
      </c>
      <c r="USC31">
        <f t="shared" si="239"/>
        <v>0</v>
      </c>
      <c r="USD31">
        <f t="shared" si="239"/>
        <v>0</v>
      </c>
      <c r="USE31">
        <f t="shared" si="239"/>
        <v>0</v>
      </c>
      <c r="USF31">
        <f t="shared" si="239"/>
        <v>0</v>
      </c>
      <c r="USG31">
        <f t="shared" si="239"/>
        <v>0</v>
      </c>
      <c r="USH31">
        <f t="shared" si="239"/>
        <v>0</v>
      </c>
      <c r="USI31">
        <f t="shared" si="239"/>
        <v>0</v>
      </c>
      <c r="USJ31">
        <f t="shared" si="239"/>
        <v>0</v>
      </c>
      <c r="USK31">
        <f t="shared" si="239"/>
        <v>0</v>
      </c>
      <c r="USL31">
        <f t="shared" si="239"/>
        <v>0</v>
      </c>
      <c r="USM31">
        <f t="shared" si="239"/>
        <v>0</v>
      </c>
      <c r="USN31">
        <f t="shared" si="239"/>
        <v>0</v>
      </c>
      <c r="USO31">
        <f t="shared" si="239"/>
        <v>0</v>
      </c>
      <c r="USP31">
        <f t="shared" si="239"/>
        <v>0</v>
      </c>
      <c r="USQ31">
        <f t="shared" si="239"/>
        <v>0</v>
      </c>
      <c r="USR31">
        <f t="shared" si="239"/>
        <v>0</v>
      </c>
      <c r="USS31">
        <f t="shared" si="239"/>
        <v>0</v>
      </c>
      <c r="UST31">
        <f t="shared" si="239"/>
        <v>0</v>
      </c>
      <c r="USU31">
        <f t="shared" si="239"/>
        <v>0</v>
      </c>
      <c r="USV31">
        <f t="shared" si="239"/>
        <v>0</v>
      </c>
      <c r="USW31">
        <f t="shared" si="239"/>
        <v>0</v>
      </c>
      <c r="USX31">
        <f t="shared" si="239"/>
        <v>0</v>
      </c>
      <c r="USY31">
        <f t="shared" si="239"/>
        <v>0</v>
      </c>
      <c r="USZ31">
        <f t="shared" si="239"/>
        <v>0</v>
      </c>
      <c r="UTA31">
        <f t="shared" si="239"/>
        <v>0</v>
      </c>
      <c r="UTB31">
        <f t="shared" si="239"/>
        <v>0</v>
      </c>
      <c r="UTC31">
        <f t="shared" si="239"/>
        <v>0</v>
      </c>
      <c r="UTD31">
        <f t="shared" si="239"/>
        <v>0</v>
      </c>
      <c r="UTE31">
        <f t="shared" si="239"/>
        <v>0</v>
      </c>
      <c r="UTF31">
        <f t="shared" si="239"/>
        <v>0</v>
      </c>
      <c r="UTG31">
        <f t="shared" si="239"/>
        <v>0</v>
      </c>
      <c r="UTH31">
        <f t="shared" si="239"/>
        <v>0</v>
      </c>
      <c r="UTI31">
        <f t="shared" si="239"/>
        <v>0</v>
      </c>
      <c r="UTJ31">
        <f t="shared" si="239"/>
        <v>0</v>
      </c>
      <c r="UTK31">
        <f t="shared" si="239"/>
        <v>0</v>
      </c>
      <c r="UTL31">
        <f t="shared" si="239"/>
        <v>0</v>
      </c>
      <c r="UTM31">
        <f t="shared" si="239"/>
        <v>0</v>
      </c>
      <c r="UTN31">
        <f t="shared" si="239"/>
        <v>0</v>
      </c>
      <c r="UTO31">
        <f t="shared" ref="UTO31:UVZ31" si="240">UTN32</f>
        <v>0</v>
      </c>
      <c r="UTP31">
        <f t="shared" si="240"/>
        <v>0</v>
      </c>
      <c r="UTQ31">
        <f t="shared" si="240"/>
        <v>0</v>
      </c>
      <c r="UTR31">
        <f t="shared" si="240"/>
        <v>0</v>
      </c>
      <c r="UTS31">
        <f t="shared" si="240"/>
        <v>0</v>
      </c>
      <c r="UTT31">
        <f t="shared" si="240"/>
        <v>0</v>
      </c>
      <c r="UTU31">
        <f t="shared" si="240"/>
        <v>0</v>
      </c>
      <c r="UTV31">
        <f t="shared" si="240"/>
        <v>0</v>
      </c>
      <c r="UTW31">
        <f t="shared" si="240"/>
        <v>0</v>
      </c>
      <c r="UTX31">
        <f t="shared" si="240"/>
        <v>0</v>
      </c>
      <c r="UTY31">
        <f t="shared" si="240"/>
        <v>0</v>
      </c>
      <c r="UTZ31">
        <f t="shared" si="240"/>
        <v>0</v>
      </c>
      <c r="UUA31">
        <f t="shared" si="240"/>
        <v>0</v>
      </c>
      <c r="UUB31">
        <f t="shared" si="240"/>
        <v>0</v>
      </c>
      <c r="UUC31">
        <f t="shared" si="240"/>
        <v>0</v>
      </c>
      <c r="UUD31">
        <f t="shared" si="240"/>
        <v>0</v>
      </c>
      <c r="UUE31">
        <f t="shared" si="240"/>
        <v>0</v>
      </c>
      <c r="UUF31">
        <f t="shared" si="240"/>
        <v>0</v>
      </c>
      <c r="UUG31">
        <f t="shared" si="240"/>
        <v>0</v>
      </c>
      <c r="UUH31">
        <f t="shared" si="240"/>
        <v>0</v>
      </c>
      <c r="UUI31">
        <f t="shared" si="240"/>
        <v>0</v>
      </c>
      <c r="UUJ31">
        <f t="shared" si="240"/>
        <v>0</v>
      </c>
      <c r="UUK31">
        <f t="shared" si="240"/>
        <v>0</v>
      </c>
      <c r="UUL31">
        <f t="shared" si="240"/>
        <v>0</v>
      </c>
      <c r="UUM31">
        <f t="shared" si="240"/>
        <v>0</v>
      </c>
      <c r="UUN31">
        <f t="shared" si="240"/>
        <v>0</v>
      </c>
      <c r="UUO31">
        <f t="shared" si="240"/>
        <v>0</v>
      </c>
      <c r="UUP31">
        <f t="shared" si="240"/>
        <v>0</v>
      </c>
      <c r="UUQ31">
        <f t="shared" si="240"/>
        <v>0</v>
      </c>
      <c r="UUR31">
        <f t="shared" si="240"/>
        <v>0</v>
      </c>
      <c r="UUS31">
        <f t="shared" si="240"/>
        <v>0</v>
      </c>
      <c r="UUT31">
        <f t="shared" si="240"/>
        <v>0</v>
      </c>
      <c r="UUU31">
        <f t="shared" si="240"/>
        <v>0</v>
      </c>
      <c r="UUV31">
        <f t="shared" si="240"/>
        <v>0</v>
      </c>
      <c r="UUW31">
        <f t="shared" si="240"/>
        <v>0</v>
      </c>
      <c r="UUX31">
        <f t="shared" si="240"/>
        <v>0</v>
      </c>
      <c r="UUY31">
        <f t="shared" si="240"/>
        <v>0</v>
      </c>
      <c r="UUZ31">
        <f t="shared" si="240"/>
        <v>0</v>
      </c>
      <c r="UVA31">
        <f t="shared" si="240"/>
        <v>0</v>
      </c>
      <c r="UVB31">
        <f t="shared" si="240"/>
        <v>0</v>
      </c>
      <c r="UVC31">
        <f t="shared" si="240"/>
        <v>0</v>
      </c>
      <c r="UVD31">
        <f t="shared" si="240"/>
        <v>0</v>
      </c>
      <c r="UVE31">
        <f t="shared" si="240"/>
        <v>0</v>
      </c>
      <c r="UVF31">
        <f t="shared" si="240"/>
        <v>0</v>
      </c>
      <c r="UVG31">
        <f t="shared" si="240"/>
        <v>0</v>
      </c>
      <c r="UVH31">
        <f t="shared" si="240"/>
        <v>0</v>
      </c>
      <c r="UVI31">
        <f t="shared" si="240"/>
        <v>0</v>
      </c>
      <c r="UVJ31">
        <f t="shared" si="240"/>
        <v>0</v>
      </c>
      <c r="UVK31">
        <f t="shared" si="240"/>
        <v>0</v>
      </c>
      <c r="UVL31">
        <f t="shared" si="240"/>
        <v>0</v>
      </c>
      <c r="UVM31">
        <f t="shared" si="240"/>
        <v>0</v>
      </c>
      <c r="UVN31">
        <f t="shared" si="240"/>
        <v>0</v>
      </c>
      <c r="UVO31">
        <f t="shared" si="240"/>
        <v>0</v>
      </c>
      <c r="UVP31">
        <f t="shared" si="240"/>
        <v>0</v>
      </c>
      <c r="UVQ31">
        <f t="shared" si="240"/>
        <v>0</v>
      </c>
      <c r="UVR31">
        <f t="shared" si="240"/>
        <v>0</v>
      </c>
      <c r="UVS31">
        <f t="shared" si="240"/>
        <v>0</v>
      </c>
      <c r="UVT31">
        <f t="shared" si="240"/>
        <v>0</v>
      </c>
      <c r="UVU31">
        <f t="shared" si="240"/>
        <v>0</v>
      </c>
      <c r="UVV31">
        <f t="shared" si="240"/>
        <v>0</v>
      </c>
      <c r="UVW31">
        <f t="shared" si="240"/>
        <v>0</v>
      </c>
      <c r="UVX31">
        <f t="shared" si="240"/>
        <v>0</v>
      </c>
      <c r="UVY31">
        <f t="shared" si="240"/>
        <v>0</v>
      </c>
      <c r="UVZ31">
        <f t="shared" si="240"/>
        <v>0</v>
      </c>
      <c r="UWA31">
        <f t="shared" ref="UWA31:UYL31" si="241">UVZ32</f>
        <v>0</v>
      </c>
      <c r="UWB31">
        <f t="shared" si="241"/>
        <v>0</v>
      </c>
      <c r="UWC31">
        <f t="shared" si="241"/>
        <v>0</v>
      </c>
      <c r="UWD31">
        <f t="shared" si="241"/>
        <v>0</v>
      </c>
      <c r="UWE31">
        <f t="shared" si="241"/>
        <v>0</v>
      </c>
      <c r="UWF31">
        <f t="shared" si="241"/>
        <v>0</v>
      </c>
      <c r="UWG31">
        <f t="shared" si="241"/>
        <v>0</v>
      </c>
      <c r="UWH31">
        <f t="shared" si="241"/>
        <v>0</v>
      </c>
      <c r="UWI31">
        <f t="shared" si="241"/>
        <v>0</v>
      </c>
      <c r="UWJ31">
        <f t="shared" si="241"/>
        <v>0</v>
      </c>
      <c r="UWK31">
        <f t="shared" si="241"/>
        <v>0</v>
      </c>
      <c r="UWL31">
        <f t="shared" si="241"/>
        <v>0</v>
      </c>
      <c r="UWM31">
        <f t="shared" si="241"/>
        <v>0</v>
      </c>
      <c r="UWN31">
        <f t="shared" si="241"/>
        <v>0</v>
      </c>
      <c r="UWO31">
        <f t="shared" si="241"/>
        <v>0</v>
      </c>
      <c r="UWP31">
        <f t="shared" si="241"/>
        <v>0</v>
      </c>
      <c r="UWQ31">
        <f t="shared" si="241"/>
        <v>0</v>
      </c>
      <c r="UWR31">
        <f t="shared" si="241"/>
        <v>0</v>
      </c>
      <c r="UWS31">
        <f t="shared" si="241"/>
        <v>0</v>
      </c>
      <c r="UWT31">
        <f t="shared" si="241"/>
        <v>0</v>
      </c>
      <c r="UWU31">
        <f t="shared" si="241"/>
        <v>0</v>
      </c>
      <c r="UWV31">
        <f t="shared" si="241"/>
        <v>0</v>
      </c>
      <c r="UWW31">
        <f t="shared" si="241"/>
        <v>0</v>
      </c>
      <c r="UWX31">
        <f t="shared" si="241"/>
        <v>0</v>
      </c>
      <c r="UWY31">
        <f t="shared" si="241"/>
        <v>0</v>
      </c>
      <c r="UWZ31">
        <f t="shared" si="241"/>
        <v>0</v>
      </c>
      <c r="UXA31">
        <f t="shared" si="241"/>
        <v>0</v>
      </c>
      <c r="UXB31">
        <f t="shared" si="241"/>
        <v>0</v>
      </c>
      <c r="UXC31">
        <f t="shared" si="241"/>
        <v>0</v>
      </c>
      <c r="UXD31">
        <f t="shared" si="241"/>
        <v>0</v>
      </c>
      <c r="UXE31">
        <f t="shared" si="241"/>
        <v>0</v>
      </c>
      <c r="UXF31">
        <f t="shared" si="241"/>
        <v>0</v>
      </c>
      <c r="UXG31">
        <f t="shared" si="241"/>
        <v>0</v>
      </c>
      <c r="UXH31">
        <f t="shared" si="241"/>
        <v>0</v>
      </c>
      <c r="UXI31">
        <f t="shared" si="241"/>
        <v>0</v>
      </c>
      <c r="UXJ31">
        <f t="shared" si="241"/>
        <v>0</v>
      </c>
      <c r="UXK31">
        <f t="shared" si="241"/>
        <v>0</v>
      </c>
      <c r="UXL31">
        <f t="shared" si="241"/>
        <v>0</v>
      </c>
      <c r="UXM31">
        <f t="shared" si="241"/>
        <v>0</v>
      </c>
      <c r="UXN31">
        <f t="shared" si="241"/>
        <v>0</v>
      </c>
      <c r="UXO31">
        <f t="shared" si="241"/>
        <v>0</v>
      </c>
      <c r="UXP31">
        <f t="shared" si="241"/>
        <v>0</v>
      </c>
      <c r="UXQ31">
        <f t="shared" si="241"/>
        <v>0</v>
      </c>
      <c r="UXR31">
        <f t="shared" si="241"/>
        <v>0</v>
      </c>
      <c r="UXS31">
        <f t="shared" si="241"/>
        <v>0</v>
      </c>
      <c r="UXT31">
        <f t="shared" si="241"/>
        <v>0</v>
      </c>
      <c r="UXU31">
        <f t="shared" si="241"/>
        <v>0</v>
      </c>
      <c r="UXV31">
        <f t="shared" si="241"/>
        <v>0</v>
      </c>
      <c r="UXW31">
        <f t="shared" si="241"/>
        <v>0</v>
      </c>
      <c r="UXX31">
        <f t="shared" si="241"/>
        <v>0</v>
      </c>
      <c r="UXY31">
        <f t="shared" si="241"/>
        <v>0</v>
      </c>
      <c r="UXZ31">
        <f t="shared" si="241"/>
        <v>0</v>
      </c>
      <c r="UYA31">
        <f t="shared" si="241"/>
        <v>0</v>
      </c>
      <c r="UYB31">
        <f t="shared" si="241"/>
        <v>0</v>
      </c>
      <c r="UYC31">
        <f t="shared" si="241"/>
        <v>0</v>
      </c>
      <c r="UYD31">
        <f t="shared" si="241"/>
        <v>0</v>
      </c>
      <c r="UYE31">
        <f t="shared" si="241"/>
        <v>0</v>
      </c>
      <c r="UYF31">
        <f t="shared" si="241"/>
        <v>0</v>
      </c>
      <c r="UYG31">
        <f t="shared" si="241"/>
        <v>0</v>
      </c>
      <c r="UYH31">
        <f t="shared" si="241"/>
        <v>0</v>
      </c>
      <c r="UYI31">
        <f t="shared" si="241"/>
        <v>0</v>
      </c>
      <c r="UYJ31">
        <f t="shared" si="241"/>
        <v>0</v>
      </c>
      <c r="UYK31">
        <f t="shared" si="241"/>
        <v>0</v>
      </c>
      <c r="UYL31">
        <f t="shared" si="241"/>
        <v>0</v>
      </c>
      <c r="UYM31">
        <f t="shared" ref="UYM31:VAX31" si="242">UYL32</f>
        <v>0</v>
      </c>
      <c r="UYN31">
        <f t="shared" si="242"/>
        <v>0</v>
      </c>
      <c r="UYO31">
        <f t="shared" si="242"/>
        <v>0</v>
      </c>
      <c r="UYP31">
        <f t="shared" si="242"/>
        <v>0</v>
      </c>
      <c r="UYQ31">
        <f t="shared" si="242"/>
        <v>0</v>
      </c>
      <c r="UYR31">
        <f t="shared" si="242"/>
        <v>0</v>
      </c>
      <c r="UYS31">
        <f t="shared" si="242"/>
        <v>0</v>
      </c>
      <c r="UYT31">
        <f t="shared" si="242"/>
        <v>0</v>
      </c>
      <c r="UYU31">
        <f t="shared" si="242"/>
        <v>0</v>
      </c>
      <c r="UYV31">
        <f t="shared" si="242"/>
        <v>0</v>
      </c>
      <c r="UYW31">
        <f t="shared" si="242"/>
        <v>0</v>
      </c>
      <c r="UYX31">
        <f t="shared" si="242"/>
        <v>0</v>
      </c>
      <c r="UYY31">
        <f t="shared" si="242"/>
        <v>0</v>
      </c>
      <c r="UYZ31">
        <f t="shared" si="242"/>
        <v>0</v>
      </c>
      <c r="UZA31">
        <f t="shared" si="242"/>
        <v>0</v>
      </c>
      <c r="UZB31">
        <f t="shared" si="242"/>
        <v>0</v>
      </c>
      <c r="UZC31">
        <f t="shared" si="242"/>
        <v>0</v>
      </c>
      <c r="UZD31">
        <f t="shared" si="242"/>
        <v>0</v>
      </c>
      <c r="UZE31">
        <f t="shared" si="242"/>
        <v>0</v>
      </c>
      <c r="UZF31">
        <f t="shared" si="242"/>
        <v>0</v>
      </c>
      <c r="UZG31">
        <f t="shared" si="242"/>
        <v>0</v>
      </c>
      <c r="UZH31">
        <f t="shared" si="242"/>
        <v>0</v>
      </c>
      <c r="UZI31">
        <f t="shared" si="242"/>
        <v>0</v>
      </c>
      <c r="UZJ31">
        <f t="shared" si="242"/>
        <v>0</v>
      </c>
      <c r="UZK31">
        <f t="shared" si="242"/>
        <v>0</v>
      </c>
      <c r="UZL31">
        <f t="shared" si="242"/>
        <v>0</v>
      </c>
      <c r="UZM31">
        <f t="shared" si="242"/>
        <v>0</v>
      </c>
      <c r="UZN31">
        <f t="shared" si="242"/>
        <v>0</v>
      </c>
      <c r="UZO31">
        <f t="shared" si="242"/>
        <v>0</v>
      </c>
      <c r="UZP31">
        <f t="shared" si="242"/>
        <v>0</v>
      </c>
      <c r="UZQ31">
        <f t="shared" si="242"/>
        <v>0</v>
      </c>
      <c r="UZR31">
        <f t="shared" si="242"/>
        <v>0</v>
      </c>
      <c r="UZS31">
        <f t="shared" si="242"/>
        <v>0</v>
      </c>
      <c r="UZT31">
        <f t="shared" si="242"/>
        <v>0</v>
      </c>
      <c r="UZU31">
        <f t="shared" si="242"/>
        <v>0</v>
      </c>
      <c r="UZV31">
        <f t="shared" si="242"/>
        <v>0</v>
      </c>
      <c r="UZW31">
        <f t="shared" si="242"/>
        <v>0</v>
      </c>
      <c r="UZX31">
        <f t="shared" si="242"/>
        <v>0</v>
      </c>
      <c r="UZY31">
        <f t="shared" si="242"/>
        <v>0</v>
      </c>
      <c r="UZZ31">
        <f t="shared" si="242"/>
        <v>0</v>
      </c>
      <c r="VAA31">
        <f t="shared" si="242"/>
        <v>0</v>
      </c>
      <c r="VAB31">
        <f t="shared" si="242"/>
        <v>0</v>
      </c>
      <c r="VAC31">
        <f t="shared" si="242"/>
        <v>0</v>
      </c>
      <c r="VAD31">
        <f t="shared" si="242"/>
        <v>0</v>
      </c>
      <c r="VAE31">
        <f t="shared" si="242"/>
        <v>0</v>
      </c>
      <c r="VAF31">
        <f t="shared" si="242"/>
        <v>0</v>
      </c>
      <c r="VAG31">
        <f t="shared" si="242"/>
        <v>0</v>
      </c>
      <c r="VAH31">
        <f t="shared" si="242"/>
        <v>0</v>
      </c>
      <c r="VAI31">
        <f t="shared" si="242"/>
        <v>0</v>
      </c>
      <c r="VAJ31">
        <f t="shared" si="242"/>
        <v>0</v>
      </c>
      <c r="VAK31">
        <f t="shared" si="242"/>
        <v>0</v>
      </c>
      <c r="VAL31">
        <f t="shared" si="242"/>
        <v>0</v>
      </c>
      <c r="VAM31">
        <f t="shared" si="242"/>
        <v>0</v>
      </c>
      <c r="VAN31">
        <f t="shared" si="242"/>
        <v>0</v>
      </c>
      <c r="VAO31">
        <f t="shared" si="242"/>
        <v>0</v>
      </c>
      <c r="VAP31">
        <f t="shared" si="242"/>
        <v>0</v>
      </c>
      <c r="VAQ31">
        <f t="shared" si="242"/>
        <v>0</v>
      </c>
      <c r="VAR31">
        <f t="shared" si="242"/>
        <v>0</v>
      </c>
      <c r="VAS31">
        <f t="shared" si="242"/>
        <v>0</v>
      </c>
      <c r="VAT31">
        <f t="shared" si="242"/>
        <v>0</v>
      </c>
      <c r="VAU31">
        <f t="shared" si="242"/>
        <v>0</v>
      </c>
      <c r="VAV31">
        <f t="shared" si="242"/>
        <v>0</v>
      </c>
      <c r="VAW31">
        <f t="shared" si="242"/>
        <v>0</v>
      </c>
      <c r="VAX31">
        <f t="shared" si="242"/>
        <v>0</v>
      </c>
      <c r="VAY31">
        <f t="shared" ref="VAY31:VDJ31" si="243">VAX32</f>
        <v>0</v>
      </c>
      <c r="VAZ31">
        <f t="shared" si="243"/>
        <v>0</v>
      </c>
      <c r="VBA31">
        <f t="shared" si="243"/>
        <v>0</v>
      </c>
      <c r="VBB31">
        <f t="shared" si="243"/>
        <v>0</v>
      </c>
      <c r="VBC31">
        <f t="shared" si="243"/>
        <v>0</v>
      </c>
      <c r="VBD31">
        <f t="shared" si="243"/>
        <v>0</v>
      </c>
      <c r="VBE31">
        <f t="shared" si="243"/>
        <v>0</v>
      </c>
      <c r="VBF31">
        <f t="shared" si="243"/>
        <v>0</v>
      </c>
      <c r="VBG31">
        <f t="shared" si="243"/>
        <v>0</v>
      </c>
      <c r="VBH31">
        <f t="shared" si="243"/>
        <v>0</v>
      </c>
      <c r="VBI31">
        <f t="shared" si="243"/>
        <v>0</v>
      </c>
      <c r="VBJ31">
        <f t="shared" si="243"/>
        <v>0</v>
      </c>
      <c r="VBK31">
        <f t="shared" si="243"/>
        <v>0</v>
      </c>
      <c r="VBL31">
        <f t="shared" si="243"/>
        <v>0</v>
      </c>
      <c r="VBM31">
        <f t="shared" si="243"/>
        <v>0</v>
      </c>
      <c r="VBN31">
        <f t="shared" si="243"/>
        <v>0</v>
      </c>
      <c r="VBO31">
        <f t="shared" si="243"/>
        <v>0</v>
      </c>
      <c r="VBP31">
        <f t="shared" si="243"/>
        <v>0</v>
      </c>
      <c r="VBQ31">
        <f t="shared" si="243"/>
        <v>0</v>
      </c>
      <c r="VBR31">
        <f t="shared" si="243"/>
        <v>0</v>
      </c>
      <c r="VBS31">
        <f t="shared" si="243"/>
        <v>0</v>
      </c>
      <c r="VBT31">
        <f t="shared" si="243"/>
        <v>0</v>
      </c>
      <c r="VBU31">
        <f t="shared" si="243"/>
        <v>0</v>
      </c>
      <c r="VBV31">
        <f t="shared" si="243"/>
        <v>0</v>
      </c>
      <c r="VBW31">
        <f t="shared" si="243"/>
        <v>0</v>
      </c>
      <c r="VBX31">
        <f t="shared" si="243"/>
        <v>0</v>
      </c>
      <c r="VBY31">
        <f t="shared" si="243"/>
        <v>0</v>
      </c>
      <c r="VBZ31">
        <f t="shared" si="243"/>
        <v>0</v>
      </c>
      <c r="VCA31">
        <f t="shared" si="243"/>
        <v>0</v>
      </c>
      <c r="VCB31">
        <f t="shared" si="243"/>
        <v>0</v>
      </c>
      <c r="VCC31">
        <f t="shared" si="243"/>
        <v>0</v>
      </c>
      <c r="VCD31">
        <f t="shared" si="243"/>
        <v>0</v>
      </c>
      <c r="VCE31">
        <f t="shared" si="243"/>
        <v>0</v>
      </c>
      <c r="VCF31">
        <f t="shared" si="243"/>
        <v>0</v>
      </c>
      <c r="VCG31">
        <f t="shared" si="243"/>
        <v>0</v>
      </c>
      <c r="VCH31">
        <f t="shared" si="243"/>
        <v>0</v>
      </c>
      <c r="VCI31">
        <f t="shared" si="243"/>
        <v>0</v>
      </c>
      <c r="VCJ31">
        <f t="shared" si="243"/>
        <v>0</v>
      </c>
      <c r="VCK31">
        <f t="shared" si="243"/>
        <v>0</v>
      </c>
      <c r="VCL31">
        <f t="shared" si="243"/>
        <v>0</v>
      </c>
      <c r="VCM31">
        <f t="shared" si="243"/>
        <v>0</v>
      </c>
      <c r="VCN31">
        <f t="shared" si="243"/>
        <v>0</v>
      </c>
      <c r="VCO31">
        <f t="shared" si="243"/>
        <v>0</v>
      </c>
      <c r="VCP31">
        <f t="shared" si="243"/>
        <v>0</v>
      </c>
      <c r="VCQ31">
        <f t="shared" si="243"/>
        <v>0</v>
      </c>
      <c r="VCR31">
        <f t="shared" si="243"/>
        <v>0</v>
      </c>
      <c r="VCS31">
        <f t="shared" si="243"/>
        <v>0</v>
      </c>
      <c r="VCT31">
        <f t="shared" si="243"/>
        <v>0</v>
      </c>
      <c r="VCU31">
        <f t="shared" si="243"/>
        <v>0</v>
      </c>
      <c r="VCV31">
        <f t="shared" si="243"/>
        <v>0</v>
      </c>
      <c r="VCW31">
        <f t="shared" si="243"/>
        <v>0</v>
      </c>
      <c r="VCX31">
        <f t="shared" si="243"/>
        <v>0</v>
      </c>
      <c r="VCY31">
        <f t="shared" si="243"/>
        <v>0</v>
      </c>
      <c r="VCZ31">
        <f t="shared" si="243"/>
        <v>0</v>
      </c>
      <c r="VDA31">
        <f t="shared" si="243"/>
        <v>0</v>
      </c>
      <c r="VDB31">
        <f t="shared" si="243"/>
        <v>0</v>
      </c>
      <c r="VDC31">
        <f t="shared" si="243"/>
        <v>0</v>
      </c>
      <c r="VDD31">
        <f t="shared" si="243"/>
        <v>0</v>
      </c>
      <c r="VDE31">
        <f t="shared" si="243"/>
        <v>0</v>
      </c>
      <c r="VDF31">
        <f t="shared" si="243"/>
        <v>0</v>
      </c>
      <c r="VDG31">
        <f t="shared" si="243"/>
        <v>0</v>
      </c>
      <c r="VDH31">
        <f t="shared" si="243"/>
        <v>0</v>
      </c>
      <c r="VDI31">
        <f t="shared" si="243"/>
        <v>0</v>
      </c>
      <c r="VDJ31">
        <f t="shared" si="243"/>
        <v>0</v>
      </c>
      <c r="VDK31">
        <f t="shared" ref="VDK31:VFV31" si="244">VDJ32</f>
        <v>0</v>
      </c>
      <c r="VDL31">
        <f t="shared" si="244"/>
        <v>0</v>
      </c>
      <c r="VDM31">
        <f t="shared" si="244"/>
        <v>0</v>
      </c>
      <c r="VDN31">
        <f t="shared" si="244"/>
        <v>0</v>
      </c>
      <c r="VDO31">
        <f t="shared" si="244"/>
        <v>0</v>
      </c>
      <c r="VDP31">
        <f t="shared" si="244"/>
        <v>0</v>
      </c>
      <c r="VDQ31">
        <f t="shared" si="244"/>
        <v>0</v>
      </c>
      <c r="VDR31">
        <f t="shared" si="244"/>
        <v>0</v>
      </c>
      <c r="VDS31">
        <f t="shared" si="244"/>
        <v>0</v>
      </c>
      <c r="VDT31">
        <f t="shared" si="244"/>
        <v>0</v>
      </c>
      <c r="VDU31">
        <f t="shared" si="244"/>
        <v>0</v>
      </c>
      <c r="VDV31">
        <f t="shared" si="244"/>
        <v>0</v>
      </c>
      <c r="VDW31">
        <f t="shared" si="244"/>
        <v>0</v>
      </c>
      <c r="VDX31">
        <f t="shared" si="244"/>
        <v>0</v>
      </c>
      <c r="VDY31">
        <f t="shared" si="244"/>
        <v>0</v>
      </c>
      <c r="VDZ31">
        <f t="shared" si="244"/>
        <v>0</v>
      </c>
      <c r="VEA31">
        <f t="shared" si="244"/>
        <v>0</v>
      </c>
      <c r="VEB31">
        <f t="shared" si="244"/>
        <v>0</v>
      </c>
      <c r="VEC31">
        <f t="shared" si="244"/>
        <v>0</v>
      </c>
      <c r="VED31">
        <f t="shared" si="244"/>
        <v>0</v>
      </c>
      <c r="VEE31">
        <f t="shared" si="244"/>
        <v>0</v>
      </c>
      <c r="VEF31">
        <f t="shared" si="244"/>
        <v>0</v>
      </c>
      <c r="VEG31">
        <f t="shared" si="244"/>
        <v>0</v>
      </c>
      <c r="VEH31">
        <f t="shared" si="244"/>
        <v>0</v>
      </c>
      <c r="VEI31">
        <f t="shared" si="244"/>
        <v>0</v>
      </c>
      <c r="VEJ31">
        <f t="shared" si="244"/>
        <v>0</v>
      </c>
      <c r="VEK31">
        <f t="shared" si="244"/>
        <v>0</v>
      </c>
      <c r="VEL31">
        <f t="shared" si="244"/>
        <v>0</v>
      </c>
      <c r="VEM31">
        <f t="shared" si="244"/>
        <v>0</v>
      </c>
      <c r="VEN31">
        <f t="shared" si="244"/>
        <v>0</v>
      </c>
      <c r="VEO31">
        <f t="shared" si="244"/>
        <v>0</v>
      </c>
      <c r="VEP31">
        <f t="shared" si="244"/>
        <v>0</v>
      </c>
      <c r="VEQ31">
        <f t="shared" si="244"/>
        <v>0</v>
      </c>
      <c r="VER31">
        <f t="shared" si="244"/>
        <v>0</v>
      </c>
      <c r="VES31">
        <f t="shared" si="244"/>
        <v>0</v>
      </c>
      <c r="VET31">
        <f t="shared" si="244"/>
        <v>0</v>
      </c>
      <c r="VEU31">
        <f t="shared" si="244"/>
        <v>0</v>
      </c>
      <c r="VEV31">
        <f t="shared" si="244"/>
        <v>0</v>
      </c>
      <c r="VEW31">
        <f t="shared" si="244"/>
        <v>0</v>
      </c>
      <c r="VEX31">
        <f t="shared" si="244"/>
        <v>0</v>
      </c>
      <c r="VEY31">
        <f t="shared" si="244"/>
        <v>0</v>
      </c>
      <c r="VEZ31">
        <f t="shared" si="244"/>
        <v>0</v>
      </c>
      <c r="VFA31">
        <f t="shared" si="244"/>
        <v>0</v>
      </c>
      <c r="VFB31">
        <f t="shared" si="244"/>
        <v>0</v>
      </c>
      <c r="VFC31">
        <f t="shared" si="244"/>
        <v>0</v>
      </c>
      <c r="VFD31">
        <f t="shared" si="244"/>
        <v>0</v>
      </c>
      <c r="VFE31">
        <f t="shared" si="244"/>
        <v>0</v>
      </c>
      <c r="VFF31">
        <f t="shared" si="244"/>
        <v>0</v>
      </c>
      <c r="VFG31">
        <f t="shared" si="244"/>
        <v>0</v>
      </c>
      <c r="VFH31">
        <f t="shared" si="244"/>
        <v>0</v>
      </c>
      <c r="VFI31">
        <f t="shared" si="244"/>
        <v>0</v>
      </c>
      <c r="VFJ31">
        <f t="shared" si="244"/>
        <v>0</v>
      </c>
      <c r="VFK31">
        <f t="shared" si="244"/>
        <v>0</v>
      </c>
      <c r="VFL31">
        <f t="shared" si="244"/>
        <v>0</v>
      </c>
      <c r="VFM31">
        <f t="shared" si="244"/>
        <v>0</v>
      </c>
      <c r="VFN31">
        <f t="shared" si="244"/>
        <v>0</v>
      </c>
      <c r="VFO31">
        <f t="shared" si="244"/>
        <v>0</v>
      </c>
      <c r="VFP31">
        <f t="shared" si="244"/>
        <v>0</v>
      </c>
      <c r="VFQ31">
        <f t="shared" si="244"/>
        <v>0</v>
      </c>
      <c r="VFR31">
        <f t="shared" si="244"/>
        <v>0</v>
      </c>
      <c r="VFS31">
        <f t="shared" si="244"/>
        <v>0</v>
      </c>
      <c r="VFT31">
        <f t="shared" si="244"/>
        <v>0</v>
      </c>
      <c r="VFU31">
        <f t="shared" si="244"/>
        <v>0</v>
      </c>
      <c r="VFV31">
        <f t="shared" si="244"/>
        <v>0</v>
      </c>
      <c r="VFW31">
        <f t="shared" ref="VFW31:VIH31" si="245">VFV32</f>
        <v>0</v>
      </c>
      <c r="VFX31">
        <f t="shared" si="245"/>
        <v>0</v>
      </c>
      <c r="VFY31">
        <f t="shared" si="245"/>
        <v>0</v>
      </c>
      <c r="VFZ31">
        <f t="shared" si="245"/>
        <v>0</v>
      </c>
      <c r="VGA31">
        <f t="shared" si="245"/>
        <v>0</v>
      </c>
      <c r="VGB31">
        <f t="shared" si="245"/>
        <v>0</v>
      </c>
      <c r="VGC31">
        <f t="shared" si="245"/>
        <v>0</v>
      </c>
      <c r="VGD31">
        <f t="shared" si="245"/>
        <v>0</v>
      </c>
      <c r="VGE31">
        <f t="shared" si="245"/>
        <v>0</v>
      </c>
      <c r="VGF31">
        <f t="shared" si="245"/>
        <v>0</v>
      </c>
      <c r="VGG31">
        <f t="shared" si="245"/>
        <v>0</v>
      </c>
      <c r="VGH31">
        <f t="shared" si="245"/>
        <v>0</v>
      </c>
      <c r="VGI31">
        <f t="shared" si="245"/>
        <v>0</v>
      </c>
      <c r="VGJ31">
        <f t="shared" si="245"/>
        <v>0</v>
      </c>
      <c r="VGK31">
        <f t="shared" si="245"/>
        <v>0</v>
      </c>
      <c r="VGL31">
        <f t="shared" si="245"/>
        <v>0</v>
      </c>
      <c r="VGM31">
        <f t="shared" si="245"/>
        <v>0</v>
      </c>
      <c r="VGN31">
        <f t="shared" si="245"/>
        <v>0</v>
      </c>
      <c r="VGO31">
        <f t="shared" si="245"/>
        <v>0</v>
      </c>
      <c r="VGP31">
        <f t="shared" si="245"/>
        <v>0</v>
      </c>
      <c r="VGQ31">
        <f t="shared" si="245"/>
        <v>0</v>
      </c>
      <c r="VGR31">
        <f t="shared" si="245"/>
        <v>0</v>
      </c>
      <c r="VGS31">
        <f t="shared" si="245"/>
        <v>0</v>
      </c>
      <c r="VGT31">
        <f t="shared" si="245"/>
        <v>0</v>
      </c>
      <c r="VGU31">
        <f t="shared" si="245"/>
        <v>0</v>
      </c>
      <c r="VGV31">
        <f t="shared" si="245"/>
        <v>0</v>
      </c>
      <c r="VGW31">
        <f t="shared" si="245"/>
        <v>0</v>
      </c>
      <c r="VGX31">
        <f t="shared" si="245"/>
        <v>0</v>
      </c>
      <c r="VGY31">
        <f t="shared" si="245"/>
        <v>0</v>
      </c>
      <c r="VGZ31">
        <f t="shared" si="245"/>
        <v>0</v>
      </c>
      <c r="VHA31">
        <f t="shared" si="245"/>
        <v>0</v>
      </c>
      <c r="VHB31">
        <f t="shared" si="245"/>
        <v>0</v>
      </c>
      <c r="VHC31">
        <f t="shared" si="245"/>
        <v>0</v>
      </c>
      <c r="VHD31">
        <f t="shared" si="245"/>
        <v>0</v>
      </c>
      <c r="VHE31">
        <f t="shared" si="245"/>
        <v>0</v>
      </c>
      <c r="VHF31">
        <f t="shared" si="245"/>
        <v>0</v>
      </c>
      <c r="VHG31">
        <f t="shared" si="245"/>
        <v>0</v>
      </c>
      <c r="VHH31">
        <f t="shared" si="245"/>
        <v>0</v>
      </c>
      <c r="VHI31">
        <f t="shared" si="245"/>
        <v>0</v>
      </c>
      <c r="VHJ31">
        <f t="shared" si="245"/>
        <v>0</v>
      </c>
      <c r="VHK31">
        <f t="shared" si="245"/>
        <v>0</v>
      </c>
      <c r="VHL31">
        <f t="shared" si="245"/>
        <v>0</v>
      </c>
      <c r="VHM31">
        <f t="shared" si="245"/>
        <v>0</v>
      </c>
      <c r="VHN31">
        <f t="shared" si="245"/>
        <v>0</v>
      </c>
      <c r="VHO31">
        <f t="shared" si="245"/>
        <v>0</v>
      </c>
      <c r="VHP31">
        <f t="shared" si="245"/>
        <v>0</v>
      </c>
      <c r="VHQ31">
        <f t="shared" si="245"/>
        <v>0</v>
      </c>
      <c r="VHR31">
        <f t="shared" si="245"/>
        <v>0</v>
      </c>
      <c r="VHS31">
        <f t="shared" si="245"/>
        <v>0</v>
      </c>
      <c r="VHT31">
        <f t="shared" si="245"/>
        <v>0</v>
      </c>
      <c r="VHU31">
        <f t="shared" si="245"/>
        <v>0</v>
      </c>
      <c r="VHV31">
        <f t="shared" si="245"/>
        <v>0</v>
      </c>
      <c r="VHW31">
        <f t="shared" si="245"/>
        <v>0</v>
      </c>
      <c r="VHX31">
        <f t="shared" si="245"/>
        <v>0</v>
      </c>
      <c r="VHY31">
        <f t="shared" si="245"/>
        <v>0</v>
      </c>
      <c r="VHZ31">
        <f t="shared" si="245"/>
        <v>0</v>
      </c>
      <c r="VIA31">
        <f t="shared" si="245"/>
        <v>0</v>
      </c>
      <c r="VIB31">
        <f t="shared" si="245"/>
        <v>0</v>
      </c>
      <c r="VIC31">
        <f t="shared" si="245"/>
        <v>0</v>
      </c>
      <c r="VID31">
        <f t="shared" si="245"/>
        <v>0</v>
      </c>
      <c r="VIE31">
        <f t="shared" si="245"/>
        <v>0</v>
      </c>
      <c r="VIF31">
        <f t="shared" si="245"/>
        <v>0</v>
      </c>
      <c r="VIG31">
        <f t="shared" si="245"/>
        <v>0</v>
      </c>
      <c r="VIH31">
        <f t="shared" si="245"/>
        <v>0</v>
      </c>
      <c r="VII31">
        <f t="shared" ref="VII31:VKT31" si="246">VIH32</f>
        <v>0</v>
      </c>
      <c r="VIJ31">
        <f t="shared" si="246"/>
        <v>0</v>
      </c>
      <c r="VIK31">
        <f t="shared" si="246"/>
        <v>0</v>
      </c>
      <c r="VIL31">
        <f t="shared" si="246"/>
        <v>0</v>
      </c>
      <c r="VIM31">
        <f t="shared" si="246"/>
        <v>0</v>
      </c>
      <c r="VIN31">
        <f t="shared" si="246"/>
        <v>0</v>
      </c>
      <c r="VIO31">
        <f t="shared" si="246"/>
        <v>0</v>
      </c>
      <c r="VIP31">
        <f t="shared" si="246"/>
        <v>0</v>
      </c>
      <c r="VIQ31">
        <f t="shared" si="246"/>
        <v>0</v>
      </c>
      <c r="VIR31">
        <f t="shared" si="246"/>
        <v>0</v>
      </c>
      <c r="VIS31">
        <f t="shared" si="246"/>
        <v>0</v>
      </c>
      <c r="VIT31">
        <f t="shared" si="246"/>
        <v>0</v>
      </c>
      <c r="VIU31">
        <f t="shared" si="246"/>
        <v>0</v>
      </c>
      <c r="VIV31">
        <f t="shared" si="246"/>
        <v>0</v>
      </c>
      <c r="VIW31">
        <f t="shared" si="246"/>
        <v>0</v>
      </c>
      <c r="VIX31">
        <f t="shared" si="246"/>
        <v>0</v>
      </c>
      <c r="VIY31">
        <f t="shared" si="246"/>
        <v>0</v>
      </c>
      <c r="VIZ31">
        <f t="shared" si="246"/>
        <v>0</v>
      </c>
      <c r="VJA31">
        <f t="shared" si="246"/>
        <v>0</v>
      </c>
      <c r="VJB31">
        <f t="shared" si="246"/>
        <v>0</v>
      </c>
      <c r="VJC31">
        <f t="shared" si="246"/>
        <v>0</v>
      </c>
      <c r="VJD31">
        <f t="shared" si="246"/>
        <v>0</v>
      </c>
      <c r="VJE31">
        <f t="shared" si="246"/>
        <v>0</v>
      </c>
      <c r="VJF31">
        <f t="shared" si="246"/>
        <v>0</v>
      </c>
      <c r="VJG31">
        <f t="shared" si="246"/>
        <v>0</v>
      </c>
      <c r="VJH31">
        <f t="shared" si="246"/>
        <v>0</v>
      </c>
      <c r="VJI31">
        <f t="shared" si="246"/>
        <v>0</v>
      </c>
      <c r="VJJ31">
        <f t="shared" si="246"/>
        <v>0</v>
      </c>
      <c r="VJK31">
        <f t="shared" si="246"/>
        <v>0</v>
      </c>
      <c r="VJL31">
        <f t="shared" si="246"/>
        <v>0</v>
      </c>
      <c r="VJM31">
        <f t="shared" si="246"/>
        <v>0</v>
      </c>
      <c r="VJN31">
        <f t="shared" si="246"/>
        <v>0</v>
      </c>
      <c r="VJO31">
        <f t="shared" si="246"/>
        <v>0</v>
      </c>
      <c r="VJP31">
        <f t="shared" si="246"/>
        <v>0</v>
      </c>
      <c r="VJQ31">
        <f t="shared" si="246"/>
        <v>0</v>
      </c>
      <c r="VJR31">
        <f t="shared" si="246"/>
        <v>0</v>
      </c>
      <c r="VJS31">
        <f t="shared" si="246"/>
        <v>0</v>
      </c>
      <c r="VJT31">
        <f t="shared" si="246"/>
        <v>0</v>
      </c>
      <c r="VJU31">
        <f t="shared" si="246"/>
        <v>0</v>
      </c>
      <c r="VJV31">
        <f t="shared" si="246"/>
        <v>0</v>
      </c>
      <c r="VJW31">
        <f t="shared" si="246"/>
        <v>0</v>
      </c>
      <c r="VJX31">
        <f t="shared" si="246"/>
        <v>0</v>
      </c>
      <c r="VJY31">
        <f t="shared" si="246"/>
        <v>0</v>
      </c>
      <c r="VJZ31">
        <f t="shared" si="246"/>
        <v>0</v>
      </c>
      <c r="VKA31">
        <f t="shared" si="246"/>
        <v>0</v>
      </c>
      <c r="VKB31">
        <f t="shared" si="246"/>
        <v>0</v>
      </c>
      <c r="VKC31">
        <f t="shared" si="246"/>
        <v>0</v>
      </c>
      <c r="VKD31">
        <f t="shared" si="246"/>
        <v>0</v>
      </c>
      <c r="VKE31">
        <f t="shared" si="246"/>
        <v>0</v>
      </c>
      <c r="VKF31">
        <f t="shared" si="246"/>
        <v>0</v>
      </c>
      <c r="VKG31">
        <f t="shared" si="246"/>
        <v>0</v>
      </c>
      <c r="VKH31">
        <f t="shared" si="246"/>
        <v>0</v>
      </c>
      <c r="VKI31">
        <f t="shared" si="246"/>
        <v>0</v>
      </c>
      <c r="VKJ31">
        <f t="shared" si="246"/>
        <v>0</v>
      </c>
      <c r="VKK31">
        <f t="shared" si="246"/>
        <v>0</v>
      </c>
      <c r="VKL31">
        <f t="shared" si="246"/>
        <v>0</v>
      </c>
      <c r="VKM31">
        <f t="shared" si="246"/>
        <v>0</v>
      </c>
      <c r="VKN31">
        <f t="shared" si="246"/>
        <v>0</v>
      </c>
      <c r="VKO31">
        <f t="shared" si="246"/>
        <v>0</v>
      </c>
      <c r="VKP31">
        <f t="shared" si="246"/>
        <v>0</v>
      </c>
      <c r="VKQ31">
        <f t="shared" si="246"/>
        <v>0</v>
      </c>
      <c r="VKR31">
        <f t="shared" si="246"/>
        <v>0</v>
      </c>
      <c r="VKS31">
        <f t="shared" si="246"/>
        <v>0</v>
      </c>
      <c r="VKT31">
        <f t="shared" si="246"/>
        <v>0</v>
      </c>
      <c r="VKU31">
        <f t="shared" ref="VKU31:VNF31" si="247">VKT32</f>
        <v>0</v>
      </c>
      <c r="VKV31">
        <f t="shared" si="247"/>
        <v>0</v>
      </c>
      <c r="VKW31">
        <f t="shared" si="247"/>
        <v>0</v>
      </c>
      <c r="VKX31">
        <f t="shared" si="247"/>
        <v>0</v>
      </c>
      <c r="VKY31">
        <f t="shared" si="247"/>
        <v>0</v>
      </c>
      <c r="VKZ31">
        <f t="shared" si="247"/>
        <v>0</v>
      </c>
      <c r="VLA31">
        <f t="shared" si="247"/>
        <v>0</v>
      </c>
      <c r="VLB31">
        <f t="shared" si="247"/>
        <v>0</v>
      </c>
      <c r="VLC31">
        <f t="shared" si="247"/>
        <v>0</v>
      </c>
      <c r="VLD31">
        <f t="shared" si="247"/>
        <v>0</v>
      </c>
      <c r="VLE31">
        <f t="shared" si="247"/>
        <v>0</v>
      </c>
      <c r="VLF31">
        <f t="shared" si="247"/>
        <v>0</v>
      </c>
      <c r="VLG31">
        <f t="shared" si="247"/>
        <v>0</v>
      </c>
      <c r="VLH31">
        <f t="shared" si="247"/>
        <v>0</v>
      </c>
      <c r="VLI31">
        <f t="shared" si="247"/>
        <v>0</v>
      </c>
      <c r="VLJ31">
        <f t="shared" si="247"/>
        <v>0</v>
      </c>
      <c r="VLK31">
        <f t="shared" si="247"/>
        <v>0</v>
      </c>
      <c r="VLL31">
        <f t="shared" si="247"/>
        <v>0</v>
      </c>
      <c r="VLM31">
        <f t="shared" si="247"/>
        <v>0</v>
      </c>
      <c r="VLN31">
        <f t="shared" si="247"/>
        <v>0</v>
      </c>
      <c r="VLO31">
        <f t="shared" si="247"/>
        <v>0</v>
      </c>
      <c r="VLP31">
        <f t="shared" si="247"/>
        <v>0</v>
      </c>
      <c r="VLQ31">
        <f t="shared" si="247"/>
        <v>0</v>
      </c>
      <c r="VLR31">
        <f t="shared" si="247"/>
        <v>0</v>
      </c>
      <c r="VLS31">
        <f t="shared" si="247"/>
        <v>0</v>
      </c>
      <c r="VLT31">
        <f t="shared" si="247"/>
        <v>0</v>
      </c>
      <c r="VLU31">
        <f t="shared" si="247"/>
        <v>0</v>
      </c>
      <c r="VLV31">
        <f t="shared" si="247"/>
        <v>0</v>
      </c>
      <c r="VLW31">
        <f t="shared" si="247"/>
        <v>0</v>
      </c>
      <c r="VLX31">
        <f t="shared" si="247"/>
        <v>0</v>
      </c>
      <c r="VLY31">
        <f t="shared" si="247"/>
        <v>0</v>
      </c>
      <c r="VLZ31">
        <f t="shared" si="247"/>
        <v>0</v>
      </c>
      <c r="VMA31">
        <f t="shared" si="247"/>
        <v>0</v>
      </c>
      <c r="VMB31">
        <f t="shared" si="247"/>
        <v>0</v>
      </c>
      <c r="VMC31">
        <f t="shared" si="247"/>
        <v>0</v>
      </c>
      <c r="VMD31">
        <f t="shared" si="247"/>
        <v>0</v>
      </c>
      <c r="VME31">
        <f t="shared" si="247"/>
        <v>0</v>
      </c>
      <c r="VMF31">
        <f t="shared" si="247"/>
        <v>0</v>
      </c>
      <c r="VMG31">
        <f t="shared" si="247"/>
        <v>0</v>
      </c>
      <c r="VMH31">
        <f t="shared" si="247"/>
        <v>0</v>
      </c>
      <c r="VMI31">
        <f t="shared" si="247"/>
        <v>0</v>
      </c>
      <c r="VMJ31">
        <f t="shared" si="247"/>
        <v>0</v>
      </c>
      <c r="VMK31">
        <f t="shared" si="247"/>
        <v>0</v>
      </c>
      <c r="VML31">
        <f t="shared" si="247"/>
        <v>0</v>
      </c>
      <c r="VMM31">
        <f t="shared" si="247"/>
        <v>0</v>
      </c>
      <c r="VMN31">
        <f t="shared" si="247"/>
        <v>0</v>
      </c>
      <c r="VMO31">
        <f t="shared" si="247"/>
        <v>0</v>
      </c>
      <c r="VMP31">
        <f t="shared" si="247"/>
        <v>0</v>
      </c>
      <c r="VMQ31">
        <f t="shared" si="247"/>
        <v>0</v>
      </c>
      <c r="VMR31">
        <f t="shared" si="247"/>
        <v>0</v>
      </c>
      <c r="VMS31">
        <f t="shared" si="247"/>
        <v>0</v>
      </c>
      <c r="VMT31">
        <f t="shared" si="247"/>
        <v>0</v>
      </c>
      <c r="VMU31">
        <f t="shared" si="247"/>
        <v>0</v>
      </c>
      <c r="VMV31">
        <f t="shared" si="247"/>
        <v>0</v>
      </c>
      <c r="VMW31">
        <f t="shared" si="247"/>
        <v>0</v>
      </c>
      <c r="VMX31">
        <f t="shared" si="247"/>
        <v>0</v>
      </c>
      <c r="VMY31">
        <f t="shared" si="247"/>
        <v>0</v>
      </c>
      <c r="VMZ31">
        <f t="shared" si="247"/>
        <v>0</v>
      </c>
      <c r="VNA31">
        <f t="shared" si="247"/>
        <v>0</v>
      </c>
      <c r="VNB31">
        <f t="shared" si="247"/>
        <v>0</v>
      </c>
      <c r="VNC31">
        <f t="shared" si="247"/>
        <v>0</v>
      </c>
      <c r="VND31">
        <f t="shared" si="247"/>
        <v>0</v>
      </c>
      <c r="VNE31">
        <f t="shared" si="247"/>
        <v>0</v>
      </c>
      <c r="VNF31">
        <f t="shared" si="247"/>
        <v>0</v>
      </c>
      <c r="VNG31">
        <f t="shared" ref="VNG31:VPR31" si="248">VNF32</f>
        <v>0</v>
      </c>
      <c r="VNH31">
        <f t="shared" si="248"/>
        <v>0</v>
      </c>
      <c r="VNI31">
        <f t="shared" si="248"/>
        <v>0</v>
      </c>
      <c r="VNJ31">
        <f t="shared" si="248"/>
        <v>0</v>
      </c>
      <c r="VNK31">
        <f t="shared" si="248"/>
        <v>0</v>
      </c>
      <c r="VNL31">
        <f t="shared" si="248"/>
        <v>0</v>
      </c>
      <c r="VNM31">
        <f t="shared" si="248"/>
        <v>0</v>
      </c>
      <c r="VNN31">
        <f t="shared" si="248"/>
        <v>0</v>
      </c>
      <c r="VNO31">
        <f t="shared" si="248"/>
        <v>0</v>
      </c>
      <c r="VNP31">
        <f t="shared" si="248"/>
        <v>0</v>
      </c>
      <c r="VNQ31">
        <f t="shared" si="248"/>
        <v>0</v>
      </c>
      <c r="VNR31">
        <f t="shared" si="248"/>
        <v>0</v>
      </c>
      <c r="VNS31">
        <f t="shared" si="248"/>
        <v>0</v>
      </c>
      <c r="VNT31">
        <f t="shared" si="248"/>
        <v>0</v>
      </c>
      <c r="VNU31">
        <f t="shared" si="248"/>
        <v>0</v>
      </c>
      <c r="VNV31">
        <f t="shared" si="248"/>
        <v>0</v>
      </c>
      <c r="VNW31">
        <f t="shared" si="248"/>
        <v>0</v>
      </c>
      <c r="VNX31">
        <f t="shared" si="248"/>
        <v>0</v>
      </c>
      <c r="VNY31">
        <f t="shared" si="248"/>
        <v>0</v>
      </c>
      <c r="VNZ31">
        <f t="shared" si="248"/>
        <v>0</v>
      </c>
      <c r="VOA31">
        <f t="shared" si="248"/>
        <v>0</v>
      </c>
      <c r="VOB31">
        <f t="shared" si="248"/>
        <v>0</v>
      </c>
      <c r="VOC31">
        <f t="shared" si="248"/>
        <v>0</v>
      </c>
      <c r="VOD31">
        <f t="shared" si="248"/>
        <v>0</v>
      </c>
      <c r="VOE31">
        <f t="shared" si="248"/>
        <v>0</v>
      </c>
      <c r="VOF31">
        <f t="shared" si="248"/>
        <v>0</v>
      </c>
      <c r="VOG31">
        <f t="shared" si="248"/>
        <v>0</v>
      </c>
      <c r="VOH31">
        <f t="shared" si="248"/>
        <v>0</v>
      </c>
      <c r="VOI31">
        <f t="shared" si="248"/>
        <v>0</v>
      </c>
      <c r="VOJ31">
        <f t="shared" si="248"/>
        <v>0</v>
      </c>
      <c r="VOK31">
        <f t="shared" si="248"/>
        <v>0</v>
      </c>
      <c r="VOL31">
        <f t="shared" si="248"/>
        <v>0</v>
      </c>
      <c r="VOM31">
        <f t="shared" si="248"/>
        <v>0</v>
      </c>
      <c r="VON31">
        <f t="shared" si="248"/>
        <v>0</v>
      </c>
      <c r="VOO31">
        <f t="shared" si="248"/>
        <v>0</v>
      </c>
      <c r="VOP31">
        <f t="shared" si="248"/>
        <v>0</v>
      </c>
      <c r="VOQ31">
        <f t="shared" si="248"/>
        <v>0</v>
      </c>
      <c r="VOR31">
        <f t="shared" si="248"/>
        <v>0</v>
      </c>
      <c r="VOS31">
        <f t="shared" si="248"/>
        <v>0</v>
      </c>
      <c r="VOT31">
        <f t="shared" si="248"/>
        <v>0</v>
      </c>
      <c r="VOU31">
        <f t="shared" si="248"/>
        <v>0</v>
      </c>
      <c r="VOV31">
        <f t="shared" si="248"/>
        <v>0</v>
      </c>
      <c r="VOW31">
        <f t="shared" si="248"/>
        <v>0</v>
      </c>
      <c r="VOX31">
        <f t="shared" si="248"/>
        <v>0</v>
      </c>
      <c r="VOY31">
        <f t="shared" si="248"/>
        <v>0</v>
      </c>
      <c r="VOZ31">
        <f t="shared" si="248"/>
        <v>0</v>
      </c>
      <c r="VPA31">
        <f t="shared" si="248"/>
        <v>0</v>
      </c>
      <c r="VPB31">
        <f t="shared" si="248"/>
        <v>0</v>
      </c>
      <c r="VPC31">
        <f t="shared" si="248"/>
        <v>0</v>
      </c>
      <c r="VPD31">
        <f t="shared" si="248"/>
        <v>0</v>
      </c>
      <c r="VPE31">
        <f t="shared" si="248"/>
        <v>0</v>
      </c>
      <c r="VPF31">
        <f t="shared" si="248"/>
        <v>0</v>
      </c>
      <c r="VPG31">
        <f t="shared" si="248"/>
        <v>0</v>
      </c>
      <c r="VPH31">
        <f t="shared" si="248"/>
        <v>0</v>
      </c>
      <c r="VPI31">
        <f t="shared" si="248"/>
        <v>0</v>
      </c>
      <c r="VPJ31">
        <f t="shared" si="248"/>
        <v>0</v>
      </c>
      <c r="VPK31">
        <f t="shared" si="248"/>
        <v>0</v>
      </c>
      <c r="VPL31">
        <f t="shared" si="248"/>
        <v>0</v>
      </c>
      <c r="VPM31">
        <f t="shared" si="248"/>
        <v>0</v>
      </c>
      <c r="VPN31">
        <f t="shared" si="248"/>
        <v>0</v>
      </c>
      <c r="VPO31">
        <f t="shared" si="248"/>
        <v>0</v>
      </c>
      <c r="VPP31">
        <f t="shared" si="248"/>
        <v>0</v>
      </c>
      <c r="VPQ31">
        <f t="shared" si="248"/>
        <v>0</v>
      </c>
      <c r="VPR31">
        <f t="shared" si="248"/>
        <v>0</v>
      </c>
      <c r="VPS31">
        <f t="shared" ref="VPS31:VSD31" si="249">VPR32</f>
        <v>0</v>
      </c>
      <c r="VPT31">
        <f t="shared" si="249"/>
        <v>0</v>
      </c>
      <c r="VPU31">
        <f t="shared" si="249"/>
        <v>0</v>
      </c>
      <c r="VPV31">
        <f t="shared" si="249"/>
        <v>0</v>
      </c>
      <c r="VPW31">
        <f t="shared" si="249"/>
        <v>0</v>
      </c>
      <c r="VPX31">
        <f t="shared" si="249"/>
        <v>0</v>
      </c>
      <c r="VPY31">
        <f t="shared" si="249"/>
        <v>0</v>
      </c>
      <c r="VPZ31">
        <f t="shared" si="249"/>
        <v>0</v>
      </c>
      <c r="VQA31">
        <f t="shared" si="249"/>
        <v>0</v>
      </c>
      <c r="VQB31">
        <f t="shared" si="249"/>
        <v>0</v>
      </c>
      <c r="VQC31">
        <f t="shared" si="249"/>
        <v>0</v>
      </c>
      <c r="VQD31">
        <f t="shared" si="249"/>
        <v>0</v>
      </c>
      <c r="VQE31">
        <f t="shared" si="249"/>
        <v>0</v>
      </c>
      <c r="VQF31">
        <f t="shared" si="249"/>
        <v>0</v>
      </c>
      <c r="VQG31">
        <f t="shared" si="249"/>
        <v>0</v>
      </c>
      <c r="VQH31">
        <f t="shared" si="249"/>
        <v>0</v>
      </c>
      <c r="VQI31">
        <f t="shared" si="249"/>
        <v>0</v>
      </c>
      <c r="VQJ31">
        <f t="shared" si="249"/>
        <v>0</v>
      </c>
      <c r="VQK31">
        <f t="shared" si="249"/>
        <v>0</v>
      </c>
      <c r="VQL31">
        <f t="shared" si="249"/>
        <v>0</v>
      </c>
      <c r="VQM31">
        <f t="shared" si="249"/>
        <v>0</v>
      </c>
      <c r="VQN31">
        <f t="shared" si="249"/>
        <v>0</v>
      </c>
      <c r="VQO31">
        <f t="shared" si="249"/>
        <v>0</v>
      </c>
      <c r="VQP31">
        <f t="shared" si="249"/>
        <v>0</v>
      </c>
      <c r="VQQ31">
        <f t="shared" si="249"/>
        <v>0</v>
      </c>
      <c r="VQR31">
        <f t="shared" si="249"/>
        <v>0</v>
      </c>
      <c r="VQS31">
        <f t="shared" si="249"/>
        <v>0</v>
      </c>
      <c r="VQT31">
        <f t="shared" si="249"/>
        <v>0</v>
      </c>
      <c r="VQU31">
        <f t="shared" si="249"/>
        <v>0</v>
      </c>
      <c r="VQV31">
        <f t="shared" si="249"/>
        <v>0</v>
      </c>
      <c r="VQW31">
        <f t="shared" si="249"/>
        <v>0</v>
      </c>
      <c r="VQX31">
        <f t="shared" si="249"/>
        <v>0</v>
      </c>
      <c r="VQY31">
        <f t="shared" si="249"/>
        <v>0</v>
      </c>
      <c r="VQZ31">
        <f t="shared" si="249"/>
        <v>0</v>
      </c>
      <c r="VRA31">
        <f t="shared" si="249"/>
        <v>0</v>
      </c>
      <c r="VRB31">
        <f t="shared" si="249"/>
        <v>0</v>
      </c>
      <c r="VRC31">
        <f t="shared" si="249"/>
        <v>0</v>
      </c>
      <c r="VRD31">
        <f t="shared" si="249"/>
        <v>0</v>
      </c>
      <c r="VRE31">
        <f t="shared" si="249"/>
        <v>0</v>
      </c>
      <c r="VRF31">
        <f t="shared" si="249"/>
        <v>0</v>
      </c>
      <c r="VRG31">
        <f t="shared" si="249"/>
        <v>0</v>
      </c>
      <c r="VRH31">
        <f t="shared" si="249"/>
        <v>0</v>
      </c>
      <c r="VRI31">
        <f t="shared" si="249"/>
        <v>0</v>
      </c>
      <c r="VRJ31">
        <f t="shared" si="249"/>
        <v>0</v>
      </c>
      <c r="VRK31">
        <f t="shared" si="249"/>
        <v>0</v>
      </c>
      <c r="VRL31">
        <f t="shared" si="249"/>
        <v>0</v>
      </c>
      <c r="VRM31">
        <f t="shared" si="249"/>
        <v>0</v>
      </c>
      <c r="VRN31">
        <f t="shared" si="249"/>
        <v>0</v>
      </c>
      <c r="VRO31">
        <f t="shared" si="249"/>
        <v>0</v>
      </c>
      <c r="VRP31">
        <f t="shared" si="249"/>
        <v>0</v>
      </c>
      <c r="VRQ31">
        <f t="shared" si="249"/>
        <v>0</v>
      </c>
      <c r="VRR31">
        <f t="shared" si="249"/>
        <v>0</v>
      </c>
      <c r="VRS31">
        <f t="shared" si="249"/>
        <v>0</v>
      </c>
      <c r="VRT31">
        <f t="shared" si="249"/>
        <v>0</v>
      </c>
      <c r="VRU31">
        <f t="shared" si="249"/>
        <v>0</v>
      </c>
      <c r="VRV31">
        <f t="shared" si="249"/>
        <v>0</v>
      </c>
      <c r="VRW31">
        <f t="shared" si="249"/>
        <v>0</v>
      </c>
      <c r="VRX31">
        <f t="shared" si="249"/>
        <v>0</v>
      </c>
      <c r="VRY31">
        <f t="shared" si="249"/>
        <v>0</v>
      </c>
      <c r="VRZ31">
        <f t="shared" si="249"/>
        <v>0</v>
      </c>
      <c r="VSA31">
        <f t="shared" si="249"/>
        <v>0</v>
      </c>
      <c r="VSB31">
        <f t="shared" si="249"/>
        <v>0</v>
      </c>
      <c r="VSC31">
        <f t="shared" si="249"/>
        <v>0</v>
      </c>
      <c r="VSD31">
        <f t="shared" si="249"/>
        <v>0</v>
      </c>
      <c r="VSE31">
        <f t="shared" ref="VSE31:VUP31" si="250">VSD32</f>
        <v>0</v>
      </c>
      <c r="VSF31">
        <f t="shared" si="250"/>
        <v>0</v>
      </c>
      <c r="VSG31">
        <f t="shared" si="250"/>
        <v>0</v>
      </c>
      <c r="VSH31">
        <f t="shared" si="250"/>
        <v>0</v>
      </c>
      <c r="VSI31">
        <f t="shared" si="250"/>
        <v>0</v>
      </c>
      <c r="VSJ31">
        <f t="shared" si="250"/>
        <v>0</v>
      </c>
      <c r="VSK31">
        <f t="shared" si="250"/>
        <v>0</v>
      </c>
      <c r="VSL31">
        <f t="shared" si="250"/>
        <v>0</v>
      </c>
      <c r="VSM31">
        <f t="shared" si="250"/>
        <v>0</v>
      </c>
      <c r="VSN31">
        <f t="shared" si="250"/>
        <v>0</v>
      </c>
      <c r="VSO31">
        <f t="shared" si="250"/>
        <v>0</v>
      </c>
      <c r="VSP31">
        <f t="shared" si="250"/>
        <v>0</v>
      </c>
      <c r="VSQ31">
        <f t="shared" si="250"/>
        <v>0</v>
      </c>
      <c r="VSR31">
        <f t="shared" si="250"/>
        <v>0</v>
      </c>
      <c r="VSS31">
        <f t="shared" si="250"/>
        <v>0</v>
      </c>
      <c r="VST31">
        <f t="shared" si="250"/>
        <v>0</v>
      </c>
      <c r="VSU31">
        <f t="shared" si="250"/>
        <v>0</v>
      </c>
      <c r="VSV31">
        <f t="shared" si="250"/>
        <v>0</v>
      </c>
      <c r="VSW31">
        <f t="shared" si="250"/>
        <v>0</v>
      </c>
      <c r="VSX31">
        <f t="shared" si="250"/>
        <v>0</v>
      </c>
      <c r="VSY31">
        <f t="shared" si="250"/>
        <v>0</v>
      </c>
      <c r="VSZ31">
        <f t="shared" si="250"/>
        <v>0</v>
      </c>
      <c r="VTA31">
        <f t="shared" si="250"/>
        <v>0</v>
      </c>
      <c r="VTB31">
        <f t="shared" si="250"/>
        <v>0</v>
      </c>
      <c r="VTC31">
        <f t="shared" si="250"/>
        <v>0</v>
      </c>
      <c r="VTD31">
        <f t="shared" si="250"/>
        <v>0</v>
      </c>
      <c r="VTE31">
        <f t="shared" si="250"/>
        <v>0</v>
      </c>
      <c r="VTF31">
        <f t="shared" si="250"/>
        <v>0</v>
      </c>
      <c r="VTG31">
        <f t="shared" si="250"/>
        <v>0</v>
      </c>
      <c r="VTH31">
        <f t="shared" si="250"/>
        <v>0</v>
      </c>
      <c r="VTI31">
        <f t="shared" si="250"/>
        <v>0</v>
      </c>
      <c r="VTJ31">
        <f t="shared" si="250"/>
        <v>0</v>
      </c>
      <c r="VTK31">
        <f t="shared" si="250"/>
        <v>0</v>
      </c>
      <c r="VTL31">
        <f t="shared" si="250"/>
        <v>0</v>
      </c>
      <c r="VTM31">
        <f t="shared" si="250"/>
        <v>0</v>
      </c>
      <c r="VTN31">
        <f t="shared" si="250"/>
        <v>0</v>
      </c>
      <c r="VTO31">
        <f t="shared" si="250"/>
        <v>0</v>
      </c>
      <c r="VTP31">
        <f t="shared" si="250"/>
        <v>0</v>
      </c>
      <c r="VTQ31">
        <f t="shared" si="250"/>
        <v>0</v>
      </c>
      <c r="VTR31">
        <f t="shared" si="250"/>
        <v>0</v>
      </c>
      <c r="VTS31">
        <f t="shared" si="250"/>
        <v>0</v>
      </c>
      <c r="VTT31">
        <f t="shared" si="250"/>
        <v>0</v>
      </c>
      <c r="VTU31">
        <f t="shared" si="250"/>
        <v>0</v>
      </c>
      <c r="VTV31">
        <f t="shared" si="250"/>
        <v>0</v>
      </c>
      <c r="VTW31">
        <f t="shared" si="250"/>
        <v>0</v>
      </c>
      <c r="VTX31">
        <f t="shared" si="250"/>
        <v>0</v>
      </c>
      <c r="VTY31">
        <f t="shared" si="250"/>
        <v>0</v>
      </c>
      <c r="VTZ31">
        <f t="shared" si="250"/>
        <v>0</v>
      </c>
      <c r="VUA31">
        <f t="shared" si="250"/>
        <v>0</v>
      </c>
      <c r="VUB31">
        <f t="shared" si="250"/>
        <v>0</v>
      </c>
      <c r="VUC31">
        <f t="shared" si="250"/>
        <v>0</v>
      </c>
      <c r="VUD31">
        <f t="shared" si="250"/>
        <v>0</v>
      </c>
      <c r="VUE31">
        <f t="shared" si="250"/>
        <v>0</v>
      </c>
      <c r="VUF31">
        <f t="shared" si="250"/>
        <v>0</v>
      </c>
      <c r="VUG31">
        <f t="shared" si="250"/>
        <v>0</v>
      </c>
      <c r="VUH31">
        <f t="shared" si="250"/>
        <v>0</v>
      </c>
      <c r="VUI31">
        <f t="shared" si="250"/>
        <v>0</v>
      </c>
      <c r="VUJ31">
        <f t="shared" si="250"/>
        <v>0</v>
      </c>
      <c r="VUK31">
        <f t="shared" si="250"/>
        <v>0</v>
      </c>
      <c r="VUL31">
        <f t="shared" si="250"/>
        <v>0</v>
      </c>
      <c r="VUM31">
        <f t="shared" si="250"/>
        <v>0</v>
      </c>
      <c r="VUN31">
        <f t="shared" si="250"/>
        <v>0</v>
      </c>
      <c r="VUO31">
        <f t="shared" si="250"/>
        <v>0</v>
      </c>
      <c r="VUP31">
        <f t="shared" si="250"/>
        <v>0</v>
      </c>
      <c r="VUQ31">
        <f t="shared" ref="VUQ31:VXB31" si="251">VUP32</f>
        <v>0</v>
      </c>
      <c r="VUR31">
        <f t="shared" si="251"/>
        <v>0</v>
      </c>
      <c r="VUS31">
        <f t="shared" si="251"/>
        <v>0</v>
      </c>
      <c r="VUT31">
        <f t="shared" si="251"/>
        <v>0</v>
      </c>
      <c r="VUU31">
        <f t="shared" si="251"/>
        <v>0</v>
      </c>
      <c r="VUV31">
        <f t="shared" si="251"/>
        <v>0</v>
      </c>
      <c r="VUW31">
        <f t="shared" si="251"/>
        <v>0</v>
      </c>
      <c r="VUX31">
        <f t="shared" si="251"/>
        <v>0</v>
      </c>
      <c r="VUY31">
        <f t="shared" si="251"/>
        <v>0</v>
      </c>
      <c r="VUZ31">
        <f t="shared" si="251"/>
        <v>0</v>
      </c>
      <c r="VVA31">
        <f t="shared" si="251"/>
        <v>0</v>
      </c>
      <c r="VVB31">
        <f t="shared" si="251"/>
        <v>0</v>
      </c>
      <c r="VVC31">
        <f t="shared" si="251"/>
        <v>0</v>
      </c>
      <c r="VVD31">
        <f t="shared" si="251"/>
        <v>0</v>
      </c>
      <c r="VVE31">
        <f t="shared" si="251"/>
        <v>0</v>
      </c>
      <c r="VVF31">
        <f t="shared" si="251"/>
        <v>0</v>
      </c>
      <c r="VVG31">
        <f t="shared" si="251"/>
        <v>0</v>
      </c>
      <c r="VVH31">
        <f t="shared" si="251"/>
        <v>0</v>
      </c>
      <c r="VVI31">
        <f t="shared" si="251"/>
        <v>0</v>
      </c>
      <c r="VVJ31">
        <f t="shared" si="251"/>
        <v>0</v>
      </c>
      <c r="VVK31">
        <f t="shared" si="251"/>
        <v>0</v>
      </c>
      <c r="VVL31">
        <f t="shared" si="251"/>
        <v>0</v>
      </c>
      <c r="VVM31">
        <f t="shared" si="251"/>
        <v>0</v>
      </c>
      <c r="VVN31">
        <f t="shared" si="251"/>
        <v>0</v>
      </c>
      <c r="VVO31">
        <f t="shared" si="251"/>
        <v>0</v>
      </c>
      <c r="VVP31">
        <f t="shared" si="251"/>
        <v>0</v>
      </c>
      <c r="VVQ31">
        <f t="shared" si="251"/>
        <v>0</v>
      </c>
      <c r="VVR31">
        <f t="shared" si="251"/>
        <v>0</v>
      </c>
      <c r="VVS31">
        <f t="shared" si="251"/>
        <v>0</v>
      </c>
      <c r="VVT31">
        <f t="shared" si="251"/>
        <v>0</v>
      </c>
      <c r="VVU31">
        <f t="shared" si="251"/>
        <v>0</v>
      </c>
      <c r="VVV31">
        <f t="shared" si="251"/>
        <v>0</v>
      </c>
      <c r="VVW31">
        <f t="shared" si="251"/>
        <v>0</v>
      </c>
      <c r="VVX31">
        <f t="shared" si="251"/>
        <v>0</v>
      </c>
      <c r="VVY31">
        <f t="shared" si="251"/>
        <v>0</v>
      </c>
      <c r="VVZ31">
        <f t="shared" si="251"/>
        <v>0</v>
      </c>
      <c r="VWA31">
        <f t="shared" si="251"/>
        <v>0</v>
      </c>
      <c r="VWB31">
        <f t="shared" si="251"/>
        <v>0</v>
      </c>
      <c r="VWC31">
        <f t="shared" si="251"/>
        <v>0</v>
      </c>
      <c r="VWD31">
        <f t="shared" si="251"/>
        <v>0</v>
      </c>
      <c r="VWE31">
        <f t="shared" si="251"/>
        <v>0</v>
      </c>
      <c r="VWF31">
        <f t="shared" si="251"/>
        <v>0</v>
      </c>
      <c r="VWG31">
        <f t="shared" si="251"/>
        <v>0</v>
      </c>
      <c r="VWH31">
        <f t="shared" si="251"/>
        <v>0</v>
      </c>
      <c r="VWI31">
        <f t="shared" si="251"/>
        <v>0</v>
      </c>
      <c r="VWJ31">
        <f t="shared" si="251"/>
        <v>0</v>
      </c>
      <c r="VWK31">
        <f t="shared" si="251"/>
        <v>0</v>
      </c>
      <c r="VWL31">
        <f t="shared" si="251"/>
        <v>0</v>
      </c>
      <c r="VWM31">
        <f t="shared" si="251"/>
        <v>0</v>
      </c>
      <c r="VWN31">
        <f t="shared" si="251"/>
        <v>0</v>
      </c>
      <c r="VWO31">
        <f t="shared" si="251"/>
        <v>0</v>
      </c>
      <c r="VWP31">
        <f t="shared" si="251"/>
        <v>0</v>
      </c>
      <c r="VWQ31">
        <f t="shared" si="251"/>
        <v>0</v>
      </c>
      <c r="VWR31">
        <f t="shared" si="251"/>
        <v>0</v>
      </c>
      <c r="VWS31">
        <f t="shared" si="251"/>
        <v>0</v>
      </c>
      <c r="VWT31">
        <f t="shared" si="251"/>
        <v>0</v>
      </c>
      <c r="VWU31">
        <f t="shared" si="251"/>
        <v>0</v>
      </c>
      <c r="VWV31">
        <f t="shared" si="251"/>
        <v>0</v>
      </c>
      <c r="VWW31">
        <f t="shared" si="251"/>
        <v>0</v>
      </c>
      <c r="VWX31">
        <f t="shared" si="251"/>
        <v>0</v>
      </c>
      <c r="VWY31">
        <f t="shared" si="251"/>
        <v>0</v>
      </c>
      <c r="VWZ31">
        <f t="shared" si="251"/>
        <v>0</v>
      </c>
      <c r="VXA31">
        <f t="shared" si="251"/>
        <v>0</v>
      </c>
      <c r="VXB31">
        <f t="shared" si="251"/>
        <v>0</v>
      </c>
      <c r="VXC31">
        <f t="shared" ref="VXC31:VZN31" si="252">VXB32</f>
        <v>0</v>
      </c>
      <c r="VXD31">
        <f t="shared" si="252"/>
        <v>0</v>
      </c>
      <c r="VXE31">
        <f t="shared" si="252"/>
        <v>0</v>
      </c>
      <c r="VXF31">
        <f t="shared" si="252"/>
        <v>0</v>
      </c>
      <c r="VXG31">
        <f t="shared" si="252"/>
        <v>0</v>
      </c>
      <c r="VXH31">
        <f t="shared" si="252"/>
        <v>0</v>
      </c>
      <c r="VXI31">
        <f t="shared" si="252"/>
        <v>0</v>
      </c>
      <c r="VXJ31">
        <f t="shared" si="252"/>
        <v>0</v>
      </c>
      <c r="VXK31">
        <f t="shared" si="252"/>
        <v>0</v>
      </c>
      <c r="VXL31">
        <f t="shared" si="252"/>
        <v>0</v>
      </c>
      <c r="VXM31">
        <f t="shared" si="252"/>
        <v>0</v>
      </c>
      <c r="VXN31">
        <f t="shared" si="252"/>
        <v>0</v>
      </c>
      <c r="VXO31">
        <f t="shared" si="252"/>
        <v>0</v>
      </c>
      <c r="VXP31">
        <f t="shared" si="252"/>
        <v>0</v>
      </c>
      <c r="VXQ31">
        <f t="shared" si="252"/>
        <v>0</v>
      </c>
      <c r="VXR31">
        <f t="shared" si="252"/>
        <v>0</v>
      </c>
      <c r="VXS31">
        <f t="shared" si="252"/>
        <v>0</v>
      </c>
      <c r="VXT31">
        <f t="shared" si="252"/>
        <v>0</v>
      </c>
      <c r="VXU31">
        <f t="shared" si="252"/>
        <v>0</v>
      </c>
      <c r="VXV31">
        <f t="shared" si="252"/>
        <v>0</v>
      </c>
      <c r="VXW31">
        <f t="shared" si="252"/>
        <v>0</v>
      </c>
      <c r="VXX31">
        <f t="shared" si="252"/>
        <v>0</v>
      </c>
      <c r="VXY31">
        <f t="shared" si="252"/>
        <v>0</v>
      </c>
      <c r="VXZ31">
        <f t="shared" si="252"/>
        <v>0</v>
      </c>
      <c r="VYA31">
        <f t="shared" si="252"/>
        <v>0</v>
      </c>
      <c r="VYB31">
        <f t="shared" si="252"/>
        <v>0</v>
      </c>
      <c r="VYC31">
        <f t="shared" si="252"/>
        <v>0</v>
      </c>
      <c r="VYD31">
        <f t="shared" si="252"/>
        <v>0</v>
      </c>
      <c r="VYE31">
        <f t="shared" si="252"/>
        <v>0</v>
      </c>
      <c r="VYF31">
        <f t="shared" si="252"/>
        <v>0</v>
      </c>
      <c r="VYG31">
        <f t="shared" si="252"/>
        <v>0</v>
      </c>
      <c r="VYH31">
        <f t="shared" si="252"/>
        <v>0</v>
      </c>
      <c r="VYI31">
        <f t="shared" si="252"/>
        <v>0</v>
      </c>
      <c r="VYJ31">
        <f t="shared" si="252"/>
        <v>0</v>
      </c>
      <c r="VYK31">
        <f t="shared" si="252"/>
        <v>0</v>
      </c>
      <c r="VYL31">
        <f t="shared" si="252"/>
        <v>0</v>
      </c>
      <c r="VYM31">
        <f t="shared" si="252"/>
        <v>0</v>
      </c>
      <c r="VYN31">
        <f t="shared" si="252"/>
        <v>0</v>
      </c>
      <c r="VYO31">
        <f t="shared" si="252"/>
        <v>0</v>
      </c>
      <c r="VYP31">
        <f t="shared" si="252"/>
        <v>0</v>
      </c>
      <c r="VYQ31">
        <f t="shared" si="252"/>
        <v>0</v>
      </c>
      <c r="VYR31">
        <f t="shared" si="252"/>
        <v>0</v>
      </c>
      <c r="VYS31">
        <f t="shared" si="252"/>
        <v>0</v>
      </c>
      <c r="VYT31">
        <f t="shared" si="252"/>
        <v>0</v>
      </c>
      <c r="VYU31">
        <f t="shared" si="252"/>
        <v>0</v>
      </c>
      <c r="VYV31">
        <f t="shared" si="252"/>
        <v>0</v>
      </c>
      <c r="VYW31">
        <f t="shared" si="252"/>
        <v>0</v>
      </c>
      <c r="VYX31">
        <f t="shared" si="252"/>
        <v>0</v>
      </c>
      <c r="VYY31">
        <f t="shared" si="252"/>
        <v>0</v>
      </c>
      <c r="VYZ31">
        <f t="shared" si="252"/>
        <v>0</v>
      </c>
      <c r="VZA31">
        <f t="shared" si="252"/>
        <v>0</v>
      </c>
      <c r="VZB31">
        <f t="shared" si="252"/>
        <v>0</v>
      </c>
      <c r="VZC31">
        <f t="shared" si="252"/>
        <v>0</v>
      </c>
      <c r="VZD31">
        <f t="shared" si="252"/>
        <v>0</v>
      </c>
      <c r="VZE31">
        <f t="shared" si="252"/>
        <v>0</v>
      </c>
      <c r="VZF31">
        <f t="shared" si="252"/>
        <v>0</v>
      </c>
      <c r="VZG31">
        <f t="shared" si="252"/>
        <v>0</v>
      </c>
      <c r="VZH31">
        <f t="shared" si="252"/>
        <v>0</v>
      </c>
      <c r="VZI31">
        <f t="shared" si="252"/>
        <v>0</v>
      </c>
      <c r="VZJ31">
        <f t="shared" si="252"/>
        <v>0</v>
      </c>
      <c r="VZK31">
        <f t="shared" si="252"/>
        <v>0</v>
      </c>
      <c r="VZL31">
        <f t="shared" si="252"/>
        <v>0</v>
      </c>
      <c r="VZM31">
        <f t="shared" si="252"/>
        <v>0</v>
      </c>
      <c r="VZN31">
        <f t="shared" si="252"/>
        <v>0</v>
      </c>
      <c r="VZO31">
        <f t="shared" ref="VZO31:WBZ31" si="253">VZN32</f>
        <v>0</v>
      </c>
      <c r="VZP31">
        <f t="shared" si="253"/>
        <v>0</v>
      </c>
      <c r="VZQ31">
        <f t="shared" si="253"/>
        <v>0</v>
      </c>
      <c r="VZR31">
        <f t="shared" si="253"/>
        <v>0</v>
      </c>
      <c r="VZS31">
        <f t="shared" si="253"/>
        <v>0</v>
      </c>
      <c r="VZT31">
        <f t="shared" si="253"/>
        <v>0</v>
      </c>
      <c r="VZU31">
        <f t="shared" si="253"/>
        <v>0</v>
      </c>
      <c r="VZV31">
        <f t="shared" si="253"/>
        <v>0</v>
      </c>
      <c r="VZW31">
        <f t="shared" si="253"/>
        <v>0</v>
      </c>
      <c r="VZX31">
        <f t="shared" si="253"/>
        <v>0</v>
      </c>
      <c r="VZY31">
        <f t="shared" si="253"/>
        <v>0</v>
      </c>
      <c r="VZZ31">
        <f t="shared" si="253"/>
        <v>0</v>
      </c>
      <c r="WAA31">
        <f t="shared" si="253"/>
        <v>0</v>
      </c>
      <c r="WAB31">
        <f t="shared" si="253"/>
        <v>0</v>
      </c>
      <c r="WAC31">
        <f t="shared" si="253"/>
        <v>0</v>
      </c>
      <c r="WAD31">
        <f t="shared" si="253"/>
        <v>0</v>
      </c>
      <c r="WAE31">
        <f t="shared" si="253"/>
        <v>0</v>
      </c>
      <c r="WAF31">
        <f t="shared" si="253"/>
        <v>0</v>
      </c>
      <c r="WAG31">
        <f t="shared" si="253"/>
        <v>0</v>
      </c>
      <c r="WAH31">
        <f t="shared" si="253"/>
        <v>0</v>
      </c>
      <c r="WAI31">
        <f t="shared" si="253"/>
        <v>0</v>
      </c>
      <c r="WAJ31">
        <f t="shared" si="253"/>
        <v>0</v>
      </c>
      <c r="WAK31">
        <f t="shared" si="253"/>
        <v>0</v>
      </c>
      <c r="WAL31">
        <f t="shared" si="253"/>
        <v>0</v>
      </c>
      <c r="WAM31">
        <f t="shared" si="253"/>
        <v>0</v>
      </c>
      <c r="WAN31">
        <f t="shared" si="253"/>
        <v>0</v>
      </c>
      <c r="WAO31">
        <f t="shared" si="253"/>
        <v>0</v>
      </c>
      <c r="WAP31">
        <f t="shared" si="253"/>
        <v>0</v>
      </c>
      <c r="WAQ31">
        <f t="shared" si="253"/>
        <v>0</v>
      </c>
      <c r="WAR31">
        <f t="shared" si="253"/>
        <v>0</v>
      </c>
      <c r="WAS31">
        <f t="shared" si="253"/>
        <v>0</v>
      </c>
      <c r="WAT31">
        <f t="shared" si="253"/>
        <v>0</v>
      </c>
      <c r="WAU31">
        <f t="shared" si="253"/>
        <v>0</v>
      </c>
      <c r="WAV31">
        <f t="shared" si="253"/>
        <v>0</v>
      </c>
      <c r="WAW31">
        <f t="shared" si="253"/>
        <v>0</v>
      </c>
      <c r="WAX31">
        <f t="shared" si="253"/>
        <v>0</v>
      </c>
      <c r="WAY31">
        <f t="shared" si="253"/>
        <v>0</v>
      </c>
      <c r="WAZ31">
        <f t="shared" si="253"/>
        <v>0</v>
      </c>
      <c r="WBA31">
        <f t="shared" si="253"/>
        <v>0</v>
      </c>
      <c r="WBB31">
        <f t="shared" si="253"/>
        <v>0</v>
      </c>
      <c r="WBC31">
        <f t="shared" si="253"/>
        <v>0</v>
      </c>
      <c r="WBD31">
        <f t="shared" si="253"/>
        <v>0</v>
      </c>
      <c r="WBE31">
        <f t="shared" si="253"/>
        <v>0</v>
      </c>
      <c r="WBF31">
        <f t="shared" si="253"/>
        <v>0</v>
      </c>
      <c r="WBG31">
        <f t="shared" si="253"/>
        <v>0</v>
      </c>
      <c r="WBH31">
        <f t="shared" si="253"/>
        <v>0</v>
      </c>
      <c r="WBI31">
        <f t="shared" si="253"/>
        <v>0</v>
      </c>
      <c r="WBJ31">
        <f t="shared" si="253"/>
        <v>0</v>
      </c>
      <c r="WBK31">
        <f t="shared" si="253"/>
        <v>0</v>
      </c>
      <c r="WBL31">
        <f t="shared" si="253"/>
        <v>0</v>
      </c>
      <c r="WBM31">
        <f t="shared" si="253"/>
        <v>0</v>
      </c>
      <c r="WBN31">
        <f t="shared" si="253"/>
        <v>0</v>
      </c>
      <c r="WBO31">
        <f t="shared" si="253"/>
        <v>0</v>
      </c>
      <c r="WBP31">
        <f t="shared" si="253"/>
        <v>0</v>
      </c>
      <c r="WBQ31">
        <f t="shared" si="253"/>
        <v>0</v>
      </c>
      <c r="WBR31">
        <f t="shared" si="253"/>
        <v>0</v>
      </c>
      <c r="WBS31">
        <f t="shared" si="253"/>
        <v>0</v>
      </c>
      <c r="WBT31">
        <f t="shared" si="253"/>
        <v>0</v>
      </c>
      <c r="WBU31">
        <f t="shared" si="253"/>
        <v>0</v>
      </c>
      <c r="WBV31">
        <f t="shared" si="253"/>
        <v>0</v>
      </c>
      <c r="WBW31">
        <f t="shared" si="253"/>
        <v>0</v>
      </c>
      <c r="WBX31">
        <f t="shared" si="253"/>
        <v>0</v>
      </c>
      <c r="WBY31">
        <f t="shared" si="253"/>
        <v>0</v>
      </c>
      <c r="WBZ31">
        <f t="shared" si="253"/>
        <v>0</v>
      </c>
      <c r="WCA31">
        <f t="shared" ref="WCA31:WEL31" si="254">WBZ32</f>
        <v>0</v>
      </c>
      <c r="WCB31">
        <f t="shared" si="254"/>
        <v>0</v>
      </c>
      <c r="WCC31">
        <f t="shared" si="254"/>
        <v>0</v>
      </c>
      <c r="WCD31">
        <f t="shared" si="254"/>
        <v>0</v>
      </c>
      <c r="WCE31">
        <f t="shared" si="254"/>
        <v>0</v>
      </c>
      <c r="WCF31">
        <f t="shared" si="254"/>
        <v>0</v>
      </c>
      <c r="WCG31">
        <f t="shared" si="254"/>
        <v>0</v>
      </c>
      <c r="WCH31">
        <f t="shared" si="254"/>
        <v>0</v>
      </c>
      <c r="WCI31">
        <f t="shared" si="254"/>
        <v>0</v>
      </c>
      <c r="WCJ31">
        <f t="shared" si="254"/>
        <v>0</v>
      </c>
      <c r="WCK31">
        <f t="shared" si="254"/>
        <v>0</v>
      </c>
      <c r="WCL31">
        <f t="shared" si="254"/>
        <v>0</v>
      </c>
      <c r="WCM31">
        <f t="shared" si="254"/>
        <v>0</v>
      </c>
      <c r="WCN31">
        <f t="shared" si="254"/>
        <v>0</v>
      </c>
      <c r="WCO31">
        <f t="shared" si="254"/>
        <v>0</v>
      </c>
      <c r="WCP31">
        <f t="shared" si="254"/>
        <v>0</v>
      </c>
      <c r="WCQ31">
        <f t="shared" si="254"/>
        <v>0</v>
      </c>
      <c r="WCR31">
        <f t="shared" si="254"/>
        <v>0</v>
      </c>
      <c r="WCS31">
        <f t="shared" si="254"/>
        <v>0</v>
      </c>
      <c r="WCT31">
        <f t="shared" si="254"/>
        <v>0</v>
      </c>
      <c r="WCU31">
        <f t="shared" si="254"/>
        <v>0</v>
      </c>
      <c r="WCV31">
        <f t="shared" si="254"/>
        <v>0</v>
      </c>
      <c r="WCW31">
        <f t="shared" si="254"/>
        <v>0</v>
      </c>
      <c r="WCX31">
        <f t="shared" si="254"/>
        <v>0</v>
      </c>
      <c r="WCY31">
        <f t="shared" si="254"/>
        <v>0</v>
      </c>
      <c r="WCZ31">
        <f t="shared" si="254"/>
        <v>0</v>
      </c>
      <c r="WDA31">
        <f t="shared" si="254"/>
        <v>0</v>
      </c>
      <c r="WDB31">
        <f t="shared" si="254"/>
        <v>0</v>
      </c>
      <c r="WDC31">
        <f t="shared" si="254"/>
        <v>0</v>
      </c>
      <c r="WDD31">
        <f t="shared" si="254"/>
        <v>0</v>
      </c>
      <c r="WDE31">
        <f t="shared" si="254"/>
        <v>0</v>
      </c>
      <c r="WDF31">
        <f t="shared" si="254"/>
        <v>0</v>
      </c>
      <c r="WDG31">
        <f t="shared" si="254"/>
        <v>0</v>
      </c>
      <c r="WDH31">
        <f t="shared" si="254"/>
        <v>0</v>
      </c>
      <c r="WDI31">
        <f t="shared" si="254"/>
        <v>0</v>
      </c>
      <c r="WDJ31">
        <f t="shared" si="254"/>
        <v>0</v>
      </c>
      <c r="WDK31">
        <f t="shared" si="254"/>
        <v>0</v>
      </c>
      <c r="WDL31">
        <f t="shared" si="254"/>
        <v>0</v>
      </c>
      <c r="WDM31">
        <f t="shared" si="254"/>
        <v>0</v>
      </c>
      <c r="WDN31">
        <f t="shared" si="254"/>
        <v>0</v>
      </c>
      <c r="WDO31">
        <f t="shared" si="254"/>
        <v>0</v>
      </c>
      <c r="WDP31">
        <f t="shared" si="254"/>
        <v>0</v>
      </c>
      <c r="WDQ31">
        <f t="shared" si="254"/>
        <v>0</v>
      </c>
      <c r="WDR31">
        <f t="shared" si="254"/>
        <v>0</v>
      </c>
      <c r="WDS31">
        <f t="shared" si="254"/>
        <v>0</v>
      </c>
      <c r="WDT31">
        <f t="shared" si="254"/>
        <v>0</v>
      </c>
      <c r="WDU31">
        <f t="shared" si="254"/>
        <v>0</v>
      </c>
      <c r="WDV31">
        <f t="shared" si="254"/>
        <v>0</v>
      </c>
      <c r="WDW31">
        <f t="shared" si="254"/>
        <v>0</v>
      </c>
      <c r="WDX31">
        <f t="shared" si="254"/>
        <v>0</v>
      </c>
      <c r="WDY31">
        <f t="shared" si="254"/>
        <v>0</v>
      </c>
      <c r="WDZ31">
        <f t="shared" si="254"/>
        <v>0</v>
      </c>
      <c r="WEA31">
        <f t="shared" si="254"/>
        <v>0</v>
      </c>
      <c r="WEB31">
        <f t="shared" si="254"/>
        <v>0</v>
      </c>
      <c r="WEC31">
        <f t="shared" si="254"/>
        <v>0</v>
      </c>
      <c r="WED31">
        <f t="shared" si="254"/>
        <v>0</v>
      </c>
      <c r="WEE31">
        <f t="shared" si="254"/>
        <v>0</v>
      </c>
      <c r="WEF31">
        <f t="shared" si="254"/>
        <v>0</v>
      </c>
      <c r="WEG31">
        <f t="shared" si="254"/>
        <v>0</v>
      </c>
      <c r="WEH31">
        <f t="shared" si="254"/>
        <v>0</v>
      </c>
      <c r="WEI31">
        <f t="shared" si="254"/>
        <v>0</v>
      </c>
      <c r="WEJ31">
        <f t="shared" si="254"/>
        <v>0</v>
      </c>
      <c r="WEK31">
        <f t="shared" si="254"/>
        <v>0</v>
      </c>
      <c r="WEL31">
        <f t="shared" si="254"/>
        <v>0</v>
      </c>
      <c r="WEM31">
        <f t="shared" ref="WEM31:WGX31" si="255">WEL32</f>
        <v>0</v>
      </c>
      <c r="WEN31">
        <f t="shared" si="255"/>
        <v>0</v>
      </c>
      <c r="WEO31">
        <f t="shared" si="255"/>
        <v>0</v>
      </c>
      <c r="WEP31">
        <f t="shared" si="255"/>
        <v>0</v>
      </c>
      <c r="WEQ31">
        <f t="shared" si="255"/>
        <v>0</v>
      </c>
      <c r="WER31">
        <f t="shared" si="255"/>
        <v>0</v>
      </c>
      <c r="WES31">
        <f t="shared" si="255"/>
        <v>0</v>
      </c>
      <c r="WET31">
        <f t="shared" si="255"/>
        <v>0</v>
      </c>
      <c r="WEU31">
        <f t="shared" si="255"/>
        <v>0</v>
      </c>
      <c r="WEV31">
        <f t="shared" si="255"/>
        <v>0</v>
      </c>
      <c r="WEW31">
        <f t="shared" si="255"/>
        <v>0</v>
      </c>
      <c r="WEX31">
        <f t="shared" si="255"/>
        <v>0</v>
      </c>
      <c r="WEY31">
        <f t="shared" si="255"/>
        <v>0</v>
      </c>
      <c r="WEZ31">
        <f t="shared" si="255"/>
        <v>0</v>
      </c>
      <c r="WFA31">
        <f t="shared" si="255"/>
        <v>0</v>
      </c>
      <c r="WFB31">
        <f t="shared" si="255"/>
        <v>0</v>
      </c>
      <c r="WFC31">
        <f t="shared" si="255"/>
        <v>0</v>
      </c>
      <c r="WFD31">
        <f t="shared" si="255"/>
        <v>0</v>
      </c>
      <c r="WFE31">
        <f t="shared" si="255"/>
        <v>0</v>
      </c>
      <c r="WFF31">
        <f t="shared" si="255"/>
        <v>0</v>
      </c>
      <c r="WFG31">
        <f t="shared" si="255"/>
        <v>0</v>
      </c>
      <c r="WFH31">
        <f t="shared" si="255"/>
        <v>0</v>
      </c>
      <c r="WFI31">
        <f t="shared" si="255"/>
        <v>0</v>
      </c>
      <c r="WFJ31">
        <f t="shared" si="255"/>
        <v>0</v>
      </c>
      <c r="WFK31">
        <f t="shared" si="255"/>
        <v>0</v>
      </c>
      <c r="WFL31">
        <f t="shared" si="255"/>
        <v>0</v>
      </c>
      <c r="WFM31">
        <f t="shared" si="255"/>
        <v>0</v>
      </c>
      <c r="WFN31">
        <f t="shared" si="255"/>
        <v>0</v>
      </c>
      <c r="WFO31">
        <f t="shared" si="255"/>
        <v>0</v>
      </c>
      <c r="WFP31">
        <f t="shared" si="255"/>
        <v>0</v>
      </c>
      <c r="WFQ31">
        <f t="shared" si="255"/>
        <v>0</v>
      </c>
      <c r="WFR31">
        <f t="shared" si="255"/>
        <v>0</v>
      </c>
      <c r="WFS31">
        <f t="shared" si="255"/>
        <v>0</v>
      </c>
      <c r="WFT31">
        <f t="shared" si="255"/>
        <v>0</v>
      </c>
      <c r="WFU31">
        <f t="shared" si="255"/>
        <v>0</v>
      </c>
      <c r="WFV31">
        <f t="shared" si="255"/>
        <v>0</v>
      </c>
      <c r="WFW31">
        <f t="shared" si="255"/>
        <v>0</v>
      </c>
      <c r="WFX31">
        <f t="shared" si="255"/>
        <v>0</v>
      </c>
      <c r="WFY31">
        <f t="shared" si="255"/>
        <v>0</v>
      </c>
      <c r="WFZ31">
        <f t="shared" si="255"/>
        <v>0</v>
      </c>
      <c r="WGA31">
        <f t="shared" si="255"/>
        <v>0</v>
      </c>
      <c r="WGB31">
        <f t="shared" si="255"/>
        <v>0</v>
      </c>
      <c r="WGC31">
        <f t="shared" si="255"/>
        <v>0</v>
      </c>
      <c r="WGD31">
        <f t="shared" si="255"/>
        <v>0</v>
      </c>
      <c r="WGE31">
        <f t="shared" si="255"/>
        <v>0</v>
      </c>
      <c r="WGF31">
        <f t="shared" si="255"/>
        <v>0</v>
      </c>
      <c r="WGG31">
        <f t="shared" si="255"/>
        <v>0</v>
      </c>
      <c r="WGH31">
        <f t="shared" si="255"/>
        <v>0</v>
      </c>
      <c r="WGI31">
        <f t="shared" si="255"/>
        <v>0</v>
      </c>
      <c r="WGJ31">
        <f t="shared" si="255"/>
        <v>0</v>
      </c>
      <c r="WGK31">
        <f t="shared" si="255"/>
        <v>0</v>
      </c>
      <c r="WGL31">
        <f t="shared" si="255"/>
        <v>0</v>
      </c>
      <c r="WGM31">
        <f t="shared" si="255"/>
        <v>0</v>
      </c>
      <c r="WGN31">
        <f t="shared" si="255"/>
        <v>0</v>
      </c>
      <c r="WGO31">
        <f t="shared" si="255"/>
        <v>0</v>
      </c>
      <c r="WGP31">
        <f t="shared" si="255"/>
        <v>0</v>
      </c>
      <c r="WGQ31">
        <f t="shared" si="255"/>
        <v>0</v>
      </c>
      <c r="WGR31">
        <f t="shared" si="255"/>
        <v>0</v>
      </c>
      <c r="WGS31">
        <f t="shared" si="255"/>
        <v>0</v>
      </c>
      <c r="WGT31">
        <f t="shared" si="255"/>
        <v>0</v>
      </c>
      <c r="WGU31">
        <f t="shared" si="255"/>
        <v>0</v>
      </c>
      <c r="WGV31">
        <f t="shared" si="255"/>
        <v>0</v>
      </c>
      <c r="WGW31">
        <f t="shared" si="255"/>
        <v>0</v>
      </c>
      <c r="WGX31">
        <f t="shared" si="255"/>
        <v>0</v>
      </c>
      <c r="WGY31">
        <f t="shared" ref="WGY31:WJJ31" si="256">WGX32</f>
        <v>0</v>
      </c>
      <c r="WGZ31">
        <f t="shared" si="256"/>
        <v>0</v>
      </c>
      <c r="WHA31">
        <f t="shared" si="256"/>
        <v>0</v>
      </c>
      <c r="WHB31">
        <f t="shared" si="256"/>
        <v>0</v>
      </c>
      <c r="WHC31">
        <f t="shared" si="256"/>
        <v>0</v>
      </c>
      <c r="WHD31">
        <f t="shared" si="256"/>
        <v>0</v>
      </c>
      <c r="WHE31">
        <f t="shared" si="256"/>
        <v>0</v>
      </c>
      <c r="WHF31">
        <f t="shared" si="256"/>
        <v>0</v>
      </c>
      <c r="WHG31">
        <f t="shared" si="256"/>
        <v>0</v>
      </c>
      <c r="WHH31">
        <f t="shared" si="256"/>
        <v>0</v>
      </c>
      <c r="WHI31">
        <f t="shared" si="256"/>
        <v>0</v>
      </c>
      <c r="WHJ31">
        <f t="shared" si="256"/>
        <v>0</v>
      </c>
      <c r="WHK31">
        <f t="shared" si="256"/>
        <v>0</v>
      </c>
      <c r="WHL31">
        <f t="shared" si="256"/>
        <v>0</v>
      </c>
      <c r="WHM31">
        <f t="shared" si="256"/>
        <v>0</v>
      </c>
      <c r="WHN31">
        <f t="shared" si="256"/>
        <v>0</v>
      </c>
      <c r="WHO31">
        <f t="shared" si="256"/>
        <v>0</v>
      </c>
      <c r="WHP31">
        <f t="shared" si="256"/>
        <v>0</v>
      </c>
      <c r="WHQ31">
        <f t="shared" si="256"/>
        <v>0</v>
      </c>
      <c r="WHR31">
        <f t="shared" si="256"/>
        <v>0</v>
      </c>
      <c r="WHS31">
        <f t="shared" si="256"/>
        <v>0</v>
      </c>
      <c r="WHT31">
        <f t="shared" si="256"/>
        <v>0</v>
      </c>
      <c r="WHU31">
        <f t="shared" si="256"/>
        <v>0</v>
      </c>
      <c r="WHV31">
        <f t="shared" si="256"/>
        <v>0</v>
      </c>
      <c r="WHW31">
        <f t="shared" si="256"/>
        <v>0</v>
      </c>
      <c r="WHX31">
        <f t="shared" si="256"/>
        <v>0</v>
      </c>
      <c r="WHY31">
        <f t="shared" si="256"/>
        <v>0</v>
      </c>
      <c r="WHZ31">
        <f t="shared" si="256"/>
        <v>0</v>
      </c>
      <c r="WIA31">
        <f t="shared" si="256"/>
        <v>0</v>
      </c>
      <c r="WIB31">
        <f t="shared" si="256"/>
        <v>0</v>
      </c>
      <c r="WIC31">
        <f t="shared" si="256"/>
        <v>0</v>
      </c>
      <c r="WID31">
        <f t="shared" si="256"/>
        <v>0</v>
      </c>
      <c r="WIE31">
        <f t="shared" si="256"/>
        <v>0</v>
      </c>
      <c r="WIF31">
        <f t="shared" si="256"/>
        <v>0</v>
      </c>
      <c r="WIG31">
        <f t="shared" si="256"/>
        <v>0</v>
      </c>
      <c r="WIH31">
        <f t="shared" si="256"/>
        <v>0</v>
      </c>
      <c r="WII31">
        <f t="shared" si="256"/>
        <v>0</v>
      </c>
      <c r="WIJ31">
        <f t="shared" si="256"/>
        <v>0</v>
      </c>
      <c r="WIK31">
        <f t="shared" si="256"/>
        <v>0</v>
      </c>
      <c r="WIL31">
        <f t="shared" si="256"/>
        <v>0</v>
      </c>
      <c r="WIM31">
        <f t="shared" si="256"/>
        <v>0</v>
      </c>
      <c r="WIN31">
        <f t="shared" si="256"/>
        <v>0</v>
      </c>
      <c r="WIO31">
        <f t="shared" si="256"/>
        <v>0</v>
      </c>
      <c r="WIP31">
        <f t="shared" si="256"/>
        <v>0</v>
      </c>
      <c r="WIQ31">
        <f t="shared" si="256"/>
        <v>0</v>
      </c>
      <c r="WIR31">
        <f t="shared" si="256"/>
        <v>0</v>
      </c>
      <c r="WIS31">
        <f t="shared" si="256"/>
        <v>0</v>
      </c>
      <c r="WIT31">
        <f t="shared" si="256"/>
        <v>0</v>
      </c>
      <c r="WIU31">
        <f t="shared" si="256"/>
        <v>0</v>
      </c>
      <c r="WIV31">
        <f t="shared" si="256"/>
        <v>0</v>
      </c>
      <c r="WIW31">
        <f t="shared" si="256"/>
        <v>0</v>
      </c>
      <c r="WIX31">
        <f t="shared" si="256"/>
        <v>0</v>
      </c>
      <c r="WIY31">
        <f t="shared" si="256"/>
        <v>0</v>
      </c>
      <c r="WIZ31">
        <f t="shared" si="256"/>
        <v>0</v>
      </c>
      <c r="WJA31">
        <f t="shared" si="256"/>
        <v>0</v>
      </c>
      <c r="WJB31">
        <f t="shared" si="256"/>
        <v>0</v>
      </c>
      <c r="WJC31">
        <f t="shared" si="256"/>
        <v>0</v>
      </c>
      <c r="WJD31">
        <f t="shared" si="256"/>
        <v>0</v>
      </c>
      <c r="WJE31">
        <f t="shared" si="256"/>
        <v>0</v>
      </c>
      <c r="WJF31">
        <f t="shared" si="256"/>
        <v>0</v>
      </c>
      <c r="WJG31">
        <f t="shared" si="256"/>
        <v>0</v>
      </c>
      <c r="WJH31">
        <f t="shared" si="256"/>
        <v>0</v>
      </c>
      <c r="WJI31">
        <f t="shared" si="256"/>
        <v>0</v>
      </c>
      <c r="WJJ31">
        <f t="shared" si="256"/>
        <v>0</v>
      </c>
      <c r="WJK31">
        <f t="shared" ref="WJK31:WLV31" si="257">WJJ32</f>
        <v>0</v>
      </c>
      <c r="WJL31">
        <f t="shared" si="257"/>
        <v>0</v>
      </c>
      <c r="WJM31">
        <f t="shared" si="257"/>
        <v>0</v>
      </c>
      <c r="WJN31">
        <f t="shared" si="257"/>
        <v>0</v>
      </c>
      <c r="WJO31">
        <f t="shared" si="257"/>
        <v>0</v>
      </c>
      <c r="WJP31">
        <f t="shared" si="257"/>
        <v>0</v>
      </c>
      <c r="WJQ31">
        <f t="shared" si="257"/>
        <v>0</v>
      </c>
      <c r="WJR31">
        <f t="shared" si="257"/>
        <v>0</v>
      </c>
      <c r="WJS31">
        <f t="shared" si="257"/>
        <v>0</v>
      </c>
      <c r="WJT31">
        <f t="shared" si="257"/>
        <v>0</v>
      </c>
      <c r="WJU31">
        <f t="shared" si="257"/>
        <v>0</v>
      </c>
      <c r="WJV31">
        <f t="shared" si="257"/>
        <v>0</v>
      </c>
      <c r="WJW31">
        <f t="shared" si="257"/>
        <v>0</v>
      </c>
      <c r="WJX31">
        <f t="shared" si="257"/>
        <v>0</v>
      </c>
      <c r="WJY31">
        <f t="shared" si="257"/>
        <v>0</v>
      </c>
      <c r="WJZ31">
        <f t="shared" si="257"/>
        <v>0</v>
      </c>
      <c r="WKA31">
        <f t="shared" si="257"/>
        <v>0</v>
      </c>
      <c r="WKB31">
        <f t="shared" si="257"/>
        <v>0</v>
      </c>
      <c r="WKC31">
        <f t="shared" si="257"/>
        <v>0</v>
      </c>
      <c r="WKD31">
        <f t="shared" si="257"/>
        <v>0</v>
      </c>
      <c r="WKE31">
        <f t="shared" si="257"/>
        <v>0</v>
      </c>
      <c r="WKF31">
        <f t="shared" si="257"/>
        <v>0</v>
      </c>
      <c r="WKG31">
        <f t="shared" si="257"/>
        <v>0</v>
      </c>
      <c r="WKH31">
        <f t="shared" si="257"/>
        <v>0</v>
      </c>
      <c r="WKI31">
        <f t="shared" si="257"/>
        <v>0</v>
      </c>
      <c r="WKJ31">
        <f t="shared" si="257"/>
        <v>0</v>
      </c>
      <c r="WKK31">
        <f t="shared" si="257"/>
        <v>0</v>
      </c>
      <c r="WKL31">
        <f t="shared" si="257"/>
        <v>0</v>
      </c>
      <c r="WKM31">
        <f t="shared" si="257"/>
        <v>0</v>
      </c>
      <c r="WKN31">
        <f t="shared" si="257"/>
        <v>0</v>
      </c>
      <c r="WKO31">
        <f t="shared" si="257"/>
        <v>0</v>
      </c>
      <c r="WKP31">
        <f t="shared" si="257"/>
        <v>0</v>
      </c>
      <c r="WKQ31">
        <f t="shared" si="257"/>
        <v>0</v>
      </c>
      <c r="WKR31">
        <f t="shared" si="257"/>
        <v>0</v>
      </c>
      <c r="WKS31">
        <f t="shared" si="257"/>
        <v>0</v>
      </c>
      <c r="WKT31">
        <f t="shared" si="257"/>
        <v>0</v>
      </c>
      <c r="WKU31">
        <f t="shared" si="257"/>
        <v>0</v>
      </c>
      <c r="WKV31">
        <f t="shared" si="257"/>
        <v>0</v>
      </c>
      <c r="WKW31">
        <f t="shared" si="257"/>
        <v>0</v>
      </c>
      <c r="WKX31">
        <f t="shared" si="257"/>
        <v>0</v>
      </c>
      <c r="WKY31">
        <f t="shared" si="257"/>
        <v>0</v>
      </c>
      <c r="WKZ31">
        <f t="shared" si="257"/>
        <v>0</v>
      </c>
      <c r="WLA31">
        <f t="shared" si="257"/>
        <v>0</v>
      </c>
      <c r="WLB31">
        <f t="shared" si="257"/>
        <v>0</v>
      </c>
      <c r="WLC31">
        <f t="shared" si="257"/>
        <v>0</v>
      </c>
      <c r="WLD31">
        <f t="shared" si="257"/>
        <v>0</v>
      </c>
      <c r="WLE31">
        <f t="shared" si="257"/>
        <v>0</v>
      </c>
      <c r="WLF31">
        <f t="shared" si="257"/>
        <v>0</v>
      </c>
      <c r="WLG31">
        <f t="shared" si="257"/>
        <v>0</v>
      </c>
      <c r="WLH31">
        <f t="shared" si="257"/>
        <v>0</v>
      </c>
      <c r="WLI31">
        <f t="shared" si="257"/>
        <v>0</v>
      </c>
      <c r="WLJ31">
        <f t="shared" si="257"/>
        <v>0</v>
      </c>
      <c r="WLK31">
        <f t="shared" si="257"/>
        <v>0</v>
      </c>
      <c r="WLL31">
        <f t="shared" si="257"/>
        <v>0</v>
      </c>
      <c r="WLM31">
        <f t="shared" si="257"/>
        <v>0</v>
      </c>
      <c r="WLN31">
        <f t="shared" si="257"/>
        <v>0</v>
      </c>
      <c r="WLO31">
        <f t="shared" si="257"/>
        <v>0</v>
      </c>
      <c r="WLP31">
        <f t="shared" si="257"/>
        <v>0</v>
      </c>
      <c r="WLQ31">
        <f t="shared" si="257"/>
        <v>0</v>
      </c>
      <c r="WLR31">
        <f t="shared" si="257"/>
        <v>0</v>
      </c>
      <c r="WLS31">
        <f t="shared" si="257"/>
        <v>0</v>
      </c>
      <c r="WLT31">
        <f t="shared" si="257"/>
        <v>0</v>
      </c>
      <c r="WLU31">
        <f t="shared" si="257"/>
        <v>0</v>
      </c>
      <c r="WLV31">
        <f t="shared" si="257"/>
        <v>0</v>
      </c>
      <c r="WLW31">
        <f t="shared" ref="WLW31:WOH31" si="258">WLV32</f>
        <v>0</v>
      </c>
      <c r="WLX31">
        <f t="shared" si="258"/>
        <v>0</v>
      </c>
      <c r="WLY31">
        <f t="shared" si="258"/>
        <v>0</v>
      </c>
      <c r="WLZ31">
        <f t="shared" si="258"/>
        <v>0</v>
      </c>
      <c r="WMA31">
        <f t="shared" si="258"/>
        <v>0</v>
      </c>
      <c r="WMB31">
        <f t="shared" si="258"/>
        <v>0</v>
      </c>
      <c r="WMC31">
        <f t="shared" si="258"/>
        <v>0</v>
      </c>
      <c r="WMD31">
        <f t="shared" si="258"/>
        <v>0</v>
      </c>
      <c r="WME31">
        <f t="shared" si="258"/>
        <v>0</v>
      </c>
      <c r="WMF31">
        <f t="shared" si="258"/>
        <v>0</v>
      </c>
      <c r="WMG31">
        <f t="shared" si="258"/>
        <v>0</v>
      </c>
      <c r="WMH31">
        <f t="shared" si="258"/>
        <v>0</v>
      </c>
      <c r="WMI31">
        <f t="shared" si="258"/>
        <v>0</v>
      </c>
      <c r="WMJ31">
        <f t="shared" si="258"/>
        <v>0</v>
      </c>
      <c r="WMK31">
        <f t="shared" si="258"/>
        <v>0</v>
      </c>
      <c r="WML31">
        <f t="shared" si="258"/>
        <v>0</v>
      </c>
      <c r="WMM31">
        <f t="shared" si="258"/>
        <v>0</v>
      </c>
      <c r="WMN31">
        <f t="shared" si="258"/>
        <v>0</v>
      </c>
      <c r="WMO31">
        <f t="shared" si="258"/>
        <v>0</v>
      </c>
      <c r="WMP31">
        <f t="shared" si="258"/>
        <v>0</v>
      </c>
      <c r="WMQ31">
        <f t="shared" si="258"/>
        <v>0</v>
      </c>
      <c r="WMR31">
        <f t="shared" si="258"/>
        <v>0</v>
      </c>
      <c r="WMS31">
        <f t="shared" si="258"/>
        <v>0</v>
      </c>
      <c r="WMT31">
        <f t="shared" si="258"/>
        <v>0</v>
      </c>
      <c r="WMU31">
        <f t="shared" si="258"/>
        <v>0</v>
      </c>
      <c r="WMV31">
        <f t="shared" si="258"/>
        <v>0</v>
      </c>
      <c r="WMW31">
        <f t="shared" si="258"/>
        <v>0</v>
      </c>
      <c r="WMX31">
        <f t="shared" si="258"/>
        <v>0</v>
      </c>
      <c r="WMY31">
        <f t="shared" si="258"/>
        <v>0</v>
      </c>
      <c r="WMZ31">
        <f t="shared" si="258"/>
        <v>0</v>
      </c>
      <c r="WNA31">
        <f t="shared" si="258"/>
        <v>0</v>
      </c>
      <c r="WNB31">
        <f t="shared" si="258"/>
        <v>0</v>
      </c>
      <c r="WNC31">
        <f t="shared" si="258"/>
        <v>0</v>
      </c>
      <c r="WND31">
        <f t="shared" si="258"/>
        <v>0</v>
      </c>
      <c r="WNE31">
        <f t="shared" si="258"/>
        <v>0</v>
      </c>
      <c r="WNF31">
        <f t="shared" si="258"/>
        <v>0</v>
      </c>
      <c r="WNG31">
        <f t="shared" si="258"/>
        <v>0</v>
      </c>
      <c r="WNH31">
        <f t="shared" si="258"/>
        <v>0</v>
      </c>
      <c r="WNI31">
        <f t="shared" si="258"/>
        <v>0</v>
      </c>
      <c r="WNJ31">
        <f t="shared" si="258"/>
        <v>0</v>
      </c>
      <c r="WNK31">
        <f t="shared" si="258"/>
        <v>0</v>
      </c>
      <c r="WNL31">
        <f t="shared" si="258"/>
        <v>0</v>
      </c>
      <c r="WNM31">
        <f t="shared" si="258"/>
        <v>0</v>
      </c>
      <c r="WNN31">
        <f t="shared" si="258"/>
        <v>0</v>
      </c>
      <c r="WNO31">
        <f t="shared" si="258"/>
        <v>0</v>
      </c>
      <c r="WNP31">
        <f t="shared" si="258"/>
        <v>0</v>
      </c>
      <c r="WNQ31">
        <f t="shared" si="258"/>
        <v>0</v>
      </c>
      <c r="WNR31">
        <f t="shared" si="258"/>
        <v>0</v>
      </c>
      <c r="WNS31">
        <f t="shared" si="258"/>
        <v>0</v>
      </c>
      <c r="WNT31">
        <f t="shared" si="258"/>
        <v>0</v>
      </c>
      <c r="WNU31">
        <f t="shared" si="258"/>
        <v>0</v>
      </c>
      <c r="WNV31">
        <f t="shared" si="258"/>
        <v>0</v>
      </c>
      <c r="WNW31">
        <f t="shared" si="258"/>
        <v>0</v>
      </c>
      <c r="WNX31">
        <f t="shared" si="258"/>
        <v>0</v>
      </c>
      <c r="WNY31">
        <f t="shared" si="258"/>
        <v>0</v>
      </c>
      <c r="WNZ31">
        <f t="shared" si="258"/>
        <v>0</v>
      </c>
      <c r="WOA31">
        <f t="shared" si="258"/>
        <v>0</v>
      </c>
      <c r="WOB31">
        <f t="shared" si="258"/>
        <v>0</v>
      </c>
      <c r="WOC31">
        <f t="shared" si="258"/>
        <v>0</v>
      </c>
      <c r="WOD31">
        <f t="shared" si="258"/>
        <v>0</v>
      </c>
      <c r="WOE31">
        <f t="shared" si="258"/>
        <v>0</v>
      </c>
      <c r="WOF31">
        <f t="shared" si="258"/>
        <v>0</v>
      </c>
      <c r="WOG31">
        <f t="shared" si="258"/>
        <v>0</v>
      </c>
      <c r="WOH31">
        <f t="shared" si="258"/>
        <v>0</v>
      </c>
      <c r="WOI31">
        <f t="shared" ref="WOI31:WQT31" si="259">WOH32</f>
        <v>0</v>
      </c>
      <c r="WOJ31">
        <f t="shared" si="259"/>
        <v>0</v>
      </c>
      <c r="WOK31">
        <f t="shared" si="259"/>
        <v>0</v>
      </c>
      <c r="WOL31">
        <f t="shared" si="259"/>
        <v>0</v>
      </c>
      <c r="WOM31">
        <f t="shared" si="259"/>
        <v>0</v>
      </c>
      <c r="WON31">
        <f t="shared" si="259"/>
        <v>0</v>
      </c>
      <c r="WOO31">
        <f t="shared" si="259"/>
        <v>0</v>
      </c>
      <c r="WOP31">
        <f t="shared" si="259"/>
        <v>0</v>
      </c>
      <c r="WOQ31">
        <f t="shared" si="259"/>
        <v>0</v>
      </c>
      <c r="WOR31">
        <f t="shared" si="259"/>
        <v>0</v>
      </c>
      <c r="WOS31">
        <f t="shared" si="259"/>
        <v>0</v>
      </c>
      <c r="WOT31">
        <f t="shared" si="259"/>
        <v>0</v>
      </c>
      <c r="WOU31">
        <f t="shared" si="259"/>
        <v>0</v>
      </c>
      <c r="WOV31">
        <f t="shared" si="259"/>
        <v>0</v>
      </c>
      <c r="WOW31">
        <f t="shared" si="259"/>
        <v>0</v>
      </c>
      <c r="WOX31">
        <f t="shared" si="259"/>
        <v>0</v>
      </c>
      <c r="WOY31">
        <f t="shared" si="259"/>
        <v>0</v>
      </c>
      <c r="WOZ31">
        <f t="shared" si="259"/>
        <v>0</v>
      </c>
      <c r="WPA31">
        <f t="shared" si="259"/>
        <v>0</v>
      </c>
      <c r="WPB31">
        <f t="shared" si="259"/>
        <v>0</v>
      </c>
      <c r="WPC31">
        <f t="shared" si="259"/>
        <v>0</v>
      </c>
      <c r="WPD31">
        <f t="shared" si="259"/>
        <v>0</v>
      </c>
      <c r="WPE31">
        <f t="shared" si="259"/>
        <v>0</v>
      </c>
      <c r="WPF31">
        <f t="shared" si="259"/>
        <v>0</v>
      </c>
      <c r="WPG31">
        <f t="shared" si="259"/>
        <v>0</v>
      </c>
      <c r="WPH31">
        <f t="shared" si="259"/>
        <v>0</v>
      </c>
      <c r="WPI31">
        <f t="shared" si="259"/>
        <v>0</v>
      </c>
      <c r="WPJ31">
        <f t="shared" si="259"/>
        <v>0</v>
      </c>
      <c r="WPK31">
        <f t="shared" si="259"/>
        <v>0</v>
      </c>
      <c r="WPL31">
        <f t="shared" si="259"/>
        <v>0</v>
      </c>
      <c r="WPM31">
        <f t="shared" si="259"/>
        <v>0</v>
      </c>
      <c r="WPN31">
        <f t="shared" si="259"/>
        <v>0</v>
      </c>
      <c r="WPO31">
        <f t="shared" si="259"/>
        <v>0</v>
      </c>
      <c r="WPP31">
        <f t="shared" si="259"/>
        <v>0</v>
      </c>
      <c r="WPQ31">
        <f t="shared" si="259"/>
        <v>0</v>
      </c>
      <c r="WPR31">
        <f t="shared" si="259"/>
        <v>0</v>
      </c>
      <c r="WPS31">
        <f t="shared" si="259"/>
        <v>0</v>
      </c>
      <c r="WPT31">
        <f t="shared" si="259"/>
        <v>0</v>
      </c>
      <c r="WPU31">
        <f t="shared" si="259"/>
        <v>0</v>
      </c>
      <c r="WPV31">
        <f t="shared" si="259"/>
        <v>0</v>
      </c>
      <c r="WPW31">
        <f t="shared" si="259"/>
        <v>0</v>
      </c>
      <c r="WPX31">
        <f t="shared" si="259"/>
        <v>0</v>
      </c>
      <c r="WPY31">
        <f t="shared" si="259"/>
        <v>0</v>
      </c>
      <c r="WPZ31">
        <f t="shared" si="259"/>
        <v>0</v>
      </c>
      <c r="WQA31">
        <f t="shared" si="259"/>
        <v>0</v>
      </c>
      <c r="WQB31">
        <f t="shared" si="259"/>
        <v>0</v>
      </c>
      <c r="WQC31">
        <f t="shared" si="259"/>
        <v>0</v>
      </c>
      <c r="WQD31">
        <f t="shared" si="259"/>
        <v>0</v>
      </c>
      <c r="WQE31">
        <f t="shared" si="259"/>
        <v>0</v>
      </c>
      <c r="WQF31">
        <f t="shared" si="259"/>
        <v>0</v>
      </c>
      <c r="WQG31">
        <f t="shared" si="259"/>
        <v>0</v>
      </c>
      <c r="WQH31">
        <f t="shared" si="259"/>
        <v>0</v>
      </c>
      <c r="WQI31">
        <f t="shared" si="259"/>
        <v>0</v>
      </c>
      <c r="WQJ31">
        <f t="shared" si="259"/>
        <v>0</v>
      </c>
      <c r="WQK31">
        <f t="shared" si="259"/>
        <v>0</v>
      </c>
      <c r="WQL31">
        <f t="shared" si="259"/>
        <v>0</v>
      </c>
      <c r="WQM31">
        <f t="shared" si="259"/>
        <v>0</v>
      </c>
      <c r="WQN31">
        <f t="shared" si="259"/>
        <v>0</v>
      </c>
      <c r="WQO31">
        <f t="shared" si="259"/>
        <v>0</v>
      </c>
      <c r="WQP31">
        <f t="shared" si="259"/>
        <v>0</v>
      </c>
      <c r="WQQ31">
        <f t="shared" si="259"/>
        <v>0</v>
      </c>
      <c r="WQR31">
        <f t="shared" si="259"/>
        <v>0</v>
      </c>
      <c r="WQS31">
        <f t="shared" si="259"/>
        <v>0</v>
      </c>
      <c r="WQT31">
        <f t="shared" si="259"/>
        <v>0</v>
      </c>
      <c r="WQU31">
        <f t="shared" ref="WQU31:WTF31" si="260">WQT32</f>
        <v>0</v>
      </c>
      <c r="WQV31">
        <f t="shared" si="260"/>
        <v>0</v>
      </c>
      <c r="WQW31">
        <f t="shared" si="260"/>
        <v>0</v>
      </c>
      <c r="WQX31">
        <f t="shared" si="260"/>
        <v>0</v>
      </c>
      <c r="WQY31">
        <f t="shared" si="260"/>
        <v>0</v>
      </c>
      <c r="WQZ31">
        <f t="shared" si="260"/>
        <v>0</v>
      </c>
      <c r="WRA31">
        <f t="shared" si="260"/>
        <v>0</v>
      </c>
      <c r="WRB31">
        <f t="shared" si="260"/>
        <v>0</v>
      </c>
      <c r="WRC31">
        <f t="shared" si="260"/>
        <v>0</v>
      </c>
      <c r="WRD31">
        <f t="shared" si="260"/>
        <v>0</v>
      </c>
      <c r="WRE31">
        <f t="shared" si="260"/>
        <v>0</v>
      </c>
      <c r="WRF31">
        <f t="shared" si="260"/>
        <v>0</v>
      </c>
      <c r="WRG31">
        <f t="shared" si="260"/>
        <v>0</v>
      </c>
      <c r="WRH31">
        <f t="shared" si="260"/>
        <v>0</v>
      </c>
      <c r="WRI31">
        <f t="shared" si="260"/>
        <v>0</v>
      </c>
      <c r="WRJ31">
        <f t="shared" si="260"/>
        <v>0</v>
      </c>
      <c r="WRK31">
        <f t="shared" si="260"/>
        <v>0</v>
      </c>
      <c r="WRL31">
        <f t="shared" si="260"/>
        <v>0</v>
      </c>
      <c r="WRM31">
        <f t="shared" si="260"/>
        <v>0</v>
      </c>
      <c r="WRN31">
        <f t="shared" si="260"/>
        <v>0</v>
      </c>
      <c r="WRO31">
        <f t="shared" si="260"/>
        <v>0</v>
      </c>
      <c r="WRP31">
        <f t="shared" si="260"/>
        <v>0</v>
      </c>
      <c r="WRQ31">
        <f t="shared" si="260"/>
        <v>0</v>
      </c>
      <c r="WRR31">
        <f t="shared" si="260"/>
        <v>0</v>
      </c>
      <c r="WRS31">
        <f t="shared" si="260"/>
        <v>0</v>
      </c>
      <c r="WRT31">
        <f t="shared" si="260"/>
        <v>0</v>
      </c>
      <c r="WRU31">
        <f t="shared" si="260"/>
        <v>0</v>
      </c>
      <c r="WRV31">
        <f t="shared" si="260"/>
        <v>0</v>
      </c>
      <c r="WRW31">
        <f t="shared" si="260"/>
        <v>0</v>
      </c>
      <c r="WRX31">
        <f t="shared" si="260"/>
        <v>0</v>
      </c>
      <c r="WRY31">
        <f t="shared" si="260"/>
        <v>0</v>
      </c>
      <c r="WRZ31">
        <f t="shared" si="260"/>
        <v>0</v>
      </c>
      <c r="WSA31">
        <f t="shared" si="260"/>
        <v>0</v>
      </c>
      <c r="WSB31">
        <f t="shared" si="260"/>
        <v>0</v>
      </c>
      <c r="WSC31">
        <f t="shared" si="260"/>
        <v>0</v>
      </c>
      <c r="WSD31">
        <f t="shared" si="260"/>
        <v>0</v>
      </c>
      <c r="WSE31">
        <f t="shared" si="260"/>
        <v>0</v>
      </c>
      <c r="WSF31">
        <f t="shared" si="260"/>
        <v>0</v>
      </c>
      <c r="WSG31">
        <f t="shared" si="260"/>
        <v>0</v>
      </c>
      <c r="WSH31">
        <f t="shared" si="260"/>
        <v>0</v>
      </c>
      <c r="WSI31">
        <f t="shared" si="260"/>
        <v>0</v>
      </c>
      <c r="WSJ31">
        <f t="shared" si="260"/>
        <v>0</v>
      </c>
      <c r="WSK31">
        <f t="shared" si="260"/>
        <v>0</v>
      </c>
      <c r="WSL31">
        <f t="shared" si="260"/>
        <v>0</v>
      </c>
      <c r="WSM31">
        <f t="shared" si="260"/>
        <v>0</v>
      </c>
      <c r="WSN31">
        <f t="shared" si="260"/>
        <v>0</v>
      </c>
      <c r="WSO31">
        <f t="shared" si="260"/>
        <v>0</v>
      </c>
      <c r="WSP31">
        <f t="shared" si="260"/>
        <v>0</v>
      </c>
      <c r="WSQ31">
        <f t="shared" si="260"/>
        <v>0</v>
      </c>
      <c r="WSR31">
        <f t="shared" si="260"/>
        <v>0</v>
      </c>
      <c r="WSS31">
        <f t="shared" si="260"/>
        <v>0</v>
      </c>
      <c r="WST31">
        <f t="shared" si="260"/>
        <v>0</v>
      </c>
      <c r="WSU31">
        <f t="shared" si="260"/>
        <v>0</v>
      </c>
      <c r="WSV31">
        <f t="shared" si="260"/>
        <v>0</v>
      </c>
      <c r="WSW31">
        <f t="shared" si="260"/>
        <v>0</v>
      </c>
      <c r="WSX31">
        <f t="shared" si="260"/>
        <v>0</v>
      </c>
      <c r="WSY31">
        <f t="shared" si="260"/>
        <v>0</v>
      </c>
      <c r="WSZ31">
        <f t="shared" si="260"/>
        <v>0</v>
      </c>
      <c r="WTA31">
        <f t="shared" si="260"/>
        <v>0</v>
      </c>
      <c r="WTB31">
        <f t="shared" si="260"/>
        <v>0</v>
      </c>
      <c r="WTC31">
        <f t="shared" si="260"/>
        <v>0</v>
      </c>
      <c r="WTD31">
        <f t="shared" si="260"/>
        <v>0</v>
      </c>
      <c r="WTE31">
        <f t="shared" si="260"/>
        <v>0</v>
      </c>
      <c r="WTF31">
        <f t="shared" si="260"/>
        <v>0</v>
      </c>
      <c r="WTG31">
        <f t="shared" ref="WTG31:WVR31" si="261">WTF32</f>
        <v>0</v>
      </c>
      <c r="WTH31">
        <f t="shared" si="261"/>
        <v>0</v>
      </c>
      <c r="WTI31">
        <f t="shared" si="261"/>
        <v>0</v>
      </c>
      <c r="WTJ31">
        <f t="shared" si="261"/>
        <v>0</v>
      </c>
      <c r="WTK31">
        <f t="shared" si="261"/>
        <v>0</v>
      </c>
      <c r="WTL31">
        <f t="shared" si="261"/>
        <v>0</v>
      </c>
      <c r="WTM31">
        <f t="shared" si="261"/>
        <v>0</v>
      </c>
      <c r="WTN31">
        <f t="shared" si="261"/>
        <v>0</v>
      </c>
      <c r="WTO31">
        <f t="shared" si="261"/>
        <v>0</v>
      </c>
      <c r="WTP31">
        <f t="shared" si="261"/>
        <v>0</v>
      </c>
      <c r="WTQ31">
        <f t="shared" si="261"/>
        <v>0</v>
      </c>
      <c r="WTR31">
        <f t="shared" si="261"/>
        <v>0</v>
      </c>
      <c r="WTS31">
        <f t="shared" si="261"/>
        <v>0</v>
      </c>
      <c r="WTT31">
        <f t="shared" si="261"/>
        <v>0</v>
      </c>
      <c r="WTU31">
        <f t="shared" si="261"/>
        <v>0</v>
      </c>
      <c r="WTV31">
        <f t="shared" si="261"/>
        <v>0</v>
      </c>
      <c r="WTW31">
        <f t="shared" si="261"/>
        <v>0</v>
      </c>
      <c r="WTX31">
        <f t="shared" si="261"/>
        <v>0</v>
      </c>
      <c r="WTY31">
        <f t="shared" si="261"/>
        <v>0</v>
      </c>
      <c r="WTZ31">
        <f t="shared" si="261"/>
        <v>0</v>
      </c>
      <c r="WUA31">
        <f t="shared" si="261"/>
        <v>0</v>
      </c>
      <c r="WUB31">
        <f t="shared" si="261"/>
        <v>0</v>
      </c>
      <c r="WUC31">
        <f t="shared" si="261"/>
        <v>0</v>
      </c>
      <c r="WUD31">
        <f t="shared" si="261"/>
        <v>0</v>
      </c>
      <c r="WUE31">
        <f t="shared" si="261"/>
        <v>0</v>
      </c>
      <c r="WUF31">
        <f t="shared" si="261"/>
        <v>0</v>
      </c>
      <c r="WUG31">
        <f t="shared" si="261"/>
        <v>0</v>
      </c>
      <c r="WUH31">
        <f t="shared" si="261"/>
        <v>0</v>
      </c>
      <c r="WUI31">
        <f t="shared" si="261"/>
        <v>0</v>
      </c>
      <c r="WUJ31">
        <f t="shared" si="261"/>
        <v>0</v>
      </c>
      <c r="WUK31">
        <f t="shared" si="261"/>
        <v>0</v>
      </c>
      <c r="WUL31">
        <f t="shared" si="261"/>
        <v>0</v>
      </c>
      <c r="WUM31">
        <f t="shared" si="261"/>
        <v>0</v>
      </c>
      <c r="WUN31">
        <f t="shared" si="261"/>
        <v>0</v>
      </c>
      <c r="WUO31">
        <f t="shared" si="261"/>
        <v>0</v>
      </c>
      <c r="WUP31">
        <f t="shared" si="261"/>
        <v>0</v>
      </c>
      <c r="WUQ31">
        <f t="shared" si="261"/>
        <v>0</v>
      </c>
      <c r="WUR31">
        <f t="shared" si="261"/>
        <v>0</v>
      </c>
      <c r="WUS31">
        <f t="shared" si="261"/>
        <v>0</v>
      </c>
      <c r="WUT31">
        <f t="shared" si="261"/>
        <v>0</v>
      </c>
      <c r="WUU31">
        <f t="shared" si="261"/>
        <v>0</v>
      </c>
      <c r="WUV31">
        <f t="shared" si="261"/>
        <v>0</v>
      </c>
      <c r="WUW31">
        <f t="shared" si="261"/>
        <v>0</v>
      </c>
      <c r="WUX31">
        <f t="shared" si="261"/>
        <v>0</v>
      </c>
      <c r="WUY31">
        <f t="shared" si="261"/>
        <v>0</v>
      </c>
      <c r="WUZ31">
        <f t="shared" si="261"/>
        <v>0</v>
      </c>
      <c r="WVA31">
        <f t="shared" si="261"/>
        <v>0</v>
      </c>
      <c r="WVB31">
        <f t="shared" si="261"/>
        <v>0</v>
      </c>
      <c r="WVC31">
        <f t="shared" si="261"/>
        <v>0</v>
      </c>
      <c r="WVD31">
        <f t="shared" si="261"/>
        <v>0</v>
      </c>
      <c r="WVE31">
        <f t="shared" si="261"/>
        <v>0</v>
      </c>
      <c r="WVF31">
        <f t="shared" si="261"/>
        <v>0</v>
      </c>
      <c r="WVG31">
        <f t="shared" si="261"/>
        <v>0</v>
      </c>
      <c r="WVH31">
        <f t="shared" si="261"/>
        <v>0</v>
      </c>
      <c r="WVI31">
        <f t="shared" si="261"/>
        <v>0</v>
      </c>
      <c r="WVJ31">
        <f t="shared" si="261"/>
        <v>0</v>
      </c>
      <c r="WVK31">
        <f t="shared" si="261"/>
        <v>0</v>
      </c>
      <c r="WVL31">
        <f t="shared" si="261"/>
        <v>0</v>
      </c>
      <c r="WVM31">
        <f t="shared" si="261"/>
        <v>0</v>
      </c>
      <c r="WVN31">
        <f t="shared" si="261"/>
        <v>0</v>
      </c>
      <c r="WVO31">
        <f t="shared" si="261"/>
        <v>0</v>
      </c>
      <c r="WVP31">
        <f t="shared" si="261"/>
        <v>0</v>
      </c>
      <c r="WVQ31">
        <f t="shared" si="261"/>
        <v>0</v>
      </c>
      <c r="WVR31">
        <f t="shared" si="261"/>
        <v>0</v>
      </c>
      <c r="WVS31">
        <f t="shared" ref="WVS31:WYD31" si="262">WVR32</f>
        <v>0</v>
      </c>
      <c r="WVT31">
        <f t="shared" si="262"/>
        <v>0</v>
      </c>
      <c r="WVU31">
        <f t="shared" si="262"/>
        <v>0</v>
      </c>
      <c r="WVV31">
        <f t="shared" si="262"/>
        <v>0</v>
      </c>
      <c r="WVW31">
        <f t="shared" si="262"/>
        <v>0</v>
      </c>
      <c r="WVX31">
        <f t="shared" si="262"/>
        <v>0</v>
      </c>
      <c r="WVY31">
        <f t="shared" si="262"/>
        <v>0</v>
      </c>
      <c r="WVZ31">
        <f t="shared" si="262"/>
        <v>0</v>
      </c>
      <c r="WWA31">
        <f t="shared" si="262"/>
        <v>0</v>
      </c>
      <c r="WWB31">
        <f t="shared" si="262"/>
        <v>0</v>
      </c>
      <c r="WWC31">
        <f t="shared" si="262"/>
        <v>0</v>
      </c>
      <c r="WWD31">
        <f t="shared" si="262"/>
        <v>0</v>
      </c>
      <c r="WWE31">
        <f t="shared" si="262"/>
        <v>0</v>
      </c>
      <c r="WWF31">
        <f t="shared" si="262"/>
        <v>0</v>
      </c>
      <c r="WWG31">
        <f t="shared" si="262"/>
        <v>0</v>
      </c>
      <c r="WWH31">
        <f t="shared" si="262"/>
        <v>0</v>
      </c>
      <c r="WWI31">
        <f t="shared" si="262"/>
        <v>0</v>
      </c>
      <c r="WWJ31">
        <f t="shared" si="262"/>
        <v>0</v>
      </c>
      <c r="WWK31">
        <f t="shared" si="262"/>
        <v>0</v>
      </c>
      <c r="WWL31">
        <f t="shared" si="262"/>
        <v>0</v>
      </c>
      <c r="WWM31">
        <f t="shared" si="262"/>
        <v>0</v>
      </c>
      <c r="WWN31">
        <f t="shared" si="262"/>
        <v>0</v>
      </c>
      <c r="WWO31">
        <f t="shared" si="262"/>
        <v>0</v>
      </c>
      <c r="WWP31">
        <f t="shared" si="262"/>
        <v>0</v>
      </c>
      <c r="WWQ31">
        <f t="shared" si="262"/>
        <v>0</v>
      </c>
      <c r="WWR31">
        <f t="shared" si="262"/>
        <v>0</v>
      </c>
      <c r="WWS31">
        <f t="shared" si="262"/>
        <v>0</v>
      </c>
      <c r="WWT31">
        <f t="shared" si="262"/>
        <v>0</v>
      </c>
      <c r="WWU31">
        <f t="shared" si="262"/>
        <v>0</v>
      </c>
      <c r="WWV31">
        <f t="shared" si="262"/>
        <v>0</v>
      </c>
      <c r="WWW31">
        <f t="shared" si="262"/>
        <v>0</v>
      </c>
      <c r="WWX31">
        <f t="shared" si="262"/>
        <v>0</v>
      </c>
      <c r="WWY31">
        <f t="shared" si="262"/>
        <v>0</v>
      </c>
      <c r="WWZ31">
        <f t="shared" si="262"/>
        <v>0</v>
      </c>
      <c r="WXA31">
        <f t="shared" si="262"/>
        <v>0</v>
      </c>
      <c r="WXB31">
        <f t="shared" si="262"/>
        <v>0</v>
      </c>
      <c r="WXC31">
        <f t="shared" si="262"/>
        <v>0</v>
      </c>
      <c r="WXD31">
        <f t="shared" si="262"/>
        <v>0</v>
      </c>
      <c r="WXE31">
        <f t="shared" si="262"/>
        <v>0</v>
      </c>
      <c r="WXF31">
        <f t="shared" si="262"/>
        <v>0</v>
      </c>
      <c r="WXG31">
        <f t="shared" si="262"/>
        <v>0</v>
      </c>
      <c r="WXH31">
        <f t="shared" si="262"/>
        <v>0</v>
      </c>
      <c r="WXI31">
        <f t="shared" si="262"/>
        <v>0</v>
      </c>
      <c r="WXJ31">
        <f t="shared" si="262"/>
        <v>0</v>
      </c>
      <c r="WXK31">
        <f t="shared" si="262"/>
        <v>0</v>
      </c>
      <c r="WXL31">
        <f t="shared" si="262"/>
        <v>0</v>
      </c>
      <c r="WXM31">
        <f t="shared" si="262"/>
        <v>0</v>
      </c>
      <c r="WXN31">
        <f t="shared" si="262"/>
        <v>0</v>
      </c>
      <c r="WXO31">
        <f t="shared" si="262"/>
        <v>0</v>
      </c>
      <c r="WXP31">
        <f t="shared" si="262"/>
        <v>0</v>
      </c>
      <c r="WXQ31">
        <f t="shared" si="262"/>
        <v>0</v>
      </c>
      <c r="WXR31">
        <f t="shared" si="262"/>
        <v>0</v>
      </c>
      <c r="WXS31">
        <f t="shared" si="262"/>
        <v>0</v>
      </c>
      <c r="WXT31">
        <f t="shared" si="262"/>
        <v>0</v>
      </c>
      <c r="WXU31">
        <f t="shared" si="262"/>
        <v>0</v>
      </c>
      <c r="WXV31">
        <f t="shared" si="262"/>
        <v>0</v>
      </c>
      <c r="WXW31">
        <f t="shared" si="262"/>
        <v>0</v>
      </c>
      <c r="WXX31">
        <f t="shared" si="262"/>
        <v>0</v>
      </c>
      <c r="WXY31">
        <f t="shared" si="262"/>
        <v>0</v>
      </c>
      <c r="WXZ31">
        <f t="shared" si="262"/>
        <v>0</v>
      </c>
      <c r="WYA31">
        <f t="shared" si="262"/>
        <v>0</v>
      </c>
      <c r="WYB31">
        <f t="shared" si="262"/>
        <v>0</v>
      </c>
      <c r="WYC31">
        <f t="shared" si="262"/>
        <v>0</v>
      </c>
      <c r="WYD31">
        <f t="shared" si="262"/>
        <v>0</v>
      </c>
      <c r="WYE31">
        <f t="shared" ref="WYE31:XAP31" si="263">WYD32</f>
        <v>0</v>
      </c>
      <c r="WYF31">
        <f t="shared" si="263"/>
        <v>0</v>
      </c>
      <c r="WYG31">
        <f t="shared" si="263"/>
        <v>0</v>
      </c>
      <c r="WYH31">
        <f t="shared" si="263"/>
        <v>0</v>
      </c>
      <c r="WYI31">
        <f t="shared" si="263"/>
        <v>0</v>
      </c>
      <c r="WYJ31">
        <f t="shared" si="263"/>
        <v>0</v>
      </c>
      <c r="WYK31">
        <f t="shared" si="263"/>
        <v>0</v>
      </c>
      <c r="WYL31">
        <f t="shared" si="263"/>
        <v>0</v>
      </c>
      <c r="WYM31">
        <f t="shared" si="263"/>
        <v>0</v>
      </c>
      <c r="WYN31">
        <f t="shared" si="263"/>
        <v>0</v>
      </c>
      <c r="WYO31">
        <f t="shared" si="263"/>
        <v>0</v>
      </c>
      <c r="WYP31">
        <f t="shared" si="263"/>
        <v>0</v>
      </c>
      <c r="WYQ31">
        <f t="shared" si="263"/>
        <v>0</v>
      </c>
      <c r="WYR31">
        <f t="shared" si="263"/>
        <v>0</v>
      </c>
      <c r="WYS31">
        <f t="shared" si="263"/>
        <v>0</v>
      </c>
      <c r="WYT31">
        <f t="shared" si="263"/>
        <v>0</v>
      </c>
      <c r="WYU31">
        <f t="shared" si="263"/>
        <v>0</v>
      </c>
      <c r="WYV31">
        <f t="shared" si="263"/>
        <v>0</v>
      </c>
      <c r="WYW31">
        <f t="shared" si="263"/>
        <v>0</v>
      </c>
      <c r="WYX31">
        <f t="shared" si="263"/>
        <v>0</v>
      </c>
      <c r="WYY31">
        <f t="shared" si="263"/>
        <v>0</v>
      </c>
      <c r="WYZ31">
        <f t="shared" si="263"/>
        <v>0</v>
      </c>
      <c r="WZA31">
        <f t="shared" si="263"/>
        <v>0</v>
      </c>
      <c r="WZB31">
        <f t="shared" si="263"/>
        <v>0</v>
      </c>
      <c r="WZC31">
        <f t="shared" si="263"/>
        <v>0</v>
      </c>
      <c r="WZD31">
        <f t="shared" si="263"/>
        <v>0</v>
      </c>
      <c r="WZE31">
        <f t="shared" si="263"/>
        <v>0</v>
      </c>
      <c r="WZF31">
        <f t="shared" si="263"/>
        <v>0</v>
      </c>
      <c r="WZG31">
        <f t="shared" si="263"/>
        <v>0</v>
      </c>
      <c r="WZH31">
        <f t="shared" si="263"/>
        <v>0</v>
      </c>
      <c r="WZI31">
        <f t="shared" si="263"/>
        <v>0</v>
      </c>
      <c r="WZJ31">
        <f t="shared" si="263"/>
        <v>0</v>
      </c>
      <c r="WZK31">
        <f t="shared" si="263"/>
        <v>0</v>
      </c>
      <c r="WZL31">
        <f t="shared" si="263"/>
        <v>0</v>
      </c>
      <c r="WZM31">
        <f t="shared" si="263"/>
        <v>0</v>
      </c>
      <c r="WZN31">
        <f t="shared" si="263"/>
        <v>0</v>
      </c>
      <c r="WZO31">
        <f t="shared" si="263"/>
        <v>0</v>
      </c>
      <c r="WZP31">
        <f t="shared" si="263"/>
        <v>0</v>
      </c>
      <c r="WZQ31">
        <f t="shared" si="263"/>
        <v>0</v>
      </c>
      <c r="WZR31">
        <f t="shared" si="263"/>
        <v>0</v>
      </c>
      <c r="WZS31">
        <f t="shared" si="263"/>
        <v>0</v>
      </c>
      <c r="WZT31">
        <f t="shared" si="263"/>
        <v>0</v>
      </c>
      <c r="WZU31">
        <f t="shared" si="263"/>
        <v>0</v>
      </c>
      <c r="WZV31">
        <f t="shared" si="263"/>
        <v>0</v>
      </c>
      <c r="WZW31">
        <f t="shared" si="263"/>
        <v>0</v>
      </c>
      <c r="WZX31">
        <f t="shared" si="263"/>
        <v>0</v>
      </c>
      <c r="WZY31">
        <f t="shared" si="263"/>
        <v>0</v>
      </c>
      <c r="WZZ31">
        <f t="shared" si="263"/>
        <v>0</v>
      </c>
      <c r="XAA31">
        <f t="shared" si="263"/>
        <v>0</v>
      </c>
      <c r="XAB31">
        <f t="shared" si="263"/>
        <v>0</v>
      </c>
      <c r="XAC31">
        <f t="shared" si="263"/>
        <v>0</v>
      </c>
      <c r="XAD31">
        <f t="shared" si="263"/>
        <v>0</v>
      </c>
      <c r="XAE31">
        <f t="shared" si="263"/>
        <v>0</v>
      </c>
      <c r="XAF31">
        <f t="shared" si="263"/>
        <v>0</v>
      </c>
      <c r="XAG31">
        <f t="shared" si="263"/>
        <v>0</v>
      </c>
      <c r="XAH31">
        <f t="shared" si="263"/>
        <v>0</v>
      </c>
      <c r="XAI31">
        <f t="shared" si="263"/>
        <v>0</v>
      </c>
      <c r="XAJ31">
        <f t="shared" si="263"/>
        <v>0</v>
      </c>
      <c r="XAK31">
        <f t="shared" si="263"/>
        <v>0</v>
      </c>
      <c r="XAL31">
        <f t="shared" si="263"/>
        <v>0</v>
      </c>
      <c r="XAM31">
        <f t="shared" si="263"/>
        <v>0</v>
      </c>
      <c r="XAN31">
        <f t="shared" si="263"/>
        <v>0</v>
      </c>
      <c r="XAO31">
        <f t="shared" si="263"/>
        <v>0</v>
      </c>
      <c r="XAP31">
        <f t="shared" si="263"/>
        <v>0</v>
      </c>
      <c r="XAQ31">
        <f t="shared" ref="XAQ31:XDB31" si="264">XAP32</f>
        <v>0</v>
      </c>
      <c r="XAR31">
        <f t="shared" si="264"/>
        <v>0</v>
      </c>
      <c r="XAS31">
        <f t="shared" si="264"/>
        <v>0</v>
      </c>
      <c r="XAT31">
        <f t="shared" si="264"/>
        <v>0</v>
      </c>
      <c r="XAU31">
        <f t="shared" si="264"/>
        <v>0</v>
      </c>
      <c r="XAV31">
        <f t="shared" si="264"/>
        <v>0</v>
      </c>
      <c r="XAW31">
        <f t="shared" si="264"/>
        <v>0</v>
      </c>
      <c r="XAX31">
        <f t="shared" si="264"/>
        <v>0</v>
      </c>
      <c r="XAY31">
        <f t="shared" si="264"/>
        <v>0</v>
      </c>
      <c r="XAZ31">
        <f t="shared" si="264"/>
        <v>0</v>
      </c>
      <c r="XBA31">
        <f t="shared" si="264"/>
        <v>0</v>
      </c>
      <c r="XBB31">
        <f t="shared" si="264"/>
        <v>0</v>
      </c>
      <c r="XBC31">
        <f t="shared" si="264"/>
        <v>0</v>
      </c>
      <c r="XBD31">
        <f t="shared" si="264"/>
        <v>0</v>
      </c>
      <c r="XBE31">
        <f t="shared" si="264"/>
        <v>0</v>
      </c>
      <c r="XBF31">
        <f t="shared" si="264"/>
        <v>0</v>
      </c>
      <c r="XBG31">
        <f t="shared" si="264"/>
        <v>0</v>
      </c>
      <c r="XBH31">
        <f t="shared" si="264"/>
        <v>0</v>
      </c>
      <c r="XBI31">
        <f t="shared" si="264"/>
        <v>0</v>
      </c>
      <c r="XBJ31">
        <f t="shared" si="264"/>
        <v>0</v>
      </c>
      <c r="XBK31">
        <f t="shared" si="264"/>
        <v>0</v>
      </c>
      <c r="XBL31">
        <f t="shared" si="264"/>
        <v>0</v>
      </c>
      <c r="XBM31">
        <f t="shared" si="264"/>
        <v>0</v>
      </c>
      <c r="XBN31">
        <f t="shared" si="264"/>
        <v>0</v>
      </c>
      <c r="XBO31">
        <f t="shared" si="264"/>
        <v>0</v>
      </c>
      <c r="XBP31">
        <f t="shared" si="264"/>
        <v>0</v>
      </c>
      <c r="XBQ31">
        <f t="shared" si="264"/>
        <v>0</v>
      </c>
      <c r="XBR31">
        <f t="shared" si="264"/>
        <v>0</v>
      </c>
      <c r="XBS31">
        <f t="shared" si="264"/>
        <v>0</v>
      </c>
      <c r="XBT31">
        <f t="shared" si="264"/>
        <v>0</v>
      </c>
      <c r="XBU31">
        <f t="shared" si="264"/>
        <v>0</v>
      </c>
      <c r="XBV31">
        <f t="shared" si="264"/>
        <v>0</v>
      </c>
      <c r="XBW31">
        <f t="shared" si="264"/>
        <v>0</v>
      </c>
      <c r="XBX31">
        <f t="shared" si="264"/>
        <v>0</v>
      </c>
      <c r="XBY31">
        <f t="shared" si="264"/>
        <v>0</v>
      </c>
      <c r="XBZ31">
        <f t="shared" si="264"/>
        <v>0</v>
      </c>
      <c r="XCA31">
        <f t="shared" si="264"/>
        <v>0</v>
      </c>
      <c r="XCB31">
        <f t="shared" si="264"/>
        <v>0</v>
      </c>
      <c r="XCC31">
        <f t="shared" si="264"/>
        <v>0</v>
      </c>
      <c r="XCD31">
        <f t="shared" si="264"/>
        <v>0</v>
      </c>
      <c r="XCE31">
        <f t="shared" si="264"/>
        <v>0</v>
      </c>
      <c r="XCF31">
        <f t="shared" si="264"/>
        <v>0</v>
      </c>
      <c r="XCG31">
        <f t="shared" si="264"/>
        <v>0</v>
      </c>
      <c r="XCH31">
        <f t="shared" si="264"/>
        <v>0</v>
      </c>
      <c r="XCI31">
        <f t="shared" si="264"/>
        <v>0</v>
      </c>
      <c r="XCJ31">
        <f t="shared" si="264"/>
        <v>0</v>
      </c>
      <c r="XCK31">
        <f t="shared" si="264"/>
        <v>0</v>
      </c>
      <c r="XCL31">
        <f t="shared" si="264"/>
        <v>0</v>
      </c>
      <c r="XCM31">
        <f t="shared" si="264"/>
        <v>0</v>
      </c>
      <c r="XCN31">
        <f t="shared" si="264"/>
        <v>0</v>
      </c>
      <c r="XCO31">
        <f t="shared" si="264"/>
        <v>0</v>
      </c>
      <c r="XCP31">
        <f t="shared" si="264"/>
        <v>0</v>
      </c>
      <c r="XCQ31">
        <f t="shared" si="264"/>
        <v>0</v>
      </c>
      <c r="XCR31">
        <f t="shared" si="264"/>
        <v>0</v>
      </c>
      <c r="XCS31">
        <f t="shared" si="264"/>
        <v>0</v>
      </c>
      <c r="XCT31">
        <f t="shared" si="264"/>
        <v>0</v>
      </c>
      <c r="XCU31">
        <f t="shared" si="264"/>
        <v>0</v>
      </c>
      <c r="XCV31">
        <f t="shared" si="264"/>
        <v>0</v>
      </c>
      <c r="XCW31">
        <f t="shared" si="264"/>
        <v>0</v>
      </c>
      <c r="XCX31">
        <f t="shared" si="264"/>
        <v>0</v>
      </c>
      <c r="XCY31">
        <f t="shared" si="264"/>
        <v>0</v>
      </c>
      <c r="XCZ31">
        <f t="shared" si="264"/>
        <v>0</v>
      </c>
      <c r="XDA31">
        <f t="shared" si="264"/>
        <v>0</v>
      </c>
      <c r="XDB31">
        <f t="shared" si="264"/>
        <v>0</v>
      </c>
      <c r="XDC31">
        <f t="shared" ref="XDC31:XFD31" si="265">XDB32</f>
        <v>0</v>
      </c>
      <c r="XDD31">
        <f t="shared" si="265"/>
        <v>0</v>
      </c>
      <c r="XDE31">
        <f t="shared" si="265"/>
        <v>0</v>
      </c>
      <c r="XDF31">
        <f t="shared" si="265"/>
        <v>0</v>
      </c>
      <c r="XDG31">
        <f t="shared" si="265"/>
        <v>0</v>
      </c>
      <c r="XDH31">
        <f t="shared" si="265"/>
        <v>0</v>
      </c>
      <c r="XDI31">
        <f t="shared" si="265"/>
        <v>0</v>
      </c>
      <c r="XDJ31">
        <f t="shared" si="265"/>
        <v>0</v>
      </c>
      <c r="XDK31">
        <f t="shared" si="265"/>
        <v>0</v>
      </c>
      <c r="XDL31">
        <f t="shared" si="265"/>
        <v>0</v>
      </c>
      <c r="XDM31">
        <f t="shared" si="265"/>
        <v>0</v>
      </c>
      <c r="XDN31">
        <f t="shared" si="265"/>
        <v>0</v>
      </c>
      <c r="XDO31">
        <f t="shared" si="265"/>
        <v>0</v>
      </c>
      <c r="XDP31">
        <f t="shared" si="265"/>
        <v>0</v>
      </c>
      <c r="XDQ31">
        <f t="shared" si="265"/>
        <v>0</v>
      </c>
      <c r="XDR31">
        <f t="shared" si="265"/>
        <v>0</v>
      </c>
      <c r="XDS31">
        <f t="shared" si="265"/>
        <v>0</v>
      </c>
      <c r="XDT31">
        <f t="shared" si="265"/>
        <v>0</v>
      </c>
      <c r="XDU31">
        <f t="shared" si="265"/>
        <v>0</v>
      </c>
      <c r="XDV31">
        <f t="shared" si="265"/>
        <v>0</v>
      </c>
      <c r="XDW31">
        <f t="shared" si="265"/>
        <v>0</v>
      </c>
      <c r="XDX31">
        <f t="shared" si="265"/>
        <v>0</v>
      </c>
      <c r="XDY31">
        <f t="shared" si="265"/>
        <v>0</v>
      </c>
      <c r="XDZ31">
        <f t="shared" si="265"/>
        <v>0</v>
      </c>
      <c r="XEA31">
        <f t="shared" si="265"/>
        <v>0</v>
      </c>
      <c r="XEB31">
        <f t="shared" si="265"/>
        <v>0</v>
      </c>
      <c r="XEC31">
        <f t="shared" si="265"/>
        <v>0</v>
      </c>
      <c r="XED31">
        <f t="shared" si="265"/>
        <v>0</v>
      </c>
      <c r="XEE31">
        <f t="shared" si="265"/>
        <v>0</v>
      </c>
      <c r="XEF31">
        <f t="shared" si="265"/>
        <v>0</v>
      </c>
      <c r="XEG31">
        <f t="shared" si="265"/>
        <v>0</v>
      </c>
      <c r="XEH31">
        <f t="shared" si="265"/>
        <v>0</v>
      </c>
      <c r="XEI31">
        <f t="shared" si="265"/>
        <v>0</v>
      </c>
      <c r="XEJ31">
        <f t="shared" si="265"/>
        <v>0</v>
      </c>
      <c r="XEK31">
        <f t="shared" si="265"/>
        <v>0</v>
      </c>
      <c r="XEL31">
        <f t="shared" si="265"/>
        <v>0</v>
      </c>
      <c r="XEM31">
        <f t="shared" si="265"/>
        <v>0</v>
      </c>
      <c r="XEN31">
        <f t="shared" si="265"/>
        <v>0</v>
      </c>
      <c r="XEO31">
        <f t="shared" si="265"/>
        <v>0</v>
      </c>
      <c r="XEP31">
        <f t="shared" si="265"/>
        <v>0</v>
      </c>
      <c r="XEQ31">
        <f t="shared" si="265"/>
        <v>0</v>
      </c>
      <c r="XER31">
        <f t="shared" si="265"/>
        <v>0</v>
      </c>
      <c r="XES31">
        <f t="shared" si="265"/>
        <v>0</v>
      </c>
      <c r="XET31">
        <f t="shared" si="265"/>
        <v>0</v>
      </c>
      <c r="XEU31">
        <f t="shared" si="265"/>
        <v>0</v>
      </c>
      <c r="XEV31">
        <f t="shared" si="265"/>
        <v>0</v>
      </c>
      <c r="XEW31">
        <f t="shared" si="265"/>
        <v>0</v>
      </c>
      <c r="XEX31">
        <f t="shared" si="265"/>
        <v>0</v>
      </c>
      <c r="XEY31">
        <f t="shared" si="265"/>
        <v>0</v>
      </c>
      <c r="XEZ31">
        <f t="shared" si="265"/>
        <v>0</v>
      </c>
      <c r="XFA31">
        <f t="shared" si="265"/>
        <v>0</v>
      </c>
      <c r="XFB31">
        <f t="shared" si="265"/>
        <v>0</v>
      </c>
      <c r="XFC31">
        <f t="shared" si="265"/>
        <v>0</v>
      </c>
      <c r="XFD31">
        <f t="shared" si="265"/>
        <v>0</v>
      </c>
    </row>
    <row r="32" spans="1:16384" customFormat="1" ht="27" customHeight="1" x14ac:dyDescent="0.6">
      <c r="D32" s="1"/>
      <c r="E32" s="38" t="s">
        <v>17975</v>
      </c>
      <c r="F32" s="260"/>
      <c r="G32" s="260">
        <f t="shared" ref="G32:BR32" si="266">G25*(G13/G4)*($BP$4/$BP$13)</f>
        <v>89906.700446575385</v>
      </c>
      <c r="H32" s="260">
        <f t="shared" si="266"/>
        <v>90869.35319860914</v>
      </c>
      <c r="I32" s="260">
        <f t="shared" si="266"/>
        <v>91958.670786438001</v>
      </c>
      <c r="J32" s="260">
        <f t="shared" si="266"/>
        <v>93098.654308583471</v>
      </c>
      <c r="K32" s="260">
        <f t="shared" si="266"/>
        <v>94289.303765046832</v>
      </c>
      <c r="L32" s="260">
        <f t="shared" si="266"/>
        <v>95783.948827416389</v>
      </c>
      <c r="M32" s="260">
        <f t="shared" si="266"/>
        <v>98671.907083518978</v>
      </c>
      <c r="N32" s="260">
        <f t="shared" si="266"/>
        <v>101407.86753666979</v>
      </c>
      <c r="O32" s="260">
        <f t="shared" si="266"/>
        <v>105739.80492082398</v>
      </c>
      <c r="P32" s="260">
        <f t="shared" si="266"/>
        <v>111515.7214330298</v>
      </c>
      <c r="Q32" s="260">
        <f t="shared" si="266"/>
        <v>118026.29399284111</v>
      </c>
      <c r="R32" s="260">
        <f t="shared" si="266"/>
        <v>123092.88742460076</v>
      </c>
      <c r="S32" s="260">
        <f t="shared" si="266"/>
        <v>57706.16588813562</v>
      </c>
      <c r="T32" s="260">
        <f t="shared" si="266"/>
        <v>60383.127194087174</v>
      </c>
      <c r="U32" s="260">
        <f t="shared" si="266"/>
        <v>67058.36404043049</v>
      </c>
      <c r="V32" s="260">
        <f t="shared" si="266"/>
        <v>73189.608749890278</v>
      </c>
      <c r="W32" s="260">
        <f t="shared" si="266"/>
        <v>53872.443524770912</v>
      </c>
      <c r="X32" s="260">
        <f t="shared" si="266"/>
        <v>57375.059562990136</v>
      </c>
      <c r="Y32" s="260">
        <f t="shared" si="266"/>
        <v>86976.520578540803</v>
      </c>
      <c r="Z32" s="260">
        <f t="shared" si="266"/>
        <v>102329.27088494202</v>
      </c>
      <c r="AA32" s="260">
        <f t="shared" si="266"/>
        <v>131851.4274912402</v>
      </c>
      <c r="AB32" s="260">
        <f t="shared" si="266"/>
        <v>163662.63434387042</v>
      </c>
      <c r="AC32" s="260">
        <f t="shared" si="266"/>
        <v>192997.21032821311</v>
      </c>
      <c r="AD32" s="260">
        <f t="shared" si="266"/>
        <v>224096.76080079059</v>
      </c>
      <c r="AE32" s="260">
        <f t="shared" si="266"/>
        <v>267784.27746917517</v>
      </c>
      <c r="AF32" s="260">
        <f t="shared" si="266"/>
        <v>293533.23861500213</v>
      </c>
      <c r="AG32" s="260">
        <f t="shared" si="266"/>
        <v>271094.02592482226</v>
      </c>
      <c r="AH32" s="260">
        <f t="shared" si="266"/>
        <v>300268.65977659856</v>
      </c>
      <c r="AI32" s="260">
        <f t="shared" si="266"/>
        <v>240496.62901259639</v>
      </c>
      <c r="AJ32" s="260">
        <f t="shared" si="266"/>
        <v>272069.09162874712</v>
      </c>
      <c r="AK32" s="260">
        <f t="shared" si="266"/>
        <v>300844.68654673913</v>
      </c>
      <c r="AL32" s="260">
        <f t="shared" si="266"/>
        <v>261501.01301447331</v>
      </c>
      <c r="AM32" s="260">
        <f t="shared" si="266"/>
        <v>228458.90229019232</v>
      </c>
      <c r="AN32" s="260">
        <f t="shared" si="266"/>
        <v>231386.23414930826</v>
      </c>
      <c r="AO32" s="260">
        <f t="shared" si="266"/>
        <v>256213.82434754571</v>
      </c>
      <c r="AP32" s="260">
        <f t="shared" si="266"/>
        <v>270567.27716543828</v>
      </c>
      <c r="AQ32" s="260">
        <f t="shared" si="266"/>
        <v>249390.25114422909</v>
      </c>
      <c r="AR32" s="260">
        <f t="shared" si="266"/>
        <v>234375.45192244652</v>
      </c>
      <c r="AS32" s="260">
        <f t="shared" si="266"/>
        <v>272083.26718142291</v>
      </c>
      <c r="AT32" s="260">
        <f t="shared" si="266"/>
        <v>309287.69070163742</v>
      </c>
      <c r="AU32" s="260">
        <f t="shared" si="266"/>
        <v>266692.9450956551</v>
      </c>
      <c r="AV32" s="260">
        <f t="shared" si="266"/>
        <v>239868.89749532749</v>
      </c>
      <c r="AW32" s="260">
        <f t="shared" si="266"/>
        <v>212156.50903652082</v>
      </c>
      <c r="AX32" s="260">
        <f t="shared" si="266"/>
        <v>195663.01311600878</v>
      </c>
      <c r="AY32" s="260">
        <f t="shared" si="266"/>
        <v>183062.45272946864</v>
      </c>
      <c r="AZ32" s="260">
        <f t="shared" si="266"/>
        <v>177467.51017863431</v>
      </c>
      <c r="BA32" s="260">
        <f t="shared" si="266"/>
        <v>166803.39313122784</v>
      </c>
      <c r="BB32" s="260">
        <f t="shared" si="266"/>
        <v>147254.26565471475</v>
      </c>
      <c r="BC32" s="260">
        <f t="shared" si="266"/>
        <v>125948.51336943194</v>
      </c>
      <c r="BD32" s="260">
        <f t="shared" si="266"/>
        <v>116985.45237098522</v>
      </c>
      <c r="BE32" s="260">
        <f t="shared" si="266"/>
        <v>112348.62420147892</v>
      </c>
      <c r="BF32" s="260">
        <f t="shared" si="266"/>
        <v>122077.21997219895</v>
      </c>
      <c r="BG32" s="260">
        <f t="shared" si="266"/>
        <v>183383.95079744112</v>
      </c>
      <c r="BH32" s="260">
        <f t="shared" si="266"/>
        <v>168664.31761855265</v>
      </c>
      <c r="BI32" s="260">
        <f t="shared" si="266"/>
        <v>152855.7236786439</v>
      </c>
      <c r="BJ32" s="260">
        <f t="shared" si="266"/>
        <v>143775.0385908818</v>
      </c>
      <c r="BK32" s="260">
        <f t="shared" si="266"/>
        <v>141060.23771613115</v>
      </c>
      <c r="BL32" s="260">
        <f t="shared" si="266"/>
        <v>145788.79611149136</v>
      </c>
      <c r="BM32" s="260">
        <f t="shared" si="266"/>
        <v>291074.38173367002</v>
      </c>
      <c r="BN32" s="260">
        <f t="shared" si="266"/>
        <v>262213.88922702428</v>
      </c>
      <c r="BO32" s="260">
        <f t="shared" si="266"/>
        <v>319589.70172456768</v>
      </c>
      <c r="BP32" s="260">
        <f t="shared" si="266"/>
        <v>259475.99999999997</v>
      </c>
      <c r="BQ32" s="260">
        <f t="shared" si="266"/>
        <v>257502.55313724</v>
      </c>
      <c r="BR32" s="260">
        <f t="shared" si="266"/>
        <v>280827.67475858476</v>
      </c>
      <c r="BS32" s="260">
        <f>BS25*(BS13/BS4)*($BP$4/$BP$13)</f>
        <v>289705.30795646994</v>
      </c>
      <c r="BT32" s="261">
        <f>BT25*(BT13/BT4)*($BP$4/$BP$13)</f>
        <v>300556.67316166888</v>
      </c>
      <c r="BU32" s="261">
        <f t="shared" ref="BU32:BV32" si="267">BU25*(BU13/BU4)*($BP$4/$BP$13)</f>
        <v>300556.67316166894</v>
      </c>
      <c r="BV32" s="261">
        <f t="shared" si="267"/>
        <v>300556.67316166894</v>
      </c>
    </row>
    <row r="33" spans="4:74" customFormat="1" ht="27" customHeight="1" x14ac:dyDescent="0.6">
      <c r="D33" s="1"/>
      <c r="E33" s="38" t="s">
        <v>17976</v>
      </c>
      <c r="F33" s="260"/>
      <c r="G33" s="260">
        <f t="shared" ref="G33:AL33" si="268">G25*(G13/G4)*($AW$4/$AW$13)</f>
        <v>3386.3888811674883</v>
      </c>
      <c r="H33" s="260">
        <f t="shared" si="268"/>
        <v>3422.6477646513672</v>
      </c>
      <c r="I33" s="260">
        <f t="shared" si="268"/>
        <v>3463.6775538568545</v>
      </c>
      <c r="J33" s="260">
        <f t="shared" si="268"/>
        <v>3506.6157053509305</v>
      </c>
      <c r="K33" s="260">
        <f t="shared" si="268"/>
        <v>3551.4622191336443</v>
      </c>
      <c r="L33" s="260">
        <f t="shared" si="268"/>
        <v>3607.7589066481387</v>
      </c>
      <c r="M33" s="260">
        <f t="shared" si="268"/>
        <v>3716.5355570998258</v>
      </c>
      <c r="N33" s="260">
        <f t="shared" si="268"/>
        <v>3819.5871206856718</v>
      </c>
      <c r="O33" s="260">
        <f t="shared" si="268"/>
        <v>3982.7520963632142</v>
      </c>
      <c r="P33" s="260">
        <f t="shared" si="268"/>
        <v>4200.3053972666121</v>
      </c>
      <c r="Q33" s="260">
        <f t="shared" si="268"/>
        <v>4445.5299513551054</v>
      </c>
      <c r="R33" s="260">
        <f t="shared" si="268"/>
        <v>4636.3661802177412</v>
      </c>
      <c r="S33" s="260">
        <f t="shared" si="268"/>
        <v>2173.5367616400231</v>
      </c>
      <c r="T33" s="260">
        <f t="shared" si="268"/>
        <v>2274.3660875608061</v>
      </c>
      <c r="U33" s="260">
        <f t="shared" si="268"/>
        <v>2525.7928190873276</v>
      </c>
      <c r="V33" s="260">
        <f t="shared" si="268"/>
        <v>2756.7297660412351</v>
      </c>
      <c r="W33" s="260">
        <f t="shared" si="268"/>
        <v>2029.1373484672988</v>
      </c>
      <c r="X33" s="260">
        <f t="shared" si="268"/>
        <v>2161.0654466836572</v>
      </c>
      <c r="Y33" s="260">
        <f t="shared" si="268"/>
        <v>3276.0219288085877</v>
      </c>
      <c r="Z33" s="260">
        <f t="shared" si="268"/>
        <v>3854.2923210562903</v>
      </c>
      <c r="AA33" s="260">
        <f t="shared" si="268"/>
        <v>4966.2617558489737</v>
      </c>
      <c r="AB33" s="260">
        <f t="shared" si="268"/>
        <v>6164.4496177901274</v>
      </c>
      <c r="AC33" s="260">
        <f t="shared" si="268"/>
        <v>7269.3537178596216</v>
      </c>
      <c r="AD33" s="260">
        <f t="shared" si="268"/>
        <v>8440.7366226546219</v>
      </c>
      <c r="AE33" s="260">
        <f t="shared" si="268"/>
        <v>10086.252696059495</v>
      </c>
      <c r="AF33" s="260">
        <f t="shared" si="268"/>
        <v>11056.102499163502</v>
      </c>
      <c r="AG33" s="260">
        <f t="shared" si="268"/>
        <v>10210.916323063855</v>
      </c>
      <c r="AH33" s="260">
        <f t="shared" si="268"/>
        <v>11309.796108408609</v>
      </c>
      <c r="AI33" s="260">
        <f t="shared" si="268"/>
        <v>9058.4473281884366</v>
      </c>
      <c r="AJ33" s="260">
        <f t="shared" si="268"/>
        <v>10247.642747699369</v>
      </c>
      <c r="AK33" s="260">
        <f t="shared" si="268"/>
        <v>11331.49249633042</v>
      </c>
      <c r="AL33" s="260">
        <f t="shared" si="268"/>
        <v>9849.5898357704464</v>
      </c>
      <c r="AM33" s="260">
        <f t="shared" ref="AM33:BR33" si="269">AM25*(AM13/AM4)*($AW$4/$AW$13)</f>
        <v>8605.0392537646039</v>
      </c>
      <c r="AN33" s="260">
        <f t="shared" si="269"/>
        <v>8715.298934188404</v>
      </c>
      <c r="AO33" s="260">
        <f t="shared" si="269"/>
        <v>9650.4447573126108</v>
      </c>
      <c r="AP33" s="260">
        <f t="shared" si="269"/>
        <v>10191.076020471428</v>
      </c>
      <c r="AQ33" s="260">
        <f t="shared" si="269"/>
        <v>9393.4308494418092</v>
      </c>
      <c r="AR33" s="260">
        <f t="shared" si="269"/>
        <v>8827.8895840516889</v>
      </c>
      <c r="AS33" s="260">
        <f t="shared" si="269"/>
        <v>10248.176678248787</v>
      </c>
      <c r="AT33" s="260">
        <f t="shared" si="269"/>
        <v>11649.503225806449</v>
      </c>
      <c r="AU33" s="260">
        <f t="shared" si="269"/>
        <v>10045.147018763035</v>
      </c>
      <c r="AV33" s="260">
        <f t="shared" si="269"/>
        <v>9034.8034504810003</v>
      </c>
      <c r="AW33" s="260">
        <f t="shared" si="269"/>
        <v>7991</v>
      </c>
      <c r="AX33" s="260">
        <f t="shared" si="269"/>
        <v>7369.7627516150187</v>
      </c>
      <c r="AY33" s="260">
        <f t="shared" si="269"/>
        <v>6895.155215385671</v>
      </c>
      <c r="AZ33" s="260">
        <f t="shared" si="269"/>
        <v>6684.4184054392899</v>
      </c>
      <c r="BA33" s="260">
        <f t="shared" si="269"/>
        <v>6282.7481493023179</v>
      </c>
      <c r="BB33" s="260">
        <f t="shared" si="269"/>
        <v>5546.4187367650638</v>
      </c>
      <c r="BC33" s="260">
        <f t="shared" si="269"/>
        <v>4743.9250151023107</v>
      </c>
      <c r="BD33" s="260">
        <f t="shared" si="269"/>
        <v>4406.3260379893418</v>
      </c>
      <c r="BE33" s="260">
        <f t="shared" si="269"/>
        <v>4231.6771711183928</v>
      </c>
      <c r="BF33" s="260">
        <f t="shared" si="269"/>
        <v>4598.1104667871159</v>
      </c>
      <c r="BG33" s="260">
        <f t="shared" si="269"/>
        <v>6907.2646296706034</v>
      </c>
      <c r="BH33" s="260">
        <f t="shared" si="269"/>
        <v>6352.8409673155174</v>
      </c>
      <c r="BI33" s="260">
        <f t="shared" si="269"/>
        <v>5757.4009558470743</v>
      </c>
      <c r="BJ33" s="260">
        <f t="shared" si="269"/>
        <v>5415.3715980590659</v>
      </c>
      <c r="BK33" s="260">
        <f t="shared" si="269"/>
        <v>5313.117022469316</v>
      </c>
      <c r="BL33" s="260">
        <f t="shared" si="269"/>
        <v>5491.2209623810486</v>
      </c>
      <c r="BM33" s="260">
        <f t="shared" si="269"/>
        <v>10963.488204990032</v>
      </c>
      <c r="BN33" s="260">
        <f t="shared" si="269"/>
        <v>9876.4407386268558</v>
      </c>
      <c r="BO33" s="260">
        <f t="shared" si="269"/>
        <v>12037.53454503439</v>
      </c>
      <c r="BP33" s="260">
        <f t="shared" si="269"/>
        <v>9773.3165266358628</v>
      </c>
      <c r="BQ33" s="260">
        <f t="shared" si="269"/>
        <v>9698.9854870088857</v>
      </c>
      <c r="BR33" s="260">
        <f t="shared" si="269"/>
        <v>10577.539945331351</v>
      </c>
      <c r="BS33" s="260">
        <f>BS25*(BS13/BS4)*($AW$4/$AW$13)</f>
        <v>10911.921233968074</v>
      </c>
      <c r="BT33" s="261">
        <f>BT25*(BT13/BT4)*($AW$4/$AW$13)</f>
        <v>11320.644302369514</v>
      </c>
      <c r="BU33" s="261">
        <f>BU25*(BU13/BU4)*($AW$4/$AW$13)</f>
        <v>11320.644302369517</v>
      </c>
      <c r="BV33" s="261">
        <f>BV25*(BV13/BV4)*($AW$4/$AW$13)</f>
        <v>11320.644302369517</v>
      </c>
    </row>
    <row r="34" spans="4:74" customFormat="1" ht="39" customHeight="1" x14ac:dyDescent="0.6">
      <c r="D34" s="1"/>
      <c r="E34" s="38" t="s">
        <v>17977</v>
      </c>
      <c r="F34" s="260"/>
      <c r="G34" s="260">
        <f t="shared" ref="G34:AL34" si="270">G25*(G13/G4)*($BR$4/$BR$13)</f>
        <v>165775.58841483237</v>
      </c>
      <c r="H34" s="260">
        <f t="shared" si="270"/>
        <v>167550.58767089318</v>
      </c>
      <c r="I34" s="260">
        <f t="shared" si="270"/>
        <v>169559.13946064838</v>
      </c>
      <c r="J34" s="260">
        <f t="shared" si="270"/>
        <v>171661.11226387872</v>
      </c>
      <c r="K34" s="260">
        <f t="shared" si="270"/>
        <v>173856.50608058655</v>
      </c>
      <c r="L34" s="260">
        <f t="shared" si="270"/>
        <v>176612.42597815715</v>
      </c>
      <c r="M34" s="260">
        <f t="shared" si="270"/>
        <v>181937.42374634201</v>
      </c>
      <c r="N34" s="260">
        <f t="shared" si="270"/>
        <v>186982.15847409793</v>
      </c>
      <c r="O34" s="260">
        <f t="shared" si="270"/>
        <v>194969.65512637582</v>
      </c>
      <c r="P34" s="260">
        <f t="shared" si="270"/>
        <v>205619.65066274675</v>
      </c>
      <c r="Q34" s="260">
        <f t="shared" si="270"/>
        <v>217624.25089453397</v>
      </c>
      <c r="R34" s="260">
        <f t="shared" si="270"/>
        <v>226966.35224222802</v>
      </c>
      <c r="S34" s="260">
        <f t="shared" si="270"/>
        <v>106402.23206672019</v>
      </c>
      <c r="T34" s="260">
        <f t="shared" si="270"/>
        <v>111338.18048272905</v>
      </c>
      <c r="U34" s="260">
        <f t="shared" si="270"/>
        <v>123646.39900831597</v>
      </c>
      <c r="V34" s="260">
        <f t="shared" si="270"/>
        <v>134951.57086288757</v>
      </c>
      <c r="W34" s="260">
        <f t="shared" si="270"/>
        <v>99333.375380298501</v>
      </c>
      <c r="X34" s="260">
        <f t="shared" si="270"/>
        <v>105791.71754882303</v>
      </c>
      <c r="Y34" s="260">
        <f t="shared" si="270"/>
        <v>160372.73980208216</v>
      </c>
      <c r="Z34" s="260">
        <f t="shared" si="270"/>
        <v>188681.09950372667</v>
      </c>
      <c r="AA34" s="260">
        <f t="shared" si="270"/>
        <v>243115.89533512379</v>
      </c>
      <c r="AB34" s="260">
        <f t="shared" si="270"/>
        <v>301771.38494809618</v>
      </c>
      <c r="AC34" s="260">
        <f t="shared" si="270"/>
        <v>355860.30791545275</v>
      </c>
      <c r="AD34" s="260">
        <f t="shared" si="270"/>
        <v>413203.60105623322</v>
      </c>
      <c r="AE34" s="260">
        <f t="shared" si="270"/>
        <v>493757.37231144466</v>
      </c>
      <c r="AF34" s="260">
        <f t="shared" si="270"/>
        <v>541234.91473951528</v>
      </c>
      <c r="AG34" s="260">
        <f t="shared" si="270"/>
        <v>499860.09318780486</v>
      </c>
      <c r="AH34" s="260">
        <f t="shared" si="270"/>
        <v>553654.10486371361</v>
      </c>
      <c r="AI34" s="260">
        <f t="shared" si="270"/>
        <v>443442.70213806327</v>
      </c>
      <c r="AJ34" s="260">
        <f t="shared" si="270"/>
        <v>501657.98021967651</v>
      </c>
      <c r="AK34" s="260">
        <f t="shared" si="270"/>
        <v>554716.218991898</v>
      </c>
      <c r="AL34" s="260">
        <f t="shared" si="270"/>
        <v>482171.89695787907</v>
      </c>
      <c r="AM34" s="260">
        <f t="shared" ref="AM34:BV34" si="271">AM25*(AM13/AM4)*($BR$4/$BR$13)</f>
        <v>421246.78992383077</v>
      </c>
      <c r="AN34" s="260">
        <f t="shared" si="271"/>
        <v>426644.38719989581</v>
      </c>
      <c r="AO34" s="260">
        <f t="shared" si="271"/>
        <v>472423.04834073974</v>
      </c>
      <c r="AP34" s="260">
        <f t="shared" si="271"/>
        <v>498888.84093296813</v>
      </c>
      <c r="AQ34" s="260">
        <f t="shared" si="271"/>
        <v>459841.31797745422</v>
      </c>
      <c r="AR34" s="260">
        <f t="shared" si="271"/>
        <v>432156.09358863742</v>
      </c>
      <c r="AS34" s="260">
        <f t="shared" si="271"/>
        <v>501684.11798887799</v>
      </c>
      <c r="AT34" s="260">
        <f t="shared" si="271"/>
        <v>570283.95726740989</v>
      </c>
      <c r="AU34" s="260">
        <f t="shared" si="271"/>
        <v>491745.10553402081</v>
      </c>
      <c r="AV34" s="260">
        <f t="shared" si="271"/>
        <v>442285.25156847393</v>
      </c>
      <c r="AW34" s="260">
        <f t="shared" si="271"/>
        <v>391187.41925653222</v>
      </c>
      <c r="AX34" s="260">
        <f t="shared" si="271"/>
        <v>360775.6815589036</v>
      </c>
      <c r="AY34" s="260">
        <f t="shared" si="271"/>
        <v>337541.98148916772</v>
      </c>
      <c r="AZ34" s="260">
        <f t="shared" si="271"/>
        <v>327225.67704350647</v>
      </c>
      <c r="BA34" s="260">
        <f t="shared" si="271"/>
        <v>307562.51212167786</v>
      </c>
      <c r="BB34" s="260">
        <f t="shared" si="271"/>
        <v>271516.61015532486</v>
      </c>
      <c r="BC34" s="260">
        <f t="shared" si="271"/>
        <v>232231.73367593274</v>
      </c>
      <c r="BD34" s="260">
        <f t="shared" si="271"/>
        <v>215705.08211787153</v>
      </c>
      <c r="BE34" s="260">
        <f t="shared" si="271"/>
        <v>207155.40879696995</v>
      </c>
      <c r="BF34" s="260">
        <f t="shared" si="271"/>
        <v>225093.60117118017</v>
      </c>
      <c r="BG34" s="260">
        <f t="shared" si="271"/>
        <v>338134.77970251156</v>
      </c>
      <c r="BH34" s="260">
        <f t="shared" si="271"/>
        <v>310993.80089492287</v>
      </c>
      <c r="BI34" s="260">
        <f t="shared" si="271"/>
        <v>281844.9282371304</v>
      </c>
      <c r="BJ34" s="260">
        <f t="shared" si="271"/>
        <v>265101.39403827413</v>
      </c>
      <c r="BK34" s="260">
        <f t="shared" si="271"/>
        <v>260095.67466246057</v>
      </c>
      <c r="BL34" s="260">
        <f t="shared" si="271"/>
        <v>268814.48590179119</v>
      </c>
      <c r="BM34" s="260">
        <f t="shared" si="271"/>
        <v>536701.12088092614</v>
      </c>
      <c r="BN34" s="260">
        <f t="shared" si="271"/>
        <v>483486.34263340244</v>
      </c>
      <c r="BO34" s="260">
        <f t="shared" si="271"/>
        <v>589279.44848997099</v>
      </c>
      <c r="BP34" s="260">
        <f t="shared" si="271"/>
        <v>478438.05151193822</v>
      </c>
      <c r="BQ34" s="260">
        <f t="shared" si="271"/>
        <v>474799.2869565218</v>
      </c>
      <c r="BR34" s="260">
        <f t="shared" si="271"/>
        <v>517807.60271518608</v>
      </c>
      <c r="BS34" s="260">
        <f t="shared" si="271"/>
        <v>534176.73716012086</v>
      </c>
      <c r="BT34" s="261">
        <f t="shared" si="271"/>
        <v>554185.16192780575</v>
      </c>
      <c r="BU34" s="261">
        <f t="shared" si="271"/>
        <v>554185.16192780586</v>
      </c>
      <c r="BV34" s="261">
        <f t="shared" si="271"/>
        <v>554185.16192780586</v>
      </c>
    </row>
    <row r="35" spans="4:74" customFormat="1" ht="30.75" customHeight="1" x14ac:dyDescent="0.6">
      <c r="D35" s="1"/>
      <c r="E35" s="23" t="s">
        <v>20631</v>
      </c>
      <c r="F35" s="260"/>
      <c r="G35" s="260">
        <f t="shared" ref="G35:AL35" si="272">$G$25*((G6/$G$6)/(G13/$G$13))</f>
        <v>76</v>
      </c>
      <c r="H35" s="260">
        <f t="shared" si="272"/>
        <v>77.572956562889644</v>
      </c>
      <c r="I35" s="260">
        <f t="shared" si="272"/>
        <v>77.206969681127617</v>
      </c>
      <c r="J35" s="260">
        <f t="shared" si="272"/>
        <v>76.545156594700842</v>
      </c>
      <c r="K35" s="260">
        <f t="shared" si="272"/>
        <v>78.461510282272968</v>
      </c>
      <c r="L35" s="260">
        <f t="shared" si="272"/>
        <v>78.901148559342275</v>
      </c>
      <c r="M35" s="260">
        <f t="shared" si="272"/>
        <v>76.294556521765855</v>
      </c>
      <c r="N35" s="260">
        <f t="shared" si="272"/>
        <v>75.422151474637118</v>
      </c>
      <c r="O35" s="260">
        <f t="shared" si="272"/>
        <v>72.831617978374112</v>
      </c>
      <c r="P35" s="260">
        <f t="shared" si="272"/>
        <v>71.540766712641357</v>
      </c>
      <c r="Q35" s="260">
        <f t="shared" si="272"/>
        <v>68.721143154150013</v>
      </c>
      <c r="R35" s="260">
        <f t="shared" si="272"/>
        <v>68.656918814595684</v>
      </c>
      <c r="S35" s="260">
        <f t="shared" si="272"/>
        <v>70.735104739640434</v>
      </c>
      <c r="T35" s="260">
        <f t="shared" si="272"/>
        <v>73.161205245430324</v>
      </c>
      <c r="U35" s="260">
        <f t="shared" si="272"/>
        <v>75.265449673049147</v>
      </c>
      <c r="V35" s="260">
        <f t="shared" si="272"/>
        <v>77.841830875196806</v>
      </c>
      <c r="W35" s="260">
        <f t="shared" si="272"/>
        <v>81.898881022638761</v>
      </c>
      <c r="X35" s="260">
        <f t="shared" si="272"/>
        <v>97.88321406825834</v>
      </c>
      <c r="Y35" s="260">
        <f t="shared" si="272"/>
        <v>101.60371177300975</v>
      </c>
      <c r="Z35" s="260">
        <f t="shared" si="272"/>
        <v>100.90303105209247</v>
      </c>
      <c r="AA35" s="260">
        <f t="shared" si="272"/>
        <v>107.20759312253462</v>
      </c>
      <c r="AB35" s="260">
        <f t="shared" si="272"/>
        <v>120.6833939304147</v>
      </c>
      <c r="AC35" s="260">
        <f t="shared" si="272"/>
        <v>134.96359517995285</v>
      </c>
      <c r="AD35" s="260">
        <f t="shared" si="272"/>
        <v>156.57576901915456</v>
      </c>
      <c r="AE35" s="260">
        <f t="shared" si="272"/>
        <v>168.94516721595144</v>
      </c>
      <c r="AF35" s="260">
        <f t="shared" si="272"/>
        <v>170.32174369120497</v>
      </c>
      <c r="AG35" s="260">
        <f t="shared" si="272"/>
        <v>197.95309870053552</v>
      </c>
      <c r="AH35" s="260">
        <f t="shared" si="272"/>
        <v>245.51410723320558</v>
      </c>
      <c r="AI35" s="260">
        <f t="shared" si="272"/>
        <v>303.52749515438774</v>
      </c>
      <c r="AJ35" s="260">
        <f t="shared" si="272"/>
        <v>354.2644800333187</v>
      </c>
      <c r="AK35" s="260">
        <f t="shared" si="272"/>
        <v>361.75902822858274</v>
      </c>
      <c r="AL35" s="260">
        <f t="shared" si="272"/>
        <v>406.50771397038818</v>
      </c>
      <c r="AM35" s="260">
        <f t="shared" ref="AM35:BV35" si="273">$G$25*((AM6/$G$6)/(AM13/$G$13))</f>
        <v>496.38353501774441</v>
      </c>
      <c r="AN35" s="260">
        <f t="shared" si="273"/>
        <v>584.38098113515252</v>
      </c>
      <c r="AO35" s="260">
        <f t="shared" si="273"/>
        <v>748.63131022124549</v>
      </c>
      <c r="AP35" s="260">
        <f t="shared" si="273"/>
        <v>1089.7981556418092</v>
      </c>
      <c r="AQ35" s="260">
        <f t="shared" si="273"/>
        <v>1365.1417060072217</v>
      </c>
      <c r="AR35" s="260">
        <f t="shared" si="273"/>
        <v>1565.3892748840067</v>
      </c>
      <c r="AS35" s="260">
        <f t="shared" si="273"/>
        <v>1816.8610690630398</v>
      </c>
      <c r="AT35" s="260">
        <f t="shared" si="273"/>
        <v>2134.8077710008679</v>
      </c>
      <c r="AU35" s="260">
        <f t="shared" si="273"/>
        <v>2364.0287078238061</v>
      </c>
      <c r="AV35" s="260">
        <f t="shared" si="273"/>
        <v>2558.2544969056053</v>
      </c>
      <c r="AW35" s="260">
        <f t="shared" si="273"/>
        <v>2879.3369714268051</v>
      </c>
      <c r="AX35" s="260">
        <f t="shared" si="273"/>
        <v>3279.0685483012467</v>
      </c>
      <c r="AY35" s="260">
        <f t="shared" si="273"/>
        <v>3664.98813022178</v>
      </c>
      <c r="AZ35" s="260">
        <f t="shared" si="273"/>
        <v>4020.8916365910422</v>
      </c>
      <c r="BA35" s="260">
        <f t="shared" si="273"/>
        <v>4285.3762106425165</v>
      </c>
      <c r="BB35" s="260">
        <f t="shared" si="273"/>
        <v>4889.0368251750506</v>
      </c>
      <c r="BC35" s="260">
        <f t="shared" si="273"/>
        <v>5904.6794046351397</v>
      </c>
      <c r="BD35" s="260">
        <f t="shared" si="273"/>
        <v>6728.7791947753667</v>
      </c>
      <c r="BE35" s="260">
        <f t="shared" si="273"/>
        <v>7288.1414622893262</v>
      </c>
      <c r="BF35" s="260">
        <f t="shared" si="273"/>
        <v>8922.7631104841967</v>
      </c>
      <c r="BG35" s="260">
        <f t="shared" si="273"/>
        <v>11124.618073919442</v>
      </c>
      <c r="BH35" s="260">
        <f t="shared" si="273"/>
        <v>14977.175422402783</v>
      </c>
      <c r="BI35" s="260">
        <f t="shared" si="273"/>
        <v>17185.579610886391</v>
      </c>
      <c r="BJ35" s="260">
        <f t="shared" si="273"/>
        <v>19308.239688076577</v>
      </c>
      <c r="BK35" s="260">
        <f t="shared" si="273"/>
        <v>20449.219884258306</v>
      </c>
      <c r="BL35" s="260">
        <f t="shared" si="273"/>
        <v>21633.526252699008</v>
      </c>
      <c r="BM35" s="260">
        <f t="shared" si="273"/>
        <v>24921.877651568659</v>
      </c>
      <c r="BN35" s="260">
        <f t="shared" si="273"/>
        <v>34246.911507650591</v>
      </c>
      <c r="BO35" s="260">
        <f t="shared" si="273"/>
        <v>44179.46820462832</v>
      </c>
      <c r="BP35" s="260">
        <f t="shared" si="273"/>
        <v>60506.017542941961</v>
      </c>
      <c r="BQ35" s="260">
        <f t="shared" si="273"/>
        <v>81681.006162997335</v>
      </c>
      <c r="BR35" s="260">
        <f t="shared" si="273"/>
        <v>110486.38514801572</v>
      </c>
      <c r="BS35" s="260">
        <f t="shared" si="273"/>
        <v>143362.82170425454</v>
      </c>
      <c r="BT35" s="269">
        <f t="shared" si="273"/>
        <v>193392.66270955157</v>
      </c>
      <c r="BU35" s="269">
        <f t="shared" si="273"/>
        <v>270127.50306218065</v>
      </c>
      <c r="BV35" s="269">
        <f t="shared" si="273"/>
        <v>264069.82246832823</v>
      </c>
    </row>
    <row r="36" spans="4:74" customFormat="1" ht="35.25" customHeight="1" x14ac:dyDescent="0.6">
      <c r="D36" s="1"/>
      <c r="E36" s="23" t="s">
        <v>17532</v>
      </c>
      <c r="F36" s="260"/>
      <c r="G36" s="260">
        <f t="shared" ref="G36:AL36" si="274">$Y$25*((G6/$Y$6)/(G13/$Y$13))</f>
        <v>74.800416907789412</v>
      </c>
      <c r="H36" s="260">
        <f t="shared" si="274"/>
        <v>76.348545943078733</v>
      </c>
      <c r="I36" s="260">
        <f t="shared" si="274"/>
        <v>75.98833579388689</v>
      </c>
      <c r="J36" s="260">
        <f t="shared" si="274"/>
        <v>75.336968757311169</v>
      </c>
      <c r="K36" s="260">
        <f t="shared" si="274"/>
        <v>77.22307474116873</v>
      </c>
      <c r="L36" s="260">
        <f t="shared" si="274"/>
        <v>77.655773772924093</v>
      </c>
      <c r="M36" s="260">
        <f t="shared" si="274"/>
        <v>75.090324152934087</v>
      </c>
      <c r="N36" s="260">
        <f t="shared" si="274"/>
        <v>74.231689136648697</v>
      </c>
      <c r="O36" s="260">
        <f t="shared" si="274"/>
        <v>71.682044590147811</v>
      </c>
      <c r="P36" s="260">
        <f t="shared" si="274"/>
        <v>70.411568105374684</v>
      </c>
      <c r="Q36" s="260">
        <f t="shared" si="274"/>
        <v>67.636449451451313</v>
      </c>
      <c r="R36" s="260">
        <f t="shared" si="274"/>
        <v>67.573238828105389</v>
      </c>
      <c r="S36" s="260">
        <f t="shared" si="274"/>
        <v>69.61862269133232</v>
      </c>
      <c r="T36" s="260">
        <f t="shared" si="274"/>
        <v>72.006429655717611</v>
      </c>
      <c r="U36" s="260">
        <f t="shared" si="274"/>
        <v>74.077460714425243</v>
      </c>
      <c r="V36" s="260">
        <f t="shared" si="274"/>
        <v>76.61317634645205</v>
      </c>
      <c r="W36" s="260">
        <f t="shared" si="274"/>
        <v>80.606190062826613</v>
      </c>
      <c r="X36" s="260">
        <f t="shared" si="274"/>
        <v>96.338226586580518</v>
      </c>
      <c r="Y36" s="260">
        <f t="shared" si="274"/>
        <v>100</v>
      </c>
      <c r="Z36" s="260">
        <f t="shared" si="274"/>
        <v>99.310378815212346</v>
      </c>
      <c r="AA36" s="260">
        <f t="shared" si="274"/>
        <v>105.51542975324008</v>
      </c>
      <c r="AB36" s="260">
        <f t="shared" si="274"/>
        <v>118.77852868213159</v>
      </c>
      <c r="AC36" s="260">
        <f t="shared" si="274"/>
        <v>132.83333140571827</v>
      </c>
      <c r="AD36" s="260">
        <f t="shared" si="274"/>
        <v>154.10437895119077</v>
      </c>
      <c r="AE36" s="260">
        <f t="shared" si="274"/>
        <v>166.27853871459686</v>
      </c>
      <c r="AF36" s="260">
        <f t="shared" si="274"/>
        <v>167.63338732320767</v>
      </c>
      <c r="AG36" s="260">
        <f t="shared" si="274"/>
        <v>194.82860935511636</v>
      </c>
      <c r="AH36" s="260">
        <f t="shared" si="274"/>
        <v>241.6389154972039</v>
      </c>
      <c r="AI36" s="260">
        <f t="shared" si="274"/>
        <v>298.73662079638467</v>
      </c>
      <c r="AJ36" s="260">
        <f t="shared" si="274"/>
        <v>348.67277371201936</v>
      </c>
      <c r="AK36" s="260">
        <f t="shared" si="274"/>
        <v>356.04902804808881</v>
      </c>
      <c r="AL36" s="260">
        <f t="shared" si="274"/>
        <v>400.09140106865067</v>
      </c>
      <c r="AM36" s="260">
        <f t="shared" ref="AM36:BV36" si="275">$Y$25*((AM6/$Y$6)/(AM13/$Y$13))</f>
        <v>488.54862323012577</v>
      </c>
      <c r="AN36" s="260">
        <f t="shared" si="275"/>
        <v>575.15711870911105</v>
      </c>
      <c r="AO36" s="260">
        <f t="shared" si="275"/>
        <v>736.81492256281308</v>
      </c>
      <c r="AP36" s="260">
        <f t="shared" si="275"/>
        <v>1072.5967945703594</v>
      </c>
      <c r="AQ36" s="260">
        <f t="shared" si="275"/>
        <v>1343.5943256256721</v>
      </c>
      <c r="AR36" s="260">
        <f t="shared" si="275"/>
        <v>1540.6811892671824</v>
      </c>
      <c r="AS36" s="260">
        <f t="shared" si="275"/>
        <v>1788.183755650623</v>
      </c>
      <c r="AT36" s="260">
        <f t="shared" si="275"/>
        <v>2101.1119906428098</v>
      </c>
      <c r="AU36" s="260">
        <f t="shared" si="275"/>
        <v>2326.7149069368866</v>
      </c>
      <c r="AV36" s="260">
        <f t="shared" si="275"/>
        <v>2517.8750384837672</v>
      </c>
      <c r="AW36" s="260">
        <f t="shared" si="275"/>
        <v>2833.8895510623256</v>
      </c>
      <c r="AX36" s="260">
        <f t="shared" si="275"/>
        <v>3227.3117695020142</v>
      </c>
      <c r="AY36" s="260">
        <f t="shared" si="275"/>
        <v>3607.140001351167</v>
      </c>
      <c r="AZ36" s="260">
        <f t="shared" si="275"/>
        <v>3957.4259310270213</v>
      </c>
      <c r="BA36" s="260">
        <f t="shared" si="275"/>
        <v>4217.7358837208303</v>
      </c>
      <c r="BB36" s="260">
        <f t="shared" si="275"/>
        <v>4811.8683263240664</v>
      </c>
      <c r="BC36" s="260">
        <f t="shared" si="275"/>
        <v>5811.4800154413988</v>
      </c>
      <c r="BD36" s="260">
        <f t="shared" si="275"/>
        <v>6622.5722243375913</v>
      </c>
      <c r="BE36" s="260">
        <f t="shared" si="275"/>
        <v>7173.1055245024681</v>
      </c>
      <c r="BF36" s="260">
        <f t="shared" si="275"/>
        <v>8781.9263241271292</v>
      </c>
      <c r="BG36" s="260">
        <f t="shared" si="275"/>
        <v>10949.027235119784</v>
      </c>
      <c r="BH36" s="260">
        <f t="shared" si="275"/>
        <v>14740.775864431907</v>
      </c>
      <c r="BI36" s="260">
        <f t="shared" si="275"/>
        <v>16914.322627582991</v>
      </c>
      <c r="BJ36" s="260">
        <f t="shared" si="275"/>
        <v>19003.478663469126</v>
      </c>
      <c r="BK36" s="260">
        <f t="shared" si="275"/>
        <v>20126.449641862873</v>
      </c>
      <c r="BL36" s="260">
        <f t="shared" si="275"/>
        <v>21292.062932730169</v>
      </c>
      <c r="BM36" s="260">
        <f t="shared" si="275"/>
        <v>24528.511032398103</v>
      </c>
      <c r="BN36" s="260">
        <f t="shared" si="275"/>
        <v>33706.358665479413</v>
      </c>
      <c r="BO36" s="260">
        <f t="shared" si="275"/>
        <v>43482.140006192443</v>
      </c>
      <c r="BP36" s="260">
        <f t="shared" si="275"/>
        <v>59550.991284764212</v>
      </c>
      <c r="BQ36" s="260">
        <f t="shared" si="275"/>
        <v>80391.754137367316</v>
      </c>
      <c r="BR36" s="260">
        <f t="shared" si="275"/>
        <v>108742.46936455484</v>
      </c>
      <c r="BS36" s="260">
        <f t="shared" si="275"/>
        <v>141099.9846388858</v>
      </c>
      <c r="BT36" s="269">
        <f t="shared" si="275"/>
        <v>190340.15523134149</v>
      </c>
      <c r="BU36" s="269">
        <f t="shared" si="275"/>
        <v>265863.8137804115</v>
      </c>
      <c r="BV36" s="269">
        <f t="shared" si="275"/>
        <v>259901.74754469591</v>
      </c>
    </row>
    <row r="37" spans="4:74" customFormat="1" ht="33.75" customHeight="1" x14ac:dyDescent="0.6">
      <c r="D37" s="1"/>
      <c r="E37" s="23" t="s">
        <v>17535</v>
      </c>
      <c r="F37" s="260"/>
      <c r="G37" s="260">
        <f t="shared" ref="G37:AG37" si="276">$AH$25*(G6/$AH$6)/(G13/$AH$13)</f>
        <v>306.7685227898528</v>
      </c>
      <c r="H37" s="260">
        <f t="shared" si="276"/>
        <v>313.11764859525096</v>
      </c>
      <c r="I37" s="260">
        <f t="shared" si="276"/>
        <v>311.64036892316409</v>
      </c>
      <c r="J37" s="260">
        <f t="shared" si="276"/>
        <v>308.96900809571491</v>
      </c>
      <c r="K37" s="260">
        <f t="shared" si="276"/>
        <v>316.70423164675947</v>
      </c>
      <c r="L37" s="260">
        <f t="shared" si="276"/>
        <v>318.47879986805469</v>
      </c>
      <c r="M37" s="260">
        <f t="shared" si="276"/>
        <v>307.95747896169797</v>
      </c>
      <c r="N37" s="260">
        <f t="shared" si="276"/>
        <v>304.43607886193354</v>
      </c>
      <c r="O37" s="260">
        <f t="shared" si="276"/>
        <v>293.97957710027248</v>
      </c>
      <c r="P37" s="260">
        <f t="shared" si="276"/>
        <v>288.76914899592714</v>
      </c>
      <c r="Q37" s="260">
        <f t="shared" si="276"/>
        <v>277.38794170827117</v>
      </c>
      <c r="R37" s="260">
        <f t="shared" si="276"/>
        <v>277.12870479021547</v>
      </c>
      <c r="S37" s="260">
        <f t="shared" si="276"/>
        <v>285.51715250480282</v>
      </c>
      <c r="T37" s="260">
        <f t="shared" si="276"/>
        <v>295.30993235086703</v>
      </c>
      <c r="U37" s="260">
        <f t="shared" si="276"/>
        <v>303.80356333309606</v>
      </c>
      <c r="V37" s="260">
        <f t="shared" si="276"/>
        <v>314.20294037949577</v>
      </c>
      <c r="W37" s="260">
        <f t="shared" si="276"/>
        <v>330.57893091390537</v>
      </c>
      <c r="X37" s="260">
        <f t="shared" si="276"/>
        <v>395.09853928477025</v>
      </c>
      <c r="Y37" s="260">
        <f t="shared" si="276"/>
        <v>410.11606013910756</v>
      </c>
      <c r="Z37" s="260">
        <f t="shared" si="276"/>
        <v>407.28781290617172</v>
      </c>
      <c r="AA37" s="260">
        <f t="shared" si="276"/>
        <v>432.73572334283591</v>
      </c>
      <c r="AB37" s="260">
        <f t="shared" si="276"/>
        <v>487.12982212235801</v>
      </c>
      <c r="AC37" s="260">
        <f t="shared" si="276"/>
        <v>544.77082531265557</v>
      </c>
      <c r="AD37" s="260">
        <f t="shared" si="276"/>
        <v>632.00680745646378</v>
      </c>
      <c r="AE37" s="260">
        <f t="shared" si="276"/>
        <v>681.93499183318534</v>
      </c>
      <c r="AF37" s="260">
        <f t="shared" si="276"/>
        <v>687.49144356766953</v>
      </c>
      <c r="AG37" s="260">
        <f t="shared" si="276"/>
        <v>799.02341671101613</v>
      </c>
      <c r="AH37" s="260">
        <f>$AH$25*((AH6/$AH$6)/(AH13/$AH$13))</f>
        <v>991</v>
      </c>
      <c r="AI37" s="260">
        <f>$AH$25*((AI6/$AH$6)/(AI13/$AH$13))</f>
        <v>1225.1668594028386</v>
      </c>
      <c r="AJ37" s="260">
        <f>$AH$25*((AJ6/$AH$6)/(AJ13/$AH$13))</f>
        <v>1429.9630423254798</v>
      </c>
      <c r="AK37" s="260">
        <f>$AH$25*((AK6/$AH$6)/(AK13/$AH$13))</f>
        <v>1460.2142459944077</v>
      </c>
      <c r="AL37" s="260">
        <f>$AH$25*(AL6/$AH$6)/(AL13/$AH$13)</f>
        <v>1640.8390910181051</v>
      </c>
      <c r="AM37" s="260">
        <f>$AH$25*((AM6/$AH$6)/(AM13/$AH$13))</f>
        <v>2003.6163654552449</v>
      </c>
      <c r="AN37" s="260">
        <f t="shared" ref="AN37:BV37" si="277">$AH$25*(AN6/$AH$6)/(AN13/$AH$13)</f>
        <v>2358.8117148594156</v>
      </c>
      <c r="AO37" s="260">
        <f t="shared" si="277"/>
        <v>3021.7963309316251</v>
      </c>
      <c r="AP37" s="260">
        <f t="shared" si="277"/>
        <v>4398.8917150703155</v>
      </c>
      <c r="AQ37" s="260">
        <f t="shared" si="277"/>
        <v>5510.2961125086176</v>
      </c>
      <c r="AR37" s="260">
        <f t="shared" si="277"/>
        <v>6318.5809927269165</v>
      </c>
      <c r="AS37" s="260">
        <f t="shared" si="277"/>
        <v>7333.6287667218612</v>
      </c>
      <c r="AT37" s="260">
        <f t="shared" si="277"/>
        <v>8616.9977151346648</v>
      </c>
      <c r="AU37" s="260">
        <f t="shared" si="277"/>
        <v>9542.2315069988617</v>
      </c>
      <c r="AV37" s="260">
        <f t="shared" si="277"/>
        <v>10326.209907055665</v>
      </c>
      <c r="AW37" s="260">
        <f t="shared" si="277"/>
        <v>11622.236175510654</v>
      </c>
      <c r="AX37" s="260">
        <f t="shared" si="277"/>
        <v>13235.723877487375</v>
      </c>
      <c r="AY37" s="260">
        <f t="shared" si="277"/>
        <v>14793.46045724316</v>
      </c>
      <c r="AZ37" s="260">
        <f t="shared" si="277"/>
        <v>16230.039311251418</v>
      </c>
      <c r="BA37" s="260">
        <f t="shared" si="277"/>
        <v>17297.612233389238</v>
      </c>
      <c r="BB37" s="260">
        <f t="shared" si="277"/>
        <v>19734.244799001874</v>
      </c>
      <c r="BC37" s="260">
        <f t="shared" si="277"/>
        <v>23833.812875099862</v>
      </c>
      <c r="BD37" s="260">
        <f t="shared" si="277"/>
        <v>27160.232286320188</v>
      </c>
      <c r="BE37" s="260">
        <f t="shared" si="277"/>
        <v>29418.05776671019</v>
      </c>
      <c r="BF37" s="260">
        <f t="shared" si="277"/>
        <v>36016.090244829327</v>
      </c>
      <c r="BG37" s="260">
        <f t="shared" si="277"/>
        <v>44903.719120231115</v>
      </c>
      <c r="BH37" s="260">
        <f t="shared" si="277"/>
        <v>60454.289209144619</v>
      </c>
      <c r="BI37" s="260">
        <f t="shared" si="277"/>
        <v>69368.353559460942</v>
      </c>
      <c r="BJ37" s="260">
        <f t="shared" si="277"/>
        <v>77936.317983995526</v>
      </c>
      <c r="BK37" s="260">
        <f t="shared" si="277"/>
        <v>82541.802317089518</v>
      </c>
      <c r="BL37" s="260">
        <f t="shared" si="277"/>
        <v>87322.169622052286</v>
      </c>
      <c r="BM37" s="260">
        <f t="shared" si="277"/>
        <v>100595.36305685743</v>
      </c>
      <c r="BN37" s="260">
        <f t="shared" si="277"/>
        <v>138235.19017522084</v>
      </c>
      <c r="BO37" s="260">
        <f t="shared" si="277"/>
        <v>178327.23945756714</v>
      </c>
      <c r="BP37" s="260">
        <f t="shared" si="277"/>
        <v>244228.17923085825</v>
      </c>
      <c r="BQ37" s="260">
        <f t="shared" si="277"/>
        <v>329699.4947448888</v>
      </c>
      <c r="BR37" s="260">
        <f t="shared" si="277"/>
        <v>445970.33105588838</v>
      </c>
      <c r="BS37" s="260">
        <f t="shared" si="277"/>
        <v>578673.69785788434</v>
      </c>
      <c r="BT37" s="269">
        <f t="shared" si="277"/>
        <v>780615.54549743922</v>
      </c>
      <c r="BU37" s="269">
        <f t="shared" si="277"/>
        <v>1090350.1984117976</v>
      </c>
      <c r="BV37" s="269">
        <f t="shared" si="277"/>
        <v>1065898.8072629967</v>
      </c>
    </row>
    <row r="38" spans="4:74" customFormat="1" ht="39.75" customHeight="1" x14ac:dyDescent="0.6">
      <c r="D38" s="1"/>
      <c r="E38" s="23" t="s">
        <v>20630</v>
      </c>
      <c r="F38" s="260"/>
      <c r="G38" s="260">
        <f t="shared" ref="G38:AL38" si="278">$AL$25*((G6/$AL$6)/(G13/$AL$13))</f>
        <v>265.51820861107319</v>
      </c>
      <c r="H38" s="260">
        <f t="shared" si="278"/>
        <v>271.01358504267165</v>
      </c>
      <c r="I38" s="260">
        <f t="shared" si="278"/>
        <v>269.73495107924271</v>
      </c>
      <c r="J38" s="260">
        <f t="shared" si="278"/>
        <v>267.42280074840846</v>
      </c>
      <c r="K38" s="260">
        <f t="shared" si="278"/>
        <v>274.11789019826864</v>
      </c>
      <c r="L38" s="260">
        <f t="shared" si="278"/>
        <v>275.65383714253585</v>
      </c>
      <c r="M38" s="260">
        <f t="shared" si="278"/>
        <v>266.54728913730975</v>
      </c>
      <c r="N38" s="260">
        <f t="shared" si="278"/>
        <v>263.49940196235076</v>
      </c>
      <c r="O38" s="260">
        <f t="shared" si="278"/>
        <v>254.44895705084107</v>
      </c>
      <c r="P38" s="260">
        <f t="shared" si="278"/>
        <v>249.93916079214773</v>
      </c>
      <c r="Q38" s="260">
        <f t="shared" si="278"/>
        <v>240.08835294730306</v>
      </c>
      <c r="R38" s="260">
        <f t="shared" si="278"/>
        <v>239.86397490009654</v>
      </c>
      <c r="S38" s="260">
        <f t="shared" si="278"/>
        <v>247.12445126823641</v>
      </c>
      <c r="T38" s="260">
        <f t="shared" si="278"/>
        <v>255.60042311307515</v>
      </c>
      <c r="U38" s="260">
        <f t="shared" si="278"/>
        <v>262.95193904598551</v>
      </c>
      <c r="V38" s="260">
        <f t="shared" si="278"/>
        <v>271.95294064458398</v>
      </c>
      <c r="W38" s="260">
        <f t="shared" si="278"/>
        <v>286.126897057664</v>
      </c>
      <c r="X38" s="260">
        <f t="shared" si="278"/>
        <v>341.97073226971247</v>
      </c>
      <c r="Y38" s="260">
        <f t="shared" si="278"/>
        <v>354.9688886605968</v>
      </c>
      <c r="Z38" s="260">
        <f t="shared" si="278"/>
        <v>352.52094800498793</v>
      </c>
      <c r="AA38" s="260">
        <f t="shared" si="278"/>
        <v>374.54694836052903</v>
      </c>
      <c r="AB38" s="260">
        <f t="shared" si="278"/>
        <v>421.62682323037069</v>
      </c>
      <c r="AC38" s="260">
        <f t="shared" si="278"/>
        <v>471.51700026172568</v>
      </c>
      <c r="AD38" s="260">
        <f t="shared" si="278"/>
        <v>547.02260134035646</v>
      </c>
      <c r="AE38" s="260">
        <f t="shared" si="278"/>
        <v>590.23708095628467</v>
      </c>
      <c r="AF38" s="260">
        <f t="shared" si="278"/>
        <v>595.04637200530408</v>
      </c>
      <c r="AG38" s="260">
        <f t="shared" si="278"/>
        <v>691.58094942075206</v>
      </c>
      <c r="AH38" s="260">
        <f t="shared" si="278"/>
        <v>857.74297291194307</v>
      </c>
      <c r="AI38" s="260">
        <f t="shared" si="278"/>
        <v>1060.4220628631476</v>
      </c>
      <c r="AJ38" s="260">
        <f t="shared" si="278"/>
        <v>1237.6798699076328</v>
      </c>
      <c r="AK38" s="260">
        <f t="shared" si="278"/>
        <v>1263.8632779491572</v>
      </c>
      <c r="AL38" s="260">
        <f t="shared" si="278"/>
        <v>1420.2</v>
      </c>
      <c r="AM38" s="260">
        <f t="shared" ref="AM38:BV38" si="279">$AL$25*((AM6/$AL$6)/(AM13/$AL$13))</f>
        <v>1734.1956184466235</v>
      </c>
      <c r="AN38" s="260">
        <f t="shared" si="279"/>
        <v>2041.6288323340405</v>
      </c>
      <c r="AO38" s="260">
        <f t="shared" si="279"/>
        <v>2615.4637421066545</v>
      </c>
      <c r="AP38" s="260">
        <f t="shared" si="279"/>
        <v>3807.3849214955885</v>
      </c>
      <c r="AQ38" s="260">
        <f t="shared" si="279"/>
        <v>4769.3418457802873</v>
      </c>
      <c r="AR38" s="260">
        <f t="shared" si="279"/>
        <v>5468.9388953445832</v>
      </c>
      <c r="AS38" s="260">
        <f t="shared" si="279"/>
        <v>6347.4960046423375</v>
      </c>
      <c r="AT38" s="260">
        <f t="shared" si="279"/>
        <v>7458.2938826993231</v>
      </c>
      <c r="AU38" s="260">
        <f t="shared" si="279"/>
        <v>8259.1140474543045</v>
      </c>
      <c r="AV38" s="260">
        <f t="shared" si="279"/>
        <v>8937.6730419684009</v>
      </c>
      <c r="AW38" s="260">
        <f t="shared" si="279"/>
        <v>10059.426245274712</v>
      </c>
      <c r="AX38" s="260">
        <f t="shared" si="279"/>
        <v>11455.952721813939</v>
      </c>
      <c r="AY38" s="260">
        <f t="shared" si="279"/>
        <v>12804.224775228075</v>
      </c>
      <c r="AZ38" s="260">
        <f t="shared" si="279"/>
        <v>14047.630846932894</v>
      </c>
      <c r="BA38" s="260">
        <f t="shared" si="279"/>
        <v>14971.650193083027</v>
      </c>
      <c r="BB38" s="260">
        <f t="shared" si="279"/>
        <v>17080.635521763794</v>
      </c>
      <c r="BC38" s="260">
        <f t="shared" si="279"/>
        <v>20628.946025545007</v>
      </c>
      <c r="BD38" s="260">
        <f t="shared" si="279"/>
        <v>23508.071025476511</v>
      </c>
      <c r="BE38" s="260">
        <f t="shared" si="279"/>
        <v>25462.292962778276</v>
      </c>
      <c r="BF38" s="260">
        <f t="shared" si="279"/>
        <v>31173.106275746464</v>
      </c>
      <c r="BG38" s="260">
        <f t="shared" si="279"/>
        <v>38865.640295650766</v>
      </c>
      <c r="BH38" s="260">
        <f t="shared" si="279"/>
        <v>52325.168265923421</v>
      </c>
      <c r="BI38" s="260">
        <f t="shared" si="279"/>
        <v>60040.583055599185</v>
      </c>
      <c r="BJ38" s="260">
        <f t="shared" si="279"/>
        <v>67456.437018569995</v>
      </c>
      <c r="BK38" s="260">
        <f t="shared" si="279"/>
        <v>71442.634620555298</v>
      </c>
      <c r="BL38" s="260">
        <f t="shared" si="279"/>
        <v>75580.199165227154</v>
      </c>
      <c r="BM38" s="260">
        <f t="shared" si="279"/>
        <v>87068.583016695411</v>
      </c>
      <c r="BN38" s="260">
        <f t="shared" si="279"/>
        <v>119647.08676280703</v>
      </c>
      <c r="BO38" s="260">
        <f t="shared" si="279"/>
        <v>154348.06914582604</v>
      </c>
      <c r="BP38" s="260">
        <f t="shared" si="279"/>
        <v>211387.4919498963</v>
      </c>
      <c r="BQ38" s="260">
        <f t="shared" si="279"/>
        <v>285365.71623617207</v>
      </c>
      <c r="BR38" s="260">
        <f t="shared" si="279"/>
        <v>386001.93500545027</v>
      </c>
      <c r="BS38" s="260">
        <f t="shared" si="279"/>
        <v>500861.04737292562</v>
      </c>
      <c r="BT38" s="269">
        <f t="shared" si="279"/>
        <v>675648.3336995478</v>
      </c>
      <c r="BU38" s="269">
        <f t="shared" si="279"/>
        <v>943733.82512700534</v>
      </c>
      <c r="BV38" s="269">
        <f t="shared" si="279"/>
        <v>922570.34486887685</v>
      </c>
    </row>
    <row r="39" spans="4:74" customFormat="1" ht="44.25" customHeight="1" x14ac:dyDescent="0.6">
      <c r="D39" s="1"/>
      <c r="E39" s="23" t="s">
        <v>17533</v>
      </c>
      <c r="F39" s="260"/>
      <c r="G39" s="260">
        <f t="shared" ref="G39:AL39" si="280">$AM$25*((G6/$AM$6)/(G13/$AM$13))</f>
        <v>229.35490798648311</v>
      </c>
      <c r="H39" s="260">
        <f t="shared" si="280"/>
        <v>234.10181993053953</v>
      </c>
      <c r="I39" s="260">
        <f t="shared" si="280"/>
        <v>232.99733456750295</v>
      </c>
      <c r="J39" s="260">
        <f t="shared" si="280"/>
        <v>231.00009667879678</v>
      </c>
      <c r="K39" s="260">
        <f t="shared" si="280"/>
        <v>236.78332199041074</v>
      </c>
      <c r="L39" s="260">
        <f t="shared" si="280"/>
        <v>238.11007457704983</v>
      </c>
      <c r="M39" s="260">
        <f t="shared" si="280"/>
        <v>230.24382882788353</v>
      </c>
      <c r="N39" s="260">
        <f t="shared" si="280"/>
        <v>227.61106067905251</v>
      </c>
      <c r="O39" s="260">
        <f t="shared" si="280"/>
        <v>219.79327684127219</v>
      </c>
      <c r="P39" s="260">
        <f t="shared" si="280"/>
        <v>215.89771008763577</v>
      </c>
      <c r="Q39" s="260">
        <f t="shared" si="280"/>
        <v>207.38857190586862</v>
      </c>
      <c r="R39" s="260">
        <f t="shared" si="280"/>
        <v>207.19475391259263</v>
      </c>
      <c r="S39" s="260">
        <f t="shared" si="280"/>
        <v>213.46636103913798</v>
      </c>
      <c r="T39" s="260">
        <f t="shared" si="280"/>
        <v>220.78791443744581</v>
      </c>
      <c r="U39" s="260">
        <f t="shared" si="280"/>
        <v>227.13816163583508</v>
      </c>
      <c r="V39" s="260">
        <f t="shared" si="280"/>
        <v>234.91323628789672</v>
      </c>
      <c r="W39" s="260">
        <f t="shared" si="280"/>
        <v>247.15671475188486</v>
      </c>
      <c r="X39" s="260">
        <f t="shared" si="280"/>
        <v>295.39467836903447</v>
      </c>
      <c r="Y39" s="260">
        <f t="shared" si="280"/>
        <v>306.62249953662905</v>
      </c>
      <c r="Z39" s="260">
        <f t="shared" si="280"/>
        <v>304.50796582249899</v>
      </c>
      <c r="AA39" s="260">
        <f t="shared" si="280"/>
        <v>323.53404810620071</v>
      </c>
      <c r="AB39" s="260">
        <f t="shared" si="280"/>
        <v>364.20169355798373</v>
      </c>
      <c r="AC39" s="260">
        <f t="shared" si="280"/>
        <v>407.29688097398741</v>
      </c>
      <c r="AD39" s="260">
        <f t="shared" si="280"/>
        <v>472.51869863553986</v>
      </c>
      <c r="AE39" s="260">
        <f t="shared" si="280"/>
        <v>509.84741159967842</v>
      </c>
      <c r="AF39" s="260">
        <f t="shared" si="280"/>
        <v>514.00168226833807</v>
      </c>
      <c r="AG39" s="260">
        <f t="shared" si="280"/>
        <v>597.38835181711249</v>
      </c>
      <c r="AH39" s="260">
        <f t="shared" si="280"/>
        <v>740.91928255072935</v>
      </c>
      <c r="AI39" s="260">
        <f t="shared" si="280"/>
        <v>915.99369371713567</v>
      </c>
      <c r="AJ39" s="260">
        <f t="shared" si="280"/>
        <v>1069.1091739594883</v>
      </c>
      <c r="AK39" s="260">
        <f t="shared" si="280"/>
        <v>1091.7264293769233</v>
      </c>
      <c r="AL39" s="260">
        <f t="shared" si="280"/>
        <v>1226.7702543878158</v>
      </c>
      <c r="AM39" s="260">
        <f t="shared" ref="AM39:BV39" si="281">$AM$25*((AM6/$AM$6)/(AM13/$AM$13))</f>
        <v>1498</v>
      </c>
      <c r="AN39" s="260">
        <f t="shared" si="281"/>
        <v>1763.5611336487323</v>
      </c>
      <c r="AO39" s="260">
        <f t="shared" si="281"/>
        <v>2259.2403325209752</v>
      </c>
      <c r="AP39" s="260">
        <f t="shared" si="281"/>
        <v>3288.8231014613975</v>
      </c>
      <c r="AQ39" s="260">
        <f t="shared" si="281"/>
        <v>4119.7625048657501</v>
      </c>
      <c r="AR39" s="260">
        <f t="shared" si="281"/>
        <v>4724.0751724216971</v>
      </c>
      <c r="AS39" s="260">
        <f t="shared" si="281"/>
        <v>5482.9737278839066</v>
      </c>
      <c r="AT39" s="260">
        <f t="shared" si="281"/>
        <v>6442.4821037728061</v>
      </c>
      <c r="AU39" s="260">
        <f t="shared" si="281"/>
        <v>7134.2314047412328</v>
      </c>
      <c r="AV39" s="260">
        <f t="shared" si="281"/>
        <v>7720.3713782077866</v>
      </c>
      <c r="AW39" s="260">
        <f t="shared" si="281"/>
        <v>8689.3429755746602</v>
      </c>
      <c r="AX39" s="260">
        <f t="shared" si="281"/>
        <v>9895.6640154868855</v>
      </c>
      <c r="AY39" s="260">
        <f t="shared" si="281"/>
        <v>11060.302833928545</v>
      </c>
      <c r="AZ39" s="260">
        <f t="shared" si="281"/>
        <v>12134.358307025766</v>
      </c>
      <c r="BA39" s="260">
        <f t="shared" si="281"/>
        <v>12932.527190518136</v>
      </c>
      <c r="BB39" s="260">
        <f t="shared" si="281"/>
        <v>14754.270936586207</v>
      </c>
      <c r="BC39" s="260">
        <f t="shared" si="281"/>
        <v>17819.305283418089</v>
      </c>
      <c r="BD39" s="260">
        <f t="shared" si="281"/>
        <v>20306.296487882453</v>
      </c>
      <c r="BE39" s="260">
        <f t="shared" si="281"/>
        <v>21994.355453629491</v>
      </c>
      <c r="BF39" s="260">
        <f t="shared" si="281"/>
        <v>26927.362002503807</v>
      </c>
      <c r="BG39" s="260">
        <f t="shared" si="281"/>
        <v>33572.180983270548</v>
      </c>
      <c r="BH39" s="260">
        <f t="shared" si="281"/>
        <v>45198.535406613257</v>
      </c>
      <c r="BI39" s="260">
        <f t="shared" si="281"/>
        <v>51863.118820384589</v>
      </c>
      <c r="BJ39" s="260">
        <f t="shared" si="281"/>
        <v>58268.941276839025</v>
      </c>
      <c r="BK39" s="260">
        <f t="shared" si="281"/>
        <v>61712.222959860861</v>
      </c>
      <c r="BL39" s="260">
        <f t="shared" si="281"/>
        <v>65286.255567249318</v>
      </c>
      <c r="BM39" s="260">
        <f t="shared" si="281"/>
        <v>75209.933626656872</v>
      </c>
      <c r="BN39" s="260">
        <f t="shared" si="281"/>
        <v>103351.27944287412</v>
      </c>
      <c r="BO39" s="260">
        <f t="shared" si="281"/>
        <v>133326.02453900379</v>
      </c>
      <c r="BP39" s="260">
        <f t="shared" si="281"/>
        <v>182596.73797618411</v>
      </c>
      <c r="BQ39" s="260">
        <f t="shared" si="281"/>
        <v>246499.20595733705</v>
      </c>
      <c r="BR39" s="260">
        <f t="shared" si="281"/>
        <v>333428.87762345112</v>
      </c>
      <c r="BS39" s="260">
        <f t="shared" si="281"/>
        <v>432644.29974555119</v>
      </c>
      <c r="BT39" s="269">
        <f t="shared" si="281"/>
        <v>583625.74159223924</v>
      </c>
      <c r="BU39" s="269">
        <f t="shared" si="281"/>
        <v>815198.27117690654</v>
      </c>
      <c r="BV39" s="269">
        <f t="shared" si="281"/>
        <v>796917.23466092593</v>
      </c>
    </row>
    <row r="40" spans="4:74" customFormat="1" ht="33" customHeight="1" x14ac:dyDescent="0.6">
      <c r="D40" s="1"/>
      <c r="E40" s="23" t="s">
        <v>17531</v>
      </c>
      <c r="F40" s="260"/>
      <c r="G40" s="260">
        <f t="shared" ref="G40:AL40" si="282">$AW$25*((G6/$AW$6)/(G13/$AW$13))</f>
        <v>210.92216924476713</v>
      </c>
      <c r="H40" s="260">
        <f t="shared" si="282"/>
        <v>215.28758253914182</v>
      </c>
      <c r="I40" s="260">
        <f t="shared" si="282"/>
        <v>214.27186218366327</v>
      </c>
      <c r="J40" s="260">
        <f t="shared" si="282"/>
        <v>212.43513781756181</v>
      </c>
      <c r="K40" s="260">
        <f t="shared" si="282"/>
        <v>217.75357830207392</v>
      </c>
      <c r="L40" s="260">
        <f t="shared" si="282"/>
        <v>218.97370276368571</v>
      </c>
      <c r="M40" s="260">
        <f t="shared" si="282"/>
        <v>211.73964951497834</v>
      </c>
      <c r="N40" s="260">
        <f t="shared" si="282"/>
        <v>209.31847102812992</v>
      </c>
      <c r="O40" s="260">
        <f t="shared" si="282"/>
        <v>202.12898491585329</v>
      </c>
      <c r="P40" s="260">
        <f t="shared" si="282"/>
        <v>198.54649611137032</v>
      </c>
      <c r="Q40" s="260">
        <f t="shared" si="282"/>
        <v>190.72121825070403</v>
      </c>
      <c r="R40" s="260">
        <f t="shared" si="282"/>
        <v>190.54297697416305</v>
      </c>
      <c r="S40" s="260">
        <f t="shared" si="282"/>
        <v>196.31054912422073</v>
      </c>
      <c r="T40" s="260">
        <f t="shared" si="282"/>
        <v>203.04368572273427</v>
      </c>
      <c r="U40" s="260">
        <f t="shared" si="282"/>
        <v>208.88357781871554</v>
      </c>
      <c r="V40" s="260">
        <f t="shared" si="282"/>
        <v>216.03378718658954</v>
      </c>
      <c r="W40" s="260">
        <f t="shared" si="282"/>
        <v>227.29328478965874</v>
      </c>
      <c r="X40" s="260">
        <f t="shared" si="282"/>
        <v>271.65447163061788</v>
      </c>
      <c r="Y40" s="260">
        <f t="shared" si="282"/>
        <v>281.97993803267502</v>
      </c>
      <c r="Z40" s="260">
        <f t="shared" si="282"/>
        <v>280.03534464315061</v>
      </c>
      <c r="AA40" s="260">
        <f t="shared" si="282"/>
        <v>297.53234343309714</v>
      </c>
      <c r="AB40" s="260">
        <f t="shared" si="282"/>
        <v>334.93162157399775</v>
      </c>
      <c r="AC40" s="260">
        <f t="shared" si="282"/>
        <v>374.56334558458229</v>
      </c>
      <c r="AD40" s="260">
        <f t="shared" si="282"/>
        <v>434.54343227220642</v>
      </c>
      <c r="AE40" s="260">
        <f t="shared" si="282"/>
        <v>468.87212042905782</v>
      </c>
      <c r="AF40" s="260">
        <f t="shared" si="282"/>
        <v>472.69252169605522</v>
      </c>
      <c r="AG40" s="260">
        <f t="shared" si="282"/>
        <v>549.37759192947965</v>
      </c>
      <c r="AH40" s="260">
        <f t="shared" si="282"/>
        <v>681.37326418184364</v>
      </c>
      <c r="AI40" s="260">
        <f t="shared" si="282"/>
        <v>842.37733820255301</v>
      </c>
      <c r="AJ40" s="260">
        <f t="shared" si="282"/>
        <v>983.18727124996155</v>
      </c>
      <c r="AK40" s="260">
        <f t="shared" si="282"/>
        <v>1003.9868286559425</v>
      </c>
      <c r="AL40" s="260">
        <f t="shared" si="282"/>
        <v>1128.1774848074424</v>
      </c>
      <c r="AM40" s="260">
        <f t="shared" ref="AM40:BV40" si="283">$AW$25*((AM6/$AW$6)/(AM13/$AW$13))</f>
        <v>1377.6091050437958</v>
      </c>
      <c r="AN40" s="260">
        <f t="shared" si="283"/>
        <v>1621.8276869264703</v>
      </c>
      <c r="AO40" s="260">
        <f t="shared" si="283"/>
        <v>2077.6702620581227</v>
      </c>
      <c r="AP40" s="260">
        <f t="shared" si="283"/>
        <v>3024.5077766699578</v>
      </c>
      <c r="AQ40" s="260">
        <f t="shared" si="283"/>
        <v>3788.6664468098074</v>
      </c>
      <c r="AR40" s="260">
        <f t="shared" si="283"/>
        <v>4344.411862776682</v>
      </c>
      <c r="AS40" s="260">
        <f t="shared" si="283"/>
        <v>5042.3194460939894</v>
      </c>
      <c r="AT40" s="260">
        <f t="shared" si="283"/>
        <v>5924.7142892116999</v>
      </c>
      <c r="AU40" s="260">
        <f t="shared" si="283"/>
        <v>6560.8692527776457</v>
      </c>
      <c r="AV40" s="260">
        <f t="shared" si="283"/>
        <v>7099.9024732567204</v>
      </c>
      <c r="AW40" s="260">
        <f t="shared" si="283"/>
        <v>7991</v>
      </c>
      <c r="AX40" s="260">
        <f t="shared" si="283"/>
        <v>9100.3717277630058</v>
      </c>
      <c r="AY40" s="260">
        <f t="shared" si="283"/>
        <v>10171.411140561855</v>
      </c>
      <c r="AZ40" s="260">
        <f t="shared" si="283"/>
        <v>11159.147187999009</v>
      </c>
      <c r="BA40" s="260">
        <f t="shared" si="283"/>
        <v>11893.169031297894</v>
      </c>
      <c r="BB40" s="260">
        <f t="shared" si="283"/>
        <v>13568.503324782519</v>
      </c>
      <c r="BC40" s="260">
        <f t="shared" si="283"/>
        <v>16387.207746322947</v>
      </c>
      <c r="BD40" s="260">
        <f t="shared" si="283"/>
        <v>18674.32505435629</v>
      </c>
      <c r="BE40" s="260">
        <f t="shared" si="283"/>
        <v>20226.718513010452</v>
      </c>
      <c r="BF40" s="260">
        <f t="shared" si="283"/>
        <v>24763.270406848857</v>
      </c>
      <c r="BG40" s="260">
        <f t="shared" si="283"/>
        <v>30874.060212771477</v>
      </c>
      <c r="BH40" s="260">
        <f t="shared" si="283"/>
        <v>41566.030648060616</v>
      </c>
      <c r="BI40" s="260">
        <f t="shared" si="283"/>
        <v>47694.996463905256</v>
      </c>
      <c r="BJ40" s="260">
        <f t="shared" si="283"/>
        <v>53585.99735930287</v>
      </c>
      <c r="BK40" s="260">
        <f t="shared" si="283"/>
        <v>56752.550228302483</v>
      </c>
      <c r="BL40" s="260">
        <f t="shared" si="283"/>
        <v>60039.345863590694</v>
      </c>
      <c r="BM40" s="260">
        <f t="shared" si="283"/>
        <v>69165.480209494024</v>
      </c>
      <c r="BN40" s="260">
        <f t="shared" si="283"/>
        <v>95045.169277990048</v>
      </c>
      <c r="BO40" s="260">
        <f t="shared" si="283"/>
        <v>122610.91144474242</v>
      </c>
      <c r="BP40" s="260">
        <f t="shared" si="283"/>
        <v>167921.84832262181</v>
      </c>
      <c r="BQ40" s="260">
        <f t="shared" si="283"/>
        <v>226688.61849992882</v>
      </c>
      <c r="BR40" s="260">
        <f t="shared" si="283"/>
        <v>306631.94772937242</v>
      </c>
      <c r="BS40" s="260">
        <f t="shared" si="283"/>
        <v>397873.64924884419</v>
      </c>
      <c r="BT40" s="269">
        <f t="shared" si="283"/>
        <v>536721.05177263438</v>
      </c>
      <c r="BU40" s="269">
        <f t="shared" si="283"/>
        <v>749682.61734931101</v>
      </c>
      <c r="BV40" s="269">
        <f t="shared" si="283"/>
        <v>732870.78667237307</v>
      </c>
    </row>
    <row r="41" spans="4:74" customFormat="1" ht="24.75" customHeight="1" x14ac:dyDescent="0.6">
      <c r="D41" s="1"/>
      <c r="E41" s="23" t="s">
        <v>17534</v>
      </c>
      <c r="F41" s="260"/>
      <c r="G41" s="260">
        <f t="shared" ref="G41:AL41" si="284">$BF$25*((G6/$BF$6)/((G13/$BF$13)))</f>
        <v>115.56599533482888</v>
      </c>
      <c r="H41" s="260">
        <f t="shared" si="284"/>
        <v>117.95784126652352</v>
      </c>
      <c r="I41" s="260">
        <f t="shared" si="284"/>
        <v>117.40131971033513</v>
      </c>
      <c r="J41" s="260">
        <f t="shared" si="284"/>
        <v>116.39496328851241</v>
      </c>
      <c r="K41" s="260">
        <f t="shared" si="284"/>
        <v>119.3089806742735</v>
      </c>
      <c r="L41" s="260">
        <f t="shared" si="284"/>
        <v>119.9774969252841</v>
      </c>
      <c r="M41" s="260">
        <f t="shared" si="284"/>
        <v>116.01389951404255</v>
      </c>
      <c r="N41" s="260">
        <f t="shared" si="284"/>
        <v>114.68731586132462</v>
      </c>
      <c r="O41" s="260">
        <f t="shared" si="284"/>
        <v>110.74813715153711</v>
      </c>
      <c r="P41" s="260">
        <f t="shared" si="284"/>
        <v>108.78526200214726</v>
      </c>
      <c r="Q41" s="260">
        <f t="shared" si="284"/>
        <v>104.49772775206065</v>
      </c>
      <c r="R41" s="260">
        <f t="shared" si="284"/>
        <v>104.40006788725385</v>
      </c>
      <c r="S41" s="260">
        <f t="shared" si="284"/>
        <v>107.56016821513055</v>
      </c>
      <c r="T41" s="260">
        <f t="shared" si="284"/>
        <v>111.24930926426131</v>
      </c>
      <c r="U41" s="260">
        <f t="shared" si="284"/>
        <v>114.4490342867026</v>
      </c>
      <c r="V41" s="260">
        <f t="shared" si="284"/>
        <v>118.36669294444124</v>
      </c>
      <c r="W41" s="260">
        <f t="shared" si="284"/>
        <v>124.53586450249971</v>
      </c>
      <c r="X41" s="260">
        <f t="shared" si="284"/>
        <v>148.84172447855786</v>
      </c>
      <c r="Y41" s="260">
        <f t="shared" si="284"/>
        <v>154.49913264159133</v>
      </c>
      <c r="Z41" s="260">
        <f t="shared" si="284"/>
        <v>153.43367389258177</v>
      </c>
      <c r="AA41" s="260">
        <f t="shared" si="284"/>
        <v>163.02042377180354</v>
      </c>
      <c r="AB41" s="260">
        <f t="shared" si="284"/>
        <v>183.51179657833711</v>
      </c>
      <c r="AC41" s="260">
        <f t="shared" si="284"/>
        <v>205.22634488076531</v>
      </c>
      <c r="AD41" s="260">
        <f t="shared" si="284"/>
        <v>238.08992884230082</v>
      </c>
      <c r="AE41" s="260">
        <f t="shared" si="284"/>
        <v>256.89890008316485</v>
      </c>
      <c r="AF41" s="260">
        <f t="shared" si="284"/>
        <v>258.99212943207527</v>
      </c>
      <c r="AG41" s="260">
        <f t="shared" si="284"/>
        <v>301.00851159132912</v>
      </c>
      <c r="AH41" s="260">
        <f t="shared" si="284"/>
        <v>373.33002856772788</v>
      </c>
      <c r="AI41" s="260">
        <f t="shared" si="284"/>
        <v>461.54548801321408</v>
      </c>
      <c r="AJ41" s="260">
        <f t="shared" si="284"/>
        <v>538.69641114244848</v>
      </c>
      <c r="AK41" s="260">
        <f t="shared" si="284"/>
        <v>550.09266011311342</v>
      </c>
      <c r="AL41" s="260">
        <f t="shared" si="284"/>
        <v>618.13774442465569</v>
      </c>
      <c r="AM41" s="260">
        <f t="shared" ref="AM41:BV41" si="285">$BF$25*((AM6/$BF$6)/((AM13/$BF$13)))</f>
        <v>754.80338542298034</v>
      </c>
      <c r="AN41" s="260">
        <f t="shared" si="285"/>
        <v>888.61275973194438</v>
      </c>
      <c r="AO41" s="260">
        <f t="shared" si="285"/>
        <v>1138.3726645333591</v>
      </c>
      <c r="AP41" s="260">
        <f t="shared" si="285"/>
        <v>1657.1527443527164</v>
      </c>
      <c r="AQ41" s="260">
        <f t="shared" si="285"/>
        <v>2075.8415793133017</v>
      </c>
      <c r="AR41" s="260">
        <f t="shared" si="285"/>
        <v>2380.3390741899511</v>
      </c>
      <c r="AS41" s="260">
        <f t="shared" si="285"/>
        <v>2762.7283925180459</v>
      </c>
      <c r="AT41" s="260">
        <f t="shared" si="285"/>
        <v>3246.1998013716147</v>
      </c>
      <c r="AU41" s="260">
        <f t="shared" si="285"/>
        <v>3594.7543502600988</v>
      </c>
      <c r="AV41" s="260">
        <f t="shared" si="285"/>
        <v>3890.0950954565551</v>
      </c>
      <c r="AW41" s="260">
        <f t="shared" si="285"/>
        <v>4378.3347764119808</v>
      </c>
      <c r="AX41" s="260">
        <f t="shared" si="285"/>
        <v>4986.1686915206046</v>
      </c>
      <c r="AY41" s="260">
        <f t="shared" si="285"/>
        <v>5573.0000152554403</v>
      </c>
      <c r="AZ41" s="260">
        <f t="shared" si="285"/>
        <v>6114.1887383701696</v>
      </c>
      <c r="BA41" s="260">
        <f t="shared" si="285"/>
        <v>6516.3653574618402</v>
      </c>
      <c r="BB41" s="260">
        <f t="shared" si="285"/>
        <v>7434.2948280261407</v>
      </c>
      <c r="BC41" s="260">
        <f t="shared" si="285"/>
        <v>8978.686217496379</v>
      </c>
      <c r="BD41" s="260">
        <f t="shared" si="285"/>
        <v>10231.816645164523</v>
      </c>
      <c r="BE41" s="260">
        <f t="shared" si="285"/>
        <v>11082.385818822384</v>
      </c>
      <c r="BF41" s="260">
        <f t="shared" si="285"/>
        <v>13568</v>
      </c>
      <c r="BG41" s="260">
        <f t="shared" si="285"/>
        <v>16916.15211095168</v>
      </c>
      <c r="BH41" s="260">
        <f t="shared" si="285"/>
        <v>22774.370855188339</v>
      </c>
      <c r="BI41" s="260">
        <f t="shared" si="285"/>
        <v>26132.481751816144</v>
      </c>
      <c r="BJ41" s="260">
        <f t="shared" si="285"/>
        <v>29360.209706789679</v>
      </c>
      <c r="BK41" s="260">
        <f t="shared" si="285"/>
        <v>31095.190128224807</v>
      </c>
      <c r="BL41" s="260">
        <f t="shared" si="285"/>
        <v>32896.05255256989</v>
      </c>
      <c r="BM41" s="260">
        <f t="shared" si="285"/>
        <v>37896.33679495212</v>
      </c>
      <c r="BN41" s="260">
        <f t="shared" si="285"/>
        <v>52076.031783229562</v>
      </c>
      <c r="BO41" s="260">
        <f t="shared" si="285"/>
        <v>67179.529163569707</v>
      </c>
      <c r="BP41" s="260">
        <f t="shared" si="285"/>
        <v>92005.765014430348</v>
      </c>
      <c r="BQ41" s="260">
        <f t="shared" si="285"/>
        <v>124204.56285759313</v>
      </c>
      <c r="BR41" s="260">
        <f t="shared" si="285"/>
        <v>168006.17198128544</v>
      </c>
      <c r="BS41" s="260">
        <f t="shared" si="285"/>
        <v>217998.25242449716</v>
      </c>
      <c r="BT41" s="269">
        <f t="shared" si="285"/>
        <v>294073.88890108123</v>
      </c>
      <c r="BU41" s="269">
        <f t="shared" si="285"/>
        <v>410757.28629859141</v>
      </c>
      <c r="BV41" s="269">
        <f t="shared" si="285"/>
        <v>401545.94567689358</v>
      </c>
    </row>
    <row r="42" spans="4:74" customFormat="1" ht="33" customHeight="1" x14ac:dyDescent="0.6">
      <c r="D42" s="1"/>
      <c r="E42" s="294" t="s">
        <v>20662</v>
      </c>
      <c r="F42" s="260"/>
      <c r="G42" s="260">
        <f t="shared" ref="G42:AL42" si="286">$AK$25*((G4/$AK$4)/(G13/$AK$13))</f>
        <v>254.31025790050663</v>
      </c>
      <c r="H42" s="260">
        <f t="shared" si="286"/>
        <v>251.61614309699016</v>
      </c>
      <c r="I42" s="260">
        <f t="shared" si="286"/>
        <v>248.63556619528882</v>
      </c>
      <c r="J42" s="260">
        <f t="shared" si="286"/>
        <v>245.59104905820487</v>
      </c>
      <c r="K42" s="260">
        <f t="shared" si="286"/>
        <v>242.48981872351001</v>
      </c>
      <c r="L42" s="260">
        <f t="shared" si="286"/>
        <v>238.70592575744516</v>
      </c>
      <c r="M42" s="260">
        <f t="shared" si="286"/>
        <v>231.71941085722821</v>
      </c>
      <c r="N42" s="260">
        <f t="shared" si="286"/>
        <v>225.46767556555045</v>
      </c>
      <c r="O42" s="260">
        <f t="shared" si="286"/>
        <v>216.23073916839991</v>
      </c>
      <c r="P42" s="260">
        <f t="shared" si="286"/>
        <v>205.03114613559802</v>
      </c>
      <c r="Q42" s="260">
        <f t="shared" si="286"/>
        <v>193.72120740264037</v>
      </c>
      <c r="R42" s="260">
        <f t="shared" si="286"/>
        <v>185.74750057396614</v>
      </c>
      <c r="S42" s="260">
        <f t="shared" si="286"/>
        <v>359.72383630486365</v>
      </c>
      <c r="T42" s="260">
        <f t="shared" si="286"/>
        <v>338.79395844177969</v>
      </c>
      <c r="U42" s="260">
        <f t="shared" si="286"/>
        <v>305.06915845492699</v>
      </c>
      <c r="V42" s="260">
        <f t="shared" si="286"/>
        <v>279.51288488352429</v>
      </c>
      <c r="W42" s="260">
        <f t="shared" si="286"/>
        <v>396.4916262800856</v>
      </c>
      <c r="X42" s="260">
        <f t="shared" si="286"/>
        <v>372.28672017966431</v>
      </c>
      <c r="Y42" s="260">
        <f t="shared" si="286"/>
        <v>345.89183902231741</v>
      </c>
      <c r="Z42" s="260">
        <f t="shared" si="286"/>
        <v>414.53535666042052</v>
      </c>
      <c r="AA42" s="260">
        <f t="shared" si="286"/>
        <v>456.33891459647083</v>
      </c>
      <c r="AB42" s="260">
        <f t="shared" si="286"/>
        <v>496.31405294962963</v>
      </c>
      <c r="AC42" s="260">
        <f t="shared" si="286"/>
        <v>545.58115172904218</v>
      </c>
      <c r="AD42" s="260">
        <f t="shared" si="286"/>
        <v>604.1145283058238</v>
      </c>
      <c r="AE42" s="260">
        <f t="shared" si="286"/>
        <v>651.60628490294528</v>
      </c>
      <c r="AF42" s="260">
        <f t="shared" si="286"/>
        <v>629.29376724512815</v>
      </c>
      <c r="AG42" s="260">
        <f t="shared" si="286"/>
        <v>823.42927571404323</v>
      </c>
      <c r="AH42" s="260">
        <f t="shared" si="286"/>
        <v>992.90110592838437</v>
      </c>
      <c r="AI42" s="260">
        <f t="shared" si="286"/>
        <v>1208.3993376428098</v>
      </c>
      <c r="AJ42" s="260">
        <f t="shared" si="286"/>
        <v>1334.7698518658119</v>
      </c>
      <c r="AK42" s="260">
        <f t="shared" si="286"/>
        <v>1412.3</v>
      </c>
      <c r="AL42" s="260">
        <f t="shared" si="286"/>
        <v>1633.8736852619052</v>
      </c>
      <c r="AM42" s="260">
        <f t="shared" ref="AM42:BV42" si="287">$AK$25*((AM4/$AK$4)/(AM13/$AK$13))</f>
        <v>1972.6319960802953</v>
      </c>
      <c r="AN42" s="260">
        <f t="shared" si="287"/>
        <v>2348.1323593036886</v>
      </c>
      <c r="AO42" s="260">
        <f t="shared" si="287"/>
        <v>3094.0006889532674</v>
      </c>
      <c r="AP42" s="260">
        <f t="shared" si="287"/>
        <v>4487.6422885396132</v>
      </c>
      <c r="AQ42" s="260">
        <f t="shared" si="287"/>
        <v>5363.3029769606273</v>
      </c>
      <c r="AR42" s="260">
        <f t="shared" si="287"/>
        <v>6138.1824728920155</v>
      </c>
      <c r="AS42" s="260">
        <f t="shared" si="287"/>
        <v>7151.7203271703693</v>
      </c>
      <c r="AT42" s="260">
        <f t="shared" si="287"/>
        <v>8398.3071481182451</v>
      </c>
      <c r="AU42" s="260">
        <f t="shared" si="287"/>
        <v>9172.2266797652483</v>
      </c>
      <c r="AV42" s="260">
        <f t="shared" si="287"/>
        <v>9939.5718485317611</v>
      </c>
      <c r="AW42" s="260">
        <f t="shared" si="287"/>
        <v>11331.492496330422</v>
      </c>
      <c r="AX42" s="260">
        <f t="shared" si="287"/>
        <v>12797.157144073662</v>
      </c>
      <c r="AY42" s="260">
        <f t="shared" si="287"/>
        <v>14374.812715489863</v>
      </c>
      <c r="AZ42" s="260">
        <f t="shared" si="287"/>
        <v>15328.08824002485</v>
      </c>
      <c r="BA42" s="260">
        <f t="shared" si="287"/>
        <v>16639.907773917985</v>
      </c>
      <c r="BB42" s="260">
        <f t="shared" si="287"/>
        <v>19116.619267373382</v>
      </c>
      <c r="BC42" s="260">
        <f t="shared" si="287"/>
        <v>23090.90839616986</v>
      </c>
      <c r="BD42" s="260">
        <f t="shared" si="287"/>
        <v>25662.414139576384</v>
      </c>
      <c r="BE42" s="260">
        <f t="shared" si="287"/>
        <v>28387.125741411608</v>
      </c>
      <c r="BF42" s="260">
        <f t="shared" si="287"/>
        <v>33436.710862155385</v>
      </c>
      <c r="BG42" s="260">
        <f t="shared" si="287"/>
        <v>42750.260601490256</v>
      </c>
      <c r="BH42" s="260">
        <f t="shared" si="287"/>
        <v>56790.873791244689</v>
      </c>
      <c r="BI42" s="260">
        <f t="shared" si="287"/>
        <v>64557.651659584473</v>
      </c>
      <c r="BJ42" s="260">
        <f t="shared" si="287"/>
        <v>72192.243050507604</v>
      </c>
      <c r="BK42" s="260">
        <f t="shared" si="287"/>
        <v>77717.013350173234</v>
      </c>
      <c r="BL42" s="260">
        <f t="shared" si="287"/>
        <v>83477.403130266815</v>
      </c>
      <c r="BM42" s="260">
        <f t="shared" si="287"/>
        <v>106848.02221545432</v>
      </c>
      <c r="BN42" s="260">
        <f t="shared" si="287"/>
        <v>148217.24717218007</v>
      </c>
      <c r="BO42" s="260">
        <f>$AK$25*((BO4/$AK$4)/(BO13/$AK$13))</f>
        <v>215388.57952124448</v>
      </c>
      <c r="BP42" s="260">
        <f t="shared" si="287"/>
        <v>300844.68654673925</v>
      </c>
      <c r="BQ42" s="260">
        <f t="shared" si="287"/>
        <v>408053.50864009542</v>
      </c>
      <c r="BR42" s="260">
        <f t="shared" si="287"/>
        <v>554716.218991898</v>
      </c>
      <c r="BS42" s="260">
        <f t="shared" si="287"/>
        <v>716530.9989709981</v>
      </c>
      <c r="BT42" s="269">
        <f>$AK$25*((BT4/$AK$4)/(BT13/$AK$13))</f>
        <v>1001602.4716798896</v>
      </c>
      <c r="BU42" s="269">
        <f t="shared" si="287"/>
        <v>1495505.0872785174</v>
      </c>
      <c r="BV42" s="269">
        <f t="shared" si="287"/>
        <v>2098659.5459127827</v>
      </c>
    </row>
    <row r="43" spans="4:74" customFormat="1" ht="24.75" customHeight="1" x14ac:dyDescent="0.6">
      <c r="D43" s="1"/>
      <c r="E43" s="294" t="s">
        <v>17535</v>
      </c>
      <c r="F43" s="260"/>
      <c r="G43" s="260">
        <f t="shared" ref="G43:AL43" si="288">$AH$25*((G4/$AH$4)/(G13/$AH$13))</f>
        <v>253.82333051563717</v>
      </c>
      <c r="H43" s="260">
        <f t="shared" si="288"/>
        <v>251.13437412879904</v>
      </c>
      <c r="I43" s="260">
        <f t="shared" si="288"/>
        <v>248.15950413223052</v>
      </c>
      <c r="J43" s="260">
        <f t="shared" si="288"/>
        <v>245.12081632653093</v>
      </c>
      <c r="K43" s="260">
        <f t="shared" si="288"/>
        <v>242.02552391187604</v>
      </c>
      <c r="L43" s="260">
        <f t="shared" si="288"/>
        <v>238.24887595874068</v>
      </c>
      <c r="M43" s="260">
        <f t="shared" si="288"/>
        <v>231.27573812580292</v>
      </c>
      <c r="N43" s="260">
        <f t="shared" si="288"/>
        <v>225.03597302023405</v>
      </c>
      <c r="O43" s="260">
        <f t="shared" si="288"/>
        <v>215.81672256827969</v>
      </c>
      <c r="P43" s="260">
        <f t="shared" si="288"/>
        <v>204.63857337573853</v>
      </c>
      <c r="Q43" s="260">
        <f t="shared" si="288"/>
        <v>193.35028976175138</v>
      </c>
      <c r="R43" s="260">
        <f t="shared" si="288"/>
        <v>185.39185017493307</v>
      </c>
      <c r="S43" s="260">
        <f t="shared" si="288"/>
        <v>359.03507373455608</v>
      </c>
      <c r="T43" s="260">
        <f t="shared" si="288"/>
        <v>338.14527027027003</v>
      </c>
      <c r="U43" s="260">
        <f t="shared" si="288"/>
        <v>304.48504309616351</v>
      </c>
      <c r="V43" s="260">
        <f t="shared" si="288"/>
        <v>278.97770207494528</v>
      </c>
      <c r="W43" s="260">
        <f t="shared" si="288"/>
        <v>395.73246448967632</v>
      </c>
      <c r="X43" s="260">
        <f t="shared" si="288"/>
        <v>371.57390347861866</v>
      </c>
      <c r="Y43" s="260">
        <f t="shared" si="288"/>
        <v>345.22956055186461</v>
      </c>
      <c r="Z43" s="260">
        <f t="shared" si="288"/>
        <v>413.74164657251072</v>
      </c>
      <c r="AA43" s="260">
        <f t="shared" si="288"/>
        <v>455.46516331277098</v>
      </c>
      <c r="AB43" s="260">
        <f t="shared" si="288"/>
        <v>495.36376134176516</v>
      </c>
      <c r="AC43" s="260">
        <f t="shared" si="288"/>
        <v>544.53652849740911</v>
      </c>
      <c r="AD43" s="260">
        <f t="shared" si="288"/>
        <v>602.95783132530062</v>
      </c>
      <c r="AE43" s="260">
        <f t="shared" si="288"/>
        <v>650.35865554307725</v>
      </c>
      <c r="AF43" s="260">
        <f t="shared" si="288"/>
        <v>628.08885962193995</v>
      </c>
      <c r="AG43" s="260">
        <f t="shared" si="288"/>
        <v>821.85265718847359</v>
      </c>
      <c r="AH43" s="260">
        <f t="shared" si="288"/>
        <v>991</v>
      </c>
      <c r="AI43" s="260">
        <f t="shared" si="288"/>
        <v>1206.0856176449852</v>
      </c>
      <c r="AJ43" s="260">
        <f t="shared" si="288"/>
        <v>1332.2141704759333</v>
      </c>
      <c r="AK43" s="260">
        <f t="shared" si="288"/>
        <v>1409.5958717775354</v>
      </c>
      <c r="AL43" s="260">
        <f t="shared" si="288"/>
        <v>1630.7453103102243</v>
      </c>
      <c r="AM43" s="260">
        <f t="shared" ref="AM43:BV43" si="289">$AH$25*((AM4/$AH$4)/(AM13/$AH$13))</f>
        <v>1968.855001211544</v>
      </c>
      <c r="AN43" s="260">
        <f t="shared" si="289"/>
        <v>2343.6363945774433</v>
      </c>
      <c r="AO43" s="260">
        <f t="shared" si="289"/>
        <v>3088.0766115027795</v>
      </c>
      <c r="AP43" s="260">
        <f t="shared" si="289"/>
        <v>4479.0498080717489</v>
      </c>
      <c r="AQ43" s="260">
        <f t="shared" si="289"/>
        <v>5353.0338705769782</v>
      </c>
      <c r="AR43" s="260">
        <f t="shared" si="289"/>
        <v>6126.429706157197</v>
      </c>
      <c r="AS43" s="260">
        <f t="shared" si="289"/>
        <v>7138.0269413629085</v>
      </c>
      <c r="AT43" s="260">
        <f t="shared" si="289"/>
        <v>8382.2269248086413</v>
      </c>
      <c r="AU43" s="260">
        <f t="shared" si="289"/>
        <v>9154.6646341463293</v>
      </c>
      <c r="AV43" s="260">
        <f t="shared" si="289"/>
        <v>9920.540568524093</v>
      </c>
      <c r="AW43" s="260">
        <f t="shared" si="289"/>
        <v>11309.796108408607</v>
      </c>
      <c r="AX43" s="260">
        <f t="shared" si="289"/>
        <v>12772.654450736121</v>
      </c>
      <c r="AY43" s="260">
        <f t="shared" si="289"/>
        <v>14347.289287920221</v>
      </c>
      <c r="AZ43" s="260">
        <f t="shared" si="289"/>
        <v>15298.739577554925</v>
      </c>
      <c r="BA43" s="260">
        <f t="shared" si="289"/>
        <v>16608.04737298995</v>
      </c>
      <c r="BB43" s="260">
        <f t="shared" si="289"/>
        <v>19080.016711486518</v>
      </c>
      <c r="BC43" s="260">
        <f t="shared" si="289"/>
        <v>23046.69627616955</v>
      </c>
      <c r="BD43" s="260">
        <f t="shared" si="289"/>
        <v>25613.27836224054</v>
      </c>
      <c r="BE43" s="260">
        <f t="shared" si="289"/>
        <v>28332.772963763804</v>
      </c>
      <c r="BF43" s="260">
        <f t="shared" si="289"/>
        <v>33372.689653128444</v>
      </c>
      <c r="BG43" s="260">
        <f t="shared" si="289"/>
        <v>42668.406755841155</v>
      </c>
      <c r="BH43" s="260">
        <f t="shared" si="289"/>
        <v>56682.136409245562</v>
      </c>
      <c r="BI43" s="260">
        <f t="shared" si="289"/>
        <v>64434.043242230713</v>
      </c>
      <c r="BJ43" s="260">
        <f t="shared" si="289"/>
        <v>72054.016695005281</v>
      </c>
      <c r="BK43" s="260">
        <f t="shared" si="289"/>
        <v>77568.208727100326</v>
      </c>
      <c r="BL43" s="260">
        <f t="shared" si="289"/>
        <v>83317.569099435816</v>
      </c>
      <c r="BM43" s="260">
        <f t="shared" si="289"/>
        <v>106643.44050307921</v>
      </c>
      <c r="BN43" s="260">
        <f t="shared" si="289"/>
        <v>147933.45588057465</v>
      </c>
      <c r="BO43" s="260">
        <f t="shared" si="289"/>
        <v>214976.1754026578</v>
      </c>
      <c r="BP43" s="260">
        <f t="shared" si="289"/>
        <v>300268.65977659851</v>
      </c>
      <c r="BQ43" s="260">
        <f t="shared" si="289"/>
        <v>407272.20933471451</v>
      </c>
      <c r="BR43" s="260">
        <f t="shared" si="289"/>
        <v>553654.1048637135</v>
      </c>
      <c r="BS43" s="260">
        <f t="shared" si="289"/>
        <v>715159.05838005536</v>
      </c>
      <c r="BT43" s="269">
        <f t="shared" si="289"/>
        <v>999684.70526244293</v>
      </c>
      <c r="BU43" s="269">
        <f t="shared" si="289"/>
        <v>1492641.6464278842</v>
      </c>
      <c r="BV43" s="269">
        <f>$AH$25*((BV4/$AH$4)/(BV13/$AH$13))</f>
        <v>2094641.2463252672</v>
      </c>
    </row>
    <row r="44" spans="4:74" customFormat="1" ht="47.25" customHeight="1" x14ac:dyDescent="0.6">
      <c r="D44" s="1"/>
      <c r="E44" s="294" t="s">
        <v>20661</v>
      </c>
      <c r="F44" s="260"/>
      <c r="G44" s="260">
        <f t="shared" ref="G44:AL44" si="290">$AT$25*((G4/$AT$4)/(G13/$AT$13))</f>
        <v>261.44730455648477</v>
      </c>
      <c r="H44" s="260">
        <f t="shared" si="290"/>
        <v>258.6775812297102</v>
      </c>
      <c r="I44" s="260">
        <f t="shared" si="290"/>
        <v>255.61335643828235</v>
      </c>
      <c r="J44" s="260">
        <f t="shared" si="290"/>
        <v>252.4833969716924</v>
      </c>
      <c r="K44" s="260">
        <f t="shared" si="290"/>
        <v>249.2951326896752</v>
      </c>
      <c r="L44" s="260">
        <f t="shared" si="290"/>
        <v>245.40504730784625</v>
      </c>
      <c r="M44" s="260">
        <f t="shared" si="290"/>
        <v>238.22246055737369</v>
      </c>
      <c r="N44" s="260">
        <f t="shared" si="290"/>
        <v>231.79527451185734</v>
      </c>
      <c r="O44" s="260">
        <f t="shared" si="290"/>
        <v>222.29910969596736</v>
      </c>
      <c r="P44" s="260">
        <f t="shared" si="290"/>
        <v>210.78520760358228</v>
      </c>
      <c r="Q44" s="260">
        <f t="shared" si="290"/>
        <v>199.15786303304745</v>
      </c>
      <c r="R44" s="260">
        <f t="shared" si="290"/>
        <v>190.96037947539989</v>
      </c>
      <c r="S44" s="260">
        <f t="shared" si="290"/>
        <v>369.81924426901935</v>
      </c>
      <c r="T44" s="260">
        <f t="shared" si="290"/>
        <v>348.30198343504793</v>
      </c>
      <c r="U44" s="260">
        <f t="shared" si="290"/>
        <v>313.6307195778158</v>
      </c>
      <c r="V44" s="260">
        <f t="shared" si="290"/>
        <v>287.35722634591718</v>
      </c>
      <c r="W44" s="260">
        <f t="shared" si="290"/>
        <v>407.61889758572335</v>
      </c>
      <c r="X44" s="260">
        <f t="shared" si="290"/>
        <v>382.73469704563439</v>
      </c>
      <c r="Y44" s="260">
        <f t="shared" si="290"/>
        <v>355.59906126889388</v>
      </c>
      <c r="Z44" s="260">
        <f t="shared" si="290"/>
        <v>426.16901314546664</v>
      </c>
      <c r="AA44" s="260">
        <f t="shared" si="290"/>
        <v>469.14575987004082</v>
      </c>
      <c r="AB44" s="260">
        <f t="shared" si="290"/>
        <v>510.24277364364497</v>
      </c>
      <c r="AC44" s="260">
        <f t="shared" si="290"/>
        <v>560.89252047467846</v>
      </c>
      <c r="AD44" s="260">
        <f t="shared" si="290"/>
        <v>621.06859696851893</v>
      </c>
      <c r="AE44" s="260">
        <f t="shared" si="290"/>
        <v>669.89317783079719</v>
      </c>
      <c r="AF44" s="260">
        <f t="shared" si="290"/>
        <v>646.95447434449295</v>
      </c>
      <c r="AG44" s="260">
        <f t="shared" si="290"/>
        <v>846.53826552509804</v>
      </c>
      <c r="AH44" s="260">
        <f t="shared" si="290"/>
        <v>1020.7662088789531</v>
      </c>
      <c r="AI44" s="260">
        <f t="shared" si="290"/>
        <v>1242.3122537910212</v>
      </c>
      <c r="AJ44" s="260">
        <f t="shared" si="290"/>
        <v>1372.2292716564459</v>
      </c>
      <c r="AK44" s="260">
        <f t="shared" si="290"/>
        <v>1451.9352513479087</v>
      </c>
      <c r="AL44" s="260">
        <f t="shared" si="290"/>
        <v>1679.7272533324917</v>
      </c>
      <c r="AM44" s="260">
        <f t="shared" ref="AM44:BV44" si="291">$AT$25*((AM4/$AT$4)/(AM13/$AT$13))</f>
        <v>2027.9925887175318</v>
      </c>
      <c r="AN44" s="260">
        <f t="shared" si="291"/>
        <v>2414.0311175414281</v>
      </c>
      <c r="AO44" s="260">
        <f t="shared" si="291"/>
        <v>3180.8317411215494</v>
      </c>
      <c r="AP44" s="260">
        <f t="shared" si="291"/>
        <v>4613.5849565745702</v>
      </c>
      <c r="AQ44" s="260">
        <f t="shared" si="291"/>
        <v>5513.8204743385368</v>
      </c>
      <c r="AR44" s="260">
        <f t="shared" si="291"/>
        <v>6310.4464431054284</v>
      </c>
      <c r="AS44" s="260">
        <f t="shared" si="291"/>
        <v>7352.4285568222458</v>
      </c>
      <c r="AT44" s="260">
        <f t="shared" si="291"/>
        <v>8634</v>
      </c>
      <c r="AU44" s="260">
        <f t="shared" si="291"/>
        <v>9429.6390637293407</v>
      </c>
      <c r="AV44" s="260">
        <f t="shared" si="291"/>
        <v>10218.519259497671</v>
      </c>
      <c r="AW44" s="260">
        <f t="shared" si="291"/>
        <v>11649.503225806449</v>
      </c>
      <c r="AX44" s="260">
        <f t="shared" si="291"/>
        <v>13156.300767909986</v>
      </c>
      <c r="AY44" s="260">
        <f t="shared" si="291"/>
        <v>14778.232183773902</v>
      </c>
      <c r="AZ44" s="260">
        <f t="shared" si="291"/>
        <v>15758.260745920421</v>
      </c>
      <c r="BA44" s="260">
        <f t="shared" si="291"/>
        <v>17106.895614338049</v>
      </c>
      <c r="BB44" s="260">
        <f t="shared" si="291"/>
        <v>19653.114353109144</v>
      </c>
      <c r="BC44" s="260">
        <f t="shared" si="291"/>
        <v>23738.93923815366</v>
      </c>
      <c r="BD44" s="260">
        <f t="shared" si="291"/>
        <v>26382.612563860337</v>
      </c>
      <c r="BE44" s="260">
        <f t="shared" si="291"/>
        <v>29183.791367557285</v>
      </c>
      <c r="BF44" s="260">
        <f t="shared" si="291"/>
        <v>34375.089704659717</v>
      </c>
      <c r="BG44" s="260">
        <f t="shared" si="291"/>
        <v>43950.017964747822</v>
      </c>
      <c r="BH44" s="260">
        <f t="shared" si="291"/>
        <v>58384.67153746244</v>
      </c>
      <c r="BI44" s="260">
        <f t="shared" si="291"/>
        <v>66369.4188124262</v>
      </c>
      <c r="BJ44" s="260">
        <f t="shared" si="291"/>
        <v>74218.269885228394</v>
      </c>
      <c r="BK44" s="260">
        <f t="shared" si="291"/>
        <v>79898.089154282046</v>
      </c>
      <c r="BL44" s="260">
        <f t="shared" si="291"/>
        <v>85820.140406297985</v>
      </c>
      <c r="BM44" s="260">
        <f t="shared" si="291"/>
        <v>109846.64022617192</v>
      </c>
      <c r="BN44" s="260">
        <f t="shared" si="291"/>
        <v>152376.86470794759</v>
      </c>
      <c r="BO44" s="260">
        <f t="shared" si="291"/>
        <v>221433.31540370116</v>
      </c>
      <c r="BP44" s="260">
        <f t="shared" si="291"/>
        <v>309287.69070163748</v>
      </c>
      <c r="BQ44" s="260">
        <f t="shared" si="291"/>
        <v>419505.25641206047</v>
      </c>
      <c r="BR44" s="260">
        <f t="shared" si="291"/>
        <v>570283.95726740977</v>
      </c>
      <c r="BS44" s="260">
        <f t="shared" si="291"/>
        <v>736639.96041175688</v>
      </c>
      <c r="BT44" s="269">
        <f t="shared" si="291"/>
        <v>1029711.7726185846</v>
      </c>
      <c r="BU44" s="269">
        <f t="shared" si="291"/>
        <v>1537475.4335408979</v>
      </c>
      <c r="BV44" s="269">
        <f t="shared" si="291"/>
        <v>2157557.0171270715</v>
      </c>
    </row>
    <row r="45" spans="4:74" customFormat="1" ht="25.5" customHeight="1" x14ac:dyDescent="0.25">
      <c r="D45" s="1"/>
      <c r="E45" s="39" t="s">
        <v>20675</v>
      </c>
      <c r="F45" s="260"/>
      <c r="G45" s="260">
        <f>AVERAGE(G42,G43)</f>
        <v>254.06679420807188</v>
      </c>
      <c r="H45" s="260">
        <f t="shared" ref="H45:BS45" si="292">AVERAGE(H42,H43)</f>
        <v>251.37525861289458</v>
      </c>
      <c r="I45" s="260">
        <f t="shared" si="292"/>
        <v>248.39753516375967</v>
      </c>
      <c r="J45" s="260">
        <f t="shared" si="292"/>
        <v>245.3559326923679</v>
      </c>
      <c r="K45" s="260">
        <f t="shared" si="292"/>
        <v>242.25767131769302</v>
      </c>
      <c r="L45" s="260">
        <f t="shared" si="292"/>
        <v>238.47740085809292</v>
      </c>
      <c r="M45" s="260">
        <f t="shared" si="292"/>
        <v>231.49757449151556</v>
      </c>
      <c r="N45" s="260">
        <f t="shared" si="292"/>
        <v>225.25182429289225</v>
      </c>
      <c r="O45" s="260">
        <f t="shared" si="292"/>
        <v>216.02373086833978</v>
      </c>
      <c r="P45" s="260">
        <f t="shared" si="292"/>
        <v>204.83485975566828</v>
      </c>
      <c r="Q45" s="260">
        <f t="shared" si="292"/>
        <v>193.53574858219588</v>
      </c>
      <c r="R45" s="260">
        <f t="shared" si="292"/>
        <v>185.56967537444962</v>
      </c>
      <c r="S45" s="260">
        <f t="shared" si="292"/>
        <v>359.37945501970989</v>
      </c>
      <c r="T45" s="260">
        <f t="shared" si="292"/>
        <v>338.46961435602486</v>
      </c>
      <c r="U45" s="260">
        <f t="shared" si="292"/>
        <v>304.77710077554525</v>
      </c>
      <c r="V45" s="260">
        <f t="shared" si="292"/>
        <v>279.24529347923476</v>
      </c>
      <c r="W45" s="260">
        <f t="shared" si="292"/>
        <v>396.11204538488096</v>
      </c>
      <c r="X45" s="260">
        <f t="shared" si="292"/>
        <v>371.93031182914149</v>
      </c>
      <c r="Y45" s="260">
        <f t="shared" si="292"/>
        <v>345.56069978709104</v>
      </c>
      <c r="Z45" s="260">
        <f t="shared" si="292"/>
        <v>414.13850161646565</v>
      </c>
      <c r="AA45" s="260">
        <f t="shared" si="292"/>
        <v>455.90203895462093</v>
      </c>
      <c r="AB45" s="260">
        <f t="shared" si="292"/>
        <v>495.83890714569736</v>
      </c>
      <c r="AC45" s="260">
        <f t="shared" si="292"/>
        <v>545.05884011322564</v>
      </c>
      <c r="AD45" s="260">
        <f t="shared" si="292"/>
        <v>603.53617981556226</v>
      </c>
      <c r="AE45" s="260">
        <f t="shared" si="292"/>
        <v>650.98247022301121</v>
      </c>
      <c r="AF45" s="260">
        <f t="shared" si="292"/>
        <v>628.69131343353411</v>
      </c>
      <c r="AG45" s="260">
        <f t="shared" si="292"/>
        <v>822.64096645125846</v>
      </c>
      <c r="AH45" s="260">
        <f t="shared" si="292"/>
        <v>991.95055296419218</v>
      </c>
      <c r="AI45" s="260">
        <f t="shared" si="292"/>
        <v>1207.2424776438975</v>
      </c>
      <c r="AJ45" s="260">
        <f t="shared" si="292"/>
        <v>1333.4920111708725</v>
      </c>
      <c r="AK45" s="260">
        <f t="shared" si="292"/>
        <v>1410.9479358887677</v>
      </c>
      <c r="AL45" s="260">
        <f t="shared" si="292"/>
        <v>1632.3094977860646</v>
      </c>
      <c r="AM45" s="260">
        <f t="shared" si="292"/>
        <v>1970.7434986459198</v>
      </c>
      <c r="AN45" s="260">
        <f t="shared" si="292"/>
        <v>2345.8843769405657</v>
      </c>
      <c r="AO45" s="260">
        <f t="shared" si="292"/>
        <v>3091.0386502280235</v>
      </c>
      <c r="AP45" s="260">
        <f t="shared" si="292"/>
        <v>4483.3460483056806</v>
      </c>
      <c r="AQ45" s="260">
        <f t="shared" si="292"/>
        <v>5358.1684237688023</v>
      </c>
      <c r="AR45" s="260">
        <f t="shared" si="292"/>
        <v>6132.3060895246063</v>
      </c>
      <c r="AS45" s="260">
        <f t="shared" si="292"/>
        <v>7144.8736342666389</v>
      </c>
      <c r="AT45" s="260">
        <f t="shared" si="292"/>
        <v>8390.2670364634432</v>
      </c>
      <c r="AU45" s="260">
        <f t="shared" si="292"/>
        <v>9163.4456569557879</v>
      </c>
      <c r="AV45" s="260">
        <f t="shared" si="292"/>
        <v>9930.0562085279271</v>
      </c>
      <c r="AW45" s="260">
        <f t="shared" si="292"/>
        <v>11320.644302369514</v>
      </c>
      <c r="AX45" s="260">
        <f t="shared" si="292"/>
        <v>12784.905797404892</v>
      </c>
      <c r="AY45" s="260">
        <f t="shared" si="292"/>
        <v>14361.051001705042</v>
      </c>
      <c r="AZ45" s="260">
        <f t="shared" si="292"/>
        <v>15313.413908789888</v>
      </c>
      <c r="BA45" s="260">
        <f t="shared" si="292"/>
        <v>16623.977573453965</v>
      </c>
      <c r="BB45" s="260">
        <f t="shared" si="292"/>
        <v>19098.31798942995</v>
      </c>
      <c r="BC45" s="260">
        <f t="shared" si="292"/>
        <v>23068.802336169705</v>
      </c>
      <c r="BD45" s="260">
        <f t="shared" si="292"/>
        <v>25637.846250908464</v>
      </c>
      <c r="BE45" s="260">
        <f t="shared" si="292"/>
        <v>28359.949352587704</v>
      </c>
      <c r="BF45" s="260">
        <f t="shared" si="292"/>
        <v>33404.700257641918</v>
      </c>
      <c r="BG45" s="260">
        <f t="shared" si="292"/>
        <v>42709.333678665702</v>
      </c>
      <c r="BH45" s="260">
        <f t="shared" si="292"/>
        <v>56736.505100245122</v>
      </c>
      <c r="BI45" s="260">
        <f t="shared" si="292"/>
        <v>64495.84745090759</v>
      </c>
      <c r="BJ45" s="260">
        <f t="shared" si="292"/>
        <v>72123.129872756443</v>
      </c>
      <c r="BK45" s="260">
        <f t="shared" si="292"/>
        <v>77642.61103863678</v>
      </c>
      <c r="BL45" s="260">
        <f t="shared" si="292"/>
        <v>83397.486114851316</v>
      </c>
      <c r="BM45" s="260">
        <f t="shared" si="292"/>
        <v>106745.73135926676</v>
      </c>
      <c r="BN45" s="260">
        <f t="shared" si="292"/>
        <v>148075.35152637737</v>
      </c>
      <c r="BO45" s="260">
        <f t="shared" si="292"/>
        <v>215182.37746195114</v>
      </c>
      <c r="BP45" s="260">
        <f t="shared" si="292"/>
        <v>300556.67316166888</v>
      </c>
      <c r="BQ45" s="260">
        <f t="shared" si="292"/>
        <v>407662.85898740496</v>
      </c>
      <c r="BR45" s="260">
        <f t="shared" si="292"/>
        <v>554185.16192780575</v>
      </c>
      <c r="BS45" s="260">
        <f t="shared" si="292"/>
        <v>715845.02867552673</v>
      </c>
      <c r="BT45" s="269">
        <f>AVERAGE(BT42,BT43)</f>
        <v>1000643.5884711663</v>
      </c>
      <c r="BU45" s="269">
        <f>AVERAGE(BU42,BU43)</f>
        <v>1494073.3668532008</v>
      </c>
      <c r="BV45" s="269">
        <f>AVERAGE(BV42,BV43)</f>
        <v>2096650.3961190251</v>
      </c>
    </row>
    <row r="46" spans="4:74" customFormat="1" ht="39.75" customHeight="1" x14ac:dyDescent="0.25">
      <c r="D46" s="1"/>
      <c r="E46" s="39" t="s">
        <v>20663</v>
      </c>
      <c r="F46" s="260"/>
      <c r="G46" s="260">
        <f t="shared" ref="G46:AL46" si="293">(G25-G45)/G45*100</f>
        <v>-70.086606462331076</v>
      </c>
      <c r="H46" s="260">
        <f t="shared" si="293"/>
        <v>-69.766316534342693</v>
      </c>
      <c r="I46" s="260">
        <f t="shared" si="293"/>
        <v>-69.403883194776512</v>
      </c>
      <c r="J46" s="260">
        <f t="shared" si="293"/>
        <v>-69.024592490579678</v>
      </c>
      <c r="K46" s="260">
        <f t="shared" si="293"/>
        <v>-68.628444421751766</v>
      </c>
      <c r="L46" s="260">
        <f t="shared" si="293"/>
        <v>-68.131152165137792</v>
      </c>
      <c r="M46" s="260">
        <f t="shared" si="293"/>
        <v>-67.170282381172242</v>
      </c>
      <c r="N46" s="260">
        <f t="shared" si="293"/>
        <v>-66.259984691099277</v>
      </c>
      <c r="O46" s="260">
        <f t="shared" si="293"/>
        <v>-64.818680015150832</v>
      </c>
      <c r="P46" s="260">
        <f t="shared" si="293"/>
        <v>-62.896940447219507</v>
      </c>
      <c r="Q46" s="260">
        <f t="shared" si="293"/>
        <v>-60.7307690921389</v>
      </c>
      <c r="R46" s="260">
        <f t="shared" si="293"/>
        <v>-59.045032629041202</v>
      </c>
      <c r="S46" s="260">
        <f t="shared" si="293"/>
        <v>-80.800238011319891</v>
      </c>
      <c r="T46" s="260">
        <f t="shared" si="293"/>
        <v>-79.909570278745008</v>
      </c>
      <c r="U46" s="260">
        <f t="shared" si="293"/>
        <v>-77.688612488613785</v>
      </c>
      <c r="V46" s="260">
        <f t="shared" si="293"/>
        <v>-75.648649560836162</v>
      </c>
      <c r="W46" s="260">
        <f t="shared" si="293"/>
        <v>-82.075778601730448</v>
      </c>
      <c r="X46" s="260">
        <f t="shared" si="293"/>
        <v>-80.910402367899451</v>
      </c>
      <c r="Y46" s="260">
        <f t="shared" si="293"/>
        <v>-71.061524050155995</v>
      </c>
      <c r="Z46" s="260">
        <f t="shared" si="293"/>
        <v>-65.95341909780214</v>
      </c>
      <c r="AA46" s="260">
        <f t="shared" si="293"/>
        <v>-56.13092662217565</v>
      </c>
      <c r="AB46" s="260">
        <f t="shared" si="293"/>
        <v>-45.546830611930346</v>
      </c>
      <c r="AC46" s="260">
        <f t="shared" si="293"/>
        <v>-35.786749201738637</v>
      </c>
      <c r="AD46" s="260">
        <f t="shared" si="293"/>
        <v>-25.439432622329644</v>
      </c>
      <c r="AE46" s="260">
        <f t="shared" si="293"/>
        <v>-10.903898871300527</v>
      </c>
      <c r="AF46" s="260">
        <f t="shared" si="293"/>
        <v>-2.3368087198945031</v>
      </c>
      <c r="AG46" s="260">
        <f t="shared" si="293"/>
        <v>-9.8026927590453816</v>
      </c>
      <c r="AH46" s="260">
        <f t="shared" si="293"/>
        <v>-9.5826647946482602E-2</v>
      </c>
      <c r="AI46" s="260">
        <f t="shared" si="293"/>
        <v>-19.982934837971897</v>
      </c>
      <c r="AJ46" s="260">
        <f t="shared" si="293"/>
        <v>-9.4782728439365833</v>
      </c>
      <c r="AK46" s="260">
        <f t="shared" si="293"/>
        <v>9.5826647946480756E-2</v>
      </c>
      <c r="AL46" s="260">
        <f t="shared" si="293"/>
        <v>-12.994441193520784</v>
      </c>
      <c r="AM46" s="260">
        <f t="shared" ref="AM46:BR46" si="294">(AM25-AM45)/AM45*100</f>
        <v>-23.988078558713379</v>
      </c>
      <c r="AN46" s="260">
        <f t="shared" si="294"/>
        <v>-23.014108548890515</v>
      </c>
      <c r="AO46" s="260">
        <f t="shared" si="294"/>
        <v>-14.753573210557619</v>
      </c>
      <c r="AP46" s="260">
        <f t="shared" si="294"/>
        <v>-9.9779504746179235</v>
      </c>
      <c r="AQ46" s="260">
        <f t="shared" si="294"/>
        <v>-17.023884873092619</v>
      </c>
      <c r="AR46" s="260">
        <f t="shared" si="294"/>
        <v>-22.019548108194414</v>
      </c>
      <c r="AS46" s="260">
        <f t="shared" si="294"/>
        <v>-9.4735564114160056</v>
      </c>
      <c r="AT46" s="260">
        <f t="shared" si="294"/>
        <v>2.904948823169899</v>
      </c>
      <c r="AU46" s="260">
        <f t="shared" si="294"/>
        <v>-11.267002562208454</v>
      </c>
      <c r="AV46" s="260">
        <f t="shared" si="294"/>
        <v>-20.191791128090351</v>
      </c>
      <c r="AW46" s="260">
        <f t="shared" si="294"/>
        <v>-29.412144869462853</v>
      </c>
      <c r="AX46" s="260">
        <f t="shared" si="294"/>
        <v>-34.899794086168235</v>
      </c>
      <c r="AY46" s="260">
        <f t="shared" si="294"/>
        <v>-39.09220154596278</v>
      </c>
      <c r="AZ46" s="260">
        <f t="shared" si="294"/>
        <v>-40.953728189832972</v>
      </c>
      <c r="BA46" s="260">
        <f t="shared" si="294"/>
        <v>-44.501850058240223</v>
      </c>
      <c r="BB46" s="260">
        <f t="shared" si="294"/>
        <v>-51.006156640712163</v>
      </c>
      <c r="BC46" s="260">
        <f t="shared" si="294"/>
        <v>-58.094920320839307</v>
      </c>
      <c r="BD46" s="260">
        <f t="shared" si="294"/>
        <v>-61.077073704479368</v>
      </c>
      <c r="BE46" s="260">
        <f t="shared" si="294"/>
        <v>-62.619820408696491</v>
      </c>
      <c r="BF46" s="260">
        <f t="shared" si="294"/>
        <v>-59.38296139359587</v>
      </c>
      <c r="BG46" s="260">
        <f t="shared" si="294"/>
        <v>-38.98523400982706</v>
      </c>
      <c r="BH46" s="260">
        <f t="shared" si="294"/>
        <v>-43.882690793616675</v>
      </c>
      <c r="BI46" s="260">
        <f t="shared" si="294"/>
        <v>-49.142462195000711</v>
      </c>
      <c r="BJ46" s="260">
        <f t="shared" si="294"/>
        <v>-52.163750989635993</v>
      </c>
      <c r="BK46" s="260">
        <f t="shared" si="294"/>
        <v>-53.067008550412339</v>
      </c>
      <c r="BL46" s="260">
        <f t="shared" si="294"/>
        <v>-51.493741736663466</v>
      </c>
      <c r="BM46" s="260">
        <f t="shared" si="294"/>
        <v>-3.1549096309361744</v>
      </c>
      <c r="BN46" s="260">
        <f t="shared" si="294"/>
        <v>-12.75725590495211</v>
      </c>
      <c r="BO46" s="260">
        <f t="shared" si="294"/>
        <v>6.3325922404860222</v>
      </c>
      <c r="BP46" s="260">
        <f t="shared" si="294"/>
        <v>-13.668195328862872</v>
      </c>
      <c r="BQ46" s="260">
        <f t="shared" si="294"/>
        <v>-14.32479258288506</v>
      </c>
      <c r="BR46" s="260">
        <f t="shared" si="294"/>
        <v>-6.5641525092580286</v>
      </c>
      <c r="BS46" s="260">
        <f t="shared" ref="BS46:BV46" si="295">(BS25-BS45)/BS45*100</f>
        <v>-3.6104223177111123</v>
      </c>
      <c r="BT46" s="270">
        <f t="shared" si="295"/>
        <v>0</v>
      </c>
      <c r="BU46" s="270">
        <f t="shared" si="295"/>
        <v>0</v>
      </c>
      <c r="BV46" s="270">
        <v>0</v>
      </c>
    </row>
    <row r="47" spans="4:74" ht="25.5" x14ac:dyDescent="0.45">
      <c r="E47" s="424" t="s">
        <v>20737</v>
      </c>
      <c r="F47" s="425"/>
      <c r="G47" s="425">
        <f>((G8/G11)/(G15/G18))</f>
        <v>1.3140591902835662E-2</v>
      </c>
      <c r="H47" s="425">
        <f t="shared" ref="H47:AL47" si="296">((H8/H11)/(H15/H18))</f>
        <v>1.2932808805601605E-2</v>
      </c>
      <c r="I47" s="425">
        <f t="shared" si="296"/>
        <v>1.4931097369108569E-2</v>
      </c>
      <c r="J47" s="425">
        <f t="shared" si="296"/>
        <v>1.6206037666965805E-2</v>
      </c>
      <c r="K47" s="425">
        <f t="shared" si="296"/>
        <v>1.6716539025210701E-2</v>
      </c>
      <c r="L47" s="425">
        <f t="shared" si="296"/>
        <v>1.6340341264055196E-2</v>
      </c>
      <c r="M47" s="425">
        <f t="shared" si="296"/>
        <v>1.733052722469567E-2</v>
      </c>
      <c r="N47" s="425">
        <f t="shared" si="296"/>
        <v>1.7248326858220451E-2</v>
      </c>
      <c r="O47" s="425">
        <f t="shared" si="296"/>
        <v>1.681915724988995E-2</v>
      </c>
      <c r="P47" s="425">
        <f t="shared" si="296"/>
        <v>1.7898335638822E-2</v>
      </c>
      <c r="Q47" s="425">
        <f t="shared" si="296"/>
        <v>1.6808196962805659E-2</v>
      </c>
      <c r="R47" s="425">
        <f t="shared" si="296"/>
        <v>1.5101867187641418E-2</v>
      </c>
      <c r="S47" s="425">
        <f t="shared" si="296"/>
        <v>1.5152008309485709E-2</v>
      </c>
      <c r="T47" s="425">
        <f t="shared" si="296"/>
        <v>1.0987668870329155E-2</v>
      </c>
      <c r="U47" s="425">
        <f t="shared" si="296"/>
        <v>9.501605041888123E-3</v>
      </c>
      <c r="V47" s="425">
        <f t="shared" si="296"/>
        <v>1.0561046590256765E-2</v>
      </c>
      <c r="W47" s="425">
        <f t="shared" si="296"/>
        <v>1.1175837902211227E-2</v>
      </c>
      <c r="X47" s="425">
        <f t="shared" si="296"/>
        <v>1.156603191692396E-2</v>
      </c>
      <c r="Y47" s="425">
        <f t="shared" si="296"/>
        <v>1.403546912120507E-2</v>
      </c>
      <c r="Z47" s="425">
        <f t="shared" si="296"/>
        <v>1.5756323969969992E-2</v>
      </c>
      <c r="AA47" s="425">
        <f t="shared" si="296"/>
        <v>1.7002505676909675E-2</v>
      </c>
      <c r="AB47" s="425">
        <f t="shared" si="296"/>
        <v>1.6879318992822325E-2</v>
      </c>
      <c r="AC47" s="425">
        <f t="shared" si="296"/>
        <v>1.4793796949324707E-2</v>
      </c>
      <c r="AD47" s="425">
        <f t="shared" si="296"/>
        <v>1.3488589867233766E-2</v>
      </c>
      <c r="AE47" s="425">
        <f t="shared" si="296"/>
        <v>1.3211162857644882E-2</v>
      </c>
      <c r="AF47" s="425">
        <f t="shared" si="296"/>
        <v>1.2875821023982371E-2</v>
      </c>
      <c r="AG47" s="425">
        <f t="shared" si="296"/>
        <v>1.2478216329332371E-2</v>
      </c>
      <c r="AH47" s="425">
        <f t="shared" si="296"/>
        <v>2.2974424702951707E-2</v>
      </c>
      <c r="AI47" s="425">
        <f t="shared" si="296"/>
        <v>3.0172127623300557E-2</v>
      </c>
      <c r="AJ47" s="425">
        <f t="shared" si="296"/>
        <v>3.632149966069697E-2</v>
      </c>
      <c r="AK47" s="425">
        <f t="shared" si="296"/>
        <v>4.2568081205109902E-2</v>
      </c>
      <c r="AL47" s="425">
        <f t="shared" si="296"/>
        <v>4.939286096024488E-2</v>
      </c>
      <c r="AM47" s="425">
        <f t="shared" ref="AM47:BV47" si="297">((AM8/AM11)/(AM15/AM18))</f>
        <v>7.0652850088843117E-2</v>
      </c>
      <c r="AN47" s="425">
        <f t="shared" si="297"/>
        <v>0.18167437199233874</v>
      </c>
      <c r="AO47" s="425">
        <f t="shared" si="297"/>
        <v>0.21458447950525253</v>
      </c>
      <c r="AP47" s="425">
        <f t="shared" si="297"/>
        <v>0.21154461260773838</v>
      </c>
      <c r="AQ47" s="425">
        <f t="shared" si="297"/>
        <v>0.22330269550067491</v>
      </c>
      <c r="AR47" s="425">
        <f t="shared" si="297"/>
        <v>0.26289007378502766</v>
      </c>
      <c r="AS47" s="425">
        <f t="shared" si="297"/>
        <v>0.30919724081158484</v>
      </c>
      <c r="AT47" s="425">
        <f t="shared" si="297"/>
        <v>0.3443189823618199</v>
      </c>
      <c r="AU47" s="425">
        <f t="shared" si="297"/>
        <v>0.44513332016326218</v>
      </c>
      <c r="AV47" s="425">
        <f t="shared" si="297"/>
        <v>0.4634274682493455</v>
      </c>
      <c r="AW47" s="425">
        <f t="shared" si="297"/>
        <v>0.57886369579127372</v>
      </c>
      <c r="AX47" s="425">
        <f t="shared" si="297"/>
        <v>0.60870087754334712</v>
      </c>
      <c r="AY47" s="425">
        <f t="shared" si="297"/>
        <v>0.63001759922454481</v>
      </c>
      <c r="AZ47" s="425">
        <f t="shared" si="297"/>
        <v>0.67603222334073643</v>
      </c>
      <c r="BA47" s="425">
        <f t="shared" si="297"/>
        <v>0.752864554132474</v>
      </c>
      <c r="BB47" s="425">
        <f t="shared" si="297"/>
        <v>0.66686409471860142</v>
      </c>
      <c r="BC47" s="425">
        <f t="shared" si="297"/>
        <v>0.61621136269776955</v>
      </c>
      <c r="BD47" s="425">
        <f t="shared" si="297"/>
        <v>0.69120645057295849</v>
      </c>
      <c r="BE47" s="425">
        <f t="shared" si="297"/>
        <v>0.77680326229172314</v>
      </c>
      <c r="BF47" s="425">
        <f t="shared" si="297"/>
        <v>0.68776407606512169</v>
      </c>
      <c r="BG47" s="425">
        <f t="shared" si="297"/>
        <v>0.85181608895775263</v>
      </c>
      <c r="BH47" s="426">
        <f t="shared" si="297"/>
        <v>1.4831967231778924</v>
      </c>
      <c r="BI47" s="426">
        <f t="shared" si="297"/>
        <v>1.9100587521656927</v>
      </c>
      <c r="BJ47" s="426">
        <f t="shared" si="297"/>
        <v>2.7938928746487632</v>
      </c>
      <c r="BK47" s="426">
        <f t="shared" si="297"/>
        <v>2.8811846011409967</v>
      </c>
      <c r="BL47" s="426">
        <f t="shared" si="297"/>
        <v>3.2184362446044457</v>
      </c>
      <c r="BM47" s="426">
        <f t="shared" si="297"/>
        <v>4.8552295879860905</v>
      </c>
      <c r="BN47" s="426">
        <f>((BN8/BN11)/(BN15/BN18))</f>
        <v>7.1210715178819548</v>
      </c>
      <c r="BO47" s="426">
        <f t="shared" si="297"/>
        <v>10.290010347926401</v>
      </c>
      <c r="BP47" s="426">
        <f t="shared" si="297"/>
        <v>8.9377164224118921</v>
      </c>
      <c r="BQ47" s="426">
        <f>((BQ8/BQ11)/(BQ15/BQ18))</f>
        <v>14.757239185662231</v>
      </c>
      <c r="BR47" s="426">
        <f t="shared" si="297"/>
        <v>19.046412925115519</v>
      </c>
      <c r="BS47" s="426">
        <f t="shared" si="297"/>
        <v>22.482275590221271</v>
      </c>
      <c r="BT47" s="427">
        <f t="shared" si="297"/>
        <v>30.536063739161541</v>
      </c>
      <c r="BU47" s="427">
        <f t="shared" si="297"/>
        <v>40.47155204781177</v>
      </c>
      <c r="BV47" s="427">
        <f t="shared" si="297"/>
        <v>54.701637333076299</v>
      </c>
    </row>
    <row r="48" spans="4:74" customFormat="1" ht="24.75" hidden="1" x14ac:dyDescent="0.25">
      <c r="D48" s="2"/>
      <c r="E48" s="264" t="s">
        <v>20557</v>
      </c>
      <c r="F48" s="260"/>
      <c r="G48" s="265"/>
      <c r="H48" s="265">
        <f t="shared" ref="H48:AM48" si="298">((H9/H10)/(H16/H17))</f>
        <v>0.26300634065218431</v>
      </c>
      <c r="I48" s="265">
        <f t="shared" si="298"/>
        <v>2.2163882951008764</v>
      </c>
      <c r="J48" s="265">
        <f t="shared" si="298"/>
        <v>1.2971415975412484</v>
      </c>
      <c r="K48" s="265">
        <f t="shared" si="298"/>
        <v>1.2148269854638549</v>
      </c>
      <c r="L48" s="265">
        <f t="shared" si="298"/>
        <v>0.65160687170529008</v>
      </c>
      <c r="M48" s="265">
        <f t="shared" si="298"/>
        <v>1.7072418992028544</v>
      </c>
      <c r="N48" s="265">
        <f t="shared" si="298"/>
        <v>0.4139314107289862</v>
      </c>
      <c r="O48" s="265">
        <f t="shared" si="298"/>
        <v>0.58905634887021718</v>
      </c>
      <c r="P48" s="265">
        <f t="shared" si="298"/>
        <v>3.6981026610993153</v>
      </c>
      <c r="Q48" s="265">
        <f t="shared" si="298"/>
        <v>-4.16629208611368E-2</v>
      </c>
      <c r="R48" s="265">
        <f t="shared" si="298"/>
        <v>0.41348779279973841</v>
      </c>
      <c r="S48" s="265">
        <f t="shared" si="298"/>
        <v>0.940848535503369</v>
      </c>
      <c r="T48" s="265">
        <f t="shared" si="298"/>
        <v>2.2583286548817068</v>
      </c>
      <c r="U48" s="265">
        <f t="shared" si="298"/>
        <v>-0.66930250089503007</v>
      </c>
      <c r="V48" s="265">
        <f t="shared" si="298"/>
        <v>2.5618691730499417</v>
      </c>
      <c r="W48" s="265">
        <f t="shared" si="298"/>
        <v>1.1304641672685209</v>
      </c>
      <c r="X48" s="265">
        <f t="shared" si="298"/>
        <v>-4.3772168827739968</v>
      </c>
      <c r="Y48" s="265">
        <f t="shared" si="298"/>
        <v>-0.87836060452109688</v>
      </c>
      <c r="Z48" s="265">
        <f t="shared" si="298"/>
        <v>-1.0132758509808439</v>
      </c>
      <c r="AA48" s="265">
        <f t="shared" si="298"/>
        <v>3.0040134028047966E-2</v>
      </c>
      <c r="AB48" s="265">
        <f t="shared" si="298"/>
        <v>-0.5962720409186516</v>
      </c>
      <c r="AC48" s="265">
        <f t="shared" si="298"/>
        <v>-0.17694460497357783</v>
      </c>
      <c r="AD48" s="265">
        <f t="shared" si="298"/>
        <v>0.84238906698080651</v>
      </c>
      <c r="AE48" s="265">
        <f t="shared" si="298"/>
        <v>-0.48697373078052153</v>
      </c>
      <c r="AF48" s="265">
        <f t="shared" si="298"/>
        <v>3.4980243605314505</v>
      </c>
      <c r="AG48" s="265">
        <f t="shared" si="298"/>
        <v>-0.72138989080051075</v>
      </c>
      <c r="AH48" s="265">
        <f t="shared" si="298"/>
        <v>-89.727607160688478</v>
      </c>
      <c r="AI48" s="265">
        <f t="shared" si="298"/>
        <v>-2.410448918725121</v>
      </c>
      <c r="AJ48" s="265">
        <f t="shared" si="298"/>
        <v>2.2011304877178417</v>
      </c>
      <c r="AK48" s="265">
        <f t="shared" si="298"/>
        <v>1.1646506208946963</v>
      </c>
      <c r="AL48" s="265">
        <f t="shared" si="298"/>
        <v>-0.1397892422410128</v>
      </c>
      <c r="AM48" s="265">
        <f t="shared" si="298"/>
        <v>-176.28629222607915</v>
      </c>
      <c r="AN48" s="265">
        <f t="shared" ref="AN48:BU48" si="299">((AN9/AN10)/(AN16/AN17))</f>
        <v>-107.29155821091888</v>
      </c>
      <c r="AO48" s="265">
        <f t="shared" si="299"/>
        <v>-166.95869069647617</v>
      </c>
      <c r="AP48" s="265">
        <f t="shared" si="299"/>
        <v>6.1126292806964138</v>
      </c>
      <c r="AQ48" s="265">
        <f t="shared" si="299"/>
        <v>2.7948204598886397</v>
      </c>
      <c r="AR48" s="265">
        <f t="shared" si="299"/>
        <v>6.2606524492144606</v>
      </c>
      <c r="AS48" s="265">
        <f t="shared" si="299"/>
        <v>4.3636703284542078</v>
      </c>
      <c r="AT48" s="265">
        <f t="shared" si="299"/>
        <v>5.0680785878037762</v>
      </c>
      <c r="AU48" s="265">
        <f t="shared" si="299"/>
        <v>2.5181147710749729</v>
      </c>
      <c r="AV48" s="265">
        <f t="shared" si="299"/>
        <v>1.4504326257427538</v>
      </c>
      <c r="AW48" s="265">
        <f t="shared" si="299"/>
        <v>1.4186292864993466</v>
      </c>
      <c r="AX48" s="265">
        <f t="shared" si="299"/>
        <v>1.9200277019331535</v>
      </c>
      <c r="AY48" s="265">
        <f t="shared" si="299"/>
        <v>4.6793360245428248</v>
      </c>
      <c r="AZ48" s="265">
        <f t="shared" si="299"/>
        <v>4.6372847909286206</v>
      </c>
      <c r="BA48" s="265">
        <f t="shared" si="299"/>
        <v>2.4378434977927403</v>
      </c>
      <c r="BB48" s="265">
        <f t="shared" si="299"/>
        <v>0.58356060876045146</v>
      </c>
      <c r="BC48" s="265">
        <f t="shared" si="299"/>
        <v>0.94831341622452003</v>
      </c>
      <c r="BD48" s="265">
        <f t="shared" si="299"/>
        <v>-11.191613037773431</v>
      </c>
      <c r="BE48" s="265">
        <f t="shared" si="299"/>
        <v>-4.2726695968327215</v>
      </c>
      <c r="BF48" s="265">
        <f t="shared" si="299"/>
        <v>1.7646503670550076</v>
      </c>
      <c r="BG48" s="265">
        <f t="shared" si="299"/>
        <v>-3.7307677851951362</v>
      </c>
      <c r="BH48" s="265">
        <f t="shared" si="299"/>
        <v>-10.438186867698278</v>
      </c>
      <c r="BI48" s="265">
        <f t="shared" si="299"/>
        <v>1.9793840948451125</v>
      </c>
      <c r="BJ48" s="265">
        <f t="shared" si="299"/>
        <v>-18.143087445177024</v>
      </c>
      <c r="BK48" s="265">
        <f t="shared" si="299"/>
        <v>1.1405366209885657</v>
      </c>
      <c r="BL48" s="265">
        <f t="shared" si="299"/>
        <v>3.7348983755126723</v>
      </c>
      <c r="BM48" s="265">
        <f t="shared" si="299"/>
        <v>-7.4789790713658775</v>
      </c>
      <c r="BN48" s="265">
        <f t="shared" si="299"/>
        <v>-3.2189153196632629</v>
      </c>
      <c r="BO48" s="265">
        <f t="shared" si="299"/>
        <v>-1.9624780596643023</v>
      </c>
      <c r="BP48" s="265">
        <f t="shared" si="299"/>
        <v>2.9008514684323394</v>
      </c>
      <c r="BQ48" s="265">
        <f t="shared" si="299"/>
        <v>-1.2082229827312225</v>
      </c>
      <c r="BR48" s="265">
        <f t="shared" si="299"/>
        <v>-1.7888784326972498</v>
      </c>
      <c r="BS48" s="260">
        <f t="shared" si="299"/>
        <v>3.3333333333333339</v>
      </c>
      <c r="BT48" s="268">
        <f t="shared" si="299"/>
        <v>30.240000000000002</v>
      </c>
      <c r="BU48" s="268">
        <f t="shared" si="299"/>
        <v>-1.555293721595691</v>
      </c>
      <c r="BV48" s="429"/>
    </row>
    <row r="49" spans="4:74" customFormat="1" ht="24.75" hidden="1" x14ac:dyDescent="0.25">
      <c r="D49" s="2"/>
      <c r="E49" s="264" t="s">
        <v>20554</v>
      </c>
      <c r="F49" s="260"/>
      <c r="G49" s="260"/>
      <c r="H49" s="260"/>
      <c r="I49" s="260"/>
      <c r="J49" s="260"/>
      <c r="K49" s="260"/>
      <c r="L49" s="260"/>
      <c r="M49" s="260"/>
      <c r="N49" s="260"/>
      <c r="O49" s="260"/>
      <c r="P49" s="260"/>
      <c r="Q49" s="260"/>
      <c r="R49" s="265">
        <f t="shared" ref="R49:AW49" si="300">((R9/R10)/(R16/R17))</f>
        <v>0.41348779279973841</v>
      </c>
      <c r="S49" s="265">
        <f t="shared" si="300"/>
        <v>0.940848535503369</v>
      </c>
      <c r="T49" s="265">
        <f t="shared" si="300"/>
        <v>2.2583286548817068</v>
      </c>
      <c r="U49" s="265">
        <f t="shared" si="300"/>
        <v>-0.66930250089503007</v>
      </c>
      <c r="V49" s="265">
        <f t="shared" si="300"/>
        <v>2.5618691730499417</v>
      </c>
      <c r="W49" s="265">
        <f t="shared" si="300"/>
        <v>1.1304641672685209</v>
      </c>
      <c r="X49" s="265">
        <f t="shared" si="300"/>
        <v>-4.3772168827739968</v>
      </c>
      <c r="Y49" s="265">
        <f t="shared" si="300"/>
        <v>-0.87836060452109688</v>
      </c>
      <c r="Z49" s="265">
        <f t="shared" si="300"/>
        <v>-1.0132758509808439</v>
      </c>
      <c r="AA49" s="265">
        <f t="shared" si="300"/>
        <v>3.0040134028047966E-2</v>
      </c>
      <c r="AB49" s="265">
        <f t="shared" si="300"/>
        <v>-0.5962720409186516</v>
      </c>
      <c r="AC49" s="265">
        <f t="shared" si="300"/>
        <v>-0.17694460497357783</v>
      </c>
      <c r="AD49" s="265">
        <f t="shared" si="300"/>
        <v>0.84238906698080651</v>
      </c>
      <c r="AE49" s="265">
        <f t="shared" si="300"/>
        <v>-0.48697373078052153</v>
      </c>
      <c r="AF49" s="265">
        <f t="shared" si="300"/>
        <v>3.4980243605314505</v>
      </c>
      <c r="AG49" s="265">
        <f t="shared" si="300"/>
        <v>-0.72138989080051075</v>
      </c>
      <c r="AH49" s="265">
        <f t="shared" si="300"/>
        <v>-89.727607160688478</v>
      </c>
      <c r="AI49" s="265">
        <f t="shared" si="300"/>
        <v>-2.410448918725121</v>
      </c>
      <c r="AJ49" s="265">
        <f t="shared" si="300"/>
        <v>2.2011304877178417</v>
      </c>
      <c r="AK49" s="265">
        <f t="shared" si="300"/>
        <v>1.1646506208946963</v>
      </c>
      <c r="AL49" s="265">
        <f t="shared" si="300"/>
        <v>-0.1397892422410128</v>
      </c>
      <c r="AM49" s="265">
        <f t="shared" si="300"/>
        <v>-176.28629222607915</v>
      </c>
      <c r="AN49" s="265">
        <f t="shared" si="300"/>
        <v>-107.29155821091888</v>
      </c>
      <c r="AO49" s="265">
        <f t="shared" si="300"/>
        <v>-166.95869069647617</v>
      </c>
      <c r="AP49" s="265">
        <f t="shared" si="300"/>
        <v>6.1126292806964138</v>
      </c>
      <c r="AQ49" s="265">
        <f t="shared" si="300"/>
        <v>2.7948204598886397</v>
      </c>
      <c r="AR49" s="265">
        <f t="shared" si="300"/>
        <v>6.2606524492144606</v>
      </c>
      <c r="AS49" s="265">
        <f t="shared" si="300"/>
        <v>4.3636703284542078</v>
      </c>
      <c r="AT49" s="265">
        <f t="shared" si="300"/>
        <v>5.0680785878037762</v>
      </c>
      <c r="AU49" s="265">
        <f t="shared" si="300"/>
        <v>2.5181147710749729</v>
      </c>
      <c r="AV49" s="265">
        <f t="shared" si="300"/>
        <v>1.4504326257427538</v>
      </c>
      <c r="AW49" s="265">
        <f t="shared" si="300"/>
        <v>1.4186292864993466</v>
      </c>
      <c r="AX49" s="265">
        <f t="shared" ref="AX49:BU49" si="301">((AX9/AX10)/(AX16/AX17))</f>
        <v>1.9200277019331535</v>
      </c>
      <c r="AY49" s="265">
        <f t="shared" si="301"/>
        <v>4.6793360245428248</v>
      </c>
      <c r="AZ49" s="265">
        <f t="shared" si="301"/>
        <v>4.6372847909286206</v>
      </c>
      <c r="BA49" s="265">
        <f t="shared" si="301"/>
        <v>2.4378434977927403</v>
      </c>
      <c r="BB49" s="265">
        <f t="shared" si="301"/>
        <v>0.58356060876045146</v>
      </c>
      <c r="BC49" s="265">
        <f t="shared" si="301"/>
        <v>0.94831341622452003</v>
      </c>
      <c r="BD49" s="265">
        <f t="shared" si="301"/>
        <v>-11.191613037773431</v>
      </c>
      <c r="BE49" s="265">
        <f t="shared" si="301"/>
        <v>-4.2726695968327215</v>
      </c>
      <c r="BF49" s="265">
        <f t="shared" si="301"/>
        <v>1.7646503670550076</v>
      </c>
      <c r="BG49" s="265">
        <f t="shared" si="301"/>
        <v>-3.7307677851951362</v>
      </c>
      <c r="BH49" s="265">
        <f t="shared" si="301"/>
        <v>-10.438186867698278</v>
      </c>
      <c r="BI49" s="265">
        <f t="shared" si="301"/>
        <v>1.9793840948451125</v>
      </c>
      <c r="BJ49" s="265">
        <f t="shared" si="301"/>
        <v>-18.143087445177024</v>
      </c>
      <c r="BK49" s="265">
        <f t="shared" si="301"/>
        <v>1.1405366209885657</v>
      </c>
      <c r="BL49" s="265">
        <f t="shared" si="301"/>
        <v>3.7348983755126723</v>
      </c>
      <c r="BM49" s="265">
        <f t="shared" si="301"/>
        <v>-7.4789790713658775</v>
      </c>
      <c r="BN49" s="265">
        <f>((BN9/BN10)/(BN16/BN17))</f>
        <v>-3.2189153196632629</v>
      </c>
      <c r="BO49" s="265">
        <f t="shared" si="301"/>
        <v>-1.9624780596643023</v>
      </c>
      <c r="BP49" s="265">
        <f t="shared" si="301"/>
        <v>2.9008514684323394</v>
      </c>
      <c r="BQ49" s="265">
        <f t="shared" si="301"/>
        <v>-1.2082229827312225</v>
      </c>
      <c r="BR49" s="265">
        <f t="shared" si="301"/>
        <v>-1.7888784326972498</v>
      </c>
      <c r="BS49" s="260">
        <f t="shared" si="301"/>
        <v>3.3333333333333339</v>
      </c>
      <c r="BT49" s="268">
        <f t="shared" si="301"/>
        <v>30.240000000000002</v>
      </c>
      <c r="BU49" s="268">
        <f t="shared" si="301"/>
        <v>-1.555293721595691</v>
      </c>
      <c r="BV49" s="429"/>
    </row>
    <row r="50" spans="4:74" customFormat="1" ht="24.75" hidden="1" x14ac:dyDescent="0.25">
      <c r="D50" s="2"/>
      <c r="E50" s="264" t="s">
        <v>20555</v>
      </c>
      <c r="F50" s="260"/>
      <c r="G50" s="260"/>
      <c r="H50" s="260"/>
      <c r="I50" s="260"/>
      <c r="J50" s="260"/>
      <c r="K50" s="260"/>
      <c r="L50" s="260"/>
      <c r="M50" s="260"/>
      <c r="N50" s="260"/>
      <c r="O50" s="260"/>
      <c r="P50" s="260"/>
      <c r="Q50" s="260"/>
      <c r="R50" s="266">
        <f>((R8/R11)/(R15/R18))</f>
        <v>1.5101867187641418E-2</v>
      </c>
      <c r="S50" s="265"/>
      <c r="T50" s="265"/>
      <c r="U50" s="265"/>
      <c r="V50" s="265"/>
      <c r="W50" s="265"/>
      <c r="X50" s="265"/>
      <c r="Y50" s="265"/>
      <c r="Z50" s="265"/>
      <c r="AA50" s="265"/>
      <c r="AB50" s="265"/>
      <c r="AC50" s="265"/>
      <c r="AD50" s="265"/>
      <c r="AE50" s="265"/>
      <c r="AF50" s="265"/>
      <c r="AG50" s="265"/>
      <c r="AH50" s="265"/>
      <c r="AI50" s="265"/>
      <c r="AJ50" s="265"/>
      <c r="AK50" s="265"/>
      <c r="AL50" s="265"/>
      <c r="AM50" s="265"/>
      <c r="AN50" s="265"/>
      <c r="AO50" s="265"/>
      <c r="AP50" s="265"/>
      <c r="AQ50" s="265"/>
      <c r="AR50" s="265"/>
      <c r="AS50" s="265"/>
      <c r="AT50" s="265"/>
      <c r="AU50" s="265"/>
      <c r="AV50" s="265"/>
      <c r="AW50" s="265"/>
      <c r="AX50" s="265"/>
      <c r="AY50" s="265"/>
      <c r="AZ50" s="265"/>
      <c r="BA50" s="265"/>
      <c r="BB50" s="265"/>
      <c r="BC50" s="265"/>
      <c r="BD50" s="265"/>
      <c r="BE50" s="265"/>
      <c r="BF50" s="265"/>
      <c r="BG50" s="265"/>
      <c r="BH50" s="265"/>
      <c r="BI50" s="265"/>
      <c r="BJ50" s="265"/>
      <c r="BK50" s="265"/>
      <c r="BL50" s="265"/>
      <c r="BM50" s="265"/>
      <c r="BN50" s="265"/>
      <c r="BO50" s="265"/>
      <c r="BP50" s="265"/>
      <c r="BQ50" s="265"/>
      <c r="BR50" s="265"/>
      <c r="BS50" s="260"/>
      <c r="BT50" s="268"/>
      <c r="BU50" s="268"/>
      <c r="BV50" s="429"/>
    </row>
    <row r="51" spans="4:74" customFormat="1" ht="24.75" hidden="1" x14ac:dyDescent="0.25">
      <c r="D51" s="2"/>
      <c r="E51" s="264" t="s">
        <v>20556</v>
      </c>
      <c r="F51" s="260"/>
      <c r="G51" s="260"/>
      <c r="H51" s="260"/>
      <c r="I51" s="260"/>
      <c r="J51" s="260"/>
      <c r="K51" s="260"/>
      <c r="L51" s="260"/>
      <c r="M51" s="260"/>
      <c r="N51" s="260"/>
      <c r="O51" s="260"/>
      <c r="P51" s="260"/>
      <c r="Q51" s="260"/>
      <c r="R51" s="266"/>
      <c r="S51" s="265"/>
      <c r="T51" s="265"/>
      <c r="U51" s="265"/>
      <c r="V51" s="265"/>
      <c r="W51" s="265"/>
      <c r="X51" s="265"/>
      <c r="Y51" s="265"/>
      <c r="Z51" s="265"/>
      <c r="AA51" s="265"/>
      <c r="AB51" s="266">
        <f>((AB8/AB11)/(AB15/AB18))</f>
        <v>1.6879318992822325E-2</v>
      </c>
      <c r="AC51" s="265"/>
      <c r="AD51" s="265"/>
      <c r="AE51" s="265"/>
      <c r="AF51" s="265"/>
      <c r="AG51" s="265"/>
      <c r="AH51" s="265"/>
      <c r="AI51" s="265"/>
      <c r="AJ51" s="265"/>
      <c r="AK51" s="265"/>
      <c r="AL51" s="265"/>
      <c r="AM51" s="265"/>
      <c r="AN51" s="265"/>
      <c r="AO51" s="265"/>
      <c r="AP51" s="265"/>
      <c r="AQ51" s="265"/>
      <c r="AR51" s="265"/>
      <c r="AS51" s="265"/>
      <c r="AT51" s="265"/>
      <c r="AU51" s="265"/>
      <c r="AV51" s="265"/>
      <c r="AW51" s="265"/>
      <c r="AX51" s="265"/>
      <c r="AY51" s="265"/>
      <c r="AZ51" s="265"/>
      <c r="BA51" s="265"/>
      <c r="BB51" s="265"/>
      <c r="BC51" s="265"/>
      <c r="BD51" s="265"/>
      <c r="BE51" s="265"/>
      <c r="BF51" s="265"/>
      <c r="BG51" s="265"/>
      <c r="BH51" s="265"/>
      <c r="BI51" s="265"/>
      <c r="BJ51" s="265"/>
      <c r="BK51" s="265"/>
      <c r="BL51" s="265"/>
      <c r="BM51" s="265"/>
      <c r="BN51" s="265"/>
      <c r="BO51" s="265"/>
      <c r="BP51" s="265"/>
      <c r="BQ51" s="265"/>
      <c r="BR51" s="265"/>
      <c r="BS51" s="260"/>
      <c r="BT51" s="268"/>
      <c r="BU51" s="268"/>
      <c r="BV51" s="429"/>
    </row>
    <row r="52" spans="4:74" customFormat="1" ht="24.75" hidden="1" x14ac:dyDescent="0.25">
      <c r="D52" s="2"/>
      <c r="E52" s="264" t="s">
        <v>20561</v>
      </c>
      <c r="F52" s="260"/>
      <c r="G52" s="260"/>
      <c r="H52" s="260"/>
      <c r="I52" s="260"/>
      <c r="J52" s="260"/>
      <c r="K52" s="260"/>
      <c r="L52" s="260"/>
      <c r="M52" s="260"/>
      <c r="N52" s="260"/>
      <c r="O52" s="260"/>
      <c r="P52" s="260"/>
      <c r="Q52" s="260"/>
      <c r="R52" s="266"/>
      <c r="S52" s="265"/>
      <c r="T52" s="265"/>
      <c r="U52" s="265"/>
      <c r="V52" s="265"/>
      <c r="W52" s="265"/>
      <c r="X52" s="265"/>
      <c r="Y52" s="265"/>
      <c r="Z52" s="265"/>
      <c r="AA52" s="265"/>
      <c r="AB52" s="265"/>
      <c r="AC52" s="265"/>
      <c r="AD52" s="265"/>
      <c r="AE52" s="265"/>
      <c r="AF52" s="265"/>
      <c r="AG52" s="266"/>
      <c r="AH52" s="266">
        <f>((AH8/AH11)/(AH15/AH18))</f>
        <v>2.2974424702951707E-2</v>
      </c>
      <c r="AI52" s="265"/>
      <c r="AJ52" s="265"/>
      <c r="AK52" s="265"/>
      <c r="AL52" s="265"/>
      <c r="AM52" s="265"/>
      <c r="AN52" s="265"/>
      <c r="AO52" s="265"/>
      <c r="AP52" s="265"/>
      <c r="AQ52" s="265"/>
      <c r="AR52" s="265"/>
      <c r="AS52" s="265"/>
      <c r="AT52" s="265"/>
      <c r="AU52" s="265"/>
      <c r="AV52" s="265"/>
      <c r="AW52" s="265"/>
      <c r="AX52" s="265"/>
      <c r="AY52" s="265"/>
      <c r="AZ52" s="265"/>
      <c r="BA52" s="265"/>
      <c r="BB52" s="265"/>
      <c r="BC52" s="265"/>
      <c r="BD52" s="265"/>
      <c r="BE52" s="265"/>
      <c r="BF52" s="265"/>
      <c r="BG52" s="265"/>
      <c r="BH52" s="265"/>
      <c r="BI52" s="265"/>
      <c r="BJ52" s="265"/>
      <c r="BK52" s="265"/>
      <c r="BL52" s="265"/>
      <c r="BM52" s="265"/>
      <c r="BN52" s="265"/>
      <c r="BO52" s="265"/>
      <c r="BP52" s="265"/>
      <c r="BQ52" s="265"/>
      <c r="BR52" s="265"/>
      <c r="BS52" s="260"/>
      <c r="BT52" s="268"/>
      <c r="BU52" s="268"/>
      <c r="BV52" s="430"/>
    </row>
    <row r="53" spans="4:74" ht="25.5" x14ac:dyDescent="0.45">
      <c r="E53" s="424" t="s">
        <v>20738</v>
      </c>
      <c r="F53" s="422"/>
      <c r="G53" s="422"/>
      <c r="H53" s="422"/>
      <c r="I53" s="422"/>
      <c r="J53" s="422"/>
      <c r="K53" s="422"/>
      <c r="L53" s="422"/>
      <c r="M53" s="422"/>
      <c r="N53" s="422"/>
      <c r="O53" s="422"/>
      <c r="P53" s="422"/>
      <c r="Q53" s="422"/>
      <c r="R53" s="425"/>
      <c r="S53" s="428"/>
      <c r="T53" s="428"/>
      <c r="U53" s="428"/>
      <c r="V53" s="428"/>
      <c r="W53" s="428"/>
      <c r="X53" s="428"/>
      <c r="Y53" s="428"/>
      <c r="Z53" s="428"/>
      <c r="AA53" s="428"/>
      <c r="AB53" s="428"/>
      <c r="AC53" s="428"/>
      <c r="AD53" s="428"/>
      <c r="AE53" s="428"/>
      <c r="AF53" s="428"/>
      <c r="AG53" s="425"/>
      <c r="AH53" s="425"/>
      <c r="AI53" s="428"/>
      <c r="AJ53" s="428"/>
      <c r="AK53" s="425">
        <f>((AK8/AK11)/(AK15/AK18))</f>
        <v>4.2568081205109902E-2</v>
      </c>
      <c r="AL53" s="428"/>
      <c r="AM53" s="428"/>
      <c r="AN53" s="428"/>
      <c r="AO53" s="428"/>
      <c r="AP53" s="428"/>
      <c r="AQ53" s="428"/>
      <c r="AR53" s="428"/>
      <c r="AS53" s="428"/>
      <c r="AT53" s="428"/>
      <c r="AU53" s="428"/>
      <c r="AV53" s="428"/>
      <c r="AW53" s="428"/>
      <c r="AX53" s="428"/>
      <c r="AY53" s="428"/>
      <c r="AZ53" s="428"/>
      <c r="BA53" s="428"/>
      <c r="BB53" s="428"/>
      <c r="BC53" s="428"/>
      <c r="BD53" s="428"/>
      <c r="BE53" s="428"/>
      <c r="BF53" s="428"/>
      <c r="BG53" s="428"/>
      <c r="BH53" s="428"/>
      <c r="BI53" s="428"/>
      <c r="BJ53" s="428"/>
      <c r="BK53" s="428"/>
      <c r="BL53" s="428"/>
      <c r="BM53" s="428"/>
      <c r="BN53" s="428"/>
      <c r="BO53" s="428"/>
      <c r="BP53" s="428"/>
      <c r="BQ53" s="428"/>
      <c r="BR53" s="428"/>
      <c r="BS53" s="422"/>
      <c r="BT53" s="429"/>
      <c r="BU53" s="429"/>
      <c r="BV53" s="430"/>
    </row>
    <row r="54" spans="4:74" ht="25.5" x14ac:dyDescent="0.45">
      <c r="E54" s="424" t="s">
        <v>20739</v>
      </c>
      <c r="F54" s="422"/>
      <c r="G54" s="422"/>
      <c r="H54" s="422"/>
      <c r="I54" s="422"/>
      <c r="J54" s="422"/>
      <c r="K54" s="422"/>
      <c r="L54" s="422"/>
      <c r="M54" s="422"/>
      <c r="N54" s="422"/>
      <c r="O54" s="422"/>
      <c r="P54" s="422"/>
      <c r="Q54" s="422"/>
      <c r="R54" s="425"/>
      <c r="S54" s="428"/>
      <c r="T54" s="428"/>
      <c r="U54" s="428"/>
      <c r="V54" s="428"/>
      <c r="W54" s="428"/>
      <c r="X54" s="428"/>
      <c r="Y54" s="428"/>
      <c r="Z54" s="428"/>
      <c r="AA54" s="428"/>
      <c r="AB54" s="428"/>
      <c r="AC54" s="428"/>
      <c r="AD54" s="428"/>
      <c r="AE54" s="428"/>
      <c r="AF54" s="428"/>
      <c r="AG54" s="425"/>
      <c r="AH54" s="425"/>
      <c r="AI54" s="428"/>
      <c r="AJ54" s="428"/>
      <c r="AK54" s="428"/>
      <c r="AL54" s="428"/>
      <c r="AM54" s="425">
        <f>((AM8/AM11)/(AM15/AM18))</f>
        <v>7.0652850088843117E-2</v>
      </c>
      <c r="AN54" s="428"/>
      <c r="AO54" s="428"/>
      <c r="AP54" s="428"/>
      <c r="AQ54" s="428"/>
      <c r="AR54" s="428"/>
      <c r="AS54" s="428"/>
      <c r="AT54" s="428"/>
      <c r="AU54" s="428"/>
      <c r="AV54" s="428"/>
      <c r="AW54" s="428"/>
      <c r="AX54" s="428"/>
      <c r="AY54" s="428"/>
      <c r="AZ54" s="428"/>
      <c r="BA54" s="428"/>
      <c r="BB54" s="428"/>
      <c r="BC54" s="428"/>
      <c r="BD54" s="428"/>
      <c r="BE54" s="428"/>
      <c r="BF54" s="428"/>
      <c r="BG54" s="428"/>
      <c r="BH54" s="428"/>
      <c r="BI54" s="428"/>
      <c r="BJ54" s="428"/>
      <c r="BK54" s="428"/>
      <c r="BL54" s="428"/>
      <c r="BM54" s="428"/>
      <c r="BN54" s="428"/>
      <c r="BO54" s="428"/>
      <c r="BP54" s="428"/>
      <c r="BQ54" s="428"/>
      <c r="BR54" s="428"/>
      <c r="BS54" s="422"/>
      <c r="BT54" s="429"/>
      <c r="BU54" s="429"/>
      <c r="BV54" s="430"/>
    </row>
    <row r="55" spans="4:74" ht="25.5" x14ac:dyDescent="0.45">
      <c r="E55" s="424" t="s">
        <v>20740</v>
      </c>
      <c r="F55" s="422"/>
      <c r="G55" s="422"/>
      <c r="H55" s="422"/>
      <c r="I55" s="422"/>
      <c r="J55" s="422"/>
      <c r="K55" s="422"/>
      <c r="L55" s="422"/>
      <c r="M55" s="422"/>
      <c r="N55" s="422"/>
      <c r="O55" s="422"/>
      <c r="P55" s="422"/>
      <c r="Q55" s="422"/>
      <c r="R55" s="425"/>
      <c r="S55" s="428"/>
      <c r="T55" s="428"/>
      <c r="U55" s="428"/>
      <c r="V55" s="428"/>
      <c r="W55" s="428"/>
      <c r="X55" s="428"/>
      <c r="Y55" s="428"/>
      <c r="Z55" s="428"/>
      <c r="AA55" s="428"/>
      <c r="AB55" s="428"/>
      <c r="AC55" s="428"/>
      <c r="AD55" s="428"/>
      <c r="AE55" s="428"/>
      <c r="AF55" s="428"/>
      <c r="AG55" s="425"/>
      <c r="AH55" s="425"/>
      <c r="AI55" s="428"/>
      <c r="AJ55" s="428"/>
      <c r="AK55" s="428"/>
      <c r="AL55" s="428"/>
      <c r="AM55" s="425"/>
      <c r="AN55" s="428"/>
      <c r="AO55" s="428"/>
      <c r="AP55" s="428"/>
      <c r="AQ55" s="428"/>
      <c r="AR55" s="428"/>
      <c r="AS55" s="428"/>
      <c r="AT55" s="425">
        <f>((AT8/AT11)/(AT15/AT18))</f>
        <v>0.3443189823618199</v>
      </c>
      <c r="AU55" s="428"/>
      <c r="AV55" s="428"/>
      <c r="AW55" s="428"/>
      <c r="AX55" s="428"/>
      <c r="AY55" s="428"/>
      <c r="AZ55" s="428"/>
      <c r="BA55" s="428"/>
      <c r="BB55" s="428"/>
      <c r="BC55" s="428"/>
      <c r="BD55" s="428"/>
      <c r="BE55" s="428"/>
      <c r="BF55" s="428"/>
      <c r="BG55" s="428"/>
      <c r="BH55" s="428"/>
      <c r="BI55" s="428"/>
      <c r="BJ55" s="428"/>
      <c r="BK55" s="428"/>
      <c r="BL55" s="428"/>
      <c r="BM55" s="428"/>
      <c r="BN55" s="428"/>
      <c r="BO55" s="428"/>
      <c r="BP55" s="428"/>
      <c r="BQ55" s="428"/>
      <c r="BR55" s="428"/>
      <c r="BS55" s="422"/>
      <c r="BT55" s="429"/>
      <c r="BU55" s="429"/>
      <c r="BV55" s="430"/>
    </row>
    <row r="56" spans="4:74" ht="25.5" x14ac:dyDescent="0.45">
      <c r="E56" s="424" t="s">
        <v>20741</v>
      </c>
      <c r="F56" s="422"/>
      <c r="G56" s="422"/>
      <c r="H56" s="422"/>
      <c r="I56" s="422"/>
      <c r="J56" s="422"/>
      <c r="K56" s="422"/>
      <c r="L56" s="422"/>
      <c r="M56" s="422"/>
      <c r="N56" s="422"/>
      <c r="O56" s="422"/>
      <c r="P56" s="422"/>
      <c r="Q56" s="422"/>
      <c r="R56" s="425"/>
      <c r="S56" s="428"/>
      <c r="T56" s="428"/>
      <c r="U56" s="428"/>
      <c r="V56" s="428"/>
      <c r="W56" s="428"/>
      <c r="X56" s="428"/>
      <c r="Y56" s="428"/>
      <c r="Z56" s="428"/>
      <c r="AA56" s="428"/>
      <c r="AB56" s="428"/>
      <c r="AC56" s="428"/>
      <c r="AD56" s="428"/>
      <c r="AE56" s="428"/>
      <c r="AF56" s="428"/>
      <c r="AG56" s="425"/>
      <c r="AH56" s="425"/>
      <c r="AI56" s="428"/>
      <c r="AJ56" s="428"/>
      <c r="AK56" s="428"/>
      <c r="AL56" s="428"/>
      <c r="AM56" s="425"/>
      <c r="AN56" s="428"/>
      <c r="AO56" s="428"/>
      <c r="AP56" s="428"/>
      <c r="AQ56" s="428"/>
      <c r="AR56" s="428"/>
      <c r="AS56" s="428"/>
      <c r="AT56" s="428"/>
      <c r="AU56" s="428"/>
      <c r="AV56" s="428"/>
      <c r="AW56" s="425">
        <f>((AW8/AW11)/(AW15/AW18))</f>
        <v>0.57886369579127372</v>
      </c>
      <c r="AX56" s="428"/>
      <c r="AY56" s="428"/>
      <c r="AZ56" s="428"/>
      <c r="BA56" s="428"/>
      <c r="BB56" s="428"/>
      <c r="BC56" s="428"/>
      <c r="BD56" s="428"/>
      <c r="BE56" s="428"/>
      <c r="BF56" s="428"/>
      <c r="BG56" s="428"/>
      <c r="BH56" s="428"/>
      <c r="BI56" s="428"/>
      <c r="BJ56" s="428"/>
      <c r="BK56" s="428"/>
      <c r="BL56" s="428"/>
      <c r="BM56" s="428"/>
      <c r="BN56" s="428"/>
      <c r="BO56" s="428"/>
      <c r="BP56" s="428"/>
      <c r="BQ56" s="428"/>
      <c r="BR56" s="428"/>
      <c r="BS56" s="422"/>
      <c r="BT56" s="429"/>
      <c r="BU56" s="429"/>
      <c r="BV56" s="430"/>
    </row>
    <row r="57" spans="4:74" ht="24.75" x14ac:dyDescent="0.45">
      <c r="E57" s="424" t="s">
        <v>20558</v>
      </c>
      <c r="F57" s="422"/>
      <c r="G57" s="422">
        <f t="shared" ref="G57:AL57" si="302">$R$25*(G47/$R$50)</f>
        <v>66.12990117094806</v>
      </c>
      <c r="H57" s="422">
        <f t="shared" si="302"/>
        <v>65.084234751453167</v>
      </c>
      <c r="I57" s="422">
        <f t="shared" si="302"/>
        <v>75.140602546212463</v>
      </c>
      <c r="J57" s="422">
        <f t="shared" si="302"/>
        <v>81.556727216971339</v>
      </c>
      <c r="K57" s="422">
        <f t="shared" si="302"/>
        <v>84.125820345956228</v>
      </c>
      <c r="L57" s="422">
        <f t="shared" si="302"/>
        <v>82.232608765389827</v>
      </c>
      <c r="M57" s="422">
        <f t="shared" si="302"/>
        <v>87.215709998743307</v>
      </c>
      <c r="N57" s="422">
        <f t="shared" si="302"/>
        <v>86.802037452528026</v>
      </c>
      <c r="O57" s="422">
        <f t="shared" si="302"/>
        <v>84.642245565349327</v>
      </c>
      <c r="P57" s="422">
        <f t="shared" si="302"/>
        <v>90.073200330065745</v>
      </c>
      <c r="Q57" s="422">
        <f t="shared" si="302"/>
        <v>84.587088027009443</v>
      </c>
      <c r="R57" s="422">
        <f t="shared" si="302"/>
        <v>76</v>
      </c>
      <c r="S57" s="422">
        <f t="shared" si="302"/>
        <v>76.252334708868631</v>
      </c>
      <c r="T57" s="422">
        <f t="shared" si="302"/>
        <v>55.295336912271871</v>
      </c>
      <c r="U57" s="422">
        <f t="shared" si="302"/>
        <v>47.816735123617327</v>
      </c>
      <c r="V57" s="422">
        <f t="shared" si="302"/>
        <v>53.148364429820475</v>
      </c>
      <c r="W57" s="422">
        <f t="shared" si="302"/>
        <v>56.242295738312954</v>
      </c>
      <c r="X57" s="422">
        <f t="shared" si="302"/>
        <v>58.205943329018538</v>
      </c>
      <c r="Y57" s="422">
        <f t="shared" si="302"/>
        <v>70.633362084160922</v>
      </c>
      <c r="Z57" s="422">
        <f t="shared" si="302"/>
        <v>79.293547403043988</v>
      </c>
      <c r="AA57" s="422">
        <f t="shared" si="302"/>
        <v>85.564944744223197</v>
      </c>
      <c r="AB57" s="422">
        <f t="shared" si="302"/>
        <v>84.945008952554986</v>
      </c>
      <c r="AC57" s="422">
        <f t="shared" si="302"/>
        <v>74.449639516679753</v>
      </c>
      <c r="AD57" s="422">
        <f t="shared" si="302"/>
        <v>67.881197548120511</v>
      </c>
      <c r="AE57" s="422">
        <f t="shared" si="302"/>
        <v>66.485048815862456</v>
      </c>
      <c r="AF57" s="422">
        <f t="shared" si="302"/>
        <v>64.797444293740369</v>
      </c>
      <c r="AG57" s="422">
        <f t="shared" si="302"/>
        <v>62.796502528199689</v>
      </c>
      <c r="AH57" s="422">
        <f t="shared" si="302"/>
        <v>115.618569262297</v>
      </c>
      <c r="AI57" s="422">
        <f t="shared" si="302"/>
        <v>151.84093932751449</v>
      </c>
      <c r="AJ57" s="422">
        <f t="shared" si="302"/>
        <v>182.78759440236405</v>
      </c>
      <c r="AK57" s="422">
        <f t="shared" si="302"/>
        <v>214.22345537748143</v>
      </c>
      <c r="AL57" s="422">
        <f t="shared" si="302"/>
        <v>248.56909323441624</v>
      </c>
      <c r="AM57" s="422">
        <f t="shared" ref="AM57:BV57" si="303">$R$25*(AM47/$R$50)</f>
        <v>355.55978211398201</v>
      </c>
      <c r="AN57" s="422">
        <f t="shared" si="303"/>
        <v>914.27451320171065</v>
      </c>
      <c r="AO57" s="422">
        <f t="shared" si="303"/>
        <v>1079.8943097410599</v>
      </c>
      <c r="AP57" s="422">
        <f t="shared" si="303"/>
        <v>1064.5962090929402</v>
      </c>
      <c r="AQ57" s="422">
        <f t="shared" si="303"/>
        <v>1123.7686470941474</v>
      </c>
      <c r="AR57" s="422">
        <f t="shared" si="303"/>
        <v>1322.9917439621245</v>
      </c>
      <c r="AS57" s="422">
        <f t="shared" si="303"/>
        <v>1556.0321124338054</v>
      </c>
      <c r="AT57" s="422">
        <f t="shared" si="303"/>
        <v>1732.7819357935448</v>
      </c>
      <c r="AU57" s="422">
        <f t="shared" si="303"/>
        <v>2240.1291119877378</v>
      </c>
      <c r="AV57" s="422">
        <f t="shared" si="303"/>
        <v>2332.1942346157616</v>
      </c>
      <c r="AW57" s="422">
        <f t="shared" si="303"/>
        <v>2913.1259289671752</v>
      </c>
      <c r="AX57" s="422">
        <f t="shared" si="303"/>
        <v>3063.2812564496789</v>
      </c>
      <c r="AY57" s="422">
        <f t="shared" si="303"/>
        <v>3170.5574513493934</v>
      </c>
      <c r="AZ57" s="422">
        <f t="shared" si="303"/>
        <v>3402.1256004649158</v>
      </c>
      <c r="BA57" s="422">
        <f t="shared" si="303"/>
        <v>3788.7835592205461</v>
      </c>
      <c r="BB57" s="422">
        <f t="shared" si="303"/>
        <v>3355.9870821860327</v>
      </c>
      <c r="BC57" s="422">
        <f t="shared" si="303"/>
        <v>3101.077700071115</v>
      </c>
      <c r="BD57" s="422">
        <f t="shared" si="303"/>
        <v>3478.489751686735</v>
      </c>
      <c r="BE57" s="422">
        <f t="shared" si="303"/>
        <v>3909.2548756145734</v>
      </c>
      <c r="BF57" s="422">
        <f t="shared" si="303"/>
        <v>3461.1660353975535</v>
      </c>
      <c r="BG57" s="422">
        <f t="shared" si="303"/>
        <v>4286.7561975228755</v>
      </c>
      <c r="BH57" s="422">
        <f t="shared" si="303"/>
        <v>7464.173109254094</v>
      </c>
      <c r="BI57" s="422">
        <f t="shared" si="303"/>
        <v>9612.3521257945958</v>
      </c>
      <c r="BJ57" s="422">
        <f t="shared" si="303"/>
        <v>14060.23876617526</v>
      </c>
      <c r="BK57" s="422">
        <f t="shared" si="303"/>
        <v>14499.533532244901</v>
      </c>
      <c r="BL57" s="422">
        <f t="shared" si="303"/>
        <v>16196.749153648148</v>
      </c>
      <c r="BM57" s="422">
        <f t="shared" si="303"/>
        <v>24433.895762830649</v>
      </c>
      <c r="BN57" s="422">
        <f t="shared" si="303"/>
        <v>35836.723276305835</v>
      </c>
      <c r="BO57" s="422">
        <f t="shared" si="303"/>
        <v>51784.377171743901</v>
      </c>
      <c r="BP57" s="422">
        <f t="shared" si="303"/>
        <v>44978.971120814793</v>
      </c>
      <c r="BQ57" s="422">
        <f t="shared" si="303"/>
        <v>74265.66292598228</v>
      </c>
      <c r="BR57" s="422">
        <f t="shared" si="303"/>
        <v>95850.888126824517</v>
      </c>
      <c r="BS57" s="422">
        <f t="shared" si="303"/>
        <v>113141.83363068437</v>
      </c>
      <c r="BT57" s="430">
        <f t="shared" si="303"/>
        <v>153672.44429718269</v>
      </c>
      <c r="BU57" s="430">
        <f t="shared" si="303"/>
        <v>203672.69274827157</v>
      </c>
      <c r="BV57" s="430">
        <f t="shared" si="303"/>
        <v>275285.45878856204</v>
      </c>
    </row>
    <row r="58" spans="4:74" ht="24.75" x14ac:dyDescent="0.45">
      <c r="E58" s="424" t="s">
        <v>20559</v>
      </c>
      <c r="F58" s="422"/>
      <c r="G58" s="422">
        <f t="shared" ref="G58:AL58" si="304">$AB$25*(G47/$AB$51)</f>
        <v>210.19567289855385</v>
      </c>
      <c r="H58" s="422">
        <f t="shared" si="304"/>
        <v>206.87199400623291</v>
      </c>
      <c r="I58" s="422">
        <f t="shared" si="304"/>
        <v>238.83643003450575</v>
      </c>
      <c r="J58" s="422">
        <f t="shared" si="304"/>
        <v>259.23025519817702</v>
      </c>
      <c r="K58" s="422">
        <f t="shared" si="304"/>
        <v>267.39618693895011</v>
      </c>
      <c r="L58" s="422">
        <f t="shared" si="304"/>
        <v>261.37856291305314</v>
      </c>
      <c r="M58" s="422">
        <f t="shared" si="304"/>
        <v>277.21748446472321</v>
      </c>
      <c r="N58" s="422">
        <f t="shared" si="304"/>
        <v>275.90261512919221</v>
      </c>
      <c r="O58" s="422">
        <f t="shared" si="304"/>
        <v>269.03765841509079</v>
      </c>
      <c r="P58" s="422">
        <f t="shared" si="304"/>
        <v>286.30009448467138</v>
      </c>
      <c r="Q58" s="422">
        <f t="shared" si="304"/>
        <v>268.86233869312707</v>
      </c>
      <c r="R58" s="422">
        <f t="shared" si="304"/>
        <v>241.56804799986773</v>
      </c>
      <c r="S58" s="422">
        <f t="shared" si="304"/>
        <v>242.3701006717626</v>
      </c>
      <c r="T58" s="422">
        <f t="shared" si="304"/>
        <v>175.75771843937565</v>
      </c>
      <c r="U58" s="422">
        <f t="shared" si="304"/>
        <v>151.98678112551252</v>
      </c>
      <c r="V58" s="422">
        <f t="shared" si="304"/>
        <v>168.93350854864914</v>
      </c>
      <c r="W58" s="422">
        <f t="shared" si="304"/>
        <v>178.767652585994</v>
      </c>
      <c r="X58" s="422">
        <f t="shared" si="304"/>
        <v>185.0091593681833</v>
      </c>
      <c r="Y58" s="422">
        <f t="shared" si="304"/>
        <v>224.51004476761349</v>
      </c>
      <c r="Z58" s="422">
        <f t="shared" si="304"/>
        <v>252.03667717287263</v>
      </c>
      <c r="AA58" s="422">
        <f t="shared" si="304"/>
        <v>271.97048261945451</v>
      </c>
      <c r="AB58" s="422">
        <f t="shared" si="304"/>
        <v>270</v>
      </c>
      <c r="AC58" s="422">
        <f t="shared" si="304"/>
        <v>236.6401854255019</v>
      </c>
      <c r="AD58" s="422">
        <f t="shared" si="304"/>
        <v>215.76221562622212</v>
      </c>
      <c r="AE58" s="422">
        <f t="shared" si="304"/>
        <v>211.32451925820806</v>
      </c>
      <c r="AF58" s="422">
        <f t="shared" si="304"/>
        <v>205.96042280814513</v>
      </c>
      <c r="AG58" s="422">
        <f t="shared" si="304"/>
        <v>199.60037548626261</v>
      </c>
      <c r="AH58" s="422">
        <f t="shared" si="304"/>
        <v>367.49673801619207</v>
      </c>
      <c r="AI58" s="422">
        <f t="shared" si="304"/>
        <v>482.63051736597401</v>
      </c>
      <c r="AJ58" s="422">
        <f t="shared" si="304"/>
        <v>580.99529445224516</v>
      </c>
      <c r="AK58" s="422">
        <f t="shared" si="304"/>
        <v>680.91502567532848</v>
      </c>
      <c r="AL58" s="422">
        <f t="shared" si="304"/>
        <v>790.08356112809292</v>
      </c>
      <c r="AM58" s="422">
        <f t="shared" ref="AM58:BV58" si="305">$AB$25*(AM47/$AB$51)</f>
        <v>1130.1563488491174</v>
      </c>
      <c r="AN58" s="422">
        <f t="shared" si="305"/>
        <v>2906.0461775021913</v>
      </c>
      <c r="AO58" s="422">
        <f t="shared" si="305"/>
        <v>3432.4731638199005</v>
      </c>
      <c r="AP58" s="422">
        <f t="shared" si="305"/>
        <v>3383.8477386663239</v>
      </c>
      <c r="AQ58" s="422">
        <f t="shared" si="305"/>
        <v>3571.9289273945451</v>
      </c>
      <c r="AR58" s="422">
        <f t="shared" si="305"/>
        <v>4205.1649093272526</v>
      </c>
      <c r="AS58" s="422">
        <f t="shared" si="305"/>
        <v>4945.8900003387516</v>
      </c>
      <c r="AT58" s="422">
        <f t="shared" si="305"/>
        <v>5507.6940768299846</v>
      </c>
      <c r="AU58" s="422">
        <f t="shared" si="305"/>
        <v>7120.3107480336184</v>
      </c>
      <c r="AV58" s="422">
        <f t="shared" si="305"/>
        <v>7412.9422212194095</v>
      </c>
      <c r="AW58" s="422">
        <f t="shared" si="305"/>
        <v>9259.4492662947614</v>
      </c>
      <c r="AX58" s="422">
        <f t="shared" si="305"/>
        <v>9736.7220209885691</v>
      </c>
      <c r="AY58" s="422">
        <f t="shared" si="305"/>
        <v>10077.702297288271</v>
      </c>
      <c r="AZ58" s="422">
        <f t="shared" si="305"/>
        <v>10813.747899403785</v>
      </c>
      <c r="BA58" s="422">
        <f t="shared" si="305"/>
        <v>12042.75064072235</v>
      </c>
      <c r="BB58" s="422">
        <f t="shared" si="305"/>
        <v>10667.095375742783</v>
      </c>
      <c r="BC58" s="422">
        <f t="shared" si="305"/>
        <v>9856.8590355539291</v>
      </c>
      <c r="BD58" s="422">
        <f t="shared" si="305"/>
        <v>11056.47341187512</v>
      </c>
      <c r="BE58" s="422">
        <f t="shared" si="305"/>
        <v>12425.671966265503</v>
      </c>
      <c r="BF58" s="422">
        <f t="shared" si="305"/>
        <v>11001.409512821423</v>
      </c>
      <c r="BG58" s="422">
        <f t="shared" si="305"/>
        <v>13625.570090617584</v>
      </c>
      <c r="BH58" s="422">
        <f t="shared" si="305"/>
        <v>23725.075367573882</v>
      </c>
      <c r="BI58" s="422">
        <f t="shared" si="305"/>
        <v>30553.120259415526</v>
      </c>
      <c r="BJ58" s="422">
        <f t="shared" si="305"/>
        <v>44690.847804697711</v>
      </c>
      <c r="BK58" s="422">
        <f t="shared" si="305"/>
        <v>46087.15805648722</v>
      </c>
      <c r="BL58" s="422">
        <f t="shared" si="305"/>
        <v>51481.803644609121</v>
      </c>
      <c r="BM58" s="422">
        <f t="shared" si="305"/>
        <v>77663.796111305783</v>
      </c>
      <c r="BN58" s="422">
        <f t="shared" si="305"/>
        <v>113907.99063906087</v>
      </c>
      <c r="BO58" s="422">
        <f t="shared" si="305"/>
        <v>164598.03829298797</v>
      </c>
      <c r="BP58" s="422">
        <f t="shared" si="305"/>
        <v>142966.87177233753</v>
      </c>
      <c r="BQ58" s="422">
        <f t="shared" si="305"/>
        <v>236055.41087428533</v>
      </c>
      <c r="BR58" s="422">
        <f t="shared" si="305"/>
        <v>304664.6308401408</v>
      </c>
      <c r="BS58" s="422">
        <f t="shared" si="305"/>
        <v>359624.36706960807</v>
      </c>
      <c r="BT58" s="430">
        <f t="shared" si="305"/>
        <v>488452.00526630052</v>
      </c>
      <c r="BU58" s="430">
        <f t="shared" si="305"/>
        <v>647379.14234311553</v>
      </c>
      <c r="BV58" s="430">
        <f t="shared" si="305"/>
        <v>875002.24897764437</v>
      </c>
    </row>
    <row r="59" spans="4:74" ht="24.75" x14ac:dyDescent="0.45">
      <c r="E59" s="424" t="s">
        <v>20562</v>
      </c>
      <c r="F59" s="422"/>
      <c r="G59" s="422">
        <f t="shared" ref="G59:AL59" si="306">$AM$25*(G47/$AM$54)</f>
        <v>278.6102279765816</v>
      </c>
      <c r="H59" s="422">
        <f t="shared" si="306"/>
        <v>274.20475701164213</v>
      </c>
      <c r="I59" s="422">
        <f t="shared" si="306"/>
        <v>316.57298793749021</v>
      </c>
      <c r="J59" s="422">
        <f t="shared" si="306"/>
        <v>343.60460186089978</v>
      </c>
      <c r="K59" s="422">
        <f t="shared" si="306"/>
        <v>354.42838368554288</v>
      </c>
      <c r="L59" s="422">
        <f t="shared" si="306"/>
        <v>346.45214146032038</v>
      </c>
      <c r="M59" s="422">
        <f t="shared" si="306"/>
        <v>367.44632028218308</v>
      </c>
      <c r="N59" s="422">
        <f t="shared" si="306"/>
        <v>365.70348685331163</v>
      </c>
      <c r="O59" s="422">
        <f t="shared" si="306"/>
        <v>356.60412182457361</v>
      </c>
      <c r="P59" s="422">
        <f t="shared" si="306"/>
        <v>379.4851411265181</v>
      </c>
      <c r="Q59" s="422">
        <f t="shared" si="306"/>
        <v>356.37173898323567</v>
      </c>
      <c r="R59" s="422">
        <f t="shared" si="306"/>
        <v>320.1936937949402</v>
      </c>
      <c r="S59" s="422">
        <f t="shared" si="306"/>
        <v>321.25679882790484</v>
      </c>
      <c r="T59" s="422">
        <f t="shared" si="306"/>
        <v>232.96339704705304</v>
      </c>
      <c r="U59" s="422">
        <f t="shared" si="306"/>
        <v>201.45548742691165</v>
      </c>
      <c r="V59" s="422">
        <f t="shared" si="306"/>
        <v>223.91804113083981</v>
      </c>
      <c r="W59" s="422">
        <f t="shared" si="306"/>
        <v>236.95300552576117</v>
      </c>
      <c r="X59" s="422">
        <f t="shared" si="306"/>
        <v>245.22599993865001</v>
      </c>
      <c r="Y59" s="422">
        <f t="shared" si="306"/>
        <v>297.58364619582841</v>
      </c>
      <c r="Z59" s="422">
        <f t="shared" si="306"/>
        <v>334.06965575111633</v>
      </c>
      <c r="AA59" s="422">
        <f t="shared" si="306"/>
        <v>360.49152259227338</v>
      </c>
      <c r="AB59" s="422">
        <f t="shared" si="306"/>
        <v>357.87968665740584</v>
      </c>
      <c r="AC59" s="422">
        <f t="shared" si="306"/>
        <v>313.66190892825568</v>
      </c>
      <c r="AD59" s="422">
        <f t="shared" si="306"/>
        <v>285.98857081785189</v>
      </c>
      <c r="AE59" s="422">
        <f t="shared" si="306"/>
        <v>280.106491611683</v>
      </c>
      <c r="AF59" s="422">
        <f t="shared" si="306"/>
        <v>272.99648732742884</v>
      </c>
      <c r="AG59" s="422">
        <f t="shared" si="306"/>
        <v>264.56636976194153</v>
      </c>
      <c r="AH59" s="422">
        <f t="shared" si="306"/>
        <v>487.10969425501332</v>
      </c>
      <c r="AI59" s="422">
        <f t="shared" si="306"/>
        <v>639.71725306013502</v>
      </c>
      <c r="AJ59" s="422">
        <f t="shared" si="306"/>
        <v>770.09782936295096</v>
      </c>
      <c r="AK59" s="422">
        <f t="shared" si="306"/>
        <v>902.53946677409635</v>
      </c>
      <c r="AL59" s="422">
        <f t="shared" si="306"/>
        <v>1047.2402121840341</v>
      </c>
      <c r="AM59" s="422">
        <f t="shared" ref="AM59:BV59" si="307">$AM$25*(AM47/$AM$54)</f>
        <v>1498</v>
      </c>
      <c r="AN59" s="422">
        <f t="shared" si="307"/>
        <v>3851.9070200608753</v>
      </c>
      <c r="AO59" s="422">
        <f t="shared" si="307"/>
        <v>4549.6756308437798</v>
      </c>
      <c r="AP59" s="422">
        <f t="shared" si="307"/>
        <v>4485.2235867047239</v>
      </c>
      <c r="AQ59" s="422">
        <f t="shared" si="307"/>
        <v>4734.5215011054952</v>
      </c>
      <c r="AR59" s="422">
        <f t="shared" si="307"/>
        <v>5573.8633336768726</v>
      </c>
      <c r="AS59" s="422">
        <f t="shared" si="307"/>
        <v>6555.6798650489982</v>
      </c>
      <c r="AT59" s="422">
        <f t="shared" si="307"/>
        <v>7300.3401126694998</v>
      </c>
      <c r="AU59" s="422">
        <f t="shared" si="307"/>
        <v>9437.831775591223</v>
      </c>
      <c r="AV59" s="422">
        <f t="shared" si="307"/>
        <v>9825.7090345905781</v>
      </c>
      <c r="AW59" s="422">
        <f t="shared" si="307"/>
        <v>12273.217785339688</v>
      </c>
      <c r="AX59" s="422">
        <f t="shared" si="307"/>
        <v>12905.833429413527</v>
      </c>
      <c r="AY59" s="422">
        <f t="shared" si="307"/>
        <v>13357.79607548202</v>
      </c>
      <c r="AZ59" s="422">
        <f t="shared" si="307"/>
        <v>14333.410036410398</v>
      </c>
      <c r="BA59" s="422">
        <f t="shared" si="307"/>
        <v>15962.42898442588</v>
      </c>
      <c r="BB59" s="422">
        <f t="shared" si="307"/>
        <v>14139.025002279595</v>
      </c>
      <c r="BC59" s="422">
        <f t="shared" si="307"/>
        <v>13065.072678037999</v>
      </c>
      <c r="BD59" s="422">
        <f t="shared" si="307"/>
        <v>14655.137926584472</v>
      </c>
      <c r="BE59" s="422">
        <f t="shared" si="307"/>
        <v>16469.983665906708</v>
      </c>
      <c r="BF59" s="422">
        <f t="shared" si="307"/>
        <v>14582.151811993832</v>
      </c>
      <c r="BG59" s="422">
        <f t="shared" si="307"/>
        <v>18060.42501688423</v>
      </c>
      <c r="BH59" s="422">
        <f t="shared" si="307"/>
        <v>31447.120512854366</v>
      </c>
      <c r="BI59" s="422">
        <f t="shared" si="307"/>
        <v>40497.559647576541</v>
      </c>
      <c r="BJ59" s="422">
        <f t="shared" si="307"/>
        <v>59236.839291848271</v>
      </c>
      <c r="BK59" s="422">
        <f t="shared" si="307"/>
        <v>61087.621052540679</v>
      </c>
      <c r="BL59" s="422">
        <f t="shared" si="307"/>
        <v>68238.117618114091</v>
      </c>
      <c r="BM59" s="422">
        <f t="shared" si="307"/>
        <v>102941.83339606952</v>
      </c>
      <c r="BN59" s="422">
        <f t="shared" si="307"/>
        <v>150982.79999141415</v>
      </c>
      <c r="BO59" s="422">
        <f t="shared" si="307"/>
        <v>218171.46062488231</v>
      </c>
      <c r="BP59" s="422">
        <f t="shared" si="307"/>
        <v>189499.77508249509</v>
      </c>
      <c r="BQ59" s="422">
        <f>$AM$25*(BQ47/$AM$54)</f>
        <v>312886.80176842381</v>
      </c>
      <c r="BR59" s="422">
        <f t="shared" si="307"/>
        <v>403826.97266912519</v>
      </c>
      <c r="BS59" s="422">
        <f t="shared" si="307"/>
        <v>476675.02148607129</v>
      </c>
      <c r="BT59" s="430">
        <f t="shared" si="307"/>
        <v>647433.52071068587</v>
      </c>
      <c r="BU59" s="430">
        <f t="shared" si="307"/>
        <v>858088.31337146054</v>
      </c>
      <c r="BV59" s="430">
        <f t="shared" si="307"/>
        <v>1159798.2618097954</v>
      </c>
    </row>
    <row r="60" spans="4:74" ht="24.75" x14ac:dyDescent="0.45">
      <c r="E60" s="424" t="s">
        <v>20563</v>
      </c>
      <c r="F60" s="422"/>
      <c r="G60" s="422">
        <f t="shared" ref="G60:AL60" si="308">$AW$25*(G47/$AW$56)</f>
        <v>181.40102870334943</v>
      </c>
      <c r="H60" s="422">
        <f t="shared" si="308"/>
        <v>178.5326596173806</v>
      </c>
      <c r="I60" s="422">
        <f t="shared" si="308"/>
        <v>206.11829683575266</v>
      </c>
      <c r="J60" s="422">
        <f t="shared" si="308"/>
        <v>223.71837781207074</v>
      </c>
      <c r="K60" s="422">
        <f t="shared" si="308"/>
        <v>230.76566093484217</v>
      </c>
      <c r="L60" s="422">
        <f t="shared" si="308"/>
        <v>225.57238947689672</v>
      </c>
      <c r="M60" s="422">
        <f t="shared" si="308"/>
        <v>239.24154176440027</v>
      </c>
      <c r="N60" s="422">
        <f t="shared" si="308"/>
        <v>238.1067959973409</v>
      </c>
      <c r="O60" s="422">
        <f t="shared" si="308"/>
        <v>232.18226771010552</v>
      </c>
      <c r="P60" s="422">
        <f t="shared" si="308"/>
        <v>247.0799276750613</v>
      </c>
      <c r="Q60" s="422">
        <f t="shared" si="308"/>
        <v>232.03096498594547</v>
      </c>
      <c r="R60" s="422">
        <f t="shared" si="308"/>
        <v>208.47571124922806</v>
      </c>
      <c r="S60" s="422">
        <f t="shared" si="308"/>
        <v>209.16789095849455</v>
      </c>
      <c r="T60" s="422">
        <f t="shared" si="308"/>
        <v>151.68071962567856</v>
      </c>
      <c r="U60" s="422">
        <f t="shared" si="308"/>
        <v>131.16615611200086</v>
      </c>
      <c r="V60" s="422">
        <f t="shared" si="308"/>
        <v>145.79135626631574</v>
      </c>
      <c r="W60" s="422">
        <f t="shared" si="308"/>
        <v>154.27832376755555</v>
      </c>
      <c r="X60" s="422">
        <f t="shared" si="308"/>
        <v>159.66480834801843</v>
      </c>
      <c r="Y60" s="422">
        <f t="shared" si="308"/>
        <v>193.7544789265751</v>
      </c>
      <c r="Z60" s="422">
        <f t="shared" si="308"/>
        <v>217.51024595163128</v>
      </c>
      <c r="AA60" s="422">
        <f t="shared" si="308"/>
        <v>234.7133251783267</v>
      </c>
      <c r="AB60" s="422">
        <f t="shared" si="308"/>
        <v>233.01277840073612</v>
      </c>
      <c r="AC60" s="422">
        <f t="shared" si="308"/>
        <v>204.22291513800587</v>
      </c>
      <c r="AD60" s="422">
        <f t="shared" si="308"/>
        <v>186.20501235912866</v>
      </c>
      <c r="AE60" s="422">
        <f t="shared" si="308"/>
        <v>182.37523472798122</v>
      </c>
      <c r="AF60" s="422">
        <f t="shared" si="308"/>
        <v>177.74596429302309</v>
      </c>
      <c r="AG60" s="422">
        <f t="shared" si="308"/>
        <v>172.25717800697865</v>
      </c>
      <c r="AH60" s="422">
        <f t="shared" si="308"/>
        <v>317.15346658651981</v>
      </c>
      <c r="AI60" s="422">
        <f t="shared" si="308"/>
        <v>416.5151029349272</v>
      </c>
      <c r="AJ60" s="422">
        <f t="shared" si="308"/>
        <v>501.404917770635</v>
      </c>
      <c r="AK60" s="422">
        <f t="shared" si="308"/>
        <v>587.63667402746989</v>
      </c>
      <c r="AL60" s="422">
        <f t="shared" si="308"/>
        <v>681.85024350816593</v>
      </c>
      <c r="AM60" s="422">
        <f t="shared" ref="AM60:BV60" si="309">$AW$25*(AM47/$AW$56)</f>
        <v>975.33655878727564</v>
      </c>
      <c r="AN60" s="422">
        <f t="shared" si="309"/>
        <v>2507.9477554837945</v>
      </c>
      <c r="AO60" s="422">
        <f t="shared" si="309"/>
        <v>2962.2596618060743</v>
      </c>
      <c r="AP60" s="422">
        <f t="shared" si="309"/>
        <v>2920.2954195247717</v>
      </c>
      <c r="AQ60" s="422">
        <f t="shared" si="309"/>
        <v>3082.611420822831</v>
      </c>
      <c r="AR60" s="422">
        <f t="shared" si="309"/>
        <v>3629.1005894652694</v>
      </c>
      <c r="AS60" s="422">
        <f t="shared" si="309"/>
        <v>4268.3539653457419</v>
      </c>
      <c r="AT60" s="422">
        <f t="shared" si="309"/>
        <v>4753.1966645312305</v>
      </c>
      <c r="AU60" s="422">
        <f t="shared" si="309"/>
        <v>6144.9014462071755</v>
      </c>
      <c r="AV60" s="422">
        <f t="shared" si="309"/>
        <v>6397.4454188535519</v>
      </c>
      <c r="AW60" s="422">
        <f t="shared" si="309"/>
        <v>7991</v>
      </c>
      <c r="AX60" s="422">
        <f t="shared" si="309"/>
        <v>8402.8912986154719</v>
      </c>
      <c r="AY60" s="422">
        <f t="shared" si="309"/>
        <v>8697.1607858763764</v>
      </c>
      <c r="AZ60" s="422">
        <f t="shared" si="309"/>
        <v>9332.3757146859261</v>
      </c>
      <c r="BA60" s="422">
        <f t="shared" si="309"/>
        <v>10393.017727340592</v>
      </c>
      <c r="BB60" s="422">
        <f t="shared" si="309"/>
        <v>9205.8130776572998</v>
      </c>
      <c r="BC60" s="422">
        <f t="shared" si="309"/>
        <v>8506.5707784400802</v>
      </c>
      <c r="BD60" s="422">
        <f t="shared" si="309"/>
        <v>9541.8503296847739</v>
      </c>
      <c r="BE60" s="422">
        <f t="shared" si="309"/>
        <v>10723.482771687641</v>
      </c>
      <c r="BF60" s="422">
        <f t="shared" si="309"/>
        <v>9494.3296181733658</v>
      </c>
      <c r="BG60" s="422">
        <f t="shared" si="309"/>
        <v>11759.007200402864</v>
      </c>
      <c r="BH60" s="422">
        <f t="shared" si="309"/>
        <v>20474.984182093543</v>
      </c>
      <c r="BI60" s="422">
        <f t="shared" si="309"/>
        <v>26367.657186882338</v>
      </c>
      <c r="BJ60" s="422">
        <f t="shared" si="309"/>
        <v>38568.661540952053</v>
      </c>
      <c r="BK60" s="422">
        <f t="shared" si="309"/>
        <v>39773.691656799841</v>
      </c>
      <c r="BL60" s="422">
        <f t="shared" si="309"/>
        <v>44429.326312264871</v>
      </c>
      <c r="BM60" s="422">
        <f t="shared" si="309"/>
        <v>67024.655233494996</v>
      </c>
      <c r="BN60" s="422">
        <f t="shared" si="309"/>
        <v>98303.768077231915</v>
      </c>
      <c r="BO60" s="422">
        <f t="shared" si="309"/>
        <v>142049.80082207368</v>
      </c>
      <c r="BP60" s="422">
        <f t="shared" si="309"/>
        <v>123381.88152197831</v>
      </c>
      <c r="BQ60" s="422">
        <f t="shared" si="309"/>
        <v>203718.24868275769</v>
      </c>
      <c r="BR60" s="422">
        <f t="shared" si="309"/>
        <v>262928.71152776224</v>
      </c>
      <c r="BS60" s="422">
        <f t="shared" si="309"/>
        <v>310359.52944998362</v>
      </c>
      <c r="BT60" s="430">
        <f t="shared" si="309"/>
        <v>421539.10689819138</v>
      </c>
      <c r="BU60" s="430">
        <f t="shared" si="309"/>
        <v>558694.86161501845</v>
      </c>
      <c r="BV60" s="430">
        <f t="shared" si="309"/>
        <v>755135.9449673096</v>
      </c>
    </row>
    <row r="61" spans="4:74" ht="24.75" x14ac:dyDescent="0.45">
      <c r="E61" s="424" t="s">
        <v>20560</v>
      </c>
      <c r="F61" s="422"/>
      <c r="G61" s="422">
        <f t="shared" ref="G61:AL61" si="310">$AH$25*(G47/$AH$52)</f>
        <v>566.81839672081355</v>
      </c>
      <c r="H61" s="422">
        <f t="shared" si="310"/>
        <v>557.85568918748868</v>
      </c>
      <c r="I61" s="422">
        <f t="shared" si="310"/>
        <v>644.05170898079291</v>
      </c>
      <c r="J61" s="422">
        <f t="shared" si="310"/>
        <v>699.04615830923206</v>
      </c>
      <c r="K61" s="422">
        <f t="shared" si="310"/>
        <v>721.06659418790264</v>
      </c>
      <c r="L61" s="422">
        <f t="shared" si="310"/>
        <v>704.83933339136968</v>
      </c>
      <c r="M61" s="422">
        <f t="shared" si="310"/>
        <v>747.55092681240706</v>
      </c>
      <c r="N61" s="422">
        <f t="shared" si="310"/>
        <v>744.00522047894333</v>
      </c>
      <c r="O61" s="422">
        <f t="shared" si="310"/>
        <v>725.49302322680137</v>
      </c>
      <c r="P61" s="422">
        <f t="shared" si="310"/>
        <v>772.04329803277972</v>
      </c>
      <c r="Q61" s="422">
        <f t="shared" si="310"/>
        <v>725.02025210669842</v>
      </c>
      <c r="R61" s="422">
        <f t="shared" si="310"/>
        <v>651.41785165266185</v>
      </c>
      <c r="S61" s="422">
        <f t="shared" si="310"/>
        <v>653.5806849940908</v>
      </c>
      <c r="T61" s="422">
        <f t="shared" si="310"/>
        <v>473.95223128687201</v>
      </c>
      <c r="U61" s="422">
        <f t="shared" si="310"/>
        <v>409.85098509567337</v>
      </c>
      <c r="V61" s="422">
        <f t="shared" si="310"/>
        <v>455.54991283850535</v>
      </c>
      <c r="W61" s="422">
        <f t="shared" si="310"/>
        <v>482.06888765612484</v>
      </c>
      <c r="X61" s="422">
        <f t="shared" si="310"/>
        <v>498.89987574744521</v>
      </c>
      <c r="Y61" s="422">
        <f t="shared" si="310"/>
        <v>605.41885505090386</v>
      </c>
      <c r="Z61" s="422">
        <f t="shared" si="310"/>
        <v>679.64779341065025</v>
      </c>
      <c r="AA61" s="422">
        <f t="shared" si="310"/>
        <v>733.40174318500783</v>
      </c>
      <c r="AB61" s="422">
        <f t="shared" si="310"/>
        <v>728.08809526959874</v>
      </c>
      <c r="AC61" s="422">
        <f t="shared" si="310"/>
        <v>638.12926618777158</v>
      </c>
      <c r="AD61" s="422">
        <f t="shared" si="310"/>
        <v>581.82926150535002</v>
      </c>
      <c r="AE61" s="422">
        <f t="shared" si="310"/>
        <v>569.86246929804565</v>
      </c>
      <c r="AF61" s="422">
        <f t="shared" si="310"/>
        <v>555.3975257159392</v>
      </c>
      <c r="AG61" s="422">
        <f t="shared" si="310"/>
        <v>538.24687852922079</v>
      </c>
      <c r="AH61" s="422">
        <f t="shared" si="310"/>
        <v>991</v>
      </c>
      <c r="AI61" s="422">
        <f t="shared" si="310"/>
        <v>1301.4723485480481</v>
      </c>
      <c r="AJ61" s="422">
        <f t="shared" si="310"/>
        <v>1566.7250270308698</v>
      </c>
      <c r="AK61" s="422">
        <f t="shared" si="310"/>
        <v>1836.1708299422216</v>
      </c>
      <c r="AL61" s="422">
        <f t="shared" si="310"/>
        <v>2130.557167131758</v>
      </c>
      <c r="AM61" s="422">
        <f t="shared" ref="AM61:BV61" si="311">$AH$25*(AM47/$AH$52)</f>
        <v>3047.6051236681405</v>
      </c>
      <c r="AN61" s="422">
        <f t="shared" si="311"/>
        <v>7836.5097264558099</v>
      </c>
      <c r="AO61" s="422">
        <f t="shared" si="311"/>
        <v>9256.0846218875722</v>
      </c>
      <c r="AP61" s="422">
        <f t="shared" si="311"/>
        <v>9124.9602026959365</v>
      </c>
      <c r="AQ61" s="422">
        <f t="shared" si="311"/>
        <v>9632.144182166945</v>
      </c>
      <c r="AR61" s="422">
        <f t="shared" si="311"/>
        <v>11339.742626394942</v>
      </c>
      <c r="AS61" s="422">
        <f t="shared" si="311"/>
        <v>13337.198628739246</v>
      </c>
      <c r="AT61" s="422">
        <f t="shared" si="311"/>
        <v>14852.172184173311</v>
      </c>
      <c r="AU61" s="422">
        <f t="shared" si="311"/>
        <v>19200.790704679439</v>
      </c>
      <c r="AV61" s="422">
        <f t="shared" si="311"/>
        <v>19989.90734144899</v>
      </c>
      <c r="AW61" s="422">
        <f t="shared" si="311"/>
        <v>24969.239924229762</v>
      </c>
      <c r="AX61" s="422">
        <f t="shared" si="311"/>
        <v>26256.264409004165</v>
      </c>
      <c r="AY61" s="422">
        <f t="shared" si="311"/>
        <v>27175.759519728432</v>
      </c>
      <c r="AZ61" s="422">
        <f t="shared" si="311"/>
        <v>29160.59670667602</v>
      </c>
      <c r="BA61" s="422">
        <f t="shared" si="311"/>
        <v>32474.753243741754</v>
      </c>
      <c r="BB61" s="422">
        <f t="shared" si="311"/>
        <v>28765.1302006804</v>
      </c>
      <c r="BC61" s="422">
        <f t="shared" si="311"/>
        <v>26580.228594582939</v>
      </c>
      <c r="BD61" s="422">
        <f t="shared" si="311"/>
        <v>29815.13580315229</v>
      </c>
      <c r="BE61" s="422">
        <f t="shared" si="311"/>
        <v>33507.347534678149</v>
      </c>
      <c r="BF61" s="422">
        <f t="shared" si="311"/>
        <v>29666.649249892569</v>
      </c>
      <c r="BG61" s="422">
        <f t="shared" si="311"/>
        <v>36743.019904593224</v>
      </c>
      <c r="BH61" s="422">
        <f t="shared" si="311"/>
        <v>63977.573831498303</v>
      </c>
      <c r="BI61" s="422">
        <f t="shared" si="311"/>
        <v>82390.233830447542</v>
      </c>
      <c r="BJ61" s="422">
        <f t="shared" si="311"/>
        <v>120514.34908928107</v>
      </c>
      <c r="BK61" s="422">
        <f t="shared" si="311"/>
        <v>124279.67083606191</v>
      </c>
      <c r="BL61" s="422">
        <f t="shared" si="311"/>
        <v>138826.99391350718</v>
      </c>
      <c r="BM61" s="422">
        <f t="shared" si="311"/>
        <v>209429.94585958184</v>
      </c>
      <c r="BN61" s="422">
        <f t="shared" si="311"/>
        <v>307166.85903844854</v>
      </c>
      <c r="BO61" s="422">
        <f t="shared" si="311"/>
        <v>443858.78587353363</v>
      </c>
      <c r="BP61" s="422">
        <f t="shared" si="311"/>
        <v>385527.69390879333</v>
      </c>
      <c r="BQ61" s="422">
        <f t="shared" si="311"/>
        <v>636552.34993163298</v>
      </c>
      <c r="BR61" s="422">
        <f t="shared" si="311"/>
        <v>821565.52134967968</v>
      </c>
      <c r="BS61" s="422">
        <f t="shared" si="311"/>
        <v>969771.18678609608</v>
      </c>
      <c r="BT61" s="430">
        <f>$AH$25*(BT47/$AH$52)</f>
        <v>1317170.7042405806</v>
      </c>
      <c r="BU61" s="430">
        <f t="shared" si="311"/>
        <v>1745737.2098735755</v>
      </c>
      <c r="BV61" s="430">
        <f t="shared" si="311"/>
        <v>2359550.817832401</v>
      </c>
    </row>
    <row r="62" spans="4:74" ht="24.75" x14ac:dyDescent="0.45">
      <c r="E62" s="424" t="s">
        <v>20664</v>
      </c>
      <c r="F62" s="422"/>
      <c r="G62" s="422">
        <f t="shared" ref="G62:AL62" si="312">$AK$25*(G47/$AK$53)</f>
        <v>435.97121173850405</v>
      </c>
      <c r="H62" s="422">
        <f t="shared" si="312"/>
        <v>429.07750030223588</v>
      </c>
      <c r="I62" s="422">
        <f t="shared" si="312"/>
        <v>495.375601093824</v>
      </c>
      <c r="J62" s="422">
        <f t="shared" si="312"/>
        <v>537.67485752466428</v>
      </c>
      <c r="K62" s="422">
        <f t="shared" si="312"/>
        <v>554.61198618628498</v>
      </c>
      <c r="L62" s="422">
        <f t="shared" si="312"/>
        <v>542.13070718477479</v>
      </c>
      <c r="M62" s="422">
        <f t="shared" si="312"/>
        <v>574.982543410944</v>
      </c>
      <c r="N62" s="422">
        <f t="shared" si="312"/>
        <v>572.25534560718165</v>
      </c>
      <c r="O62" s="422">
        <f t="shared" si="312"/>
        <v>558.01659627467927</v>
      </c>
      <c r="P62" s="422">
        <f t="shared" si="312"/>
        <v>593.82097353436598</v>
      </c>
      <c r="Q62" s="422">
        <f t="shared" si="312"/>
        <v>557.65296199728357</v>
      </c>
      <c r="R62" s="422">
        <f t="shared" si="312"/>
        <v>501.0413066620842</v>
      </c>
      <c r="S62" s="422">
        <f t="shared" si="312"/>
        <v>502.70486077060701</v>
      </c>
      <c r="T62" s="422">
        <f t="shared" si="312"/>
        <v>364.54273498480097</v>
      </c>
      <c r="U62" s="422">
        <f t="shared" si="312"/>
        <v>315.23894008752632</v>
      </c>
      <c r="V62" s="422">
        <f t="shared" si="312"/>
        <v>350.38849948513013</v>
      </c>
      <c r="W62" s="422">
        <f t="shared" si="312"/>
        <v>370.78570192631179</v>
      </c>
      <c r="X62" s="422">
        <f t="shared" si="312"/>
        <v>383.73134080356147</v>
      </c>
      <c r="Y62" s="422">
        <f t="shared" si="312"/>
        <v>465.66094779715934</v>
      </c>
      <c r="Z62" s="422">
        <f t="shared" si="312"/>
        <v>522.75450790385628</v>
      </c>
      <c r="AA62" s="422">
        <f t="shared" si="312"/>
        <v>564.09962788308724</v>
      </c>
      <c r="AB62" s="422">
        <f t="shared" si="312"/>
        <v>560.01260894750783</v>
      </c>
      <c r="AC62" s="422">
        <f t="shared" si="312"/>
        <v>490.82032452576789</v>
      </c>
      <c r="AD62" s="422">
        <f t="shared" si="312"/>
        <v>447.51689364864956</v>
      </c>
      <c r="AE62" s="422">
        <f t="shared" si="312"/>
        <v>438.31257542358128</v>
      </c>
      <c r="AF62" s="422">
        <f t="shared" si="312"/>
        <v>427.18679154341163</v>
      </c>
      <c r="AG62" s="422">
        <f t="shared" si="312"/>
        <v>413.99528527023739</v>
      </c>
      <c r="AH62" s="422">
        <f t="shared" si="312"/>
        <v>762.23261865239442</v>
      </c>
      <c r="AI62" s="422">
        <f t="shared" si="312"/>
        <v>1001.0339821770541</v>
      </c>
      <c r="AJ62" s="422">
        <f t="shared" si="312"/>
        <v>1205.0544097497309</v>
      </c>
      <c r="AK62" s="422">
        <f t="shared" si="312"/>
        <v>1412.3</v>
      </c>
      <c r="AL62" s="422">
        <f t="shared" si="312"/>
        <v>1638.7287272365968</v>
      </c>
      <c r="AM62" s="422">
        <f t="shared" ref="AM62:BV62" si="313">$AK$25*(AM47/$AK$53)</f>
        <v>2344.080760879941</v>
      </c>
      <c r="AN62" s="422">
        <f t="shared" si="313"/>
        <v>6027.4907466108689</v>
      </c>
      <c r="AO62" s="422">
        <f t="shared" si="313"/>
        <v>7119.3638948632924</v>
      </c>
      <c r="AP62" s="422">
        <f t="shared" si="313"/>
        <v>7018.5088904135291</v>
      </c>
      <c r="AQ62" s="422">
        <f t="shared" si="313"/>
        <v>7408.6119911307142</v>
      </c>
      <c r="AR62" s="422">
        <f t="shared" si="313"/>
        <v>8722.0198960254256</v>
      </c>
      <c r="AS62" s="422">
        <f t="shared" si="313"/>
        <v>10258.373195026277</v>
      </c>
      <c r="AT62" s="422">
        <f t="shared" si="313"/>
        <v>11423.622700927017</v>
      </c>
      <c r="AU62" s="422">
        <f t="shared" si="313"/>
        <v>14768.384438975139</v>
      </c>
      <c r="AV62" s="422">
        <f t="shared" si="313"/>
        <v>15375.337456600795</v>
      </c>
      <c r="AW62" s="422">
        <f t="shared" si="313"/>
        <v>19205.216077906727</v>
      </c>
      <c r="AX62" s="422">
        <f t="shared" si="313"/>
        <v>20195.137413223922</v>
      </c>
      <c r="AY62" s="422">
        <f t="shared" si="313"/>
        <v>20902.371687780364</v>
      </c>
      <c r="AZ62" s="422">
        <f t="shared" si="313"/>
        <v>22429.019161650911</v>
      </c>
      <c r="BA62" s="422">
        <f t="shared" si="313"/>
        <v>24978.119278574795</v>
      </c>
      <c r="BB62" s="422">
        <f t="shared" si="313"/>
        <v>22124.844115783751</v>
      </c>
      <c r="BC62" s="422">
        <f t="shared" si="313"/>
        <v>20444.316090845823</v>
      </c>
      <c r="BD62" s="422">
        <f t="shared" si="313"/>
        <v>22932.461189418296</v>
      </c>
      <c r="BE62" s="422">
        <f t="shared" si="313"/>
        <v>25772.344354645385</v>
      </c>
      <c r="BF62" s="422">
        <f t="shared" si="313"/>
        <v>22818.252012500205</v>
      </c>
      <c r="BG62" s="422">
        <f t="shared" si="313"/>
        <v>28261.077980903276</v>
      </c>
      <c r="BH62" s="422">
        <f t="shared" si="313"/>
        <v>49208.671681745574</v>
      </c>
      <c r="BI62" s="422">
        <f t="shared" si="313"/>
        <v>63370.861436897205</v>
      </c>
      <c r="BJ62" s="422">
        <f t="shared" si="313"/>
        <v>92694.215834017668</v>
      </c>
      <c r="BK62" s="422">
        <f t="shared" si="313"/>
        <v>95590.331934035406</v>
      </c>
      <c r="BL62" s="422">
        <f t="shared" si="313"/>
        <v>106779.4784160773</v>
      </c>
      <c r="BM62" s="422">
        <f t="shared" si="313"/>
        <v>161084.09289281358</v>
      </c>
      <c r="BN62" s="422">
        <f t="shared" si="313"/>
        <v>236258.92969536586</v>
      </c>
      <c r="BO62" s="422">
        <f t="shared" si="313"/>
        <v>341396.21056332591</v>
      </c>
      <c r="BP62" s="422">
        <f t="shared" si="313"/>
        <v>296530.55871959461</v>
      </c>
      <c r="BQ62" s="422">
        <f t="shared" si="313"/>
        <v>489607.43148105353</v>
      </c>
      <c r="BR62" s="422">
        <f t="shared" si="313"/>
        <v>631911.23989191325</v>
      </c>
      <c r="BS62" s="422">
        <f t="shared" si="313"/>
        <v>745904.37053239788</v>
      </c>
      <c r="BT62" s="430">
        <f>$AK$25*(BT47/$AK$53)</f>
        <v>1013108.4511660102</v>
      </c>
      <c r="BU62" s="430">
        <f t="shared" si="313"/>
        <v>1342742.5277102524</v>
      </c>
      <c r="BV62" s="430">
        <f t="shared" si="313"/>
        <v>1814860.3417959535</v>
      </c>
    </row>
    <row r="63" spans="4:74" ht="24.75" x14ac:dyDescent="0.45">
      <c r="E63" s="424" t="s">
        <v>20665</v>
      </c>
      <c r="F63" s="422"/>
      <c r="G63" s="422">
        <f t="shared" ref="G63:AL63" si="314">$AT$25*(G47/$AT$55)</f>
        <v>329.50803267030028</v>
      </c>
      <c r="H63" s="422">
        <f t="shared" si="314"/>
        <v>324.29774989932702</v>
      </c>
      <c r="I63" s="422">
        <f t="shared" si="314"/>
        <v>374.40600515430145</v>
      </c>
      <c r="J63" s="422">
        <f t="shared" si="314"/>
        <v>406.3758792988877</v>
      </c>
      <c r="K63" s="422">
        <f t="shared" si="314"/>
        <v>419.17699963460802</v>
      </c>
      <c r="L63" s="422">
        <f t="shared" si="314"/>
        <v>409.74362059887585</v>
      </c>
      <c r="M63" s="422">
        <f t="shared" si="314"/>
        <v>434.57311308147752</v>
      </c>
      <c r="N63" s="422">
        <f t="shared" si="314"/>
        <v>432.51189078325041</v>
      </c>
      <c r="O63" s="422">
        <f t="shared" si="314"/>
        <v>421.75021167712504</v>
      </c>
      <c r="P63" s="422">
        <f t="shared" si="314"/>
        <v>448.81124138314368</v>
      </c>
      <c r="Q63" s="422">
        <f t="shared" si="314"/>
        <v>421.47537606383224</v>
      </c>
      <c r="R63" s="422">
        <f t="shared" si="314"/>
        <v>378.68815829932691</v>
      </c>
      <c r="S63" s="422">
        <f t="shared" si="314"/>
        <v>379.94547627533291</v>
      </c>
      <c r="T63" s="422">
        <f t="shared" si="314"/>
        <v>275.52222760327658</v>
      </c>
      <c r="U63" s="422">
        <f t="shared" si="314"/>
        <v>238.25830736643925</v>
      </c>
      <c r="V63" s="422">
        <f t="shared" si="314"/>
        <v>264.82442424408123</v>
      </c>
      <c r="W63" s="422">
        <f t="shared" si="314"/>
        <v>280.24067620615551</v>
      </c>
      <c r="X63" s="422">
        <f t="shared" si="314"/>
        <v>290.0250194913292</v>
      </c>
      <c r="Y63" s="422">
        <f t="shared" si="314"/>
        <v>351.94760265974219</v>
      </c>
      <c r="Z63" s="422">
        <f t="shared" si="314"/>
        <v>395.09904514577767</v>
      </c>
      <c r="AA63" s="422">
        <f t="shared" si="314"/>
        <v>426.34778079175732</v>
      </c>
      <c r="AB63" s="422">
        <f t="shared" si="314"/>
        <v>423.25880259161693</v>
      </c>
      <c r="AC63" s="422">
        <f t="shared" si="314"/>
        <v>370.96311677131899</v>
      </c>
      <c r="AD63" s="422">
        <f t="shared" si="314"/>
        <v>338.23428529803346</v>
      </c>
      <c r="AE63" s="422">
        <f t="shared" si="314"/>
        <v>331.27764066473418</v>
      </c>
      <c r="AF63" s="422">
        <f t="shared" si="314"/>
        <v>322.86874792236534</v>
      </c>
      <c r="AG63" s="422">
        <f t="shared" si="314"/>
        <v>312.8985775005653</v>
      </c>
      <c r="AH63" s="422">
        <f t="shared" si="314"/>
        <v>576.09714551503191</v>
      </c>
      <c r="AI63" s="422">
        <f t="shared" si="314"/>
        <v>756.58375879442497</v>
      </c>
      <c r="AJ63" s="422">
        <f t="shared" si="314"/>
        <v>910.7828616341526</v>
      </c>
      <c r="AK63" s="422">
        <f t="shared" si="314"/>
        <v>1067.4195497554801</v>
      </c>
      <c r="AL63" s="422">
        <f t="shared" si="314"/>
        <v>1238.5548964088784</v>
      </c>
      <c r="AM63" s="422">
        <f t="shared" ref="AM63:BV63" si="315">$AT$25*(AM47/$AT$55)</f>
        <v>1771.661566500708</v>
      </c>
      <c r="AN63" s="422">
        <f t="shared" si="315"/>
        <v>4555.5912050574934</v>
      </c>
      <c r="AO63" s="422">
        <f t="shared" si="315"/>
        <v>5380.8314120232226</v>
      </c>
      <c r="AP63" s="422">
        <f t="shared" si="315"/>
        <v>5304.6049704454035</v>
      </c>
      <c r="AQ63" s="422">
        <f t="shared" si="315"/>
        <v>5599.4457805606435</v>
      </c>
      <c r="AR63" s="422">
        <f t="shared" si="315"/>
        <v>6592.1224600819933</v>
      </c>
      <c r="AS63" s="422">
        <f t="shared" si="315"/>
        <v>7753.3017751601183</v>
      </c>
      <c r="AT63" s="422">
        <f t="shared" si="315"/>
        <v>8634</v>
      </c>
      <c r="AU63" s="422">
        <f t="shared" si="315"/>
        <v>11161.978523307145</v>
      </c>
      <c r="AV63" s="422">
        <f t="shared" si="315"/>
        <v>11620.71499345988</v>
      </c>
      <c r="AW63" s="422">
        <f t="shared" si="315"/>
        <v>14515.345959665727</v>
      </c>
      <c r="AX63" s="422">
        <f t="shared" si="315"/>
        <v>15263.530754707594</v>
      </c>
      <c r="AY63" s="422">
        <f t="shared" si="315"/>
        <v>15798.060026759336</v>
      </c>
      <c r="AZ63" s="422">
        <f t="shared" si="315"/>
        <v>16951.903657145402</v>
      </c>
      <c r="BA63" s="422">
        <f t="shared" si="315"/>
        <v>18878.519318894698</v>
      </c>
      <c r="BB63" s="422">
        <f t="shared" si="315"/>
        <v>16722.007466175797</v>
      </c>
      <c r="BC63" s="422">
        <f t="shared" si="315"/>
        <v>15451.860565566354</v>
      </c>
      <c r="BD63" s="422">
        <f t="shared" si="315"/>
        <v>17332.406285912271</v>
      </c>
      <c r="BE63" s="422">
        <f t="shared" si="315"/>
        <v>19478.796436436147</v>
      </c>
      <c r="BF63" s="422">
        <f t="shared" si="315"/>
        <v>17246.086730432664</v>
      </c>
      <c r="BG63" s="422">
        <f t="shared" si="315"/>
        <v>21359.786967344251</v>
      </c>
      <c r="BH63" s="422">
        <f t="shared" si="315"/>
        <v>37192.02589435254</v>
      </c>
      <c r="BI63" s="422">
        <f t="shared" si="315"/>
        <v>47895.841097918099</v>
      </c>
      <c r="BJ63" s="422">
        <f t="shared" si="315"/>
        <v>70058.498994890921</v>
      </c>
      <c r="BK63" s="422">
        <f t="shared" si="315"/>
        <v>72247.390125330989</v>
      </c>
      <c r="BL63" s="422">
        <f t="shared" si="315"/>
        <v>80704.172466199976</v>
      </c>
      <c r="BM63" s="422">
        <f t="shared" si="315"/>
        <v>121747.72350663245</v>
      </c>
      <c r="BN63" s="422">
        <f t="shared" si="315"/>
        <v>178565.03601298525</v>
      </c>
      <c r="BO63" s="422">
        <f t="shared" si="315"/>
        <v>258028.03184007111</v>
      </c>
      <c r="BP63" s="422">
        <f t="shared" si="315"/>
        <v>224118.47020973638</v>
      </c>
      <c r="BQ63" s="422">
        <f t="shared" si="315"/>
        <v>370046.40945156355</v>
      </c>
      <c r="BR63" s="422">
        <f t="shared" si="315"/>
        <v>477599.95126449992</v>
      </c>
      <c r="BS63" s="422">
        <f t="shared" si="315"/>
        <v>563756.21847648302</v>
      </c>
      <c r="BT63" s="430">
        <f t="shared" si="315"/>
        <v>765709.66989810555</v>
      </c>
      <c r="BU63" s="430">
        <f t="shared" si="315"/>
        <v>1014847.854114574</v>
      </c>
      <c r="BV63" s="430">
        <f t="shared" si="315"/>
        <v>1371675.5709898134</v>
      </c>
    </row>
    <row r="64" spans="4:74" ht="24.75" x14ac:dyDescent="0.45">
      <c r="E64" s="424" t="s">
        <v>20674</v>
      </c>
      <c r="F64" s="422"/>
      <c r="G64" s="422">
        <f>AVERAGE(G61,G62)</f>
        <v>501.3948042296588</v>
      </c>
      <c r="H64" s="422">
        <f t="shared" ref="H64:BS64" si="316">AVERAGE(H61,H62)</f>
        <v>493.46659474486228</v>
      </c>
      <c r="I64" s="422">
        <f t="shared" si="316"/>
        <v>569.7136550373084</v>
      </c>
      <c r="J64" s="422">
        <f t="shared" si="316"/>
        <v>618.36050791694811</v>
      </c>
      <c r="K64" s="422">
        <f t="shared" si="316"/>
        <v>637.83929018709387</v>
      </c>
      <c r="L64" s="422">
        <f t="shared" si="316"/>
        <v>623.48502028807229</v>
      </c>
      <c r="M64" s="422">
        <f t="shared" si="316"/>
        <v>661.26673511167553</v>
      </c>
      <c r="N64" s="422">
        <f t="shared" si="316"/>
        <v>658.13028304306249</v>
      </c>
      <c r="O64" s="422">
        <f t="shared" si="316"/>
        <v>641.75480975074038</v>
      </c>
      <c r="P64" s="422">
        <f t="shared" si="316"/>
        <v>682.9321357835729</v>
      </c>
      <c r="Q64" s="422">
        <f t="shared" si="316"/>
        <v>641.336607051991</v>
      </c>
      <c r="R64" s="422">
        <f t="shared" si="316"/>
        <v>576.229579157373</v>
      </c>
      <c r="S64" s="422">
        <f t="shared" si="316"/>
        <v>578.14277288234894</v>
      </c>
      <c r="T64" s="422">
        <f t="shared" si="316"/>
        <v>419.24748313583649</v>
      </c>
      <c r="U64" s="422">
        <f t="shared" si="316"/>
        <v>362.54496259159987</v>
      </c>
      <c r="V64" s="422">
        <f t="shared" si="316"/>
        <v>402.96920616181774</v>
      </c>
      <c r="W64" s="422">
        <f t="shared" si="316"/>
        <v>426.42729479121829</v>
      </c>
      <c r="X64" s="422">
        <f t="shared" si="316"/>
        <v>441.31560827550334</v>
      </c>
      <c r="Y64" s="422">
        <f t="shared" si="316"/>
        <v>535.53990142403154</v>
      </c>
      <c r="Z64" s="422">
        <f t="shared" si="316"/>
        <v>601.20115065725327</v>
      </c>
      <c r="AA64" s="422">
        <f t="shared" si="316"/>
        <v>648.75068553404753</v>
      </c>
      <c r="AB64" s="422">
        <f t="shared" si="316"/>
        <v>644.05035210855328</v>
      </c>
      <c r="AC64" s="422">
        <f t="shared" si="316"/>
        <v>564.47479535676973</v>
      </c>
      <c r="AD64" s="422">
        <f t="shared" si="316"/>
        <v>514.67307757699973</v>
      </c>
      <c r="AE64" s="422">
        <f t="shared" si="316"/>
        <v>504.08752236081347</v>
      </c>
      <c r="AF64" s="422">
        <f t="shared" si="316"/>
        <v>491.29215862967544</v>
      </c>
      <c r="AG64" s="422">
        <f t="shared" si="316"/>
        <v>476.12108189972912</v>
      </c>
      <c r="AH64" s="422">
        <f t="shared" si="316"/>
        <v>876.61630932619721</v>
      </c>
      <c r="AI64" s="422">
        <f t="shared" si="316"/>
        <v>1151.253165362551</v>
      </c>
      <c r="AJ64" s="422">
        <f t="shared" si="316"/>
        <v>1385.8897183903005</v>
      </c>
      <c r="AK64" s="422">
        <f t="shared" si="316"/>
        <v>1624.2354149711109</v>
      </c>
      <c r="AL64" s="422">
        <f t="shared" si="316"/>
        <v>1884.6429471841775</v>
      </c>
      <c r="AM64" s="422">
        <f t="shared" si="316"/>
        <v>2695.842942274041</v>
      </c>
      <c r="AN64" s="422">
        <f t="shared" si="316"/>
        <v>6932.0002365333394</v>
      </c>
      <c r="AO64" s="422">
        <f t="shared" si="316"/>
        <v>8187.7242583754323</v>
      </c>
      <c r="AP64" s="422">
        <f t="shared" si="316"/>
        <v>8071.7345465547332</v>
      </c>
      <c r="AQ64" s="422">
        <f t="shared" si="316"/>
        <v>8520.3780866488305</v>
      </c>
      <c r="AR64" s="422">
        <f t="shared" si="316"/>
        <v>10030.881261210183</v>
      </c>
      <c r="AS64" s="422">
        <f t="shared" si="316"/>
        <v>11797.785911882762</v>
      </c>
      <c r="AT64" s="422">
        <f t="shared" si="316"/>
        <v>13137.897442550164</v>
      </c>
      <c r="AU64" s="422">
        <f t="shared" si="316"/>
        <v>16984.587571827287</v>
      </c>
      <c r="AV64" s="422">
        <f t="shared" si="316"/>
        <v>17682.622399024891</v>
      </c>
      <c r="AW64" s="422">
        <f t="shared" si="316"/>
        <v>22087.228001068244</v>
      </c>
      <c r="AX64" s="422">
        <f t="shared" si="316"/>
        <v>23225.700911114043</v>
      </c>
      <c r="AY64" s="422">
        <f t="shared" si="316"/>
        <v>24039.065603754396</v>
      </c>
      <c r="AZ64" s="422">
        <f t="shared" si="316"/>
        <v>25794.807934163466</v>
      </c>
      <c r="BA64" s="422">
        <f t="shared" si="316"/>
        <v>28726.436261158276</v>
      </c>
      <c r="BB64" s="422">
        <f t="shared" si="316"/>
        <v>25444.987158232077</v>
      </c>
      <c r="BC64" s="422">
        <f t="shared" si="316"/>
        <v>23512.272342714379</v>
      </c>
      <c r="BD64" s="422">
        <f t="shared" si="316"/>
        <v>26373.798496285293</v>
      </c>
      <c r="BE64" s="422">
        <f t="shared" si="316"/>
        <v>29639.845944661767</v>
      </c>
      <c r="BF64" s="422">
        <f t="shared" si="316"/>
        <v>26242.450631196385</v>
      </c>
      <c r="BG64" s="422">
        <f t="shared" si="316"/>
        <v>32502.04894274825</v>
      </c>
      <c r="BH64" s="422">
        <f t="shared" si="316"/>
        <v>56593.122756621939</v>
      </c>
      <c r="BI64" s="422">
        <f t="shared" si="316"/>
        <v>72880.547633672366</v>
      </c>
      <c r="BJ64" s="422">
        <f t="shared" si="316"/>
        <v>106604.28246164936</v>
      </c>
      <c r="BK64" s="422">
        <f t="shared" si="316"/>
        <v>109935.00138504866</v>
      </c>
      <c r="BL64" s="422">
        <f t="shared" si="316"/>
        <v>122803.23616479224</v>
      </c>
      <c r="BM64" s="422">
        <f t="shared" si="316"/>
        <v>185257.01937619771</v>
      </c>
      <c r="BN64" s="422">
        <f t="shared" si="316"/>
        <v>271712.89436690719</v>
      </c>
      <c r="BO64" s="422">
        <f t="shared" si="316"/>
        <v>392627.49821842974</v>
      </c>
      <c r="BP64" s="422">
        <f t="shared" si="316"/>
        <v>341029.12631419394</v>
      </c>
      <c r="BQ64" s="422">
        <f t="shared" si="316"/>
        <v>563079.89070634323</v>
      </c>
      <c r="BR64" s="422">
        <f t="shared" si="316"/>
        <v>726738.38062079647</v>
      </c>
      <c r="BS64" s="422">
        <f t="shared" si="316"/>
        <v>857837.77865924698</v>
      </c>
      <c r="BT64" s="430">
        <f>AVERAGE(BT61,BT62)</f>
        <v>1165139.5777032953</v>
      </c>
      <c r="BU64" s="430">
        <f t="shared" ref="BU64:BV64" si="317">AVERAGE(BU61,BU62)</f>
        <v>1544239.8687919141</v>
      </c>
      <c r="BV64" s="430">
        <f t="shared" si="317"/>
        <v>2087205.5798141772</v>
      </c>
    </row>
    <row r="65" spans="4:74" customFormat="1" ht="36.75" customHeight="1" x14ac:dyDescent="0.25">
      <c r="D65" s="2"/>
      <c r="E65" s="39" t="s">
        <v>20666</v>
      </c>
      <c r="F65" s="260"/>
      <c r="G65" s="260">
        <f t="shared" ref="G65:AL65" si="318">(G25-G64)/G64*100</f>
        <v>-84.842284092519435</v>
      </c>
      <c r="H65" s="260">
        <f t="shared" si="318"/>
        <v>-84.59875484797621</v>
      </c>
      <c r="I65" s="260">
        <f t="shared" si="318"/>
        <v>-86.659965172324505</v>
      </c>
      <c r="J65" s="260">
        <f t="shared" si="318"/>
        <v>-87.70943502585267</v>
      </c>
      <c r="K65" s="260">
        <f t="shared" si="318"/>
        <v>-88.084772893543871</v>
      </c>
      <c r="L65" s="260">
        <f t="shared" si="318"/>
        <v>-87.810452933594902</v>
      </c>
      <c r="M65" s="260">
        <f t="shared" si="318"/>
        <v>-88.506907127701652</v>
      </c>
      <c r="N65" s="260">
        <f t="shared" si="318"/>
        <v>-88.45213448489389</v>
      </c>
      <c r="O65" s="260">
        <f t="shared" si="318"/>
        <v>-88.157470914862543</v>
      </c>
      <c r="P65" s="260">
        <f t="shared" si="318"/>
        <v>-88.871515042589095</v>
      </c>
      <c r="Q65" s="260">
        <f t="shared" si="318"/>
        <v>-88.149748639899656</v>
      </c>
      <c r="R65" s="260">
        <f t="shared" si="318"/>
        <v>-86.81081243501319</v>
      </c>
      <c r="S65" s="260">
        <f t="shared" si="318"/>
        <v>-88.065231766887209</v>
      </c>
      <c r="T65" s="260">
        <f t="shared" si="318"/>
        <v>-83.780463154750066</v>
      </c>
      <c r="U65" s="260">
        <f t="shared" si="318"/>
        <v>-81.243705742341049</v>
      </c>
      <c r="V65" s="260">
        <f t="shared" si="318"/>
        <v>-83.125261444247016</v>
      </c>
      <c r="W65" s="260">
        <f t="shared" si="318"/>
        <v>-83.35003390560118</v>
      </c>
      <c r="X65" s="260">
        <f t="shared" si="318"/>
        <v>-83.911740561943532</v>
      </c>
      <c r="Y65" s="260">
        <f t="shared" si="318"/>
        <v>-81.32725503102678</v>
      </c>
      <c r="Z65" s="260">
        <f t="shared" si="318"/>
        <v>-76.546951075217663</v>
      </c>
      <c r="AA65" s="260">
        <f t="shared" si="318"/>
        <v>-69.171516198805833</v>
      </c>
      <c r="AB65" s="260">
        <f t="shared" si="318"/>
        <v>-58.077811910815925</v>
      </c>
      <c r="AC65" s="260">
        <f t="shared" si="318"/>
        <v>-37.995460049055588</v>
      </c>
      <c r="AD65" s="260">
        <f t="shared" si="318"/>
        <v>-12.565855956847491</v>
      </c>
      <c r="AE65" s="260">
        <f t="shared" si="318"/>
        <v>15.059384386993466</v>
      </c>
      <c r="AF65" s="260">
        <f t="shared" si="318"/>
        <v>24.976551979291585</v>
      </c>
      <c r="AG65" s="260">
        <f t="shared" si="318"/>
        <v>55.842710648184415</v>
      </c>
      <c r="AH65" s="260">
        <f t="shared" si="318"/>
        <v>13.048318797732925</v>
      </c>
      <c r="AI65" s="260">
        <f t="shared" si="318"/>
        <v>-16.0914359183726</v>
      </c>
      <c r="AJ65" s="260">
        <f t="shared" si="318"/>
        <v>-12.900717569213468</v>
      </c>
      <c r="AK65" s="260">
        <f t="shared" si="318"/>
        <v>-13.048318797732932</v>
      </c>
      <c r="AL65" s="260">
        <f t="shared" si="318"/>
        <v>-24.643551070408119</v>
      </c>
      <c r="AM65" s="260">
        <f t="shared" ref="AM65:BR65" si="319">(AM25-AM64)/AM64*100</f>
        <v>-44.432964676481376</v>
      </c>
      <c r="AN65" s="260">
        <f t="shared" si="319"/>
        <v>-73.946913756841241</v>
      </c>
      <c r="AO65" s="260">
        <f t="shared" si="319"/>
        <v>-67.817675377812208</v>
      </c>
      <c r="AP65" s="260">
        <f t="shared" si="319"/>
        <v>-49.998355660460987</v>
      </c>
      <c r="AQ65" s="260">
        <f t="shared" si="319"/>
        <v>-47.819217002039558</v>
      </c>
      <c r="AR65" s="260">
        <f t="shared" si="319"/>
        <v>-52.327219558542836</v>
      </c>
      <c r="AS65" s="260">
        <f t="shared" si="319"/>
        <v>-45.176153828275417</v>
      </c>
      <c r="AT65" s="260">
        <f t="shared" si="319"/>
        <v>-34.281721730931125</v>
      </c>
      <c r="AU65" s="260">
        <f t="shared" si="319"/>
        <v>-52.127186099666787</v>
      </c>
      <c r="AV65" s="260">
        <f t="shared" si="319"/>
        <v>-55.181987031306932</v>
      </c>
      <c r="AW65" s="260">
        <f t="shared" si="319"/>
        <v>-63.820720284077673</v>
      </c>
      <c r="AX65" s="260">
        <f t="shared" si="319"/>
        <v>-64.164698271744086</v>
      </c>
      <c r="AY65" s="260">
        <f t="shared" si="319"/>
        <v>-63.613394363240552</v>
      </c>
      <c r="AZ65" s="260">
        <f t="shared" si="319"/>
        <v>-64.946434092170591</v>
      </c>
      <c r="BA65" s="260">
        <f t="shared" si="319"/>
        <v>-67.883242055769017</v>
      </c>
      <c r="BB65" s="260">
        <f t="shared" si="319"/>
        <v>-63.226548546428404</v>
      </c>
      <c r="BC65" s="260">
        <f t="shared" si="319"/>
        <v>-58.885301007516354</v>
      </c>
      <c r="BD65" s="260">
        <f t="shared" si="319"/>
        <v>-62.163205268268328</v>
      </c>
      <c r="BE65" s="260">
        <f t="shared" si="319"/>
        <v>-64.233957154189341</v>
      </c>
      <c r="BF65" s="260">
        <f t="shared" si="319"/>
        <v>-48.2975115751168</v>
      </c>
      <c r="BG65" s="260">
        <f t="shared" si="319"/>
        <v>-19.82351621615474</v>
      </c>
      <c r="BH65" s="260">
        <f t="shared" si="319"/>
        <v>-43.740513954454777</v>
      </c>
      <c r="BI65" s="260">
        <f t="shared" si="319"/>
        <v>-54.993477594499794</v>
      </c>
      <c r="BJ65" s="260">
        <f t="shared" si="319"/>
        <v>-67.636384577315965</v>
      </c>
      <c r="BK65" s="260">
        <f t="shared" si="319"/>
        <v>-66.8531409097195</v>
      </c>
      <c r="BL65" s="260">
        <f t="shared" si="319"/>
        <v>-67.058685696429635</v>
      </c>
      <c r="BM65" s="260">
        <f t="shared" si="319"/>
        <v>-44.197526038097173</v>
      </c>
      <c r="BN65" s="260">
        <f t="shared" si="319"/>
        <v>-52.455329622467161</v>
      </c>
      <c r="BO65" s="260">
        <f t="shared" si="319"/>
        <v>-41.723643647417916</v>
      </c>
      <c r="BP65" s="260">
        <f t="shared" si="319"/>
        <v>-23.913830233684539</v>
      </c>
      <c r="BQ65" s="260">
        <f t="shared" si="319"/>
        <v>-37.97221215592144</v>
      </c>
      <c r="BR65" s="260">
        <f t="shared" si="319"/>
        <v>-28.749104695301359</v>
      </c>
      <c r="BS65" s="260">
        <f t="shared" ref="BS65:BV65" si="320">(BS25-BS64)/BS64*100</f>
        <v>-19.565211842449763</v>
      </c>
      <c r="BT65" s="269">
        <f t="shared" si="320"/>
        <v>-14.118135919507674</v>
      </c>
      <c r="BU65" s="269">
        <f t="shared" si="320"/>
        <v>-3.2486210822907569</v>
      </c>
      <c r="BV65" s="269"/>
    </row>
    <row r="66" spans="4:74" customFormat="1" ht="49.5" customHeight="1" x14ac:dyDescent="0.25">
      <c r="D66" s="2"/>
      <c r="E66" s="39" t="s">
        <v>20564</v>
      </c>
      <c r="F66" s="260"/>
      <c r="G66" s="260"/>
      <c r="H66" s="260"/>
      <c r="I66" s="260"/>
      <c r="J66" s="260"/>
      <c r="K66" s="260"/>
      <c r="L66" s="260"/>
      <c r="M66" s="260"/>
      <c r="N66" s="260"/>
      <c r="O66" s="260"/>
      <c r="P66" s="260"/>
      <c r="Q66" s="260"/>
      <c r="R66" s="260">
        <f t="shared" ref="R66:AW66" si="321">R57*($R$80/R80)</f>
        <v>76</v>
      </c>
      <c r="S66" s="260">
        <f t="shared" si="321"/>
        <v>70.872770943031895</v>
      </c>
      <c r="T66" s="260">
        <f t="shared" si="321"/>
        <v>49.112364602912869</v>
      </c>
      <c r="U66" s="260">
        <f t="shared" si="321"/>
        <v>18.669375757860706</v>
      </c>
      <c r="V66" s="260">
        <f t="shared" si="321"/>
        <v>23.756218512649969</v>
      </c>
      <c r="W66" s="260">
        <f t="shared" si="321"/>
        <v>22.026163213943732</v>
      </c>
      <c r="X66" s="260">
        <f t="shared" si="321"/>
        <v>25.030907128232457</v>
      </c>
      <c r="Y66" s="260">
        <f t="shared" si="321"/>
        <v>48.958259943454188</v>
      </c>
      <c r="Z66" s="260">
        <f t="shared" si="321"/>
        <v>39.63712963407891</v>
      </c>
      <c r="AA66" s="260">
        <f t="shared" si="321"/>
        <v>100.72886142643486</v>
      </c>
      <c r="AB66" s="260">
        <f t="shared" si="321"/>
        <v>121.0252078767172</v>
      </c>
      <c r="AC66" s="260">
        <f t="shared" si="321"/>
        <v>54.841780504447662</v>
      </c>
      <c r="AD66" s="260">
        <f t="shared" si="321"/>
        <v>53.190827167877252</v>
      </c>
      <c r="AE66" s="260">
        <f t="shared" si="321"/>
        <v>68.709384465100129</v>
      </c>
      <c r="AF66" s="260">
        <f t="shared" si="321"/>
        <v>84.593387182520573</v>
      </c>
      <c r="AG66" s="260">
        <f t="shared" si="321"/>
        <v>183.10069727647974</v>
      </c>
      <c r="AH66" s="260">
        <f t="shared" si="321"/>
        <v>203.24943838569919</v>
      </c>
      <c r="AI66" s="260">
        <f t="shared" si="321"/>
        <v>308.88564805153987</v>
      </c>
      <c r="AJ66" s="260">
        <f t="shared" si="321"/>
        <v>313.23599486418925</v>
      </c>
      <c r="AK66" s="260">
        <f t="shared" si="321"/>
        <v>258.8444372410475</v>
      </c>
      <c r="AL66" s="260">
        <f t="shared" si="321"/>
        <v>351.79556746528738</v>
      </c>
      <c r="AM66" s="260">
        <f t="shared" si="321"/>
        <v>491.79910055930651</v>
      </c>
      <c r="AN66" s="260">
        <f t="shared" si="321"/>
        <v>1533.276199330995</v>
      </c>
      <c r="AO66" s="260">
        <f t="shared" si="321"/>
        <v>1823.891118221424</v>
      </c>
      <c r="AP66" s="260">
        <f t="shared" si="321"/>
        <v>1787.2999542464661</v>
      </c>
      <c r="AQ66" s="260">
        <f t="shared" si="321"/>
        <v>1521.9327574871925</v>
      </c>
      <c r="AR66" s="260">
        <f t="shared" si="321"/>
        <v>2217.9318494968452</v>
      </c>
      <c r="AS66" s="260">
        <f t="shared" si="321"/>
        <v>3959.5255173895966</v>
      </c>
      <c r="AT66" s="260">
        <f t="shared" si="321"/>
        <v>2671.6330858466158</v>
      </c>
      <c r="AU66" s="260">
        <f t="shared" si="321"/>
        <v>2572.0774815904101</v>
      </c>
      <c r="AV66" s="260">
        <f t="shared" si="321"/>
        <v>3409.6423305278913</v>
      </c>
      <c r="AW66" s="260">
        <f t="shared" si="321"/>
        <v>3665.7778654217159</v>
      </c>
      <c r="AX66" s="260">
        <f t="shared" ref="AX66:BV66" si="322">AX57*($R$80/AX80)</f>
        <v>3300.8008331118494</v>
      </c>
      <c r="AY66" s="260">
        <f t="shared" si="322"/>
        <v>2660.9521606140388</v>
      </c>
      <c r="AZ66" s="260">
        <f t="shared" si="322"/>
        <v>1981.5747608396355</v>
      </c>
      <c r="BA66" s="260">
        <f t="shared" si="322"/>
        <v>1965.3479174554413</v>
      </c>
      <c r="BB66" s="260">
        <f t="shared" si="322"/>
        <v>1370.1354095630875</v>
      </c>
      <c r="BC66" s="260">
        <f t="shared" si="322"/>
        <v>1282.5889706470248</v>
      </c>
      <c r="BD66" s="260">
        <f t="shared" si="322"/>
        <v>1775.0036966989885</v>
      </c>
      <c r="BE66" s="260">
        <f t="shared" si="322"/>
        <v>1572.6605116175976</v>
      </c>
      <c r="BF66" s="260">
        <f t="shared" si="322"/>
        <v>1087.2762008441991</v>
      </c>
      <c r="BG66" s="260">
        <f t="shared" si="322"/>
        <v>2405.3830096418792</v>
      </c>
      <c r="BH66" s="260">
        <f t="shared" si="322"/>
        <v>4482.946028415603</v>
      </c>
      <c r="BI66" s="260">
        <f t="shared" si="322"/>
        <v>6833.9356540590679</v>
      </c>
      <c r="BJ66" s="260">
        <f t="shared" si="322"/>
        <v>17410.945605764668</v>
      </c>
      <c r="BK66" s="260">
        <f t="shared" si="322"/>
        <v>10851.311496750448</v>
      </c>
      <c r="BL66" s="260">
        <f t="shared" si="322"/>
        <v>10524.674465551125</v>
      </c>
      <c r="BM66" s="260">
        <f t="shared" si="322"/>
        <v>17911.191523177204</v>
      </c>
      <c r="BN66" s="260">
        <f t="shared" si="322"/>
        <v>58523.268548993066</v>
      </c>
      <c r="BO66" s="260">
        <f t="shared" si="322"/>
        <v>95664.137998460224</v>
      </c>
      <c r="BP66" s="260">
        <f t="shared" si="322"/>
        <v>52372.727708111328</v>
      </c>
      <c r="BQ66" s="260">
        <f t="shared" si="322"/>
        <v>65267.043518042621</v>
      </c>
      <c r="BR66" s="260">
        <f t="shared" si="322"/>
        <v>85056.932085561464</v>
      </c>
      <c r="BS66" s="260">
        <f t="shared" si="322"/>
        <v>117377.1344758706</v>
      </c>
      <c r="BT66" s="269">
        <f t="shared" si="322"/>
        <v>203864.65469977164</v>
      </c>
      <c r="BU66" s="269">
        <f t="shared" si="322"/>
        <v>242911.52478615829</v>
      </c>
      <c r="BV66" s="261"/>
    </row>
    <row r="67" spans="4:74" customFormat="1" ht="43.5" customHeight="1" x14ac:dyDescent="0.25">
      <c r="D67" s="2"/>
      <c r="E67" s="39" t="s">
        <v>20565</v>
      </c>
      <c r="F67" s="260"/>
      <c r="G67" s="260"/>
      <c r="H67" s="260"/>
      <c r="I67" s="260"/>
      <c r="J67" s="260"/>
      <c r="K67" s="260"/>
      <c r="L67" s="260"/>
      <c r="M67" s="260"/>
      <c r="N67" s="260"/>
      <c r="O67" s="260"/>
      <c r="P67" s="260"/>
      <c r="Q67" s="260"/>
      <c r="R67" s="260">
        <f t="shared" ref="R67:AW67" si="323">R58*($AB$80/R80)</f>
        <v>169.55145427969663</v>
      </c>
      <c r="S67" s="260">
        <f t="shared" si="323"/>
        <v>158.11291292398531</v>
      </c>
      <c r="T67" s="260">
        <f t="shared" si="323"/>
        <v>109.56674791498122</v>
      </c>
      <c r="U67" s="260">
        <f t="shared" si="323"/>
        <v>41.650260661044676</v>
      </c>
      <c r="V67" s="260">
        <f t="shared" si="323"/>
        <v>52.998702592184912</v>
      </c>
      <c r="W67" s="260">
        <f t="shared" si="323"/>
        <v>49.139052699027857</v>
      </c>
      <c r="X67" s="260">
        <f t="shared" si="323"/>
        <v>55.8424566517347</v>
      </c>
      <c r="Y67" s="260">
        <f t="shared" si="323"/>
        <v>109.22294963705362</v>
      </c>
      <c r="Z67" s="260">
        <f t="shared" si="323"/>
        <v>88.428065433301811</v>
      </c>
      <c r="AA67" s="260">
        <f t="shared" si="323"/>
        <v>224.72006503671147</v>
      </c>
      <c r="AB67" s="260">
        <f t="shared" si="323"/>
        <v>270</v>
      </c>
      <c r="AC67" s="260">
        <f t="shared" si="323"/>
        <v>122.34873210285546</v>
      </c>
      <c r="AD67" s="260">
        <f t="shared" si="323"/>
        <v>118.66555395596822</v>
      </c>
      <c r="AE67" s="260">
        <f t="shared" si="323"/>
        <v>153.2865270884279</v>
      </c>
      <c r="AF67" s="260">
        <f t="shared" si="323"/>
        <v>188.72278709528698</v>
      </c>
      <c r="AG67" s="260">
        <f t="shared" si="323"/>
        <v>408.48670398491612</v>
      </c>
      <c r="AH67" s="260">
        <f t="shared" si="323"/>
        <v>453.43734026088015</v>
      </c>
      <c r="AI67" s="260">
        <f t="shared" si="323"/>
        <v>689.10540570085686</v>
      </c>
      <c r="AJ67" s="260">
        <f t="shared" si="323"/>
        <v>698.81076923645878</v>
      </c>
      <c r="AK67" s="260">
        <f t="shared" si="323"/>
        <v>577.46645745301669</v>
      </c>
      <c r="AL67" s="260">
        <f t="shared" si="323"/>
        <v>784.83486938013948</v>
      </c>
      <c r="AM67" s="260">
        <f t="shared" si="323"/>
        <v>1097.1743778062787</v>
      </c>
      <c r="AN67" s="260">
        <f t="shared" si="323"/>
        <v>3420.6474922238972</v>
      </c>
      <c r="AO67" s="260">
        <f t="shared" si="323"/>
        <v>4068.9919939771648</v>
      </c>
      <c r="AP67" s="260">
        <f t="shared" si="323"/>
        <v>3987.3592957437313</v>
      </c>
      <c r="AQ67" s="260">
        <f t="shared" si="323"/>
        <v>3395.3409519455563</v>
      </c>
      <c r="AR67" s="260">
        <f t="shared" si="323"/>
        <v>4948.0732970453591</v>
      </c>
      <c r="AS67" s="260">
        <f t="shared" si="323"/>
        <v>8833.4646017233463</v>
      </c>
      <c r="AT67" s="260">
        <f t="shared" si="323"/>
        <v>5960.2536185137797</v>
      </c>
      <c r="AU67" s="260">
        <f t="shared" si="323"/>
        <v>5738.1510200488638</v>
      </c>
      <c r="AV67" s="260">
        <f t="shared" si="323"/>
        <v>7606.7081015081321</v>
      </c>
      <c r="AW67" s="260">
        <f t="shared" si="323"/>
        <v>8178.1311598496568</v>
      </c>
      <c r="AX67" s="260">
        <f t="shared" ref="AX67:BU67" si="324">AX58*($AB$80/AX80)</f>
        <v>7363.8892308124769</v>
      </c>
      <c r="AY67" s="260">
        <f t="shared" si="324"/>
        <v>5936.4251131685678</v>
      </c>
      <c r="AZ67" s="260">
        <f t="shared" si="324"/>
        <v>4420.7747692671337</v>
      </c>
      <c r="BA67" s="260">
        <f t="shared" si="324"/>
        <v>4384.5736522387278</v>
      </c>
      <c r="BB67" s="260">
        <f t="shared" si="324"/>
        <v>3056.6901480464371</v>
      </c>
      <c r="BC67" s="260">
        <f t="shared" si="324"/>
        <v>2861.3792791618707</v>
      </c>
      <c r="BD67" s="260">
        <f t="shared" si="324"/>
        <v>3959.9270806204086</v>
      </c>
      <c r="BE67" s="260">
        <f t="shared" si="324"/>
        <v>3508.5115372765185</v>
      </c>
      <c r="BF67" s="260">
        <f t="shared" si="324"/>
        <v>2425.6481718004929</v>
      </c>
      <c r="BG67" s="260">
        <f t="shared" si="324"/>
        <v>5366.2656234796596</v>
      </c>
      <c r="BH67" s="260">
        <f t="shared" si="324"/>
        <v>10001.184454937576</v>
      </c>
      <c r="BI67" s="260">
        <f t="shared" si="324"/>
        <v>15246.101692099801</v>
      </c>
      <c r="BJ67" s="260">
        <f t="shared" si="324"/>
        <v>38842.778261080166</v>
      </c>
      <c r="BK67" s="260">
        <f t="shared" si="324"/>
        <v>24208.626909421451</v>
      </c>
      <c r="BL67" s="260">
        <f t="shared" si="324"/>
        <v>23479.919229665553</v>
      </c>
      <c r="BM67" s="260">
        <f t="shared" si="324"/>
        <v>39958.796982064072</v>
      </c>
      <c r="BN67" s="260">
        <f t="shared" si="324"/>
        <v>130561.91173267113</v>
      </c>
      <c r="BO67" s="260">
        <f t="shared" si="324"/>
        <v>213420.97000069101</v>
      </c>
      <c r="BP67" s="260">
        <f t="shared" si="324"/>
        <v>116840.42299348472</v>
      </c>
      <c r="BQ67" s="260">
        <f t="shared" si="324"/>
        <v>145606.87032921542</v>
      </c>
      <c r="BR67" s="260">
        <f t="shared" si="324"/>
        <v>189756.92804837285</v>
      </c>
      <c r="BS67" s="260">
        <f t="shared" si="324"/>
        <v>261861.36644167599</v>
      </c>
      <c r="BT67" s="269">
        <f t="shared" si="324"/>
        <v>454809.85106019047</v>
      </c>
      <c r="BU67" s="269">
        <f t="shared" si="324"/>
        <v>541921.08274725929</v>
      </c>
      <c r="BV67" s="261"/>
    </row>
    <row r="68" spans="4:74" customFormat="1" ht="46.5" customHeight="1" x14ac:dyDescent="0.25">
      <c r="D68" s="2"/>
      <c r="E68" s="39" t="s">
        <v>20567</v>
      </c>
      <c r="F68" s="260"/>
      <c r="G68" s="260"/>
      <c r="H68" s="260"/>
      <c r="I68" s="260"/>
      <c r="J68" s="260"/>
      <c r="K68" s="260"/>
      <c r="L68" s="260"/>
      <c r="M68" s="260"/>
      <c r="N68" s="260"/>
      <c r="O68" s="260"/>
      <c r="P68" s="260"/>
      <c r="Q68" s="260"/>
      <c r="R68" s="260">
        <f t="shared" ref="R68:AW68" si="325">R59*($AM$80/R80)</f>
        <v>231.49289998807342</v>
      </c>
      <c r="S68" s="260">
        <f t="shared" si="325"/>
        <v>215.87556941832784</v>
      </c>
      <c r="T68" s="260">
        <f t="shared" si="325"/>
        <v>149.59425930526191</v>
      </c>
      <c r="U68" s="260">
        <f t="shared" si="325"/>
        <v>56.86615704150276</v>
      </c>
      <c r="V68" s="260">
        <f t="shared" si="325"/>
        <v>72.360472582153903</v>
      </c>
      <c r="W68" s="260">
        <f t="shared" si="325"/>
        <v>67.090794710611306</v>
      </c>
      <c r="X68" s="260">
        <f t="shared" si="325"/>
        <v>76.243122111140394</v>
      </c>
      <c r="Y68" s="260">
        <f t="shared" si="325"/>
        <v>149.1248627984229</v>
      </c>
      <c r="Z68" s="260">
        <f t="shared" si="325"/>
        <v>120.73308008152803</v>
      </c>
      <c r="AA68" s="260">
        <f t="shared" si="325"/>
        <v>306.81600321187096</v>
      </c>
      <c r="AB68" s="260">
        <f t="shared" si="325"/>
        <v>368.63784661895647</v>
      </c>
      <c r="AC68" s="260">
        <f t="shared" si="325"/>
        <v>167.04582644057865</v>
      </c>
      <c r="AD68" s="260">
        <f t="shared" si="325"/>
        <v>162.01708991916192</v>
      </c>
      <c r="AE68" s="260">
        <f t="shared" si="325"/>
        <v>209.28598245028297</v>
      </c>
      <c r="AF68" s="260">
        <f t="shared" si="325"/>
        <v>257.6680068249421</v>
      </c>
      <c r="AG68" s="260">
        <f t="shared" si="325"/>
        <v>557.71725529435048</v>
      </c>
      <c r="AH68" s="260">
        <f t="shared" si="325"/>
        <v>619.08949885332572</v>
      </c>
      <c r="AI68" s="260">
        <f t="shared" si="325"/>
        <v>940.85308463350475</v>
      </c>
      <c r="AJ68" s="260">
        <f t="shared" si="325"/>
        <v>954.10406357579529</v>
      </c>
      <c r="AK68" s="260">
        <f t="shared" si="325"/>
        <v>788.42959766724948</v>
      </c>
      <c r="AL68" s="260">
        <f t="shared" si="325"/>
        <v>1071.554948888017</v>
      </c>
      <c r="AM68" s="260">
        <f t="shared" si="325"/>
        <v>1498</v>
      </c>
      <c r="AN68" s="260">
        <f t="shared" si="325"/>
        <v>4670.2967613924129</v>
      </c>
      <c r="AO68" s="260">
        <f t="shared" si="325"/>
        <v>5555.4979502574679</v>
      </c>
      <c r="AP68" s="260">
        <f t="shared" si="325"/>
        <v>5444.0427573298075</v>
      </c>
      <c r="AQ68" s="260">
        <f t="shared" si="325"/>
        <v>4635.7451002309926</v>
      </c>
      <c r="AR68" s="260">
        <f t="shared" si="325"/>
        <v>6755.7299449465227</v>
      </c>
      <c r="AS68" s="260">
        <f t="shared" si="325"/>
        <v>12060.553218385456</v>
      </c>
      <c r="AT68" s="260">
        <f t="shared" si="325"/>
        <v>8137.6854045620867</v>
      </c>
      <c r="AU68" s="260">
        <f t="shared" si="325"/>
        <v>7834.4430948340059</v>
      </c>
      <c r="AV68" s="260">
        <f t="shared" si="325"/>
        <v>10385.631460736773</v>
      </c>
      <c r="AW68" s="260">
        <f t="shared" si="325"/>
        <v>11165.809852349506</v>
      </c>
      <c r="AX68" s="260">
        <f t="shared" ref="AX68:BU68" si="326">AX59*($AM$80/AX80)</f>
        <v>10054.104699211985</v>
      </c>
      <c r="AY68" s="260">
        <f t="shared" si="326"/>
        <v>8105.1517419746515</v>
      </c>
      <c r="AZ68" s="260">
        <f t="shared" si="326"/>
        <v>6035.7958938150023</v>
      </c>
      <c r="BA68" s="260">
        <f t="shared" si="326"/>
        <v>5986.3695907536949</v>
      </c>
      <c r="BB68" s="260">
        <f t="shared" si="326"/>
        <v>4173.376570211919</v>
      </c>
      <c r="BC68" s="260">
        <f t="shared" si="326"/>
        <v>3906.7136882604964</v>
      </c>
      <c r="BD68" s="260">
        <f t="shared" si="326"/>
        <v>5406.588858399994</v>
      </c>
      <c r="BE68" s="260">
        <f t="shared" si="326"/>
        <v>4790.2597701458553</v>
      </c>
      <c r="BF68" s="260">
        <f t="shared" si="326"/>
        <v>3311.7989581768238</v>
      </c>
      <c r="BG68" s="260">
        <f t="shared" si="326"/>
        <v>7326.6985326847171</v>
      </c>
      <c r="BH68" s="260">
        <f t="shared" si="326"/>
        <v>13654.870744841372</v>
      </c>
      <c r="BI68" s="260">
        <f t="shared" si="326"/>
        <v>20815.889248552961</v>
      </c>
      <c r="BJ68" s="260">
        <f t="shared" si="326"/>
        <v>53033.030129119303</v>
      </c>
      <c r="BK68" s="260">
        <f t="shared" si="326"/>
        <v>33052.65219811425</v>
      </c>
      <c r="BL68" s="260">
        <f t="shared" si="326"/>
        <v>32057.729124484951</v>
      </c>
      <c r="BM68" s="260">
        <f t="shared" si="326"/>
        <v>54556.758788711704</v>
      </c>
      <c r="BN68" s="260">
        <f t="shared" si="326"/>
        <v>178259.48885772651</v>
      </c>
      <c r="BO68" s="260">
        <f t="shared" si="326"/>
        <v>291389.06223845796</v>
      </c>
      <c r="BP68" s="260">
        <f t="shared" si="326"/>
        <v>159525.19233468972</v>
      </c>
      <c r="BQ68" s="260">
        <f t="shared" si="326"/>
        <v>198800.75233736151</v>
      </c>
      <c r="BR68" s="260">
        <f t="shared" si="326"/>
        <v>259079.94569177937</v>
      </c>
      <c r="BS68" s="260">
        <f t="shared" si="326"/>
        <v>357525.96384354419</v>
      </c>
      <c r="BT68" s="269">
        <f t="shared" si="326"/>
        <v>620963.42265154433</v>
      </c>
      <c r="BU68" s="269">
        <f t="shared" si="326"/>
        <v>739898.59622727055</v>
      </c>
      <c r="BV68" s="261"/>
    </row>
    <row r="69" spans="4:74" customFormat="1" ht="24" customHeight="1" x14ac:dyDescent="0.25">
      <c r="D69" s="2"/>
      <c r="E69" s="39" t="s">
        <v>20568</v>
      </c>
      <c r="F69" s="260"/>
      <c r="G69" s="260"/>
      <c r="H69" s="260"/>
      <c r="I69" s="260"/>
      <c r="J69" s="260"/>
      <c r="K69" s="260"/>
      <c r="L69" s="260"/>
      <c r="M69" s="260"/>
      <c r="N69" s="260"/>
      <c r="O69" s="260"/>
      <c r="P69" s="260"/>
      <c r="Q69" s="260"/>
      <c r="R69" s="260">
        <f t="shared" ref="R69:AW69" si="327">R60*($AW$80/R80)</f>
        <v>165.67179526305901</v>
      </c>
      <c r="S69" s="260">
        <f t="shared" si="327"/>
        <v>154.49498943946918</v>
      </c>
      <c r="T69" s="260">
        <f t="shared" si="327"/>
        <v>107.05965280761168</v>
      </c>
      <c r="U69" s="260">
        <f t="shared" si="327"/>
        <v>40.697223661123886</v>
      </c>
      <c r="V69" s="260">
        <f t="shared" si="327"/>
        <v>51.785991705950501</v>
      </c>
      <c r="W69" s="260">
        <f t="shared" si="327"/>
        <v>48.014657926463265</v>
      </c>
      <c r="X69" s="260">
        <f t="shared" si="327"/>
        <v>54.564675276278578</v>
      </c>
      <c r="Y69" s="260">
        <f t="shared" si="327"/>
        <v>106.72372128667851</v>
      </c>
      <c r="Z69" s="260">
        <f t="shared" si="327"/>
        <v>86.404663494111205</v>
      </c>
      <c r="AA69" s="260">
        <f t="shared" si="327"/>
        <v>219.57804351738633</v>
      </c>
      <c r="AB69" s="260">
        <f t="shared" si="327"/>
        <v>263.82188764500859</v>
      </c>
      <c r="AC69" s="260">
        <f t="shared" si="327"/>
        <v>119.54916094203256</v>
      </c>
      <c r="AD69" s="260">
        <f t="shared" si="327"/>
        <v>115.95026090038573</v>
      </c>
      <c r="AE69" s="260">
        <f t="shared" si="327"/>
        <v>149.77904047043256</v>
      </c>
      <c r="AF69" s="260">
        <f t="shared" si="327"/>
        <v>184.40445160409507</v>
      </c>
      <c r="AG69" s="260">
        <f t="shared" si="327"/>
        <v>399.13975304884605</v>
      </c>
      <c r="AH69" s="260">
        <f t="shared" si="327"/>
        <v>443.06183346799065</v>
      </c>
      <c r="AI69" s="260">
        <f t="shared" si="327"/>
        <v>673.33736636436856</v>
      </c>
      <c r="AJ69" s="260">
        <f t="shared" si="327"/>
        <v>682.82065276527067</v>
      </c>
      <c r="AK69" s="260">
        <f t="shared" si="327"/>
        <v>564.25292909974416</v>
      </c>
      <c r="AL69" s="260">
        <f t="shared" si="327"/>
        <v>766.87635825737834</v>
      </c>
      <c r="AM69" s="260">
        <f t="shared" si="327"/>
        <v>1072.0689460318156</v>
      </c>
      <c r="AN69" s="260">
        <f t="shared" si="327"/>
        <v>3342.3765865432351</v>
      </c>
      <c r="AO69" s="260">
        <f t="shared" si="327"/>
        <v>3975.8857357906782</v>
      </c>
      <c r="AP69" s="260">
        <f t="shared" si="327"/>
        <v>3896.1209485999389</v>
      </c>
      <c r="AQ69" s="260">
        <f t="shared" si="327"/>
        <v>3317.6491079284347</v>
      </c>
      <c r="AR69" s="260">
        <f t="shared" si="327"/>
        <v>4834.8519904902505</v>
      </c>
      <c r="AS69" s="260">
        <f t="shared" si="327"/>
        <v>8631.3381691556187</v>
      </c>
      <c r="AT69" s="260">
        <f t="shared" si="327"/>
        <v>5823.8717054788831</v>
      </c>
      <c r="AU69" s="260">
        <f t="shared" si="327"/>
        <v>5606.8512359311953</v>
      </c>
      <c r="AV69" s="260">
        <f t="shared" si="327"/>
        <v>7432.6521855720557</v>
      </c>
      <c r="AW69" s="260">
        <f t="shared" si="327"/>
        <v>7991</v>
      </c>
      <c r="AX69" s="260">
        <f t="shared" ref="AX69:BU69" si="328">AX60*($AW$80/AX80)</f>
        <v>7195.3894714136977</v>
      </c>
      <c r="AY69" s="260">
        <f t="shared" si="328"/>
        <v>5800.5884415532055</v>
      </c>
      <c r="AZ69" s="260">
        <f t="shared" si="328"/>
        <v>4319.6190536351214</v>
      </c>
      <c r="BA69" s="260">
        <f t="shared" si="328"/>
        <v>4284.2462868599641</v>
      </c>
      <c r="BB69" s="260">
        <f t="shared" si="328"/>
        <v>2986.7472770500444</v>
      </c>
      <c r="BC69" s="260">
        <f t="shared" si="328"/>
        <v>2795.9054914696258</v>
      </c>
      <c r="BD69" s="260">
        <f t="shared" si="328"/>
        <v>3869.316434614313</v>
      </c>
      <c r="BE69" s="260">
        <f t="shared" si="328"/>
        <v>3428.2301355132668</v>
      </c>
      <c r="BF69" s="260">
        <f t="shared" si="328"/>
        <v>2370.1447386928526</v>
      </c>
      <c r="BG69" s="260">
        <f t="shared" si="328"/>
        <v>5243.4752829293438</v>
      </c>
      <c r="BH69" s="260">
        <f t="shared" si="328"/>
        <v>9772.338376250178</v>
      </c>
      <c r="BI69" s="260">
        <f t="shared" si="328"/>
        <v>14897.24195421307</v>
      </c>
      <c r="BJ69" s="260">
        <f t="shared" si="328"/>
        <v>37953.981785980279</v>
      </c>
      <c r="BK69" s="260">
        <f t="shared" si="328"/>
        <v>23654.687587175249</v>
      </c>
      <c r="BL69" s="260">
        <f t="shared" si="328"/>
        <v>22942.654121935939</v>
      </c>
      <c r="BM69" s="260">
        <f t="shared" si="328"/>
        <v>39044.463880858581</v>
      </c>
      <c r="BN69" s="260">
        <f t="shared" si="328"/>
        <v>127574.40743649739</v>
      </c>
      <c r="BO69" s="260">
        <f t="shared" si="328"/>
        <v>208537.49321707804</v>
      </c>
      <c r="BP69" s="260">
        <f t="shared" si="328"/>
        <v>114166.89239771261</v>
      </c>
      <c r="BQ69" s="260">
        <f t="shared" si="328"/>
        <v>142275.10883087266</v>
      </c>
      <c r="BR69" s="260">
        <f t="shared" si="328"/>
        <v>185414.92944977706</v>
      </c>
      <c r="BS69" s="260">
        <f t="shared" si="328"/>
        <v>255869.48146646025</v>
      </c>
      <c r="BT69" s="269">
        <f t="shared" si="328"/>
        <v>444402.93861572101</v>
      </c>
      <c r="BU69" s="269">
        <f t="shared" si="328"/>
        <v>529520.90001855127</v>
      </c>
      <c r="BV69" s="261"/>
    </row>
    <row r="70" spans="4:74" customFormat="1" ht="42" customHeight="1" x14ac:dyDescent="0.25">
      <c r="D70" s="2"/>
      <c r="E70" s="39" t="s">
        <v>20566</v>
      </c>
      <c r="F70" s="260"/>
      <c r="G70" s="260"/>
      <c r="H70" s="260"/>
      <c r="I70" s="260"/>
      <c r="J70" s="260"/>
      <c r="K70" s="260"/>
      <c r="L70" s="260"/>
      <c r="M70" s="260"/>
      <c r="N70" s="260"/>
      <c r="O70" s="260"/>
      <c r="P70" s="260"/>
      <c r="Q70" s="260"/>
      <c r="R70" s="260">
        <f t="shared" ref="R70:AW70" si="329">R61*($AH$80/R80)</f>
        <v>370.55944950300682</v>
      </c>
      <c r="S70" s="260">
        <f t="shared" si="329"/>
        <v>345.5601971763499</v>
      </c>
      <c r="T70" s="260">
        <f t="shared" si="329"/>
        <v>239.46119461903095</v>
      </c>
      <c r="U70" s="260">
        <f t="shared" si="329"/>
        <v>91.027810571021618</v>
      </c>
      <c r="V70" s="260">
        <f t="shared" si="329"/>
        <v>115.83014808316727</v>
      </c>
      <c r="W70" s="260">
        <f t="shared" si="329"/>
        <v>107.39477520029433</v>
      </c>
      <c r="X70" s="260">
        <f t="shared" si="329"/>
        <v>122.04525218419352</v>
      </c>
      <c r="Y70" s="260">
        <f t="shared" si="329"/>
        <v>238.70981385883545</v>
      </c>
      <c r="Z70" s="260">
        <f t="shared" si="329"/>
        <v>193.26201233004736</v>
      </c>
      <c r="AA70" s="260">
        <f t="shared" si="329"/>
        <v>491.13199262163636</v>
      </c>
      <c r="AB70" s="260">
        <f t="shared" si="329"/>
        <v>590.0925579839909</v>
      </c>
      <c r="AC70" s="260">
        <f t="shared" si="329"/>
        <v>267.39657886174814</v>
      </c>
      <c r="AD70" s="260">
        <f t="shared" si="329"/>
        <v>259.34688992023911</v>
      </c>
      <c r="AE70" s="260">
        <f t="shared" si="329"/>
        <v>335.01199582997305</v>
      </c>
      <c r="AF70" s="260">
        <f t="shared" si="329"/>
        <v>412.45893402565173</v>
      </c>
      <c r="AG70" s="260">
        <f t="shared" si="329"/>
        <v>892.75912613669755</v>
      </c>
      <c r="AH70" s="260">
        <f t="shared" si="329"/>
        <v>991</v>
      </c>
      <c r="AI70" s="260">
        <f t="shared" si="329"/>
        <v>1506.0591539652385</v>
      </c>
      <c r="AJ70" s="260">
        <f t="shared" si="329"/>
        <v>1527.2704976500086</v>
      </c>
      <c r="AK70" s="260">
        <f t="shared" si="329"/>
        <v>1262.0691075126076</v>
      </c>
      <c r="AL70" s="260">
        <f t="shared" si="329"/>
        <v>1715.2785765465103</v>
      </c>
      <c r="AM70" s="260">
        <f t="shared" si="329"/>
        <v>2397.9053153859277</v>
      </c>
      <c r="AN70" s="260">
        <f t="shared" si="329"/>
        <v>7475.9208468441584</v>
      </c>
      <c r="AO70" s="260">
        <f t="shared" si="329"/>
        <v>8892.8959042309798</v>
      </c>
      <c r="AP70" s="260">
        <f t="shared" si="329"/>
        <v>8714.4853571357871</v>
      </c>
      <c r="AQ70" s="260">
        <f t="shared" si="329"/>
        <v>7420.612694671674</v>
      </c>
      <c r="AR70" s="260">
        <f t="shared" si="329"/>
        <v>10814.152699799168</v>
      </c>
      <c r="AS70" s="260">
        <f t="shared" si="329"/>
        <v>19305.784158118386</v>
      </c>
      <c r="AT70" s="260">
        <f t="shared" si="329"/>
        <v>13026.301125859754</v>
      </c>
      <c r="AU70" s="260">
        <f t="shared" si="329"/>
        <v>12540.889679700294</v>
      </c>
      <c r="AV70" s="260">
        <f t="shared" si="329"/>
        <v>16624.67348687585</v>
      </c>
      <c r="AW70" s="260">
        <f t="shared" si="329"/>
        <v>17873.534576460243</v>
      </c>
      <c r="AX70" s="260">
        <f t="shared" ref="AX70:BU70" si="330">AX61*($AH$80/AX80)</f>
        <v>16093.986047855176</v>
      </c>
      <c r="AY70" s="260">
        <f t="shared" si="330"/>
        <v>12974.223260407563</v>
      </c>
      <c r="AZ70" s="260">
        <f t="shared" si="330"/>
        <v>9661.7270069182578</v>
      </c>
      <c r="BA70" s="260">
        <f t="shared" si="330"/>
        <v>9582.6084522917008</v>
      </c>
      <c r="BB70" s="260">
        <f t="shared" si="330"/>
        <v>6680.4818830562435</v>
      </c>
      <c r="BC70" s="260">
        <f t="shared" si="330"/>
        <v>6253.6245118630222</v>
      </c>
      <c r="BD70" s="260">
        <f t="shared" si="330"/>
        <v>8654.53148308657</v>
      </c>
      <c r="BE70" s="260">
        <f t="shared" si="330"/>
        <v>7667.9501768438704</v>
      </c>
      <c r="BF70" s="260">
        <f t="shared" si="330"/>
        <v>5301.3219795071982</v>
      </c>
      <c r="BG70" s="260">
        <f t="shared" si="330"/>
        <v>11728.123735483954</v>
      </c>
      <c r="BH70" s="260">
        <f t="shared" si="330"/>
        <v>21857.86858475496</v>
      </c>
      <c r="BI70" s="260">
        <f t="shared" si="330"/>
        <v>33320.782025093416</v>
      </c>
      <c r="BJ70" s="260">
        <f t="shared" si="330"/>
        <v>84891.979197354623</v>
      </c>
      <c r="BK70" s="260">
        <f t="shared" si="330"/>
        <v>52908.631771335458</v>
      </c>
      <c r="BL70" s="260">
        <f t="shared" si="330"/>
        <v>51316.020738854968</v>
      </c>
      <c r="BM70" s="260">
        <f t="shared" si="330"/>
        <v>87331.069352256163</v>
      </c>
      <c r="BN70" s="260">
        <f t="shared" si="330"/>
        <v>285346.71285041457</v>
      </c>
      <c r="BO70" s="260">
        <f t="shared" si="330"/>
        <v>466437.50413011975</v>
      </c>
      <c r="BP70" s="260">
        <f t="shared" si="330"/>
        <v>255358.01511169222</v>
      </c>
      <c r="BQ70" s="260">
        <f t="shared" si="330"/>
        <v>318227.89100966661</v>
      </c>
      <c r="BR70" s="260">
        <f t="shared" si="330"/>
        <v>414719.07802684593</v>
      </c>
      <c r="BS70" s="260">
        <f t="shared" si="330"/>
        <v>572305.34652130282</v>
      </c>
      <c r="BT70" s="269">
        <f t="shared" si="330"/>
        <v>993999.660771947</v>
      </c>
      <c r="BU70" s="269">
        <f t="shared" si="330"/>
        <v>1184383.6960880896</v>
      </c>
      <c r="BV70" s="261"/>
    </row>
    <row r="71" spans="4:74" customFormat="1" ht="41.25" customHeight="1" x14ac:dyDescent="0.25">
      <c r="D71" s="2"/>
      <c r="E71" s="39" t="s">
        <v>20667</v>
      </c>
      <c r="F71" s="260"/>
      <c r="G71" s="260"/>
      <c r="H71" s="260"/>
      <c r="I71" s="260"/>
      <c r="J71" s="260"/>
      <c r="K71" s="260"/>
      <c r="L71" s="260"/>
      <c r="M71" s="260"/>
      <c r="N71" s="260"/>
      <c r="O71" s="260"/>
      <c r="P71" s="260"/>
      <c r="Q71" s="260"/>
      <c r="R71" s="260">
        <f t="shared" ref="R71:AW71" si="331">R62*($AK$80/R80)</f>
        <v>414.66913928710403</v>
      </c>
      <c r="S71" s="260">
        <f t="shared" si="331"/>
        <v>386.69409112946204</v>
      </c>
      <c r="T71" s="260">
        <f t="shared" si="331"/>
        <v>267.96555208216205</v>
      </c>
      <c r="U71" s="260">
        <f t="shared" si="331"/>
        <v>101.86334179657401</v>
      </c>
      <c r="V71" s="260">
        <f t="shared" si="331"/>
        <v>129.61803530732803</v>
      </c>
      <c r="W71" s="260">
        <f t="shared" si="331"/>
        <v>120.1785544963595</v>
      </c>
      <c r="X71" s="260">
        <f t="shared" si="331"/>
        <v>136.57295676894199</v>
      </c>
      <c r="Y71" s="260">
        <f t="shared" si="331"/>
        <v>267.12473041771648</v>
      </c>
      <c r="Z71" s="260">
        <f t="shared" si="331"/>
        <v>216.26703196282719</v>
      </c>
      <c r="AA71" s="260">
        <f t="shared" si="331"/>
        <v>549.59408248775958</v>
      </c>
      <c r="AB71" s="260">
        <f t="shared" si="331"/>
        <v>660.33445766159434</v>
      </c>
      <c r="AC71" s="260">
        <f t="shared" si="331"/>
        <v>299.22623577304728</v>
      </c>
      <c r="AD71" s="260">
        <f t="shared" si="331"/>
        <v>290.21834894306272</v>
      </c>
      <c r="AE71" s="260">
        <f t="shared" si="331"/>
        <v>374.89028048802345</v>
      </c>
      <c r="AF71" s="260">
        <f t="shared" si="331"/>
        <v>461.55614542574392</v>
      </c>
      <c r="AG71" s="260">
        <f t="shared" si="331"/>
        <v>999.02905976982163</v>
      </c>
      <c r="AH71" s="260">
        <f t="shared" si="331"/>
        <v>1108.9640746840153</v>
      </c>
      <c r="AI71" s="260">
        <f t="shared" si="331"/>
        <v>1685.3334975746234</v>
      </c>
      <c r="AJ71" s="260">
        <f t="shared" si="331"/>
        <v>1709.0697418956986</v>
      </c>
      <c r="AK71" s="260">
        <f t="shared" si="331"/>
        <v>1412.3</v>
      </c>
      <c r="AL71" s="260">
        <f t="shared" si="331"/>
        <v>1919.4574363927509</v>
      </c>
      <c r="AM71" s="260">
        <f t="shared" si="331"/>
        <v>2683.3409175144679</v>
      </c>
      <c r="AN71" s="260">
        <f t="shared" si="331"/>
        <v>8365.8200245524458</v>
      </c>
      <c r="AO71" s="260">
        <f t="shared" si="331"/>
        <v>9951.465265082521</v>
      </c>
      <c r="AP71" s="260">
        <f t="shared" si="331"/>
        <v>9751.8175483587183</v>
      </c>
      <c r="AQ71" s="260">
        <f t="shared" si="331"/>
        <v>8303.9282447376718</v>
      </c>
      <c r="AR71" s="260">
        <f t="shared" si="331"/>
        <v>12101.41961879357</v>
      </c>
      <c r="AS71" s="260">
        <f t="shared" si="331"/>
        <v>21603.855766858807</v>
      </c>
      <c r="AT71" s="260">
        <f t="shared" si="331"/>
        <v>14576.892002617971</v>
      </c>
      <c r="AU71" s="260">
        <f t="shared" si="331"/>
        <v>14033.699414089966</v>
      </c>
      <c r="AV71" s="260">
        <f t="shared" si="331"/>
        <v>18603.598032590475</v>
      </c>
      <c r="AW71" s="260">
        <f t="shared" si="331"/>
        <v>20001.11779305448</v>
      </c>
      <c r="AX71" s="260">
        <f t="shared" ref="AX71:BU71" si="332">AX62*($AK$80/AX80)</f>
        <v>18009.740005587453</v>
      </c>
      <c r="AY71" s="260">
        <f t="shared" si="332"/>
        <v>14518.615027973465</v>
      </c>
      <c r="AZ71" s="260">
        <f t="shared" si="332"/>
        <v>10811.814480400271</v>
      </c>
      <c r="BA71" s="260">
        <f t="shared" si="332"/>
        <v>10723.278017512504</v>
      </c>
      <c r="BB71" s="260">
        <f t="shared" si="332"/>
        <v>7475.6956709251217</v>
      </c>
      <c r="BC71" s="260">
        <f t="shared" si="332"/>
        <v>6998.0271647017707</v>
      </c>
      <c r="BD71" s="260">
        <f t="shared" si="332"/>
        <v>9684.7270413368096</v>
      </c>
      <c r="BE71" s="260">
        <f t="shared" si="332"/>
        <v>8580.7076413590257</v>
      </c>
      <c r="BF71" s="260">
        <f t="shared" si="332"/>
        <v>5932.3669259396893</v>
      </c>
      <c r="BG71" s="260">
        <f t="shared" si="332"/>
        <v>13124.185556105551</v>
      </c>
      <c r="BH71" s="260">
        <f t="shared" si="332"/>
        <v>24459.728566758422</v>
      </c>
      <c r="BI71" s="260">
        <f t="shared" si="332"/>
        <v>37287.134415949033</v>
      </c>
      <c r="BJ71" s="260">
        <f t="shared" si="332"/>
        <v>94997.129322592387</v>
      </c>
      <c r="BK71" s="260">
        <f t="shared" si="332"/>
        <v>59206.631559128495</v>
      </c>
      <c r="BL71" s="260">
        <f t="shared" si="332"/>
        <v>57424.443446145349</v>
      </c>
      <c r="BM71" s="260">
        <f t="shared" si="332"/>
        <v>97726.557533189029</v>
      </c>
      <c r="BN71" s="260">
        <f t="shared" si="332"/>
        <v>319313.07101946056</v>
      </c>
      <c r="BO71" s="260">
        <f t="shared" si="332"/>
        <v>521960.0758482138</v>
      </c>
      <c r="BP71" s="260">
        <f t="shared" si="332"/>
        <v>285754.65685316303</v>
      </c>
      <c r="BQ71" s="260">
        <f t="shared" si="332"/>
        <v>356108.27315053553</v>
      </c>
      <c r="BR71" s="260">
        <f t="shared" si="332"/>
        <v>464085.32655686099</v>
      </c>
      <c r="BS71" s="260">
        <f t="shared" si="332"/>
        <v>640429.93848810426</v>
      </c>
      <c r="BT71" s="269">
        <f t="shared" si="332"/>
        <v>1112320.8012554867</v>
      </c>
      <c r="BU71" s="269">
        <f t="shared" si="332"/>
        <v>1325367.2750788722</v>
      </c>
      <c r="BV71" s="261"/>
    </row>
    <row r="72" spans="4:74" customFormat="1" ht="40.5" customHeight="1" x14ac:dyDescent="0.25">
      <c r="D72" s="2"/>
      <c r="E72" s="39" t="s">
        <v>20567</v>
      </c>
      <c r="F72" s="260"/>
      <c r="G72" s="260"/>
      <c r="H72" s="260"/>
      <c r="I72" s="260"/>
      <c r="J72" s="260"/>
      <c r="K72" s="260"/>
      <c r="L72" s="260"/>
      <c r="M72" s="260"/>
      <c r="N72" s="260"/>
      <c r="O72" s="260"/>
      <c r="P72" s="260"/>
      <c r="Q72" s="260"/>
      <c r="R72" s="260">
        <f t="shared" ref="R72:AW72" si="333">R59*($AM$80/R80)</f>
        <v>231.49289998807342</v>
      </c>
      <c r="S72" s="260">
        <f t="shared" si="333"/>
        <v>215.87556941832784</v>
      </c>
      <c r="T72" s="260">
        <f t="shared" si="333"/>
        <v>149.59425930526191</v>
      </c>
      <c r="U72" s="260">
        <f t="shared" si="333"/>
        <v>56.86615704150276</v>
      </c>
      <c r="V72" s="260">
        <f t="shared" si="333"/>
        <v>72.360472582153903</v>
      </c>
      <c r="W72" s="260">
        <f t="shared" si="333"/>
        <v>67.090794710611306</v>
      </c>
      <c r="X72" s="260">
        <f t="shared" si="333"/>
        <v>76.243122111140394</v>
      </c>
      <c r="Y72" s="260">
        <f t="shared" si="333"/>
        <v>149.1248627984229</v>
      </c>
      <c r="Z72" s="260">
        <f t="shared" si="333"/>
        <v>120.73308008152803</v>
      </c>
      <c r="AA72" s="260">
        <f t="shared" si="333"/>
        <v>306.81600321187096</v>
      </c>
      <c r="AB72" s="260">
        <f t="shared" si="333"/>
        <v>368.63784661895647</v>
      </c>
      <c r="AC72" s="260">
        <f t="shared" si="333"/>
        <v>167.04582644057865</v>
      </c>
      <c r="AD72" s="260">
        <f t="shared" si="333"/>
        <v>162.01708991916192</v>
      </c>
      <c r="AE72" s="260">
        <f t="shared" si="333"/>
        <v>209.28598245028297</v>
      </c>
      <c r="AF72" s="260">
        <f t="shared" si="333"/>
        <v>257.6680068249421</v>
      </c>
      <c r="AG72" s="260">
        <f t="shared" si="333"/>
        <v>557.71725529435048</v>
      </c>
      <c r="AH72" s="260">
        <f t="shared" si="333"/>
        <v>619.08949885332572</v>
      </c>
      <c r="AI72" s="260">
        <f t="shared" si="333"/>
        <v>940.85308463350475</v>
      </c>
      <c r="AJ72" s="260">
        <f t="shared" si="333"/>
        <v>954.10406357579529</v>
      </c>
      <c r="AK72" s="260">
        <f t="shared" si="333"/>
        <v>788.42959766724948</v>
      </c>
      <c r="AL72" s="260">
        <f t="shared" si="333"/>
        <v>1071.554948888017</v>
      </c>
      <c r="AM72" s="260">
        <f t="shared" si="333"/>
        <v>1498</v>
      </c>
      <c r="AN72" s="260">
        <f t="shared" si="333"/>
        <v>4670.2967613924129</v>
      </c>
      <c r="AO72" s="260">
        <f t="shared" si="333"/>
        <v>5555.4979502574679</v>
      </c>
      <c r="AP72" s="260">
        <f t="shared" si="333"/>
        <v>5444.0427573298075</v>
      </c>
      <c r="AQ72" s="260">
        <f t="shared" si="333"/>
        <v>4635.7451002309926</v>
      </c>
      <c r="AR72" s="260">
        <f t="shared" si="333"/>
        <v>6755.7299449465227</v>
      </c>
      <c r="AS72" s="260">
        <f t="shared" si="333"/>
        <v>12060.553218385456</v>
      </c>
      <c r="AT72" s="260">
        <f t="shared" si="333"/>
        <v>8137.6854045620867</v>
      </c>
      <c r="AU72" s="260">
        <f t="shared" si="333"/>
        <v>7834.4430948340059</v>
      </c>
      <c r="AV72" s="260">
        <f t="shared" si="333"/>
        <v>10385.631460736773</v>
      </c>
      <c r="AW72" s="260">
        <f t="shared" si="333"/>
        <v>11165.809852349506</v>
      </c>
      <c r="AX72" s="260">
        <f t="shared" ref="AX72:BT72" si="334">AX59*($AM$80/AX80)</f>
        <v>10054.104699211985</v>
      </c>
      <c r="AY72" s="260">
        <f t="shared" si="334"/>
        <v>8105.1517419746515</v>
      </c>
      <c r="AZ72" s="260">
        <f t="shared" si="334"/>
        <v>6035.7958938150023</v>
      </c>
      <c r="BA72" s="260">
        <f t="shared" si="334"/>
        <v>5986.3695907536949</v>
      </c>
      <c r="BB72" s="260">
        <f t="shared" si="334"/>
        <v>4173.376570211919</v>
      </c>
      <c r="BC72" s="260">
        <f t="shared" si="334"/>
        <v>3906.7136882604964</v>
      </c>
      <c r="BD72" s="260">
        <f t="shared" si="334"/>
        <v>5406.588858399994</v>
      </c>
      <c r="BE72" s="260">
        <f t="shared" si="334"/>
        <v>4790.2597701458553</v>
      </c>
      <c r="BF72" s="260">
        <f t="shared" si="334"/>
        <v>3311.7989581768238</v>
      </c>
      <c r="BG72" s="260">
        <f t="shared" si="334"/>
        <v>7326.6985326847171</v>
      </c>
      <c r="BH72" s="260">
        <f t="shared" si="334"/>
        <v>13654.870744841372</v>
      </c>
      <c r="BI72" s="260">
        <f t="shared" si="334"/>
        <v>20815.889248552961</v>
      </c>
      <c r="BJ72" s="260">
        <f t="shared" si="334"/>
        <v>53033.030129119303</v>
      </c>
      <c r="BK72" s="260">
        <f t="shared" si="334"/>
        <v>33052.65219811425</v>
      </c>
      <c r="BL72" s="260">
        <f t="shared" si="334"/>
        <v>32057.729124484951</v>
      </c>
      <c r="BM72" s="260">
        <f t="shared" si="334"/>
        <v>54556.758788711704</v>
      </c>
      <c r="BN72" s="260">
        <f t="shared" si="334"/>
        <v>178259.48885772651</v>
      </c>
      <c r="BO72" s="260">
        <f t="shared" si="334"/>
        <v>291389.06223845796</v>
      </c>
      <c r="BP72" s="260">
        <f t="shared" si="334"/>
        <v>159525.19233468972</v>
      </c>
      <c r="BQ72" s="260">
        <f t="shared" si="334"/>
        <v>198800.75233736151</v>
      </c>
      <c r="BR72" s="260">
        <f t="shared" si="334"/>
        <v>259079.94569177937</v>
      </c>
      <c r="BS72" s="260">
        <f t="shared" si="334"/>
        <v>357525.96384354419</v>
      </c>
      <c r="BT72" s="269">
        <f t="shared" si="334"/>
        <v>620963.42265154433</v>
      </c>
      <c r="BU72" s="269">
        <f>BU59*($AL$80/BU80)</f>
        <v>723109.49962183589</v>
      </c>
      <c r="BV72" s="261"/>
    </row>
    <row r="73" spans="4:74" customFormat="1" ht="29.25" customHeight="1" x14ac:dyDescent="0.25">
      <c r="D73" s="2"/>
      <c r="E73" s="39" t="s">
        <v>20668</v>
      </c>
      <c r="F73" s="260"/>
      <c r="G73" s="260"/>
      <c r="H73" s="260"/>
      <c r="I73" s="260"/>
      <c r="J73" s="260"/>
      <c r="K73" s="260"/>
      <c r="L73" s="260"/>
      <c r="M73" s="260"/>
      <c r="N73" s="260"/>
      <c r="O73" s="260"/>
      <c r="P73" s="260"/>
      <c r="Q73" s="260"/>
      <c r="R73" s="260">
        <f t="shared" ref="R73:AW73" si="335">R63*($AT$80/R80)</f>
        <v>245.6115712431602</v>
      </c>
      <c r="S73" s="260">
        <f t="shared" si="335"/>
        <v>229.04174512729804</v>
      </c>
      <c r="T73" s="260">
        <f t="shared" si="335"/>
        <v>158.71796102089991</v>
      </c>
      <c r="U73" s="260">
        <f t="shared" si="335"/>
        <v>60.334404131804376</v>
      </c>
      <c r="V73" s="260">
        <f t="shared" si="335"/>
        <v>76.773712574839593</v>
      </c>
      <c r="W73" s="260">
        <f t="shared" si="335"/>
        <v>71.182638887302844</v>
      </c>
      <c r="X73" s="260">
        <f t="shared" si="335"/>
        <v>80.893163544826223</v>
      </c>
      <c r="Y73" s="260">
        <f t="shared" si="335"/>
        <v>158.21993618477441</v>
      </c>
      <c r="Z73" s="260">
        <f t="shared" si="335"/>
        <v>128.09654853940722</v>
      </c>
      <c r="AA73" s="260">
        <f t="shared" si="335"/>
        <v>325.52860426948979</v>
      </c>
      <c r="AB73" s="260">
        <f t="shared" si="335"/>
        <v>391.12094035040269</v>
      </c>
      <c r="AC73" s="260">
        <f t="shared" si="335"/>
        <v>177.23389315091973</v>
      </c>
      <c r="AD73" s="260">
        <f t="shared" si="335"/>
        <v>171.89845574244347</v>
      </c>
      <c r="AE73" s="260">
        <f t="shared" si="335"/>
        <v>222.05026154767924</v>
      </c>
      <c r="AF73" s="260">
        <f t="shared" si="335"/>
        <v>273.38308871947214</v>
      </c>
      <c r="AG73" s="260">
        <f t="shared" si="335"/>
        <v>591.73223623413696</v>
      </c>
      <c r="AH73" s="260">
        <f t="shared" si="335"/>
        <v>656.84755152896662</v>
      </c>
      <c r="AI73" s="260">
        <f t="shared" si="335"/>
        <v>998.23538621579598</v>
      </c>
      <c r="AJ73" s="260">
        <f t="shared" si="335"/>
        <v>1012.2945377435262</v>
      </c>
      <c r="AK73" s="260">
        <f t="shared" si="335"/>
        <v>836.51564392533237</v>
      </c>
      <c r="AL73" s="260">
        <f t="shared" si="335"/>
        <v>1136.9087115990578</v>
      </c>
      <c r="AM73" s="260">
        <f t="shared" si="335"/>
        <v>1589.3624976887397</v>
      </c>
      <c r="AN73" s="260">
        <f t="shared" si="335"/>
        <v>4955.1365324661401</v>
      </c>
      <c r="AO73" s="260">
        <f t="shared" si="335"/>
        <v>5894.3258331948482</v>
      </c>
      <c r="AP73" s="260">
        <f t="shared" si="335"/>
        <v>5776.0730269118812</v>
      </c>
      <c r="AQ73" s="260">
        <f t="shared" si="335"/>
        <v>4918.4775775376947</v>
      </c>
      <c r="AR73" s="260">
        <f t="shared" si="335"/>
        <v>7167.7595587522155</v>
      </c>
      <c r="AS73" s="260">
        <f t="shared" si="335"/>
        <v>12796.122153992706</v>
      </c>
      <c r="AT73" s="260">
        <f t="shared" si="335"/>
        <v>8634</v>
      </c>
      <c r="AU73" s="260">
        <f t="shared" si="335"/>
        <v>8312.2630475338283</v>
      </c>
      <c r="AV73" s="260">
        <f t="shared" si="335"/>
        <v>11019.047502344025</v>
      </c>
      <c r="AW73" s="260">
        <f t="shared" si="335"/>
        <v>11846.808702034547</v>
      </c>
      <c r="AX73" s="260">
        <f t="shared" ref="AX73:BU73" si="336">AX63*($AT$80/AX80)</f>
        <v>10667.301039228074</v>
      </c>
      <c r="AY73" s="260">
        <f t="shared" si="336"/>
        <v>8599.4821206749475</v>
      </c>
      <c r="AZ73" s="260">
        <f t="shared" si="336"/>
        <v>6403.9169808633187</v>
      </c>
      <c r="BA73" s="260">
        <f t="shared" si="336"/>
        <v>6351.4761848118906</v>
      </c>
      <c r="BB73" s="260">
        <f t="shared" si="336"/>
        <v>4427.9093520879051</v>
      </c>
      <c r="BC73" s="260">
        <f t="shared" si="336"/>
        <v>4144.982793944253</v>
      </c>
      <c r="BD73" s="260">
        <f t="shared" si="336"/>
        <v>5736.3348277454788</v>
      </c>
      <c r="BE73" s="260">
        <f t="shared" si="336"/>
        <v>5082.4160432956633</v>
      </c>
      <c r="BF73" s="260">
        <f t="shared" si="336"/>
        <v>3513.7844219031258</v>
      </c>
      <c r="BG73" s="260">
        <f t="shared" si="336"/>
        <v>7773.5513215755718</v>
      </c>
      <c r="BH73" s="260">
        <f t="shared" si="336"/>
        <v>14487.676550492646</v>
      </c>
      <c r="BI73" s="260">
        <f t="shared" si="336"/>
        <v>22085.443075896073</v>
      </c>
      <c r="BJ73" s="260">
        <f t="shared" si="336"/>
        <v>56267.496145540215</v>
      </c>
      <c r="BK73" s="260">
        <f t="shared" si="336"/>
        <v>35068.521931129551</v>
      </c>
      <c r="BL73" s="260">
        <f t="shared" si="336"/>
        <v>34012.918846141831</v>
      </c>
      <c r="BM73" s="260">
        <f t="shared" si="336"/>
        <v>57884.156484799023</v>
      </c>
      <c r="BN73" s="260">
        <f t="shared" si="336"/>
        <v>189131.47292899486</v>
      </c>
      <c r="BO73" s="260">
        <f t="shared" si="336"/>
        <v>309160.77954505692</v>
      </c>
      <c r="BP73" s="260">
        <f t="shared" si="336"/>
        <v>169254.57819315023</v>
      </c>
      <c r="BQ73" s="260">
        <f t="shared" si="336"/>
        <v>210925.54090608109</v>
      </c>
      <c r="BR73" s="260">
        <f t="shared" si="336"/>
        <v>274881.14124549367</v>
      </c>
      <c r="BS73" s="260">
        <f t="shared" si="336"/>
        <v>379331.34771892481</v>
      </c>
      <c r="BT73" s="269">
        <f t="shared" si="336"/>
        <v>658835.76528625295</v>
      </c>
      <c r="BU73" s="269">
        <f t="shared" si="336"/>
        <v>785024.75362894987</v>
      </c>
      <c r="BV73" s="269"/>
    </row>
    <row r="74" spans="4:74" ht="24.75" x14ac:dyDescent="0.6">
      <c r="E74" s="431" t="s">
        <v>20673</v>
      </c>
      <c r="F74" s="422"/>
      <c r="G74" s="422"/>
      <c r="H74" s="422"/>
      <c r="I74" s="422"/>
      <c r="J74" s="422"/>
      <c r="K74" s="422"/>
      <c r="L74" s="422"/>
      <c r="M74" s="422"/>
      <c r="N74" s="422"/>
      <c r="O74" s="422"/>
      <c r="P74" s="422"/>
      <c r="Q74" s="422"/>
      <c r="R74" s="422">
        <f t="shared" ref="R74:BP74" si="337">AVERAGEA(R70,R71,R73)</f>
        <v>343.61338667775703</v>
      </c>
      <c r="S74" s="422">
        <f t="shared" si="337"/>
        <v>320.43201114437005</v>
      </c>
      <c r="T74" s="422">
        <f t="shared" si="337"/>
        <v>222.0482359073643</v>
      </c>
      <c r="U74" s="422">
        <f t="shared" si="337"/>
        <v>84.408518833133328</v>
      </c>
      <c r="V74" s="422">
        <f t="shared" si="337"/>
        <v>107.40729865511163</v>
      </c>
      <c r="W74" s="422">
        <f t="shared" si="337"/>
        <v>99.5853228613189</v>
      </c>
      <c r="X74" s="422">
        <f t="shared" si="337"/>
        <v>113.17045749932059</v>
      </c>
      <c r="Y74" s="422">
        <f t="shared" si="337"/>
        <v>221.35149348710877</v>
      </c>
      <c r="Z74" s="422">
        <f t="shared" si="337"/>
        <v>179.20853094409392</v>
      </c>
      <c r="AA74" s="422">
        <f t="shared" si="337"/>
        <v>455.41822645962856</v>
      </c>
      <c r="AB74" s="422">
        <f t="shared" si="337"/>
        <v>547.18265199866266</v>
      </c>
      <c r="AC74" s="422">
        <f t="shared" si="337"/>
        <v>247.9522359285717</v>
      </c>
      <c r="AD74" s="422">
        <f t="shared" si="337"/>
        <v>240.4878982019151</v>
      </c>
      <c r="AE74" s="422">
        <f t="shared" si="337"/>
        <v>310.65084595522524</v>
      </c>
      <c r="AF74" s="422">
        <f t="shared" si="337"/>
        <v>382.46605605695595</v>
      </c>
      <c r="AG74" s="422">
        <f t="shared" si="337"/>
        <v>827.84014071355205</v>
      </c>
      <c r="AH74" s="422">
        <f t="shared" si="337"/>
        <v>918.93720873766051</v>
      </c>
      <c r="AI74" s="422">
        <f t="shared" si="337"/>
        <v>1396.5426792518858</v>
      </c>
      <c r="AJ74" s="422">
        <f t="shared" si="337"/>
        <v>1416.2115924297443</v>
      </c>
      <c r="AK74" s="422">
        <f t="shared" si="337"/>
        <v>1170.29491714598</v>
      </c>
      <c r="AL74" s="422">
        <f t="shared" si="337"/>
        <v>1590.5482415127728</v>
      </c>
      <c r="AM74" s="422">
        <f t="shared" si="337"/>
        <v>2223.5362435297116</v>
      </c>
      <c r="AN74" s="422">
        <f t="shared" si="337"/>
        <v>6932.2924679542484</v>
      </c>
      <c r="AO74" s="422">
        <f t="shared" si="337"/>
        <v>8246.2290008361178</v>
      </c>
      <c r="AP74" s="422">
        <f t="shared" si="337"/>
        <v>8080.7919774687953</v>
      </c>
      <c r="AQ74" s="422">
        <f t="shared" si="337"/>
        <v>6881.0061723156805</v>
      </c>
      <c r="AR74" s="422">
        <f t="shared" si="337"/>
        <v>10027.777292448318</v>
      </c>
      <c r="AS74" s="422">
        <f t="shared" si="337"/>
        <v>17901.920692989966</v>
      </c>
      <c r="AT74" s="422">
        <f t="shared" si="337"/>
        <v>12079.064376159242</v>
      </c>
      <c r="AU74" s="422">
        <f t="shared" si="337"/>
        <v>11628.950713774697</v>
      </c>
      <c r="AV74" s="422">
        <f t="shared" si="337"/>
        <v>15415.773007270116</v>
      </c>
      <c r="AW74" s="422">
        <f t="shared" si="337"/>
        <v>16573.820357183089</v>
      </c>
      <c r="AX74" s="422">
        <f t="shared" si="337"/>
        <v>14923.675697556901</v>
      </c>
      <c r="AY74" s="422">
        <f t="shared" si="337"/>
        <v>12030.773469685324</v>
      </c>
      <c r="AZ74" s="422">
        <f t="shared" si="337"/>
        <v>8959.1528227272829</v>
      </c>
      <c r="BA74" s="422">
        <f t="shared" si="337"/>
        <v>8885.7875515386986</v>
      </c>
      <c r="BB74" s="422">
        <f t="shared" si="337"/>
        <v>6194.6956353564237</v>
      </c>
      <c r="BC74" s="422">
        <f t="shared" si="337"/>
        <v>5798.8781568363484</v>
      </c>
      <c r="BD74" s="422">
        <f t="shared" si="337"/>
        <v>8025.1977840562859</v>
      </c>
      <c r="BE74" s="422">
        <f t="shared" si="337"/>
        <v>7110.3579538328531</v>
      </c>
      <c r="BF74" s="422">
        <f t="shared" si="337"/>
        <v>4915.8244424500044</v>
      </c>
      <c r="BG74" s="422">
        <f t="shared" si="337"/>
        <v>10875.286871055025</v>
      </c>
      <c r="BH74" s="422">
        <f t="shared" si="337"/>
        <v>20268.424567335343</v>
      </c>
      <c r="BI74" s="422">
        <f t="shared" si="337"/>
        <v>30897.786505646171</v>
      </c>
      <c r="BJ74" s="422">
        <f t="shared" si="337"/>
        <v>78718.868221829078</v>
      </c>
      <c r="BK74" s="422">
        <f t="shared" si="337"/>
        <v>49061.261753864506</v>
      </c>
      <c r="BL74" s="422">
        <f t="shared" si="337"/>
        <v>47584.461010380714</v>
      </c>
      <c r="BM74" s="422">
        <f t="shared" si="337"/>
        <v>80980.594456748076</v>
      </c>
      <c r="BN74" s="422">
        <f t="shared" si="337"/>
        <v>264597.08559962333</v>
      </c>
      <c r="BO74" s="422">
        <f t="shared" si="337"/>
        <v>432519.45317446347</v>
      </c>
      <c r="BP74" s="422">
        <f t="shared" si="337"/>
        <v>236789.08338600185</v>
      </c>
      <c r="BQ74" s="422">
        <f>AVERAGEA(BQ70,BQ71,BQ73)</f>
        <v>295087.23502209439</v>
      </c>
      <c r="BR74" s="422">
        <f>AVERAGEA(BR70,BR71,BR73)</f>
        <v>384561.84860973357</v>
      </c>
      <c r="BS74" s="422">
        <f>AVERAGEA(BS70,BS71,BS73)</f>
        <v>530688.87757611054</v>
      </c>
      <c r="BT74" s="430">
        <f>AVERAGEA(BT70,BT71,BT73)</f>
        <v>921718.7424378955</v>
      </c>
      <c r="BU74" s="430">
        <f>AVERAGEA(BU70,BU71,BU73)</f>
        <v>1098258.5749319706</v>
      </c>
      <c r="BV74" s="269"/>
    </row>
    <row r="75" spans="4:74" ht="24.75" x14ac:dyDescent="0.6">
      <c r="E75" s="431" t="s">
        <v>20669</v>
      </c>
      <c r="F75" s="432"/>
      <c r="G75" s="432"/>
      <c r="H75" s="432"/>
      <c r="I75" s="432"/>
      <c r="J75" s="432"/>
      <c r="K75" s="432"/>
      <c r="L75" s="432"/>
      <c r="M75" s="432"/>
      <c r="N75" s="432"/>
      <c r="O75" s="432"/>
      <c r="P75" s="432"/>
      <c r="Q75" s="432"/>
      <c r="R75" s="433">
        <f t="shared" ref="R75:AW75" si="338">(R25-R74)/R74*100</f>
        <v>-77.882118989946889</v>
      </c>
      <c r="S75" s="433">
        <f t="shared" si="338"/>
        <v>-78.466570879239598</v>
      </c>
      <c r="T75" s="433">
        <f t="shared" si="338"/>
        <v>-69.376023312174055</v>
      </c>
      <c r="U75" s="433">
        <f t="shared" si="338"/>
        <v>-19.439410926723198</v>
      </c>
      <c r="V75" s="433">
        <f t="shared" si="338"/>
        <v>-36.689591069271529</v>
      </c>
      <c r="W75" s="433">
        <f t="shared" si="338"/>
        <v>-28.704353252061466</v>
      </c>
      <c r="X75" s="433">
        <f t="shared" si="338"/>
        <v>-37.262779024794305</v>
      </c>
      <c r="Y75" s="433">
        <f t="shared" si="338"/>
        <v>-54.822983832352648</v>
      </c>
      <c r="Z75" s="433">
        <f t="shared" si="338"/>
        <v>-21.320709869561679</v>
      </c>
      <c r="AA75" s="433">
        <f t="shared" si="338"/>
        <v>-56.084322413975805</v>
      </c>
      <c r="AB75" s="433">
        <f t="shared" si="338"/>
        <v>-50.656330383686964</v>
      </c>
      <c r="AC75" s="433">
        <f t="shared" si="338"/>
        <v>41.156218531066401</v>
      </c>
      <c r="AD75" s="433">
        <f t="shared" si="338"/>
        <v>87.119602842625071</v>
      </c>
      <c r="AE75" s="433">
        <f t="shared" si="338"/>
        <v>86.704786918106976</v>
      </c>
      <c r="AF75" s="433">
        <f t="shared" si="338"/>
        <v>60.537122256037421</v>
      </c>
      <c r="AG75" s="433">
        <f t="shared" si="338"/>
        <v>-10.369168694763054</v>
      </c>
      <c r="AH75" s="433">
        <f t="shared" si="338"/>
        <v>7.8419712007670022</v>
      </c>
      <c r="AI75" s="433">
        <f t="shared" si="338"/>
        <v>-30.829181638940195</v>
      </c>
      <c r="AJ75" s="433">
        <f t="shared" si="338"/>
        <v>-14.765561413812398</v>
      </c>
      <c r="AK75" s="433">
        <f t="shared" si="338"/>
        <v>20.678982648596154</v>
      </c>
      <c r="AL75" s="433">
        <f t="shared" si="338"/>
        <v>-10.710032997852007</v>
      </c>
      <c r="AM75" s="433">
        <f t="shared" si="338"/>
        <v>-32.629836623574548</v>
      </c>
      <c r="AN75" s="433">
        <f t="shared" si="338"/>
        <v>-73.948012027066724</v>
      </c>
      <c r="AO75" s="433">
        <f t="shared" si="338"/>
        <v>-68.046000181018172</v>
      </c>
      <c r="AP75" s="433">
        <f t="shared" si="338"/>
        <v>-50.054400468996782</v>
      </c>
      <c r="AQ75" s="433">
        <f t="shared" si="338"/>
        <v>-35.387356315889228</v>
      </c>
      <c r="AR75" s="433">
        <f t="shared" si="338"/>
        <v>-52.312463065955697</v>
      </c>
      <c r="AS75" s="433">
        <f t="shared" si="338"/>
        <v>-63.869798604723236</v>
      </c>
      <c r="AT75" s="433">
        <f t="shared" si="338"/>
        <v>-28.520953849363146</v>
      </c>
      <c r="AU75" s="433">
        <f t="shared" si="338"/>
        <v>-30.079676145082573</v>
      </c>
      <c r="AV75" s="433">
        <f t="shared" si="338"/>
        <v>-48.591614599783284</v>
      </c>
      <c r="AW75" s="433">
        <f t="shared" si="338"/>
        <v>-51.785407179602359</v>
      </c>
      <c r="AX75" s="433">
        <f t="shared" ref="AX75:BS75" si="339">(AX25-AX74)/AX74*100</f>
        <v>-44.229557324389411</v>
      </c>
      <c r="AY75" s="433">
        <f t="shared" si="339"/>
        <v>-27.294782650173318</v>
      </c>
      <c r="AZ75" s="433">
        <f t="shared" si="339"/>
        <v>0.92472110825649845</v>
      </c>
      <c r="BA75" s="433">
        <f t="shared" si="339"/>
        <v>3.8287258893826337</v>
      </c>
      <c r="BB75" s="433">
        <f t="shared" si="339"/>
        <v>51.048583349190281</v>
      </c>
      <c r="BC75" s="433">
        <f t="shared" si="339"/>
        <v>66.704658013955481</v>
      </c>
      <c r="BD75" s="433">
        <f t="shared" si="339"/>
        <v>24.345845031076319</v>
      </c>
      <c r="BE75" s="433">
        <f t="shared" si="339"/>
        <v>49.09235327998514</v>
      </c>
      <c r="BF75" s="433">
        <f t="shared" si="339"/>
        <v>176.00660192083316</v>
      </c>
      <c r="BG75" s="433">
        <f t="shared" si="339"/>
        <v>139.61666767022933</v>
      </c>
      <c r="BH75" s="433">
        <f t="shared" si="339"/>
        <v>57.086703479222713</v>
      </c>
      <c r="BI75" s="433">
        <f t="shared" si="339"/>
        <v>6.1597082173056048</v>
      </c>
      <c r="BJ75" s="433">
        <f t="shared" si="339"/>
        <v>-56.171880034178734</v>
      </c>
      <c r="BK75" s="433">
        <f t="shared" si="339"/>
        <v>-25.725513985319264</v>
      </c>
      <c r="BL75" s="433">
        <f t="shared" si="339"/>
        <v>-14.986953427558969</v>
      </c>
      <c r="BM75" s="433">
        <f t="shared" si="339"/>
        <v>27.657744047821765</v>
      </c>
      <c r="BN75" s="433">
        <f t="shared" si="339"/>
        <v>-51.17671091983339</v>
      </c>
      <c r="BO75" s="433">
        <f t="shared" si="339"/>
        <v>-47.098564395043219</v>
      </c>
      <c r="BP75" s="433">
        <f t="shared" si="339"/>
        <v>9.5810652626308226</v>
      </c>
      <c r="BQ75" s="433">
        <f t="shared" si="339"/>
        <v>18.360253697130961</v>
      </c>
      <c r="BR75" s="433">
        <f t="shared" si="339"/>
        <v>34.648718947852458</v>
      </c>
      <c r="BS75" s="433">
        <f t="shared" si="339"/>
        <v>30.019683689534521</v>
      </c>
      <c r="BT75" s="433"/>
      <c r="BU75" s="433"/>
      <c r="BV75" s="269"/>
    </row>
    <row r="76" spans="4:74" ht="24.75" x14ac:dyDescent="0.6">
      <c r="E76" s="434" t="s">
        <v>10324</v>
      </c>
      <c r="F76" s="435">
        <v>76</v>
      </c>
      <c r="G76" s="435">
        <v>76</v>
      </c>
      <c r="H76" s="435">
        <v>76</v>
      </c>
      <c r="I76" s="435">
        <v>76</v>
      </c>
      <c r="J76" s="435">
        <v>76</v>
      </c>
      <c r="K76" s="435">
        <v>76</v>
      </c>
      <c r="L76" s="435">
        <v>76</v>
      </c>
      <c r="M76" s="435">
        <v>76</v>
      </c>
      <c r="N76" s="435">
        <v>76</v>
      </c>
      <c r="O76" s="435">
        <v>76</v>
      </c>
      <c r="P76" s="435">
        <v>76</v>
      </c>
      <c r="Q76" s="435">
        <v>76</v>
      </c>
      <c r="R76" s="436">
        <v>76</v>
      </c>
      <c r="S76" s="436">
        <v>69</v>
      </c>
      <c r="T76" s="436">
        <v>68</v>
      </c>
      <c r="U76" s="436">
        <v>68</v>
      </c>
      <c r="V76" s="436">
        <v>68</v>
      </c>
      <c r="W76" s="436">
        <v>71</v>
      </c>
      <c r="X76" s="436">
        <v>71</v>
      </c>
      <c r="Y76" s="436">
        <v>100</v>
      </c>
      <c r="Z76" s="436">
        <v>141</v>
      </c>
      <c r="AA76" s="436">
        <v>200</v>
      </c>
      <c r="AB76" s="436">
        <v>270</v>
      </c>
      <c r="AC76" s="436">
        <v>350</v>
      </c>
      <c r="AD76" s="436">
        <v>450</v>
      </c>
      <c r="AE76" s="436">
        <v>580</v>
      </c>
      <c r="AF76" s="436">
        <v>614</v>
      </c>
      <c r="AG76" s="436">
        <v>742</v>
      </c>
      <c r="AH76" s="436">
        <v>991</v>
      </c>
      <c r="AI76" s="436">
        <v>966</v>
      </c>
      <c r="AJ76" s="436">
        <v>1207.0999999999999</v>
      </c>
      <c r="AK76" s="436">
        <v>1412.3</v>
      </c>
      <c r="AL76" s="436">
        <v>1420.2</v>
      </c>
      <c r="AM76" s="436">
        <v>1498</v>
      </c>
      <c r="AN76" s="436">
        <v>1806</v>
      </c>
      <c r="AO76" s="436">
        <v>2635</v>
      </c>
      <c r="AP76" s="436">
        <v>4036</v>
      </c>
      <c r="AQ76" s="436">
        <v>4446</v>
      </c>
      <c r="AR76" s="436">
        <v>4782</v>
      </c>
      <c r="AS76" s="436">
        <v>6468</v>
      </c>
      <c r="AT76" s="436">
        <v>8634</v>
      </c>
      <c r="AU76" s="436">
        <v>8131</v>
      </c>
      <c r="AV76" s="436">
        <v>7925</v>
      </c>
      <c r="AW76" s="436">
        <v>7991</v>
      </c>
      <c r="AX76" s="436">
        <v>8323</v>
      </c>
      <c r="AY76" s="436">
        <v>8747</v>
      </c>
      <c r="AZ76" s="436">
        <v>9042</v>
      </c>
      <c r="BA76" s="436">
        <v>9226</v>
      </c>
      <c r="BB76" s="436">
        <v>9357</v>
      </c>
      <c r="BC76" s="436">
        <v>9667</v>
      </c>
      <c r="BD76" s="436">
        <v>9979</v>
      </c>
      <c r="BE76" s="436">
        <v>10601</v>
      </c>
      <c r="BF76" s="436">
        <v>13568</v>
      </c>
      <c r="BG76" s="436">
        <v>26059</v>
      </c>
      <c r="BH76" s="436">
        <v>31839</v>
      </c>
      <c r="BI76" s="422">
        <v>32801</v>
      </c>
      <c r="BJ76" s="422">
        <v>34501</v>
      </c>
      <c r="BK76" s="422">
        <v>36440</v>
      </c>
      <c r="BL76" s="422">
        <v>40453</v>
      </c>
      <c r="BM76" s="422">
        <v>103378</v>
      </c>
      <c r="BN76" s="422">
        <v>129185</v>
      </c>
      <c r="BO76" s="422">
        <v>228809</v>
      </c>
      <c r="BP76" s="422">
        <v>259476</v>
      </c>
      <c r="BQ76" s="422">
        <v>349266</v>
      </c>
      <c r="BR76" s="422">
        <v>517807.60271518602</v>
      </c>
      <c r="BS76" s="422">
        <v>690000</v>
      </c>
      <c r="BT76" s="422">
        <v>965656.05041273381</v>
      </c>
      <c r="BU76" s="422">
        <v>2000000</v>
      </c>
      <c r="BV76" s="269">
        <v>2500000</v>
      </c>
    </row>
    <row r="77" spans="4:74" ht="26.25" x14ac:dyDescent="0.6">
      <c r="E77" s="437"/>
      <c r="F77" s="438"/>
      <c r="G77" s="438"/>
      <c r="H77" s="438"/>
      <c r="I77" s="438"/>
      <c r="J77" s="438"/>
      <c r="K77" s="438"/>
      <c r="L77" s="438"/>
      <c r="M77" s="438"/>
      <c r="N77" s="438"/>
      <c r="O77" s="438"/>
      <c r="P77" s="438"/>
      <c r="Q77" s="438"/>
      <c r="R77" s="438"/>
      <c r="S77" s="438"/>
      <c r="T77" s="438"/>
      <c r="U77" s="438"/>
      <c r="V77" s="438"/>
      <c r="W77" s="438"/>
      <c r="X77" s="438"/>
      <c r="Y77" s="438"/>
      <c r="Z77" s="438"/>
      <c r="AA77" s="438"/>
      <c r="AB77" s="438"/>
      <c r="AC77" s="438"/>
      <c r="AD77" s="438"/>
      <c r="AE77" s="438"/>
      <c r="AF77" s="438"/>
      <c r="AG77" s="438"/>
      <c r="AH77" s="438"/>
      <c r="AI77" s="438"/>
      <c r="AJ77" s="438"/>
      <c r="AK77" s="438"/>
      <c r="AL77" s="438"/>
      <c r="AM77" s="438"/>
      <c r="AN77" s="438"/>
      <c r="AO77" s="438"/>
      <c r="AP77" s="438"/>
      <c r="AQ77" s="438"/>
      <c r="AR77" s="438"/>
      <c r="AS77" s="438"/>
      <c r="AT77" s="438"/>
      <c r="AU77" s="438"/>
      <c r="AV77" s="438"/>
      <c r="AW77" s="438"/>
      <c r="AX77" s="438"/>
      <c r="AY77" s="439"/>
      <c r="AZ77" s="439"/>
      <c r="BA77" s="439"/>
      <c r="BB77" s="439"/>
      <c r="BC77" s="439"/>
      <c r="BD77" s="439"/>
      <c r="BE77" s="439"/>
      <c r="BF77" s="439"/>
      <c r="BG77" s="439"/>
      <c r="BH77" s="439"/>
      <c r="BI77" s="439"/>
      <c r="BJ77" s="439"/>
      <c r="BK77" s="439"/>
      <c r="BL77" s="439"/>
      <c r="BM77" s="439"/>
      <c r="BN77" s="439"/>
      <c r="BO77" s="439"/>
      <c r="BP77" s="439"/>
      <c r="BQ77" s="439"/>
      <c r="BR77" s="439"/>
      <c r="BS77" s="440"/>
      <c r="BT77" s="440"/>
      <c r="BU77" s="440"/>
      <c r="BV77" s="269"/>
    </row>
    <row r="78" spans="4:74" s="445" customFormat="1" ht="24.75" x14ac:dyDescent="0.25">
      <c r="D78" s="441"/>
      <c r="E78" s="442" t="s">
        <v>20550</v>
      </c>
      <c r="F78" s="443"/>
      <c r="G78" s="444">
        <f t="shared" ref="G78:AL78" si="340">G12/1000</f>
        <v>0</v>
      </c>
      <c r="H78" s="444">
        <f t="shared" si="340"/>
        <v>0</v>
      </c>
      <c r="I78" s="444">
        <f t="shared" si="340"/>
        <v>0</v>
      </c>
      <c r="J78" s="444">
        <f t="shared" si="340"/>
        <v>0</v>
      </c>
      <c r="K78" s="444">
        <f t="shared" si="340"/>
        <v>0</v>
      </c>
      <c r="L78" s="444">
        <f t="shared" si="340"/>
        <v>0</v>
      </c>
      <c r="M78" s="444">
        <f t="shared" si="340"/>
        <v>0</v>
      </c>
      <c r="N78" s="444">
        <f t="shared" si="340"/>
        <v>0</v>
      </c>
      <c r="O78" s="444">
        <f t="shared" si="340"/>
        <v>0</v>
      </c>
      <c r="P78" s="444">
        <f t="shared" si="340"/>
        <v>0</v>
      </c>
      <c r="Q78" s="444">
        <f t="shared" si="340"/>
        <v>0</v>
      </c>
      <c r="R78" s="444">
        <f t="shared" si="340"/>
        <v>6.7375800000000003</v>
      </c>
      <c r="S78" s="444">
        <f t="shared" si="340"/>
        <v>7.4862000000000002</v>
      </c>
      <c r="T78" s="444">
        <f t="shared" si="340"/>
        <v>8.3179999999999996</v>
      </c>
      <c r="U78" s="444">
        <f t="shared" si="340"/>
        <v>21.013999999999999</v>
      </c>
      <c r="V78" s="444">
        <f t="shared" si="340"/>
        <v>20.033999999999999</v>
      </c>
      <c r="W78" s="444">
        <f t="shared" si="340"/>
        <v>24.178999999999998</v>
      </c>
      <c r="X78" s="444">
        <f t="shared" si="340"/>
        <v>23.451000000000001</v>
      </c>
      <c r="Y78" s="444">
        <f t="shared" si="340"/>
        <v>15.66</v>
      </c>
      <c r="Z78" s="444">
        <f t="shared" si="340"/>
        <v>24.158000000000001</v>
      </c>
      <c r="AA78" s="444">
        <f t="shared" si="340"/>
        <v>11.648</v>
      </c>
      <c r="AB78" s="444">
        <f t="shared" si="340"/>
        <v>10.619</v>
      </c>
      <c r="AC78" s="444">
        <f t="shared" si="340"/>
        <v>21.797999999999998</v>
      </c>
      <c r="AD78" s="444">
        <f t="shared" si="340"/>
        <v>21.15</v>
      </c>
      <c r="AE78" s="444">
        <f t="shared" si="340"/>
        <v>16.725999999999999</v>
      </c>
      <c r="AF78" s="444">
        <f t="shared" si="340"/>
        <v>13.71</v>
      </c>
      <c r="AG78" s="444">
        <f t="shared" si="340"/>
        <v>6.2549999999999999</v>
      </c>
      <c r="AH78" s="444">
        <f t="shared" si="340"/>
        <v>10.755000000000001</v>
      </c>
      <c r="AI78" s="444">
        <f t="shared" si="340"/>
        <v>9.673</v>
      </c>
      <c r="AJ78" s="444">
        <f t="shared" si="340"/>
        <v>12.037000000000001</v>
      </c>
      <c r="AK78" s="444">
        <f t="shared" si="340"/>
        <v>17.992999999999999</v>
      </c>
      <c r="AL78" s="444">
        <f t="shared" si="340"/>
        <v>16.012</v>
      </c>
      <c r="AM78" s="444">
        <f t="shared" ref="AM78:BV78" si="341">AM12/1000</f>
        <v>16.88</v>
      </c>
      <c r="AN78" s="444">
        <f t="shared" si="341"/>
        <v>14.333</v>
      </c>
      <c r="AO78" s="444">
        <f t="shared" si="341"/>
        <v>14.603</v>
      </c>
      <c r="AP78" s="444">
        <f t="shared" si="341"/>
        <v>15.103</v>
      </c>
      <c r="AQ78" s="444">
        <f t="shared" si="341"/>
        <v>19.271000000000001</v>
      </c>
      <c r="AR78" s="444">
        <f t="shared" si="341"/>
        <v>15.931891898120401</v>
      </c>
      <c r="AS78" s="444">
        <f t="shared" si="341"/>
        <v>10.659172688136799</v>
      </c>
      <c r="AT78" s="444">
        <f t="shared" si="341"/>
        <v>17.976916551613002</v>
      </c>
      <c r="AU78" s="444">
        <f t="shared" si="341"/>
        <v>24.955164204006103</v>
      </c>
      <c r="AV78" s="444">
        <f t="shared" si="341"/>
        <v>20.1525954492182</v>
      </c>
      <c r="AW78" s="444">
        <f t="shared" si="341"/>
        <v>23.784947823677001</v>
      </c>
      <c r="AX78" s="444">
        <f t="shared" si="341"/>
        <v>28.4069954308547</v>
      </c>
      <c r="AY78" s="444">
        <f t="shared" si="341"/>
        <v>37.448159739389794</v>
      </c>
      <c r="AZ78" s="444">
        <f t="shared" si="341"/>
        <v>55.7907082380679</v>
      </c>
      <c r="BA78" s="444">
        <f t="shared" si="341"/>
        <v>64.665287174538406</v>
      </c>
      <c r="BB78" s="444">
        <f t="shared" si="341"/>
        <v>84.5051599636068</v>
      </c>
      <c r="BC78" s="444">
        <f t="shared" si="341"/>
        <v>86.618867570627003</v>
      </c>
      <c r="BD78" s="444">
        <f t="shared" si="341"/>
        <v>69.957124738985797</v>
      </c>
      <c r="BE78" s="444">
        <f t="shared" si="341"/>
        <v>90.191234542079201</v>
      </c>
      <c r="BF78" s="444">
        <f t="shared" si="341"/>
        <v>119.14776910216</v>
      </c>
      <c r="BG78" s="444">
        <f t="shared" si="341"/>
        <v>68.083708570088405</v>
      </c>
      <c r="BH78" s="444">
        <f t="shared" si="341"/>
        <v>64.540510291104994</v>
      </c>
      <c r="BI78" s="444">
        <f t="shared" si="341"/>
        <v>55.406622798239496</v>
      </c>
      <c r="BJ78" s="444">
        <f t="shared" si="341"/>
        <v>31.848436420589302</v>
      </c>
      <c r="BK78" s="444">
        <f t="shared" si="341"/>
        <v>53.362269531343195</v>
      </c>
      <c r="BL78" s="444">
        <f t="shared" si="341"/>
        <v>62.767593185556898</v>
      </c>
      <c r="BM78" s="444">
        <f t="shared" si="341"/>
        <v>56.998713330833702</v>
      </c>
      <c r="BN78" s="444">
        <f t="shared" si="341"/>
        <v>26.049320407610601</v>
      </c>
      <c r="BO78" s="444">
        <f t="shared" si="341"/>
        <v>23.311535829833293</v>
      </c>
      <c r="BP78" s="444">
        <f t="shared" si="341"/>
        <v>38.722502433428097</v>
      </c>
      <c r="BQ78" s="444">
        <f t="shared" si="341"/>
        <v>55.410009979164805</v>
      </c>
      <c r="BR78" s="444">
        <f t="shared" si="341"/>
        <v>56.796409739625055</v>
      </c>
      <c r="BS78" s="444">
        <f t="shared" si="341"/>
        <v>49.796409739625055</v>
      </c>
      <c r="BT78" s="444">
        <f t="shared" si="341"/>
        <v>39.837127791700048</v>
      </c>
      <c r="BU78" s="444">
        <f t="shared" si="341"/>
        <v>46</v>
      </c>
      <c r="BV78" s="269">
        <f t="shared" si="341"/>
        <v>41</v>
      </c>
    </row>
    <row r="79" spans="4:74" s="445" customFormat="1" ht="24.75" x14ac:dyDescent="0.25">
      <c r="D79" s="441"/>
      <c r="E79" s="442" t="s">
        <v>20551</v>
      </c>
      <c r="F79" s="443"/>
      <c r="G79" s="444">
        <f t="shared" ref="G79:AL79" si="342">G87/1000</f>
        <v>0</v>
      </c>
      <c r="H79" s="444">
        <f t="shared" si="342"/>
        <v>0</v>
      </c>
      <c r="I79" s="444">
        <f t="shared" si="342"/>
        <v>0</v>
      </c>
      <c r="J79" s="444">
        <f t="shared" si="342"/>
        <v>0</v>
      </c>
      <c r="K79" s="444">
        <f t="shared" si="342"/>
        <v>0</v>
      </c>
      <c r="L79" s="444">
        <f t="shared" si="342"/>
        <v>0</v>
      </c>
      <c r="M79" s="444">
        <f t="shared" si="342"/>
        <v>0</v>
      </c>
      <c r="N79" s="444">
        <f t="shared" si="342"/>
        <v>0</v>
      </c>
      <c r="O79" s="444">
        <f t="shared" si="342"/>
        <v>0</v>
      </c>
      <c r="P79" s="444">
        <f t="shared" si="342"/>
        <v>0</v>
      </c>
      <c r="Q79" s="444">
        <f t="shared" si="342"/>
        <v>0</v>
      </c>
      <c r="R79" s="444">
        <f t="shared" si="342"/>
        <v>0.51434999999999997</v>
      </c>
      <c r="S79" s="444">
        <f t="shared" si="342"/>
        <v>0.57150000000000001</v>
      </c>
      <c r="T79" s="444">
        <f t="shared" si="342"/>
        <v>0.63500000000000001</v>
      </c>
      <c r="U79" s="444">
        <f t="shared" si="342"/>
        <v>0.58199999999999996</v>
      </c>
      <c r="V79" s="444">
        <f t="shared" si="342"/>
        <v>0.59199999999999997</v>
      </c>
      <c r="W79" s="444">
        <f t="shared" si="342"/>
        <v>0.54</v>
      </c>
      <c r="X79" s="444">
        <f t="shared" si="342"/>
        <v>0.52300000000000002</v>
      </c>
      <c r="Y79" s="444">
        <f t="shared" si="342"/>
        <v>0.54300000000000004</v>
      </c>
      <c r="Z79" s="444">
        <f t="shared" si="342"/>
        <v>0.81200000000000006</v>
      </c>
      <c r="AA79" s="444">
        <f t="shared" si="342"/>
        <v>0.64500000000000002</v>
      </c>
      <c r="AB79" s="444">
        <f t="shared" si="342"/>
        <v>0.34</v>
      </c>
      <c r="AC79" s="444">
        <f t="shared" si="342"/>
        <v>0.28399999999999997</v>
      </c>
      <c r="AD79" s="444">
        <f t="shared" si="342"/>
        <v>0.35699999999999998</v>
      </c>
      <c r="AE79" s="444">
        <f t="shared" si="342"/>
        <v>0.36099999999999999</v>
      </c>
      <c r="AF79" s="444">
        <f t="shared" si="342"/>
        <v>0.46500000000000002</v>
      </c>
      <c r="AG79" s="444">
        <f t="shared" si="342"/>
        <v>0.91600000000000004</v>
      </c>
      <c r="AH79" s="444">
        <f t="shared" si="342"/>
        <v>1.161</v>
      </c>
      <c r="AI79" s="444">
        <f t="shared" si="342"/>
        <v>1.036</v>
      </c>
      <c r="AJ79" s="444">
        <f t="shared" si="342"/>
        <v>1.044</v>
      </c>
      <c r="AK79" s="444">
        <f t="shared" si="342"/>
        <v>1.3120000000000001</v>
      </c>
      <c r="AL79" s="444">
        <f t="shared" si="342"/>
        <v>2.649</v>
      </c>
      <c r="AM79" s="444">
        <f t="shared" ref="AM79:BR79" si="343">AM87/1000</f>
        <v>2.988</v>
      </c>
      <c r="AN79" s="444">
        <f t="shared" si="343"/>
        <v>3.7469999999999999</v>
      </c>
      <c r="AO79" s="444">
        <f t="shared" si="343"/>
        <v>4.8310000000000004</v>
      </c>
      <c r="AP79" s="444">
        <f t="shared" si="343"/>
        <v>3.2570000000000001</v>
      </c>
      <c r="AQ79" s="444">
        <f t="shared" si="343"/>
        <v>3.12</v>
      </c>
      <c r="AR79" s="444">
        <f t="shared" si="343"/>
        <v>3.1310100000000003</v>
      </c>
      <c r="AS79" s="444">
        <f t="shared" si="343"/>
        <v>3.1712199999999999</v>
      </c>
      <c r="AT79" s="444">
        <f t="shared" si="343"/>
        <v>3.7933400000000002</v>
      </c>
      <c r="AU79" s="444">
        <f t="shared" si="343"/>
        <v>4.1946899999999996</v>
      </c>
      <c r="AV79" s="444">
        <f t="shared" si="343"/>
        <v>4.6498200000000001</v>
      </c>
      <c r="AW79" s="444">
        <f t="shared" si="343"/>
        <v>5.1440000000000001</v>
      </c>
      <c r="AX79" s="444">
        <f t="shared" si="343"/>
        <v>6.6366499999999995</v>
      </c>
      <c r="AY79" s="444">
        <f t="shared" si="343"/>
        <v>7.5198599999999995</v>
      </c>
      <c r="AZ79" s="444">
        <f t="shared" si="343"/>
        <v>10.70509</v>
      </c>
      <c r="BA79" s="444">
        <f t="shared" si="343"/>
        <v>14.17876</v>
      </c>
      <c r="BB79" s="444">
        <f t="shared" si="343"/>
        <v>16.100570000000001</v>
      </c>
      <c r="BC79" s="444">
        <f t="shared" si="343"/>
        <v>18.886299999999999</v>
      </c>
      <c r="BD79" s="444">
        <f t="shared" si="343"/>
        <v>22.13644</v>
      </c>
      <c r="BE79" s="444">
        <f t="shared" si="343"/>
        <v>26.594819999999999</v>
      </c>
      <c r="BF79" s="444">
        <f t="shared" si="343"/>
        <v>33.183050000000001</v>
      </c>
      <c r="BG79" s="444">
        <f t="shared" si="343"/>
        <v>34.122550000000004</v>
      </c>
      <c r="BH79" s="444">
        <f t="shared" si="343"/>
        <v>34.077800000000003</v>
      </c>
      <c r="BI79" s="444">
        <f t="shared" si="343"/>
        <v>40.201860000000003</v>
      </c>
      <c r="BJ79" s="444">
        <f t="shared" si="343"/>
        <v>36.046660000000003</v>
      </c>
      <c r="BK79" s="444">
        <f t="shared" si="343"/>
        <v>31.703290000000003</v>
      </c>
      <c r="BL79" s="444">
        <f t="shared" si="343"/>
        <v>36.360639999999997</v>
      </c>
      <c r="BM79" s="444">
        <f t="shared" si="343"/>
        <v>38.511890000000001</v>
      </c>
      <c r="BN79" s="444">
        <f t="shared" si="343"/>
        <v>37.610599999999998</v>
      </c>
      <c r="BO79" s="444">
        <f t="shared" si="343"/>
        <v>31.99785</v>
      </c>
      <c r="BP79" s="444">
        <f t="shared" si="343"/>
        <v>45.497019999999999</v>
      </c>
      <c r="BQ79" s="444">
        <f t="shared" si="343"/>
        <v>47.246252888842669</v>
      </c>
      <c r="BR79" s="444">
        <f t="shared" si="343"/>
        <v>47.246252888842697</v>
      </c>
      <c r="BS79" s="444">
        <f>BS87/1000</f>
        <v>57.246252888842697</v>
      </c>
      <c r="BT79" s="444">
        <f>BT87/1000</f>
        <v>56.241252888842695</v>
      </c>
      <c r="BU79" s="444">
        <f>BU87/1000</f>
        <v>54.241252888842695</v>
      </c>
      <c r="BV79" s="269">
        <f>BV87/1000</f>
        <v>0</v>
      </c>
    </row>
    <row r="80" spans="4:74" ht="29.1" customHeight="1" x14ac:dyDescent="0.6">
      <c r="E80" s="446" t="s">
        <v>20742</v>
      </c>
      <c r="G80" s="447" t="e">
        <f>#REF!/1000</f>
        <v>#REF!</v>
      </c>
      <c r="H80" s="447" t="e">
        <f>#REF!/1000</f>
        <v>#REF!</v>
      </c>
      <c r="I80" s="447" t="e">
        <f>#REF!/1000</f>
        <v>#REF!</v>
      </c>
      <c r="J80" s="447" t="e">
        <f>#REF!/1000</f>
        <v>#REF!</v>
      </c>
      <c r="K80" s="447" t="e">
        <f>#REF!/1000</f>
        <v>#REF!</v>
      </c>
      <c r="L80" s="447" t="e">
        <f>#REF!/1000</f>
        <v>#REF!</v>
      </c>
      <c r="M80" s="447" t="e">
        <f>#REF!/1000</f>
        <v>#REF!</v>
      </c>
      <c r="N80" s="447" t="e">
        <f>#REF!/1000</f>
        <v>#REF!</v>
      </c>
      <c r="O80" s="447" t="e">
        <f>#REF!/1000</f>
        <v>#REF!</v>
      </c>
      <c r="P80" s="447" t="e">
        <f>#REF!/1000</f>
        <v>#REF!</v>
      </c>
      <c r="Q80" s="447" t="e">
        <f>#REF!/1000</f>
        <v>#REF!</v>
      </c>
      <c r="R80" s="444">
        <f t="shared" ref="R80:AW80" si="344">R78*(100/R13)</f>
        <v>36.283178654620301</v>
      </c>
      <c r="S80" s="444">
        <f t="shared" si="344"/>
        <v>39.037235968911986</v>
      </c>
      <c r="T80" s="444">
        <f t="shared" si="344"/>
        <v>40.85102813063061</v>
      </c>
      <c r="U80" s="444">
        <f t="shared" si="344"/>
        <v>92.929895764745666</v>
      </c>
      <c r="V80" s="444">
        <f t="shared" si="344"/>
        <v>81.17418185816031</v>
      </c>
      <c r="W80" s="444">
        <f t="shared" si="344"/>
        <v>92.646605965734395</v>
      </c>
      <c r="X80" s="444">
        <f t="shared" si="344"/>
        <v>84.371558319812863</v>
      </c>
      <c r="Y80" s="444">
        <f t="shared" si="344"/>
        <v>52.346690802248297</v>
      </c>
      <c r="Z80" s="444">
        <f t="shared" si="344"/>
        <v>72.584013351705082</v>
      </c>
      <c r="AA80" s="444">
        <f t="shared" si="344"/>
        <v>30.821039102032522</v>
      </c>
      <c r="AB80" s="444">
        <f t="shared" si="344"/>
        <v>25.466388281550739</v>
      </c>
      <c r="AC80" s="444">
        <f t="shared" si="344"/>
        <v>49.255686932642497</v>
      </c>
      <c r="AD80" s="444">
        <f t="shared" si="344"/>
        <v>46.303954066265028</v>
      </c>
      <c r="AE80" s="444">
        <f t="shared" si="344"/>
        <v>35.108579749719262</v>
      </c>
      <c r="AF80" s="444">
        <f t="shared" si="344"/>
        <v>27.792447211031938</v>
      </c>
      <c r="AG80" s="444">
        <f t="shared" si="344"/>
        <v>12.443735900555003</v>
      </c>
      <c r="AH80" s="444">
        <f t="shared" si="344"/>
        <v>20.639708712871297</v>
      </c>
      <c r="AI80" s="444">
        <f t="shared" si="344"/>
        <v>17.835959564512713</v>
      </c>
      <c r="AJ80" s="444">
        <f t="shared" si="344"/>
        <v>21.172901749126105</v>
      </c>
      <c r="AK80" s="444">
        <f t="shared" si="344"/>
        <v>30.02849119076469</v>
      </c>
      <c r="AL80" s="444">
        <f t="shared" si="344"/>
        <v>25.63669827571438</v>
      </c>
      <c r="AM80" s="444">
        <f t="shared" si="344"/>
        <v>26.231929017698057</v>
      </c>
      <c r="AN80" s="444">
        <f t="shared" si="344"/>
        <v>21.635231484280361</v>
      </c>
      <c r="AO80" s="444">
        <f t="shared" si="344"/>
        <v>21.482641028841272</v>
      </c>
      <c r="AP80" s="444">
        <f t="shared" si="344"/>
        <v>21.611892484961178</v>
      </c>
      <c r="AQ80" s="444">
        <f t="shared" si="344"/>
        <v>26.790867328657935</v>
      </c>
      <c r="AR80" s="444">
        <f t="shared" si="344"/>
        <v>21.642840746281337</v>
      </c>
      <c r="AS80" s="444">
        <f t="shared" si="344"/>
        <v>14.258726425630668</v>
      </c>
      <c r="AT80" s="444">
        <f t="shared" si="344"/>
        <v>23.532736167613677</v>
      </c>
      <c r="AU80" s="444">
        <f t="shared" si="344"/>
        <v>31.600527340805158</v>
      </c>
      <c r="AV80" s="444">
        <f t="shared" si="344"/>
        <v>24.817682287144201</v>
      </c>
      <c r="AW80" s="444">
        <f t="shared" si="344"/>
        <v>28.833571592304644</v>
      </c>
      <c r="AX80" s="444">
        <f t="shared" ref="AX80:BU80" si="345">AX78*(100/AX13)</f>
        <v>33.67230763582009</v>
      </c>
      <c r="AY80" s="444">
        <f t="shared" si="345"/>
        <v>43.231856680768594</v>
      </c>
      <c r="AZ80" s="444">
        <f t="shared" si="345"/>
        <v>62.293855072529176</v>
      </c>
      <c r="BA80" s="444">
        <f t="shared" si="345"/>
        <v>69.946450469121046</v>
      </c>
      <c r="BB80" s="444">
        <f t="shared" si="345"/>
        <v>88.871419580625798</v>
      </c>
      <c r="BC80" s="444">
        <f t="shared" si="345"/>
        <v>87.726433634290586</v>
      </c>
      <c r="BD80" s="444">
        <f t="shared" si="345"/>
        <v>71.104451975752056</v>
      </c>
      <c r="BE80" s="444">
        <f t="shared" si="345"/>
        <v>90.191234542079201</v>
      </c>
      <c r="BF80" s="444">
        <f t="shared" si="345"/>
        <v>115.50156760363831</v>
      </c>
      <c r="BG80" s="444">
        <f t="shared" si="345"/>
        <v>64.662110083948804</v>
      </c>
      <c r="BH80" s="444">
        <f t="shared" si="345"/>
        <v>60.412042597754763</v>
      </c>
      <c r="BI80" s="444">
        <f t="shared" si="345"/>
        <v>51.034529314622958</v>
      </c>
      <c r="BJ80" s="444">
        <f t="shared" si="345"/>
        <v>29.300542694869321</v>
      </c>
      <c r="BK80" s="444">
        <f t="shared" si="345"/>
        <v>48.481620467410139</v>
      </c>
      <c r="BL80" s="444">
        <f t="shared" si="345"/>
        <v>55.837313076942998</v>
      </c>
      <c r="BM80" s="444">
        <f t="shared" si="345"/>
        <v>49.496394700708009</v>
      </c>
      <c r="BN80" s="444">
        <f t="shared" si="345"/>
        <v>22.218004312965981</v>
      </c>
      <c r="BO80" s="444">
        <f t="shared" si="345"/>
        <v>19.640607731926327</v>
      </c>
      <c r="BP80" s="444">
        <f t="shared" si="345"/>
        <v>31.160875445957991</v>
      </c>
      <c r="BQ80" s="444">
        <f t="shared" si="345"/>
        <v>41.285680652936648</v>
      </c>
      <c r="BR80" s="444">
        <f t="shared" si="345"/>
        <v>40.887612718163801</v>
      </c>
      <c r="BS80" s="444">
        <f t="shared" si="345"/>
        <v>34.973978375467581</v>
      </c>
      <c r="BT80" s="444">
        <f t="shared" si="345"/>
        <v>27.3501297168857</v>
      </c>
      <c r="BU80" s="444">
        <f t="shared" si="345"/>
        <v>30.422157633560829</v>
      </c>
      <c r="BV80" s="269" t="e">
        <f>#REF!/1000</f>
        <v>#REF!</v>
      </c>
    </row>
    <row r="81" spans="3:115" ht="24.75" x14ac:dyDescent="0.6">
      <c r="E81" s="446" t="s">
        <v>20743</v>
      </c>
      <c r="G81" s="448">
        <f t="shared" ref="G81:AL81" si="346">G79*(100/G13)</f>
        <v>0</v>
      </c>
      <c r="H81" s="448">
        <f t="shared" si="346"/>
        <v>0</v>
      </c>
      <c r="I81" s="448">
        <f t="shared" si="346"/>
        <v>0</v>
      </c>
      <c r="J81" s="448">
        <f t="shared" si="346"/>
        <v>0</v>
      </c>
      <c r="K81" s="448">
        <f t="shared" si="346"/>
        <v>0</v>
      </c>
      <c r="L81" s="448">
        <f t="shared" si="346"/>
        <v>0</v>
      </c>
      <c r="M81" s="448">
        <f t="shared" si="346"/>
        <v>0</v>
      </c>
      <c r="N81" s="448">
        <f t="shared" si="346"/>
        <v>0</v>
      </c>
      <c r="O81" s="448">
        <f t="shared" si="346"/>
        <v>0</v>
      </c>
      <c r="P81" s="448">
        <f t="shared" si="346"/>
        <v>0</v>
      </c>
      <c r="Q81" s="448">
        <f t="shared" si="346"/>
        <v>0</v>
      </c>
      <c r="R81" s="448">
        <f t="shared" si="346"/>
        <v>2.7698747830829396</v>
      </c>
      <c r="S81" s="448">
        <f t="shared" si="346"/>
        <v>2.9801208031088136</v>
      </c>
      <c r="T81" s="448">
        <f t="shared" si="346"/>
        <v>3.1185865427927917</v>
      </c>
      <c r="U81" s="448">
        <f t="shared" si="346"/>
        <v>2.5737698360655741</v>
      </c>
      <c r="V81" s="448">
        <f t="shared" si="346"/>
        <v>2.3986780303499504</v>
      </c>
      <c r="W81" s="448">
        <f t="shared" si="346"/>
        <v>2.0691164738614738</v>
      </c>
      <c r="X81" s="448">
        <f t="shared" si="346"/>
        <v>1.8816393757734053</v>
      </c>
      <c r="Y81" s="448">
        <f t="shared" si="346"/>
        <v>1.8150864052120581</v>
      </c>
      <c r="Z81" s="448">
        <f t="shared" si="346"/>
        <v>2.4396977747158095</v>
      </c>
      <c r="AA81" s="448">
        <f t="shared" si="346"/>
        <v>1.7066938719789644</v>
      </c>
      <c r="AB81" s="448">
        <f t="shared" si="346"/>
        <v>0.81538487764641232</v>
      </c>
      <c r="AC81" s="448">
        <f t="shared" si="346"/>
        <v>0.64173846632124365</v>
      </c>
      <c r="AD81" s="448">
        <f t="shared" si="346"/>
        <v>0.78158447289156574</v>
      </c>
      <c r="AE81" s="448">
        <f t="shared" si="346"/>
        <v>0.75775423231188888</v>
      </c>
      <c r="AF81" s="448">
        <f t="shared" si="346"/>
        <v>0.94263223582274625</v>
      </c>
      <c r="AG81" s="448">
        <f t="shared" si="346"/>
        <v>1.8222960967079751</v>
      </c>
      <c r="AH81" s="448">
        <f t="shared" si="346"/>
        <v>2.2280522376237633</v>
      </c>
      <c r="AI81" s="448">
        <f t="shared" si="346"/>
        <v>1.9102712817983221</v>
      </c>
      <c r="AJ81" s="448">
        <f t="shared" si="346"/>
        <v>1.8363802796450652</v>
      </c>
      <c r="AK81" s="448">
        <f t="shared" si="346"/>
        <v>2.1895948670195788</v>
      </c>
      <c r="AL81" s="448">
        <f t="shared" si="346"/>
        <v>4.2412948871076308</v>
      </c>
      <c r="AM81" s="448">
        <f t="shared" ref="AM81:BU81" si="347">AM79*(100/AM13)</f>
        <v>4.643424401947974</v>
      </c>
      <c r="AN81" s="448">
        <f t="shared" si="347"/>
        <v>5.6559835604268827</v>
      </c>
      <c r="AO81" s="448">
        <f t="shared" si="347"/>
        <v>7.1069395884634794</v>
      </c>
      <c r="AP81" s="448">
        <f t="shared" si="347"/>
        <v>4.6606590626708968</v>
      </c>
      <c r="AQ81" s="448">
        <f t="shared" si="347"/>
        <v>4.3374763149505871</v>
      </c>
      <c r="AR81" s="448">
        <f t="shared" si="347"/>
        <v>4.2533524102689233</v>
      </c>
      <c r="AS81" s="448">
        <f t="shared" si="347"/>
        <v>4.242126451878736</v>
      </c>
      <c r="AT81" s="448">
        <f t="shared" si="347"/>
        <v>4.9656830278853361</v>
      </c>
      <c r="AU81" s="448">
        <f t="shared" si="347"/>
        <v>5.3117028182055694</v>
      </c>
      <c r="AV81" s="448">
        <f t="shared" si="347"/>
        <v>5.72619818341491</v>
      </c>
      <c r="AW81" s="448">
        <f t="shared" si="347"/>
        <v>6.2358720889506571</v>
      </c>
      <c r="AX81" s="448">
        <f t="shared" si="347"/>
        <v>7.8667707401585512</v>
      </c>
      <c r="AY81" s="448">
        <f t="shared" si="347"/>
        <v>8.6812679726286035</v>
      </c>
      <c r="AZ81" s="448">
        <f t="shared" si="347"/>
        <v>11.952910189861313</v>
      </c>
      <c r="BA81" s="448">
        <f t="shared" si="347"/>
        <v>15.336728210557647</v>
      </c>
      <c r="BB81" s="448">
        <f t="shared" si="347"/>
        <v>16.932463207849825</v>
      </c>
      <c r="BC81" s="448">
        <f t="shared" si="347"/>
        <v>19.127792708630871</v>
      </c>
      <c r="BD81" s="448">
        <f t="shared" si="347"/>
        <v>22.499487232598575</v>
      </c>
      <c r="BE81" s="448">
        <f t="shared" si="347"/>
        <v>26.594819999999999</v>
      </c>
      <c r="BF81" s="448">
        <f t="shared" si="347"/>
        <v>32.167570754796685</v>
      </c>
      <c r="BG81" s="448">
        <f t="shared" si="347"/>
        <v>32.407695332483897</v>
      </c>
      <c r="BH81" s="448">
        <f t="shared" si="347"/>
        <v>31.897942795185799</v>
      </c>
      <c r="BI81" s="448">
        <f t="shared" si="347"/>
        <v>37.029562515359792</v>
      </c>
      <c r="BJ81" s="448">
        <f t="shared" si="347"/>
        <v>33.162905908141759</v>
      </c>
      <c r="BK81" s="448">
        <f t="shared" si="347"/>
        <v>28.803626360858615</v>
      </c>
      <c r="BL81" s="448">
        <f t="shared" si="347"/>
        <v>32.34599793170328</v>
      </c>
      <c r="BM81" s="448">
        <f t="shared" si="347"/>
        <v>33.442855052643488</v>
      </c>
      <c r="BN81" s="448">
        <f t="shared" si="347"/>
        <v>32.078858869926563</v>
      </c>
      <c r="BO81" s="448">
        <f t="shared" si="347"/>
        <v>26.959065447362811</v>
      </c>
      <c r="BP81" s="448">
        <f t="shared" si="347"/>
        <v>36.612483292360103</v>
      </c>
      <c r="BQ81" s="448">
        <f t="shared" si="347"/>
        <v>35.202912064987963</v>
      </c>
      <c r="BR81" s="448">
        <f t="shared" si="347"/>
        <v>34.012475425109166</v>
      </c>
      <c r="BS81" s="448">
        <f t="shared" si="347"/>
        <v>40.20629641935323</v>
      </c>
      <c r="BT81" s="448">
        <f t="shared" si="347"/>
        <v>38.612361061594932</v>
      </c>
      <c r="BU81" s="448">
        <f t="shared" si="347"/>
        <v>35.872520557091505</v>
      </c>
      <c r="BV81" s="269" t="e">
        <f>#REF!/1000</f>
        <v>#REF!</v>
      </c>
    </row>
    <row r="82" spans="3:115" ht="48" x14ac:dyDescent="0.45">
      <c r="E82" s="442" t="s">
        <v>20704</v>
      </c>
      <c r="G82" s="444">
        <f t="shared" ref="G82:AL82" si="348">G78*($AW$13/G13)</f>
        <v>0</v>
      </c>
      <c r="H82" s="444">
        <f t="shared" si="348"/>
        <v>0</v>
      </c>
      <c r="I82" s="444">
        <f t="shared" si="348"/>
        <v>0</v>
      </c>
      <c r="J82" s="444">
        <f t="shared" si="348"/>
        <v>0</v>
      </c>
      <c r="K82" s="444">
        <f t="shared" si="348"/>
        <v>0</v>
      </c>
      <c r="L82" s="444">
        <f t="shared" si="348"/>
        <v>0</v>
      </c>
      <c r="M82" s="444">
        <f t="shared" si="348"/>
        <v>0</v>
      </c>
      <c r="N82" s="444">
        <f t="shared" si="348"/>
        <v>0</v>
      </c>
      <c r="O82" s="444">
        <f t="shared" si="348"/>
        <v>0</v>
      </c>
      <c r="P82" s="444">
        <f t="shared" si="348"/>
        <v>0</v>
      </c>
      <c r="Q82" s="444">
        <f t="shared" si="348"/>
        <v>0</v>
      </c>
      <c r="R82" s="444">
        <f t="shared" si="348"/>
        <v>29.930163469849784</v>
      </c>
      <c r="S82" s="444">
        <f t="shared" si="348"/>
        <v>32.201998206456828</v>
      </c>
      <c r="T82" s="444">
        <f t="shared" si="348"/>
        <v>33.698203828828831</v>
      </c>
      <c r="U82" s="444">
        <f t="shared" si="348"/>
        <v>76.658304884231924</v>
      </c>
      <c r="V82" s="444">
        <f t="shared" si="348"/>
        <v>66.960961598017903</v>
      </c>
      <c r="W82" s="444">
        <f t="shared" si="348"/>
        <v>76.424617806413877</v>
      </c>
      <c r="X82" s="444">
        <f t="shared" si="348"/>
        <v>69.59849236903608</v>
      </c>
      <c r="Y82" s="444">
        <f t="shared" si="348"/>
        <v>43.181029637199778</v>
      </c>
      <c r="Z82" s="444">
        <f t="shared" si="348"/>
        <v>59.87489149156044</v>
      </c>
      <c r="AA82" s="444">
        <f t="shared" si="348"/>
        <v>25.424419051471308</v>
      </c>
      <c r="AB82" s="444">
        <f t="shared" si="348"/>
        <v>21.007342590046761</v>
      </c>
      <c r="AC82" s="444">
        <f t="shared" si="348"/>
        <v>40.631246113989654</v>
      </c>
      <c r="AD82" s="444">
        <f t="shared" si="348"/>
        <v>38.196347891566255</v>
      </c>
      <c r="AE82" s="444">
        <f t="shared" si="348"/>
        <v>28.961231349270044</v>
      </c>
      <c r="AF82" s="444">
        <f t="shared" si="348"/>
        <v>22.926119460799526</v>
      </c>
      <c r="AG82" s="444">
        <f t="shared" si="348"/>
        <v>10.264895841252949</v>
      </c>
      <c r="AH82" s="444">
        <f t="shared" si="348"/>
        <v>17.025792079207939</v>
      </c>
      <c r="AI82" s="444">
        <f t="shared" si="348"/>
        <v>14.712966316679585</v>
      </c>
      <c r="AJ82" s="444">
        <f t="shared" si="348"/>
        <v>17.465625504167789</v>
      </c>
      <c r="AK82" s="444">
        <f t="shared" si="348"/>
        <v>24.770642579246115</v>
      </c>
      <c r="AL82" s="444">
        <f t="shared" si="348"/>
        <v>21.147832099369776</v>
      </c>
      <c r="AM82" s="444">
        <f t="shared" ref="AM82:BU82" si="349">AM78*($AW$13/AM13)</f>
        <v>21.638840717424873</v>
      </c>
      <c r="AN82" s="444">
        <f t="shared" si="349"/>
        <v>17.847003461205663</v>
      </c>
      <c r="AO82" s="444">
        <f t="shared" si="349"/>
        <v>17.721130882104902</v>
      </c>
      <c r="AP82" s="444">
        <f t="shared" si="349"/>
        <v>17.827751011702954</v>
      </c>
      <c r="AQ82" s="444">
        <f t="shared" si="349"/>
        <v>22.099911539687593</v>
      </c>
      <c r="AR82" s="444">
        <f t="shared" si="349"/>
        <v>17.853280376956128</v>
      </c>
      <c r="AS82" s="444">
        <f t="shared" si="349"/>
        <v>11.76208999915305</v>
      </c>
      <c r="AT82" s="444">
        <f t="shared" si="349"/>
        <v>19.412263933491758</v>
      </c>
      <c r="AU82" s="444">
        <f t="shared" si="349"/>
        <v>26.067422538882667</v>
      </c>
      <c r="AV82" s="444">
        <f t="shared" si="349"/>
        <v>20.472221986604627</v>
      </c>
      <c r="AW82" s="444">
        <f t="shared" si="349"/>
        <v>23.784947823677001</v>
      </c>
      <c r="AX82" s="444">
        <f t="shared" si="349"/>
        <v>27.776443776896897</v>
      </c>
      <c r="AY82" s="444">
        <f t="shared" si="349"/>
        <v>35.662160415367893</v>
      </c>
      <c r="AZ82" s="444">
        <f t="shared" si="349"/>
        <v>51.386491884732045</v>
      </c>
      <c r="BA82" s="444">
        <f t="shared" si="349"/>
        <v>57.699153555554219</v>
      </c>
      <c r="BB82" s="444">
        <f t="shared" si="349"/>
        <v>73.310448931877772</v>
      </c>
      <c r="BC82" s="444">
        <f t="shared" si="349"/>
        <v>72.365944679074943</v>
      </c>
      <c r="BD82" s="444">
        <f t="shared" si="349"/>
        <v>58.654394404811654</v>
      </c>
      <c r="BE82" s="444">
        <f t="shared" si="349"/>
        <v>74.399170455487265</v>
      </c>
      <c r="BF82" s="444">
        <f t="shared" si="349"/>
        <v>95.277782365977686</v>
      </c>
      <c r="BG82" s="444">
        <f t="shared" si="349"/>
        <v>53.340076500479455</v>
      </c>
      <c r="BH82" s="444">
        <f t="shared" si="349"/>
        <v>49.834175988549433</v>
      </c>
      <c r="BI82" s="444">
        <f t="shared" si="349"/>
        <v>42.098621499883329</v>
      </c>
      <c r="BJ82" s="444">
        <f t="shared" si="349"/>
        <v>24.170154466361183</v>
      </c>
      <c r="BK82" s="444">
        <f t="shared" si="349"/>
        <v>39.992715072884664</v>
      </c>
      <c r="BL82" s="444">
        <f t="shared" si="349"/>
        <v>46.060460248492362</v>
      </c>
      <c r="BM82" s="444">
        <f t="shared" si="349"/>
        <v>40.829807075675028</v>
      </c>
      <c r="BN82" s="444">
        <f t="shared" si="349"/>
        <v>18.327735488418117</v>
      </c>
      <c r="BO82" s="444">
        <f t="shared" si="349"/>
        <v>16.20162901545822</v>
      </c>
      <c r="BP82" s="444">
        <f t="shared" si="349"/>
        <v>25.704751638191631</v>
      </c>
      <c r="BQ82" s="444">
        <f t="shared" si="349"/>
        <v>34.056750723769788</v>
      </c>
      <c r="BR82" s="444">
        <f t="shared" si="349"/>
        <v>33.728382625889822</v>
      </c>
      <c r="BS82" s="444">
        <f t="shared" si="349"/>
        <v>28.850198047227579</v>
      </c>
      <c r="BT82" s="444">
        <f t="shared" si="349"/>
        <v>22.561249694801631</v>
      </c>
      <c r="BU82" s="444">
        <f t="shared" si="349"/>
        <v>25.095379865844965</v>
      </c>
      <c r="BV82" s="269"/>
    </row>
    <row r="83" spans="3:115" s="445" customFormat="1" ht="48" x14ac:dyDescent="0.25">
      <c r="D83" s="441"/>
      <c r="E83" s="442" t="s">
        <v>20744</v>
      </c>
      <c r="F83" s="443"/>
      <c r="G83" s="444">
        <f t="shared" ref="G83:AL83" si="350">G79*($AW$13/G13)</f>
        <v>0</v>
      </c>
      <c r="H83" s="444">
        <f t="shared" si="350"/>
        <v>0</v>
      </c>
      <c r="I83" s="444">
        <f t="shared" si="350"/>
        <v>0</v>
      </c>
      <c r="J83" s="444">
        <f t="shared" si="350"/>
        <v>0</v>
      </c>
      <c r="K83" s="444">
        <f t="shared" si="350"/>
        <v>0</v>
      </c>
      <c r="L83" s="444">
        <f t="shared" si="350"/>
        <v>0</v>
      </c>
      <c r="M83" s="444">
        <f t="shared" si="350"/>
        <v>0</v>
      </c>
      <c r="N83" s="444">
        <f t="shared" si="350"/>
        <v>0</v>
      </c>
      <c r="O83" s="444">
        <f t="shared" si="350"/>
        <v>0</v>
      </c>
      <c r="P83" s="444">
        <f t="shared" si="350"/>
        <v>0</v>
      </c>
      <c r="Q83" s="444">
        <f t="shared" si="350"/>
        <v>0</v>
      </c>
      <c r="R83" s="444">
        <f t="shared" si="350"/>
        <v>2.2848826404610016</v>
      </c>
      <c r="S83" s="444">
        <f t="shared" si="350"/>
        <v>2.4583155639697147</v>
      </c>
      <c r="T83" s="444">
        <f t="shared" si="350"/>
        <v>2.5725365990990996</v>
      </c>
      <c r="U83" s="444">
        <f t="shared" si="350"/>
        <v>2.1231147540983617</v>
      </c>
      <c r="V83" s="444">
        <f t="shared" si="350"/>
        <v>1.9786807061009581</v>
      </c>
      <c r="W83" s="444">
        <f t="shared" si="350"/>
        <v>1.706823839507982</v>
      </c>
      <c r="X83" s="444">
        <f t="shared" si="350"/>
        <v>1.5521731060085227</v>
      </c>
      <c r="Y83" s="444">
        <f t="shared" si="350"/>
        <v>1.497273249872253</v>
      </c>
      <c r="Z83" s="444">
        <f t="shared" si="350"/>
        <v>2.012518084739924</v>
      </c>
      <c r="AA83" s="444">
        <f t="shared" si="350"/>
        <v>1.4078597431489521</v>
      </c>
      <c r="AB83" s="444">
        <f t="shared" si="350"/>
        <v>0.67261479241132871</v>
      </c>
      <c r="AC83" s="444">
        <f t="shared" si="350"/>
        <v>0.52937305699481896</v>
      </c>
      <c r="AD83" s="444">
        <f t="shared" si="350"/>
        <v>0.64473268072289147</v>
      </c>
      <c r="AE83" s="444">
        <f t="shared" si="350"/>
        <v>0.62507500401091032</v>
      </c>
      <c r="AF83" s="444">
        <f t="shared" si="350"/>
        <v>0.77758173225906491</v>
      </c>
      <c r="AG83" s="444">
        <f t="shared" si="350"/>
        <v>1.5032205580475941</v>
      </c>
      <c r="AH83" s="444">
        <f t="shared" si="350"/>
        <v>1.8379306930693087</v>
      </c>
      <c r="AI83" s="444">
        <f t="shared" si="350"/>
        <v>1.5757916989641321</v>
      </c>
      <c r="AJ83" s="444">
        <f t="shared" si="350"/>
        <v>1.5148386663081475</v>
      </c>
      <c r="AK83" s="444">
        <f t="shared" si="350"/>
        <v>1.8062070285094707</v>
      </c>
      <c r="AL83" s="444">
        <f t="shared" si="350"/>
        <v>3.4986639539864184</v>
      </c>
      <c r="AM83" s="444">
        <f t="shared" ref="AM83:BU83" si="351">AM79*($AW$13/AM13)</f>
        <v>3.8303824682266305</v>
      </c>
      <c r="AN83" s="444">
        <f t="shared" si="351"/>
        <v>4.66564724545717</v>
      </c>
      <c r="AO83" s="444">
        <f t="shared" si="351"/>
        <v>5.8625476471580358</v>
      </c>
      <c r="AP83" s="444">
        <f t="shared" si="351"/>
        <v>3.8445994203215603</v>
      </c>
      <c r="AQ83" s="444">
        <f t="shared" si="351"/>
        <v>3.5780044628626064</v>
      </c>
      <c r="AR83" s="444">
        <f t="shared" si="351"/>
        <v>3.508610261135916</v>
      </c>
      <c r="AS83" s="444">
        <f t="shared" si="351"/>
        <v>3.4993499156484842</v>
      </c>
      <c r="AT83" s="444">
        <f t="shared" si="351"/>
        <v>4.096215113312323</v>
      </c>
      <c r="AU83" s="444">
        <f t="shared" si="351"/>
        <v>4.3816484538327503</v>
      </c>
      <c r="AV83" s="444">
        <f t="shared" si="351"/>
        <v>4.7235676157756048</v>
      </c>
      <c r="AW83" s="444">
        <f t="shared" si="351"/>
        <v>5.1440000000000001</v>
      </c>
      <c r="AX83" s="444">
        <f t="shared" si="351"/>
        <v>6.4893359116647815</v>
      </c>
      <c r="AY83" s="444">
        <f t="shared" si="351"/>
        <v>7.1612184814259239</v>
      </c>
      <c r="AZ83" s="444">
        <f t="shared" si="351"/>
        <v>9.860011420951567</v>
      </c>
      <c r="BA83" s="444">
        <f t="shared" si="351"/>
        <v>12.651338704476878</v>
      </c>
      <c r="BB83" s="444">
        <f t="shared" si="351"/>
        <v>13.967667953855734</v>
      </c>
      <c r="BC83" s="444">
        <f t="shared" si="351"/>
        <v>15.778605508528697</v>
      </c>
      <c r="BD83" s="444">
        <f t="shared" si="351"/>
        <v>18.559932063000801</v>
      </c>
      <c r="BE83" s="444">
        <f t="shared" si="351"/>
        <v>21.938191182978652</v>
      </c>
      <c r="BF83" s="444">
        <f t="shared" si="351"/>
        <v>26.535179298477022</v>
      </c>
      <c r="BG83" s="444">
        <f t="shared" si="351"/>
        <v>26.73325918369655</v>
      </c>
      <c r="BH83" s="444">
        <f t="shared" si="351"/>
        <v>26.312761935764275</v>
      </c>
      <c r="BI83" s="444">
        <f t="shared" si="351"/>
        <v>30.545859001265022</v>
      </c>
      <c r="BJ83" s="444">
        <f t="shared" si="351"/>
        <v>27.356235913457819</v>
      </c>
      <c r="BK83" s="444">
        <f t="shared" si="351"/>
        <v>23.760245862449906</v>
      </c>
      <c r="BL83" s="444">
        <f t="shared" si="351"/>
        <v>26.682364709741929</v>
      </c>
      <c r="BM83" s="444">
        <f t="shared" si="351"/>
        <v>27.587167269774213</v>
      </c>
      <c r="BN83" s="444">
        <f t="shared" si="351"/>
        <v>26.462000450472662</v>
      </c>
      <c r="BO83" s="444">
        <f t="shared" si="351"/>
        <v>22.238658953084823</v>
      </c>
      <c r="BP83" s="444">
        <f t="shared" si="351"/>
        <v>30.20180840296748</v>
      </c>
      <c r="BQ83" s="444">
        <f t="shared" si="351"/>
        <v>29.039046516550659</v>
      </c>
      <c r="BR83" s="444">
        <f t="shared" si="351"/>
        <v>28.057049774445101</v>
      </c>
      <c r="BS83" s="444">
        <f t="shared" si="351"/>
        <v>33.166361630094926</v>
      </c>
      <c r="BT83" s="444">
        <f t="shared" si="351"/>
        <v>31.851516911769668</v>
      </c>
      <c r="BU83" s="444">
        <f t="shared" si="351"/>
        <v>29.591409687931915</v>
      </c>
      <c r="BV83" s="269"/>
    </row>
    <row r="84" spans="3:115" s="445" customFormat="1" ht="48" x14ac:dyDescent="0.25">
      <c r="D84" s="441"/>
      <c r="E84" s="442" t="s">
        <v>20629</v>
      </c>
      <c r="F84" s="443"/>
      <c r="G84" s="444"/>
      <c r="H84" s="444"/>
      <c r="I84" s="444"/>
      <c r="J84" s="444"/>
      <c r="K84" s="444"/>
      <c r="L84" s="444"/>
      <c r="M84" s="444"/>
      <c r="N84" s="444"/>
      <c r="O84" s="444"/>
      <c r="P84" s="444"/>
      <c r="Q84" s="444"/>
      <c r="R84" s="444">
        <f t="shared" ref="R84:AW84" si="352">R78*($BR$13/R13)</f>
        <v>50.400454918424927</v>
      </c>
      <c r="S84" s="444">
        <f t="shared" si="352"/>
        <v>54.226077332409353</v>
      </c>
      <c r="T84" s="444">
        <f t="shared" si="352"/>
        <v>56.745590601858012</v>
      </c>
      <c r="U84" s="444">
        <f t="shared" si="352"/>
        <v>129.08761568685128</v>
      </c>
      <c r="V84" s="444">
        <f t="shared" si="352"/>
        <v>112.75791826913874</v>
      </c>
      <c r="W84" s="444">
        <f t="shared" si="352"/>
        <v>128.69410179767888</v>
      </c>
      <c r="X84" s="444">
        <f t="shared" si="352"/>
        <v>117.19934909709163</v>
      </c>
      <c r="Y84" s="444">
        <f t="shared" si="352"/>
        <v>72.714054493995761</v>
      </c>
      <c r="Z84" s="444">
        <f t="shared" si="352"/>
        <v>100.82543559796741</v>
      </c>
      <c r="AA84" s="444">
        <f t="shared" si="352"/>
        <v>42.813073424127708</v>
      </c>
      <c r="AB84" s="444">
        <f t="shared" si="352"/>
        <v>35.375003021020035</v>
      </c>
      <c r="AC84" s="444">
        <f t="shared" si="352"/>
        <v>68.420384342720126</v>
      </c>
      <c r="AD84" s="444">
        <f t="shared" si="352"/>
        <v>64.320173589984819</v>
      </c>
      <c r="AE84" s="444">
        <f t="shared" si="352"/>
        <v>48.768836042988887</v>
      </c>
      <c r="AF84" s="444">
        <f t="shared" si="352"/>
        <v>38.606098877556526</v>
      </c>
      <c r="AG84" s="444">
        <f t="shared" si="352"/>
        <v>17.285419126111886</v>
      </c>
      <c r="AH84" s="444">
        <f t="shared" si="352"/>
        <v>28.670330083663341</v>
      </c>
      <c r="AI84" s="444">
        <f t="shared" si="352"/>
        <v>24.775681439465107</v>
      </c>
      <c r="AJ84" s="444">
        <f t="shared" si="352"/>
        <v>29.410981057007881</v>
      </c>
      <c r="AK84" s="444">
        <f t="shared" si="352"/>
        <v>41.712156229061065</v>
      </c>
      <c r="AL84" s="444">
        <f t="shared" si="352"/>
        <v>35.611578246821225</v>
      </c>
      <c r="AM84" s="444">
        <f t="shared" si="352"/>
        <v>36.438404927663555</v>
      </c>
      <c r="AN84" s="444">
        <f t="shared" si="352"/>
        <v>30.053196812024765</v>
      </c>
      <c r="AO84" s="444">
        <f t="shared" si="352"/>
        <v>29.841235549106024</v>
      </c>
      <c r="AP84" s="444">
        <f t="shared" si="352"/>
        <v>30.020776935193556</v>
      </c>
      <c r="AQ84" s="444">
        <f t="shared" si="352"/>
        <v>37.214818301251114</v>
      </c>
      <c r="AR84" s="444">
        <f t="shared" si="352"/>
        <v>30.063766731217719</v>
      </c>
      <c r="AS84" s="444">
        <f t="shared" si="352"/>
        <v>19.806597025303354</v>
      </c>
      <c r="AT84" s="444">
        <f t="shared" si="352"/>
        <v>32.688993971920588</v>
      </c>
      <c r="AU84" s="444">
        <f t="shared" si="352"/>
        <v>43.895849611177674</v>
      </c>
      <c r="AV84" s="444">
        <f t="shared" si="352"/>
        <v>34.473894616554617</v>
      </c>
      <c r="AW84" s="444">
        <f t="shared" si="352"/>
        <v>40.052310163020245</v>
      </c>
      <c r="AX84" s="444">
        <f t="shared" ref="AX84:BU84" si="353">AX78*($BR$13/AX13)</f>
        <v>46.773730580586189</v>
      </c>
      <c r="AY84" s="444">
        <f t="shared" si="353"/>
        <v>60.052766170789262</v>
      </c>
      <c r="AZ84" s="444">
        <f t="shared" si="353"/>
        <v>86.531520960832381</v>
      </c>
      <c r="BA84" s="444">
        <f t="shared" si="353"/>
        <v>97.161633966263906</v>
      </c>
      <c r="BB84" s="444">
        <f t="shared" si="353"/>
        <v>123.4500433037275</v>
      </c>
      <c r="BC84" s="444">
        <f t="shared" si="353"/>
        <v>121.85955937397537</v>
      </c>
      <c r="BD84" s="444">
        <f t="shared" si="353"/>
        <v>98.770197628394769</v>
      </c>
      <c r="BE84" s="444">
        <f t="shared" si="353"/>
        <v>125.28337976794943</v>
      </c>
      <c r="BF84" s="444">
        <f t="shared" si="353"/>
        <v>160.44160867017348</v>
      </c>
      <c r="BG84" s="444">
        <f t="shared" si="353"/>
        <v>89.821230803362653</v>
      </c>
      <c r="BH84" s="444">
        <f t="shared" si="353"/>
        <v>83.917521627901266</v>
      </c>
      <c r="BI84" s="444">
        <f t="shared" si="353"/>
        <v>70.891349362996081</v>
      </c>
      <c r="BJ84" s="444">
        <f t="shared" si="353"/>
        <v>40.700973176452813</v>
      </c>
      <c r="BK84" s="444">
        <f t="shared" si="353"/>
        <v>67.345139465302537</v>
      </c>
      <c r="BL84" s="444">
        <f t="shared" si="353"/>
        <v>77.562828970666288</v>
      </c>
      <c r="BM84" s="444">
        <f t="shared" si="353"/>
        <v>68.754748129542193</v>
      </c>
      <c r="BN84" s="444">
        <f t="shared" si="353"/>
        <v>30.862718380116824</v>
      </c>
      <c r="BO84" s="444">
        <f t="shared" si="353"/>
        <v>27.282492914588332</v>
      </c>
      <c r="BP84" s="444">
        <f t="shared" si="353"/>
        <v>43.28513532627521</v>
      </c>
      <c r="BQ84" s="444">
        <f t="shared" si="353"/>
        <v>57.349360328435566</v>
      </c>
      <c r="BR84" s="444">
        <f t="shared" si="353"/>
        <v>56.796409739625055</v>
      </c>
      <c r="BS84" s="444">
        <f t="shared" si="353"/>
        <v>48.581863160609807</v>
      </c>
      <c r="BT84" s="444">
        <f t="shared" si="353"/>
        <v>37.991681846029181</v>
      </c>
      <c r="BU84" s="444">
        <f t="shared" si="353"/>
        <v>42.258992767058736</v>
      </c>
      <c r="BV84" s="270"/>
    </row>
    <row r="85" spans="3:115" s="445" customFormat="1" ht="48" x14ac:dyDescent="0.25">
      <c r="D85" s="441"/>
      <c r="E85" s="442" t="s">
        <v>20745</v>
      </c>
      <c r="F85" s="443"/>
      <c r="G85" s="444"/>
      <c r="H85" s="444"/>
      <c r="I85" s="444"/>
      <c r="J85" s="444"/>
      <c r="K85" s="444"/>
      <c r="L85" s="444"/>
      <c r="M85" s="444"/>
      <c r="N85" s="444"/>
      <c r="O85" s="444"/>
      <c r="P85" s="444"/>
      <c r="Q85" s="444"/>
      <c r="R85" s="444">
        <f t="shared" ref="R85:AW85" si="354">R79/R13*$BR$13</f>
        <v>3.8475942381822343</v>
      </c>
      <c r="S85" s="444">
        <f t="shared" si="354"/>
        <v>4.1396440377590693</v>
      </c>
      <c r="T85" s="444">
        <f t="shared" si="354"/>
        <v>4.3319848559966143</v>
      </c>
      <c r="U85" s="444">
        <f t="shared" si="354"/>
        <v>3.5751876049180282</v>
      </c>
      <c r="V85" s="444">
        <f t="shared" si="354"/>
        <v>3.3319700317125953</v>
      </c>
      <c r="W85" s="444">
        <f t="shared" si="354"/>
        <v>2.8741806927807851</v>
      </c>
      <c r="X85" s="444">
        <f t="shared" si="354"/>
        <v>2.6137588835349845</v>
      </c>
      <c r="Y85" s="444">
        <f t="shared" si="354"/>
        <v>2.5213110849450633</v>
      </c>
      <c r="Z85" s="444">
        <f t="shared" si="354"/>
        <v>3.3889499836720565</v>
      </c>
      <c r="AA85" s="444">
        <f t="shared" si="354"/>
        <v>2.3707445362776762</v>
      </c>
      <c r="AB85" s="444">
        <f t="shared" si="354"/>
        <v>1.1326397049766279</v>
      </c>
      <c r="AC85" s="444">
        <f t="shared" si="354"/>
        <v>0.89142990886010243</v>
      </c>
      <c r="AD85" s="444">
        <f t="shared" si="354"/>
        <v>1.0856880364834316</v>
      </c>
      <c r="AE85" s="444">
        <f t="shared" si="354"/>
        <v>1.0525857833025822</v>
      </c>
      <c r="AF85" s="444">
        <f t="shared" si="354"/>
        <v>1.309397226700495</v>
      </c>
      <c r="AG85" s="444">
        <f t="shared" si="354"/>
        <v>2.5313259663498782</v>
      </c>
      <c r="AH85" s="444">
        <f t="shared" si="354"/>
        <v>3.0949561345544527</v>
      </c>
      <c r="AI85" s="444">
        <f t="shared" si="354"/>
        <v>2.6535310628849222</v>
      </c>
      <c r="AJ85" s="444">
        <f t="shared" si="354"/>
        <v>2.5508901074616785</v>
      </c>
      <c r="AK85" s="444">
        <f t="shared" si="354"/>
        <v>3.0415355400727022</v>
      </c>
      <c r="AL85" s="444">
        <f t="shared" si="354"/>
        <v>5.8915232810285678</v>
      </c>
      <c r="AM85" s="444">
        <f t="shared" si="354"/>
        <v>6.4501157537830993</v>
      </c>
      <c r="AN85" s="444">
        <f t="shared" si="354"/>
        <v>7.8566474886385818</v>
      </c>
      <c r="AO85" s="444">
        <f t="shared" si="354"/>
        <v>9.8721501703575445</v>
      </c>
      <c r="AP85" s="444">
        <f t="shared" si="354"/>
        <v>6.4740561794296116</v>
      </c>
      <c r="AQ85" s="444">
        <f t="shared" si="354"/>
        <v>6.0251275543512781</v>
      </c>
      <c r="AR85" s="444">
        <f t="shared" si="354"/>
        <v>5.9082722174517874</v>
      </c>
      <c r="AS85" s="444">
        <f t="shared" si="354"/>
        <v>5.8926783959967679</v>
      </c>
      <c r="AT85" s="444">
        <f t="shared" si="354"/>
        <v>6.8977606942453731</v>
      </c>
      <c r="AU85" s="444">
        <f t="shared" si="354"/>
        <v>7.3784119351116981</v>
      </c>
      <c r="AV85" s="444">
        <f t="shared" si="354"/>
        <v>7.9541816372921117</v>
      </c>
      <c r="AW85" s="444">
        <f t="shared" si="354"/>
        <v>8.6621625158026259</v>
      </c>
      <c r="AX85" s="444">
        <f t="shared" ref="AX85:BU85" si="355">AX79/AX13*$BR$13</f>
        <v>10.927620973264878</v>
      </c>
      <c r="AY85" s="444">
        <f t="shared" si="355"/>
        <v>12.059027662768399</v>
      </c>
      <c r="AZ85" s="444">
        <f t="shared" si="355"/>
        <v>16.603620010877226</v>
      </c>
      <c r="BA85" s="444">
        <f t="shared" si="355"/>
        <v>21.30403419530376</v>
      </c>
      <c r="BB85" s="444">
        <f t="shared" si="355"/>
        <v>23.520647313970976</v>
      </c>
      <c r="BC85" s="444">
        <f t="shared" si="355"/>
        <v>26.570148753424199</v>
      </c>
      <c r="BD85" s="444">
        <f t="shared" si="355"/>
        <v>31.25372235846983</v>
      </c>
      <c r="BE85" s="444">
        <f t="shared" si="355"/>
        <v>36.942491704842404</v>
      </c>
      <c r="BF85" s="444">
        <f t="shared" si="355"/>
        <v>44.683521669784113</v>
      </c>
      <c r="BG85" s="444">
        <f t="shared" si="355"/>
        <v>45.01707535502576</v>
      </c>
      <c r="BH85" s="444">
        <f t="shared" si="355"/>
        <v>44.308985250236283</v>
      </c>
      <c r="BI85" s="444">
        <f t="shared" si="355"/>
        <v>51.437246277945199</v>
      </c>
      <c r="BJ85" s="444">
        <f t="shared" si="355"/>
        <v>46.066127780522535</v>
      </c>
      <c r="BK85" s="444">
        <f t="shared" si="355"/>
        <v>40.010713661735615</v>
      </c>
      <c r="BL85" s="444">
        <f t="shared" si="355"/>
        <v>44.931372360361841</v>
      </c>
      <c r="BM85" s="444">
        <f t="shared" si="355"/>
        <v>46.455001213338882</v>
      </c>
      <c r="BN85" s="444">
        <f t="shared" si="355"/>
        <v>44.56029323391067</v>
      </c>
      <c r="BO85" s="444">
        <f t="shared" si="355"/>
        <v>37.448459950452921</v>
      </c>
      <c r="BP85" s="444">
        <f t="shared" si="355"/>
        <v>50.857887375123958</v>
      </c>
      <c r="BQ85" s="444">
        <f t="shared" si="355"/>
        <v>48.899871739952161</v>
      </c>
      <c r="BR85" s="444">
        <f t="shared" si="355"/>
        <v>47.246252888842697</v>
      </c>
      <c r="BS85" s="444">
        <f t="shared" si="355"/>
        <v>55.850002818383111</v>
      </c>
      <c r="BT85" s="444">
        <f t="shared" si="355"/>
        <v>53.635889553768394</v>
      </c>
      <c r="BU85" s="444">
        <f t="shared" si="355"/>
        <v>49.830015510995814</v>
      </c>
      <c r="BV85" s="427"/>
    </row>
    <row r="86" spans="3:115" ht="24.75" x14ac:dyDescent="0.45">
      <c r="BV86" s="429"/>
    </row>
    <row r="87" spans="3:115" ht="24.75" x14ac:dyDescent="0.6">
      <c r="E87" s="446" t="s">
        <v>20746</v>
      </c>
      <c r="F87" s="449"/>
      <c r="G87" s="450"/>
      <c r="H87" s="450"/>
      <c r="I87" s="450"/>
      <c r="J87" s="450"/>
      <c r="K87" s="450"/>
      <c r="L87" s="450"/>
      <c r="M87" s="450"/>
      <c r="N87" s="450"/>
      <c r="O87" s="450"/>
      <c r="P87" s="450"/>
      <c r="Q87" s="450"/>
      <c r="R87" s="451">
        <f>S87*0.9</f>
        <v>514.35</v>
      </c>
      <c r="S87" s="451">
        <f>T87*0.9</f>
        <v>571.5</v>
      </c>
      <c r="T87" s="451">
        <v>635</v>
      </c>
      <c r="U87" s="451">
        <v>582</v>
      </c>
      <c r="V87" s="451">
        <v>592</v>
      </c>
      <c r="W87" s="451">
        <v>540</v>
      </c>
      <c r="X87" s="451">
        <v>523</v>
      </c>
      <c r="Y87" s="451">
        <v>543</v>
      </c>
      <c r="Z87" s="451">
        <v>812</v>
      </c>
      <c r="AA87" s="451">
        <v>645</v>
      </c>
      <c r="AB87" s="451">
        <v>340</v>
      </c>
      <c r="AC87" s="451">
        <v>284</v>
      </c>
      <c r="AD87" s="451">
        <v>357</v>
      </c>
      <c r="AE87" s="451">
        <v>361</v>
      </c>
      <c r="AF87" s="451">
        <v>465</v>
      </c>
      <c r="AG87" s="451">
        <v>916</v>
      </c>
      <c r="AH87" s="451">
        <v>1161</v>
      </c>
      <c r="AI87" s="451">
        <v>1036</v>
      </c>
      <c r="AJ87" s="451">
        <v>1044</v>
      </c>
      <c r="AK87" s="451">
        <v>1312</v>
      </c>
      <c r="AL87" s="451">
        <v>2649</v>
      </c>
      <c r="AM87" s="451">
        <v>2988</v>
      </c>
      <c r="AN87" s="451">
        <v>3747</v>
      </c>
      <c r="AO87" s="451">
        <v>4831</v>
      </c>
      <c r="AP87" s="451">
        <v>3257</v>
      </c>
      <c r="AQ87" s="451">
        <v>3120</v>
      </c>
      <c r="AR87" s="451">
        <v>3131.01</v>
      </c>
      <c r="AS87" s="451">
        <v>3171.22</v>
      </c>
      <c r="AT87" s="451">
        <v>3793.34</v>
      </c>
      <c r="AU87" s="451">
        <v>4194.6899999999996</v>
      </c>
      <c r="AV87" s="451">
        <v>4649.82</v>
      </c>
      <c r="AW87" s="451">
        <v>5144</v>
      </c>
      <c r="AX87" s="451">
        <v>6636.65</v>
      </c>
      <c r="AY87" s="451">
        <v>7519.86</v>
      </c>
      <c r="AZ87" s="451">
        <v>10705.09</v>
      </c>
      <c r="BA87" s="451">
        <v>14178.76</v>
      </c>
      <c r="BB87" s="451">
        <v>16100.57</v>
      </c>
      <c r="BC87" s="451">
        <v>18886.3</v>
      </c>
      <c r="BD87" s="451">
        <v>22136.44</v>
      </c>
      <c r="BE87" s="451">
        <v>26594.82</v>
      </c>
      <c r="BF87" s="451">
        <v>33183.050000000003</v>
      </c>
      <c r="BG87" s="451">
        <v>34122.550000000003</v>
      </c>
      <c r="BH87" s="451">
        <v>34077.800000000003</v>
      </c>
      <c r="BI87" s="451">
        <v>40201.86</v>
      </c>
      <c r="BJ87" s="451">
        <v>36046.660000000003</v>
      </c>
      <c r="BK87" s="451">
        <v>31703.29</v>
      </c>
      <c r="BL87" s="451">
        <v>36360.639999999999</v>
      </c>
      <c r="BM87" s="451">
        <v>38511.89</v>
      </c>
      <c r="BN87" s="451">
        <v>37610.6</v>
      </c>
      <c r="BO87" s="451">
        <v>31997.85</v>
      </c>
      <c r="BP87" s="451">
        <v>45497.02</v>
      </c>
      <c r="BQ87" s="451">
        <v>47246.252888842668</v>
      </c>
      <c r="BR87" s="451">
        <v>47246.252888842697</v>
      </c>
      <c r="BS87" s="451">
        <f>BR87+10000</f>
        <v>57246.252888842697</v>
      </c>
      <c r="BT87" s="451">
        <f>BS87-1005</f>
        <v>56241.252888842697</v>
      </c>
      <c r="BU87" s="451">
        <f>BT87-2000</f>
        <v>54241.252888842697</v>
      </c>
      <c r="BV87" s="429"/>
    </row>
    <row r="88" spans="3:115" ht="24.75" x14ac:dyDescent="0.45">
      <c r="BV88" s="429"/>
    </row>
    <row r="89" spans="3:115" ht="24.75" x14ac:dyDescent="0.45">
      <c r="BV89" s="429"/>
    </row>
    <row r="90" spans="3:115" ht="24.75" x14ac:dyDescent="0.6">
      <c r="E90" s="446" t="s">
        <v>17986</v>
      </c>
      <c r="F90" s="449"/>
      <c r="G90" s="450">
        <v>8.5149781226400005</v>
      </c>
      <c r="H90" s="450">
        <v>8.0450247775099992</v>
      </c>
      <c r="I90" s="450">
        <v>7.6461377744099996</v>
      </c>
      <c r="J90" s="450">
        <v>7.6863294052700004</v>
      </c>
      <c r="K90" s="450">
        <v>7.3275697391800003</v>
      </c>
      <c r="L90" s="450">
        <v>7.1075940147500001</v>
      </c>
      <c r="M90" s="450">
        <v>6.5652246752299996</v>
      </c>
      <c r="N90" s="450">
        <v>6.3644633930100003</v>
      </c>
      <c r="O90" s="450">
        <v>6.3721298318499997</v>
      </c>
      <c r="P90" s="450">
        <v>5.8192246787500004</v>
      </c>
      <c r="Q90" s="450">
        <v>5.2122356108199996</v>
      </c>
      <c r="R90" s="450">
        <v>6.9220737642000003</v>
      </c>
      <c r="S90" s="450">
        <v>6.83371531437</v>
      </c>
      <c r="T90" s="450">
        <v>9.0897023938700006</v>
      </c>
      <c r="U90" s="450">
        <v>29.157855852330002</v>
      </c>
      <c r="V90" s="450">
        <v>24.956436002410001</v>
      </c>
      <c r="W90" s="450">
        <v>27.483716535980001</v>
      </c>
      <c r="X90" s="450">
        <v>27.469108493499999</v>
      </c>
      <c r="Y90" s="450">
        <v>24.298757367890001</v>
      </c>
      <c r="Z90" s="450">
        <v>52.218041523479997</v>
      </c>
      <c r="AA90" s="450">
        <v>56.526047563170003</v>
      </c>
      <c r="AB90" s="450">
        <v>54.342465271830001</v>
      </c>
      <c r="AC90" s="450">
        <v>51.531474983439999</v>
      </c>
      <c r="AD90" s="450">
        <v>48.088064310770001</v>
      </c>
      <c r="AE90" s="450">
        <v>47.346006754580003</v>
      </c>
      <c r="AF90" s="450">
        <v>45.54267407263</v>
      </c>
      <c r="AG90" s="450">
        <v>20.902924169969999</v>
      </c>
      <c r="AH90" s="450">
        <v>24.120403505790001</v>
      </c>
      <c r="AI90" s="450">
        <v>18.37158451222</v>
      </c>
      <c r="AJ90" s="450">
        <v>22.401339204340001</v>
      </c>
      <c r="AK90" s="450">
        <v>27.66525594518</v>
      </c>
      <c r="AL90" s="450">
        <v>23.651811151810001</v>
      </c>
      <c r="AM90" s="450">
        <v>22.806754596320001</v>
      </c>
      <c r="AN90" s="450">
        <v>19.515256855930001</v>
      </c>
      <c r="AO90" s="450">
        <v>18.980485862209999</v>
      </c>
      <c r="AP90" s="450">
        <v>18.697859992750001</v>
      </c>
      <c r="AQ90" s="450">
        <v>22.638580931260002</v>
      </c>
      <c r="AR90" s="450">
        <v>22.317861146529999</v>
      </c>
      <c r="AS90" s="450">
        <v>15.893481346310001</v>
      </c>
      <c r="AT90" s="450">
        <v>22.42107802592</v>
      </c>
      <c r="AU90" s="450">
        <v>35.464471663879998</v>
      </c>
      <c r="AV90" s="450">
        <v>31.790894261479998</v>
      </c>
      <c r="AW90" s="450">
        <v>32.929654401329998</v>
      </c>
      <c r="AX90" s="450">
        <v>36.305154760649998</v>
      </c>
      <c r="AY90" s="450">
        <v>44.392220827099997</v>
      </c>
      <c r="AZ90" s="450">
        <v>60.87916145586</v>
      </c>
      <c r="BA90" s="450">
        <v>71.510855550840006</v>
      </c>
      <c r="BB90" s="450">
        <v>74.545659339690005</v>
      </c>
      <c r="BC90" s="450">
        <v>94.348690426519994</v>
      </c>
      <c r="BD90" s="450">
        <v>63.996810586019997</v>
      </c>
      <c r="BE90" s="450">
        <v>79.040771784719993</v>
      </c>
      <c r="BF90" s="450">
        <v>93.702159932910007</v>
      </c>
      <c r="BG90" s="450">
        <v>95.290044360140001</v>
      </c>
      <c r="BH90" s="450">
        <v>94.874655877470005</v>
      </c>
      <c r="BI90" s="450">
        <v>88.941774491679993</v>
      </c>
      <c r="BJ90" s="450">
        <v>51.841448189760001</v>
      </c>
      <c r="BK90" s="450">
        <v>45.544621749409998</v>
      </c>
      <c r="BL90" s="450">
        <v>54.270298047280001</v>
      </c>
      <c r="BM90" s="450">
        <v>67.073110893030005</v>
      </c>
      <c r="BN90" s="450">
        <v>61.71608040201</v>
      </c>
      <c r="BO90" s="450">
        <v>42.142776075362612</v>
      </c>
      <c r="BP90" s="450">
        <v>63.13579118424132</v>
      </c>
      <c r="BQ90" s="450">
        <v>87.954156602255424</v>
      </c>
      <c r="BR90" s="450">
        <v>79.75</v>
      </c>
      <c r="BS90" s="450">
        <v>80</v>
      </c>
      <c r="BT90" s="450"/>
      <c r="BU90" s="450"/>
      <c r="BV90" s="430"/>
    </row>
    <row r="91" spans="3:115" ht="24.75" x14ac:dyDescent="0.6">
      <c r="E91" s="446" t="s">
        <v>17987</v>
      </c>
      <c r="F91" s="449"/>
      <c r="G91" s="450">
        <f t="shared" ref="G91:AL91" si="356">G90/G13*$BR$13</f>
        <v>87.207725117537635</v>
      </c>
      <c r="H91" s="450">
        <f t="shared" si="356"/>
        <v>81.521737980417569</v>
      </c>
      <c r="I91" s="450">
        <f t="shared" si="356"/>
        <v>76.561937410033494</v>
      </c>
      <c r="J91" s="450">
        <f t="shared" si="356"/>
        <v>76.021961298836146</v>
      </c>
      <c r="K91" s="450">
        <f t="shared" si="356"/>
        <v>71.558464394009491</v>
      </c>
      <c r="L91" s="450">
        <f t="shared" si="356"/>
        <v>68.327157866602633</v>
      </c>
      <c r="M91" s="450">
        <f t="shared" si="356"/>
        <v>61.266003544092655</v>
      </c>
      <c r="N91" s="450">
        <f t="shared" si="356"/>
        <v>57.790123603683604</v>
      </c>
      <c r="O91" s="450">
        <f t="shared" si="356"/>
        <v>55.489344158172386</v>
      </c>
      <c r="P91" s="450">
        <f t="shared" si="356"/>
        <v>48.049902182481738</v>
      </c>
      <c r="Q91" s="450">
        <f t="shared" si="356"/>
        <v>40.663873833178677</v>
      </c>
      <c r="R91" s="450">
        <f t="shared" si="356"/>
        <v>51.780560185493016</v>
      </c>
      <c r="S91" s="450">
        <f t="shared" si="356"/>
        <v>49.499823021652873</v>
      </c>
      <c r="T91" s="450">
        <f t="shared" si="356"/>
        <v>62.010162387025218</v>
      </c>
      <c r="U91" s="450">
        <f t="shared" si="356"/>
        <v>179.11478492996017</v>
      </c>
      <c r="V91" s="450">
        <f t="shared" si="356"/>
        <v>140.46300144997198</v>
      </c>
      <c r="W91" s="450">
        <f t="shared" si="356"/>
        <v>146.28364339550686</v>
      </c>
      <c r="X91" s="450">
        <f t="shared" si="356"/>
        <v>137.28035630530002</v>
      </c>
      <c r="Y91" s="450">
        <f t="shared" si="356"/>
        <v>112.82638361335468</v>
      </c>
      <c r="Z91" s="450">
        <f t="shared" si="356"/>
        <v>217.93636818766538</v>
      </c>
      <c r="AA91" s="450">
        <f t="shared" si="356"/>
        <v>207.76560995001134</v>
      </c>
      <c r="AB91" s="450">
        <f t="shared" si="356"/>
        <v>181.03068774467113</v>
      </c>
      <c r="AC91" s="450">
        <f t="shared" si="356"/>
        <v>161.74893678843162</v>
      </c>
      <c r="AD91" s="450">
        <f t="shared" si="356"/>
        <v>146.24267820685958</v>
      </c>
      <c r="AE91" s="450">
        <f t="shared" si="356"/>
        <v>138.04912356237935</v>
      </c>
      <c r="AF91" s="450">
        <f t="shared" si="356"/>
        <v>128.24398091876614</v>
      </c>
      <c r="AG91" s="450">
        <f t="shared" si="356"/>
        <v>57.764317384375033</v>
      </c>
      <c r="AH91" s="450">
        <f t="shared" si="356"/>
        <v>64.299389145713604</v>
      </c>
      <c r="AI91" s="450">
        <f t="shared" si="356"/>
        <v>47.055569669489678</v>
      </c>
      <c r="AJ91" s="450">
        <f t="shared" si="356"/>
        <v>54.735013956172779</v>
      </c>
      <c r="AK91" s="450">
        <f t="shared" si="356"/>
        <v>64.134801206152886</v>
      </c>
      <c r="AL91" s="450">
        <f t="shared" si="356"/>
        <v>52.602943012223378</v>
      </c>
      <c r="AM91" s="450">
        <f t="shared" ref="AM91:BR91" si="357">AM90/AM13*$BR$13</f>
        <v>49.23233169825594</v>
      </c>
      <c r="AN91" s="450">
        <f t="shared" si="357"/>
        <v>40.91926708494244</v>
      </c>
      <c r="AO91" s="450">
        <f t="shared" si="357"/>
        <v>38.7866294220835</v>
      </c>
      <c r="AP91" s="450">
        <f t="shared" si="357"/>
        <v>37.166409588017451</v>
      </c>
      <c r="AQ91" s="450">
        <f t="shared" si="357"/>
        <v>43.718056974469889</v>
      </c>
      <c r="AR91" s="450">
        <f t="shared" si="357"/>
        <v>42.11420562853197</v>
      </c>
      <c r="AS91" s="450">
        <f t="shared" si="357"/>
        <v>29.532853023939861</v>
      </c>
      <c r="AT91" s="450">
        <f t="shared" si="357"/>
        <v>40.770200069015594</v>
      </c>
      <c r="AU91" s="450">
        <f t="shared" si="357"/>
        <v>62.381601738675045</v>
      </c>
      <c r="AV91" s="450">
        <f t="shared" si="357"/>
        <v>54.382868018065075</v>
      </c>
      <c r="AW91" s="450">
        <f t="shared" si="357"/>
        <v>55.451403190811753</v>
      </c>
      <c r="AX91" s="450">
        <f t="shared" si="357"/>
        <v>59.778498278514938</v>
      </c>
      <c r="AY91" s="450">
        <f t="shared" si="357"/>
        <v>71.188428902362844</v>
      </c>
      <c r="AZ91" s="450">
        <f t="shared" si="357"/>
        <v>94.423723984940125</v>
      </c>
      <c r="BA91" s="450">
        <f t="shared" si="357"/>
        <v>107.44731640781869</v>
      </c>
      <c r="BB91" s="450">
        <f t="shared" si="357"/>
        <v>108.9006266309997</v>
      </c>
      <c r="BC91" s="450">
        <f t="shared" si="357"/>
        <v>132.73424330458619</v>
      </c>
      <c r="BD91" s="450">
        <f t="shared" si="357"/>
        <v>90.355023205314481</v>
      </c>
      <c r="BE91" s="450">
        <f t="shared" si="357"/>
        <v>109.79442823833215</v>
      </c>
      <c r="BF91" s="450">
        <f t="shared" si="357"/>
        <v>126.1771444718843</v>
      </c>
      <c r="BG91" s="450">
        <f t="shared" si="357"/>
        <v>125.71390788625615</v>
      </c>
      <c r="BH91" s="450">
        <f t="shared" si="357"/>
        <v>123.35889429176946</v>
      </c>
      <c r="BI91" s="450">
        <f t="shared" si="357"/>
        <v>113.79871376413945</v>
      </c>
      <c r="BJ91" s="450">
        <f t="shared" si="357"/>
        <v>66.251208201725831</v>
      </c>
      <c r="BK91" s="450">
        <f t="shared" si="357"/>
        <v>57.478981507840331</v>
      </c>
      <c r="BL91" s="450">
        <f t="shared" si="357"/>
        <v>67.062597623973502</v>
      </c>
      <c r="BM91" s="450">
        <f t="shared" si="357"/>
        <v>80.906999057125546</v>
      </c>
      <c r="BN91" s="450">
        <f t="shared" si="357"/>
        <v>73.119988512844074</v>
      </c>
      <c r="BO91" s="450">
        <f t="shared" si="357"/>
        <v>49.321503227845689</v>
      </c>
      <c r="BP91" s="450">
        <f t="shared" si="357"/>
        <v>70.575016943691907</v>
      </c>
      <c r="BQ91" s="450">
        <f t="shared" si="357"/>
        <v>91.032552083334352</v>
      </c>
      <c r="BR91" s="450">
        <f t="shared" si="357"/>
        <v>79.75</v>
      </c>
      <c r="BS91" s="450">
        <f t="shared" ref="BS91" si="358">BS90/BS13*$BR$13</f>
        <v>78.048780487804876</v>
      </c>
      <c r="BT91" s="450"/>
      <c r="BU91" s="450"/>
      <c r="BV91" s="430"/>
    </row>
    <row r="92" spans="3:115" ht="24.75" x14ac:dyDescent="0.45">
      <c r="T92" s="452"/>
      <c r="U92" s="452"/>
      <c r="BP92" s="381"/>
      <c r="BQ92" s="381"/>
      <c r="BV92" s="430"/>
    </row>
    <row r="93" spans="3:115" ht="24.75" x14ac:dyDescent="0.45">
      <c r="AW93" s="379"/>
      <c r="AX93" s="379"/>
      <c r="AY93" s="379"/>
      <c r="AZ93" s="379"/>
      <c r="BA93" s="379"/>
      <c r="BB93" s="379"/>
      <c r="BC93" s="379"/>
      <c r="BD93" s="379"/>
      <c r="BE93" s="379"/>
      <c r="BF93" s="379"/>
      <c r="BG93" s="379"/>
      <c r="BH93" s="379"/>
      <c r="BI93" s="379"/>
      <c r="BJ93" s="379"/>
      <c r="BK93" s="379"/>
      <c r="BL93" s="379"/>
      <c r="BM93" s="379"/>
      <c r="BP93" s="381"/>
      <c r="BQ93" s="381"/>
      <c r="BR93" s="381"/>
      <c r="BS93" s="381"/>
      <c r="BT93" s="381"/>
      <c r="BU93" s="381"/>
      <c r="BV93" s="430"/>
      <c r="BW93" s="381"/>
      <c r="BX93" s="381"/>
      <c r="BY93" s="381"/>
      <c r="BZ93" s="381"/>
      <c r="CA93" s="381"/>
      <c r="CB93" s="381"/>
      <c r="CC93" s="381"/>
      <c r="CD93" s="381"/>
      <c r="CE93" s="381"/>
      <c r="CF93" s="381"/>
      <c r="CG93" s="381"/>
      <c r="CH93" s="381"/>
      <c r="CI93" s="381"/>
      <c r="CJ93" s="381"/>
      <c r="CK93" s="381"/>
      <c r="CL93" s="381"/>
      <c r="CM93" s="381"/>
      <c r="CN93" s="381"/>
      <c r="CO93" s="381"/>
      <c r="CP93" s="381"/>
      <c r="CQ93" s="381"/>
      <c r="CR93" s="381"/>
      <c r="CS93" s="381"/>
      <c r="CT93" s="381"/>
      <c r="CU93" s="381"/>
      <c r="CV93" s="381"/>
      <c r="CW93" s="381"/>
      <c r="CX93" s="381"/>
      <c r="CY93" s="381"/>
      <c r="CZ93" s="381"/>
      <c r="DA93" s="381"/>
      <c r="DB93" s="381"/>
      <c r="DC93" s="381"/>
      <c r="DD93" s="381"/>
      <c r="DE93" s="381"/>
      <c r="DF93" s="381"/>
      <c r="DG93" s="381"/>
      <c r="DH93" s="381"/>
      <c r="DI93" s="381"/>
      <c r="DJ93" s="381"/>
      <c r="DK93" s="381"/>
    </row>
    <row r="94" spans="3:115" ht="46.5" customHeight="1" x14ac:dyDescent="0.45">
      <c r="C94" s="453" t="s">
        <v>20672</v>
      </c>
      <c r="D94" s="454"/>
      <c r="E94" s="455" t="s">
        <v>20569</v>
      </c>
      <c r="T94" s="456">
        <v>8318</v>
      </c>
      <c r="U94" s="456">
        <v>21014</v>
      </c>
      <c r="V94" s="456">
        <v>20034</v>
      </c>
      <c r="W94" s="456">
        <v>24179</v>
      </c>
      <c r="X94" s="456">
        <v>23451</v>
      </c>
      <c r="Y94" s="456">
        <v>15660</v>
      </c>
      <c r="Z94" s="456">
        <v>24158</v>
      </c>
      <c r="AA94" s="456">
        <v>11648</v>
      </c>
      <c r="AB94" s="456">
        <v>10619</v>
      </c>
      <c r="AC94" s="456">
        <v>21798</v>
      </c>
      <c r="AD94" s="456">
        <v>21150</v>
      </c>
      <c r="AE94" s="456">
        <v>16726</v>
      </c>
      <c r="AF94" s="456">
        <v>13710</v>
      </c>
      <c r="AG94" s="456">
        <v>6255</v>
      </c>
      <c r="AH94" s="456">
        <v>10755</v>
      </c>
      <c r="AI94" s="456">
        <v>9673</v>
      </c>
      <c r="AJ94" s="456">
        <v>12037</v>
      </c>
      <c r="AK94" s="456">
        <v>17993</v>
      </c>
      <c r="AL94" s="456">
        <v>16012</v>
      </c>
      <c r="AM94" s="456">
        <v>16880</v>
      </c>
      <c r="AN94" s="456">
        <v>14333</v>
      </c>
      <c r="AO94" s="456">
        <v>14603</v>
      </c>
      <c r="AP94" s="456">
        <v>15103</v>
      </c>
      <c r="AQ94" s="456">
        <v>19271</v>
      </c>
      <c r="AR94" s="456">
        <v>15471.3</v>
      </c>
      <c r="AS94" s="456">
        <v>9933</v>
      </c>
      <c r="AT94" s="456">
        <v>17089</v>
      </c>
      <c r="AU94" s="456">
        <v>24279.9</v>
      </c>
      <c r="AV94" s="456">
        <v>19338.64</v>
      </c>
      <c r="AW94" s="456">
        <v>22965.599999999999</v>
      </c>
      <c r="AX94" s="456">
        <v>27355.02</v>
      </c>
      <c r="AY94" s="456">
        <v>36314.74</v>
      </c>
      <c r="AZ94" s="456">
        <v>53819.7</v>
      </c>
      <c r="BA94" s="456">
        <v>62011.49</v>
      </c>
      <c r="BB94" s="456">
        <v>81566.66</v>
      </c>
      <c r="BC94" s="456">
        <v>82402.52</v>
      </c>
      <c r="BD94" s="456">
        <v>66189.64</v>
      </c>
      <c r="BE94" s="456">
        <v>86192.87</v>
      </c>
      <c r="BF94" s="456">
        <v>112622.5</v>
      </c>
      <c r="BG94" s="456">
        <v>63173.68</v>
      </c>
      <c r="BH94" s="456">
        <v>58832.03</v>
      </c>
      <c r="BI94" s="456">
        <v>48773.8</v>
      </c>
      <c r="BJ94" s="456">
        <v>26948.76</v>
      </c>
      <c r="BK94" s="456">
        <v>50239.74</v>
      </c>
      <c r="BL94" s="456">
        <v>59673.1</v>
      </c>
      <c r="BM94" s="456">
        <v>54139.1</v>
      </c>
      <c r="BN94" s="456">
        <v>22364.58</v>
      </c>
      <c r="BO94" s="456">
        <v>17850.36</v>
      </c>
      <c r="BP94" s="456">
        <v>33973.11</v>
      </c>
      <c r="BQ94" s="456">
        <v>45764.89</v>
      </c>
      <c r="BR94" s="456"/>
      <c r="BS94" s="381"/>
      <c r="BT94" s="381"/>
      <c r="BU94" s="381"/>
      <c r="BV94" s="430"/>
      <c r="BW94" s="381"/>
      <c r="BX94" s="381"/>
      <c r="BY94" s="381"/>
      <c r="BZ94" s="381"/>
      <c r="CA94" s="381"/>
      <c r="CB94" s="381"/>
      <c r="CC94" s="381"/>
      <c r="CD94" s="381"/>
      <c r="CE94" s="381"/>
      <c r="CF94" s="381"/>
      <c r="CG94" s="381"/>
      <c r="CH94" s="381"/>
      <c r="CI94" s="381"/>
      <c r="CJ94" s="381"/>
      <c r="CK94" s="381"/>
      <c r="CL94" s="381"/>
      <c r="CM94" s="381"/>
      <c r="CN94" s="381"/>
      <c r="CO94" s="381"/>
      <c r="CP94" s="381"/>
      <c r="CQ94" s="381"/>
      <c r="CR94" s="381"/>
      <c r="CS94" s="381"/>
      <c r="CT94" s="381"/>
      <c r="CU94" s="381"/>
      <c r="CV94" s="381"/>
      <c r="CW94" s="381"/>
      <c r="CX94" s="381"/>
      <c r="CY94" s="381"/>
      <c r="CZ94" s="381"/>
      <c r="DA94" s="381"/>
      <c r="DB94" s="381"/>
      <c r="DC94" s="381"/>
      <c r="DD94" s="381"/>
      <c r="DE94" s="381"/>
      <c r="DF94" s="381"/>
      <c r="DG94" s="381"/>
      <c r="DH94" s="381"/>
      <c r="DI94" s="381"/>
      <c r="DJ94" s="381"/>
      <c r="DK94" s="381"/>
    </row>
    <row r="95" spans="3:115" ht="46.5" customHeight="1" x14ac:dyDescent="0.45">
      <c r="C95" s="457" t="s">
        <v>20671</v>
      </c>
      <c r="D95" s="458"/>
      <c r="E95" s="455" t="s">
        <v>20570</v>
      </c>
      <c r="T95" s="456"/>
      <c r="U95" s="456"/>
      <c r="V95" s="456"/>
      <c r="W95" s="456"/>
      <c r="X95" s="456"/>
      <c r="Y95" s="456"/>
      <c r="Z95" s="456"/>
      <c r="AA95" s="456"/>
      <c r="AB95" s="456"/>
      <c r="AC95" s="456"/>
      <c r="AD95" s="456"/>
      <c r="AE95" s="456"/>
      <c r="AF95" s="456"/>
      <c r="AG95" s="456"/>
      <c r="AH95" s="456"/>
      <c r="AI95" s="456"/>
      <c r="AJ95" s="456"/>
      <c r="AK95" s="456"/>
      <c r="AL95" s="456"/>
      <c r="AM95" s="456"/>
      <c r="AN95" s="456"/>
      <c r="AO95" s="456"/>
      <c r="AP95" s="456"/>
      <c r="AQ95" s="456"/>
      <c r="AR95" s="456">
        <v>15931.891898120401</v>
      </c>
      <c r="AS95" s="456">
        <v>10659.172688136799</v>
      </c>
      <c r="AT95" s="456">
        <v>17976.916551613002</v>
      </c>
      <c r="AU95" s="456">
        <v>24955.164204006101</v>
      </c>
      <c r="AV95" s="456">
        <v>20152.595449218199</v>
      </c>
      <c r="AW95" s="456">
        <v>23784.947823677001</v>
      </c>
      <c r="AX95" s="456">
        <v>28406.995430854698</v>
      </c>
      <c r="AY95" s="456">
        <v>37448.159739389797</v>
      </c>
      <c r="AZ95" s="456">
        <v>55790.708238067898</v>
      </c>
      <c r="BA95" s="456">
        <v>64665.287174538404</v>
      </c>
      <c r="BB95" s="456">
        <v>84505.159963606799</v>
      </c>
      <c r="BC95" s="456">
        <v>86618.867570627001</v>
      </c>
      <c r="BD95" s="456">
        <v>69957.124738985804</v>
      </c>
      <c r="BE95" s="456">
        <v>90191.234542079197</v>
      </c>
      <c r="BF95" s="456">
        <v>119147.76910216</v>
      </c>
      <c r="BG95" s="456">
        <v>68083.708570088405</v>
      </c>
      <c r="BH95" s="456">
        <v>64540.510291104998</v>
      </c>
      <c r="BI95" s="456">
        <v>55406.622798239499</v>
      </c>
      <c r="BJ95" s="456">
        <v>31848.4364205893</v>
      </c>
      <c r="BK95" s="456">
        <v>53362.269531343198</v>
      </c>
      <c r="BL95" s="456">
        <v>62767.5931855569</v>
      </c>
      <c r="BM95" s="456">
        <v>56998.7133308337</v>
      </c>
      <c r="BN95" s="456">
        <v>26049.320407610601</v>
      </c>
      <c r="BO95" s="456">
        <v>23311.535829833294</v>
      </c>
      <c r="BP95" s="456">
        <v>38722.502433428097</v>
      </c>
      <c r="BQ95" s="456">
        <v>55410.009979164803</v>
      </c>
      <c r="BR95" s="456">
        <v>56796.409739625058</v>
      </c>
      <c r="BS95" s="381"/>
      <c r="BT95" s="381"/>
      <c r="BU95" s="381"/>
      <c r="BV95" s="430"/>
      <c r="BW95" s="381"/>
      <c r="BX95" s="381"/>
      <c r="BY95" s="381"/>
      <c r="BZ95" s="381"/>
      <c r="CA95" s="381"/>
      <c r="CB95" s="381"/>
      <c r="CC95" s="381"/>
      <c r="CD95" s="381"/>
      <c r="CE95" s="381"/>
      <c r="CF95" s="381"/>
      <c r="CG95" s="381"/>
      <c r="CH95" s="381"/>
      <c r="CI95" s="381"/>
      <c r="CJ95" s="381"/>
      <c r="CK95" s="381"/>
      <c r="CL95" s="381"/>
      <c r="CM95" s="381"/>
      <c r="CN95" s="381"/>
      <c r="CO95" s="381"/>
      <c r="CP95" s="381"/>
      <c r="CQ95" s="381"/>
      <c r="CR95" s="381"/>
      <c r="CS95" s="381"/>
      <c r="CT95" s="381"/>
      <c r="CU95" s="381"/>
      <c r="CV95" s="381"/>
      <c r="CW95" s="381"/>
      <c r="CX95" s="381"/>
      <c r="CY95" s="381"/>
      <c r="CZ95" s="381"/>
      <c r="DA95" s="381"/>
      <c r="DB95" s="381"/>
      <c r="DC95" s="381"/>
      <c r="DD95" s="381"/>
      <c r="DE95" s="381"/>
      <c r="DF95" s="381"/>
      <c r="DG95" s="381"/>
      <c r="DH95" s="381"/>
      <c r="DI95" s="381"/>
      <c r="DJ95" s="381"/>
      <c r="DK95" s="381"/>
    </row>
    <row r="96" spans="3:115" ht="24.75" x14ac:dyDescent="0.45">
      <c r="T96" s="452"/>
      <c r="U96" s="452"/>
      <c r="BV96" s="430"/>
    </row>
    <row r="97" spans="20:74" ht="24.75" x14ac:dyDescent="0.45">
      <c r="T97" s="452"/>
      <c r="U97" s="452"/>
      <c r="BV97" s="430"/>
    </row>
    <row r="98" spans="20:74" ht="24.75" x14ac:dyDescent="0.45">
      <c r="T98" s="452"/>
      <c r="U98" s="452"/>
      <c r="BV98" s="430"/>
    </row>
    <row r="99" spans="20:74" ht="24.75" x14ac:dyDescent="0.45">
      <c r="T99" s="452"/>
      <c r="U99" s="452"/>
      <c r="BV99" s="433"/>
    </row>
    <row r="100" spans="20:74" ht="24.75" x14ac:dyDescent="0.45">
      <c r="T100" s="452"/>
      <c r="U100" s="452"/>
      <c r="BV100" s="422"/>
    </row>
    <row r="101" spans="20:74" x14ac:dyDescent="0.45">
      <c r="T101" s="452"/>
      <c r="U101" s="452"/>
    </row>
    <row r="102" spans="20:74" x14ac:dyDescent="0.45">
      <c r="T102" s="452"/>
      <c r="U102" s="452"/>
    </row>
    <row r="103" spans="20:74" x14ac:dyDescent="0.45">
      <c r="T103" s="452"/>
      <c r="U103" s="452"/>
    </row>
    <row r="104" spans="20:74" x14ac:dyDescent="0.45">
      <c r="T104" s="452"/>
      <c r="U104" s="452"/>
    </row>
    <row r="105" spans="20:74" x14ac:dyDescent="0.45">
      <c r="T105" s="452"/>
      <c r="U105" s="452"/>
    </row>
    <row r="106" spans="20:74" x14ac:dyDescent="0.45">
      <c r="T106" s="452"/>
      <c r="U106" s="452"/>
    </row>
    <row r="107" spans="20:74" x14ac:dyDescent="0.45">
      <c r="T107" s="452"/>
      <c r="U107" s="452"/>
    </row>
    <row r="108" spans="20:74" x14ac:dyDescent="0.45">
      <c r="T108" s="452"/>
      <c r="U108" s="452"/>
    </row>
    <row r="109" spans="20:74" x14ac:dyDescent="0.45">
      <c r="T109" s="452"/>
      <c r="U109" s="452"/>
    </row>
    <row r="110" spans="20:74" x14ac:dyDescent="0.45">
      <c r="T110" s="452"/>
      <c r="U110" s="452"/>
    </row>
    <row r="111" spans="20:74" x14ac:dyDescent="0.45">
      <c r="T111" s="452"/>
      <c r="U111" s="452"/>
    </row>
    <row r="112" spans="20:74" x14ac:dyDescent="0.45">
      <c r="T112" s="452"/>
      <c r="U112" s="452"/>
    </row>
    <row r="113" spans="20:21" x14ac:dyDescent="0.45">
      <c r="T113" s="452"/>
      <c r="U113" s="452"/>
    </row>
    <row r="114" spans="20:21" x14ac:dyDescent="0.45">
      <c r="T114" s="452"/>
      <c r="U114" s="452"/>
    </row>
    <row r="115" spans="20:21" x14ac:dyDescent="0.45">
      <c r="T115" s="452"/>
      <c r="U115" s="452"/>
    </row>
    <row r="116" spans="20:21" x14ac:dyDescent="0.45">
      <c r="T116" s="452"/>
      <c r="U116" s="452"/>
    </row>
    <row r="117" spans="20:21" x14ac:dyDescent="0.45">
      <c r="T117" s="452"/>
      <c r="U117" s="452"/>
    </row>
    <row r="118" spans="20:21" x14ac:dyDescent="0.45">
      <c r="T118" s="452"/>
      <c r="U118" s="452"/>
    </row>
    <row r="119" spans="20:21" x14ac:dyDescent="0.45">
      <c r="T119" s="452"/>
      <c r="U119" s="452"/>
    </row>
    <row r="120" spans="20:21" x14ac:dyDescent="0.45">
      <c r="T120" s="452"/>
      <c r="U120" s="452"/>
    </row>
    <row r="121" spans="20:21" x14ac:dyDescent="0.45">
      <c r="T121" s="452"/>
      <c r="U121" s="452"/>
    </row>
    <row r="122" spans="20:21" x14ac:dyDescent="0.45">
      <c r="T122" s="452"/>
      <c r="U122" s="452"/>
    </row>
    <row r="131" ht="33" customHeight="1" x14ac:dyDescent="0.45"/>
    <row r="149" spans="62:62" ht="24.75" x14ac:dyDescent="0.45">
      <c r="BJ149" s="459">
        <v>0.1</v>
      </c>
    </row>
    <row r="150" spans="62:62" ht="24.75" x14ac:dyDescent="0.45">
      <c r="BJ150" s="459">
        <v>0.1</v>
      </c>
    </row>
    <row r="151" spans="62:62" ht="24.75" x14ac:dyDescent="0.45">
      <c r="BJ151" s="459">
        <v>0.1</v>
      </c>
    </row>
    <row r="152" spans="62:62" ht="24.75" x14ac:dyDescent="0.45">
      <c r="BJ152" s="459">
        <v>0.1</v>
      </c>
    </row>
    <row r="153" spans="62:62" ht="24.75" x14ac:dyDescent="0.45">
      <c r="BJ153" s="459">
        <v>0.1</v>
      </c>
    </row>
    <row r="154" spans="62:62" ht="24.75" x14ac:dyDescent="0.45">
      <c r="BJ154" s="459">
        <v>0.1</v>
      </c>
    </row>
    <row r="155" spans="62:62" ht="24.75" x14ac:dyDescent="0.45">
      <c r="BJ155" s="459">
        <v>0.1</v>
      </c>
    </row>
    <row r="156" spans="62:62" ht="24.75" x14ac:dyDescent="0.45">
      <c r="BJ156" s="459">
        <v>0.1</v>
      </c>
    </row>
    <row r="157" spans="62:62" ht="24.75" x14ac:dyDescent="0.45">
      <c r="BJ157" s="459">
        <v>0.1</v>
      </c>
    </row>
    <row r="158" spans="62:62" ht="24.75" x14ac:dyDescent="0.45">
      <c r="BJ158" s="459">
        <v>0.1</v>
      </c>
    </row>
    <row r="159" spans="62:62" ht="24.75" x14ac:dyDescent="0.45">
      <c r="BJ159" s="459">
        <v>0.1</v>
      </c>
    </row>
    <row r="160" spans="62:62" ht="24.75" x14ac:dyDescent="0.45">
      <c r="BJ160" s="459">
        <v>0.1</v>
      </c>
    </row>
    <row r="161" spans="62:62" ht="24.75" x14ac:dyDescent="0.45">
      <c r="BJ161" s="459">
        <v>0.1</v>
      </c>
    </row>
    <row r="162" spans="62:62" ht="24.75" x14ac:dyDescent="0.45">
      <c r="BJ162" s="459">
        <v>0.2</v>
      </c>
    </row>
    <row r="163" spans="62:62" ht="24.75" x14ac:dyDescent="0.45">
      <c r="BJ163" s="459">
        <v>0.2</v>
      </c>
    </row>
    <row r="164" spans="62:62" ht="24.75" x14ac:dyDescent="0.45">
      <c r="BJ164" s="459">
        <v>0.2</v>
      </c>
    </row>
    <row r="165" spans="62:62" ht="24.75" x14ac:dyDescent="0.45">
      <c r="BJ165" s="459">
        <v>0.2</v>
      </c>
    </row>
    <row r="166" spans="62:62" ht="24.75" x14ac:dyDescent="0.45">
      <c r="BJ166" s="459">
        <v>0.3</v>
      </c>
    </row>
    <row r="167" spans="62:62" ht="24.75" x14ac:dyDescent="0.45">
      <c r="BJ167" s="459">
        <v>0.3</v>
      </c>
    </row>
    <row r="168" spans="62:62" ht="24.75" x14ac:dyDescent="0.45">
      <c r="BJ168" s="459">
        <v>0.3</v>
      </c>
    </row>
    <row r="169" spans="62:62" ht="24.75" x14ac:dyDescent="0.45">
      <c r="BJ169" s="459">
        <v>0.4</v>
      </c>
    </row>
    <row r="170" spans="62:62" ht="24.75" x14ac:dyDescent="0.45">
      <c r="BJ170" s="459">
        <v>0.5</v>
      </c>
    </row>
    <row r="171" spans="62:62" ht="24.75" x14ac:dyDescent="0.45">
      <c r="BJ171" s="459">
        <v>0.6</v>
      </c>
    </row>
    <row r="172" spans="62:62" ht="24.75" x14ac:dyDescent="0.45">
      <c r="BJ172" s="459">
        <v>0.7</v>
      </c>
    </row>
    <row r="173" spans="62:62" ht="24.75" x14ac:dyDescent="0.45">
      <c r="BJ173" s="459">
        <v>0.8</v>
      </c>
    </row>
    <row r="174" spans="62:62" ht="24.75" x14ac:dyDescent="0.45">
      <c r="BJ174" s="459">
        <v>0.9</v>
      </c>
    </row>
    <row r="175" spans="62:62" ht="24.75" x14ac:dyDescent="0.45">
      <c r="BJ175" s="459">
        <v>0.9</v>
      </c>
    </row>
    <row r="176" spans="62:62" ht="24.75" x14ac:dyDescent="0.45">
      <c r="BJ176" s="459">
        <v>1.2</v>
      </c>
    </row>
    <row r="177" spans="62:62" ht="24.75" x14ac:dyDescent="0.45">
      <c r="BJ177" s="459">
        <v>1.5</v>
      </c>
    </row>
    <row r="178" spans="62:62" ht="24.75" x14ac:dyDescent="0.45">
      <c r="BJ178" s="459">
        <v>1.9</v>
      </c>
    </row>
    <row r="179" spans="62:62" ht="24.75" x14ac:dyDescent="0.45">
      <c r="BJ179" s="459">
        <v>2.2000000000000002</v>
      </c>
    </row>
    <row r="180" spans="62:62" ht="24.75" x14ac:dyDescent="0.45">
      <c r="BJ180" s="459">
        <v>2.4534400000000001</v>
      </c>
    </row>
    <row r="181" spans="62:62" ht="24.75" x14ac:dyDescent="0.45">
      <c r="BJ181" s="459">
        <v>2.9585599999999999</v>
      </c>
    </row>
    <row r="182" spans="62:62" ht="24.75" x14ac:dyDescent="0.45">
      <c r="BJ182" s="459">
        <v>3.6801599999999999</v>
      </c>
    </row>
    <row r="183" spans="62:62" ht="24.75" x14ac:dyDescent="0.45">
      <c r="BJ183" s="459">
        <v>4.51</v>
      </c>
    </row>
    <row r="184" spans="62:62" ht="24.75" x14ac:dyDescent="0.45">
      <c r="BJ184" s="459">
        <v>6.0975200000000003</v>
      </c>
    </row>
    <row r="185" spans="62:62" ht="24.75" x14ac:dyDescent="0.45">
      <c r="BJ185" s="459">
        <v>9.0921599999999998</v>
      </c>
    </row>
    <row r="186" spans="62:62" ht="24.75" x14ac:dyDescent="0.45">
      <c r="BJ186" s="459">
        <v>11.184799999999999</v>
      </c>
    </row>
    <row r="187" spans="62:62" ht="24.75" x14ac:dyDescent="0.45">
      <c r="BJ187" s="459">
        <v>13.1</v>
      </c>
    </row>
    <row r="188" spans="62:62" ht="24.75" x14ac:dyDescent="0.45">
      <c r="BJ188" s="459">
        <v>15.5</v>
      </c>
    </row>
    <row r="189" spans="62:62" ht="24.75" x14ac:dyDescent="0.45">
      <c r="BJ189" s="459">
        <v>18.600000000000001</v>
      </c>
    </row>
    <row r="190" spans="62:62" ht="24.75" x14ac:dyDescent="0.45">
      <c r="BJ190" s="459">
        <v>21</v>
      </c>
    </row>
    <row r="191" spans="62:62" ht="24.75" x14ac:dyDescent="0.45">
      <c r="BJ191" s="459">
        <v>23.4</v>
      </c>
    </row>
    <row r="192" spans="62:62" ht="24.75" x14ac:dyDescent="0.45">
      <c r="BJ192" s="459">
        <v>27.1</v>
      </c>
    </row>
    <row r="193" spans="62:62" ht="24.75" x14ac:dyDescent="0.45">
      <c r="BJ193" s="459">
        <v>31.3</v>
      </c>
    </row>
    <row r="194" spans="62:62" ht="24.75" x14ac:dyDescent="0.45">
      <c r="BJ194" s="459">
        <v>36.1</v>
      </c>
    </row>
    <row r="195" spans="62:62" ht="24.75" x14ac:dyDescent="0.45">
      <c r="BJ195" s="459">
        <v>39.799999999999997</v>
      </c>
    </row>
    <row r="196" spans="62:62" ht="24.75" x14ac:dyDescent="0.45">
      <c r="BJ196" s="459">
        <v>44.6</v>
      </c>
    </row>
    <row r="197" spans="62:62" ht="24.75" x14ac:dyDescent="0.45">
      <c r="BJ197" s="459">
        <v>52.7</v>
      </c>
    </row>
    <row r="198" spans="62:62" ht="24.75" x14ac:dyDescent="0.45">
      <c r="BJ198" s="459">
        <v>66.099999999999994</v>
      </c>
    </row>
    <row r="199" spans="62:62" ht="24.75" x14ac:dyDescent="0.45">
      <c r="BJ199" s="459">
        <v>73.2</v>
      </c>
    </row>
    <row r="200" spans="62:62" ht="24.75" x14ac:dyDescent="0.45">
      <c r="BJ200" s="459">
        <v>82.3</v>
      </c>
    </row>
    <row r="201" spans="62:62" ht="24.75" x14ac:dyDescent="0.45">
      <c r="BJ201" s="459">
        <v>100</v>
      </c>
    </row>
    <row r="202" spans="62:62" ht="24.75" x14ac:dyDescent="0.45">
      <c r="BJ202" s="459">
        <v>130.5</v>
      </c>
    </row>
    <row r="203" spans="62:62" ht="24.75" x14ac:dyDescent="0.45">
      <c r="BJ203" s="459">
        <v>175.9</v>
      </c>
    </row>
    <row r="204" spans="62:62" ht="24.75" x14ac:dyDescent="0.45">
      <c r="BJ204" s="459">
        <v>203.2</v>
      </c>
    </row>
    <row r="205" spans="62:62" ht="24.75" x14ac:dyDescent="0.45">
      <c r="BJ205" s="459">
        <v>227.5</v>
      </c>
    </row>
    <row r="206" spans="62:62" ht="24.75" x14ac:dyDescent="0.45">
      <c r="BJ206" s="459">
        <v>248</v>
      </c>
    </row>
    <row r="207" spans="62:62" ht="24.75" x14ac:dyDescent="0.45">
      <c r="BJ207" s="460">
        <f>BJ206*(1+BI207%)</f>
        <v>248</v>
      </c>
    </row>
    <row r="208" spans="62:62" ht="24.75" x14ac:dyDescent="0.45">
      <c r="BJ208" s="460">
        <f t="shared" ref="BJ208:BJ216" si="359">BJ207*(1+BI208%)</f>
        <v>248</v>
      </c>
    </row>
    <row r="209" spans="62:62" ht="24.75" x14ac:dyDescent="0.45">
      <c r="BJ209" s="460">
        <f t="shared" si="359"/>
        <v>248</v>
      </c>
    </row>
    <row r="210" spans="62:62" ht="24.75" x14ac:dyDescent="0.45">
      <c r="BJ210" s="460">
        <f t="shared" si="359"/>
        <v>248</v>
      </c>
    </row>
    <row r="211" spans="62:62" ht="24.75" x14ac:dyDescent="0.45">
      <c r="BJ211" s="460">
        <f t="shared" si="359"/>
        <v>248</v>
      </c>
    </row>
    <row r="212" spans="62:62" ht="24.75" x14ac:dyDescent="0.45">
      <c r="BJ212" s="460">
        <f t="shared" si="359"/>
        <v>248</v>
      </c>
    </row>
    <row r="213" spans="62:62" ht="24.75" x14ac:dyDescent="0.45">
      <c r="BJ213" s="460">
        <f t="shared" si="359"/>
        <v>248</v>
      </c>
    </row>
    <row r="214" spans="62:62" ht="24.75" x14ac:dyDescent="0.45">
      <c r="BJ214" s="460">
        <f t="shared" si="359"/>
        <v>248</v>
      </c>
    </row>
    <row r="215" spans="62:62" ht="24.75" x14ac:dyDescent="0.45">
      <c r="BJ215" s="460">
        <f t="shared" si="359"/>
        <v>248</v>
      </c>
    </row>
    <row r="216" spans="62:62" ht="24.75" x14ac:dyDescent="0.45">
      <c r="BJ216" s="460">
        <f t="shared" si="359"/>
        <v>248</v>
      </c>
    </row>
  </sheetData>
  <autoFilter ref="E2:E22" xr:uid="{00000000-0009-0000-0000-000000000000}">
    <filterColumn colId="0">
      <filters>
        <filter val="Broad money (current LCU)"/>
        <filter val="Broad money growth (annual %)"/>
        <filter val="Consumer price index (2010 = 100)"/>
        <filter val="GDP (constant 2010 US$)"/>
        <filter val="GDP (constant LCU)"/>
        <filter val="GDP growth (annual %)"/>
        <filter val="Inflation, consumer prices (annual %)"/>
      </filters>
    </filterColumn>
  </autoFilter>
  <mergeCells count="2">
    <mergeCell ref="C94:D94"/>
    <mergeCell ref="C95:D95"/>
  </mergeCells>
  <phoneticPr fontId="63" type="noConversion"/>
  <pageMargins left="0.7" right="0.7" top="0.75" bottom="0.75" header="0.3" footer="0.3"/>
  <pageSetup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A490A-4F58-42F3-A4D9-9E769ADCA88C}">
  <dimension ref="F1:W97"/>
  <sheetViews>
    <sheetView topLeftCell="D1" workbookViewId="0">
      <pane ySplit="3" topLeftCell="A4" activePane="bottomLeft" state="frozen"/>
      <selection activeCell="D1" sqref="D1"/>
      <selection pane="bottomLeft" activeCell="O2" sqref="O2"/>
    </sheetView>
  </sheetViews>
  <sheetFormatPr defaultRowHeight="15" x14ac:dyDescent="0.25"/>
  <cols>
    <col min="6" max="6" width="12.5703125" customWidth="1"/>
    <col min="7" max="7" width="20.7109375" customWidth="1"/>
    <col min="8" max="8" width="13.85546875" customWidth="1"/>
    <col min="9" max="9" width="17" customWidth="1"/>
    <col min="10" max="10" width="16.140625" customWidth="1"/>
    <col min="15" max="15" width="16.140625" customWidth="1"/>
    <col min="17" max="17" width="14" customWidth="1"/>
    <col min="18" max="18" width="13.7109375" customWidth="1"/>
    <col min="19" max="21" width="13" customWidth="1"/>
  </cols>
  <sheetData>
    <row r="1" spans="6:23" ht="26.25" x14ac:dyDescent="0.25">
      <c r="F1" s="367" t="s">
        <v>20632</v>
      </c>
      <c r="G1" s="368"/>
      <c r="H1" s="368"/>
      <c r="I1" s="368"/>
      <c r="J1" s="368"/>
    </row>
    <row r="2" spans="6:23" ht="73.5" customHeight="1" x14ac:dyDescent="0.25">
      <c r="F2" s="278"/>
      <c r="G2" s="280" t="s">
        <v>20633</v>
      </c>
      <c r="H2" s="280"/>
      <c r="I2" s="280" t="s">
        <v>20633</v>
      </c>
      <c r="J2" s="280" t="s">
        <v>20633</v>
      </c>
      <c r="Q2" s="345" t="s">
        <v>20728</v>
      </c>
      <c r="R2" s="345" t="s">
        <v>20730</v>
      </c>
      <c r="S2" s="346" t="s">
        <v>20729</v>
      </c>
      <c r="T2" s="369" t="s">
        <v>20693</v>
      </c>
      <c r="U2" s="370"/>
      <c r="V2" s="370"/>
      <c r="W2" s="370"/>
    </row>
    <row r="3" spans="6:23" ht="132" thickBot="1" x14ac:dyDescent="0.3">
      <c r="F3" s="278"/>
      <c r="G3" s="279" t="s">
        <v>20634</v>
      </c>
      <c r="H3" s="280" t="s">
        <v>20731</v>
      </c>
      <c r="I3" s="279" t="s">
        <v>20635</v>
      </c>
      <c r="J3" s="279" t="s">
        <v>20636</v>
      </c>
      <c r="N3" s="281" t="s">
        <v>13</v>
      </c>
      <c r="O3" s="321" t="s">
        <v>20695</v>
      </c>
      <c r="P3" s="281" t="s">
        <v>20657</v>
      </c>
      <c r="T3" s="279" t="s">
        <v>20692</v>
      </c>
      <c r="U3" s="279" t="s">
        <v>20694</v>
      </c>
      <c r="V3" s="343" t="s">
        <v>20726</v>
      </c>
      <c r="W3" s="343" t="s">
        <v>20727</v>
      </c>
    </row>
    <row r="4" spans="6:23" ht="25.5" thickBot="1" x14ac:dyDescent="0.3">
      <c r="F4" s="274" t="s">
        <v>20637</v>
      </c>
      <c r="G4" s="274"/>
      <c r="H4" s="287">
        <v>13</v>
      </c>
      <c r="I4" s="275">
        <v>0.1</v>
      </c>
      <c r="J4" s="274"/>
      <c r="N4" s="282">
        <v>1315</v>
      </c>
      <c r="O4" s="283">
        <v>4.0000000000000001E-3</v>
      </c>
      <c r="P4" s="284" t="s">
        <v>20658</v>
      </c>
      <c r="Q4" s="344"/>
    </row>
    <row r="5" spans="6:23" ht="25.5" thickBot="1" x14ac:dyDescent="0.3">
      <c r="F5" s="274" t="s">
        <v>20638</v>
      </c>
      <c r="G5" s="274"/>
      <c r="H5" s="288">
        <v>7.9</v>
      </c>
      <c r="I5" s="275">
        <v>0.1</v>
      </c>
      <c r="J5" s="274"/>
      <c r="N5" s="285">
        <v>1316</v>
      </c>
      <c r="O5" s="286">
        <v>4.0000000000000001E-3</v>
      </c>
      <c r="P5" s="287">
        <v>21.2</v>
      </c>
      <c r="Q5" s="341"/>
    </row>
    <row r="6" spans="6:23" ht="25.5" thickBot="1" x14ac:dyDescent="0.5">
      <c r="F6" s="274" t="s">
        <v>20639</v>
      </c>
      <c r="G6" s="274"/>
      <c r="H6" s="287">
        <v>1.6</v>
      </c>
      <c r="I6" s="275">
        <v>0.1</v>
      </c>
      <c r="J6" s="274"/>
      <c r="N6" s="282">
        <v>1317</v>
      </c>
      <c r="O6" s="283">
        <v>4.0000000000000001E-3</v>
      </c>
      <c r="P6" s="288">
        <v>8.8000000000000007</v>
      </c>
      <c r="T6" s="320">
        <v>1057017.1470882131</v>
      </c>
      <c r="U6" s="320">
        <v>1057017.1470882131</v>
      </c>
    </row>
    <row r="7" spans="6:23" ht="25.5" thickBot="1" x14ac:dyDescent="0.5">
      <c r="F7" s="274" t="s">
        <v>20640</v>
      </c>
      <c r="G7" s="274"/>
      <c r="H7" s="288">
        <v>0.9</v>
      </c>
      <c r="I7" s="275">
        <v>0.1</v>
      </c>
      <c r="J7" s="274"/>
      <c r="N7" s="285">
        <v>1318</v>
      </c>
      <c r="O7" s="286">
        <v>4.0000000000000001E-3</v>
      </c>
      <c r="P7" s="287">
        <v>8</v>
      </c>
      <c r="T7" s="320">
        <v>1165380.0560405958</v>
      </c>
      <c r="U7" s="320">
        <v>1165380.0560405958</v>
      </c>
    </row>
    <row r="8" spans="6:23" ht="25.5" thickBot="1" x14ac:dyDescent="0.5">
      <c r="F8" s="274" t="s">
        <v>20641</v>
      </c>
      <c r="G8" s="274"/>
      <c r="H8" s="287">
        <v>1</v>
      </c>
      <c r="I8" s="275">
        <v>0.1</v>
      </c>
      <c r="J8" s="274"/>
      <c r="N8" s="282">
        <v>1319</v>
      </c>
      <c r="O8" s="283">
        <v>4.0000000000000001E-3</v>
      </c>
      <c r="P8" s="288">
        <v>13.8</v>
      </c>
      <c r="T8" s="320">
        <v>1263309.9194134523</v>
      </c>
      <c r="U8" s="320">
        <v>1263309.9194134523</v>
      </c>
    </row>
    <row r="9" spans="6:23" ht="25.5" thickBot="1" x14ac:dyDescent="0.5">
      <c r="F9" s="274" t="s">
        <v>20642</v>
      </c>
      <c r="G9" s="274"/>
      <c r="H9" s="288">
        <v>4.5</v>
      </c>
      <c r="I9" s="275">
        <v>0.1</v>
      </c>
      <c r="J9" s="274"/>
      <c r="N9" s="285">
        <v>1320</v>
      </c>
      <c r="O9" s="286">
        <v>8.0000000000000002E-3</v>
      </c>
      <c r="P9" s="287">
        <v>49.5</v>
      </c>
      <c r="T9" s="320">
        <v>1404074.2193214137</v>
      </c>
      <c r="U9" s="320">
        <v>1404074.2193214137</v>
      </c>
    </row>
    <row r="10" spans="6:23" ht="25.5" thickBot="1" x14ac:dyDescent="0.5">
      <c r="F10" s="274" t="s">
        <v>20643</v>
      </c>
      <c r="G10" s="274"/>
      <c r="H10" s="287">
        <v>0.3</v>
      </c>
      <c r="I10" s="275">
        <v>0.1</v>
      </c>
      <c r="J10" s="274"/>
      <c r="M10" t="s">
        <v>20696</v>
      </c>
      <c r="N10" s="282">
        <v>1321</v>
      </c>
      <c r="O10" s="283">
        <v>1.2E-2</v>
      </c>
      <c r="P10" s="288">
        <v>96.2</v>
      </c>
      <c r="T10" s="320">
        <v>1590778.766606143</v>
      </c>
      <c r="U10" s="320">
        <v>1590778.766606143</v>
      </c>
    </row>
    <row r="11" spans="6:23" ht="25.5" thickBot="1" x14ac:dyDescent="0.5">
      <c r="F11" s="274" t="s">
        <v>20644</v>
      </c>
      <c r="G11" s="274"/>
      <c r="H11" s="288">
        <v>0.8</v>
      </c>
      <c r="I11" s="275">
        <v>0.1</v>
      </c>
      <c r="J11" s="274"/>
      <c r="L11">
        <f>(T16/T6-1)*100</f>
        <v>234.70317218905151</v>
      </c>
      <c r="M11" t="s">
        <v>10333</v>
      </c>
      <c r="N11" s="285">
        <v>1322</v>
      </c>
      <c r="O11" s="286">
        <v>2.8000000000000001E-2</v>
      </c>
      <c r="P11" s="287">
        <v>110.5</v>
      </c>
      <c r="T11" s="320">
        <v>1782031.972208706</v>
      </c>
      <c r="U11" s="320">
        <v>1782031.972208706</v>
      </c>
    </row>
    <row r="12" spans="6:23" ht="25.5" thickBot="1" x14ac:dyDescent="0.5">
      <c r="F12" s="274" t="s">
        <v>20645</v>
      </c>
      <c r="G12" s="274"/>
      <c r="H12" s="287">
        <v>0.8</v>
      </c>
      <c r="I12" s="275">
        <v>0.1</v>
      </c>
      <c r="J12" s="274"/>
      <c r="L12">
        <f>(T26/T16-1)*100</f>
        <v>-37.463565702282885</v>
      </c>
      <c r="M12" t="s">
        <v>10337</v>
      </c>
      <c r="N12" s="282">
        <v>1323</v>
      </c>
      <c r="O12" s="283">
        <v>2.8000000000000001E-2</v>
      </c>
      <c r="P12" s="288">
        <v>2.7</v>
      </c>
      <c r="T12" s="320">
        <v>2010388.948508621</v>
      </c>
      <c r="U12" s="320">
        <v>2010388.948508621</v>
      </c>
    </row>
    <row r="13" spans="6:23" ht="25.5" thickBot="1" x14ac:dyDescent="0.5">
      <c r="F13" s="274" t="s">
        <v>20646</v>
      </c>
      <c r="G13" s="274"/>
      <c r="H13" s="288">
        <v>1.5</v>
      </c>
      <c r="I13" s="275">
        <v>0.1</v>
      </c>
      <c r="J13" s="274"/>
      <c r="L13">
        <f>(T36/T26-1)*100</f>
        <v>72.223863592030767</v>
      </c>
      <c r="M13" t="s">
        <v>10334</v>
      </c>
      <c r="N13" s="285">
        <v>1324</v>
      </c>
      <c r="O13" s="286">
        <v>2.4E-2</v>
      </c>
      <c r="P13" s="287">
        <v>-14.4</v>
      </c>
      <c r="T13" s="320">
        <v>2296958.8953938456</v>
      </c>
      <c r="U13" s="320">
        <v>2296958.8953938456</v>
      </c>
    </row>
    <row r="14" spans="6:23" ht="25.5" thickBot="1" x14ac:dyDescent="0.5">
      <c r="F14" s="274" t="s">
        <v>20647</v>
      </c>
      <c r="G14" s="274"/>
      <c r="H14" s="287">
        <v>3.6</v>
      </c>
      <c r="I14" s="275">
        <v>0.1</v>
      </c>
      <c r="J14" s="274"/>
      <c r="L14">
        <f>(T46/T36-1)*100</f>
        <v>20.147682945444068</v>
      </c>
      <c r="M14" t="s">
        <v>10335</v>
      </c>
      <c r="N14" s="282">
        <v>1325</v>
      </c>
      <c r="O14" s="289">
        <v>0.02</v>
      </c>
      <c r="P14" s="288">
        <v>-11.5</v>
      </c>
      <c r="T14" s="320">
        <v>2683584.4043942909</v>
      </c>
      <c r="U14" s="320">
        <v>2683584.4043942909</v>
      </c>
    </row>
    <row r="15" spans="6:23" ht="25.5" thickBot="1" x14ac:dyDescent="0.5">
      <c r="F15" s="274" t="s">
        <v>20648</v>
      </c>
      <c r="G15" s="274"/>
      <c r="H15" s="288">
        <v>1.5</v>
      </c>
      <c r="I15" s="275">
        <v>0.1</v>
      </c>
      <c r="J15" s="274"/>
      <c r="L15">
        <f>(T56/T46-1)*100</f>
        <v>49.993141030541821</v>
      </c>
      <c r="M15" t="s">
        <v>10336</v>
      </c>
      <c r="N15" s="285">
        <v>1326</v>
      </c>
      <c r="O15" s="286">
        <v>2.4E-2</v>
      </c>
      <c r="P15" s="287">
        <v>6.6</v>
      </c>
      <c r="T15" s="320">
        <v>2908296.7686445215</v>
      </c>
      <c r="U15" s="320">
        <v>2908296.7686445215</v>
      </c>
    </row>
    <row r="16" spans="6:23" ht="25.5" thickBot="1" x14ac:dyDescent="0.5">
      <c r="F16" s="274" t="s">
        <v>20649</v>
      </c>
      <c r="G16" s="274"/>
      <c r="H16" s="287">
        <v>5.5</v>
      </c>
      <c r="I16" s="275">
        <v>0.1</v>
      </c>
      <c r="J16" s="274"/>
      <c r="L16">
        <f>(T63/T56-1)*100</f>
        <v>9.1881498391293448</v>
      </c>
      <c r="M16" s="2" t="s">
        <v>18003</v>
      </c>
      <c r="N16" s="282">
        <v>1327</v>
      </c>
      <c r="O16" s="283">
        <v>2.4E-2</v>
      </c>
      <c r="P16" s="288">
        <v>11.1</v>
      </c>
      <c r="T16" s="320">
        <v>3537869.9218864618</v>
      </c>
      <c r="U16" s="320">
        <v>3537869.9218864618</v>
      </c>
    </row>
    <row r="17" spans="6:21" ht="25.5" thickBot="1" x14ac:dyDescent="0.5">
      <c r="F17" s="274" t="s">
        <v>20650</v>
      </c>
      <c r="G17" s="274"/>
      <c r="H17" s="288">
        <v>6.3</v>
      </c>
      <c r="I17" s="275">
        <v>0.2</v>
      </c>
      <c r="J17" s="274"/>
      <c r="L17">
        <f>(T69/T63-1)*100</f>
        <v>19.167582320554178</v>
      </c>
      <c r="M17" s="2" t="s">
        <v>20697</v>
      </c>
      <c r="N17" s="285">
        <v>1328</v>
      </c>
      <c r="O17" s="286">
        <v>2.8000000000000001E-2</v>
      </c>
      <c r="P17" s="287">
        <v>2.2999999999999998</v>
      </c>
      <c r="T17" s="320">
        <v>4048210.4393735379</v>
      </c>
      <c r="U17" s="320">
        <v>4048210.4393735379</v>
      </c>
    </row>
    <row r="18" spans="6:21" ht="25.5" thickBot="1" x14ac:dyDescent="0.5">
      <c r="F18" s="274" t="s">
        <v>20571</v>
      </c>
      <c r="G18" s="274"/>
      <c r="H18" s="287">
        <v>11.2</v>
      </c>
      <c r="I18" s="275">
        <v>0.2</v>
      </c>
      <c r="J18" s="274"/>
      <c r="N18" s="282">
        <v>1329</v>
      </c>
      <c r="O18" s="289">
        <v>0.02</v>
      </c>
      <c r="P18" s="288">
        <v>-17.2</v>
      </c>
      <c r="T18" s="320">
        <v>4566216.2828739407</v>
      </c>
      <c r="U18" s="320">
        <v>4566216.2828739407</v>
      </c>
    </row>
    <row r="19" spans="6:21" ht="25.5" thickBot="1" x14ac:dyDescent="0.5">
      <c r="F19" s="274" t="s">
        <v>20572</v>
      </c>
      <c r="G19" s="274"/>
      <c r="H19" s="288">
        <v>15.5</v>
      </c>
      <c r="I19" s="275">
        <v>0.2</v>
      </c>
      <c r="J19" s="274"/>
      <c r="N19" s="285">
        <v>1330</v>
      </c>
      <c r="O19" s="286">
        <v>2.4E-2</v>
      </c>
      <c r="P19" s="287">
        <v>8.3000000000000007</v>
      </c>
      <c r="T19" s="320">
        <v>4882093.8395104893</v>
      </c>
      <c r="U19" s="320">
        <v>4882093.8395104893</v>
      </c>
    </row>
    <row r="20" spans="6:21" ht="25.5" thickBot="1" x14ac:dyDescent="0.5">
      <c r="F20" s="274" t="s">
        <v>20573</v>
      </c>
      <c r="G20" s="274"/>
      <c r="H20" s="287">
        <v>9.9</v>
      </c>
      <c r="I20" s="275">
        <v>0.2</v>
      </c>
      <c r="J20" s="274"/>
      <c r="N20" s="282">
        <v>1331</v>
      </c>
      <c r="O20" s="283">
        <v>2.4E-2</v>
      </c>
      <c r="P20" s="288">
        <v>7.2</v>
      </c>
      <c r="T20" s="320">
        <v>4608071.6743962858</v>
      </c>
      <c r="U20" s="320">
        <v>4608071.6743962858</v>
      </c>
    </row>
    <row r="21" spans="6:21" ht="25.5" thickBot="1" x14ac:dyDescent="0.5">
      <c r="F21" s="274" t="s">
        <v>20574</v>
      </c>
      <c r="G21" s="274"/>
      <c r="H21" s="288">
        <v>16.600000000000001</v>
      </c>
      <c r="I21" s="275">
        <v>0.3</v>
      </c>
      <c r="J21" s="274"/>
      <c r="N21" s="285">
        <v>1332</v>
      </c>
      <c r="O21" s="286">
        <v>2.8000000000000001E-2</v>
      </c>
      <c r="P21" s="287">
        <v>9.1999999999999993</v>
      </c>
      <c r="T21" s="320">
        <v>5261669.1819994366</v>
      </c>
      <c r="U21" s="320">
        <v>5261669.1819994366</v>
      </c>
    </row>
    <row r="22" spans="6:21" ht="25.5" thickBot="1" x14ac:dyDescent="0.5">
      <c r="F22" s="274" t="s">
        <v>20575</v>
      </c>
      <c r="G22" s="274"/>
      <c r="H22" s="287">
        <v>25.1</v>
      </c>
      <c r="I22" s="275">
        <v>0.3</v>
      </c>
      <c r="J22" s="274"/>
      <c r="N22" s="282">
        <v>1333</v>
      </c>
      <c r="O22" s="283">
        <v>3.2000000000000001E-2</v>
      </c>
      <c r="P22" s="288">
        <v>15.9</v>
      </c>
      <c r="T22" s="320">
        <v>4994950.8366132742</v>
      </c>
      <c r="U22" s="320">
        <v>4994950.8366132742</v>
      </c>
    </row>
    <row r="23" spans="6:21" ht="25.5" thickBot="1" x14ac:dyDescent="0.5">
      <c r="F23" s="274" t="s">
        <v>20576</v>
      </c>
      <c r="G23" s="274"/>
      <c r="H23" s="288">
        <v>10</v>
      </c>
      <c r="I23" s="275">
        <v>0.3</v>
      </c>
      <c r="J23" s="274"/>
      <c r="N23" s="285">
        <v>1334</v>
      </c>
      <c r="O23" s="286">
        <v>3.2000000000000001E-2</v>
      </c>
      <c r="P23" s="287">
        <v>1.7</v>
      </c>
      <c r="T23" s="320">
        <v>3683448.070534782</v>
      </c>
      <c r="U23" s="320">
        <v>3683448.070534782</v>
      </c>
    </row>
    <row r="24" spans="6:21" ht="25.5" thickBot="1" x14ac:dyDescent="0.5">
      <c r="F24" s="274" t="s">
        <v>20577</v>
      </c>
      <c r="G24" s="274"/>
      <c r="H24" s="287">
        <v>11.4</v>
      </c>
      <c r="I24" s="275">
        <v>0.4</v>
      </c>
      <c r="J24" s="274"/>
      <c r="N24" s="282">
        <v>1335</v>
      </c>
      <c r="O24" s="283">
        <v>3.5999999999999997E-2</v>
      </c>
      <c r="P24" s="288">
        <v>8.8000000000000007</v>
      </c>
      <c r="T24" s="320">
        <v>3243925.6114648455</v>
      </c>
      <c r="U24" s="320">
        <v>3243925.6114648455</v>
      </c>
    </row>
    <row r="25" spans="6:21" ht="25.5" thickBot="1" x14ac:dyDescent="0.5">
      <c r="F25" s="274" t="s">
        <v>20578</v>
      </c>
      <c r="G25" s="274"/>
      <c r="H25" s="288">
        <v>23.5</v>
      </c>
      <c r="I25" s="275">
        <v>0.5</v>
      </c>
      <c r="J25" s="274"/>
      <c r="N25" s="285">
        <v>1336</v>
      </c>
      <c r="O25" s="286">
        <v>3.5999999999999997E-2</v>
      </c>
      <c r="P25" s="287">
        <v>4.4000000000000004</v>
      </c>
      <c r="T25" s="320">
        <v>2359032.2222718732</v>
      </c>
      <c r="U25" s="320">
        <v>2359032.2222718732</v>
      </c>
    </row>
    <row r="26" spans="6:21" ht="25.5" thickBot="1" x14ac:dyDescent="0.5">
      <c r="F26" s="274" t="s">
        <v>20579</v>
      </c>
      <c r="G26" s="274"/>
      <c r="H26" s="287">
        <v>22.8</v>
      </c>
      <c r="I26" s="275">
        <v>0.6</v>
      </c>
      <c r="J26" s="274"/>
      <c r="N26" s="282">
        <v>1337</v>
      </c>
      <c r="O26" s="283">
        <v>3.5999999999999997E-2</v>
      </c>
      <c r="P26" s="288">
        <v>1</v>
      </c>
      <c r="T26" s="320">
        <v>2212457.6992392228</v>
      </c>
      <c r="U26" s="320">
        <v>2212457.6992392228</v>
      </c>
    </row>
    <row r="27" spans="6:21" ht="25.5" thickBot="1" x14ac:dyDescent="0.5">
      <c r="F27" s="274" t="s">
        <v>20580</v>
      </c>
      <c r="G27" s="274"/>
      <c r="H27" s="288">
        <v>19.2</v>
      </c>
      <c r="I27" s="275">
        <v>0.7</v>
      </c>
      <c r="J27" s="274"/>
      <c r="N27" s="285">
        <v>1338</v>
      </c>
      <c r="O27" s="286">
        <v>4.3999999999999997E-2</v>
      </c>
      <c r="P27" s="287">
        <v>13</v>
      </c>
      <c r="T27" s="320">
        <v>2900881.4294481417</v>
      </c>
      <c r="U27" s="320">
        <v>2900881.4294481417</v>
      </c>
    </row>
    <row r="28" spans="6:21" ht="25.5" thickBot="1" x14ac:dyDescent="0.5">
      <c r="F28" s="274" t="s">
        <v>20581</v>
      </c>
      <c r="G28" s="274"/>
      <c r="H28" s="287">
        <v>14.8</v>
      </c>
      <c r="I28" s="275">
        <v>0.8</v>
      </c>
      <c r="J28" s="274"/>
      <c r="N28" s="282">
        <v>1339</v>
      </c>
      <c r="O28" s="283">
        <v>4.8000000000000001E-2</v>
      </c>
      <c r="P28" s="288">
        <v>7.9</v>
      </c>
      <c r="T28" s="320">
        <v>3099718.3675895808</v>
      </c>
      <c r="U28" s="320">
        <v>3099718.3675895808</v>
      </c>
    </row>
    <row r="29" spans="6:21" ht="25.5" thickBot="1" x14ac:dyDescent="0.5">
      <c r="F29" s="274" t="s">
        <v>20582</v>
      </c>
      <c r="G29" s="274"/>
      <c r="H29" s="288">
        <v>10.4</v>
      </c>
      <c r="I29" s="275">
        <v>0.9</v>
      </c>
      <c r="J29" s="274"/>
      <c r="N29" s="285">
        <v>1340</v>
      </c>
      <c r="O29" s="286">
        <v>4.8000000000000001E-2</v>
      </c>
      <c r="P29" s="287">
        <v>1.6</v>
      </c>
      <c r="T29" s="320">
        <v>2965972.3212031163</v>
      </c>
      <c r="U29" s="320">
        <v>2965972.3212031163</v>
      </c>
    </row>
    <row r="30" spans="6:21" ht="25.5" thickBot="1" x14ac:dyDescent="0.5">
      <c r="F30" s="274" t="s">
        <v>20583</v>
      </c>
      <c r="G30" s="274"/>
      <c r="H30" s="287">
        <v>6.9</v>
      </c>
      <c r="I30" s="275">
        <v>0.9</v>
      </c>
      <c r="J30" s="274"/>
      <c r="N30" s="282">
        <v>1341</v>
      </c>
      <c r="O30" s="283">
        <v>4.8000000000000001E-2</v>
      </c>
      <c r="P30" s="288">
        <v>0.9</v>
      </c>
      <c r="T30" s="320">
        <v>2927397.8933014767</v>
      </c>
      <c r="U30" s="320">
        <v>2927397.8933014767</v>
      </c>
    </row>
    <row r="31" spans="6:21" ht="25.5" thickBot="1" x14ac:dyDescent="0.5">
      <c r="F31" s="274" t="s">
        <v>20584</v>
      </c>
      <c r="G31" s="274"/>
      <c r="H31" s="288">
        <v>23.7</v>
      </c>
      <c r="I31" s="275">
        <v>1.2</v>
      </c>
      <c r="J31" s="274"/>
      <c r="N31" s="285">
        <v>1342</v>
      </c>
      <c r="O31" s="286">
        <v>4.8000000000000001E-2</v>
      </c>
      <c r="P31" s="287">
        <v>1</v>
      </c>
      <c r="T31" s="320">
        <v>2619752.982896538</v>
      </c>
      <c r="U31" s="320">
        <v>2619752.982896538</v>
      </c>
    </row>
    <row r="32" spans="6:21" ht="25.5" thickBot="1" x14ac:dyDescent="0.5">
      <c r="F32" s="274" t="s">
        <v>20585</v>
      </c>
      <c r="G32" s="274"/>
      <c r="H32" s="287">
        <v>27.7</v>
      </c>
      <c r="I32" s="275">
        <v>1.5</v>
      </c>
      <c r="J32" s="274"/>
      <c r="N32" s="282">
        <v>1343</v>
      </c>
      <c r="O32" s="283">
        <v>5.1999999999999998E-2</v>
      </c>
      <c r="P32" s="288">
        <v>4.5</v>
      </c>
      <c r="T32" s="320">
        <v>2713527.7329375315</v>
      </c>
      <c r="U32" s="320">
        <v>2713527.7329375315</v>
      </c>
    </row>
    <row r="33" spans="6:21" ht="25.5" thickBot="1" x14ac:dyDescent="0.5">
      <c r="F33" s="274" t="s">
        <v>20586</v>
      </c>
      <c r="G33" s="274"/>
      <c r="H33" s="288">
        <v>28.9</v>
      </c>
      <c r="I33" s="275">
        <v>1.9</v>
      </c>
      <c r="J33" s="274"/>
      <c r="N33" s="285">
        <v>1344</v>
      </c>
      <c r="O33" s="286">
        <v>5.1999999999999998E-2</v>
      </c>
      <c r="P33" s="287">
        <v>0.3</v>
      </c>
      <c r="T33" s="320">
        <v>2531484.9210877414</v>
      </c>
      <c r="U33" s="320">
        <v>2531484.9210877414</v>
      </c>
    </row>
    <row r="34" spans="6:21" ht="25.5" thickBot="1" x14ac:dyDescent="0.5">
      <c r="F34" s="274" t="s">
        <v>20587</v>
      </c>
      <c r="G34" s="274"/>
      <c r="H34" s="287">
        <v>17.399999999999999</v>
      </c>
      <c r="I34" s="275">
        <v>2.2000000000000002</v>
      </c>
      <c r="J34" s="274"/>
      <c r="N34" s="282">
        <v>1345</v>
      </c>
      <c r="O34" s="283">
        <v>5.1999999999999998E-2</v>
      </c>
      <c r="P34" s="288">
        <v>0.8</v>
      </c>
      <c r="T34" s="320">
        <v>2977222.6905617006</v>
      </c>
      <c r="U34" s="320">
        <v>2977222.6905617006</v>
      </c>
    </row>
    <row r="35" spans="6:21" ht="25.5" thickBot="1" x14ac:dyDescent="0.5">
      <c r="F35" s="274" t="s">
        <v>20588</v>
      </c>
      <c r="G35" s="275">
        <v>1</v>
      </c>
      <c r="H35" s="288">
        <v>9</v>
      </c>
      <c r="I35" s="275">
        <v>2.4534400000000001</v>
      </c>
      <c r="J35" s="274"/>
      <c r="N35" s="285">
        <v>1346</v>
      </c>
      <c r="O35" s="286">
        <v>5.1999999999999998E-2</v>
      </c>
      <c r="P35" s="287">
        <v>0.8</v>
      </c>
      <c r="T35" s="320">
        <v>3355192.1778863352</v>
      </c>
      <c r="U35" s="320">
        <v>3355192.1778863352</v>
      </c>
    </row>
    <row r="36" spans="6:21" ht="25.5" thickBot="1" x14ac:dyDescent="0.5">
      <c r="F36" s="274" t="s">
        <v>20589</v>
      </c>
      <c r="G36" s="275">
        <v>1.2</v>
      </c>
      <c r="H36" s="287">
        <v>20.7</v>
      </c>
      <c r="I36" s="275">
        <v>2.9585599999999999</v>
      </c>
      <c r="J36" s="274"/>
      <c r="N36" s="282">
        <v>1347</v>
      </c>
      <c r="O36" s="283">
        <v>5.1999999999999998E-2</v>
      </c>
      <c r="P36" s="288">
        <v>1.5</v>
      </c>
      <c r="T36" s="320">
        <v>3810380.1299691414</v>
      </c>
      <c r="U36" s="320">
        <v>3810380.1299691414</v>
      </c>
    </row>
    <row r="37" spans="6:21" ht="25.5" thickBot="1" x14ac:dyDescent="0.5">
      <c r="F37" s="274" t="s">
        <v>20590</v>
      </c>
      <c r="G37" s="275">
        <v>1.5</v>
      </c>
      <c r="H37" s="288">
        <v>24.4</v>
      </c>
      <c r="I37" s="275">
        <v>3.6801599999999999</v>
      </c>
      <c r="J37" s="274"/>
      <c r="N37" s="285">
        <v>1348</v>
      </c>
      <c r="O37" s="286">
        <v>5.1999999999999998E-2</v>
      </c>
      <c r="P37" s="287">
        <v>3.6</v>
      </c>
      <c r="T37" s="320">
        <v>3923017.1342246928</v>
      </c>
      <c r="U37" s="320">
        <v>3923017.1342246928</v>
      </c>
    </row>
    <row r="38" spans="6:21" ht="25.5" thickBot="1" x14ac:dyDescent="0.5">
      <c r="F38" s="274" t="s">
        <v>20591</v>
      </c>
      <c r="G38" s="275">
        <v>1.8</v>
      </c>
      <c r="H38" s="287">
        <v>22.9</v>
      </c>
      <c r="I38" s="275">
        <v>4.51</v>
      </c>
      <c r="J38" s="274"/>
      <c r="N38" s="282">
        <v>1349</v>
      </c>
      <c r="O38" s="283">
        <v>5.6000000000000001E-2</v>
      </c>
      <c r="P38" s="288">
        <v>1.5</v>
      </c>
      <c r="T38" s="320">
        <v>4107256.0689327624</v>
      </c>
      <c r="U38" s="320">
        <v>4107256.0689327624</v>
      </c>
    </row>
    <row r="39" spans="6:21" ht="25.5" thickBot="1" x14ac:dyDescent="0.5">
      <c r="F39" s="274" t="s">
        <v>20592</v>
      </c>
      <c r="G39" s="275">
        <v>2.5</v>
      </c>
      <c r="H39" s="288">
        <v>35.200000000000003</v>
      </c>
      <c r="I39" s="275">
        <v>6.0975200000000003</v>
      </c>
      <c r="J39" s="274"/>
      <c r="N39" s="285">
        <v>1350</v>
      </c>
      <c r="O39" s="286">
        <v>5.6000000000000001E-2</v>
      </c>
      <c r="P39" s="287">
        <v>5.5</v>
      </c>
      <c r="T39" s="320">
        <v>4048920.7116233651</v>
      </c>
      <c r="U39" s="320">
        <v>4048920.7116233651</v>
      </c>
    </row>
    <row r="40" spans="6:21" ht="25.5" thickBot="1" x14ac:dyDescent="0.5">
      <c r="F40" s="274" t="s">
        <v>20593</v>
      </c>
      <c r="G40" s="275">
        <v>3.7</v>
      </c>
      <c r="H40" s="287">
        <v>49.4</v>
      </c>
      <c r="I40" s="275">
        <v>9.0921599999999998</v>
      </c>
      <c r="J40" s="274"/>
      <c r="N40" s="282">
        <v>1351</v>
      </c>
      <c r="O40" s="289">
        <v>0.06</v>
      </c>
      <c r="P40" s="288">
        <v>6.3</v>
      </c>
      <c r="T40" s="320">
        <v>4128768.9376996709</v>
      </c>
      <c r="U40" s="320">
        <v>4128768.9376996709</v>
      </c>
    </row>
    <row r="41" spans="6:21" ht="25.5" thickBot="1" x14ac:dyDescent="0.5">
      <c r="F41" s="274" t="s">
        <v>20594</v>
      </c>
      <c r="G41" s="275">
        <v>4.5</v>
      </c>
      <c r="H41" s="288">
        <v>23.2</v>
      </c>
      <c r="I41" s="275">
        <v>11.184799999999999</v>
      </c>
      <c r="J41" s="274"/>
      <c r="N41" s="285">
        <v>1352</v>
      </c>
      <c r="O41" s="286">
        <v>6.9000000000000006E-2</v>
      </c>
      <c r="P41" s="287">
        <v>11.2</v>
      </c>
      <c r="T41" s="320">
        <v>4328952.506562666</v>
      </c>
      <c r="U41" s="320">
        <v>4328952.506562666</v>
      </c>
    </row>
    <row r="42" spans="6:21" ht="25.5" thickBot="1" x14ac:dyDescent="0.5">
      <c r="F42" s="274" t="s">
        <v>20595</v>
      </c>
      <c r="G42" s="275">
        <v>5.3</v>
      </c>
      <c r="H42" s="287">
        <v>17.3</v>
      </c>
      <c r="I42" s="275">
        <v>13.1</v>
      </c>
      <c r="J42" s="274"/>
      <c r="N42" s="282">
        <v>1353</v>
      </c>
      <c r="O42" s="283">
        <v>7.6999999999999999E-2</v>
      </c>
      <c r="P42" s="288">
        <v>15.5</v>
      </c>
      <c r="T42" s="320">
        <v>4207604.478022011</v>
      </c>
      <c r="U42" s="320">
        <v>4207604.478022011</v>
      </c>
    </row>
    <row r="43" spans="6:21" ht="25.5" thickBot="1" x14ac:dyDescent="0.5">
      <c r="F43" s="274" t="s">
        <v>20596</v>
      </c>
      <c r="G43" s="275">
        <v>6.3</v>
      </c>
      <c r="H43" s="288">
        <v>18.100000000000001</v>
      </c>
      <c r="I43" s="275">
        <v>15.5</v>
      </c>
      <c r="J43" s="274"/>
      <c r="N43" s="285">
        <v>1354</v>
      </c>
      <c r="O43" s="286">
        <v>8.5000000000000006E-2</v>
      </c>
      <c r="P43" s="287">
        <v>9.9</v>
      </c>
      <c r="T43" s="320">
        <v>4297854.2891277364</v>
      </c>
      <c r="U43" s="320">
        <v>4297854.2891277364</v>
      </c>
    </row>
    <row r="44" spans="6:21" ht="25.5" thickBot="1" x14ac:dyDescent="0.5">
      <c r="F44" s="274" t="s">
        <v>20597</v>
      </c>
      <c r="G44" s="275">
        <v>7.5</v>
      </c>
      <c r="H44" s="287">
        <v>20.100000000000001</v>
      </c>
      <c r="I44" s="275">
        <v>18.600000000000001</v>
      </c>
      <c r="J44" s="274"/>
      <c r="N44" s="282">
        <v>1355</v>
      </c>
      <c r="O44" s="283">
        <v>0.10100000000000001</v>
      </c>
      <c r="P44" s="288">
        <v>16.600000000000001</v>
      </c>
      <c r="T44" s="320">
        <v>4279479.3748920225</v>
      </c>
      <c r="U44" s="320">
        <v>4279479.3748920225</v>
      </c>
    </row>
    <row r="45" spans="6:21" ht="25.5" thickBot="1" x14ac:dyDescent="0.5">
      <c r="F45" s="274" t="s">
        <v>20598</v>
      </c>
      <c r="G45" s="275">
        <v>8.5</v>
      </c>
      <c r="H45" s="288">
        <v>12.6</v>
      </c>
      <c r="I45" s="275">
        <v>21</v>
      </c>
      <c r="J45" s="274"/>
      <c r="N45" s="285">
        <v>1356</v>
      </c>
      <c r="O45" s="286">
        <v>0.125</v>
      </c>
      <c r="P45" s="287">
        <v>25.1</v>
      </c>
      <c r="T45" s="320">
        <v>4508707.3472918095</v>
      </c>
      <c r="U45" s="320">
        <v>4508707.3472918095</v>
      </c>
    </row>
    <row r="46" spans="6:21" ht="25.5" thickBot="1" x14ac:dyDescent="0.5">
      <c r="F46" s="274" t="s">
        <v>20599</v>
      </c>
      <c r="G46" s="275">
        <v>9.4</v>
      </c>
      <c r="H46" s="287">
        <v>11.4</v>
      </c>
      <c r="I46" s="275">
        <v>23.4</v>
      </c>
      <c r="J46" s="274"/>
      <c r="N46" s="282">
        <v>1357</v>
      </c>
      <c r="O46" s="283">
        <v>0.13700000000000001</v>
      </c>
      <c r="P46" s="288">
        <v>10</v>
      </c>
      <c r="T46" s="320">
        <v>4578083.4375715237</v>
      </c>
      <c r="U46" s="320">
        <v>4578083.4375715237</v>
      </c>
    </row>
    <row r="47" spans="6:21" ht="25.5" thickBot="1" x14ac:dyDescent="0.5">
      <c r="F47" s="274" t="s">
        <v>20600</v>
      </c>
      <c r="G47" s="275">
        <v>10.9</v>
      </c>
      <c r="H47" s="288">
        <v>15.8</v>
      </c>
      <c r="I47" s="275">
        <v>27.1</v>
      </c>
      <c r="J47" s="274"/>
      <c r="N47" s="285">
        <v>1358</v>
      </c>
      <c r="O47" s="286">
        <v>0.153</v>
      </c>
      <c r="P47" s="287">
        <v>11.4</v>
      </c>
      <c r="T47" s="320">
        <v>4743089.6889946694</v>
      </c>
      <c r="U47" s="320">
        <v>4743089.6889946694</v>
      </c>
    </row>
    <row r="48" spans="6:21" ht="25.5" thickBot="1" x14ac:dyDescent="0.5">
      <c r="F48" s="274" t="s">
        <v>20601</v>
      </c>
      <c r="G48" s="275">
        <v>12.6</v>
      </c>
      <c r="H48" s="287">
        <v>15.6</v>
      </c>
      <c r="I48" s="275">
        <v>31.3</v>
      </c>
      <c r="J48" s="274"/>
      <c r="N48" s="282">
        <v>1359</v>
      </c>
      <c r="O48" s="289">
        <v>0.19</v>
      </c>
      <c r="P48" s="288">
        <v>23.5</v>
      </c>
      <c r="T48" s="320">
        <v>5185239.7881717738</v>
      </c>
      <c r="U48" s="320">
        <v>5185239.7881717738</v>
      </c>
    </row>
    <row r="49" spans="6:21" ht="25.5" thickBot="1" x14ac:dyDescent="0.5">
      <c r="F49" s="274" t="s">
        <v>20602</v>
      </c>
      <c r="G49" s="275">
        <v>14.5</v>
      </c>
      <c r="H49" s="288">
        <v>15.2</v>
      </c>
      <c r="I49" s="275">
        <v>36.1</v>
      </c>
      <c r="J49" s="274"/>
      <c r="N49" s="285">
        <v>1360</v>
      </c>
      <c r="O49" s="286">
        <v>0.23400000000000001</v>
      </c>
      <c r="P49" s="287">
        <v>22.8</v>
      </c>
      <c r="T49" s="320">
        <v>5440918.9205474276</v>
      </c>
      <c r="U49" s="320">
        <v>5440918.9205474276</v>
      </c>
    </row>
    <row r="50" spans="6:21" ht="25.5" thickBot="1" x14ac:dyDescent="0.5">
      <c r="F50" s="274" t="s">
        <v>20603</v>
      </c>
      <c r="G50" s="275">
        <v>16.100000000000001</v>
      </c>
      <c r="H50" s="287">
        <v>10.4</v>
      </c>
      <c r="I50" s="275">
        <v>39.799999999999997</v>
      </c>
      <c r="J50" s="274"/>
      <c r="N50" s="282">
        <v>1361</v>
      </c>
      <c r="O50" s="283">
        <v>0.27800000000000002</v>
      </c>
      <c r="P50" s="288">
        <v>19.2</v>
      </c>
      <c r="T50" s="320">
        <v>5721462.2628734205</v>
      </c>
      <c r="U50" s="320">
        <v>5721462.2628734205</v>
      </c>
    </row>
    <row r="51" spans="6:21" ht="25.5" thickBot="1" x14ac:dyDescent="0.5">
      <c r="F51" s="274" t="s">
        <v>20604</v>
      </c>
      <c r="G51" s="275">
        <v>18</v>
      </c>
      <c r="H51" s="288">
        <v>11.9</v>
      </c>
      <c r="I51" s="275">
        <v>44.6</v>
      </c>
      <c r="J51" s="274"/>
      <c r="N51" s="285">
        <v>1362</v>
      </c>
      <c r="O51" s="286">
        <v>0.31900000000000001</v>
      </c>
      <c r="P51" s="287">
        <v>14.8</v>
      </c>
      <c r="T51" s="320">
        <v>6155434.5042017708</v>
      </c>
      <c r="U51" s="320">
        <v>4376701.0324759614</v>
      </c>
    </row>
    <row r="52" spans="6:21" ht="25.5" thickBot="1" x14ac:dyDescent="0.5">
      <c r="F52" s="274" t="s">
        <v>20605</v>
      </c>
      <c r="G52" s="275">
        <v>21.3</v>
      </c>
      <c r="H52" s="287">
        <v>18.399999999999999</v>
      </c>
      <c r="I52" s="275">
        <v>52.7</v>
      </c>
      <c r="J52" s="274"/>
      <c r="N52" s="282">
        <v>1363</v>
      </c>
      <c r="O52" s="283">
        <v>0.35499999999999998</v>
      </c>
      <c r="P52" s="288">
        <v>10.4</v>
      </c>
      <c r="T52" s="320">
        <v>6639087.1058382606</v>
      </c>
      <c r="U52" s="320">
        <v>4833910.7623252803</v>
      </c>
    </row>
    <row r="53" spans="6:21" ht="25.5" thickBot="1" x14ac:dyDescent="0.5">
      <c r="F53" s="274" t="s">
        <v>20606</v>
      </c>
      <c r="G53" s="275">
        <v>26.7</v>
      </c>
      <c r="H53" s="288">
        <v>25.4</v>
      </c>
      <c r="I53" s="275">
        <v>66.099999999999994</v>
      </c>
      <c r="J53" s="274"/>
      <c r="N53" s="285">
        <v>1364</v>
      </c>
      <c r="O53" s="286">
        <v>0.379</v>
      </c>
      <c r="P53" s="287">
        <v>6.9</v>
      </c>
      <c r="T53" s="320">
        <v>6605304.2676831251</v>
      </c>
      <c r="U53" s="320">
        <v>4891072.0454259878</v>
      </c>
    </row>
    <row r="54" spans="6:21" ht="25.5" thickBot="1" x14ac:dyDescent="0.5">
      <c r="F54" s="274" t="s">
        <v>20607</v>
      </c>
      <c r="G54" s="275">
        <v>29.5</v>
      </c>
      <c r="H54" s="287">
        <v>10.8</v>
      </c>
      <c r="I54" s="275">
        <v>73.2</v>
      </c>
      <c r="J54" s="274"/>
      <c r="N54" s="282">
        <v>1365</v>
      </c>
      <c r="O54" s="283">
        <v>0.46800000000000003</v>
      </c>
      <c r="P54" s="288">
        <v>23.7</v>
      </c>
      <c r="T54" s="320">
        <v>6614956.820351108</v>
      </c>
      <c r="U54" s="320">
        <v>5021075.043637896</v>
      </c>
    </row>
    <row r="55" spans="6:21" ht="25.5" thickBot="1" x14ac:dyDescent="0.5">
      <c r="F55" s="274" t="s">
        <v>20608</v>
      </c>
      <c r="G55" s="275">
        <v>33.200000000000003</v>
      </c>
      <c r="H55" s="288">
        <v>12.4</v>
      </c>
      <c r="I55" s="275">
        <v>82.3</v>
      </c>
      <c r="J55" s="274"/>
      <c r="N55" s="285">
        <v>1366</v>
      </c>
      <c r="O55" s="286">
        <v>0.59699999999999998</v>
      </c>
      <c r="P55" s="287">
        <v>27.7</v>
      </c>
      <c r="T55" s="320">
        <v>6895121.2375417193</v>
      </c>
      <c r="U55" s="320">
        <v>5265732.0452064946</v>
      </c>
    </row>
    <row r="56" spans="6:21" ht="25.5" thickBot="1" x14ac:dyDescent="0.5">
      <c r="F56" s="274" t="s">
        <v>20609</v>
      </c>
      <c r="G56" s="275">
        <v>40.299999999999997</v>
      </c>
      <c r="H56" s="287">
        <v>21.5</v>
      </c>
      <c r="I56" s="275">
        <v>100</v>
      </c>
      <c r="J56" s="274"/>
      <c r="N56" s="282">
        <v>1367</v>
      </c>
      <c r="O56" s="289">
        <v>0.77</v>
      </c>
      <c r="P56" s="288">
        <v>28.9</v>
      </c>
      <c r="T56" s="320">
        <v>6866811.1470125327</v>
      </c>
      <c r="U56" s="320">
        <v>5165910.8037594892</v>
      </c>
    </row>
    <row r="57" spans="6:21" ht="25.5" thickBot="1" x14ac:dyDescent="0.5">
      <c r="F57" s="274" t="s">
        <v>20610</v>
      </c>
      <c r="G57" s="275">
        <v>52.6</v>
      </c>
      <c r="H57" s="288">
        <v>30.5</v>
      </c>
      <c r="I57" s="275">
        <v>130.5</v>
      </c>
      <c r="J57" s="274"/>
      <c r="N57" s="285">
        <v>1368</v>
      </c>
      <c r="O57" s="286">
        <v>0.90300000000000002</v>
      </c>
      <c r="P57" s="287">
        <v>17.399999999999999</v>
      </c>
      <c r="T57" s="320">
        <v>6279351.5457166722</v>
      </c>
      <c r="U57" s="320">
        <v>5046341.1463106526</v>
      </c>
    </row>
    <row r="58" spans="6:21" ht="25.5" thickBot="1" x14ac:dyDescent="0.5">
      <c r="F58" s="274" t="s">
        <v>20611</v>
      </c>
      <c r="G58" s="275">
        <v>70.900000000000006</v>
      </c>
      <c r="H58" s="287">
        <v>34.700000000000003</v>
      </c>
      <c r="I58" s="275">
        <v>175.9</v>
      </c>
      <c r="J58" s="274"/>
      <c r="N58" s="282">
        <v>1369</v>
      </c>
      <c r="O58" s="283">
        <v>0.98399999999999999</v>
      </c>
      <c r="P58" s="288">
        <v>9</v>
      </c>
      <c r="T58" s="320">
        <v>6434375.5675271312</v>
      </c>
      <c r="U58" s="320">
        <v>5239209.5313312588</v>
      </c>
    </row>
    <row r="59" spans="6:21" ht="25.5" thickBot="1" x14ac:dyDescent="0.5">
      <c r="F59" s="274" t="s">
        <v>20612</v>
      </c>
      <c r="G59" s="275">
        <v>81.900000000000006</v>
      </c>
      <c r="H59" s="288">
        <v>15.6</v>
      </c>
      <c r="I59" s="275">
        <v>203.2</v>
      </c>
      <c r="J59" s="274"/>
      <c r="N59" s="285">
        <v>1370</v>
      </c>
      <c r="O59" s="286">
        <v>1.1890000000000001</v>
      </c>
      <c r="P59" s="287">
        <v>20.7</v>
      </c>
      <c r="T59" s="320">
        <v>6580553.105052066</v>
      </c>
      <c r="U59" s="320">
        <v>5389218.9764475469</v>
      </c>
    </row>
    <row r="60" spans="6:21" ht="25.5" thickBot="1" x14ac:dyDescent="0.5">
      <c r="F60" s="274" t="s">
        <v>20613</v>
      </c>
      <c r="G60" s="275">
        <v>91.7</v>
      </c>
      <c r="H60" s="287">
        <v>11.9</v>
      </c>
      <c r="I60" s="275">
        <v>227.5</v>
      </c>
      <c r="J60" s="274"/>
      <c r="N60" s="282">
        <v>1371</v>
      </c>
      <c r="O60" s="289">
        <v>1.48</v>
      </c>
      <c r="P60" s="288">
        <v>24.4</v>
      </c>
      <c r="T60" s="320">
        <v>6577286.9689164711</v>
      </c>
      <c r="U60" s="320">
        <v>5388296.1386658866</v>
      </c>
    </row>
    <row r="61" spans="6:21" ht="25.5" thickBot="1" x14ac:dyDescent="0.5">
      <c r="F61" s="274" t="s">
        <v>20614</v>
      </c>
      <c r="G61" s="275">
        <v>100</v>
      </c>
      <c r="H61" s="288">
        <v>9</v>
      </c>
      <c r="I61" s="275">
        <v>248</v>
      </c>
      <c r="J61" s="274"/>
      <c r="N61" s="285">
        <v>1372</v>
      </c>
      <c r="O61" s="286">
        <v>1.8140000000000001</v>
      </c>
      <c r="P61" s="287">
        <v>22.9</v>
      </c>
      <c r="T61" s="320">
        <v>7508813.6716950648</v>
      </c>
      <c r="U61" s="320">
        <v>5891423.528402756</v>
      </c>
    </row>
    <row r="62" spans="6:21" ht="25.5" thickBot="1" x14ac:dyDescent="0.5">
      <c r="F62" s="274" t="s">
        <v>20615</v>
      </c>
      <c r="G62" s="275">
        <v>109.7</v>
      </c>
      <c r="H62" s="291">
        <v>9.6</v>
      </c>
      <c r="I62" s="276">
        <f>I61*(1+H62%)</f>
        <v>271.80799999999999</v>
      </c>
      <c r="J62" s="274"/>
      <c r="N62" s="282">
        <v>1373</v>
      </c>
      <c r="O62" s="283">
        <v>2.456</v>
      </c>
      <c r="P62" s="288">
        <v>35.200000000000003</v>
      </c>
      <c r="T62" s="320">
        <v>7869763.2827795353</v>
      </c>
      <c r="U62" s="320">
        <v>6239523.4862848548</v>
      </c>
    </row>
    <row r="63" spans="6:21" ht="25.5" thickBot="1" x14ac:dyDescent="0.5">
      <c r="F63" s="274" t="s">
        <v>20616</v>
      </c>
      <c r="G63" s="275">
        <v>143.84166666666701</v>
      </c>
      <c r="H63" s="288">
        <v>31.2</v>
      </c>
      <c r="I63" s="276">
        <f t="shared" ref="I63:I66" si="0">I62*(1+H63%)</f>
        <v>356.61209600000001</v>
      </c>
      <c r="J63" s="274"/>
      <c r="N63" s="285">
        <v>1374</v>
      </c>
      <c r="O63" s="286">
        <v>3.665</v>
      </c>
      <c r="P63" s="287">
        <v>49.4</v>
      </c>
      <c r="T63" s="320">
        <v>7497744.0443700813</v>
      </c>
      <c r="U63" s="320">
        <v>6085908.2201543665</v>
      </c>
    </row>
    <row r="64" spans="6:21" ht="25.5" thickBot="1" x14ac:dyDescent="0.5">
      <c r="F64" s="274" t="s">
        <v>20617</v>
      </c>
      <c r="G64" s="275">
        <v>203.15</v>
      </c>
      <c r="H64" s="287">
        <v>41.2</v>
      </c>
      <c r="I64" s="276">
        <f t="shared" si="0"/>
        <v>503.536279552</v>
      </c>
      <c r="J64" s="274"/>
      <c r="N64" s="282">
        <v>1375</v>
      </c>
      <c r="O64" s="289">
        <v>4.5199999999999996</v>
      </c>
      <c r="P64" s="288">
        <v>23.2</v>
      </c>
      <c r="T64" s="320">
        <v>7157211.9875241239</v>
      </c>
      <c r="U64" s="320">
        <v>6269914.0271024629</v>
      </c>
    </row>
    <row r="65" spans="6:21" ht="25.5" thickBot="1" x14ac:dyDescent="0.5">
      <c r="F65" s="274" t="s">
        <v>20618</v>
      </c>
      <c r="G65" s="275">
        <v>298.85833333333301</v>
      </c>
      <c r="H65" s="288">
        <v>47.1</v>
      </c>
      <c r="I65" s="276">
        <f t="shared" si="0"/>
        <v>740.70186722099209</v>
      </c>
      <c r="J65" s="274"/>
      <c r="N65" s="285">
        <v>1376</v>
      </c>
      <c r="O65" s="286">
        <v>5.298</v>
      </c>
      <c r="P65" s="287">
        <v>17.3</v>
      </c>
      <c r="T65" s="320">
        <v>7394932.7771029184</v>
      </c>
      <c r="U65" s="320">
        <v>6433317.4775671177</v>
      </c>
    </row>
    <row r="66" spans="6:21" ht="25.5" thickBot="1" x14ac:dyDescent="0.5">
      <c r="F66" s="274" t="s">
        <v>20619</v>
      </c>
      <c r="G66" s="275">
        <v>437.04166666666703</v>
      </c>
      <c r="H66" s="340">
        <v>46.2</v>
      </c>
      <c r="I66" s="276">
        <f t="shared" si="0"/>
        <v>1082.9061298770905</v>
      </c>
      <c r="J66" s="277">
        <v>100</v>
      </c>
      <c r="N66" s="282">
        <v>1377</v>
      </c>
      <c r="O66" s="283">
        <v>6.258</v>
      </c>
      <c r="P66" s="288">
        <v>18.100000000000001</v>
      </c>
      <c r="T66" s="320">
        <v>7809275.6133479392</v>
      </c>
      <c r="U66" s="320">
        <v>6754557.425346233</v>
      </c>
    </row>
    <row r="67" spans="6:21" ht="25.5" thickBot="1" x14ac:dyDescent="0.5">
      <c r="F67" s="274" t="s">
        <v>20620</v>
      </c>
      <c r="G67" s="275">
        <v>640.22500000000002</v>
      </c>
      <c r="H67" s="287">
        <v>53.1</v>
      </c>
      <c r="I67" s="276">
        <f>I66*(1+H67%)</f>
        <v>1657.9292848418256</v>
      </c>
      <c r="J67" s="277">
        <v>153.1</v>
      </c>
      <c r="N67" s="285">
        <v>1378</v>
      </c>
      <c r="O67" s="286">
        <v>7.516</v>
      </c>
      <c r="P67" s="287">
        <v>20.100000000000001</v>
      </c>
      <c r="T67" s="320">
        <v>8205345.2384072952</v>
      </c>
      <c r="U67" s="320">
        <v>7080674.1216821056</v>
      </c>
    </row>
    <row r="68" spans="6:21" ht="25.5" thickBot="1" x14ac:dyDescent="0.5">
      <c r="F68" s="274" t="s">
        <v>20651</v>
      </c>
      <c r="G68" s="275">
        <f>G67*(1+H68%)</f>
        <v>943.69164999999998</v>
      </c>
      <c r="H68" s="287">
        <v>47.4</v>
      </c>
      <c r="I68" s="276">
        <f>I67*(1+H68%)</f>
        <v>2443.7877658568509</v>
      </c>
      <c r="J68" s="277"/>
      <c r="N68" s="282">
        <v>1379</v>
      </c>
      <c r="O68" s="283">
        <v>8.4629999999999992</v>
      </c>
      <c r="P68" s="288">
        <v>12.6</v>
      </c>
      <c r="T68" s="320">
        <v>8674641.0740380231</v>
      </c>
      <c r="U68" s="320">
        <v>7321346.0652216077</v>
      </c>
    </row>
    <row r="69" spans="6:21" ht="25.5" thickBot="1" x14ac:dyDescent="0.5">
      <c r="F69" s="274" t="s">
        <v>20652</v>
      </c>
      <c r="G69" s="275">
        <f>G68*(1+H69%)</f>
        <v>1281.5332607</v>
      </c>
      <c r="H69" s="287">
        <v>35.799999999999997</v>
      </c>
      <c r="I69" s="276">
        <f>I68*(1+H69%)</f>
        <v>3318.6637860336036</v>
      </c>
      <c r="J69" s="277"/>
      <c r="N69" s="285">
        <v>1380</v>
      </c>
      <c r="O69" s="286">
        <v>9.4269999999999996</v>
      </c>
      <c r="P69" s="287">
        <v>11.4</v>
      </c>
      <c r="T69" s="320">
        <v>8934880.3062591646</v>
      </c>
      <c r="U69" s="320">
        <v>7453130.2943955967</v>
      </c>
    </row>
    <row r="70" spans="6:21" ht="25.5" thickBot="1" x14ac:dyDescent="0.3">
      <c r="F70" s="274" t="s">
        <v>20653</v>
      </c>
      <c r="G70" s="275">
        <f>G69*(1+H70%)</f>
        <v>1832.592562801</v>
      </c>
      <c r="H70" s="287">
        <v>43</v>
      </c>
      <c r="I70" s="276">
        <f>I69*(1+H70%)</f>
        <v>4745.6892140280534</v>
      </c>
      <c r="J70" s="277"/>
      <c r="N70" s="282">
        <v>1381</v>
      </c>
      <c r="O70" s="283">
        <v>10.914999999999999</v>
      </c>
      <c r="P70" s="288">
        <v>15.8</v>
      </c>
    </row>
    <row r="71" spans="6:21" ht="25.5" thickBot="1" x14ac:dyDescent="0.3">
      <c r="F71" s="274" t="s">
        <v>20654</v>
      </c>
      <c r="G71" s="275">
        <f>G70*(1+H71%)</f>
        <v>2840.51847234155</v>
      </c>
      <c r="H71" s="287">
        <v>55</v>
      </c>
      <c r="I71" s="276">
        <f>I70*(1+H71%)</f>
        <v>7355.8182817434827</v>
      </c>
      <c r="J71" s="277"/>
      <c r="N71" s="285">
        <v>1382</v>
      </c>
      <c r="O71" s="286">
        <v>12.624000000000001</v>
      </c>
      <c r="P71" s="287">
        <v>15.6</v>
      </c>
    </row>
    <row r="72" spans="6:21" ht="23.25" thickBot="1" x14ac:dyDescent="0.3">
      <c r="N72" s="282">
        <v>1383</v>
      </c>
      <c r="O72" s="283">
        <v>14.544</v>
      </c>
      <c r="P72" s="288">
        <v>15.2</v>
      </c>
    </row>
    <row r="73" spans="6:21" ht="23.25" thickBot="1" x14ac:dyDescent="0.3">
      <c r="N73" s="285">
        <v>1384</v>
      </c>
      <c r="O73" s="286">
        <v>16.047999999999998</v>
      </c>
      <c r="P73" s="287">
        <v>10.4</v>
      </c>
    </row>
    <row r="74" spans="6:21" ht="23.25" thickBot="1" x14ac:dyDescent="0.3">
      <c r="N74" s="282">
        <v>1385</v>
      </c>
      <c r="O74" s="283">
        <v>17.954999999999998</v>
      </c>
      <c r="P74" s="288">
        <v>11.9</v>
      </c>
    </row>
    <row r="75" spans="6:21" ht="23.25" thickBot="1" x14ac:dyDescent="0.3">
      <c r="N75" s="285">
        <v>1386</v>
      </c>
      <c r="O75" s="286">
        <v>21.265000000000001</v>
      </c>
      <c r="P75" s="287">
        <v>18.399999999999999</v>
      </c>
    </row>
    <row r="76" spans="6:21" ht="23.25" thickBot="1" x14ac:dyDescent="0.3">
      <c r="N76" s="282">
        <v>1387</v>
      </c>
      <c r="O76" s="289">
        <v>26.66</v>
      </c>
      <c r="P76" s="288">
        <v>25.4</v>
      </c>
    </row>
    <row r="77" spans="6:21" ht="23.25" thickBot="1" x14ac:dyDescent="0.3">
      <c r="N77" s="285">
        <v>1388</v>
      </c>
      <c r="O77" s="286">
        <v>29.527000000000001</v>
      </c>
      <c r="P77" s="287">
        <v>10.8</v>
      </c>
    </row>
    <row r="78" spans="6:21" ht="23.25" thickBot="1" x14ac:dyDescent="0.3">
      <c r="N78" s="282">
        <v>1389</v>
      </c>
      <c r="O78" s="283">
        <v>33.188000000000002</v>
      </c>
      <c r="P78" s="288">
        <v>12.4</v>
      </c>
    </row>
    <row r="79" spans="6:21" ht="23.25" thickBot="1" x14ac:dyDescent="0.3">
      <c r="N79" s="285">
        <v>1390</v>
      </c>
      <c r="O79" s="286">
        <v>40.320999999999998</v>
      </c>
      <c r="P79" s="287">
        <v>21.5</v>
      </c>
    </row>
    <row r="80" spans="6:21" ht="23.25" thickBot="1" x14ac:dyDescent="0.3">
      <c r="N80" s="282">
        <v>1391</v>
      </c>
      <c r="O80" s="283">
        <v>52.634999999999998</v>
      </c>
      <c r="P80" s="288">
        <v>30.5</v>
      </c>
    </row>
    <row r="81" spans="13:17" ht="23.25" thickBot="1" x14ac:dyDescent="0.3">
      <c r="N81" s="285">
        <v>1392</v>
      </c>
      <c r="O81" s="286">
        <v>70.915999999999997</v>
      </c>
      <c r="P81" s="287">
        <v>34.700000000000003</v>
      </c>
    </row>
    <row r="82" spans="13:17" ht="23.25" thickBot="1" x14ac:dyDescent="0.3">
      <c r="N82" s="282">
        <v>1393</v>
      </c>
      <c r="O82" s="283">
        <v>81.947999999999993</v>
      </c>
      <c r="P82" s="288">
        <v>15.6</v>
      </c>
    </row>
    <row r="83" spans="13:17" ht="23.25" thickBot="1" x14ac:dyDescent="0.3">
      <c r="N83" s="285">
        <v>1394</v>
      </c>
      <c r="O83" s="286">
        <v>91.713999999999999</v>
      </c>
      <c r="P83" s="287">
        <v>11.9</v>
      </c>
    </row>
    <row r="84" spans="13:17" ht="23.25" thickBot="1" x14ac:dyDescent="0.3">
      <c r="N84" s="282">
        <v>1395</v>
      </c>
      <c r="O84" s="288">
        <v>100</v>
      </c>
      <c r="P84" s="288">
        <v>9</v>
      </c>
    </row>
    <row r="85" spans="13:17" ht="23.25" thickBot="1" x14ac:dyDescent="0.3">
      <c r="M85" s="342">
        <f>O84+(O84*P85%)</f>
        <v>109.6</v>
      </c>
      <c r="N85" s="290">
        <v>1396</v>
      </c>
      <c r="O85" s="291">
        <v>109.6</v>
      </c>
      <c r="P85" s="291">
        <v>9.6</v>
      </c>
    </row>
    <row r="86" spans="13:17" ht="23.25" thickBot="1" x14ac:dyDescent="0.3">
      <c r="M86" s="342">
        <f t="shared" ref="M86:M90" si="1">O85+(O85*P86%)</f>
        <v>143.79519999999999</v>
      </c>
      <c r="N86" s="282">
        <v>1397</v>
      </c>
      <c r="O86" s="283">
        <v>143.84200000000001</v>
      </c>
      <c r="P86" s="288">
        <v>31.2</v>
      </c>
    </row>
    <row r="87" spans="13:17" ht="23.25" thickBot="1" x14ac:dyDescent="0.3">
      <c r="M87" s="342">
        <f t="shared" si="1"/>
        <v>203.10490400000003</v>
      </c>
      <c r="N87" s="285">
        <v>1398</v>
      </c>
      <c r="O87" s="292">
        <v>203.15</v>
      </c>
      <c r="P87" s="287">
        <v>41.2</v>
      </c>
    </row>
    <row r="88" spans="13:17" ht="23.25" thickBot="1" x14ac:dyDescent="0.3">
      <c r="M88" s="342">
        <f t="shared" si="1"/>
        <v>298.83365000000003</v>
      </c>
      <c r="N88" s="282">
        <v>1399</v>
      </c>
      <c r="O88" s="283">
        <v>298.858</v>
      </c>
      <c r="P88" s="288">
        <v>47.1</v>
      </c>
    </row>
    <row r="89" spans="13:17" s="34" customFormat="1" ht="30.75" thickBot="1" x14ac:dyDescent="0.3">
      <c r="M89" s="342">
        <f t="shared" si="1"/>
        <v>436.93039599999997</v>
      </c>
      <c r="N89" s="338">
        <v>1400</v>
      </c>
      <c r="O89" s="339">
        <v>437.04199999999997</v>
      </c>
      <c r="P89" s="340">
        <v>46.2</v>
      </c>
      <c r="Q89" s="341" t="s">
        <v>20725</v>
      </c>
    </row>
    <row r="90" spans="13:17" ht="23.25" thickBot="1" x14ac:dyDescent="0.3">
      <c r="M90" s="342">
        <f t="shared" si="1"/>
        <v>669.11130200000002</v>
      </c>
      <c r="N90" s="282">
        <v>1401</v>
      </c>
      <c r="O90" s="283">
        <v>640.22500000000002</v>
      </c>
      <c r="P90" s="287">
        <v>53.1</v>
      </c>
      <c r="Q90" s="288">
        <v>46.5</v>
      </c>
    </row>
    <row r="91" spans="13:17" ht="23.25" thickBot="1" x14ac:dyDescent="0.6">
      <c r="M91" s="342">
        <f>O90+(O90*P91%)</f>
        <v>943.69164999999998</v>
      </c>
      <c r="N91" s="285">
        <v>1402</v>
      </c>
      <c r="O91" s="283">
        <v>943.69164999999998</v>
      </c>
      <c r="P91" s="287">
        <v>47.4</v>
      </c>
      <c r="Q91" s="293">
        <v>40.700000000000003</v>
      </c>
    </row>
    <row r="92" spans="13:17" ht="23.25" thickBot="1" x14ac:dyDescent="0.6">
      <c r="M92" s="342">
        <f>O91+(O91*P92%)</f>
        <v>1281.5332607</v>
      </c>
      <c r="N92" s="282">
        <v>1403</v>
      </c>
      <c r="O92" s="283">
        <v>1281.5332607</v>
      </c>
      <c r="P92" s="287">
        <v>35.799999999999997</v>
      </c>
      <c r="Q92" s="293">
        <v>30</v>
      </c>
    </row>
    <row r="93" spans="13:17" ht="23.25" thickBot="1" x14ac:dyDescent="0.3">
      <c r="M93" s="342">
        <f>O92+(O92*P93%)</f>
        <v>1832.592562801</v>
      </c>
      <c r="N93" s="285">
        <v>1404</v>
      </c>
      <c r="O93" s="283">
        <v>1832.592562801</v>
      </c>
      <c r="P93" s="287">
        <v>43</v>
      </c>
    </row>
    <row r="94" spans="13:17" ht="23.25" thickBot="1" x14ac:dyDescent="0.3">
      <c r="M94" s="342">
        <f>O93+(O93*P94%)</f>
        <v>2840.51847234155</v>
      </c>
      <c r="N94" s="282">
        <v>1405</v>
      </c>
      <c r="O94" s="283">
        <v>2840.51847234155</v>
      </c>
      <c r="P94" s="287">
        <v>55</v>
      </c>
    </row>
    <row r="95" spans="13:17" ht="22.5" x14ac:dyDescent="0.55000000000000004">
      <c r="N95" s="293"/>
      <c r="O95" s="293"/>
      <c r="P95" s="293"/>
    </row>
    <row r="96" spans="13:17" ht="22.5" x14ac:dyDescent="0.55000000000000004">
      <c r="N96" s="293"/>
      <c r="O96" s="293"/>
      <c r="P96" s="293"/>
    </row>
    <row r="97" spans="14:16" ht="22.5" x14ac:dyDescent="0.55000000000000004">
      <c r="N97" s="293"/>
      <c r="O97" s="293"/>
      <c r="P97" s="293"/>
    </row>
  </sheetData>
  <sortState xmlns:xlrd2="http://schemas.microsoft.com/office/spreadsheetml/2017/richdata2" ref="N4:P82">
    <sortCondition ref="N4:N82"/>
  </sortState>
  <mergeCells count="2">
    <mergeCell ref="F1:J1"/>
    <mergeCell ref="T2:W2"/>
  </mergeCells>
  <phoneticPr fontId="63"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A832-ADAD-485F-B54F-0E42BFB5A3D5}">
  <dimension ref="E3:G17"/>
  <sheetViews>
    <sheetView workbookViewId="0">
      <selection activeCell="F4" sqref="F4:F17"/>
    </sheetView>
  </sheetViews>
  <sheetFormatPr defaultRowHeight="15" x14ac:dyDescent="0.25"/>
  <sheetData>
    <row r="3" spans="5:7" ht="15.75" thickBot="1" x14ac:dyDescent="0.3"/>
    <row r="4" spans="5:7" ht="18" thickBot="1" x14ac:dyDescent="0.3">
      <c r="E4">
        <v>1390</v>
      </c>
      <c r="F4" s="337">
        <v>21.5</v>
      </c>
      <c r="G4">
        <v>14</v>
      </c>
    </row>
    <row r="5" spans="5:7" ht="18" thickBot="1" x14ac:dyDescent="0.3">
      <c r="E5">
        <v>1391</v>
      </c>
      <c r="F5" s="336">
        <v>30.5</v>
      </c>
      <c r="G5">
        <v>13</v>
      </c>
    </row>
    <row r="6" spans="5:7" ht="18" thickBot="1" x14ac:dyDescent="0.3">
      <c r="E6">
        <v>1392</v>
      </c>
      <c r="F6" s="337">
        <v>34.700000000000003</v>
      </c>
      <c r="G6">
        <v>12</v>
      </c>
    </row>
    <row r="7" spans="5:7" ht="18" thickBot="1" x14ac:dyDescent="0.3">
      <c r="E7">
        <v>1393</v>
      </c>
      <c r="F7" s="336">
        <v>15.6</v>
      </c>
      <c r="G7">
        <v>11</v>
      </c>
    </row>
    <row r="8" spans="5:7" ht="18" thickBot="1" x14ac:dyDescent="0.3">
      <c r="E8">
        <v>1394</v>
      </c>
      <c r="F8" s="337">
        <v>11.9</v>
      </c>
      <c r="G8">
        <v>10</v>
      </c>
    </row>
    <row r="9" spans="5:7" ht="18" thickBot="1" x14ac:dyDescent="0.3">
      <c r="E9">
        <v>1395</v>
      </c>
      <c r="F9" s="336">
        <v>9</v>
      </c>
      <c r="G9">
        <v>9</v>
      </c>
    </row>
    <row r="10" spans="5:7" ht="18" thickBot="1" x14ac:dyDescent="0.3">
      <c r="E10">
        <v>1396</v>
      </c>
      <c r="F10" s="337">
        <v>9.6</v>
      </c>
      <c r="G10">
        <v>8</v>
      </c>
    </row>
    <row r="11" spans="5:7" ht="18" thickBot="1" x14ac:dyDescent="0.3">
      <c r="E11">
        <v>1397</v>
      </c>
      <c r="F11" s="336">
        <v>31.2</v>
      </c>
      <c r="G11">
        <v>7</v>
      </c>
    </row>
    <row r="12" spans="5:7" ht="18" thickBot="1" x14ac:dyDescent="0.3">
      <c r="E12">
        <v>1398</v>
      </c>
      <c r="F12" s="337">
        <v>41.2</v>
      </c>
      <c r="G12">
        <v>6</v>
      </c>
    </row>
    <row r="13" spans="5:7" ht="18" thickBot="1" x14ac:dyDescent="0.3">
      <c r="E13">
        <v>1399</v>
      </c>
      <c r="F13" s="336">
        <v>47.1</v>
      </c>
      <c r="G13">
        <v>5</v>
      </c>
    </row>
    <row r="14" spans="5:7" ht="18" thickBot="1" x14ac:dyDescent="0.3">
      <c r="E14">
        <v>1400</v>
      </c>
      <c r="F14" s="337">
        <v>46.2</v>
      </c>
      <c r="G14">
        <v>4</v>
      </c>
    </row>
    <row r="15" spans="5:7" ht="18" thickBot="1" x14ac:dyDescent="0.3">
      <c r="E15">
        <v>1401</v>
      </c>
      <c r="F15" s="336">
        <v>53.1</v>
      </c>
      <c r="G15">
        <v>3</v>
      </c>
    </row>
    <row r="16" spans="5:7" ht="18" thickBot="1" x14ac:dyDescent="0.3">
      <c r="E16">
        <v>1402</v>
      </c>
      <c r="F16" s="337">
        <v>47.4</v>
      </c>
      <c r="G16">
        <v>2</v>
      </c>
    </row>
    <row r="17" spans="5:7" ht="18" thickBot="1" x14ac:dyDescent="0.3">
      <c r="E17">
        <v>1403</v>
      </c>
      <c r="F17" s="336">
        <v>35.799999999999997</v>
      </c>
      <c r="G17">
        <v>1</v>
      </c>
    </row>
  </sheetData>
  <sortState xmlns:xlrd2="http://schemas.microsoft.com/office/spreadsheetml/2017/richdata2" ref="F4:G16">
    <sortCondition descending="1" ref="G1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CF5AB-F0C5-462C-8312-368E5AE2FC01}">
  <dimension ref="B1:CB137"/>
  <sheetViews>
    <sheetView zoomScale="85" zoomScaleNormal="85" workbookViewId="0">
      <selection activeCell="J10" sqref="J10"/>
    </sheetView>
  </sheetViews>
  <sheetFormatPr defaultColWidth="9.140625" defaultRowHeight="15" x14ac:dyDescent="0.25"/>
  <cols>
    <col min="3" max="3" width="13.28515625" bestFit="1" customWidth="1"/>
    <col min="4" max="5" width="19.42578125" bestFit="1" customWidth="1"/>
    <col min="6" max="6" width="14.28515625" style="2" customWidth="1"/>
    <col min="7" max="7" width="9.140625" style="2" bestFit="1" customWidth="1"/>
    <col min="8" max="8" width="12.85546875" customWidth="1"/>
    <col min="9" max="9" width="7" bestFit="1" customWidth="1"/>
    <col min="10" max="10" width="27" customWidth="1"/>
    <col min="11" max="11" width="19.42578125" bestFit="1" customWidth="1"/>
    <col min="12" max="12" width="12.85546875" customWidth="1"/>
    <col min="13" max="13" width="12.28515625" bestFit="1" customWidth="1"/>
    <col min="14" max="14" width="12" bestFit="1" customWidth="1"/>
    <col min="15" max="15" width="11" customWidth="1"/>
    <col min="16" max="16" width="12.85546875" customWidth="1"/>
    <col min="17" max="17" width="10.42578125" customWidth="1"/>
    <col min="18" max="18" width="42.5703125" customWidth="1"/>
  </cols>
  <sheetData>
    <row r="1" spans="2:80" x14ac:dyDescent="0.25">
      <c r="B1" s="371" t="s">
        <v>10327</v>
      </c>
      <c r="C1" s="371"/>
      <c r="D1" s="371"/>
    </row>
    <row r="2" spans="2:80" x14ac:dyDescent="0.25">
      <c r="B2" s="22" t="s">
        <v>13</v>
      </c>
      <c r="C2" s="22" t="s">
        <v>10321</v>
      </c>
      <c r="D2" s="22" t="s">
        <v>10322</v>
      </c>
      <c r="E2" s="22" t="s">
        <v>10322</v>
      </c>
      <c r="F2" s="22" t="s">
        <v>10331</v>
      </c>
      <c r="G2" s="22" t="s">
        <v>10332</v>
      </c>
      <c r="H2" s="22" t="s">
        <v>10331</v>
      </c>
      <c r="I2" s="22" t="s">
        <v>10332</v>
      </c>
      <c r="J2" s="199" t="s">
        <v>18000</v>
      </c>
    </row>
    <row r="3" spans="2:80" x14ac:dyDescent="0.25">
      <c r="B3" s="19">
        <v>1338</v>
      </c>
      <c r="C3" s="24">
        <v>76</v>
      </c>
      <c r="D3" s="24">
        <v>76</v>
      </c>
      <c r="F3" s="27"/>
      <c r="N3" s="236"/>
      <c r="O3" s="236"/>
      <c r="P3" s="236"/>
      <c r="Q3" s="236"/>
      <c r="R3" s="236"/>
      <c r="S3" s="236"/>
    </row>
    <row r="4" spans="2:80" x14ac:dyDescent="0.25">
      <c r="B4" s="21">
        <v>1339</v>
      </c>
      <c r="C4" s="24">
        <v>76</v>
      </c>
      <c r="D4" s="24">
        <v>76</v>
      </c>
      <c r="F4" s="26">
        <f t="shared" ref="F4:F35" si="0">D4/D3</f>
        <v>1</v>
      </c>
      <c r="H4" s="25">
        <f t="shared" ref="H4:H35" si="1">D4/D3-1</f>
        <v>0</v>
      </c>
      <c r="BV4">
        <v>0.25335806309014375</v>
      </c>
      <c r="BW4">
        <v>3.9645029696768086E-2</v>
      </c>
      <c r="BX4">
        <v>3.6444113787447971</v>
      </c>
      <c r="BY4">
        <v>0.25237762513323081</v>
      </c>
      <c r="BZ4">
        <v>1.6853513316800637</v>
      </c>
      <c r="CA4">
        <v>-0.38383717473344703</v>
      </c>
      <c r="CB4" t="e">
        <v>#DIV/0!</v>
      </c>
    </row>
    <row r="5" spans="2:80" x14ac:dyDescent="0.25">
      <c r="B5" s="21">
        <v>1340</v>
      </c>
      <c r="C5" s="24">
        <v>76</v>
      </c>
      <c r="D5" s="24">
        <v>76</v>
      </c>
      <c r="F5" s="26">
        <f t="shared" si="0"/>
        <v>1</v>
      </c>
      <c r="H5" s="25">
        <f t="shared" si="1"/>
        <v>0</v>
      </c>
    </row>
    <row r="6" spans="2:80" x14ac:dyDescent="0.25">
      <c r="B6" s="21">
        <v>1341</v>
      </c>
      <c r="C6" s="24">
        <v>76</v>
      </c>
      <c r="D6" s="24">
        <v>76</v>
      </c>
      <c r="F6" s="26">
        <f t="shared" si="0"/>
        <v>1</v>
      </c>
      <c r="H6" s="25">
        <f t="shared" si="1"/>
        <v>0</v>
      </c>
    </row>
    <row r="7" spans="2:80" ht="22.5" x14ac:dyDescent="0.6">
      <c r="B7" s="21">
        <v>1342</v>
      </c>
      <c r="C7" s="24">
        <v>76</v>
      </c>
      <c r="D7" s="24">
        <v>76</v>
      </c>
      <c r="F7" s="26">
        <f t="shared" si="0"/>
        <v>1</v>
      </c>
      <c r="H7" s="25">
        <f t="shared" si="1"/>
        <v>0</v>
      </c>
      <c r="K7" s="373" t="s">
        <v>18001</v>
      </c>
      <c r="L7" s="373"/>
      <c r="M7" s="373"/>
      <c r="N7" s="373"/>
      <c r="O7" s="373"/>
      <c r="P7" s="373"/>
      <c r="Q7" s="373"/>
      <c r="R7" s="373"/>
      <c r="S7" s="236"/>
      <c r="T7" s="236"/>
      <c r="U7" s="236"/>
      <c r="V7" s="236"/>
      <c r="W7" s="236"/>
      <c r="X7">
        <v>40</v>
      </c>
      <c r="Y7">
        <v>50</v>
      </c>
      <c r="Z7">
        <v>60</v>
      </c>
      <c r="AA7">
        <v>70</v>
      </c>
      <c r="AB7">
        <v>80</v>
      </c>
      <c r="AC7" t="s">
        <v>18003</v>
      </c>
      <c r="AD7" t="s">
        <v>20691</v>
      </c>
    </row>
    <row r="8" spans="2:80" ht="25.5" x14ac:dyDescent="0.7">
      <c r="B8" s="21">
        <v>1343</v>
      </c>
      <c r="C8" s="24">
        <v>76</v>
      </c>
      <c r="D8" s="24">
        <v>76</v>
      </c>
      <c r="F8" s="26">
        <f t="shared" si="0"/>
        <v>1</v>
      </c>
      <c r="H8" s="25">
        <f t="shared" si="1"/>
        <v>0</v>
      </c>
      <c r="K8" s="143" t="s">
        <v>20690</v>
      </c>
      <c r="L8" s="143" t="s">
        <v>18003</v>
      </c>
      <c r="M8" s="143" t="s">
        <v>10336</v>
      </c>
      <c r="N8" s="143" t="s">
        <v>10335</v>
      </c>
      <c r="O8" s="143" t="s">
        <v>10334</v>
      </c>
      <c r="P8" s="143" t="s">
        <v>10337</v>
      </c>
      <c r="Q8" s="143" t="s">
        <v>10333</v>
      </c>
      <c r="R8" s="143" t="s">
        <v>17923</v>
      </c>
      <c r="W8" t="s">
        <v>20689</v>
      </c>
      <c r="X8">
        <v>1.7</v>
      </c>
      <c r="Y8">
        <v>5.9578500000000005</v>
      </c>
      <c r="Z8">
        <v>7.2759999999999998</v>
      </c>
      <c r="AA8">
        <v>34.882260000000002</v>
      </c>
      <c r="AB8">
        <v>132.55231000000001</v>
      </c>
      <c r="AC8">
        <v>284.20774</v>
      </c>
      <c r="AD8">
        <v>266.84422866652807</v>
      </c>
    </row>
    <row r="9" spans="2:80" ht="24" x14ac:dyDescent="0.6">
      <c r="B9" s="21">
        <v>1344</v>
      </c>
      <c r="C9" s="24">
        <v>76</v>
      </c>
      <c r="D9" s="24">
        <v>76</v>
      </c>
      <c r="F9" s="26">
        <f t="shared" si="0"/>
        <v>1</v>
      </c>
      <c r="H9" s="25">
        <f t="shared" si="1"/>
        <v>0</v>
      </c>
      <c r="K9" s="201">
        <f>AVERAGE(D62:D67)</f>
        <v>264653.60045253101</v>
      </c>
      <c r="L9" s="201">
        <f>AVERAGE(D55:D64)</f>
        <v>67703.3</v>
      </c>
      <c r="M9" s="201">
        <f>AVERAGE(D45:D54)</f>
        <v>9085.7999999999993</v>
      </c>
      <c r="N9" s="201">
        <f>AVERAGE(D35:D44)</f>
        <v>4385.62</v>
      </c>
      <c r="O9" s="201">
        <f>AVERAGE(D26:D35)</f>
        <v>873.26</v>
      </c>
      <c r="P9" s="201">
        <f>AVERAGE(D16:D25)</f>
        <v>112.6</v>
      </c>
      <c r="Q9" s="201">
        <f>AVERAGE(D5:D15)</f>
        <v>76</v>
      </c>
      <c r="R9" s="200" t="s">
        <v>18002</v>
      </c>
      <c r="Y9" s="236">
        <f t="shared" ref="Y9:AD9" si="2">Y8/X8-1</f>
        <v>2.5046176470588239</v>
      </c>
      <c r="Z9" s="236">
        <f t="shared" si="2"/>
        <v>0.22124591924939341</v>
      </c>
      <c r="AA9" s="236">
        <f t="shared" si="2"/>
        <v>3.7941533809785604</v>
      </c>
      <c r="AB9" s="236">
        <f t="shared" si="2"/>
        <v>2.7999920303328971</v>
      </c>
      <c r="AC9" s="236">
        <f t="shared" si="2"/>
        <v>1.1441175940275956</v>
      </c>
      <c r="AD9" s="236">
        <f t="shared" si="2"/>
        <v>-6.109443512506707E-2</v>
      </c>
    </row>
    <row r="10" spans="2:80" ht="24" x14ac:dyDescent="0.6">
      <c r="B10" s="21">
        <v>1345</v>
      </c>
      <c r="C10" s="24">
        <v>76</v>
      </c>
      <c r="D10" s="24">
        <v>76</v>
      </c>
      <c r="F10" s="26">
        <f t="shared" si="0"/>
        <v>1</v>
      </c>
      <c r="H10" s="25">
        <f t="shared" si="1"/>
        <v>0</v>
      </c>
      <c r="K10" s="319" t="e">
        <f>GEOMEAN(F62:F67)-1</f>
        <v>#REF!</v>
      </c>
      <c r="L10" s="319">
        <f>GEOMEAN(F55:F61)-1</f>
        <v>0.21083863948312298</v>
      </c>
      <c r="M10" s="319">
        <f>GEOMEAN(F45:F54)-1</f>
        <v>2.6881399604682388E-2</v>
      </c>
      <c r="N10" s="319">
        <f>GEOMEAN(F35:F44)-1</f>
        <v>0.19130153176273512</v>
      </c>
      <c r="O10" s="319">
        <f>GEOMEAN(F25:F34)-1</f>
        <v>0.21587714862960605</v>
      </c>
      <c r="P10" s="319">
        <f>GEOMEAN(F15:F24)-1</f>
        <v>0.10159419920323187</v>
      </c>
      <c r="Q10" s="319">
        <v>0</v>
      </c>
      <c r="R10" s="142" t="s">
        <v>17924</v>
      </c>
    </row>
    <row r="11" spans="2:80" ht="48" x14ac:dyDescent="0.6">
      <c r="B11" s="21">
        <v>1346</v>
      </c>
      <c r="C11" s="24">
        <v>76</v>
      </c>
      <c r="D11" s="24">
        <v>76</v>
      </c>
      <c r="F11" s="26">
        <f t="shared" si="0"/>
        <v>1</v>
      </c>
      <c r="H11" s="25">
        <f t="shared" si="1"/>
        <v>0</v>
      </c>
      <c r="K11" s="201">
        <f>STDEV(D62:D67)</f>
        <v>152917.89362708369</v>
      </c>
      <c r="L11" s="201">
        <f>STDEV(D55:D61)</f>
        <v>8786.2516223602779</v>
      </c>
      <c r="M11" s="201">
        <f>STDEV(D45:D54)</f>
        <v>867.2592589429197</v>
      </c>
      <c r="N11" s="201">
        <f>STDEV(D35:D44)</f>
        <v>2657.2141258593874</v>
      </c>
      <c r="O11" s="201">
        <f>STDEV(D25:D34)</f>
        <v>377.04991181539873</v>
      </c>
      <c r="P11" s="201">
        <f>STDEV(D15:D24)</f>
        <v>44.107948389276871</v>
      </c>
      <c r="Q11" s="201">
        <f>STDEV(D5:D14)</f>
        <v>0</v>
      </c>
      <c r="R11" s="144" t="s">
        <v>17926</v>
      </c>
      <c r="W11" s="236"/>
      <c r="X11" t="s">
        <v>20688</v>
      </c>
      <c r="Y11">
        <v>11.65</v>
      </c>
      <c r="Z11">
        <v>162.69999999999999</v>
      </c>
    </row>
    <row r="12" spans="2:80" ht="48" x14ac:dyDescent="0.6">
      <c r="B12" s="19">
        <v>1347</v>
      </c>
      <c r="C12" s="24">
        <v>76</v>
      </c>
      <c r="D12" s="24">
        <v>76</v>
      </c>
      <c r="F12" s="26">
        <f t="shared" si="0"/>
        <v>1</v>
      </c>
      <c r="H12" s="25">
        <f t="shared" si="1"/>
        <v>0</v>
      </c>
      <c r="K12" s="138">
        <f t="shared" ref="K12:Q12" si="3">K11/K9</f>
        <v>0.57780394207979591</v>
      </c>
      <c r="L12" s="138">
        <f t="shared" si="3"/>
        <v>0.12977582514235314</v>
      </c>
      <c r="M12" s="138">
        <f t="shared" si="3"/>
        <v>9.5452162599101872E-2</v>
      </c>
      <c r="N12" s="138">
        <f t="shared" si="3"/>
        <v>0.60589246807963015</v>
      </c>
      <c r="O12" s="138">
        <f t="shared" si="3"/>
        <v>0.43177279597759971</v>
      </c>
      <c r="P12" s="138">
        <f t="shared" si="3"/>
        <v>0.39172245461169514</v>
      </c>
      <c r="Q12" s="138">
        <f t="shared" si="3"/>
        <v>0</v>
      </c>
      <c r="R12" s="144" t="s">
        <v>20676</v>
      </c>
      <c r="W12" s="318"/>
      <c r="Z12">
        <f>Z11/Y11</f>
        <v>13.965665236051501</v>
      </c>
    </row>
    <row r="13" spans="2:80" ht="24" x14ac:dyDescent="0.25">
      <c r="B13" s="21">
        <v>1348</v>
      </c>
      <c r="C13" s="24">
        <v>76</v>
      </c>
      <c r="D13" s="24">
        <v>76</v>
      </c>
      <c r="F13" s="26">
        <f t="shared" si="0"/>
        <v>1</v>
      </c>
      <c r="H13" s="25">
        <f t="shared" si="1"/>
        <v>0</v>
      </c>
      <c r="K13" s="138" t="e">
        <f>GEOMEAN([1]Data!#REF!)-1</f>
        <v>#REF!</v>
      </c>
      <c r="L13" s="138" t="e">
        <f>GEOMEAN([1]Data!#REF!)-1</f>
        <v>#REF!</v>
      </c>
      <c r="M13" s="138" t="e">
        <f>GEOMEAN([1]Data!#REF!)-1</f>
        <v>#REF!</v>
      </c>
      <c r="N13" s="138" t="e">
        <f>GEOMEAN([1]Data!#REF!)-1</f>
        <v>#REF!</v>
      </c>
      <c r="O13" s="138" t="e">
        <f>GEOMEAN([1]Data!#REF!)-1</f>
        <v>#REF!</v>
      </c>
      <c r="P13" s="146" t="e">
        <f>GEOMEAN([1]Data!#REF!)-1</f>
        <v>#REF!</v>
      </c>
      <c r="Q13" s="146" t="e">
        <f>GEOMEAN([1]Data!#REF!)-1</f>
        <v>#REF!</v>
      </c>
      <c r="R13" s="145" t="s">
        <v>17927</v>
      </c>
      <c r="W13" s="236"/>
    </row>
    <row r="14" spans="2:80" ht="36" x14ac:dyDescent="0.55000000000000004">
      <c r="B14" s="21">
        <v>1349</v>
      </c>
      <c r="C14" s="24">
        <v>76</v>
      </c>
      <c r="D14" s="24">
        <v>76</v>
      </c>
      <c r="F14" s="26">
        <f t="shared" si="0"/>
        <v>1</v>
      </c>
      <c r="H14" s="25">
        <f t="shared" si="1"/>
        <v>0</v>
      </c>
      <c r="K14" s="140">
        <v>97063.9</v>
      </c>
      <c r="L14" s="140">
        <v>5012</v>
      </c>
      <c r="M14" s="140">
        <v>886</v>
      </c>
      <c r="N14" s="140">
        <v>2557</v>
      </c>
      <c r="O14" s="141"/>
      <c r="P14" s="141"/>
      <c r="Q14" s="139">
        <f>STDEV(D5:D14)</f>
        <v>0</v>
      </c>
      <c r="R14" s="137" t="s">
        <v>17925</v>
      </c>
      <c r="W14" s="236"/>
    </row>
    <row r="15" spans="2:80" ht="26.25" x14ac:dyDescent="0.25">
      <c r="B15" s="21">
        <v>1350</v>
      </c>
      <c r="C15" s="24">
        <v>76</v>
      </c>
      <c r="D15" s="24">
        <v>76</v>
      </c>
      <c r="F15" s="26">
        <f t="shared" si="0"/>
        <v>1</v>
      </c>
      <c r="H15" s="25">
        <f t="shared" si="1"/>
        <v>0</v>
      </c>
      <c r="K15" s="317">
        <v>4.3411773812749157</v>
      </c>
      <c r="L15" s="317">
        <v>6.6192511792452828</v>
      </c>
      <c r="M15" s="317">
        <v>0.33766561514195592</v>
      </c>
      <c r="N15" s="317">
        <v>4.725249964793691</v>
      </c>
      <c r="O15" s="317">
        <v>4.2307407407407407</v>
      </c>
      <c r="P15" s="317">
        <v>1.6315789473684212</v>
      </c>
      <c r="Q15" s="317">
        <v>0</v>
      </c>
      <c r="R15" s="145" t="s">
        <v>20677</v>
      </c>
      <c r="W15" s="236"/>
    </row>
    <row r="16" spans="2:80" ht="26.25" x14ac:dyDescent="0.25">
      <c r="B16" s="21">
        <v>1351</v>
      </c>
      <c r="C16" s="24">
        <v>69</v>
      </c>
      <c r="D16" s="24">
        <v>69</v>
      </c>
      <c r="F16" s="26">
        <f t="shared" si="0"/>
        <v>0.90789473684210531</v>
      </c>
      <c r="H16" s="25">
        <f t="shared" si="1"/>
        <v>-9.210526315789469E-2</v>
      </c>
      <c r="K16" s="317">
        <v>4.1542391631615345</v>
      </c>
      <c r="L16" s="317">
        <v>2.171425801431826</v>
      </c>
      <c r="M16" s="317">
        <v>2.4577836355573597</v>
      </c>
      <c r="N16" s="317">
        <v>6.0909090909090864</v>
      </c>
      <c r="O16" s="317">
        <v>3.3345906346335665</v>
      </c>
      <c r="P16" s="317">
        <v>2.3928571428571437</v>
      </c>
      <c r="Q16" s="317">
        <v>0.16666666666666696</v>
      </c>
      <c r="R16" s="145" t="s">
        <v>20678</v>
      </c>
      <c r="W16">
        <v>0.2081596967617334</v>
      </c>
      <c r="X16">
        <v>7.2143502407538529E-2</v>
      </c>
      <c r="Y16">
        <v>0.53800558688200706</v>
      </c>
      <c r="Z16">
        <v>0.21705812165013749</v>
      </c>
      <c r="AA16">
        <v>0.31984474549675634</v>
      </c>
      <c r="AB16">
        <v>-0.10323134569934855</v>
      </c>
      <c r="AC16">
        <v>1.666757897763985</v>
      </c>
    </row>
    <row r="17" spans="2:29" ht="26.25" x14ac:dyDescent="0.25">
      <c r="B17" s="21">
        <v>1352</v>
      </c>
      <c r="C17" s="24">
        <v>68</v>
      </c>
      <c r="D17" s="24">
        <v>68</v>
      </c>
      <c r="F17" s="26">
        <f t="shared" si="0"/>
        <v>0.98550724637681164</v>
      </c>
      <c r="H17" s="25">
        <f t="shared" si="1"/>
        <v>-1.4492753623188359E-2</v>
      </c>
      <c r="K17" s="317">
        <v>3.0603111814857673</v>
      </c>
      <c r="L17" s="317">
        <v>4.3149946367075032</v>
      </c>
      <c r="M17" s="317">
        <v>8.1866043613707156</v>
      </c>
      <c r="N17" s="317">
        <v>7.7097902097902082</v>
      </c>
      <c r="O17" s="317">
        <v>3.4230769230769225</v>
      </c>
      <c r="P17" s="317">
        <v>13.533944835604936</v>
      </c>
      <c r="Q17" s="317">
        <v>3.3696184809240464</v>
      </c>
      <c r="R17" s="145" t="s">
        <v>20679</v>
      </c>
      <c r="W17">
        <v>0.91162030181318965</v>
      </c>
      <c r="X17">
        <v>-0.52161325587253171</v>
      </c>
      <c r="Y17">
        <v>3.4754153264947361</v>
      </c>
      <c r="Z17">
        <v>0.55852886610080565</v>
      </c>
      <c r="AA17">
        <v>0.69441567002542604</v>
      </c>
      <c r="AB17">
        <v>0.72881064120945505</v>
      </c>
      <c r="AC17" t="e">
        <v>#DIV/0!</v>
      </c>
    </row>
    <row r="18" spans="2:29" ht="52.5" x14ac:dyDescent="0.25">
      <c r="B18" s="21">
        <v>1353</v>
      </c>
      <c r="C18" s="24">
        <v>68</v>
      </c>
      <c r="D18" s="24">
        <v>68</v>
      </c>
      <c r="F18" s="26">
        <f t="shared" si="0"/>
        <v>1</v>
      </c>
      <c r="H18" s="25">
        <f t="shared" si="1"/>
        <v>0</v>
      </c>
      <c r="K18" s="317">
        <v>0.91162030181318965</v>
      </c>
      <c r="L18" s="317">
        <v>-0.52161325587253171</v>
      </c>
      <c r="M18" s="317">
        <v>3.4754153264947361</v>
      </c>
      <c r="N18" s="317">
        <v>0.55852886610080565</v>
      </c>
      <c r="O18" s="317">
        <v>0.69441567002542604</v>
      </c>
      <c r="P18" s="317">
        <v>0.72881064120945505</v>
      </c>
      <c r="Q18" s="317">
        <v>5.52</v>
      </c>
      <c r="R18" s="145" t="s">
        <v>20700</v>
      </c>
    </row>
    <row r="19" spans="2:29" ht="26.25" x14ac:dyDescent="0.25">
      <c r="B19" s="21">
        <v>1354</v>
      </c>
      <c r="C19" s="24">
        <v>68</v>
      </c>
      <c r="D19" s="24">
        <v>68</v>
      </c>
      <c r="F19" s="26">
        <f t="shared" si="0"/>
        <v>1</v>
      </c>
      <c r="H19" s="25">
        <f t="shared" si="1"/>
        <v>0</v>
      </c>
      <c r="K19" s="317">
        <v>0.19167582320554177</v>
      </c>
      <c r="L19" s="317">
        <v>9.1881498391293448E-2</v>
      </c>
      <c r="M19" s="317">
        <v>0.49993141030541821</v>
      </c>
      <c r="N19" s="317">
        <v>0.20147682945444068</v>
      </c>
      <c r="O19" s="317">
        <v>0.72223863592030768</v>
      </c>
      <c r="P19" s="317">
        <v>-0.37463565702282886</v>
      </c>
      <c r="Q19" s="317">
        <v>2.3470317218905152</v>
      </c>
      <c r="R19" s="145" t="s">
        <v>20699</v>
      </c>
      <c r="T19" s="236"/>
      <c r="U19" s="236"/>
      <c r="V19" s="236"/>
      <c r="W19" s="236"/>
      <c r="X19" s="318"/>
    </row>
    <row r="20" spans="2:29" ht="26.25" x14ac:dyDescent="0.25">
      <c r="B20" s="21">
        <v>1355</v>
      </c>
      <c r="C20" s="24">
        <v>71</v>
      </c>
      <c r="D20" s="24">
        <v>71</v>
      </c>
      <c r="F20" s="26">
        <f t="shared" si="0"/>
        <v>1.0441176470588236</v>
      </c>
      <c r="H20" s="25">
        <f t="shared" si="1"/>
        <v>4.4117647058823595E-2</v>
      </c>
      <c r="K20" s="317">
        <v>0.25335806309014375</v>
      </c>
      <c r="L20" s="317">
        <v>3.9645029696768086E-2</v>
      </c>
      <c r="M20" s="317">
        <v>3.6444113787447971</v>
      </c>
      <c r="N20" s="317">
        <v>0.25237762513323081</v>
      </c>
      <c r="O20" s="317">
        <v>1.6853513316800637</v>
      </c>
      <c r="P20" s="317">
        <v>-0.38383717473344703</v>
      </c>
      <c r="Q20" s="317">
        <v>2.99</v>
      </c>
      <c r="R20" s="145" t="s">
        <v>20698</v>
      </c>
    </row>
    <row r="21" spans="2:29" s="1" customFormat="1" x14ac:dyDescent="0.25">
      <c r="B21" s="21">
        <v>1356</v>
      </c>
      <c r="C21" s="24">
        <v>71</v>
      </c>
      <c r="D21" s="24">
        <v>71</v>
      </c>
      <c r="F21" s="26">
        <f t="shared" si="0"/>
        <v>1</v>
      </c>
      <c r="H21" s="25">
        <f t="shared" si="1"/>
        <v>0</v>
      </c>
    </row>
    <row r="22" spans="2:29" x14ac:dyDescent="0.25">
      <c r="B22" s="19">
        <v>1357</v>
      </c>
      <c r="C22" s="24">
        <v>70</v>
      </c>
      <c r="D22" s="24">
        <v>100</v>
      </c>
      <c r="F22" s="26">
        <f t="shared" si="0"/>
        <v>1.408450704225352</v>
      </c>
      <c r="H22" s="25">
        <f t="shared" si="1"/>
        <v>0.40845070422535201</v>
      </c>
    </row>
    <row r="23" spans="2:29" x14ac:dyDescent="0.25">
      <c r="B23" s="21">
        <v>1358</v>
      </c>
      <c r="C23" s="24">
        <v>70</v>
      </c>
      <c r="D23" s="24">
        <v>141</v>
      </c>
      <c r="F23" s="26">
        <f t="shared" si="0"/>
        <v>1.41</v>
      </c>
      <c r="H23" s="25">
        <f t="shared" si="1"/>
        <v>0.40999999999999992</v>
      </c>
    </row>
    <row r="24" spans="2:29" x14ac:dyDescent="0.25">
      <c r="B24" s="21">
        <v>1359</v>
      </c>
      <c r="C24" s="24">
        <v>71</v>
      </c>
      <c r="D24" s="24">
        <v>200</v>
      </c>
      <c r="F24" s="26">
        <f t="shared" si="0"/>
        <v>1.4184397163120568</v>
      </c>
      <c r="H24" s="25">
        <f t="shared" si="1"/>
        <v>0.41843971631205679</v>
      </c>
    </row>
    <row r="25" spans="2:29" x14ac:dyDescent="0.25">
      <c r="B25" s="21">
        <v>1360</v>
      </c>
      <c r="C25" s="24">
        <v>80</v>
      </c>
      <c r="D25" s="24">
        <v>270</v>
      </c>
      <c r="F25" s="26">
        <f t="shared" si="0"/>
        <v>1.35</v>
      </c>
      <c r="H25" s="25">
        <f t="shared" si="1"/>
        <v>0.35000000000000009</v>
      </c>
    </row>
    <row r="26" spans="2:29" x14ac:dyDescent="0.25">
      <c r="B26" s="21">
        <v>1361</v>
      </c>
      <c r="C26" s="24">
        <v>84</v>
      </c>
      <c r="D26" s="24">
        <v>350</v>
      </c>
      <c r="F26" s="26">
        <f t="shared" si="0"/>
        <v>1.2962962962962963</v>
      </c>
      <c r="H26" s="25">
        <f t="shared" si="1"/>
        <v>0.29629629629629628</v>
      </c>
    </row>
    <row r="27" spans="2:29" x14ac:dyDescent="0.25">
      <c r="B27" s="21">
        <v>1362</v>
      </c>
      <c r="C27" s="24">
        <v>87</v>
      </c>
      <c r="D27" s="24">
        <v>450</v>
      </c>
      <c r="F27" s="26">
        <f t="shared" si="0"/>
        <v>1.2857142857142858</v>
      </c>
      <c r="H27" s="25">
        <f t="shared" si="1"/>
        <v>0.28571428571428581</v>
      </c>
    </row>
    <row r="28" spans="2:29" x14ac:dyDescent="0.25">
      <c r="B28" s="21">
        <v>1363</v>
      </c>
      <c r="C28" s="24">
        <v>92</v>
      </c>
      <c r="D28" s="24">
        <v>580</v>
      </c>
      <c r="F28" s="26">
        <f t="shared" si="0"/>
        <v>1.288888888888889</v>
      </c>
      <c r="H28" s="25">
        <f t="shared" si="1"/>
        <v>0.28888888888888897</v>
      </c>
    </row>
    <row r="29" spans="2:29" x14ac:dyDescent="0.25">
      <c r="B29" s="21">
        <v>1364</v>
      </c>
      <c r="C29" s="24">
        <v>88</v>
      </c>
      <c r="D29" s="24">
        <v>614</v>
      </c>
      <c r="F29" s="26">
        <f t="shared" si="0"/>
        <v>1.0586206896551724</v>
      </c>
      <c r="H29" s="25">
        <f t="shared" si="1"/>
        <v>5.862068965517242E-2</v>
      </c>
    </row>
    <row r="30" spans="2:29" x14ac:dyDescent="0.25">
      <c r="B30" s="21">
        <v>1365</v>
      </c>
      <c r="C30" s="24">
        <v>77</v>
      </c>
      <c r="D30" s="24">
        <v>742</v>
      </c>
      <c r="F30" s="26">
        <f t="shared" si="0"/>
        <v>1.2084690553745929</v>
      </c>
      <c r="H30" s="25">
        <f t="shared" si="1"/>
        <v>0.20846905537459293</v>
      </c>
    </row>
    <row r="31" spans="2:29" x14ac:dyDescent="0.25">
      <c r="B31" s="21">
        <v>1366</v>
      </c>
      <c r="C31" s="24">
        <v>70</v>
      </c>
      <c r="D31" s="24">
        <v>991</v>
      </c>
      <c r="F31" s="26">
        <f t="shared" si="0"/>
        <v>1.3355795148247978</v>
      </c>
      <c r="H31" s="25">
        <f t="shared" si="1"/>
        <v>0.33557951482479775</v>
      </c>
    </row>
    <row r="32" spans="2:29" x14ac:dyDescent="0.25">
      <c r="B32" s="21">
        <v>1367</v>
      </c>
      <c r="C32" s="24">
        <v>69</v>
      </c>
      <c r="D32" s="24">
        <v>966</v>
      </c>
      <c r="F32" s="26">
        <f t="shared" si="0"/>
        <v>0.97477295660948537</v>
      </c>
      <c r="H32" s="25">
        <f t="shared" si="1"/>
        <v>-2.5227043390514625E-2</v>
      </c>
    </row>
    <row r="33" spans="2:19" x14ac:dyDescent="0.25">
      <c r="B33" s="21">
        <v>1368</v>
      </c>
      <c r="C33" s="24">
        <v>72</v>
      </c>
      <c r="D33" s="24">
        <v>1207.0999999999999</v>
      </c>
      <c r="F33" s="26">
        <f t="shared" si="0"/>
        <v>1.2495859213250518</v>
      </c>
      <c r="H33" s="25">
        <f t="shared" si="1"/>
        <v>0.24958592132505175</v>
      </c>
    </row>
    <row r="34" spans="2:19" x14ac:dyDescent="0.25">
      <c r="B34" s="21">
        <v>1369</v>
      </c>
      <c r="C34" s="24">
        <v>66.900000000000006</v>
      </c>
      <c r="D34" s="24">
        <v>1412.3</v>
      </c>
      <c r="F34" s="26">
        <f t="shared" si="0"/>
        <v>1.1699942009775495</v>
      </c>
      <c r="H34" s="25">
        <f t="shared" si="1"/>
        <v>0.16999420097754947</v>
      </c>
    </row>
    <row r="35" spans="2:19" ht="22.5" x14ac:dyDescent="0.55000000000000004">
      <c r="B35" s="21">
        <v>1370</v>
      </c>
      <c r="C35" s="24">
        <v>67.8</v>
      </c>
      <c r="D35" s="24">
        <v>1420.2</v>
      </c>
      <c r="F35" s="26">
        <f t="shared" si="0"/>
        <v>1.0055937123840544</v>
      </c>
      <c r="H35" s="25">
        <f t="shared" si="1"/>
        <v>5.5937123840543723E-3</v>
      </c>
      <c r="K35" s="372" t="s">
        <v>10328</v>
      </c>
      <c r="L35" s="372"/>
      <c r="M35" s="372"/>
      <c r="O35" s="149"/>
      <c r="P35" s="148" t="s">
        <v>17929</v>
      </c>
      <c r="S35">
        <v>234.70317218905151</v>
      </c>
    </row>
    <row r="36" spans="2:19" ht="22.5" x14ac:dyDescent="0.55000000000000004">
      <c r="B36" s="21">
        <v>1371</v>
      </c>
      <c r="C36" s="24">
        <v>1458.5</v>
      </c>
      <c r="D36" s="24">
        <v>1498</v>
      </c>
      <c r="F36" s="26">
        <f t="shared" ref="F36:F66" si="4">D36/D35</f>
        <v>1.054781016758203</v>
      </c>
      <c r="H36" s="25">
        <f t="shared" ref="H36:H66" si="5">D36/D35-1</f>
        <v>5.4781016758203016E-2</v>
      </c>
      <c r="K36" s="316" t="s">
        <v>10325</v>
      </c>
      <c r="L36" s="316" t="s">
        <v>10326</v>
      </c>
      <c r="M36" s="316" t="s">
        <v>10320</v>
      </c>
      <c r="O36" s="139">
        <v>1397</v>
      </c>
      <c r="P36" s="147">
        <v>1.5555088621363065</v>
      </c>
      <c r="S36">
        <v>-37.463565702282885</v>
      </c>
    </row>
    <row r="37" spans="2:19" ht="22.5" x14ac:dyDescent="0.55000000000000004">
      <c r="B37" s="21">
        <v>1372</v>
      </c>
      <c r="C37" s="24">
        <v>1653</v>
      </c>
      <c r="D37" s="24">
        <v>1806</v>
      </c>
      <c r="F37" s="26">
        <f t="shared" si="4"/>
        <v>1.205607476635514</v>
      </c>
      <c r="H37" s="25">
        <f t="shared" si="5"/>
        <v>0.20560747663551404</v>
      </c>
      <c r="K37" s="2">
        <v>2000</v>
      </c>
      <c r="L37" s="2">
        <v>1379</v>
      </c>
      <c r="M37" s="18">
        <v>12.292358803986691</v>
      </c>
      <c r="O37" s="139">
        <v>1391</v>
      </c>
      <c r="P37" s="147">
        <v>0.92062205188679247</v>
      </c>
      <c r="S37">
        <v>72.223863592030767</v>
      </c>
    </row>
    <row r="38" spans="2:19" ht="22.5" x14ac:dyDescent="0.55000000000000004">
      <c r="B38" s="21">
        <v>1373</v>
      </c>
      <c r="C38" s="24">
        <v>1750</v>
      </c>
      <c r="D38" s="24">
        <v>2635</v>
      </c>
      <c r="F38" s="26">
        <f t="shared" si="4"/>
        <v>1.4590254706533776</v>
      </c>
      <c r="H38" s="25">
        <f t="shared" si="5"/>
        <v>0.45902547065337762</v>
      </c>
      <c r="K38" s="2">
        <v>2001</v>
      </c>
      <c r="L38" s="2">
        <v>1380</v>
      </c>
      <c r="M38" s="18">
        <v>11.538461538461519</v>
      </c>
      <c r="O38" s="139">
        <v>1399</v>
      </c>
      <c r="P38" s="147">
        <v>0.77117312381468439</v>
      </c>
      <c r="S38">
        <v>20.147682945444068</v>
      </c>
    </row>
    <row r="39" spans="2:19" ht="22.5" x14ac:dyDescent="0.55000000000000004">
      <c r="B39" s="21">
        <v>1374</v>
      </c>
      <c r="C39" s="24">
        <v>1750</v>
      </c>
      <c r="D39" s="24">
        <v>4036</v>
      </c>
      <c r="F39" s="26">
        <f t="shared" si="4"/>
        <v>1.5316888045540797</v>
      </c>
      <c r="H39" s="25">
        <f t="shared" si="5"/>
        <v>0.53168880455407974</v>
      </c>
      <c r="K39" s="2">
        <v>2002</v>
      </c>
      <c r="L39" s="2">
        <v>1381</v>
      </c>
      <c r="M39" s="18">
        <v>13.225474867164477</v>
      </c>
      <c r="O39" s="139">
        <v>1374</v>
      </c>
      <c r="P39" s="147">
        <v>0.53168880455407974</v>
      </c>
      <c r="S39">
        <v>49.993141030541821</v>
      </c>
    </row>
    <row r="40" spans="2:19" ht="22.5" x14ac:dyDescent="0.55000000000000004">
      <c r="B40" s="21">
        <v>1375</v>
      </c>
      <c r="C40" s="24">
        <v>1754</v>
      </c>
      <c r="D40" s="24">
        <v>4446</v>
      </c>
      <c r="F40" s="26">
        <f t="shared" si="4"/>
        <v>1.101585728444004</v>
      </c>
      <c r="H40" s="25">
        <f t="shared" si="5"/>
        <v>0.10158572844400404</v>
      </c>
      <c r="K40" s="2">
        <v>2003</v>
      </c>
      <c r="L40" s="2">
        <v>1382</v>
      </c>
      <c r="M40" s="18">
        <v>13.896724218905888</v>
      </c>
      <c r="O40" s="139">
        <v>1402</v>
      </c>
      <c r="P40" s="147">
        <v>0.48883658873179758</v>
      </c>
      <c r="S40">
        <v>9.1881498391293448</v>
      </c>
    </row>
    <row r="41" spans="2:19" ht="22.5" x14ac:dyDescent="0.55000000000000004">
      <c r="B41" s="21">
        <v>1376</v>
      </c>
      <c r="C41" s="24">
        <v>1755</v>
      </c>
      <c r="D41" s="24">
        <v>4782</v>
      </c>
      <c r="F41" s="26">
        <f t="shared" si="4"/>
        <v>1.0755735492577598</v>
      </c>
      <c r="H41" s="25">
        <f t="shared" si="5"/>
        <v>7.5573549257759831E-2</v>
      </c>
      <c r="K41" s="2">
        <v>2004</v>
      </c>
      <c r="L41" s="2">
        <v>1383</v>
      </c>
      <c r="M41" s="18">
        <v>14.61150039186041</v>
      </c>
      <c r="O41" s="139">
        <v>1373</v>
      </c>
      <c r="P41" s="147">
        <v>0.45902547065337762</v>
      </c>
      <c r="S41">
        <v>19.167582320554178</v>
      </c>
    </row>
    <row r="42" spans="2:19" ht="22.5" x14ac:dyDescent="0.55000000000000004">
      <c r="B42" s="21">
        <v>1377</v>
      </c>
      <c r="C42" s="24">
        <v>1755</v>
      </c>
      <c r="D42" s="24">
        <v>6468</v>
      </c>
      <c r="F42" s="26">
        <f t="shared" si="4"/>
        <v>1.3525721455457966</v>
      </c>
      <c r="H42" s="25">
        <f t="shared" si="5"/>
        <v>0.35257214554579663</v>
      </c>
      <c r="K42" s="2">
        <v>2005</v>
      </c>
      <c r="L42" s="2">
        <v>1384</v>
      </c>
      <c r="M42" s="18">
        <v>12.10615762883711</v>
      </c>
      <c r="O42" s="139">
        <v>1359</v>
      </c>
      <c r="P42" s="147">
        <v>0.41843971631205679</v>
      </c>
    </row>
    <row r="43" spans="2:19" ht="22.5" x14ac:dyDescent="0.55000000000000004">
      <c r="B43" s="21">
        <v>1378</v>
      </c>
      <c r="C43" s="24">
        <v>1755</v>
      </c>
      <c r="D43" s="24">
        <v>8634</v>
      </c>
      <c r="F43" s="26">
        <f t="shared" si="4"/>
        <v>1.3348794063079776</v>
      </c>
      <c r="H43" s="25">
        <f t="shared" si="5"/>
        <v>0.33487940630797763</v>
      </c>
      <c r="K43" s="2">
        <v>2006</v>
      </c>
      <c r="L43" s="2">
        <v>1385</v>
      </c>
      <c r="M43" s="18">
        <v>13.698941991661551</v>
      </c>
      <c r="O43" s="139">
        <v>1358</v>
      </c>
      <c r="P43" s="147">
        <v>0.40999999999999992</v>
      </c>
    </row>
    <row r="44" spans="2:19" ht="22.5" x14ac:dyDescent="0.55000000000000004">
      <c r="B44" s="21">
        <v>1379</v>
      </c>
      <c r="C44" s="24">
        <v>1755</v>
      </c>
      <c r="D44" s="24">
        <v>8131</v>
      </c>
      <c r="F44" s="26">
        <f t="shared" si="4"/>
        <v>0.94174195042853837</v>
      </c>
      <c r="H44" s="25">
        <f t="shared" si="5"/>
        <v>-5.8258049571461634E-2</v>
      </c>
      <c r="K44" s="2">
        <v>2007</v>
      </c>
      <c r="L44" s="2">
        <v>1386</v>
      </c>
      <c r="M44" s="18">
        <v>17.229154463361795</v>
      </c>
      <c r="O44" s="139">
        <v>1357</v>
      </c>
      <c r="P44" s="147">
        <v>0.40845070422535201</v>
      </c>
    </row>
    <row r="45" spans="2:19" ht="22.5" x14ac:dyDescent="0.55000000000000004">
      <c r="B45" s="21">
        <v>1380</v>
      </c>
      <c r="C45" s="24">
        <v>1755</v>
      </c>
      <c r="D45" s="24">
        <v>7925</v>
      </c>
      <c r="F45" s="26">
        <f t="shared" si="4"/>
        <v>0.97466486287049559</v>
      </c>
      <c r="H45" s="25">
        <f t="shared" si="5"/>
        <v>-2.5335137129504415E-2</v>
      </c>
      <c r="K45" s="2">
        <v>2008</v>
      </c>
      <c r="L45" s="2">
        <v>1387</v>
      </c>
      <c r="M45" s="18">
        <v>25.548118648080155</v>
      </c>
      <c r="O45" s="139" t="s">
        <v>17930</v>
      </c>
      <c r="P45" s="147">
        <v>0.35257214554579663</v>
      </c>
    </row>
    <row r="46" spans="2:19" x14ac:dyDescent="0.25">
      <c r="B46" s="21">
        <v>1381</v>
      </c>
      <c r="C46" s="24">
        <v>7958</v>
      </c>
      <c r="D46" s="24">
        <v>7991</v>
      </c>
      <c r="F46" s="26">
        <f t="shared" si="4"/>
        <v>1.0083280757097792</v>
      </c>
      <c r="H46" s="25">
        <f t="shared" si="5"/>
        <v>8.3280757097792257E-3</v>
      </c>
      <c r="K46" s="2">
        <v>2009</v>
      </c>
      <c r="L46" s="2">
        <v>1388</v>
      </c>
      <c r="M46" s="18">
        <v>9.4657519714334661</v>
      </c>
    </row>
    <row r="47" spans="2:19" x14ac:dyDescent="0.25">
      <c r="B47" s="21">
        <v>1382</v>
      </c>
      <c r="C47" s="24">
        <v>8282</v>
      </c>
      <c r="D47" s="24">
        <v>8323</v>
      </c>
      <c r="F47" s="26">
        <f t="shared" si="4"/>
        <v>1.0415467400825928</v>
      </c>
      <c r="H47" s="25">
        <f t="shared" si="5"/>
        <v>4.1546740082592848E-2</v>
      </c>
      <c r="K47" s="2">
        <v>2010</v>
      </c>
      <c r="L47" s="2">
        <v>1389</v>
      </c>
      <c r="M47" s="18">
        <v>13.921117043015062</v>
      </c>
    </row>
    <row r="48" spans="2:19" x14ac:dyDescent="0.25">
      <c r="B48" s="21">
        <v>1383</v>
      </c>
      <c r="C48" s="24">
        <v>8719</v>
      </c>
      <c r="D48" s="24">
        <v>8747</v>
      </c>
      <c r="F48" s="26">
        <f t="shared" si="4"/>
        <v>1.0509431695302174</v>
      </c>
      <c r="H48" s="25">
        <f t="shared" si="5"/>
        <v>5.094316953021738E-2</v>
      </c>
      <c r="K48" s="2">
        <v>2011</v>
      </c>
      <c r="L48" s="2">
        <v>1390</v>
      </c>
      <c r="M48" s="18">
        <v>26.364380899534368</v>
      </c>
      <c r="N48">
        <f>_xlfn.STDEV.P(D35:D44)</f>
        <v>2520.8546605466972</v>
      </c>
    </row>
    <row r="49" spans="2:14" x14ac:dyDescent="0.25">
      <c r="B49" s="21">
        <v>1384</v>
      </c>
      <c r="C49" s="24">
        <v>9023</v>
      </c>
      <c r="D49" s="24">
        <v>9042</v>
      </c>
      <c r="F49" s="26">
        <f t="shared" si="4"/>
        <v>1.0337258488624672</v>
      </c>
      <c r="H49" s="25">
        <f t="shared" si="5"/>
        <v>3.3725848862467211E-2</v>
      </c>
      <c r="K49" s="2">
        <v>2012</v>
      </c>
      <c r="L49" s="2">
        <v>1391</v>
      </c>
      <c r="M49" s="18">
        <v>28.558178487212828</v>
      </c>
      <c r="N49">
        <f>STDEVA(D35:D44)</f>
        <v>2657.2141258593874</v>
      </c>
    </row>
    <row r="50" spans="2:14" x14ac:dyDescent="0.25">
      <c r="B50" s="21">
        <v>1385</v>
      </c>
      <c r="C50" s="24">
        <v>9195</v>
      </c>
      <c r="D50" s="24">
        <v>9226</v>
      </c>
      <c r="F50" s="26">
        <f t="shared" si="4"/>
        <v>1.0203494802034947</v>
      </c>
      <c r="H50" s="25">
        <f t="shared" si="5"/>
        <v>2.0349480203494696E-2</v>
      </c>
      <c r="K50" s="2">
        <v>2013</v>
      </c>
      <c r="L50" s="2">
        <v>1392</v>
      </c>
      <c r="M50" s="18">
        <v>32.072949396267568</v>
      </c>
    </row>
    <row r="51" spans="2:14" x14ac:dyDescent="0.25">
      <c r="B51" s="21">
        <v>1386</v>
      </c>
      <c r="C51" s="24">
        <v>9285</v>
      </c>
      <c r="D51" s="24">
        <v>9357</v>
      </c>
      <c r="F51" s="26">
        <f t="shared" si="4"/>
        <v>1.0141990028181227</v>
      </c>
      <c r="H51" s="25">
        <f t="shared" si="5"/>
        <v>1.4199002818122697E-2</v>
      </c>
      <c r="K51" s="2">
        <v>2014</v>
      </c>
      <c r="L51" s="2">
        <v>1393</v>
      </c>
      <c r="M51" s="18">
        <v>14.825646315939146</v>
      </c>
    </row>
    <row r="52" spans="2:14" x14ac:dyDescent="0.25">
      <c r="B52" s="21">
        <v>1387</v>
      </c>
      <c r="C52" s="24">
        <v>9574</v>
      </c>
      <c r="D52" s="24">
        <v>9667</v>
      </c>
      <c r="F52" s="26">
        <f t="shared" si="4"/>
        <v>1.033130276798119</v>
      </c>
      <c r="H52" s="25">
        <f t="shared" si="5"/>
        <v>3.3130276798118974E-2</v>
      </c>
      <c r="K52" s="2">
        <v>2015</v>
      </c>
      <c r="L52" s="2">
        <v>1394</v>
      </c>
      <c r="M52" s="18">
        <v>11.287158969864276</v>
      </c>
    </row>
    <row r="53" spans="2:14" x14ac:dyDescent="0.25">
      <c r="B53" s="21">
        <v>1388</v>
      </c>
      <c r="C53" s="24">
        <v>9920</v>
      </c>
      <c r="D53" s="24">
        <v>9979</v>
      </c>
      <c r="F53" s="26">
        <f t="shared" si="4"/>
        <v>1.0322747491465811</v>
      </c>
      <c r="H53" s="25">
        <f t="shared" si="5"/>
        <v>3.2274749146581128E-2</v>
      </c>
      <c r="K53" s="2">
        <v>2016</v>
      </c>
      <c r="L53" s="2">
        <v>1395</v>
      </c>
      <c r="M53" s="18">
        <v>6.7512246620593963</v>
      </c>
    </row>
    <row r="54" spans="2:14" x14ac:dyDescent="0.25">
      <c r="B54" s="21">
        <v>1389</v>
      </c>
      <c r="C54" s="24">
        <v>10339</v>
      </c>
      <c r="D54" s="24">
        <v>10601</v>
      </c>
      <c r="F54" s="26">
        <f t="shared" si="4"/>
        <v>1.0623308948792465</v>
      </c>
      <c r="H54" s="25">
        <f t="shared" si="5"/>
        <v>6.2330894879246479E-2</v>
      </c>
      <c r="K54" s="2">
        <v>2017</v>
      </c>
      <c r="L54" s="2">
        <v>1396</v>
      </c>
      <c r="M54" s="18">
        <v>8.129031454134017</v>
      </c>
    </row>
    <row r="55" spans="2:14" x14ac:dyDescent="0.25">
      <c r="B55" s="21">
        <v>1390</v>
      </c>
      <c r="C55" s="24">
        <v>10962</v>
      </c>
      <c r="D55" s="24">
        <v>13568</v>
      </c>
      <c r="E55" s="2"/>
      <c r="F55" s="26">
        <f t="shared" si="4"/>
        <v>1.2798792566738988</v>
      </c>
      <c r="H55" s="25">
        <f t="shared" si="5"/>
        <v>0.27987925667389879</v>
      </c>
      <c r="K55" s="2">
        <v>2018</v>
      </c>
      <c r="L55" s="2">
        <v>1397</v>
      </c>
      <c r="M55" s="18">
        <v>26.631524491812854</v>
      </c>
    </row>
    <row r="56" spans="2:14" x14ac:dyDescent="0.25">
      <c r="B56" s="21">
        <v>1391</v>
      </c>
      <c r="C56" s="24">
        <v>12260</v>
      </c>
      <c r="D56" s="24">
        <v>26059</v>
      </c>
      <c r="F56" s="26">
        <f t="shared" si="4"/>
        <v>1.9206220518867925</v>
      </c>
      <c r="H56" s="25">
        <f t="shared" si="5"/>
        <v>0.92062205188679247</v>
      </c>
      <c r="K56" s="2">
        <v>2019</v>
      </c>
      <c r="L56" s="2">
        <v>1398</v>
      </c>
      <c r="M56" s="18">
        <v>34.376668661609997</v>
      </c>
    </row>
    <row r="57" spans="2:14" x14ac:dyDescent="0.25">
      <c r="B57" s="21">
        <v>1392</v>
      </c>
      <c r="C57" s="24">
        <v>21253</v>
      </c>
      <c r="D57" s="24">
        <v>31839</v>
      </c>
      <c r="F57" s="26">
        <f t="shared" si="4"/>
        <v>1.2218043670133159</v>
      </c>
      <c r="H57" s="25">
        <f t="shared" si="5"/>
        <v>0.22180436701331585</v>
      </c>
      <c r="K57" s="2">
        <v>2020</v>
      </c>
      <c r="L57" s="2">
        <v>1399</v>
      </c>
      <c r="M57" s="18">
        <v>36.199955578739583</v>
      </c>
    </row>
    <row r="58" spans="2:14" x14ac:dyDescent="0.25">
      <c r="B58" s="21">
        <v>1393</v>
      </c>
      <c r="C58" s="24">
        <v>26509</v>
      </c>
      <c r="D58" s="24">
        <v>32801</v>
      </c>
      <c r="F58" s="26">
        <f t="shared" si="4"/>
        <v>1.0302145167875876</v>
      </c>
      <c r="H58" s="25">
        <f t="shared" si="5"/>
        <v>3.0214516787587575E-2</v>
      </c>
      <c r="K58" s="2">
        <v>2021</v>
      </c>
      <c r="L58" s="2">
        <v>1400</v>
      </c>
      <c r="M58" s="18">
        <v>39.727212112181419</v>
      </c>
    </row>
    <row r="59" spans="2:14" x14ac:dyDescent="0.25">
      <c r="B59" s="21">
        <v>1394</v>
      </c>
      <c r="C59" s="24">
        <v>29580</v>
      </c>
      <c r="D59" s="24">
        <v>34501</v>
      </c>
      <c r="F59" s="26">
        <f t="shared" si="4"/>
        <v>1.0518276881802384</v>
      </c>
      <c r="H59" s="25">
        <f t="shared" si="5"/>
        <v>5.1827688180238418E-2</v>
      </c>
      <c r="K59" s="2">
        <v>2022</v>
      </c>
      <c r="L59" s="2">
        <v>1401</v>
      </c>
      <c r="M59" s="18">
        <v>45</v>
      </c>
    </row>
    <row r="60" spans="2:14" x14ac:dyDescent="0.25">
      <c r="B60" s="21">
        <v>1395</v>
      </c>
      <c r="C60" s="24">
        <v>31389</v>
      </c>
      <c r="D60" s="24">
        <v>36440</v>
      </c>
      <c r="F60" s="26">
        <f t="shared" si="4"/>
        <v>1.0562012695284195</v>
      </c>
      <c r="H60" s="25">
        <f t="shared" si="5"/>
        <v>5.6201269528419528E-2</v>
      </c>
    </row>
    <row r="61" spans="2:14" x14ac:dyDescent="0.25">
      <c r="B61" s="21">
        <v>1396</v>
      </c>
      <c r="C61" s="24">
        <v>34214</v>
      </c>
      <c r="D61" s="24">
        <v>40453</v>
      </c>
      <c r="E61" s="22" t="s">
        <v>10330</v>
      </c>
      <c r="F61" s="26">
        <f t="shared" si="4"/>
        <v>1.110126234906696</v>
      </c>
      <c r="H61" s="25">
        <f t="shared" si="5"/>
        <v>0.11012623490669604</v>
      </c>
    </row>
    <row r="62" spans="2:14" x14ac:dyDescent="0.25">
      <c r="B62" s="21">
        <v>1397</v>
      </c>
      <c r="C62" s="24">
        <v>41950</v>
      </c>
      <c r="D62" s="24">
        <v>103378</v>
      </c>
      <c r="E62" s="24">
        <v>91196</v>
      </c>
      <c r="F62" s="26">
        <f t="shared" si="4"/>
        <v>2.5555088621363065</v>
      </c>
      <c r="H62" s="25">
        <f t="shared" si="5"/>
        <v>1.5555088621363065</v>
      </c>
    </row>
    <row r="63" spans="2:14" x14ac:dyDescent="0.25">
      <c r="B63" s="21">
        <v>1398</v>
      </c>
      <c r="C63" s="24">
        <v>42000</v>
      </c>
      <c r="D63" s="24">
        <v>129185</v>
      </c>
      <c r="E63" s="24">
        <v>112905</v>
      </c>
      <c r="F63" s="26">
        <f t="shared" si="4"/>
        <v>1.2496372535742615</v>
      </c>
      <c r="G63" s="26">
        <f>E63/E62</f>
        <v>1.238047721391289</v>
      </c>
      <c r="H63" s="25">
        <f t="shared" si="5"/>
        <v>0.24963725357426148</v>
      </c>
      <c r="I63" s="25">
        <f>E63/E62-1</f>
        <v>0.23804772139128905</v>
      </c>
      <c r="J63" s="25"/>
    </row>
    <row r="64" spans="2:14" x14ac:dyDescent="0.25">
      <c r="B64" s="21">
        <v>1399</v>
      </c>
      <c r="C64" s="24">
        <v>42000</v>
      </c>
      <c r="D64" s="24">
        <v>228809</v>
      </c>
      <c r="E64" s="24">
        <v>209579</v>
      </c>
      <c r="F64" s="26">
        <f t="shared" si="4"/>
        <v>1.7711731238146844</v>
      </c>
      <c r="G64" s="26">
        <f>E64/E63</f>
        <v>1.856241973340419</v>
      </c>
      <c r="H64" s="25">
        <f t="shared" si="5"/>
        <v>0.77117312381468439</v>
      </c>
      <c r="I64" s="25">
        <f>E64/E63-1</f>
        <v>0.85624197334041896</v>
      </c>
      <c r="J64" s="25"/>
    </row>
    <row r="65" spans="2:10" x14ac:dyDescent="0.25">
      <c r="B65" s="21">
        <v>1400</v>
      </c>
      <c r="C65" s="24">
        <v>42000</v>
      </c>
      <c r="D65" s="24">
        <v>259476</v>
      </c>
      <c r="E65" s="24">
        <v>230835</v>
      </c>
      <c r="F65" s="26">
        <f t="shared" si="4"/>
        <v>1.1340288187964633</v>
      </c>
      <c r="G65" s="26">
        <f>E65/E64</f>
        <v>1.1014223753334065</v>
      </c>
      <c r="H65" s="25">
        <f t="shared" si="5"/>
        <v>0.13402881879646333</v>
      </c>
      <c r="I65" s="25">
        <f>E65/E64-1</f>
        <v>0.10142237533340648</v>
      </c>
      <c r="J65" s="25"/>
    </row>
    <row r="66" spans="2:10" x14ac:dyDescent="0.25">
      <c r="B66" s="21">
        <v>1401</v>
      </c>
      <c r="C66" s="24">
        <v>42000</v>
      </c>
      <c r="D66" s="24">
        <v>349266</v>
      </c>
      <c r="E66" s="24">
        <v>273892</v>
      </c>
      <c r="F66" s="26">
        <f t="shared" si="4"/>
        <v>1.3460435647227489</v>
      </c>
      <c r="G66" s="26">
        <f>E66/E65</f>
        <v>1.186527173089003</v>
      </c>
      <c r="H66" s="25">
        <f t="shared" si="5"/>
        <v>0.34604356472274889</v>
      </c>
      <c r="I66" s="25">
        <f>E66/E65-1</f>
        <v>0.18652717308900302</v>
      </c>
      <c r="J66" s="25"/>
    </row>
    <row r="67" spans="2:10" x14ac:dyDescent="0.25">
      <c r="B67" s="21">
        <v>1402</v>
      </c>
      <c r="C67" s="24">
        <v>285000</v>
      </c>
      <c r="D67" s="24">
        <v>517807.60271518602</v>
      </c>
      <c r="E67" s="24">
        <v>380214</v>
      </c>
      <c r="F67" s="26" t="e">
        <f>#REF!/D66</f>
        <v>#REF!</v>
      </c>
      <c r="G67" s="26">
        <f>E67/E66</f>
        <v>1.3881895053524747</v>
      </c>
      <c r="H67" s="25" t="e">
        <f>#REF!/D66-1</f>
        <v>#REF!</v>
      </c>
      <c r="I67" s="25">
        <f>E67/E66-1</f>
        <v>0.38818950535247465</v>
      </c>
      <c r="J67" s="25"/>
    </row>
    <row r="68" spans="2:10" x14ac:dyDescent="0.25">
      <c r="B68" s="21">
        <v>1403</v>
      </c>
      <c r="C68" s="24">
        <v>285000</v>
      </c>
      <c r="D68" s="24">
        <v>690807.60271518596</v>
      </c>
      <c r="E68" s="24"/>
    </row>
    <row r="69" spans="2:10" x14ac:dyDescent="0.25">
      <c r="B69" s="21">
        <v>1404</v>
      </c>
      <c r="C69" s="24"/>
      <c r="D69" s="24"/>
      <c r="E69" s="24"/>
    </row>
    <row r="70" spans="2:10" x14ac:dyDescent="0.25">
      <c r="B70" s="21">
        <v>1405</v>
      </c>
      <c r="C70" s="24"/>
      <c r="D70" s="24"/>
      <c r="E70" s="24"/>
    </row>
    <row r="72" spans="2:10" x14ac:dyDescent="0.25">
      <c r="B72" s="22" t="s">
        <v>13</v>
      </c>
      <c r="C72" s="22" t="s">
        <v>20723</v>
      </c>
      <c r="E72" t="s">
        <v>20701</v>
      </c>
    </row>
    <row r="73" spans="2:10" x14ac:dyDescent="0.25">
      <c r="B73" s="19">
        <v>1359</v>
      </c>
      <c r="C73" s="25">
        <v>0.41843971631205701</v>
      </c>
      <c r="D73">
        <v>7</v>
      </c>
      <c r="E73">
        <v>19.167582320554178</v>
      </c>
      <c r="F73" s="2">
        <f>E73/100</f>
        <v>0.19167582320554177</v>
      </c>
      <c r="G73" s="2">
        <v>0.19167582320554177</v>
      </c>
    </row>
    <row r="74" spans="2:10" x14ac:dyDescent="0.25">
      <c r="B74" s="21">
        <v>1373</v>
      </c>
      <c r="C74" s="25">
        <v>0.45902547065337762</v>
      </c>
      <c r="D74">
        <v>6</v>
      </c>
      <c r="E74">
        <v>9.1881498391293448</v>
      </c>
      <c r="F74" s="2">
        <f t="shared" ref="F74:F79" si="6">E74/100</f>
        <v>9.1881498391293448E-2</v>
      </c>
      <c r="G74" s="2">
        <v>9.1881498391293448E-2</v>
      </c>
    </row>
    <row r="75" spans="2:10" x14ac:dyDescent="0.25">
      <c r="B75" s="21">
        <v>1402</v>
      </c>
      <c r="C75" s="25">
        <v>0.48883658873179758</v>
      </c>
      <c r="D75">
        <v>5</v>
      </c>
      <c r="E75">
        <v>49.993141030541821</v>
      </c>
      <c r="F75" s="2">
        <f t="shared" si="6"/>
        <v>0.49993141030541821</v>
      </c>
      <c r="G75" s="2">
        <v>0.49993141030541821</v>
      </c>
    </row>
    <row r="76" spans="2:10" x14ac:dyDescent="0.25">
      <c r="B76" s="21">
        <v>1374</v>
      </c>
      <c r="C76" s="25">
        <v>0.53168880455407974</v>
      </c>
      <c r="D76">
        <v>4</v>
      </c>
      <c r="E76">
        <v>20.147682945444068</v>
      </c>
      <c r="F76" s="2">
        <f t="shared" si="6"/>
        <v>0.20147682945444068</v>
      </c>
      <c r="G76" s="2">
        <v>0.20147682945444068</v>
      </c>
    </row>
    <row r="77" spans="2:10" x14ac:dyDescent="0.25">
      <c r="B77" s="21">
        <v>1399</v>
      </c>
      <c r="C77" s="25">
        <v>0.77117312381468439</v>
      </c>
      <c r="D77">
        <v>3</v>
      </c>
      <c r="E77">
        <v>72.223863592030767</v>
      </c>
      <c r="F77" s="2">
        <f t="shared" si="6"/>
        <v>0.72223863592030768</v>
      </c>
      <c r="G77" s="2">
        <v>0.72223863592030768</v>
      </c>
    </row>
    <row r="78" spans="2:10" x14ac:dyDescent="0.25">
      <c r="B78" s="21">
        <v>1391</v>
      </c>
      <c r="C78" s="25">
        <v>0.92062205188679247</v>
      </c>
      <c r="D78">
        <v>2</v>
      </c>
      <c r="E78">
        <v>-37.463565702282885</v>
      </c>
      <c r="F78" s="2">
        <f t="shared" si="6"/>
        <v>-0.37463565702282886</v>
      </c>
      <c r="G78" s="2">
        <v>-0.37463565702282886</v>
      </c>
    </row>
    <row r="79" spans="2:10" x14ac:dyDescent="0.25">
      <c r="B79" s="21">
        <v>1397</v>
      </c>
      <c r="C79" s="25">
        <v>1.5555088621363065</v>
      </c>
      <c r="D79">
        <v>1</v>
      </c>
      <c r="E79">
        <v>234.70317218905151</v>
      </c>
      <c r="F79" s="2">
        <f t="shared" si="6"/>
        <v>2.3470317218905152</v>
      </c>
      <c r="G79" s="2">
        <v>2.3470317218905152</v>
      </c>
    </row>
    <row r="80" spans="2:10" x14ac:dyDescent="0.25">
      <c r="B80" s="21">
        <v>1338</v>
      </c>
    </row>
    <row r="81" spans="2:3" x14ac:dyDescent="0.25">
      <c r="B81" s="21">
        <v>1358</v>
      </c>
      <c r="C81" s="25">
        <v>0.40999999999999992</v>
      </c>
    </row>
    <row r="82" spans="2:3" x14ac:dyDescent="0.25">
      <c r="B82" s="19">
        <v>1357</v>
      </c>
      <c r="C82" s="25">
        <v>0.40845070422535201</v>
      </c>
    </row>
    <row r="83" spans="2:3" ht="26.25" x14ac:dyDescent="0.25">
      <c r="B83" s="21" t="s">
        <v>17928</v>
      </c>
      <c r="C83" s="25">
        <v>0.35257214554579663</v>
      </c>
    </row>
    <row r="84" spans="2:3" x14ac:dyDescent="0.25">
      <c r="B84" s="21">
        <v>1360</v>
      </c>
      <c r="C84" s="25">
        <v>0.35000000000000009</v>
      </c>
    </row>
    <row r="85" spans="2:3" x14ac:dyDescent="0.25">
      <c r="B85" s="21">
        <v>1401</v>
      </c>
      <c r="C85" s="25">
        <v>0.34604356472274889</v>
      </c>
    </row>
    <row r="86" spans="2:3" x14ac:dyDescent="0.25">
      <c r="B86" s="21">
        <v>1366</v>
      </c>
      <c r="C86" s="25">
        <v>0.33557951482479775</v>
      </c>
    </row>
    <row r="87" spans="2:3" x14ac:dyDescent="0.25">
      <c r="B87" s="21">
        <v>1378</v>
      </c>
      <c r="C87" s="25">
        <v>0.33487940630797763</v>
      </c>
    </row>
    <row r="88" spans="2:3" x14ac:dyDescent="0.25">
      <c r="B88" s="21">
        <v>1361</v>
      </c>
      <c r="C88" s="25">
        <v>0.29629629629629628</v>
      </c>
    </row>
    <row r="89" spans="2:3" x14ac:dyDescent="0.25">
      <c r="B89" s="21">
        <v>1363</v>
      </c>
      <c r="C89" s="25">
        <v>0.28888888888888897</v>
      </c>
    </row>
    <row r="90" spans="2:3" x14ac:dyDescent="0.25">
      <c r="B90" s="21">
        <v>1362</v>
      </c>
      <c r="C90" s="25">
        <v>0.28571428571428581</v>
      </c>
    </row>
    <row r="91" spans="2:3" x14ac:dyDescent="0.25">
      <c r="B91" s="21">
        <v>1390</v>
      </c>
      <c r="C91" s="25">
        <v>0.27987925667389879</v>
      </c>
    </row>
    <row r="92" spans="2:3" x14ac:dyDescent="0.25">
      <c r="B92" s="19">
        <v>1398</v>
      </c>
      <c r="C92" s="25">
        <v>0.24963725357426148</v>
      </c>
    </row>
    <row r="93" spans="2:3" x14ac:dyDescent="0.25">
      <c r="B93" s="21">
        <v>1368</v>
      </c>
      <c r="C93" s="25">
        <v>0.24958592132505175</v>
      </c>
    </row>
    <row r="94" spans="2:3" x14ac:dyDescent="0.25">
      <c r="B94" s="21">
        <v>1392</v>
      </c>
      <c r="C94" s="25">
        <v>0.22180436701331585</v>
      </c>
    </row>
    <row r="95" spans="2:3" x14ac:dyDescent="0.25">
      <c r="B95" s="21">
        <v>1365</v>
      </c>
      <c r="C95" s="25">
        <v>0.20846905537459293</v>
      </c>
    </row>
    <row r="96" spans="2:3" x14ac:dyDescent="0.25">
      <c r="B96" s="21">
        <v>1372</v>
      </c>
      <c r="C96" s="25">
        <v>0.20560747663551404</v>
      </c>
    </row>
    <row r="97" spans="2:3" x14ac:dyDescent="0.25">
      <c r="B97" s="21">
        <v>1369</v>
      </c>
      <c r="C97" s="25">
        <v>0.16999420097754947</v>
      </c>
    </row>
    <row r="98" spans="2:3" x14ac:dyDescent="0.25">
      <c r="B98" s="21">
        <v>1400</v>
      </c>
      <c r="C98" s="25">
        <v>0.13402881879646333</v>
      </c>
    </row>
    <row r="99" spans="2:3" x14ac:dyDescent="0.25">
      <c r="B99" s="21">
        <v>1396</v>
      </c>
      <c r="C99" s="25">
        <v>0.11012623490669604</v>
      </c>
    </row>
    <row r="100" spans="2:3" x14ac:dyDescent="0.25">
      <c r="B100" s="21">
        <v>1375</v>
      </c>
      <c r="C100" s="25">
        <v>0.10158572844400404</v>
      </c>
    </row>
    <row r="101" spans="2:3" x14ac:dyDescent="0.25">
      <c r="B101" s="21">
        <v>1376</v>
      </c>
      <c r="C101" s="25">
        <v>7.5573549257759831E-2</v>
      </c>
    </row>
    <row r="102" spans="2:3" x14ac:dyDescent="0.25">
      <c r="B102" s="21">
        <v>1389</v>
      </c>
      <c r="C102" s="25">
        <v>6.2330894879246479E-2</v>
      </c>
    </row>
    <row r="103" spans="2:3" x14ac:dyDescent="0.25">
      <c r="B103" s="21">
        <v>1364</v>
      </c>
      <c r="C103" s="25">
        <v>5.862068965517242E-2</v>
      </c>
    </row>
    <row r="104" spans="2:3" x14ac:dyDescent="0.25">
      <c r="B104" s="21">
        <v>1395</v>
      </c>
      <c r="C104" s="25">
        <v>5.6201269528419528E-2</v>
      </c>
    </row>
    <row r="105" spans="2:3" x14ac:dyDescent="0.25">
      <c r="B105" s="21">
        <v>1371</v>
      </c>
      <c r="C105" s="25">
        <v>5.4781016758203016E-2</v>
      </c>
    </row>
    <row r="106" spans="2:3" x14ac:dyDescent="0.25">
      <c r="B106" s="21">
        <v>1394</v>
      </c>
      <c r="C106" s="25">
        <v>5.1827688180238418E-2</v>
      </c>
    </row>
    <row r="107" spans="2:3" x14ac:dyDescent="0.25">
      <c r="B107" s="21">
        <v>1383</v>
      </c>
      <c r="C107" s="25">
        <v>5.094316953021738E-2</v>
      </c>
    </row>
    <row r="108" spans="2:3" x14ac:dyDescent="0.25">
      <c r="B108" s="21">
        <v>1355</v>
      </c>
      <c r="C108" s="25">
        <v>4.4117647058823595E-2</v>
      </c>
    </row>
    <row r="109" spans="2:3" x14ac:dyDescent="0.25">
      <c r="B109" s="21">
        <v>1382</v>
      </c>
      <c r="C109" s="25">
        <v>4.1546740082592848E-2</v>
      </c>
    </row>
    <row r="110" spans="2:3" x14ac:dyDescent="0.25">
      <c r="B110" s="21">
        <v>1384</v>
      </c>
      <c r="C110" s="25">
        <v>3.3725848862467211E-2</v>
      </c>
    </row>
    <row r="111" spans="2:3" x14ac:dyDescent="0.25">
      <c r="B111" s="21">
        <v>1387</v>
      </c>
      <c r="C111" s="25">
        <v>3.3130276798118974E-2</v>
      </c>
    </row>
    <row r="112" spans="2:3" x14ac:dyDescent="0.25">
      <c r="B112" s="21">
        <v>1388</v>
      </c>
      <c r="C112" s="25">
        <v>3.2274749146581128E-2</v>
      </c>
    </row>
    <row r="113" spans="2:3" x14ac:dyDescent="0.25">
      <c r="B113" s="21">
        <v>1393</v>
      </c>
      <c r="C113" s="25">
        <v>3.0214516787587575E-2</v>
      </c>
    </row>
    <row r="114" spans="2:3" x14ac:dyDescent="0.25">
      <c r="B114" s="21">
        <v>1385</v>
      </c>
      <c r="C114" s="25">
        <v>2.0349480203494696E-2</v>
      </c>
    </row>
    <row r="115" spans="2:3" x14ac:dyDescent="0.25">
      <c r="B115" s="21">
        <v>1386</v>
      </c>
      <c r="C115" s="25">
        <v>1.4199002818122697E-2</v>
      </c>
    </row>
    <row r="116" spans="2:3" x14ac:dyDescent="0.25">
      <c r="B116" s="21">
        <v>1381</v>
      </c>
      <c r="C116" s="25">
        <v>8.3280757097792257E-3</v>
      </c>
    </row>
    <row r="117" spans="2:3" x14ac:dyDescent="0.25">
      <c r="B117" s="21">
        <v>1370</v>
      </c>
      <c r="C117" s="25">
        <v>5.5937123840543723E-3</v>
      </c>
    </row>
    <row r="118" spans="2:3" x14ac:dyDescent="0.25">
      <c r="B118" s="21">
        <v>1339</v>
      </c>
      <c r="C118" s="25">
        <v>0</v>
      </c>
    </row>
    <row r="119" spans="2:3" x14ac:dyDescent="0.25">
      <c r="B119" s="21">
        <v>1340</v>
      </c>
      <c r="C119" s="25">
        <v>0</v>
      </c>
    </row>
    <row r="120" spans="2:3" x14ac:dyDescent="0.25">
      <c r="B120" s="21">
        <v>1341</v>
      </c>
      <c r="C120" s="25">
        <v>0</v>
      </c>
    </row>
    <row r="121" spans="2:3" x14ac:dyDescent="0.25">
      <c r="B121" s="21">
        <v>1342</v>
      </c>
      <c r="C121" s="25">
        <v>0</v>
      </c>
    </row>
    <row r="122" spans="2:3" x14ac:dyDescent="0.25">
      <c r="B122" s="21">
        <v>1343</v>
      </c>
      <c r="C122" s="25">
        <v>0</v>
      </c>
    </row>
    <row r="123" spans="2:3" x14ac:dyDescent="0.25">
      <c r="B123" s="21">
        <v>1344</v>
      </c>
      <c r="C123" s="25">
        <v>0</v>
      </c>
    </row>
    <row r="124" spans="2:3" x14ac:dyDescent="0.25">
      <c r="B124" s="21">
        <v>1345</v>
      </c>
      <c r="C124" s="25">
        <v>0</v>
      </c>
    </row>
    <row r="125" spans="2:3" x14ac:dyDescent="0.25">
      <c r="B125" s="21">
        <v>1346</v>
      </c>
      <c r="C125" s="25">
        <v>0</v>
      </c>
    </row>
    <row r="126" spans="2:3" x14ac:dyDescent="0.25">
      <c r="B126" s="21">
        <v>1347</v>
      </c>
      <c r="C126" s="25">
        <v>0</v>
      </c>
    </row>
    <row r="127" spans="2:3" x14ac:dyDescent="0.25">
      <c r="B127" s="21">
        <v>1348</v>
      </c>
      <c r="C127" s="25">
        <v>0</v>
      </c>
    </row>
    <row r="128" spans="2:3" x14ac:dyDescent="0.25">
      <c r="B128" s="21">
        <v>1349</v>
      </c>
      <c r="C128" s="25">
        <v>0</v>
      </c>
    </row>
    <row r="129" spans="2:3" x14ac:dyDescent="0.25">
      <c r="B129" s="21">
        <v>1350</v>
      </c>
      <c r="C129" s="25">
        <v>0</v>
      </c>
    </row>
    <row r="130" spans="2:3" x14ac:dyDescent="0.25">
      <c r="B130" s="21">
        <v>1353</v>
      </c>
      <c r="C130" s="25">
        <v>0</v>
      </c>
    </row>
    <row r="131" spans="2:3" x14ac:dyDescent="0.25">
      <c r="B131" s="21">
        <v>1354</v>
      </c>
      <c r="C131" s="25">
        <v>0</v>
      </c>
    </row>
    <row r="132" spans="2:3" x14ac:dyDescent="0.25">
      <c r="B132" s="21">
        <v>1356</v>
      </c>
      <c r="C132" s="25">
        <v>0</v>
      </c>
    </row>
    <row r="133" spans="2:3" x14ac:dyDescent="0.25">
      <c r="B133" s="21">
        <v>1352</v>
      </c>
      <c r="C133" s="25">
        <v>-1.4492753623188359E-2</v>
      </c>
    </row>
    <row r="134" spans="2:3" x14ac:dyDescent="0.25">
      <c r="B134" s="21">
        <v>1367</v>
      </c>
      <c r="C134" s="25">
        <v>-2.5227043390514625E-2</v>
      </c>
    </row>
    <row r="135" spans="2:3" x14ac:dyDescent="0.25">
      <c r="B135" s="21">
        <v>1380</v>
      </c>
      <c r="C135" s="25">
        <v>-2.5335137129504415E-2</v>
      </c>
    </row>
    <row r="136" spans="2:3" x14ac:dyDescent="0.25">
      <c r="B136" s="21">
        <v>1379</v>
      </c>
      <c r="C136" s="25">
        <v>-5.8258049571461634E-2</v>
      </c>
    </row>
    <row r="137" spans="2:3" x14ac:dyDescent="0.25">
      <c r="B137" s="21">
        <v>1351</v>
      </c>
      <c r="C137" s="25">
        <v>-9.210526315789469E-2</v>
      </c>
    </row>
  </sheetData>
  <sortState xmlns:xlrd2="http://schemas.microsoft.com/office/spreadsheetml/2017/richdata2" ref="B73:E137">
    <sortCondition descending="1" ref="D74"/>
  </sortState>
  <mergeCells count="3">
    <mergeCell ref="B1:D1"/>
    <mergeCell ref="K35:M35"/>
    <mergeCell ref="K7:R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DB015-F575-4967-9A22-8CFB2347A5B7}">
  <dimension ref="A1:AM10293"/>
  <sheetViews>
    <sheetView topLeftCell="H1" workbookViewId="0">
      <pane ySplit="2" topLeftCell="A3" activePane="bottomLeft" state="frozen"/>
      <selection pane="bottomLeft" activeCell="U4" sqref="U4"/>
    </sheetView>
  </sheetViews>
  <sheetFormatPr defaultRowHeight="15" x14ac:dyDescent="0.25"/>
  <cols>
    <col min="1" max="1" width="22.42578125" customWidth="1"/>
    <col min="2" max="2" width="4" customWidth="1"/>
    <col min="3" max="3" width="22.42578125" customWidth="1"/>
    <col min="4" max="4" width="13.42578125" style="30" customWidth="1"/>
    <col min="5" max="5" width="3.85546875" style="30" customWidth="1"/>
    <col min="6" max="7" width="13.42578125" style="30" customWidth="1"/>
    <col min="8" max="8" width="3.85546875" style="30" customWidth="1"/>
    <col min="9" max="10" width="13.42578125" style="30" customWidth="1"/>
    <col min="11" max="11" width="4.7109375" style="30" customWidth="1"/>
    <col min="12" max="13" width="13.42578125" style="30" customWidth="1"/>
    <col min="14" max="14" width="10" bestFit="1" customWidth="1"/>
    <col min="15" max="16" width="12" bestFit="1" customWidth="1"/>
    <col min="18" max="18" width="18.85546875" bestFit="1" customWidth="1"/>
    <col min="20" max="20" width="9" customWidth="1"/>
    <col min="21" max="21" width="16" customWidth="1"/>
    <col min="22" max="22" width="10.7109375" bestFit="1" customWidth="1"/>
    <col min="24" max="24" width="10.5703125" bestFit="1" customWidth="1"/>
    <col min="30" max="31" width="13.42578125" style="30" customWidth="1"/>
    <col min="34" max="34" width="22.7109375" bestFit="1" customWidth="1"/>
    <col min="35" max="35" width="10.42578125" bestFit="1" customWidth="1"/>
  </cols>
  <sheetData>
    <row r="1" spans="1:36" x14ac:dyDescent="0.25">
      <c r="C1" t="s">
        <v>18421</v>
      </c>
      <c r="F1" s="30" t="s">
        <v>18422</v>
      </c>
      <c r="I1" s="30" t="s">
        <v>18423</v>
      </c>
      <c r="L1" s="30" t="s">
        <v>18424</v>
      </c>
    </row>
    <row r="2" spans="1:36" ht="67.5" x14ac:dyDescent="0.6">
      <c r="A2" s="32" t="s">
        <v>10429</v>
      </c>
      <c r="B2" s="28"/>
      <c r="C2" s="32" t="s">
        <v>10430</v>
      </c>
      <c r="D2" s="33" t="s">
        <v>10431</v>
      </c>
      <c r="E2" s="28"/>
      <c r="F2" s="32" t="s">
        <v>10430</v>
      </c>
      <c r="G2" s="33" t="s">
        <v>10431</v>
      </c>
      <c r="H2" s="28"/>
      <c r="I2" s="32" t="s">
        <v>10430</v>
      </c>
      <c r="J2" s="33" t="s">
        <v>10431</v>
      </c>
      <c r="K2" s="28"/>
      <c r="L2" s="32" t="s">
        <v>10430</v>
      </c>
      <c r="M2" s="33" t="s">
        <v>10431</v>
      </c>
      <c r="O2" s="132" t="s">
        <v>10433</v>
      </c>
      <c r="P2" s="223" t="s">
        <v>20544</v>
      </c>
      <c r="Q2" s="132" t="s">
        <v>17898</v>
      </c>
      <c r="R2" s="223" t="s">
        <v>17899</v>
      </c>
      <c r="S2" s="259" t="s">
        <v>20542</v>
      </c>
      <c r="T2" s="255"/>
      <c r="U2" s="247" t="s">
        <v>20543</v>
      </c>
      <c r="AD2" s="244" t="s">
        <v>10432</v>
      </c>
      <c r="AE2" s="245" t="s">
        <v>18415</v>
      </c>
    </row>
    <row r="3" spans="1:36" ht="21" x14ac:dyDescent="0.55000000000000004">
      <c r="A3" s="28" t="s">
        <v>10434</v>
      </c>
      <c r="B3" s="28"/>
      <c r="C3" s="28" t="s">
        <v>10338</v>
      </c>
      <c r="D3" s="29"/>
      <c r="E3" s="29"/>
      <c r="F3" s="28" t="s">
        <v>6119</v>
      </c>
      <c r="G3" s="29">
        <v>10364</v>
      </c>
      <c r="H3" s="29"/>
      <c r="I3" s="28" t="s">
        <v>7945</v>
      </c>
      <c r="J3" s="29"/>
      <c r="K3" s="29"/>
      <c r="L3" s="28" t="s">
        <v>9772</v>
      </c>
      <c r="M3" s="29"/>
      <c r="O3" s="216" t="s">
        <v>18271</v>
      </c>
      <c r="P3" s="35">
        <f>AVERAGE(G3:G33)</f>
        <v>10857.034482758621</v>
      </c>
      <c r="Q3" s="27">
        <f>((P3/AVERAGE(D3261:D3289))-1)*100</f>
        <v>5.2516513786002639</v>
      </c>
      <c r="R3" s="136">
        <f t="shared" ref="R3:R8" si="0">GEOMEAN(S3,S15,S27,S39,S51,S63,S75,S87,S99,S111,S123,S135,S147,S159)-1</f>
        <v>2.7081432546632644E-2</v>
      </c>
      <c r="S3" s="27">
        <f>(P3/AVERAGE(D3261:D3289))</f>
        <v>1.0525165137860026</v>
      </c>
      <c r="T3" s="256" t="s">
        <v>17962</v>
      </c>
      <c r="U3" s="250">
        <f>R3</f>
        <v>2.7081432546632644E-2</v>
      </c>
      <c r="V3" s="374" t="s">
        <v>10305</v>
      </c>
      <c r="W3" s="374"/>
      <c r="AD3" s="1">
        <v>1381</v>
      </c>
      <c r="AE3"/>
    </row>
    <row r="4" spans="1:36" ht="21" x14ac:dyDescent="0.55000000000000004">
      <c r="A4" s="28" t="s">
        <v>10435</v>
      </c>
      <c r="B4" s="28"/>
      <c r="C4" s="28" t="s">
        <v>10339</v>
      </c>
      <c r="D4" s="29"/>
      <c r="E4" s="29"/>
      <c r="F4" s="28" t="s">
        <v>6120</v>
      </c>
      <c r="G4" s="29">
        <v>10364</v>
      </c>
      <c r="H4" s="29"/>
      <c r="I4" s="28" t="s">
        <v>7946</v>
      </c>
      <c r="J4" s="29"/>
      <c r="K4" s="29"/>
      <c r="L4" s="28" t="s">
        <v>9773</v>
      </c>
      <c r="M4" s="29"/>
      <c r="O4" s="216" t="s">
        <v>18272</v>
      </c>
      <c r="P4" s="35">
        <f>AVERAGE(G34:G64)</f>
        <v>11524.4</v>
      </c>
      <c r="Q4" s="27">
        <f>(P4/P3-1)*100</f>
        <v>6.146849015734257</v>
      </c>
      <c r="R4" s="136">
        <f t="shared" si="0"/>
        <v>1.5288913823463535E-2</v>
      </c>
      <c r="S4" s="27">
        <f>(P4/P3)</f>
        <v>1.0614684901573426</v>
      </c>
      <c r="T4" s="256" t="s">
        <v>17963</v>
      </c>
      <c r="U4" s="250">
        <f t="shared" ref="U4:U14" si="1">R4</f>
        <v>1.5288913823463535E-2</v>
      </c>
      <c r="V4" s="251" t="s">
        <v>14</v>
      </c>
      <c r="W4" s="5" t="s">
        <v>15</v>
      </c>
      <c r="AD4" s="1">
        <v>1382</v>
      </c>
      <c r="AE4"/>
    </row>
    <row r="5" spans="1:36" ht="21" x14ac:dyDescent="0.55000000000000004">
      <c r="A5" s="28" t="s">
        <v>10436</v>
      </c>
      <c r="B5" s="28"/>
      <c r="C5" s="28" t="s">
        <v>10340</v>
      </c>
      <c r="D5" s="29"/>
      <c r="E5" s="29"/>
      <c r="F5" s="28" t="s">
        <v>6121</v>
      </c>
      <c r="G5" s="29">
        <v>10364</v>
      </c>
      <c r="H5" s="29"/>
      <c r="I5" s="28" t="s">
        <v>7947</v>
      </c>
      <c r="J5" s="29"/>
      <c r="K5" s="29"/>
      <c r="L5" s="28" t="s">
        <v>9774</v>
      </c>
      <c r="M5" s="29"/>
      <c r="O5" s="216" t="s">
        <v>18273</v>
      </c>
      <c r="P5" s="35">
        <f>AVERAGE(G65:G95)</f>
        <v>11999.583333333334</v>
      </c>
      <c r="Q5" s="27">
        <f>(P5/P4-1)*100</f>
        <v>4.123280460009493</v>
      </c>
      <c r="R5" s="136">
        <f t="shared" si="0"/>
        <v>1.4638708049178994E-2</v>
      </c>
      <c r="S5" s="27">
        <f t="shared" ref="S5:S68" si="2">(P5/P4)</f>
        <v>1.0412328046000949</v>
      </c>
      <c r="T5" s="256" t="s">
        <v>17964</v>
      </c>
      <c r="U5" s="250">
        <f t="shared" si="1"/>
        <v>1.4638708049178994E-2</v>
      </c>
      <c r="V5" s="258" t="s">
        <v>16</v>
      </c>
      <c r="W5" s="4">
        <v>1439</v>
      </c>
      <c r="Z5">
        <f>STDEV(D3:D3289)</f>
        <v>726.27952604287054</v>
      </c>
      <c r="AA5" t="e">
        <f>STDEV(D3290:D6942)</f>
        <v>#DIV/0!</v>
      </c>
      <c r="AD5" s="1">
        <v>1383</v>
      </c>
      <c r="AE5"/>
    </row>
    <row r="6" spans="1:36" ht="21" x14ac:dyDescent="0.55000000000000004">
      <c r="A6" s="28" t="s">
        <v>10437</v>
      </c>
      <c r="B6" s="28"/>
      <c r="C6" s="28" t="s">
        <v>10341</v>
      </c>
      <c r="D6" s="29"/>
      <c r="E6" s="29"/>
      <c r="F6" s="28" t="s">
        <v>6122</v>
      </c>
      <c r="G6" s="29">
        <v>10364</v>
      </c>
      <c r="H6" s="29"/>
      <c r="I6" s="28" t="s">
        <v>7948</v>
      </c>
      <c r="J6" s="29"/>
      <c r="K6" s="29"/>
      <c r="L6" s="28" t="s">
        <v>9775</v>
      </c>
      <c r="M6" s="29"/>
      <c r="O6" s="216" t="s">
        <v>18274</v>
      </c>
      <c r="P6" s="35">
        <f>AVERAGE(G96:G126)</f>
        <v>11584</v>
      </c>
      <c r="Q6" s="27">
        <f>(P6/P5-1)*100</f>
        <v>-3.4633146984270335</v>
      </c>
      <c r="R6" s="136">
        <f t="shared" si="0"/>
        <v>2.17666499410476E-2</v>
      </c>
      <c r="S6" s="27">
        <f>(P6/P5)</f>
        <v>0.96536685301572966</v>
      </c>
      <c r="T6" s="256" t="s">
        <v>17965</v>
      </c>
      <c r="U6" s="250">
        <f t="shared" si="1"/>
        <v>2.17666499410476E-2</v>
      </c>
      <c r="V6" s="258" t="s">
        <v>17</v>
      </c>
      <c r="W6" s="4">
        <v>1439</v>
      </c>
      <c r="AD6" s="1">
        <v>1384</v>
      </c>
      <c r="AE6"/>
    </row>
    <row r="7" spans="1:36" ht="21" x14ac:dyDescent="0.55000000000000004">
      <c r="A7" s="28" t="s">
        <v>10438</v>
      </c>
      <c r="B7" s="28"/>
      <c r="C7" s="28" t="s">
        <v>2843</v>
      </c>
      <c r="D7" s="29">
        <v>7924</v>
      </c>
      <c r="E7" s="29"/>
      <c r="F7" s="28" t="s">
        <v>6123</v>
      </c>
      <c r="G7" s="29">
        <v>10364</v>
      </c>
      <c r="H7" s="29"/>
      <c r="I7" s="28" t="s">
        <v>7949</v>
      </c>
      <c r="J7" s="29"/>
      <c r="K7" s="29"/>
      <c r="L7" s="28" t="s">
        <v>9776</v>
      </c>
      <c r="M7" s="29"/>
      <c r="O7" s="216" t="s">
        <v>18275</v>
      </c>
      <c r="P7" s="35">
        <f>AVERAGE(G127:G157)</f>
        <v>11527.6</v>
      </c>
      <c r="Q7" s="27">
        <f>(P7/P6-1)*100</f>
        <v>-0.48687845303867494</v>
      </c>
      <c r="R7" s="136">
        <f t="shared" si="0"/>
        <v>2.0851317334036334E-2</v>
      </c>
      <c r="S7" s="27">
        <f t="shared" si="2"/>
        <v>0.99513121546961325</v>
      </c>
      <c r="T7" s="256" t="s">
        <v>17966</v>
      </c>
      <c r="U7" s="250">
        <f t="shared" si="1"/>
        <v>2.0851317334036334E-2</v>
      </c>
      <c r="V7" s="258" t="s">
        <v>18</v>
      </c>
      <c r="W7" s="4">
        <v>1439</v>
      </c>
      <c r="AD7" s="1">
        <v>1385</v>
      </c>
      <c r="AE7"/>
      <c r="AI7" t="s">
        <v>20541</v>
      </c>
    </row>
    <row r="8" spans="1:36" ht="21" x14ac:dyDescent="0.55000000000000004">
      <c r="A8" s="28" t="s">
        <v>10439</v>
      </c>
      <c r="B8" s="28"/>
      <c r="C8" s="28" t="s">
        <v>2844</v>
      </c>
      <c r="D8" s="29">
        <v>7924</v>
      </c>
      <c r="E8" s="29"/>
      <c r="F8" s="28" t="s">
        <v>6124</v>
      </c>
      <c r="G8" s="29">
        <v>10384</v>
      </c>
      <c r="H8" s="29"/>
      <c r="I8" s="28" t="s">
        <v>7950</v>
      </c>
      <c r="J8" s="29">
        <v>34680</v>
      </c>
      <c r="K8" s="29"/>
      <c r="L8" s="28" t="s">
        <v>9777</v>
      </c>
      <c r="M8" s="29"/>
      <c r="O8" s="216" t="s">
        <v>18276</v>
      </c>
      <c r="P8" s="35">
        <f>AVERAGE(G158:G188)</f>
        <v>12352.8</v>
      </c>
      <c r="Q8" s="27">
        <f t="shared" ref="Q8:Q68" si="3">(P8/P7-1)*100</f>
        <v>7.1584718414934523</v>
      </c>
      <c r="R8" s="136">
        <f t="shared" si="0"/>
        <v>4.1276892856286995E-2</v>
      </c>
      <c r="S8" s="27">
        <f>(P8/P7)</f>
        <v>1.0715847184149345</v>
      </c>
      <c r="T8" s="254" t="s">
        <v>17967</v>
      </c>
      <c r="U8" s="253">
        <f t="shared" si="1"/>
        <v>4.1276892856286995E-2</v>
      </c>
      <c r="V8" s="258" t="s">
        <v>19</v>
      </c>
      <c r="W8" s="4">
        <v>1439</v>
      </c>
      <c r="Z8" s="182"/>
      <c r="AA8" s="184" t="s">
        <v>17974</v>
      </c>
      <c r="AB8" s="242"/>
      <c r="AD8" s="1">
        <v>1386</v>
      </c>
      <c r="AE8" s="35"/>
      <c r="AH8" s="225" t="s">
        <v>18425</v>
      </c>
      <c r="AI8" s="225" t="s">
        <v>18426</v>
      </c>
      <c r="AJ8" s="225">
        <v>247560</v>
      </c>
    </row>
    <row r="9" spans="1:36" ht="22.5" x14ac:dyDescent="0.55000000000000004">
      <c r="A9" s="28" t="s">
        <v>10440</v>
      </c>
      <c r="B9" s="28"/>
      <c r="C9" s="28" t="s">
        <v>2845</v>
      </c>
      <c r="D9" s="29">
        <v>7924</v>
      </c>
      <c r="E9" s="29"/>
      <c r="F9" s="28" t="s">
        <v>6125</v>
      </c>
      <c r="G9" s="29">
        <v>10384</v>
      </c>
      <c r="H9" s="29"/>
      <c r="I9" s="28" t="s">
        <v>7951</v>
      </c>
      <c r="J9" s="29">
        <v>34660</v>
      </c>
      <c r="K9" s="29"/>
      <c r="L9" s="28" t="s">
        <v>9778</v>
      </c>
      <c r="M9" s="29">
        <v>251900</v>
      </c>
      <c r="O9" s="216" t="s">
        <v>18277</v>
      </c>
      <c r="P9" s="35">
        <f>AVERAGE(G219:G248)</f>
        <v>13155</v>
      </c>
      <c r="Q9" s="27">
        <f t="shared" si="3"/>
        <v>6.4940742179910638</v>
      </c>
      <c r="R9" s="136">
        <f>GEOMEAN(S9,S21,S33,S45,S57,S69,S81,S93,S105,S117,S129,S141,S153)-1</f>
        <v>5.1944231047217349E-2</v>
      </c>
      <c r="S9" s="27">
        <f t="shared" si="2"/>
        <v>1.0649407421799106</v>
      </c>
      <c r="T9" s="249" t="s">
        <v>17968</v>
      </c>
      <c r="U9" s="252">
        <f t="shared" si="1"/>
        <v>5.1944231047217349E-2</v>
      </c>
      <c r="V9" s="258" t="s">
        <v>20</v>
      </c>
      <c r="W9" s="4">
        <v>1439</v>
      </c>
      <c r="Z9" s="146">
        <f t="shared" ref="Z9:Z20" si="4">R3</f>
        <v>2.7081432546632644E-2</v>
      </c>
      <c r="AA9" s="183" t="s">
        <v>17962</v>
      </c>
      <c r="AB9" s="243"/>
      <c r="AC9" s="243"/>
      <c r="AD9" s="1">
        <v>1387</v>
      </c>
      <c r="AE9" s="35"/>
      <c r="AF9" s="243"/>
      <c r="AH9" s="226" t="s">
        <v>18427</v>
      </c>
      <c r="AI9" s="226" t="s">
        <v>18428</v>
      </c>
      <c r="AJ9" s="226">
        <v>252330</v>
      </c>
    </row>
    <row r="10" spans="1:36" ht="22.5" x14ac:dyDescent="0.55000000000000004">
      <c r="A10" s="28" t="s">
        <v>10441</v>
      </c>
      <c r="B10" s="28"/>
      <c r="C10" s="28" t="s">
        <v>2846</v>
      </c>
      <c r="D10" s="29">
        <v>7924</v>
      </c>
      <c r="E10" s="29"/>
      <c r="F10" s="28" t="s">
        <v>6126</v>
      </c>
      <c r="G10" s="29">
        <v>10392</v>
      </c>
      <c r="H10" s="29"/>
      <c r="I10" s="28" t="s">
        <v>7952</v>
      </c>
      <c r="J10" s="29"/>
      <c r="K10" s="29"/>
      <c r="L10" s="28" t="s">
        <v>9779</v>
      </c>
      <c r="M10" s="29">
        <v>256500</v>
      </c>
      <c r="O10" s="216" t="s">
        <v>18278</v>
      </c>
      <c r="P10" s="35">
        <f>AVERAGE(G100:G130)</f>
        <v>11525.384615384615</v>
      </c>
      <c r="Q10" s="27">
        <f t="shared" si="3"/>
        <v>-12.387802239569634</v>
      </c>
      <c r="R10" s="136">
        <f>GEOMEAN(S10,S22,S34,S46,S58,S70,S82,S94,S106,S118,S130,S142,S154,S166)-1</f>
        <v>-6.7666675611299798E-4</v>
      </c>
      <c r="S10" s="27">
        <f t="shared" si="2"/>
        <v>0.87612197760430366</v>
      </c>
      <c r="T10" s="256" t="s">
        <v>17969</v>
      </c>
      <c r="U10" s="250">
        <f t="shared" si="1"/>
        <v>-6.7666675611299798E-4</v>
      </c>
      <c r="V10" s="258" t="s">
        <v>21</v>
      </c>
      <c r="W10" s="4">
        <v>1439</v>
      </c>
      <c r="Z10" s="146">
        <f t="shared" si="4"/>
        <v>1.5288913823463535E-2</v>
      </c>
      <c r="AA10" s="183" t="s">
        <v>17963</v>
      </c>
      <c r="AB10" s="243"/>
      <c r="AC10" s="243"/>
      <c r="AD10" s="1">
        <v>1388</v>
      </c>
      <c r="AE10" s="35"/>
      <c r="AF10" s="243"/>
      <c r="AH10" s="225" t="s">
        <v>18429</v>
      </c>
      <c r="AI10" s="225" t="s">
        <v>18430</v>
      </c>
      <c r="AJ10" s="225">
        <v>252540</v>
      </c>
    </row>
    <row r="11" spans="1:36" ht="22.5" x14ac:dyDescent="0.55000000000000004">
      <c r="A11" s="28" t="s">
        <v>10442</v>
      </c>
      <c r="B11" s="28"/>
      <c r="C11" s="28" t="s">
        <v>2847</v>
      </c>
      <c r="D11" s="29">
        <v>7924</v>
      </c>
      <c r="E11" s="29"/>
      <c r="F11" s="28" t="s">
        <v>6127</v>
      </c>
      <c r="G11" s="29">
        <v>10394</v>
      </c>
      <c r="H11" s="29"/>
      <c r="I11" s="28" t="s">
        <v>7953</v>
      </c>
      <c r="J11" s="29">
        <v>35130</v>
      </c>
      <c r="K11" s="29"/>
      <c r="L11" s="28" t="s">
        <v>9780</v>
      </c>
      <c r="M11" s="29"/>
      <c r="O11" s="216" t="s">
        <v>18279</v>
      </c>
      <c r="P11" s="35">
        <f>AVERAGE(G249:G278)</f>
        <v>13760.833333333334</v>
      </c>
      <c r="Q11" s="27">
        <f t="shared" si="3"/>
        <v>19.39587087588157</v>
      </c>
      <c r="R11" s="136">
        <f>GEOMEAN(S11,S23,S35,S47,S59,S71,S83,S95,S107,S119,S131,S143,S155,S167)-1</f>
        <v>1.1088797250395466E-2</v>
      </c>
      <c r="S11" s="27">
        <f t="shared" si="2"/>
        <v>1.1939587087588157</v>
      </c>
      <c r="T11" s="256" t="s">
        <v>17970</v>
      </c>
      <c r="U11" s="250">
        <f t="shared" si="1"/>
        <v>1.1088797250395466E-2</v>
      </c>
      <c r="V11" s="258" t="s">
        <v>22</v>
      </c>
      <c r="W11" s="4">
        <v>1439</v>
      </c>
      <c r="Z11" s="146">
        <f t="shared" si="4"/>
        <v>1.4638708049178994E-2</v>
      </c>
      <c r="AA11" s="183" t="s">
        <v>17964</v>
      </c>
      <c r="AB11" s="243"/>
      <c r="AC11" s="243"/>
      <c r="AD11" s="1">
        <v>1389</v>
      </c>
      <c r="AE11" s="35"/>
      <c r="AF11" s="243"/>
      <c r="AH11" s="226" t="s">
        <v>18431</v>
      </c>
      <c r="AI11" s="226" t="s">
        <v>18432</v>
      </c>
      <c r="AJ11" s="226">
        <v>252040</v>
      </c>
    </row>
    <row r="12" spans="1:36" ht="22.5" x14ac:dyDescent="0.55000000000000004">
      <c r="A12" s="28" t="s">
        <v>10443</v>
      </c>
      <c r="B12" s="28"/>
      <c r="C12" s="28" t="s">
        <v>2848</v>
      </c>
      <c r="D12" s="29">
        <v>7924</v>
      </c>
      <c r="E12" s="29"/>
      <c r="F12" s="28" t="s">
        <v>6128</v>
      </c>
      <c r="G12" s="29">
        <v>10400</v>
      </c>
      <c r="H12" s="29"/>
      <c r="I12" s="28" t="s">
        <v>7954</v>
      </c>
      <c r="J12" s="29">
        <v>34820</v>
      </c>
      <c r="K12" s="29"/>
      <c r="L12" s="28" t="s">
        <v>9781</v>
      </c>
      <c r="M12" s="29">
        <v>258200</v>
      </c>
      <c r="O12" s="216" t="s">
        <v>18280</v>
      </c>
      <c r="P12" s="35">
        <f>AVERAGE(G279:G308)</f>
        <v>16170.434782608696</v>
      </c>
      <c r="Q12" s="27">
        <f t="shared" si="3"/>
        <v>17.510577963607066</v>
      </c>
      <c r="R12" s="136">
        <f>GEOMEAN(S12,S24,S36,S48,S60,S72,S84,S96,S108,S120,S132,S144,S156,S168)-1</f>
        <v>2.658276675546567E-2</v>
      </c>
      <c r="S12" s="27">
        <f t="shared" si="2"/>
        <v>1.1751057796360707</v>
      </c>
      <c r="T12" s="256" t="s">
        <v>17971</v>
      </c>
      <c r="U12" s="250">
        <f>R12</f>
        <v>2.658276675546567E-2</v>
      </c>
      <c r="V12" s="258" t="s">
        <v>23</v>
      </c>
      <c r="W12" s="4">
        <v>1439</v>
      </c>
      <c r="Z12" s="146">
        <f t="shared" si="4"/>
        <v>2.17666499410476E-2</v>
      </c>
      <c r="AA12" s="183" t="s">
        <v>17965</v>
      </c>
      <c r="AB12" s="243"/>
      <c r="AC12" s="243"/>
      <c r="AD12" s="1">
        <v>1390</v>
      </c>
      <c r="AE12" s="35">
        <f>AVERAGE(P3:P14)</f>
        <v>13527.509502139954</v>
      </c>
      <c r="AF12" s="243"/>
      <c r="AH12" s="225" t="s">
        <v>18433</v>
      </c>
      <c r="AI12" s="225" t="s">
        <v>18434</v>
      </c>
      <c r="AJ12" s="225">
        <v>252100</v>
      </c>
    </row>
    <row r="13" spans="1:36" ht="22.5" x14ac:dyDescent="0.55000000000000004">
      <c r="A13" s="28" t="s">
        <v>10444</v>
      </c>
      <c r="B13" s="28"/>
      <c r="C13" s="28" t="s">
        <v>2849</v>
      </c>
      <c r="D13" s="29">
        <v>7924</v>
      </c>
      <c r="E13" s="29"/>
      <c r="F13" s="28" t="s">
        <v>6129</v>
      </c>
      <c r="G13" s="29">
        <v>10400</v>
      </c>
      <c r="H13" s="29"/>
      <c r="I13" s="28" t="s">
        <v>7955</v>
      </c>
      <c r="J13" s="29">
        <v>34850</v>
      </c>
      <c r="K13" s="29"/>
      <c r="L13" s="28" t="s">
        <v>9782</v>
      </c>
      <c r="M13" s="29">
        <v>257200</v>
      </c>
      <c r="O13" s="216" t="s">
        <v>18281</v>
      </c>
      <c r="P13" s="35">
        <f>AVERAGE(G309:G338)</f>
        <v>18860</v>
      </c>
      <c r="Q13" s="27">
        <f t="shared" si="3"/>
        <v>16.632609163260902</v>
      </c>
      <c r="R13" s="136">
        <f>GEOMEAN(S13,S25,S37,S49,S61,S73,S85,S97,S109,S121,S133,S145,S157,S169)-1</f>
        <v>5.0868236698719871E-2</v>
      </c>
      <c r="S13" s="27">
        <f t="shared" si="2"/>
        <v>1.166326091632609</v>
      </c>
      <c r="T13" s="257" t="s">
        <v>17972</v>
      </c>
      <c r="U13" s="248">
        <f t="shared" si="1"/>
        <v>5.0868236698719871E-2</v>
      </c>
      <c r="V13" s="258" t="s">
        <v>24</v>
      </c>
      <c r="W13" s="4">
        <v>1439</v>
      </c>
      <c r="Z13" s="146">
        <f t="shared" si="4"/>
        <v>2.0851317334036334E-2</v>
      </c>
      <c r="AA13" s="183" t="s">
        <v>17966</v>
      </c>
      <c r="AB13" s="243"/>
      <c r="AC13" s="243"/>
      <c r="AD13" s="1">
        <v>1391</v>
      </c>
      <c r="AE13" s="35">
        <f>AVERAGE(P15:P26)</f>
        <v>26146.497166480869</v>
      </c>
      <c r="AF13" s="243"/>
      <c r="AH13" s="226" t="s">
        <v>18435</v>
      </c>
      <c r="AI13" s="226" t="s">
        <v>18436</v>
      </c>
      <c r="AJ13" s="226">
        <v>244650</v>
      </c>
    </row>
    <row r="14" spans="1:36" ht="22.5" x14ac:dyDescent="0.55000000000000004">
      <c r="A14" s="28" t="s">
        <v>10445</v>
      </c>
      <c r="B14" s="28"/>
      <c r="C14" s="28" t="s">
        <v>2850</v>
      </c>
      <c r="D14" s="29">
        <v>7924</v>
      </c>
      <c r="E14" s="29"/>
      <c r="F14" s="28" t="s">
        <v>6130</v>
      </c>
      <c r="G14" s="29">
        <v>10400</v>
      </c>
      <c r="H14" s="29"/>
      <c r="I14" s="28" t="s">
        <v>7956</v>
      </c>
      <c r="J14" s="29"/>
      <c r="K14" s="29"/>
      <c r="L14" s="28" t="s">
        <v>9783</v>
      </c>
      <c r="M14" s="29"/>
      <c r="O14" s="216" t="s">
        <v>18282</v>
      </c>
      <c r="P14" s="35">
        <f>AVERAGE(G339:G367)</f>
        <v>19013.043478260868</v>
      </c>
      <c r="Q14" s="27">
        <f t="shared" si="3"/>
        <v>0.81147125270872866</v>
      </c>
      <c r="R14" s="136">
        <f>GEOMEAN(S14,S26,S38,S50,S62,S74,S86,S98,S110,S122,S134,S146,S158,S170,S182)-1</f>
        <v>2.5424335605634285E-2</v>
      </c>
      <c r="S14" s="27">
        <f t="shared" si="2"/>
        <v>1.0081147125270873</v>
      </c>
      <c r="T14" s="256" t="s">
        <v>17973</v>
      </c>
      <c r="U14" s="250">
        <f t="shared" si="1"/>
        <v>2.5424335605634285E-2</v>
      </c>
      <c r="V14" s="258" t="s">
        <v>25</v>
      </c>
      <c r="W14" s="4">
        <v>1439</v>
      </c>
      <c r="Z14" s="146">
        <f t="shared" si="4"/>
        <v>4.1276892856286995E-2</v>
      </c>
      <c r="AA14" s="183" t="s">
        <v>17967</v>
      </c>
      <c r="AB14" s="243"/>
      <c r="AC14" s="243"/>
      <c r="AD14" s="1">
        <v>1392</v>
      </c>
      <c r="AE14" s="35">
        <f>AVERAGE(P27:P38)</f>
        <v>31861.737270947862</v>
      </c>
      <c r="AF14" s="243"/>
      <c r="AH14" s="225" t="s">
        <v>18437</v>
      </c>
      <c r="AI14" s="225" t="s">
        <v>18438</v>
      </c>
      <c r="AJ14" s="225">
        <v>242720</v>
      </c>
    </row>
    <row r="15" spans="1:36" ht="22.5" x14ac:dyDescent="0.25">
      <c r="A15" s="28" t="s">
        <v>10446</v>
      </c>
      <c r="B15" s="28"/>
      <c r="C15" s="28" t="s">
        <v>2851</v>
      </c>
      <c r="D15" s="29">
        <v>7924</v>
      </c>
      <c r="E15" s="29"/>
      <c r="F15" s="28" t="s">
        <v>6131</v>
      </c>
      <c r="G15" s="29">
        <v>10400</v>
      </c>
      <c r="H15" s="29"/>
      <c r="I15" s="28" t="s">
        <v>7957</v>
      </c>
      <c r="J15" s="29">
        <v>34750</v>
      </c>
      <c r="K15" s="29"/>
      <c r="L15" s="28" t="s">
        <v>9784</v>
      </c>
      <c r="M15" s="29"/>
      <c r="O15" s="216" t="s">
        <v>18283</v>
      </c>
      <c r="P15" s="35">
        <f>AVERAGE(G368:G398)</f>
        <v>18704.5</v>
      </c>
      <c r="Q15" s="27">
        <f t="shared" si="3"/>
        <v>-1.622798993825747</v>
      </c>
      <c r="S15" s="27">
        <f t="shared" si="2"/>
        <v>0.98377201006174253</v>
      </c>
      <c r="V15" s="3" t="s">
        <v>26</v>
      </c>
      <c r="W15" s="4">
        <v>1439</v>
      </c>
      <c r="Z15" s="146">
        <f t="shared" si="4"/>
        <v>5.1944231047217349E-2</v>
      </c>
      <c r="AA15" s="183" t="s">
        <v>17968</v>
      </c>
      <c r="AB15" s="243"/>
      <c r="AC15" s="243"/>
      <c r="AD15" s="1">
        <v>1393</v>
      </c>
      <c r="AE15" s="35">
        <f>AVERAGE(P39:P50)</f>
        <v>32704.492602767608</v>
      </c>
      <c r="AF15" s="243"/>
      <c r="AH15" s="226" t="s">
        <v>18439</v>
      </c>
      <c r="AI15" s="226" t="s">
        <v>18440</v>
      </c>
      <c r="AJ15" s="226">
        <v>244050</v>
      </c>
    </row>
    <row r="16" spans="1:36" ht="22.5" x14ac:dyDescent="0.25">
      <c r="A16" s="28" t="s">
        <v>10447</v>
      </c>
      <c r="B16" s="28"/>
      <c r="C16" s="28" t="s">
        <v>2852</v>
      </c>
      <c r="D16" s="29">
        <v>7924</v>
      </c>
      <c r="E16" s="29"/>
      <c r="F16" s="28" t="s">
        <v>6132</v>
      </c>
      <c r="G16" s="29">
        <v>11120</v>
      </c>
      <c r="H16" s="29"/>
      <c r="I16" s="28" t="s">
        <v>7958</v>
      </c>
      <c r="J16" s="29">
        <v>34490</v>
      </c>
      <c r="K16" s="29"/>
      <c r="L16" s="28" t="s">
        <v>9785</v>
      </c>
      <c r="M16" s="29">
        <v>246000</v>
      </c>
      <c r="O16" s="216" t="s">
        <v>18284</v>
      </c>
      <c r="P16" s="35">
        <f>AVERAGE(G399:G429)</f>
        <v>16882.608695652172</v>
      </c>
      <c r="Q16" s="27">
        <f t="shared" si="3"/>
        <v>-9.7403903036586303</v>
      </c>
      <c r="S16" s="27">
        <f t="shared" si="2"/>
        <v>0.9025960969634137</v>
      </c>
      <c r="V16" s="3" t="s">
        <v>27</v>
      </c>
      <c r="W16" s="4">
        <v>1439</v>
      </c>
      <c r="Z16" s="146">
        <f t="shared" si="4"/>
        <v>-6.7666675611299798E-4</v>
      </c>
      <c r="AA16" s="183" t="s">
        <v>17969</v>
      </c>
      <c r="AB16" s="243"/>
      <c r="AC16" s="243"/>
      <c r="AD16" s="1">
        <v>1394</v>
      </c>
      <c r="AE16" s="35">
        <f>AVERAGE(P51:P62)</f>
        <v>33595.533555782647</v>
      </c>
      <c r="AF16" s="243"/>
      <c r="AH16" s="225" t="s">
        <v>18441</v>
      </c>
      <c r="AI16" s="225" t="s">
        <v>18442</v>
      </c>
      <c r="AJ16" s="225">
        <v>247110</v>
      </c>
    </row>
    <row r="17" spans="1:38" ht="22.5" x14ac:dyDescent="0.25">
      <c r="A17" s="28" t="s">
        <v>10448</v>
      </c>
      <c r="B17" s="28"/>
      <c r="C17" s="28" t="s">
        <v>10342</v>
      </c>
      <c r="D17" s="29"/>
      <c r="E17" s="29"/>
      <c r="F17" s="28" t="s">
        <v>6133</v>
      </c>
      <c r="G17" s="29">
        <v>11120</v>
      </c>
      <c r="H17" s="29"/>
      <c r="I17" s="28" t="s">
        <v>7959</v>
      </c>
      <c r="J17" s="29">
        <v>34500</v>
      </c>
      <c r="K17" s="29"/>
      <c r="L17" s="28" t="s">
        <v>9786</v>
      </c>
      <c r="M17" s="29">
        <v>249700</v>
      </c>
      <c r="O17" s="216" t="s">
        <v>18285</v>
      </c>
      <c r="P17" s="35">
        <f>AVERAGE(G430:G460)</f>
        <v>17672.5</v>
      </c>
      <c r="Q17" s="27">
        <f t="shared" si="3"/>
        <v>4.6787277877929467</v>
      </c>
      <c r="S17" s="27">
        <f t="shared" si="2"/>
        <v>1.0467872778779295</v>
      </c>
      <c r="V17" s="3" t="s">
        <v>28</v>
      </c>
      <c r="W17" s="4">
        <v>1439</v>
      </c>
      <c r="Z17" s="146">
        <f t="shared" si="4"/>
        <v>1.1088797250395466E-2</v>
      </c>
      <c r="AA17" s="183" t="s">
        <v>17970</v>
      </c>
      <c r="AB17" s="243"/>
      <c r="AC17" s="243"/>
      <c r="AD17" s="1">
        <v>1395</v>
      </c>
      <c r="AE17" s="35">
        <f>AVERAGE(P63:P74)</f>
        <v>36305.738393550884</v>
      </c>
      <c r="AF17" s="243"/>
      <c r="AH17" s="226" t="s">
        <v>18443</v>
      </c>
      <c r="AI17" s="226" t="s">
        <v>18444</v>
      </c>
      <c r="AJ17" s="226">
        <v>244620</v>
      </c>
    </row>
    <row r="18" spans="1:38" ht="22.5" x14ac:dyDescent="0.25">
      <c r="A18" s="28" t="s">
        <v>10449</v>
      </c>
      <c r="B18" s="28"/>
      <c r="C18" s="28" t="s">
        <v>2853</v>
      </c>
      <c r="D18" s="29">
        <v>7924</v>
      </c>
      <c r="E18" s="29"/>
      <c r="F18" s="28" t="s">
        <v>6134</v>
      </c>
      <c r="G18" s="29">
        <v>11150</v>
      </c>
      <c r="H18" s="29"/>
      <c r="I18" s="28" t="s">
        <v>7960</v>
      </c>
      <c r="J18" s="29">
        <v>34760</v>
      </c>
      <c r="K18" s="29"/>
      <c r="L18" s="28" t="s">
        <v>9787</v>
      </c>
      <c r="M18" s="29">
        <v>251000</v>
      </c>
      <c r="O18" s="216" t="s">
        <v>18286</v>
      </c>
      <c r="P18" s="35">
        <f>AVERAGE(G461:G491)</f>
        <v>19298.400000000001</v>
      </c>
      <c r="Q18" s="27">
        <f t="shared" si="3"/>
        <v>9.2001697552694939</v>
      </c>
      <c r="S18" s="27">
        <f t="shared" si="2"/>
        <v>1.0920016975526949</v>
      </c>
      <c r="V18" s="3" t="s">
        <v>29</v>
      </c>
      <c r="W18" s="4">
        <v>1439</v>
      </c>
      <c r="Z18" s="146">
        <f t="shared" si="4"/>
        <v>2.658276675546567E-2</v>
      </c>
      <c r="AA18" s="183" t="s">
        <v>17971</v>
      </c>
      <c r="AB18" s="243"/>
      <c r="AC18" s="243"/>
      <c r="AD18" s="1">
        <v>1396</v>
      </c>
      <c r="AE18" s="35">
        <f>AVERAGE(P75:P86)</f>
        <v>40545.729435050991</v>
      </c>
      <c r="AF18" s="243"/>
      <c r="AH18" s="225" t="s">
        <v>18445</v>
      </c>
      <c r="AI18" s="225" t="s">
        <v>18446</v>
      </c>
      <c r="AJ18" s="225">
        <v>244660</v>
      </c>
    </row>
    <row r="19" spans="1:38" ht="22.5" x14ac:dyDescent="0.25">
      <c r="A19" s="28" t="s">
        <v>10450</v>
      </c>
      <c r="B19" s="28"/>
      <c r="C19" s="28" t="s">
        <v>2854</v>
      </c>
      <c r="D19" s="29">
        <v>7924</v>
      </c>
      <c r="E19" s="29"/>
      <c r="F19" s="28" t="s">
        <v>6135</v>
      </c>
      <c r="G19" s="29">
        <v>11200</v>
      </c>
      <c r="H19" s="29"/>
      <c r="I19" s="28" t="s">
        <v>7961</v>
      </c>
      <c r="J19" s="29">
        <v>34700</v>
      </c>
      <c r="K19" s="29"/>
      <c r="L19" s="28" t="s">
        <v>9788</v>
      </c>
      <c r="M19" s="29">
        <v>250500</v>
      </c>
      <c r="O19" s="216" t="s">
        <v>18287</v>
      </c>
      <c r="P19" s="35">
        <f>AVERAGE(G492:G522)</f>
        <v>20433.2</v>
      </c>
      <c r="Q19" s="27">
        <f t="shared" si="3"/>
        <v>5.8802802304854351</v>
      </c>
      <c r="S19" s="27">
        <f t="shared" si="2"/>
        <v>1.0588028023048544</v>
      </c>
      <c r="V19" s="3" t="s">
        <v>30</v>
      </c>
      <c r="W19" s="4">
        <v>1439</v>
      </c>
      <c r="Z19" s="146">
        <f t="shared" si="4"/>
        <v>5.0868236698719871E-2</v>
      </c>
      <c r="AA19" s="183" t="s">
        <v>17972</v>
      </c>
      <c r="AB19" s="243"/>
      <c r="AC19" s="243"/>
      <c r="AD19" s="1">
        <v>1397</v>
      </c>
      <c r="AE19" s="35">
        <f>AVERAGE(P87:P98)</f>
        <v>104041.57286642503</v>
      </c>
      <c r="AF19" s="243"/>
      <c r="AH19" s="226" t="s">
        <v>18447</v>
      </c>
      <c r="AI19" s="226" t="s">
        <v>18448</v>
      </c>
      <c r="AJ19" s="226">
        <v>241880</v>
      </c>
    </row>
    <row r="20" spans="1:38" ht="22.5" x14ac:dyDescent="0.25">
      <c r="A20" s="28" t="s">
        <v>10451</v>
      </c>
      <c r="B20" s="28"/>
      <c r="C20" s="28" t="s">
        <v>2855</v>
      </c>
      <c r="D20" s="29">
        <v>7924</v>
      </c>
      <c r="E20" s="29"/>
      <c r="F20" s="28" t="s">
        <v>6136</v>
      </c>
      <c r="G20" s="29">
        <v>11250</v>
      </c>
      <c r="H20" s="29"/>
      <c r="I20" s="28" t="s">
        <v>7962</v>
      </c>
      <c r="J20" s="29">
        <v>34650</v>
      </c>
      <c r="K20" s="29"/>
      <c r="L20" s="28" t="s">
        <v>9789</v>
      </c>
      <c r="M20" s="29">
        <v>251500</v>
      </c>
      <c r="O20" s="216" t="s">
        <v>18288</v>
      </c>
      <c r="P20" s="35">
        <f>AVERAGE(G523:G553)</f>
        <v>23020.416666666668</v>
      </c>
      <c r="Q20" s="27">
        <f t="shared" si="3"/>
        <v>12.661828135909525</v>
      </c>
      <c r="S20" s="27">
        <f t="shared" si="2"/>
        <v>1.1266182813590953</v>
      </c>
      <c r="V20" s="3" t="s">
        <v>31</v>
      </c>
      <c r="W20" s="4">
        <v>1439</v>
      </c>
      <c r="Z20" s="146">
        <f t="shared" si="4"/>
        <v>2.5424335605634285E-2</v>
      </c>
      <c r="AA20" s="183" t="s">
        <v>17973</v>
      </c>
      <c r="AB20" s="243"/>
      <c r="AC20" s="243"/>
      <c r="AD20" s="1">
        <v>1398</v>
      </c>
      <c r="AE20" s="35">
        <f>AVERAGE(P99:P110)</f>
        <v>128346.10806834896</v>
      </c>
      <c r="AF20" s="243"/>
      <c r="AH20" s="225" t="s">
        <v>18449</v>
      </c>
      <c r="AI20" s="225" t="s">
        <v>18450</v>
      </c>
      <c r="AJ20" s="225">
        <v>242850</v>
      </c>
    </row>
    <row r="21" spans="1:38" ht="21" x14ac:dyDescent="0.25">
      <c r="A21" s="28" t="s">
        <v>10452</v>
      </c>
      <c r="B21" s="28"/>
      <c r="C21" s="28" t="s">
        <v>2856</v>
      </c>
      <c r="D21" s="29">
        <v>7924</v>
      </c>
      <c r="E21" s="29"/>
      <c r="F21" s="28" t="s">
        <v>6137</v>
      </c>
      <c r="G21" s="29"/>
      <c r="H21" s="29"/>
      <c r="I21" s="28" t="s">
        <v>7963</v>
      </c>
      <c r="J21" s="29">
        <v>34650</v>
      </c>
      <c r="K21" s="29"/>
      <c r="L21" s="28" t="s">
        <v>9790</v>
      </c>
      <c r="M21" s="29">
        <v>248000</v>
      </c>
      <c r="O21" s="216" t="s">
        <v>18289</v>
      </c>
      <c r="P21" s="35">
        <f>AVERAGE(G554:G583)</f>
        <v>31481.538461538461</v>
      </c>
      <c r="Q21" s="27">
        <f t="shared" si="3"/>
        <v>36.754859468392745</v>
      </c>
      <c r="S21" s="27">
        <f t="shared" si="2"/>
        <v>1.3675485946839274</v>
      </c>
      <c r="V21" s="3" t="s">
        <v>32</v>
      </c>
      <c r="W21" s="4">
        <v>1439</v>
      </c>
      <c r="AD21" s="1">
        <v>1399</v>
      </c>
      <c r="AE21" s="35">
        <f>AVERAGE(P111:P122)</f>
        <v>228057.07113414456</v>
      </c>
      <c r="AH21" s="226" t="s">
        <v>18451</v>
      </c>
      <c r="AI21" s="226" t="s">
        <v>18452</v>
      </c>
      <c r="AJ21" s="226">
        <v>242960</v>
      </c>
    </row>
    <row r="22" spans="1:38" ht="21" x14ac:dyDescent="0.25">
      <c r="A22" s="28" t="s">
        <v>10453</v>
      </c>
      <c r="B22" s="28"/>
      <c r="C22" s="28" t="s">
        <v>2857</v>
      </c>
      <c r="D22" s="29">
        <v>7924</v>
      </c>
      <c r="E22" s="29"/>
      <c r="F22" s="28" t="s">
        <v>6138</v>
      </c>
      <c r="G22" s="29">
        <v>11280</v>
      </c>
      <c r="H22" s="29"/>
      <c r="I22" s="28" t="s">
        <v>7964</v>
      </c>
      <c r="J22" s="29">
        <v>34690</v>
      </c>
      <c r="K22" s="29"/>
      <c r="L22" s="28" t="s">
        <v>9791</v>
      </c>
      <c r="M22" s="29"/>
      <c r="O22" s="216" t="s">
        <v>18290</v>
      </c>
      <c r="P22" s="35">
        <f>AVERAGE(G584:G613)</f>
        <v>31513.333333333332</v>
      </c>
      <c r="Q22" s="27">
        <f t="shared" si="3"/>
        <v>0.1009952923162194</v>
      </c>
      <c r="S22" s="27">
        <f t="shared" si="2"/>
        <v>1.0010099529231622</v>
      </c>
      <c r="V22" s="3" t="s">
        <v>33</v>
      </c>
      <c r="W22" s="4">
        <v>1439</v>
      </c>
      <c r="AD22" s="1">
        <v>1400</v>
      </c>
      <c r="AE22" s="35">
        <f>AVERAGE(P123:P134)</f>
        <v>264772.57157905557</v>
      </c>
      <c r="AH22" s="225" t="s">
        <v>18453</v>
      </c>
      <c r="AI22" s="225" t="s">
        <v>18454</v>
      </c>
      <c r="AJ22" s="225">
        <v>240900</v>
      </c>
    </row>
    <row r="23" spans="1:38" ht="21" x14ac:dyDescent="0.25">
      <c r="A23" s="28" t="s">
        <v>10454</v>
      </c>
      <c r="B23" s="28"/>
      <c r="C23" s="28" t="s">
        <v>2858</v>
      </c>
      <c r="D23" s="29">
        <v>7924</v>
      </c>
      <c r="E23" s="29"/>
      <c r="F23" s="28" t="s">
        <v>6139</v>
      </c>
      <c r="G23" s="29">
        <v>11270</v>
      </c>
      <c r="H23" s="29"/>
      <c r="I23" s="28" t="s">
        <v>7965</v>
      </c>
      <c r="J23" s="29">
        <v>34720</v>
      </c>
      <c r="K23" s="29"/>
      <c r="L23" s="28" t="s">
        <v>9792</v>
      </c>
      <c r="M23" s="29">
        <v>248300</v>
      </c>
      <c r="O23" s="216" t="s">
        <v>18291</v>
      </c>
      <c r="P23" s="35">
        <f>AVERAGE(G614:G643)</f>
        <v>29522.5</v>
      </c>
      <c r="Q23" s="27">
        <f t="shared" si="3"/>
        <v>-6.3174317749100872</v>
      </c>
      <c r="S23" s="27">
        <f t="shared" si="2"/>
        <v>0.93682568225089913</v>
      </c>
      <c r="V23" s="3" t="s">
        <v>34</v>
      </c>
      <c r="W23" s="4">
        <v>1439</v>
      </c>
      <c r="AD23" s="1">
        <v>1401</v>
      </c>
      <c r="AE23" s="35">
        <f>AVERAGE(P135:P146)</f>
        <v>355251.21762996953</v>
      </c>
      <c r="AH23" s="226" t="s">
        <v>18455</v>
      </c>
      <c r="AI23" s="226" t="s">
        <v>18456</v>
      </c>
      <c r="AJ23" s="226">
        <v>242350</v>
      </c>
    </row>
    <row r="24" spans="1:38" ht="21" x14ac:dyDescent="0.25">
      <c r="A24" s="28" t="s">
        <v>10455</v>
      </c>
      <c r="B24" s="28"/>
      <c r="C24" s="28" t="s">
        <v>2859</v>
      </c>
      <c r="D24" s="29">
        <v>7924</v>
      </c>
      <c r="E24" s="29"/>
      <c r="F24" s="28" t="s">
        <v>6140</v>
      </c>
      <c r="G24" s="29">
        <v>11250</v>
      </c>
      <c r="H24" s="29"/>
      <c r="I24" s="28" t="s">
        <v>7966</v>
      </c>
      <c r="J24" s="29">
        <v>34700</v>
      </c>
      <c r="K24" s="29"/>
      <c r="L24" s="28" t="s">
        <v>9793</v>
      </c>
      <c r="M24" s="29">
        <v>248000</v>
      </c>
      <c r="O24" s="216" t="s">
        <v>18292</v>
      </c>
      <c r="P24" s="35">
        <f>AVERAGE(G644:G673)</f>
        <v>32675.652173913044</v>
      </c>
      <c r="Q24" s="27">
        <f t="shared" si="3"/>
        <v>10.680505288891663</v>
      </c>
      <c r="S24" s="27">
        <f t="shared" si="2"/>
        <v>1.1068050528889166</v>
      </c>
      <c r="V24" s="3" t="s">
        <v>35</v>
      </c>
      <c r="W24" s="4">
        <v>1444</v>
      </c>
      <c r="AD24" s="1">
        <v>1402</v>
      </c>
      <c r="AE24" s="35">
        <f>AVERAGE(P147:P158)</f>
        <v>517562.264719848</v>
      </c>
      <c r="AH24" s="225" t="s">
        <v>18457</v>
      </c>
      <c r="AI24" s="225" t="s">
        <v>18458</v>
      </c>
      <c r="AJ24" s="225">
        <v>239870</v>
      </c>
    </row>
    <row r="25" spans="1:38" ht="21" x14ac:dyDescent="0.25">
      <c r="A25" s="28" t="s">
        <v>10456</v>
      </c>
      <c r="B25" s="28"/>
      <c r="C25" s="28" t="s">
        <v>2860</v>
      </c>
      <c r="D25" s="29">
        <v>7924</v>
      </c>
      <c r="E25" s="29"/>
      <c r="F25" s="28" t="s">
        <v>6141</v>
      </c>
      <c r="G25" s="29">
        <v>11250</v>
      </c>
      <c r="H25" s="29"/>
      <c r="I25" s="28" t="s">
        <v>7967</v>
      </c>
      <c r="J25" s="29">
        <v>34690</v>
      </c>
      <c r="K25" s="29"/>
      <c r="L25" s="28" t="s">
        <v>9794</v>
      </c>
      <c r="M25" s="29">
        <v>250000</v>
      </c>
      <c r="O25" s="216" t="s">
        <v>18293</v>
      </c>
      <c r="P25" s="35">
        <f>AVERAGE(G674:G703)</f>
        <v>37010.400000000001</v>
      </c>
      <c r="Q25" s="27">
        <f t="shared" si="3"/>
        <v>13.265987173004756</v>
      </c>
      <c r="S25" s="27">
        <f t="shared" si="2"/>
        <v>1.1326598717300476</v>
      </c>
      <c r="V25" s="3" t="s">
        <v>36</v>
      </c>
      <c r="W25" s="4">
        <v>1444</v>
      </c>
      <c r="AD25" s="1">
        <v>1403</v>
      </c>
      <c r="AE25" s="35"/>
      <c r="AH25" s="226" t="s">
        <v>18459</v>
      </c>
      <c r="AI25" s="226" t="s">
        <v>18460</v>
      </c>
      <c r="AJ25" s="226">
        <v>239930</v>
      </c>
    </row>
    <row r="26" spans="1:38" ht="21" x14ac:dyDescent="0.25">
      <c r="A26" s="28" t="s">
        <v>10457</v>
      </c>
      <c r="B26" s="28"/>
      <c r="C26" s="28" t="s">
        <v>2861</v>
      </c>
      <c r="D26" s="29">
        <v>7924</v>
      </c>
      <c r="E26" s="29"/>
      <c r="F26" s="28" t="s">
        <v>6142</v>
      </c>
      <c r="G26" s="29">
        <v>11270</v>
      </c>
      <c r="H26" s="29"/>
      <c r="I26" s="28" t="s">
        <v>7968</v>
      </c>
      <c r="J26" s="29">
        <v>34660</v>
      </c>
      <c r="K26" s="29"/>
      <c r="L26" s="28" t="s">
        <v>9795</v>
      </c>
      <c r="M26" s="29">
        <v>248800</v>
      </c>
      <c r="O26" s="216" t="s">
        <v>18294</v>
      </c>
      <c r="P26" s="35">
        <f>AVERAGE(G704:G733)</f>
        <v>35542.916666666664</v>
      </c>
      <c r="Q26" s="27">
        <f t="shared" si="3"/>
        <v>-3.9650566687561839</v>
      </c>
      <c r="S26" s="27">
        <f t="shared" si="2"/>
        <v>0.96034943331243816</v>
      </c>
      <c r="V26" s="3" t="s">
        <v>37</v>
      </c>
      <c r="W26" s="4">
        <v>1444</v>
      </c>
      <c r="AD26" s="1">
        <v>1404</v>
      </c>
      <c r="AE26" s="35"/>
      <c r="AH26" s="225" t="s">
        <v>18461</v>
      </c>
      <c r="AI26" s="225" t="s">
        <v>18462</v>
      </c>
      <c r="AJ26" s="225">
        <v>238820</v>
      </c>
    </row>
    <row r="27" spans="1:38" ht="21" x14ac:dyDescent="0.25">
      <c r="A27" s="28" t="s">
        <v>10458</v>
      </c>
      <c r="B27" s="28"/>
      <c r="C27" s="28" t="s">
        <v>2862</v>
      </c>
      <c r="D27" s="29">
        <v>7924</v>
      </c>
      <c r="E27" s="29"/>
      <c r="F27" s="28" t="s">
        <v>6143</v>
      </c>
      <c r="G27" s="29">
        <v>11350</v>
      </c>
      <c r="H27" s="29"/>
      <c r="I27" s="28" t="s">
        <v>7969</v>
      </c>
      <c r="J27" s="29">
        <v>34620</v>
      </c>
      <c r="K27" s="29"/>
      <c r="L27" s="28" t="s">
        <v>9796</v>
      </c>
      <c r="M27" s="29">
        <v>249400</v>
      </c>
      <c r="O27" s="216" t="s">
        <v>18295</v>
      </c>
      <c r="P27" s="35">
        <f>AVERAGE(G734:G764)</f>
        <v>35287.5</v>
      </c>
      <c r="Q27" s="27">
        <f t="shared" si="3"/>
        <v>-0.7186148201118292</v>
      </c>
      <c r="S27" s="27">
        <f t="shared" si="2"/>
        <v>0.99281385179888171</v>
      </c>
      <c r="V27" s="3" t="s">
        <v>38</v>
      </c>
      <c r="W27" s="4">
        <v>1444</v>
      </c>
      <c r="AD27" s="1">
        <v>1405</v>
      </c>
      <c r="AE27" s="35"/>
      <c r="AH27" s="226" t="s">
        <v>18463</v>
      </c>
      <c r="AI27" s="226" t="s">
        <v>18464</v>
      </c>
      <c r="AJ27" s="226">
        <v>238170</v>
      </c>
    </row>
    <row r="28" spans="1:38" ht="21" x14ac:dyDescent="0.25">
      <c r="A28" s="28" t="s">
        <v>10459</v>
      </c>
      <c r="B28" s="28"/>
      <c r="C28" s="28" t="s">
        <v>2863</v>
      </c>
      <c r="D28" s="29">
        <v>7924</v>
      </c>
      <c r="E28" s="29"/>
      <c r="F28" s="28" t="s">
        <v>6144</v>
      </c>
      <c r="G28" s="29"/>
      <c r="H28" s="29"/>
      <c r="I28" s="28" t="s">
        <v>7970</v>
      </c>
      <c r="J28" s="29"/>
      <c r="K28" s="29"/>
      <c r="L28" s="28" t="s">
        <v>9797</v>
      </c>
      <c r="M28" s="29">
        <v>249000</v>
      </c>
      <c r="O28" s="216" t="s">
        <v>18296</v>
      </c>
      <c r="P28" s="35">
        <f>AVERAGE(G765:G795)</f>
        <v>35498</v>
      </c>
      <c r="Q28" s="27">
        <f t="shared" si="3"/>
        <v>0.59652851576337262</v>
      </c>
      <c r="S28" s="27">
        <f t="shared" si="2"/>
        <v>1.0059652851576337</v>
      </c>
      <c r="V28" s="3" t="s">
        <v>39</v>
      </c>
      <c r="W28" s="4">
        <v>1452</v>
      </c>
      <c r="AD28"/>
      <c r="AE28"/>
      <c r="AH28" s="225" t="s">
        <v>18465</v>
      </c>
      <c r="AI28" s="225" t="s">
        <v>18466</v>
      </c>
      <c r="AJ28" s="225">
        <v>233740</v>
      </c>
      <c r="AK28">
        <f>AVERAGE(AJ7:AJ28)</f>
        <v>244088.09523809524</v>
      </c>
      <c r="AL28" s="227" t="s">
        <v>18467</v>
      </c>
    </row>
    <row r="29" spans="1:38" ht="21" x14ac:dyDescent="0.25">
      <c r="A29" s="28" t="s">
        <v>10460</v>
      </c>
      <c r="B29" s="28"/>
      <c r="C29" s="28" t="s">
        <v>2864</v>
      </c>
      <c r="D29" s="29">
        <v>7924</v>
      </c>
      <c r="E29" s="29"/>
      <c r="F29" s="28" t="s">
        <v>6145</v>
      </c>
      <c r="G29" s="29">
        <v>11350</v>
      </c>
      <c r="H29" s="29"/>
      <c r="I29" s="28" t="s">
        <v>7971</v>
      </c>
      <c r="J29" s="29">
        <v>34640</v>
      </c>
      <c r="K29" s="29"/>
      <c r="L29" s="28" t="s">
        <v>9798</v>
      </c>
      <c r="M29" s="29"/>
      <c r="O29" s="216" t="s">
        <v>18297</v>
      </c>
      <c r="P29" s="35">
        <f>AVERAGE(G796:G826)</f>
        <v>35725.65217391304</v>
      </c>
      <c r="Q29" s="27">
        <f t="shared" si="3"/>
        <v>0.64130985946544428</v>
      </c>
      <c r="S29" s="27">
        <f t="shared" si="2"/>
        <v>1.0064130985946544</v>
      </c>
      <c r="V29" s="3" t="s">
        <v>40</v>
      </c>
      <c r="W29" s="4">
        <v>1452</v>
      </c>
      <c r="AD29"/>
      <c r="AE29"/>
      <c r="AH29" s="226" t="s">
        <v>18468</v>
      </c>
      <c r="AI29" s="226" t="s">
        <v>18469</v>
      </c>
      <c r="AJ29" s="226">
        <v>233690</v>
      </c>
    </row>
    <row r="30" spans="1:38" ht="21" x14ac:dyDescent="0.25">
      <c r="A30" s="28" t="s">
        <v>10461</v>
      </c>
      <c r="B30" s="28"/>
      <c r="C30" s="28" t="s">
        <v>2865</v>
      </c>
      <c r="D30" s="29">
        <v>7924</v>
      </c>
      <c r="E30" s="29"/>
      <c r="F30" s="28" t="s">
        <v>6146</v>
      </c>
      <c r="G30" s="29">
        <v>11350</v>
      </c>
      <c r="H30" s="29"/>
      <c r="I30" s="28" t="s">
        <v>7972</v>
      </c>
      <c r="J30" s="29">
        <v>34550</v>
      </c>
      <c r="K30" s="29"/>
      <c r="L30" s="28" t="s">
        <v>9799</v>
      </c>
      <c r="M30" s="29">
        <v>248300</v>
      </c>
      <c r="O30" s="216" t="s">
        <v>18298</v>
      </c>
      <c r="P30" s="35">
        <f>AVERAGE(G827:G857)</f>
        <v>32782</v>
      </c>
      <c r="Q30" s="27">
        <f t="shared" si="3"/>
        <v>-8.2396037435042313</v>
      </c>
      <c r="S30" s="27">
        <f t="shared" si="2"/>
        <v>0.91760396256495769</v>
      </c>
      <c r="V30" s="3" t="s">
        <v>41</v>
      </c>
      <c r="W30" s="4">
        <v>1452</v>
      </c>
      <c r="AD30"/>
      <c r="AE30"/>
      <c r="AH30" s="225" t="s">
        <v>18470</v>
      </c>
      <c r="AI30" s="225" t="s">
        <v>18471</v>
      </c>
      <c r="AJ30" s="225">
        <v>233300</v>
      </c>
    </row>
    <row r="31" spans="1:38" ht="21" x14ac:dyDescent="0.25">
      <c r="A31" s="28" t="s">
        <v>10462</v>
      </c>
      <c r="B31" s="28"/>
      <c r="C31" s="28" t="s">
        <v>2866</v>
      </c>
      <c r="D31" s="29">
        <v>7924</v>
      </c>
      <c r="E31" s="29"/>
      <c r="F31" s="28" t="s">
        <v>6147</v>
      </c>
      <c r="G31" s="29">
        <v>11250</v>
      </c>
      <c r="H31" s="29"/>
      <c r="I31" s="28" t="s">
        <v>7973</v>
      </c>
      <c r="J31" s="29">
        <v>34510</v>
      </c>
      <c r="K31" s="29"/>
      <c r="L31" s="28" t="s">
        <v>9800</v>
      </c>
      <c r="M31" s="29">
        <v>245700</v>
      </c>
      <c r="O31" s="216" t="s">
        <v>18299</v>
      </c>
      <c r="P31" s="35">
        <f>AVERAGE(G858:G888)</f>
        <v>31797.200000000001</v>
      </c>
      <c r="Q31" s="27">
        <f t="shared" si="3"/>
        <v>-3.0040876090537516</v>
      </c>
      <c r="S31" s="27">
        <f t="shared" si="2"/>
        <v>0.96995912390946248</v>
      </c>
      <c r="V31" s="3" t="s">
        <v>42</v>
      </c>
      <c r="W31" s="4">
        <v>1452</v>
      </c>
      <c r="AD31"/>
      <c r="AE31"/>
      <c r="AH31" s="226" t="s">
        <v>18472</v>
      </c>
      <c r="AI31" s="226" t="s">
        <v>18473</v>
      </c>
      <c r="AJ31" s="226">
        <v>233370</v>
      </c>
    </row>
    <row r="32" spans="1:38" ht="21" x14ac:dyDescent="0.25">
      <c r="A32" s="28" t="s">
        <v>10463</v>
      </c>
      <c r="B32" s="28"/>
      <c r="C32" s="28" t="s">
        <v>2867</v>
      </c>
      <c r="D32" s="29">
        <v>7924</v>
      </c>
      <c r="E32" s="29"/>
      <c r="F32" s="28" t="s">
        <v>6148</v>
      </c>
      <c r="G32" s="29">
        <v>11200</v>
      </c>
      <c r="H32" s="29"/>
      <c r="I32" s="28" t="s">
        <v>7974</v>
      </c>
      <c r="J32" s="29">
        <v>34640</v>
      </c>
      <c r="K32" s="29"/>
      <c r="L32" s="28" t="s">
        <v>9801</v>
      </c>
      <c r="M32" s="29">
        <v>242000</v>
      </c>
      <c r="O32" s="216" t="s">
        <v>18300</v>
      </c>
      <c r="P32" s="35">
        <f>AVERAGE(G889:G919)</f>
        <v>31872.916666666668</v>
      </c>
      <c r="Q32" s="27">
        <f t="shared" si="3"/>
        <v>0.23812369223286112</v>
      </c>
      <c r="S32" s="27">
        <f t="shared" si="2"/>
        <v>1.0023812369223286</v>
      </c>
      <c r="V32" s="3" t="s">
        <v>43</v>
      </c>
      <c r="W32" s="4">
        <v>1452</v>
      </c>
      <c r="AD32"/>
      <c r="AE32"/>
      <c r="AH32" s="225" t="s">
        <v>18474</v>
      </c>
      <c r="AI32" s="225" t="s">
        <v>18475</v>
      </c>
      <c r="AJ32" s="225">
        <v>233390</v>
      </c>
    </row>
    <row r="33" spans="1:36" ht="21" x14ac:dyDescent="0.25">
      <c r="A33" s="28" t="s">
        <v>10464</v>
      </c>
      <c r="B33" s="28"/>
      <c r="C33" s="28" t="s">
        <v>2868</v>
      </c>
      <c r="D33" s="29">
        <v>7924</v>
      </c>
      <c r="E33" s="29"/>
      <c r="F33" s="28" t="s">
        <v>6149</v>
      </c>
      <c r="G33" s="29">
        <v>11220</v>
      </c>
      <c r="H33" s="29"/>
      <c r="I33" s="28" t="s">
        <v>7975</v>
      </c>
      <c r="J33" s="29">
        <v>34580</v>
      </c>
      <c r="K33" s="29"/>
      <c r="L33" s="28" t="s">
        <v>9802</v>
      </c>
      <c r="M33" s="29">
        <v>239400</v>
      </c>
      <c r="O33" s="216" t="s">
        <v>18301</v>
      </c>
      <c r="P33" s="35">
        <f>AVERAGE(G920:G949)</f>
        <v>30304</v>
      </c>
      <c r="Q33" s="27">
        <f t="shared" si="3"/>
        <v>-4.9224132296228573</v>
      </c>
      <c r="S33" s="27">
        <f t="shared" si="2"/>
        <v>0.95077586770377143</v>
      </c>
      <c r="V33" s="3" t="s">
        <v>44</v>
      </c>
      <c r="W33" s="4">
        <v>1452</v>
      </c>
      <c r="AD33"/>
      <c r="AE33"/>
      <c r="AH33" s="226" t="s">
        <v>18476</v>
      </c>
      <c r="AI33" s="226" t="s">
        <v>18477</v>
      </c>
      <c r="AJ33" s="226">
        <v>232760</v>
      </c>
    </row>
    <row r="34" spans="1:36" ht="21" x14ac:dyDescent="0.25">
      <c r="A34" s="28" t="s">
        <v>10465</v>
      </c>
      <c r="B34" s="28"/>
      <c r="C34" s="28" t="s">
        <v>2869</v>
      </c>
      <c r="D34" s="29">
        <v>7924</v>
      </c>
      <c r="E34" s="29"/>
      <c r="F34" s="28" t="s">
        <v>6150</v>
      </c>
      <c r="G34" s="29">
        <v>11200</v>
      </c>
      <c r="H34" s="29"/>
      <c r="I34" s="28" t="s">
        <v>7976</v>
      </c>
      <c r="J34" s="29"/>
      <c r="K34" s="29"/>
      <c r="L34" s="28" t="s">
        <v>9803</v>
      </c>
      <c r="M34" s="29">
        <v>241000</v>
      </c>
      <c r="O34" s="216" t="s">
        <v>18302</v>
      </c>
      <c r="P34" s="35">
        <f>AVERAGE(G950:G979)</f>
        <v>30128.695652173912</v>
      </c>
      <c r="Q34" s="27">
        <f t="shared" si="3"/>
        <v>-0.57848583627932992</v>
      </c>
      <c r="S34" s="27">
        <f t="shared" si="2"/>
        <v>0.9942151416372067</v>
      </c>
      <c r="V34" s="3" t="s">
        <v>45</v>
      </c>
      <c r="W34" s="4">
        <v>1452</v>
      </c>
      <c r="AD34"/>
      <c r="AE34"/>
      <c r="AH34" s="225" t="s">
        <v>18478</v>
      </c>
      <c r="AI34" s="225" t="s">
        <v>18479</v>
      </c>
      <c r="AJ34" s="225">
        <v>232610</v>
      </c>
    </row>
    <row r="35" spans="1:36" ht="21" x14ac:dyDescent="0.25">
      <c r="A35" s="28" t="s">
        <v>10466</v>
      </c>
      <c r="B35" s="28"/>
      <c r="C35" s="28" t="s">
        <v>2870</v>
      </c>
      <c r="D35" s="29">
        <v>7924</v>
      </c>
      <c r="E35" s="29"/>
      <c r="F35" s="28" t="s">
        <v>6151</v>
      </c>
      <c r="G35" s="29"/>
      <c r="H35" s="29"/>
      <c r="I35" s="28" t="s">
        <v>7977</v>
      </c>
      <c r="J35" s="29"/>
      <c r="K35" s="29"/>
      <c r="L35" s="28" t="s">
        <v>9804</v>
      </c>
      <c r="M35" s="29">
        <v>239000</v>
      </c>
      <c r="O35" s="216" t="s">
        <v>18303</v>
      </c>
      <c r="P35" s="35">
        <f>AVERAGE(G980:G1009)</f>
        <v>29520.400000000001</v>
      </c>
      <c r="Q35" s="27">
        <f t="shared" si="3"/>
        <v>-2.0189909951512264</v>
      </c>
      <c r="S35" s="27">
        <f t="shared" si="2"/>
        <v>0.97981009004848774</v>
      </c>
      <c r="V35" s="3" t="s">
        <v>46</v>
      </c>
      <c r="W35" s="4">
        <v>1452</v>
      </c>
      <c r="AD35"/>
      <c r="AE35"/>
      <c r="AH35" s="226" t="s">
        <v>18480</v>
      </c>
      <c r="AI35" s="226" t="s">
        <v>18481</v>
      </c>
      <c r="AJ35" s="226">
        <v>232330</v>
      </c>
    </row>
    <row r="36" spans="1:36" ht="21" x14ac:dyDescent="0.25">
      <c r="A36" s="28" t="s">
        <v>10467</v>
      </c>
      <c r="B36" s="28"/>
      <c r="C36" s="28" t="s">
        <v>2871</v>
      </c>
      <c r="D36" s="29">
        <v>7924</v>
      </c>
      <c r="E36" s="29"/>
      <c r="F36" s="28" t="s">
        <v>6152</v>
      </c>
      <c r="G36" s="29">
        <v>11200</v>
      </c>
      <c r="H36" s="29"/>
      <c r="I36" s="28" t="s">
        <v>7978</v>
      </c>
      <c r="J36" s="29">
        <v>34590</v>
      </c>
      <c r="K36" s="29"/>
      <c r="L36" s="28" t="s">
        <v>9805</v>
      </c>
      <c r="M36" s="29"/>
      <c r="O36" s="216" t="s">
        <v>18304</v>
      </c>
      <c r="P36" s="35">
        <f>AVERAGE(G1010:G1039)</f>
        <v>29740</v>
      </c>
      <c r="Q36" s="27">
        <f t="shared" si="3"/>
        <v>0.74389235918213004</v>
      </c>
      <c r="S36" s="27">
        <f t="shared" si="2"/>
        <v>1.0074389235918213</v>
      </c>
      <c r="V36" s="3" t="s">
        <v>47</v>
      </c>
      <c r="W36" s="4">
        <v>1452</v>
      </c>
      <c r="AD36"/>
      <c r="AE36"/>
      <c r="AH36" s="225" t="s">
        <v>18482</v>
      </c>
      <c r="AI36" s="225" t="s">
        <v>18483</v>
      </c>
      <c r="AJ36" s="225">
        <v>232310</v>
      </c>
    </row>
    <row r="37" spans="1:36" ht="21" x14ac:dyDescent="0.25">
      <c r="A37" s="28" t="s">
        <v>10468</v>
      </c>
      <c r="B37" s="28"/>
      <c r="C37" s="28" t="s">
        <v>2872</v>
      </c>
      <c r="D37" s="29">
        <v>7924</v>
      </c>
      <c r="E37" s="29"/>
      <c r="F37" s="28" t="s">
        <v>6153</v>
      </c>
      <c r="G37" s="29">
        <v>11250</v>
      </c>
      <c r="H37" s="29"/>
      <c r="I37" s="28" t="s">
        <v>7979</v>
      </c>
      <c r="J37" s="29">
        <v>34690</v>
      </c>
      <c r="K37" s="29"/>
      <c r="L37" s="28" t="s">
        <v>9806</v>
      </c>
      <c r="M37" s="29">
        <v>238300</v>
      </c>
      <c r="O37" s="216" t="s">
        <v>18305</v>
      </c>
      <c r="P37" s="35">
        <f>AVERAGE(G1040:G1069)</f>
        <v>29487.931034482757</v>
      </c>
      <c r="Q37" s="27">
        <f t="shared" si="3"/>
        <v>-0.84757553973517918</v>
      </c>
      <c r="S37" s="27">
        <f t="shared" si="2"/>
        <v>0.99152424460264821</v>
      </c>
      <c r="V37" s="3" t="s">
        <v>48</v>
      </c>
      <c r="W37" s="4">
        <v>1450</v>
      </c>
      <c r="AD37"/>
      <c r="AE37"/>
      <c r="AH37" s="226" t="s">
        <v>18484</v>
      </c>
      <c r="AI37" s="226" t="s">
        <v>18485</v>
      </c>
      <c r="AJ37" s="226">
        <v>229100</v>
      </c>
    </row>
    <row r="38" spans="1:36" ht="21" x14ac:dyDescent="0.25">
      <c r="A38" s="28" t="s">
        <v>10469</v>
      </c>
      <c r="B38" s="28"/>
      <c r="C38" s="28" t="s">
        <v>2873</v>
      </c>
      <c r="D38" s="29">
        <v>7924</v>
      </c>
      <c r="E38" s="29"/>
      <c r="F38" s="28" t="s">
        <v>6154</v>
      </c>
      <c r="G38" s="29">
        <v>11270</v>
      </c>
      <c r="H38" s="29"/>
      <c r="I38" s="28" t="s">
        <v>7980</v>
      </c>
      <c r="J38" s="29">
        <v>34670</v>
      </c>
      <c r="K38" s="29"/>
      <c r="L38" s="28" t="s">
        <v>9807</v>
      </c>
      <c r="M38" s="29">
        <v>239000</v>
      </c>
      <c r="O38" s="216" t="s">
        <v>18306</v>
      </c>
      <c r="P38" s="35">
        <f>AVERAGE(G1070:G1098)</f>
        <v>30196.551724137931</v>
      </c>
      <c r="Q38" s="27">
        <f t="shared" si="3"/>
        <v>2.4030871776881346</v>
      </c>
      <c r="S38" s="27">
        <f t="shared" si="2"/>
        <v>1.0240308717768813</v>
      </c>
      <c r="V38" s="3" t="s">
        <v>49</v>
      </c>
      <c r="W38" s="4">
        <v>1450</v>
      </c>
      <c r="AD38"/>
      <c r="AE38"/>
      <c r="AH38" s="225" t="s">
        <v>18486</v>
      </c>
      <c r="AI38" s="225" t="s">
        <v>18487</v>
      </c>
      <c r="AJ38" s="225">
        <v>218380</v>
      </c>
    </row>
    <row r="39" spans="1:36" ht="21" x14ac:dyDescent="0.25">
      <c r="A39" s="28" t="s">
        <v>10470</v>
      </c>
      <c r="B39" s="28"/>
      <c r="C39" s="28" t="s">
        <v>2874</v>
      </c>
      <c r="D39" s="29">
        <v>7924</v>
      </c>
      <c r="E39" s="29"/>
      <c r="F39" s="28" t="s">
        <v>6155</v>
      </c>
      <c r="G39" s="29">
        <v>11270</v>
      </c>
      <c r="H39" s="29"/>
      <c r="I39" s="28" t="s">
        <v>7981</v>
      </c>
      <c r="J39" s="29">
        <v>34600</v>
      </c>
      <c r="K39" s="29"/>
      <c r="L39" s="28" t="s">
        <v>9808</v>
      </c>
      <c r="M39" s="29">
        <v>236500</v>
      </c>
      <c r="O39" s="216" t="s">
        <v>18307</v>
      </c>
      <c r="P39" s="35">
        <f>AVERAGE(G1099:G1129)</f>
        <v>30902.222222222223</v>
      </c>
      <c r="Q39" s="27">
        <f t="shared" si="3"/>
        <v>2.336924111504457</v>
      </c>
      <c r="S39" s="27">
        <f t="shared" si="2"/>
        <v>1.0233692411150446</v>
      </c>
      <c r="V39" s="3" t="s">
        <v>50</v>
      </c>
      <c r="W39" s="4">
        <v>1448</v>
      </c>
      <c r="AD39"/>
      <c r="AE39"/>
      <c r="AH39" s="226" t="s">
        <v>18488</v>
      </c>
      <c r="AI39" s="226" t="s">
        <v>18489</v>
      </c>
      <c r="AJ39" s="226">
        <v>217310</v>
      </c>
    </row>
    <row r="40" spans="1:36" ht="21" x14ac:dyDescent="0.25">
      <c r="A40" s="28" t="s">
        <v>10471</v>
      </c>
      <c r="B40" s="28"/>
      <c r="C40" s="28" t="s">
        <v>2875</v>
      </c>
      <c r="D40" s="29">
        <v>7924</v>
      </c>
      <c r="E40" s="29"/>
      <c r="F40" s="28" t="s">
        <v>6156</v>
      </c>
      <c r="G40" s="29">
        <v>11250</v>
      </c>
      <c r="H40" s="29"/>
      <c r="I40" s="28" t="s">
        <v>7982</v>
      </c>
      <c r="J40" s="29">
        <v>34600</v>
      </c>
      <c r="K40" s="29"/>
      <c r="L40" s="28" t="s">
        <v>9809</v>
      </c>
      <c r="M40" s="29">
        <v>237000</v>
      </c>
      <c r="O40" s="216" t="s">
        <v>18308</v>
      </c>
      <c r="P40" s="134">
        <f>AVERAGE(G1130:G1160)</f>
        <v>32805.714285714283</v>
      </c>
      <c r="Q40" s="27">
        <f t="shared" si="3"/>
        <v>6.1597255038934762</v>
      </c>
      <c r="S40" s="27">
        <f t="shared" si="2"/>
        <v>1.0615972550389348</v>
      </c>
      <c r="V40" s="3" t="s">
        <v>51</v>
      </c>
      <c r="W40" s="4">
        <v>1445</v>
      </c>
      <c r="AD40"/>
      <c r="AE40"/>
      <c r="AH40" s="225" t="s">
        <v>18490</v>
      </c>
      <c r="AI40" s="225" t="s">
        <v>18491</v>
      </c>
      <c r="AJ40" s="225">
        <v>209450</v>
      </c>
    </row>
    <row r="41" spans="1:36" ht="21" x14ac:dyDescent="0.25">
      <c r="A41" s="28" t="s">
        <v>10472</v>
      </c>
      <c r="B41" s="28"/>
      <c r="C41" s="28" t="s">
        <v>2876</v>
      </c>
      <c r="D41" s="29">
        <v>7924</v>
      </c>
      <c r="E41" s="29"/>
      <c r="F41" s="28" t="s">
        <v>6157</v>
      </c>
      <c r="G41" s="29">
        <v>11250</v>
      </c>
      <c r="H41" s="29"/>
      <c r="I41" s="28" t="s">
        <v>7983</v>
      </c>
      <c r="J41" s="29">
        <v>34570</v>
      </c>
      <c r="K41" s="29"/>
      <c r="L41" s="28" t="s">
        <v>9810</v>
      </c>
      <c r="M41" s="29">
        <v>237000</v>
      </c>
      <c r="O41" s="216" t="s">
        <v>18309</v>
      </c>
      <c r="P41" s="134">
        <f>AVERAGE(G1161:G1191)</f>
        <v>32518</v>
      </c>
      <c r="Q41" s="27">
        <f t="shared" si="3"/>
        <v>-0.87702490855250392</v>
      </c>
      <c r="S41" s="27">
        <f t="shared" si="2"/>
        <v>0.99122975091447496</v>
      </c>
      <c r="V41" s="3" t="s">
        <v>52</v>
      </c>
      <c r="W41" s="4">
        <v>1445</v>
      </c>
      <c r="AD41"/>
      <c r="AE41"/>
      <c r="AH41" s="226" t="s">
        <v>18492</v>
      </c>
      <c r="AI41" s="226" t="s">
        <v>18493</v>
      </c>
      <c r="AJ41" s="226">
        <v>206480</v>
      </c>
    </row>
    <row r="42" spans="1:36" ht="21" x14ac:dyDescent="0.25">
      <c r="A42" s="28" t="s">
        <v>10473</v>
      </c>
      <c r="B42" s="28"/>
      <c r="C42" s="28" t="s">
        <v>2877</v>
      </c>
      <c r="D42" s="29">
        <v>7924</v>
      </c>
      <c r="E42" s="29"/>
      <c r="F42" s="28" t="s">
        <v>6158</v>
      </c>
      <c r="G42" s="29"/>
      <c r="H42" s="29"/>
      <c r="I42" s="28" t="s">
        <v>7984</v>
      </c>
      <c r="J42" s="29"/>
      <c r="K42" s="29"/>
      <c r="L42" s="28" t="s">
        <v>9811</v>
      </c>
      <c r="M42" s="29">
        <v>235700</v>
      </c>
      <c r="O42" s="216" t="s">
        <v>18310</v>
      </c>
      <c r="P42" s="134">
        <f>AVERAGE(G1192:G1222)</f>
        <v>31328.666666666668</v>
      </c>
      <c r="Q42" s="27">
        <f t="shared" si="3"/>
        <v>-3.6574615084978501</v>
      </c>
      <c r="S42" s="27">
        <f t="shared" si="2"/>
        <v>0.9634253849150215</v>
      </c>
      <c r="V42" s="3" t="s">
        <v>53</v>
      </c>
      <c r="W42" s="4">
        <v>1445</v>
      </c>
      <c r="AD42"/>
      <c r="AE42"/>
      <c r="AH42" s="225" t="s">
        <v>18494</v>
      </c>
      <c r="AI42" s="225" t="s">
        <v>18495</v>
      </c>
      <c r="AJ42" s="225">
        <v>206370</v>
      </c>
    </row>
    <row r="43" spans="1:36" ht="21" x14ac:dyDescent="0.25">
      <c r="A43" s="28" t="s">
        <v>10474</v>
      </c>
      <c r="B43" s="28"/>
      <c r="C43" s="28" t="s">
        <v>2878</v>
      </c>
      <c r="D43" s="29">
        <v>7924</v>
      </c>
      <c r="E43" s="29"/>
      <c r="F43" s="28" t="s">
        <v>6159</v>
      </c>
      <c r="G43" s="29">
        <v>11250</v>
      </c>
      <c r="H43" s="29"/>
      <c r="I43" s="28" t="s">
        <v>7985</v>
      </c>
      <c r="J43" s="29">
        <v>34550</v>
      </c>
      <c r="K43" s="29"/>
      <c r="L43" s="28" t="s">
        <v>9812</v>
      </c>
      <c r="M43" s="29"/>
      <c r="O43" s="216" t="s">
        <v>18311</v>
      </c>
      <c r="P43" s="134">
        <f>AVERAGE(G1223:G1253)</f>
        <v>31234</v>
      </c>
      <c r="Q43" s="27">
        <f t="shared" si="3"/>
        <v>-0.30217266401378895</v>
      </c>
      <c r="S43" s="27">
        <f t="shared" si="2"/>
        <v>0.99697827335986211</v>
      </c>
      <c r="V43" s="3" t="s">
        <v>54</v>
      </c>
      <c r="W43" s="4">
        <v>1445</v>
      </c>
      <c r="AD43"/>
      <c r="AE43"/>
      <c r="AH43" s="226" t="s">
        <v>18496</v>
      </c>
      <c r="AI43" s="226" t="s">
        <v>18497</v>
      </c>
      <c r="AJ43" s="226">
        <v>207260</v>
      </c>
    </row>
    <row r="44" spans="1:36" ht="21" x14ac:dyDescent="0.25">
      <c r="A44" s="28" t="s">
        <v>10475</v>
      </c>
      <c r="B44" s="28"/>
      <c r="C44" s="28" t="s">
        <v>2879</v>
      </c>
      <c r="D44" s="29">
        <v>7924</v>
      </c>
      <c r="E44" s="29"/>
      <c r="F44" s="28" t="s">
        <v>6160</v>
      </c>
      <c r="G44" s="29">
        <v>11280</v>
      </c>
      <c r="H44" s="29"/>
      <c r="I44" s="28" t="s">
        <v>7986</v>
      </c>
      <c r="J44" s="29">
        <v>34510</v>
      </c>
      <c r="K44" s="29"/>
      <c r="L44" s="28" t="s">
        <v>9813</v>
      </c>
      <c r="M44" s="29">
        <v>230500</v>
      </c>
      <c r="O44" s="216" t="s">
        <v>18312</v>
      </c>
      <c r="P44" s="134">
        <f>AVERAGE(G1254:G1284)</f>
        <v>31673</v>
      </c>
      <c r="Q44" s="27">
        <f t="shared" si="3"/>
        <v>1.4055196260485348</v>
      </c>
      <c r="S44" s="27">
        <f t="shared" si="2"/>
        <v>1.0140551962604853</v>
      </c>
      <c r="V44" s="3" t="s">
        <v>55</v>
      </c>
      <c r="W44" s="4">
        <v>1445</v>
      </c>
      <c r="AD44"/>
      <c r="AE44"/>
      <c r="AH44" s="225" t="s">
        <v>18498</v>
      </c>
      <c r="AI44" s="225" t="s">
        <v>18499</v>
      </c>
      <c r="AJ44" s="225">
        <v>216130</v>
      </c>
    </row>
    <row r="45" spans="1:36" ht="21" x14ac:dyDescent="0.25">
      <c r="A45" s="28" t="s">
        <v>10476</v>
      </c>
      <c r="B45" s="28"/>
      <c r="C45" s="28" t="s">
        <v>2880</v>
      </c>
      <c r="D45" s="29">
        <v>7924</v>
      </c>
      <c r="E45" s="29"/>
      <c r="F45" s="28" t="s">
        <v>6161</v>
      </c>
      <c r="G45" s="29">
        <v>11350</v>
      </c>
      <c r="H45" s="29"/>
      <c r="I45" s="28" t="s">
        <v>7987</v>
      </c>
      <c r="J45" s="29">
        <v>34500</v>
      </c>
      <c r="K45" s="29"/>
      <c r="L45" s="28" t="s">
        <v>9814</v>
      </c>
      <c r="M45" s="29">
        <v>220000</v>
      </c>
      <c r="O45" s="216" t="s">
        <v>18313</v>
      </c>
      <c r="P45" s="134">
        <f>AVERAGE(G1285:G1314)</f>
        <v>32350.666666666668</v>
      </c>
      <c r="Q45" s="27">
        <f t="shared" si="3"/>
        <v>2.1395720855828859</v>
      </c>
      <c r="S45" s="27">
        <f t="shared" si="2"/>
        <v>1.0213957208558289</v>
      </c>
      <c r="V45" s="3" t="s">
        <v>56</v>
      </c>
      <c r="W45" s="4">
        <v>1445</v>
      </c>
      <c r="AD45"/>
      <c r="AE45"/>
      <c r="AH45" s="226" t="s">
        <v>18500</v>
      </c>
      <c r="AI45" s="226" t="s">
        <v>18501</v>
      </c>
      <c r="AJ45" s="226">
        <v>221850</v>
      </c>
    </row>
    <row r="46" spans="1:36" ht="21" x14ac:dyDescent="0.25">
      <c r="A46" s="28" t="s">
        <v>10477</v>
      </c>
      <c r="B46" s="28"/>
      <c r="C46" s="28" t="s">
        <v>2881</v>
      </c>
      <c r="D46" s="29">
        <v>7924</v>
      </c>
      <c r="E46" s="29"/>
      <c r="F46" s="28" t="s">
        <v>6162</v>
      </c>
      <c r="G46" s="29">
        <v>11480</v>
      </c>
      <c r="H46" s="29"/>
      <c r="I46" s="28" t="s">
        <v>7988</v>
      </c>
      <c r="J46" s="29">
        <v>34470</v>
      </c>
      <c r="K46" s="29"/>
      <c r="L46" s="28" t="s">
        <v>9815</v>
      </c>
      <c r="M46" s="29">
        <v>221000</v>
      </c>
      <c r="O46" s="216" t="s">
        <v>18314</v>
      </c>
      <c r="P46" s="134">
        <f>AVERAGE(G1315:G1344)</f>
        <v>32458.928571428572</v>
      </c>
      <c r="Q46" s="27">
        <f t="shared" si="3"/>
        <v>0.33465123262346186</v>
      </c>
      <c r="S46" s="27">
        <f t="shared" si="2"/>
        <v>1.0033465123262346</v>
      </c>
      <c r="V46" s="3" t="s">
        <v>57</v>
      </c>
      <c r="W46" s="4">
        <v>1445</v>
      </c>
      <c r="AD46"/>
      <c r="AE46"/>
      <c r="AH46" s="225" t="s">
        <v>18502</v>
      </c>
      <c r="AI46" s="225" t="s">
        <v>18503</v>
      </c>
      <c r="AJ46" s="225">
        <v>219750</v>
      </c>
    </row>
    <row r="47" spans="1:36" ht="21" x14ac:dyDescent="0.25">
      <c r="A47" s="28" t="s">
        <v>10478</v>
      </c>
      <c r="B47" s="28"/>
      <c r="C47" s="28" t="s">
        <v>2882</v>
      </c>
      <c r="D47" s="29">
        <v>7924</v>
      </c>
      <c r="E47" s="29"/>
      <c r="F47" s="28" t="s">
        <v>6163</v>
      </c>
      <c r="G47" s="29">
        <v>11480</v>
      </c>
      <c r="H47" s="29"/>
      <c r="I47" s="28" t="s">
        <v>7989</v>
      </c>
      <c r="J47" s="29">
        <v>34430</v>
      </c>
      <c r="K47" s="29"/>
      <c r="L47" s="28" t="s">
        <v>9816</v>
      </c>
      <c r="M47" s="29"/>
      <c r="O47" s="216" t="s">
        <v>18315</v>
      </c>
      <c r="P47" s="134">
        <f>AVERAGE(G1345:G1374)</f>
        <v>33933.666666666664</v>
      </c>
      <c r="Q47" s="27">
        <f t="shared" si="3"/>
        <v>4.5433973336267419</v>
      </c>
      <c r="S47" s="27">
        <f t="shared" si="2"/>
        <v>1.0454339733362674</v>
      </c>
      <c r="V47" s="3" t="s">
        <v>58</v>
      </c>
      <c r="W47" s="4">
        <v>1445</v>
      </c>
      <c r="AD47"/>
      <c r="AE47"/>
      <c r="AH47" s="226" t="s">
        <v>18504</v>
      </c>
      <c r="AI47" s="226" t="s">
        <v>18505</v>
      </c>
      <c r="AJ47" s="226">
        <v>216130</v>
      </c>
    </row>
    <row r="48" spans="1:36" ht="21" x14ac:dyDescent="0.25">
      <c r="A48" s="28" t="s">
        <v>10479</v>
      </c>
      <c r="B48" s="28"/>
      <c r="C48" s="28" t="s">
        <v>2883</v>
      </c>
      <c r="D48" s="29">
        <v>7924</v>
      </c>
      <c r="E48" s="29"/>
      <c r="F48" s="28" t="s">
        <v>6164</v>
      </c>
      <c r="G48" s="29">
        <v>11450</v>
      </c>
      <c r="H48" s="29"/>
      <c r="I48" s="28" t="s">
        <v>7990</v>
      </c>
      <c r="J48" s="29"/>
      <c r="K48" s="29"/>
      <c r="L48" s="28" t="s">
        <v>9817</v>
      </c>
      <c r="M48" s="29">
        <v>211500</v>
      </c>
      <c r="O48" s="216" t="s">
        <v>18316</v>
      </c>
      <c r="P48" s="35">
        <f>AVERAGE(G1375:G1404)</f>
        <v>35061</v>
      </c>
      <c r="Q48" s="27">
        <f t="shared" si="3"/>
        <v>3.3221677586664278</v>
      </c>
      <c r="S48" s="27">
        <f t="shared" si="2"/>
        <v>1.0332216775866643</v>
      </c>
      <c r="V48" s="3" t="s">
        <v>59</v>
      </c>
      <c r="W48" s="4">
        <v>1445</v>
      </c>
      <c r="AD48"/>
      <c r="AE48"/>
      <c r="AH48" s="225" t="s">
        <v>18506</v>
      </c>
      <c r="AI48" s="225" t="s">
        <v>18507</v>
      </c>
      <c r="AJ48" s="225">
        <v>220500</v>
      </c>
    </row>
    <row r="49" spans="1:38" ht="21" x14ac:dyDescent="0.25">
      <c r="A49" s="28" t="s">
        <v>10480</v>
      </c>
      <c r="B49" s="28"/>
      <c r="C49" s="28" t="s">
        <v>2884</v>
      </c>
      <c r="D49" s="29">
        <v>7924</v>
      </c>
      <c r="E49" s="29"/>
      <c r="F49" s="28" t="s">
        <v>6165</v>
      </c>
      <c r="G49" s="29"/>
      <c r="H49" s="29"/>
      <c r="I49" s="28" t="s">
        <v>7991</v>
      </c>
      <c r="J49" s="29"/>
      <c r="K49" s="29"/>
      <c r="L49" s="28" t="s">
        <v>9818</v>
      </c>
      <c r="M49" s="29">
        <v>217500</v>
      </c>
      <c r="O49" s="216" t="s">
        <v>18317</v>
      </c>
      <c r="P49" s="134">
        <f>AVERAGE(G1405:G1434)</f>
        <v>34399.199999999997</v>
      </c>
      <c r="Q49" s="27">
        <f t="shared" si="3"/>
        <v>-1.8875673825618278</v>
      </c>
      <c r="S49" s="27">
        <f t="shared" si="2"/>
        <v>0.98112432617438172</v>
      </c>
      <c r="V49" s="3" t="s">
        <v>60</v>
      </c>
      <c r="W49" s="4">
        <v>1445</v>
      </c>
      <c r="AD49"/>
      <c r="AE49"/>
      <c r="AH49" s="226" t="s">
        <v>18508</v>
      </c>
      <c r="AI49" s="226" t="s">
        <v>18509</v>
      </c>
      <c r="AJ49" s="226">
        <v>224140</v>
      </c>
    </row>
    <row r="50" spans="1:38" ht="21" x14ac:dyDescent="0.25">
      <c r="A50" s="28" t="s">
        <v>10481</v>
      </c>
      <c r="B50" s="28"/>
      <c r="C50" s="28" t="s">
        <v>2885</v>
      </c>
      <c r="D50" s="29">
        <v>7925</v>
      </c>
      <c r="E50" s="29"/>
      <c r="F50" s="28" t="s">
        <v>6166</v>
      </c>
      <c r="G50" s="29"/>
      <c r="H50" s="29"/>
      <c r="I50" s="28" t="s">
        <v>7992</v>
      </c>
      <c r="J50" s="29">
        <v>34440</v>
      </c>
      <c r="K50" s="29"/>
      <c r="L50" s="28" t="s">
        <v>9819</v>
      </c>
      <c r="M50" s="29"/>
      <c r="O50" s="216" t="s">
        <v>18318</v>
      </c>
      <c r="P50" s="134">
        <f>AVERAGE(G1435:G1463)</f>
        <v>33788.846153846156</v>
      </c>
      <c r="Q50" s="27">
        <f t="shared" si="3"/>
        <v>-1.7743256998820955</v>
      </c>
      <c r="S50" s="27">
        <f t="shared" si="2"/>
        <v>0.98225674300117904</v>
      </c>
      <c r="V50" s="3" t="s">
        <v>61</v>
      </c>
      <c r="W50" s="4">
        <v>1445</v>
      </c>
      <c r="AD50"/>
      <c r="AE50"/>
      <c r="AH50" s="225" t="s">
        <v>18510</v>
      </c>
      <c r="AI50" s="225" t="s">
        <v>18511</v>
      </c>
      <c r="AJ50" s="225">
        <v>222190</v>
      </c>
    </row>
    <row r="51" spans="1:38" ht="21" x14ac:dyDescent="0.25">
      <c r="A51" s="28" t="s">
        <v>10482</v>
      </c>
      <c r="B51" s="28"/>
      <c r="C51" s="28" t="s">
        <v>2886</v>
      </c>
      <c r="D51" s="29">
        <v>7925</v>
      </c>
      <c r="E51" s="29"/>
      <c r="F51" s="28" t="s">
        <v>6167</v>
      </c>
      <c r="G51" s="29">
        <v>11450</v>
      </c>
      <c r="H51" s="29"/>
      <c r="I51" s="28" t="s">
        <v>7993</v>
      </c>
      <c r="J51" s="29">
        <v>34460</v>
      </c>
      <c r="K51" s="29"/>
      <c r="L51" s="28" t="s">
        <v>9820</v>
      </c>
      <c r="M51" s="29">
        <v>215000</v>
      </c>
      <c r="O51" s="216" t="s">
        <v>18319</v>
      </c>
      <c r="P51" s="134">
        <f>AVERAGE(G1464:G1494)</f>
        <v>33208.888888888891</v>
      </c>
      <c r="Q51" s="27">
        <f t="shared" si="3"/>
        <v>-1.7164163058916659</v>
      </c>
      <c r="S51" s="27">
        <f t="shared" si="2"/>
        <v>0.98283583694108334</v>
      </c>
      <c r="V51" s="3" t="s">
        <v>62</v>
      </c>
      <c r="W51" s="4">
        <v>1445</v>
      </c>
      <c r="AD51"/>
      <c r="AE51"/>
      <c r="AH51" s="226" t="s">
        <v>18512</v>
      </c>
      <c r="AI51" s="226" t="s">
        <v>18513</v>
      </c>
      <c r="AJ51" s="226">
        <v>225340</v>
      </c>
    </row>
    <row r="52" spans="1:38" ht="21" x14ac:dyDescent="0.25">
      <c r="A52" s="28" t="s">
        <v>10483</v>
      </c>
      <c r="B52" s="28"/>
      <c r="C52" s="28" t="s">
        <v>2887</v>
      </c>
      <c r="D52" s="29">
        <v>7925</v>
      </c>
      <c r="E52" s="29"/>
      <c r="F52" s="28" t="s">
        <v>6168</v>
      </c>
      <c r="G52" s="29">
        <v>11500</v>
      </c>
      <c r="H52" s="29"/>
      <c r="I52" s="28" t="s">
        <v>7994</v>
      </c>
      <c r="J52" s="29">
        <v>34450</v>
      </c>
      <c r="K52" s="29"/>
      <c r="L52" s="28" t="s">
        <v>9821</v>
      </c>
      <c r="M52" s="29">
        <v>216500</v>
      </c>
      <c r="O52" s="216" t="s">
        <v>18320</v>
      </c>
      <c r="P52" s="134">
        <f>AVERAGE(G1495:G1525)</f>
        <v>33268.518518518518</v>
      </c>
      <c r="Q52" s="27">
        <f t="shared" si="3"/>
        <v>0.17955924339756457</v>
      </c>
      <c r="S52" s="27">
        <f t="shared" si="2"/>
        <v>1.0017955924339756</v>
      </c>
      <c r="V52" s="3" t="s">
        <v>63</v>
      </c>
      <c r="W52" s="4">
        <v>1445</v>
      </c>
      <c r="AD52"/>
      <c r="AE52"/>
      <c r="AH52" s="225" t="s">
        <v>18514</v>
      </c>
      <c r="AI52" s="225" t="s">
        <v>18515</v>
      </c>
      <c r="AJ52" s="225">
        <v>221790</v>
      </c>
    </row>
    <row r="53" spans="1:38" ht="21" x14ac:dyDescent="0.25">
      <c r="A53" s="28" t="s">
        <v>10484</v>
      </c>
      <c r="B53" s="28"/>
      <c r="C53" s="28" t="s">
        <v>2888</v>
      </c>
      <c r="D53" s="29">
        <v>7925</v>
      </c>
      <c r="E53" s="29"/>
      <c r="F53" s="28" t="s">
        <v>6169</v>
      </c>
      <c r="G53" s="29">
        <v>11650</v>
      </c>
      <c r="H53" s="29"/>
      <c r="I53" s="28" t="s">
        <v>7995</v>
      </c>
      <c r="J53" s="29">
        <v>34500</v>
      </c>
      <c r="K53" s="29"/>
      <c r="L53" s="28" t="s">
        <v>9822</v>
      </c>
      <c r="M53" s="29">
        <v>220500</v>
      </c>
      <c r="O53" s="216" t="s">
        <v>18321</v>
      </c>
      <c r="P53" s="134">
        <f>AVERAGE(G1526:G1556)</f>
        <v>32981.25</v>
      </c>
      <c r="Q53" s="27">
        <f t="shared" si="3"/>
        <v>-0.86348455329807727</v>
      </c>
      <c r="S53" s="27">
        <f t="shared" si="2"/>
        <v>0.99136515446701923</v>
      </c>
      <c r="V53" s="3" t="s">
        <v>64</v>
      </c>
      <c r="W53" s="4">
        <v>1439</v>
      </c>
      <c r="AD53"/>
      <c r="AE53"/>
      <c r="AH53" s="226" t="s">
        <v>18516</v>
      </c>
      <c r="AI53" s="226" t="s">
        <v>18517</v>
      </c>
      <c r="AJ53" s="226">
        <v>223000</v>
      </c>
      <c r="AK53">
        <f>AVERAGE(AJ28:AJ53)</f>
        <v>223179.61538461538</v>
      </c>
      <c r="AL53" s="227" t="s">
        <v>18518</v>
      </c>
    </row>
    <row r="54" spans="1:38" ht="21" x14ac:dyDescent="0.25">
      <c r="A54" s="28" t="s">
        <v>10485</v>
      </c>
      <c r="B54" s="28"/>
      <c r="C54" s="28" t="s">
        <v>2889</v>
      </c>
      <c r="D54" s="29">
        <v>7925</v>
      </c>
      <c r="E54" s="29"/>
      <c r="F54" s="28" t="s">
        <v>6170</v>
      </c>
      <c r="G54" s="29">
        <v>11850</v>
      </c>
      <c r="H54" s="29"/>
      <c r="I54" s="28" t="s">
        <v>7996</v>
      </c>
      <c r="J54" s="29">
        <v>34490</v>
      </c>
      <c r="K54" s="29"/>
      <c r="L54" s="28" t="s">
        <v>9823</v>
      </c>
      <c r="M54" s="29">
        <v>225000</v>
      </c>
      <c r="O54" s="216" t="s">
        <v>18322</v>
      </c>
      <c r="P54" s="134">
        <f>AVERAGE(G1557:G1587)</f>
        <v>32644.782608695652</v>
      </c>
      <c r="Q54" s="27">
        <f t="shared" si="3"/>
        <v>-1.0201778019460983</v>
      </c>
      <c r="S54" s="27">
        <f t="shared" si="2"/>
        <v>0.98979822198053902</v>
      </c>
      <c r="V54" s="3" t="s">
        <v>65</v>
      </c>
      <c r="W54" s="4">
        <v>1439</v>
      </c>
      <c r="AD54"/>
      <c r="AE54"/>
      <c r="AH54" s="225" t="s">
        <v>18519</v>
      </c>
      <c r="AI54" s="225" t="s">
        <v>18520</v>
      </c>
      <c r="AJ54" s="225">
        <v>223490</v>
      </c>
    </row>
    <row r="55" spans="1:38" ht="21" x14ac:dyDescent="0.25">
      <c r="A55" s="28" t="s">
        <v>10486</v>
      </c>
      <c r="B55" s="28"/>
      <c r="C55" s="28" t="s">
        <v>2890</v>
      </c>
      <c r="D55" s="29">
        <v>7925</v>
      </c>
      <c r="E55" s="29"/>
      <c r="F55" s="28" t="s">
        <v>6171</v>
      </c>
      <c r="G55" s="29">
        <v>11880</v>
      </c>
      <c r="H55" s="29"/>
      <c r="I55" s="28" t="s">
        <v>7997</v>
      </c>
      <c r="J55" s="29">
        <v>34430</v>
      </c>
      <c r="K55" s="29"/>
      <c r="L55" s="28" t="s">
        <v>9824</v>
      </c>
      <c r="M55" s="29">
        <v>225500</v>
      </c>
      <c r="O55" s="216" t="s">
        <v>18323</v>
      </c>
      <c r="P55" s="134">
        <f>AVERAGE(G1588:G1618)</f>
        <v>33210.400000000001</v>
      </c>
      <c r="Q55" s="27">
        <f t="shared" si="3"/>
        <v>1.7326425422532488</v>
      </c>
      <c r="S55" s="27">
        <f t="shared" si="2"/>
        <v>1.0173264254225325</v>
      </c>
      <c r="V55" s="3" t="s">
        <v>66</v>
      </c>
      <c r="W55" s="4">
        <v>1439</v>
      </c>
      <c r="AD55"/>
      <c r="AE55"/>
      <c r="AH55" s="226" t="s">
        <v>18521</v>
      </c>
      <c r="AI55" s="226" t="s">
        <v>18522</v>
      </c>
      <c r="AJ55" s="226">
        <v>223510</v>
      </c>
    </row>
    <row r="56" spans="1:38" ht="21" x14ac:dyDescent="0.25">
      <c r="A56" s="28" t="s">
        <v>10487</v>
      </c>
      <c r="B56" s="28"/>
      <c r="C56" s="28" t="s">
        <v>2891</v>
      </c>
      <c r="D56" s="29">
        <v>7925</v>
      </c>
      <c r="E56" s="29"/>
      <c r="F56" s="28" t="s">
        <v>6172</v>
      </c>
      <c r="G56" s="29"/>
      <c r="H56" s="29"/>
      <c r="I56" s="28" t="s">
        <v>7998</v>
      </c>
      <c r="J56" s="29"/>
      <c r="K56" s="29"/>
      <c r="L56" s="28" t="s">
        <v>9825</v>
      </c>
      <c r="M56" s="29"/>
      <c r="O56" s="216" t="s">
        <v>18324</v>
      </c>
      <c r="P56" s="134">
        <f>AVERAGE(G1619:G1648)</f>
        <v>33814.230769230766</v>
      </c>
      <c r="Q56" s="27">
        <f t="shared" si="3"/>
        <v>1.8181978212570948</v>
      </c>
      <c r="S56" s="27">
        <f t="shared" si="2"/>
        <v>1.0181819782125709</v>
      </c>
      <c r="V56" s="3" t="s">
        <v>67</v>
      </c>
      <c r="W56" s="4">
        <v>1439</v>
      </c>
      <c r="AD56"/>
      <c r="AE56"/>
      <c r="AH56" s="225" t="s">
        <v>18523</v>
      </c>
      <c r="AI56" s="225" t="s">
        <v>18524</v>
      </c>
      <c r="AJ56" s="225">
        <v>224110</v>
      </c>
    </row>
    <row r="57" spans="1:38" ht="21" x14ac:dyDescent="0.25">
      <c r="A57" s="28" t="s">
        <v>10488</v>
      </c>
      <c r="B57" s="28"/>
      <c r="C57" s="28" t="s">
        <v>2892</v>
      </c>
      <c r="D57" s="29">
        <v>7925</v>
      </c>
      <c r="E57" s="29"/>
      <c r="F57" s="28" t="s">
        <v>6173</v>
      </c>
      <c r="G57" s="29">
        <v>11900</v>
      </c>
      <c r="H57" s="29"/>
      <c r="I57" s="28" t="s">
        <v>7999</v>
      </c>
      <c r="J57" s="29">
        <v>34400</v>
      </c>
      <c r="K57" s="29"/>
      <c r="L57" s="28" t="s">
        <v>9826</v>
      </c>
      <c r="M57" s="29"/>
      <c r="O57" s="216" t="s">
        <v>18325</v>
      </c>
      <c r="P57" s="134">
        <f>AVERAGE(G1650:G1679)</f>
        <v>33928.800000000003</v>
      </c>
      <c r="Q57" s="27">
        <f t="shared" si="3"/>
        <v>0.33881956845662753</v>
      </c>
      <c r="S57" s="27">
        <f t="shared" si="2"/>
        <v>1.0033881956845663</v>
      </c>
      <c r="V57" s="3" t="s">
        <v>68</v>
      </c>
      <c r="W57" s="4">
        <v>1439</v>
      </c>
      <c r="AD57"/>
      <c r="AE57"/>
      <c r="AH57" s="226" t="s">
        <v>18525</v>
      </c>
      <c r="AI57" s="226" t="s">
        <v>18526</v>
      </c>
      <c r="AJ57" s="226">
        <v>224100</v>
      </c>
    </row>
    <row r="58" spans="1:38" ht="21" x14ac:dyDescent="0.25">
      <c r="A58" s="28" t="s">
        <v>10489</v>
      </c>
      <c r="B58" s="28"/>
      <c r="C58" s="28" t="s">
        <v>2893</v>
      </c>
      <c r="D58" s="29">
        <v>7925</v>
      </c>
      <c r="E58" s="29"/>
      <c r="F58" s="28" t="s">
        <v>6174</v>
      </c>
      <c r="G58" s="29">
        <v>11780</v>
      </c>
      <c r="H58" s="29"/>
      <c r="I58" s="28" t="s">
        <v>8000</v>
      </c>
      <c r="J58" s="29">
        <v>34420</v>
      </c>
      <c r="K58" s="29"/>
      <c r="L58" s="28" t="s">
        <v>9827</v>
      </c>
      <c r="M58" s="29">
        <v>228000</v>
      </c>
      <c r="O58" s="216" t="s">
        <v>18326</v>
      </c>
      <c r="P58" s="134">
        <f>AVERAGE(G1680:G1709)</f>
        <v>33925.416666666664</v>
      </c>
      <c r="Q58" s="27">
        <f t="shared" si="3"/>
        <v>-9.9718626457079296E-3</v>
      </c>
      <c r="S58" s="27">
        <f t="shared" si="2"/>
        <v>0.99990028137354292</v>
      </c>
      <c r="V58" s="3" t="s">
        <v>69</v>
      </c>
      <c r="W58" s="4">
        <v>1439</v>
      </c>
      <c r="AD58"/>
      <c r="AE58"/>
      <c r="AH58" s="225" t="s">
        <v>18527</v>
      </c>
      <c r="AI58" s="225" t="s">
        <v>18528</v>
      </c>
      <c r="AJ58" s="225">
        <v>225160</v>
      </c>
    </row>
    <row r="59" spans="1:38" ht="21" x14ac:dyDescent="0.25">
      <c r="A59" s="28" t="s">
        <v>10490</v>
      </c>
      <c r="B59" s="28"/>
      <c r="C59" s="28" t="s">
        <v>2894</v>
      </c>
      <c r="D59" s="29">
        <v>7925</v>
      </c>
      <c r="E59" s="29"/>
      <c r="F59" s="28" t="s">
        <v>6175</v>
      </c>
      <c r="G59" s="29">
        <v>11780</v>
      </c>
      <c r="H59" s="29"/>
      <c r="I59" s="28" t="s">
        <v>8001</v>
      </c>
      <c r="J59" s="29">
        <v>34390</v>
      </c>
      <c r="K59" s="29"/>
      <c r="L59" s="28" t="s">
        <v>9828</v>
      </c>
      <c r="M59" s="29">
        <v>233000</v>
      </c>
      <c r="O59" s="216" t="s">
        <v>18327</v>
      </c>
      <c r="P59" s="134">
        <f>AVERAGE(G1710:G1739)</f>
        <v>33942.083333333336</v>
      </c>
      <c r="Q59" s="27">
        <f t="shared" si="3"/>
        <v>4.9127375001556395E-2</v>
      </c>
      <c r="S59" s="27">
        <f t="shared" si="2"/>
        <v>1.0004912737500156</v>
      </c>
      <c r="V59" s="3" t="s">
        <v>70</v>
      </c>
      <c r="W59" s="4">
        <v>1439</v>
      </c>
      <c r="AD59"/>
      <c r="AE59"/>
      <c r="AH59" s="226" t="s">
        <v>18529</v>
      </c>
      <c r="AI59" s="226" t="s">
        <v>18530</v>
      </c>
      <c r="AJ59" s="226">
        <v>226470</v>
      </c>
    </row>
    <row r="60" spans="1:38" ht="21" x14ac:dyDescent="0.25">
      <c r="A60" s="28" t="s">
        <v>10491</v>
      </c>
      <c r="B60" s="28"/>
      <c r="C60" s="28" t="s">
        <v>2895</v>
      </c>
      <c r="D60" s="29">
        <v>7925</v>
      </c>
      <c r="E60" s="29"/>
      <c r="F60" s="28" t="s">
        <v>6176</v>
      </c>
      <c r="G60" s="29">
        <v>11780</v>
      </c>
      <c r="H60" s="29"/>
      <c r="I60" s="28" t="s">
        <v>8002</v>
      </c>
      <c r="J60" s="29">
        <v>34370</v>
      </c>
      <c r="K60" s="29"/>
      <c r="L60" s="28" t="s">
        <v>9829</v>
      </c>
      <c r="M60" s="29">
        <v>228500</v>
      </c>
      <c r="O60" s="216" t="s">
        <v>18328</v>
      </c>
      <c r="P60" s="134">
        <f>AVERAGE(G1740:G1769)</f>
        <v>33870.800000000003</v>
      </c>
      <c r="Q60" s="27">
        <f t="shared" si="3"/>
        <v>-0.21001460821742368</v>
      </c>
      <c r="S60" s="27">
        <f t="shared" si="2"/>
        <v>0.99789985391782576</v>
      </c>
      <c r="V60" s="3" t="s">
        <v>71</v>
      </c>
      <c r="W60" s="4">
        <v>1439</v>
      </c>
      <c r="AD60"/>
      <c r="AE60"/>
      <c r="AH60" s="225" t="s">
        <v>18531</v>
      </c>
      <c r="AI60" s="225" t="s">
        <v>18532</v>
      </c>
      <c r="AJ60" s="225">
        <v>234660</v>
      </c>
    </row>
    <row r="61" spans="1:38" ht="21" x14ac:dyDescent="0.25">
      <c r="A61" s="28" t="s">
        <v>10492</v>
      </c>
      <c r="B61" s="28"/>
      <c r="C61" s="28" t="s">
        <v>2896</v>
      </c>
      <c r="D61" s="29">
        <v>7924</v>
      </c>
      <c r="E61" s="29"/>
      <c r="F61" s="28" t="s">
        <v>6177</v>
      </c>
      <c r="G61" s="29">
        <v>11850</v>
      </c>
      <c r="H61" s="29"/>
      <c r="I61" s="28" t="s">
        <v>8003</v>
      </c>
      <c r="J61" s="29"/>
      <c r="K61" s="29"/>
      <c r="L61" s="28" t="s">
        <v>9830</v>
      </c>
      <c r="M61" s="29">
        <v>231500</v>
      </c>
      <c r="O61" s="216" t="s">
        <v>18329</v>
      </c>
      <c r="P61" s="134">
        <f>AVERAGE(G1770:G1799)</f>
        <v>33921.666666666664</v>
      </c>
      <c r="Q61" s="27">
        <f t="shared" si="3"/>
        <v>0.15017852151901767</v>
      </c>
      <c r="S61" s="27">
        <f t="shared" si="2"/>
        <v>1.0015017852151902</v>
      </c>
      <c r="V61" s="3" t="s">
        <v>72</v>
      </c>
      <c r="W61" s="4">
        <v>1439</v>
      </c>
      <c r="AD61"/>
      <c r="AE61"/>
      <c r="AH61" s="226" t="s">
        <v>18533</v>
      </c>
      <c r="AI61" s="226" t="s">
        <v>18534</v>
      </c>
      <c r="AJ61" s="226">
        <v>238570</v>
      </c>
    </row>
    <row r="62" spans="1:38" ht="21" x14ac:dyDescent="0.25">
      <c r="A62" s="28" t="s">
        <v>10493</v>
      </c>
      <c r="B62" s="28"/>
      <c r="C62" s="28" t="s">
        <v>2897</v>
      </c>
      <c r="D62" s="29">
        <v>7925</v>
      </c>
      <c r="E62" s="29"/>
      <c r="F62" s="28" t="s">
        <v>6178</v>
      </c>
      <c r="G62" s="29">
        <v>11850</v>
      </c>
      <c r="H62" s="29"/>
      <c r="I62" s="28" t="s">
        <v>8004</v>
      </c>
      <c r="J62" s="29"/>
      <c r="K62" s="29"/>
      <c r="L62" s="28" t="s">
        <v>9831</v>
      </c>
      <c r="M62" s="29">
        <v>227000</v>
      </c>
      <c r="O62" s="216" t="s">
        <v>18330</v>
      </c>
      <c r="P62" s="134">
        <f>AVERAGE(G1800:G1828)</f>
        <v>34429.565217391304</v>
      </c>
      <c r="Q62" s="27">
        <f t="shared" si="3"/>
        <v>1.4972688568505088</v>
      </c>
      <c r="S62" s="27">
        <f t="shared" si="2"/>
        <v>1.0149726885685051</v>
      </c>
      <c r="V62" s="3" t="s">
        <v>73</v>
      </c>
      <c r="W62" s="4">
        <v>1439</v>
      </c>
      <c r="AD62"/>
      <c r="AE62"/>
      <c r="AH62" s="225" t="s">
        <v>18535</v>
      </c>
      <c r="AI62" s="225" t="s">
        <v>18536</v>
      </c>
      <c r="AJ62" s="225">
        <v>234060</v>
      </c>
    </row>
    <row r="63" spans="1:38" ht="21" x14ac:dyDescent="0.25">
      <c r="A63" s="28" t="s">
        <v>10494</v>
      </c>
      <c r="B63" s="28"/>
      <c r="C63" s="28" t="s">
        <v>2898</v>
      </c>
      <c r="D63" s="29">
        <v>7925</v>
      </c>
      <c r="E63" s="29"/>
      <c r="F63" s="28" t="s">
        <v>6179</v>
      </c>
      <c r="G63" s="29"/>
      <c r="H63" s="29"/>
      <c r="I63" s="28" t="s">
        <v>8005</v>
      </c>
      <c r="J63" s="29"/>
      <c r="K63" s="29"/>
      <c r="L63" s="28" t="s">
        <v>9832</v>
      </c>
      <c r="M63" s="29">
        <v>229500</v>
      </c>
      <c r="O63" s="216" t="s">
        <v>18331</v>
      </c>
      <c r="P63" s="134">
        <f>AVERAGE(J3:J32)</f>
        <v>34684.545454545456</v>
      </c>
      <c r="Q63" s="27">
        <f t="shared" si="3"/>
        <v>0.74058512079424599</v>
      </c>
      <c r="S63" s="27">
        <f t="shared" si="2"/>
        <v>1.0074058512079425</v>
      </c>
      <c r="V63" s="3" t="s">
        <v>74</v>
      </c>
      <c r="W63" s="4">
        <v>1439</v>
      </c>
      <c r="AD63"/>
      <c r="AE63"/>
      <c r="AH63" s="226" t="s">
        <v>18537</v>
      </c>
      <c r="AI63" s="226" t="s">
        <v>18538</v>
      </c>
      <c r="AJ63" s="226">
        <v>234160</v>
      </c>
    </row>
    <row r="64" spans="1:38" ht="21" x14ac:dyDescent="0.25">
      <c r="A64" s="28" t="s">
        <v>10495</v>
      </c>
      <c r="B64" s="28"/>
      <c r="C64" s="28" t="s">
        <v>2899</v>
      </c>
      <c r="D64" s="29">
        <v>7925</v>
      </c>
      <c r="E64" s="29"/>
      <c r="F64" s="28" t="s">
        <v>6180</v>
      </c>
      <c r="G64" s="29">
        <v>11860</v>
      </c>
      <c r="H64" s="29"/>
      <c r="I64" s="28" t="s">
        <v>8006</v>
      </c>
      <c r="J64" s="29">
        <v>34390</v>
      </c>
      <c r="K64" s="29"/>
      <c r="L64" s="28" t="s">
        <v>9833</v>
      </c>
      <c r="M64" s="29"/>
      <c r="O64" s="216" t="s">
        <v>18332</v>
      </c>
      <c r="P64" s="134">
        <f>AVERAGE(J33:J60)</f>
        <v>34505</v>
      </c>
      <c r="Q64" s="27">
        <f t="shared" si="3"/>
        <v>-0.51765260923125611</v>
      </c>
      <c r="S64" s="27">
        <f t="shared" si="2"/>
        <v>0.99482347390768744</v>
      </c>
      <c r="V64" s="3" t="s">
        <v>75</v>
      </c>
      <c r="W64" s="4">
        <v>1439</v>
      </c>
      <c r="AD64"/>
      <c r="AE64"/>
      <c r="AH64" s="225" t="s">
        <v>18539</v>
      </c>
      <c r="AI64" s="225" t="s">
        <v>18540</v>
      </c>
      <c r="AJ64" s="225">
        <v>234240</v>
      </c>
    </row>
    <row r="65" spans="1:38" ht="21" x14ac:dyDescent="0.25">
      <c r="A65" s="28" t="s">
        <v>10496</v>
      </c>
      <c r="B65" s="28"/>
      <c r="C65" s="28" t="s">
        <v>2900</v>
      </c>
      <c r="D65" s="29">
        <v>7925</v>
      </c>
      <c r="E65" s="29"/>
      <c r="F65" s="28" t="s">
        <v>6181</v>
      </c>
      <c r="G65" s="29">
        <v>11870</v>
      </c>
      <c r="H65" s="29"/>
      <c r="I65" s="28" t="s">
        <v>8007</v>
      </c>
      <c r="J65" s="29"/>
      <c r="K65" s="29"/>
      <c r="L65" s="28" t="s">
        <v>9834</v>
      </c>
      <c r="M65" s="29">
        <v>228500</v>
      </c>
      <c r="O65" s="216" t="s">
        <v>18333</v>
      </c>
      <c r="P65" s="134">
        <f>AVERAGE(J64:J94)</f>
        <v>34596.666666666664</v>
      </c>
      <c r="Q65" s="27">
        <f t="shared" si="3"/>
        <v>0.26566198135535846</v>
      </c>
      <c r="S65" s="27">
        <f t="shared" si="2"/>
        <v>1.0026566198135536</v>
      </c>
      <c r="V65" s="3" t="s">
        <v>76</v>
      </c>
      <c r="W65" s="4">
        <v>1439</v>
      </c>
      <c r="AD65"/>
      <c r="AE65"/>
      <c r="AH65" s="226" t="s">
        <v>18541</v>
      </c>
      <c r="AI65" s="226" t="s">
        <v>18542</v>
      </c>
      <c r="AJ65" s="226">
        <v>234330</v>
      </c>
    </row>
    <row r="66" spans="1:38" ht="21" x14ac:dyDescent="0.25">
      <c r="A66" s="28" t="s">
        <v>10497</v>
      </c>
      <c r="B66" s="28"/>
      <c r="C66" s="28" t="s">
        <v>2901</v>
      </c>
      <c r="D66" s="29">
        <v>7925</v>
      </c>
      <c r="E66" s="29"/>
      <c r="F66" s="28" t="s">
        <v>6182</v>
      </c>
      <c r="G66" s="29">
        <v>11900</v>
      </c>
      <c r="H66" s="29"/>
      <c r="I66" s="28" t="s">
        <v>8008</v>
      </c>
      <c r="J66" s="29">
        <v>34490</v>
      </c>
      <c r="K66" s="29"/>
      <c r="L66" s="28" t="s">
        <v>9835</v>
      </c>
      <c r="M66" s="29">
        <v>229500</v>
      </c>
      <c r="O66" s="216" t="s">
        <v>18334</v>
      </c>
      <c r="P66" s="134">
        <f>AVERAGE(J95:J125)</f>
        <v>34974.090909090912</v>
      </c>
      <c r="Q66" s="27">
        <f t="shared" si="3"/>
        <v>1.0909266087992586</v>
      </c>
      <c r="S66" s="27">
        <f t="shared" si="2"/>
        <v>1.0109092660879926</v>
      </c>
      <c r="V66" s="3" t="s">
        <v>77</v>
      </c>
      <c r="W66" s="4">
        <v>1439</v>
      </c>
      <c r="AD66"/>
      <c r="AE66"/>
      <c r="AH66" s="225" t="s">
        <v>18543</v>
      </c>
      <c r="AI66" s="225" t="s">
        <v>18544</v>
      </c>
      <c r="AJ66" s="225">
        <v>235950</v>
      </c>
    </row>
    <row r="67" spans="1:38" ht="21" x14ac:dyDescent="0.25">
      <c r="A67" s="28" t="s">
        <v>10498</v>
      </c>
      <c r="B67" s="28"/>
      <c r="C67" s="28" t="s">
        <v>2902</v>
      </c>
      <c r="D67" s="29">
        <v>7925</v>
      </c>
      <c r="E67" s="29"/>
      <c r="F67" s="28" t="s">
        <v>6183</v>
      </c>
      <c r="G67" s="29">
        <v>12000</v>
      </c>
      <c r="H67" s="29"/>
      <c r="I67" s="28" t="s">
        <v>8009</v>
      </c>
      <c r="J67" s="29">
        <v>34550</v>
      </c>
      <c r="K67" s="29"/>
      <c r="L67" s="28" t="s">
        <v>9836</v>
      </c>
      <c r="M67" s="29">
        <v>231000</v>
      </c>
      <c r="O67" s="216" t="s">
        <v>18335</v>
      </c>
      <c r="P67" s="134">
        <f>AVERAGE(J126:J156)</f>
        <v>35312.307692307695</v>
      </c>
      <c r="Q67" s="27">
        <f t="shared" si="3"/>
        <v>0.96704953417066086</v>
      </c>
      <c r="S67" s="27">
        <f t="shared" si="2"/>
        <v>1.0096704953417066</v>
      </c>
      <c r="V67" s="3" t="s">
        <v>78</v>
      </c>
      <c r="W67" s="4">
        <v>1439</v>
      </c>
      <c r="AD67"/>
      <c r="AE67"/>
      <c r="AH67" s="226" t="s">
        <v>18545</v>
      </c>
      <c r="AI67" s="226" t="s">
        <v>18546</v>
      </c>
      <c r="AJ67" s="226">
        <v>235490</v>
      </c>
    </row>
    <row r="68" spans="1:38" ht="21" x14ac:dyDescent="0.25">
      <c r="A68" s="28" t="s">
        <v>10499</v>
      </c>
      <c r="B68" s="28"/>
      <c r="C68" s="28" t="s">
        <v>2903</v>
      </c>
      <c r="D68" s="29">
        <v>7925</v>
      </c>
      <c r="E68" s="29"/>
      <c r="F68" s="28" t="s">
        <v>6184</v>
      </c>
      <c r="G68" s="29">
        <v>12100</v>
      </c>
      <c r="H68" s="29"/>
      <c r="I68" s="28" t="s">
        <v>8010</v>
      </c>
      <c r="J68" s="29">
        <v>34540</v>
      </c>
      <c r="K68" s="29"/>
      <c r="L68" s="28" t="s">
        <v>9837</v>
      </c>
      <c r="M68" s="29">
        <v>230000</v>
      </c>
      <c r="O68" s="216" t="s">
        <v>18336</v>
      </c>
      <c r="P68" s="134">
        <f>AVERAGE(J157:J187)</f>
        <v>35540.416666666664</v>
      </c>
      <c r="Q68" s="27">
        <f t="shared" si="3"/>
        <v>0.64597583467664865</v>
      </c>
      <c r="S68" s="27">
        <f t="shared" si="2"/>
        <v>1.0064597583467665</v>
      </c>
      <c r="V68" s="3" t="s">
        <v>79</v>
      </c>
      <c r="W68" s="4">
        <v>1439</v>
      </c>
      <c r="AD68"/>
      <c r="AE68"/>
      <c r="AH68" s="225" t="s">
        <v>18547</v>
      </c>
      <c r="AI68" s="225" t="s">
        <v>18548</v>
      </c>
      <c r="AJ68" s="225">
        <v>241440</v>
      </c>
    </row>
    <row r="69" spans="1:38" ht="21" x14ac:dyDescent="0.25">
      <c r="A69" s="28" t="s">
        <v>10500</v>
      </c>
      <c r="B69" s="28"/>
      <c r="C69" s="28" t="s">
        <v>2904</v>
      </c>
      <c r="D69" s="29">
        <v>7925</v>
      </c>
      <c r="E69" s="29"/>
      <c r="F69" s="28" t="s">
        <v>6185</v>
      </c>
      <c r="G69" s="29">
        <v>12000</v>
      </c>
      <c r="H69" s="29"/>
      <c r="I69" s="28" t="s">
        <v>8011</v>
      </c>
      <c r="J69" s="29">
        <v>34550</v>
      </c>
      <c r="K69" s="29"/>
      <c r="L69" s="28" t="s">
        <v>9838</v>
      </c>
      <c r="M69" s="29">
        <v>232500</v>
      </c>
      <c r="O69" s="216" t="s">
        <v>18337</v>
      </c>
      <c r="P69" s="134">
        <f>AVERAGE(J188:J217)</f>
        <v>35784.782608695656</v>
      </c>
      <c r="Q69" s="27">
        <f t="shared" ref="Q69:Q132" si="5">(P69/P68-1)*100</f>
        <v>0.68757196720821145</v>
      </c>
      <c r="S69" s="27">
        <f t="shared" ref="S69:S132" si="6">(P69/P68)</f>
        <v>1.0068757196720821</v>
      </c>
      <c r="V69" s="3" t="s">
        <v>80</v>
      </c>
      <c r="W69" s="4">
        <v>1439</v>
      </c>
      <c r="AD69"/>
      <c r="AE69"/>
      <c r="AH69" s="226" t="s">
        <v>18549</v>
      </c>
      <c r="AI69" s="226" t="s">
        <v>18550</v>
      </c>
      <c r="AJ69" s="226">
        <v>239230</v>
      </c>
    </row>
    <row r="70" spans="1:38" ht="21" x14ac:dyDescent="0.25">
      <c r="A70" s="28" t="s">
        <v>10501</v>
      </c>
      <c r="B70" s="28"/>
      <c r="C70" s="28" t="s">
        <v>2905</v>
      </c>
      <c r="D70" s="29">
        <v>7925</v>
      </c>
      <c r="E70" s="29"/>
      <c r="F70" s="28" t="s">
        <v>6186</v>
      </c>
      <c r="G70" s="29"/>
      <c r="H70" s="29"/>
      <c r="I70" s="28" t="s">
        <v>8012</v>
      </c>
      <c r="J70" s="29"/>
      <c r="K70" s="29"/>
      <c r="L70" s="28" t="s">
        <v>9839</v>
      </c>
      <c r="M70" s="29">
        <v>232000</v>
      </c>
      <c r="O70" s="216" t="s">
        <v>18338</v>
      </c>
      <c r="P70" s="134">
        <f>AVERAGE(J218:J247)</f>
        <v>36309.599999999999</v>
      </c>
      <c r="Q70" s="27">
        <f t="shared" si="5"/>
        <v>1.466593767085822</v>
      </c>
      <c r="S70" s="27">
        <f t="shared" si="6"/>
        <v>1.0146659376708582</v>
      </c>
      <c r="V70" s="3" t="s">
        <v>81</v>
      </c>
      <c r="W70" s="4">
        <v>1439</v>
      </c>
      <c r="AD70"/>
      <c r="AE70"/>
      <c r="AH70" s="225" t="s">
        <v>18551</v>
      </c>
      <c r="AI70" s="225" t="s">
        <v>18552</v>
      </c>
      <c r="AJ70" s="225">
        <v>237750</v>
      </c>
    </row>
    <row r="71" spans="1:38" ht="21" x14ac:dyDescent="0.25">
      <c r="A71" s="28" t="s">
        <v>10502</v>
      </c>
      <c r="B71" s="28"/>
      <c r="C71" s="28" t="s">
        <v>2906</v>
      </c>
      <c r="D71" s="29">
        <v>7925</v>
      </c>
      <c r="E71" s="29"/>
      <c r="F71" s="28" t="s">
        <v>6187</v>
      </c>
      <c r="G71" s="29">
        <v>11950</v>
      </c>
      <c r="H71" s="29"/>
      <c r="I71" s="28" t="s">
        <v>8013</v>
      </c>
      <c r="J71" s="29">
        <v>34790</v>
      </c>
      <c r="K71" s="29"/>
      <c r="L71" s="28" t="s">
        <v>9840</v>
      </c>
      <c r="M71" s="29"/>
      <c r="O71" s="216" t="s">
        <v>18339</v>
      </c>
      <c r="P71" s="134">
        <f>AVERAGE(J248:J277)</f>
        <v>38445.217391304344</v>
      </c>
      <c r="Q71" s="27">
        <f t="shared" si="5"/>
        <v>5.8816880144764605</v>
      </c>
      <c r="S71" s="27">
        <f t="shared" si="6"/>
        <v>1.0588168801447646</v>
      </c>
      <c r="V71" s="3" t="s">
        <v>82</v>
      </c>
      <c r="W71" s="4">
        <v>1439</v>
      </c>
      <c r="AD71"/>
      <c r="AE71"/>
      <c r="AH71" s="226" t="s">
        <v>18553</v>
      </c>
      <c r="AI71" s="226" t="s">
        <v>18554</v>
      </c>
      <c r="AJ71" s="226">
        <v>241030</v>
      </c>
    </row>
    <row r="72" spans="1:38" ht="21" x14ac:dyDescent="0.25">
      <c r="A72" s="28" t="s">
        <v>10503</v>
      </c>
      <c r="B72" s="28"/>
      <c r="C72" s="28" t="s">
        <v>2907</v>
      </c>
      <c r="D72" s="29">
        <v>7925</v>
      </c>
      <c r="E72" s="29"/>
      <c r="F72" s="28" t="s">
        <v>6188</v>
      </c>
      <c r="G72" s="29">
        <v>11850</v>
      </c>
      <c r="H72" s="29"/>
      <c r="I72" s="28" t="s">
        <v>8014</v>
      </c>
      <c r="J72" s="29">
        <v>34700</v>
      </c>
      <c r="K72" s="29"/>
      <c r="L72" s="28" t="s">
        <v>9841</v>
      </c>
      <c r="M72" s="29">
        <v>241000</v>
      </c>
      <c r="O72" s="216" t="s">
        <v>18340</v>
      </c>
      <c r="P72" s="134">
        <f>AVERAGE(J278:J307)</f>
        <v>39500.800000000003</v>
      </c>
      <c r="Q72" s="27">
        <f t="shared" si="5"/>
        <v>2.7456799059079051</v>
      </c>
      <c r="S72" s="27">
        <f t="shared" si="6"/>
        <v>1.0274567990590791</v>
      </c>
      <c r="V72" s="3" t="s">
        <v>83</v>
      </c>
      <c r="W72" s="4">
        <v>1439</v>
      </c>
      <c r="AD72"/>
      <c r="AE72"/>
      <c r="AH72" s="225" t="s">
        <v>18555</v>
      </c>
      <c r="AI72" s="225" t="s">
        <v>18556</v>
      </c>
      <c r="AJ72" s="225">
        <v>239720</v>
      </c>
    </row>
    <row r="73" spans="1:38" ht="21" x14ac:dyDescent="0.25">
      <c r="A73" s="28" t="s">
        <v>10504</v>
      </c>
      <c r="B73" s="28"/>
      <c r="C73" s="28" t="s">
        <v>2908</v>
      </c>
      <c r="D73" s="29">
        <v>7925</v>
      </c>
      <c r="E73" s="29"/>
      <c r="F73" s="28" t="s">
        <v>6189</v>
      </c>
      <c r="G73" s="29">
        <v>11700</v>
      </c>
      <c r="H73" s="29"/>
      <c r="I73" s="28" t="s">
        <v>8015</v>
      </c>
      <c r="J73" s="29">
        <v>34630</v>
      </c>
      <c r="K73" s="29"/>
      <c r="L73" s="28" t="s">
        <v>9842</v>
      </c>
      <c r="M73" s="29">
        <v>241000</v>
      </c>
      <c r="O73" s="216" t="s">
        <v>18341</v>
      </c>
      <c r="P73" s="134">
        <f>AVERAGE(J308:J337)</f>
        <v>38319.599999999999</v>
      </c>
      <c r="Q73" s="27">
        <f t="shared" si="5"/>
        <v>-2.9903191834089515</v>
      </c>
      <c r="S73" s="27">
        <f t="shared" si="6"/>
        <v>0.97009680816591048</v>
      </c>
      <c r="V73" s="3" t="s">
        <v>84</v>
      </c>
      <c r="W73" s="4">
        <v>1439</v>
      </c>
      <c r="AD73"/>
      <c r="AE73"/>
      <c r="AH73" s="226" t="s">
        <v>18557</v>
      </c>
      <c r="AI73" s="226" t="s">
        <v>18558</v>
      </c>
      <c r="AJ73" s="226">
        <v>240490</v>
      </c>
    </row>
    <row r="74" spans="1:38" ht="21" x14ac:dyDescent="0.25">
      <c r="A74" s="28" t="s">
        <v>10505</v>
      </c>
      <c r="B74" s="28"/>
      <c r="C74" s="28" t="s">
        <v>2909</v>
      </c>
      <c r="D74" s="29">
        <v>7925</v>
      </c>
      <c r="E74" s="29"/>
      <c r="F74" s="28" t="s">
        <v>6190</v>
      </c>
      <c r="G74" s="29">
        <v>11800</v>
      </c>
      <c r="H74" s="29"/>
      <c r="I74" s="28" t="s">
        <v>8016</v>
      </c>
      <c r="J74" s="29">
        <v>34650</v>
      </c>
      <c r="K74" s="29"/>
      <c r="L74" s="28" t="s">
        <v>9843</v>
      </c>
      <c r="M74" s="29">
        <v>239000</v>
      </c>
      <c r="O74" s="216" t="s">
        <v>18342</v>
      </c>
      <c r="P74" s="134">
        <f>AVERAGE(J338:J367)</f>
        <v>37695.833333333336</v>
      </c>
      <c r="Q74" s="27">
        <f t="shared" si="5"/>
        <v>-1.6278005685515073</v>
      </c>
      <c r="S74" s="27">
        <f t="shared" si="6"/>
        <v>0.98372199431448493</v>
      </c>
      <c r="V74" s="3" t="s">
        <v>85</v>
      </c>
      <c r="W74" s="4">
        <v>1439</v>
      </c>
      <c r="AD74"/>
      <c r="AE74"/>
      <c r="AH74" s="225" t="s">
        <v>18559</v>
      </c>
      <c r="AI74" s="225" t="s">
        <v>18560</v>
      </c>
      <c r="AJ74" s="225">
        <v>241750</v>
      </c>
    </row>
    <row r="75" spans="1:38" ht="21" x14ac:dyDescent="0.25">
      <c r="A75" s="28" t="s">
        <v>10506</v>
      </c>
      <c r="B75" s="28"/>
      <c r="C75" s="28" t="s">
        <v>2910</v>
      </c>
      <c r="D75" s="29">
        <v>7925</v>
      </c>
      <c r="E75" s="29"/>
      <c r="F75" s="28" t="s">
        <v>6191</v>
      </c>
      <c r="G75" s="29">
        <v>11750</v>
      </c>
      <c r="H75" s="29"/>
      <c r="I75" s="28" t="s">
        <v>8017</v>
      </c>
      <c r="J75" s="29">
        <v>34650</v>
      </c>
      <c r="K75" s="29"/>
      <c r="L75" s="28" t="s">
        <v>9844</v>
      </c>
      <c r="M75" s="29">
        <v>240500</v>
      </c>
      <c r="O75" s="216" t="s">
        <v>18343</v>
      </c>
      <c r="P75" s="134">
        <f>AVERAGE(J368:J398)</f>
        <v>37570.869565217392</v>
      </c>
      <c r="Q75" s="27">
        <f t="shared" si="5"/>
        <v>-0.33150551948520901</v>
      </c>
      <c r="S75" s="27">
        <f t="shared" si="6"/>
        <v>0.99668494480514791</v>
      </c>
      <c r="V75" s="3" t="s">
        <v>86</v>
      </c>
      <c r="W75" s="4">
        <v>1439</v>
      </c>
      <c r="AD75"/>
      <c r="AE75"/>
      <c r="AH75" s="226" t="s">
        <v>18561</v>
      </c>
      <c r="AI75" s="226" t="s">
        <v>18562</v>
      </c>
      <c r="AJ75" s="226">
        <v>244290</v>
      </c>
    </row>
    <row r="76" spans="1:38" ht="21" x14ac:dyDescent="0.25">
      <c r="A76" s="28" t="s">
        <v>10507</v>
      </c>
      <c r="B76" s="28"/>
      <c r="C76" s="28" t="s">
        <v>2911</v>
      </c>
      <c r="D76" s="29">
        <v>7925</v>
      </c>
      <c r="E76" s="29"/>
      <c r="F76" s="28" t="s">
        <v>6192</v>
      </c>
      <c r="G76" s="29">
        <v>11850</v>
      </c>
      <c r="H76" s="29"/>
      <c r="I76" s="28" t="s">
        <v>8018</v>
      </c>
      <c r="J76" s="29">
        <v>34710</v>
      </c>
      <c r="K76" s="29"/>
      <c r="L76" s="28" t="s">
        <v>9845</v>
      </c>
      <c r="M76" s="29">
        <v>239500</v>
      </c>
      <c r="O76" s="216" t="s">
        <v>18344</v>
      </c>
      <c r="P76" s="134">
        <f>AVERAGE(J399:J426)</f>
        <v>37607.82608695652</v>
      </c>
      <c r="Q76" s="27">
        <f t="shared" si="5"/>
        <v>9.8364829365937823E-2</v>
      </c>
      <c r="S76" s="27">
        <f t="shared" si="6"/>
        <v>1.0009836482936594</v>
      </c>
      <c r="V76" s="3" t="s">
        <v>87</v>
      </c>
      <c r="W76" s="4">
        <v>1439</v>
      </c>
      <c r="AD76"/>
      <c r="AE76"/>
      <c r="AH76" s="225" t="s">
        <v>18563</v>
      </c>
      <c r="AI76" s="225" t="s">
        <v>18564</v>
      </c>
      <c r="AJ76" s="225">
        <v>234890</v>
      </c>
    </row>
    <row r="77" spans="1:38" ht="21" x14ac:dyDescent="0.25">
      <c r="A77" s="28" t="s">
        <v>10508</v>
      </c>
      <c r="B77" s="28"/>
      <c r="C77" s="28" t="s">
        <v>2912</v>
      </c>
      <c r="D77" s="29">
        <v>7925</v>
      </c>
      <c r="E77" s="29"/>
      <c r="F77" s="28" t="s">
        <v>6193</v>
      </c>
      <c r="G77" s="29"/>
      <c r="H77" s="29"/>
      <c r="I77" s="28" t="s">
        <v>8019</v>
      </c>
      <c r="J77" s="29">
        <v>34710</v>
      </c>
      <c r="K77" s="29"/>
      <c r="L77" s="28" t="s">
        <v>9846</v>
      </c>
      <c r="M77" s="29">
        <v>236500</v>
      </c>
      <c r="O77" s="216" t="s">
        <v>18345</v>
      </c>
      <c r="P77" s="134">
        <f>AVERAGE(J399:J426)</f>
        <v>37607.82608695652</v>
      </c>
      <c r="Q77" s="27">
        <f t="shared" si="5"/>
        <v>0</v>
      </c>
      <c r="S77" s="27">
        <f t="shared" si="6"/>
        <v>1</v>
      </c>
      <c r="V77" s="3" t="s">
        <v>88</v>
      </c>
      <c r="W77" s="4">
        <v>1439</v>
      </c>
      <c r="AD77"/>
      <c r="AE77"/>
      <c r="AH77" s="226" t="s">
        <v>18565</v>
      </c>
      <c r="AI77" s="226" t="s">
        <v>18566</v>
      </c>
      <c r="AJ77" s="226">
        <v>239600</v>
      </c>
    </row>
    <row r="78" spans="1:38" ht="21" x14ac:dyDescent="0.25">
      <c r="A78" s="28" t="s">
        <v>10509</v>
      </c>
      <c r="B78" s="28"/>
      <c r="C78" s="28" t="s">
        <v>2913</v>
      </c>
      <c r="D78" s="29">
        <v>7925</v>
      </c>
      <c r="E78" s="29"/>
      <c r="F78" s="28" t="s">
        <v>6194</v>
      </c>
      <c r="G78" s="29"/>
      <c r="H78" s="29"/>
      <c r="I78" s="28" t="s">
        <v>8020</v>
      </c>
      <c r="J78" s="29">
        <v>34710</v>
      </c>
      <c r="K78" s="29"/>
      <c r="L78" s="28" t="s">
        <v>9847</v>
      </c>
      <c r="M78" s="29"/>
      <c r="O78" s="216" t="s">
        <v>18346</v>
      </c>
      <c r="P78" s="134">
        <f>AVERAGE(J461:J489)</f>
        <v>37772.083333333336</v>
      </c>
      <c r="Q78" s="27">
        <f t="shared" si="5"/>
        <v>0.43676347044634412</v>
      </c>
      <c r="S78" s="27">
        <f t="shared" si="6"/>
        <v>1.0043676347044634</v>
      </c>
      <c r="V78" s="3" t="s">
        <v>89</v>
      </c>
      <c r="W78" s="4">
        <v>1439</v>
      </c>
      <c r="AD78"/>
      <c r="AE78"/>
      <c r="AH78" s="225" t="s">
        <v>18567</v>
      </c>
      <c r="AI78" s="225" t="s">
        <v>18568</v>
      </c>
      <c r="AJ78" s="225">
        <v>240990</v>
      </c>
      <c r="AK78">
        <f>AVERAGE(AJ53:AJ78)</f>
        <v>234326.15384615384</v>
      </c>
      <c r="AL78" s="227" t="s">
        <v>18569</v>
      </c>
    </row>
    <row r="79" spans="1:38" ht="21" x14ac:dyDescent="0.25">
      <c r="A79" s="28" t="s">
        <v>10510</v>
      </c>
      <c r="B79" s="28"/>
      <c r="C79" s="28" t="s">
        <v>2914</v>
      </c>
      <c r="D79" s="29">
        <v>7925</v>
      </c>
      <c r="E79" s="29"/>
      <c r="F79" s="28" t="s">
        <v>6195</v>
      </c>
      <c r="G79" s="29"/>
      <c r="H79" s="29"/>
      <c r="I79" s="28" t="s">
        <v>8021</v>
      </c>
      <c r="J79" s="29">
        <v>34670</v>
      </c>
      <c r="K79" s="29"/>
      <c r="L79" s="28" t="s">
        <v>9848</v>
      </c>
      <c r="M79" s="29"/>
      <c r="O79" s="216" t="s">
        <v>18347</v>
      </c>
      <c r="P79" s="134">
        <f>AVERAGE(J492:J522)</f>
        <v>38116</v>
      </c>
      <c r="Q79" s="27">
        <f t="shared" si="5"/>
        <v>0.91050489228154952</v>
      </c>
      <c r="S79" s="27">
        <f t="shared" si="6"/>
        <v>1.0091050489228155</v>
      </c>
      <c r="V79" s="3" t="s">
        <v>90</v>
      </c>
      <c r="W79" s="4">
        <v>1439</v>
      </c>
      <c r="AD79"/>
      <c r="AE79"/>
      <c r="AH79" s="226" t="s">
        <v>18570</v>
      </c>
      <c r="AI79" s="226" t="s">
        <v>18571</v>
      </c>
      <c r="AJ79" s="226">
        <v>242670</v>
      </c>
    </row>
    <row r="80" spans="1:38" ht="21" x14ac:dyDescent="0.25">
      <c r="A80" s="28" t="s">
        <v>10511</v>
      </c>
      <c r="B80" s="28"/>
      <c r="C80" s="28" t="s">
        <v>2915</v>
      </c>
      <c r="D80" s="29">
        <v>7925</v>
      </c>
      <c r="E80" s="29"/>
      <c r="F80" s="28" t="s">
        <v>6196</v>
      </c>
      <c r="G80" s="29">
        <v>11800</v>
      </c>
      <c r="H80" s="29"/>
      <c r="I80" s="28" t="s">
        <v>8022</v>
      </c>
      <c r="J80" s="29">
        <v>34530</v>
      </c>
      <c r="K80" s="29"/>
      <c r="L80" s="28" t="s">
        <v>9849</v>
      </c>
      <c r="M80" s="29"/>
      <c r="O80" s="216" t="s">
        <v>18348</v>
      </c>
      <c r="P80" s="134">
        <f>AVERAGE(J523:J553)</f>
        <v>38840</v>
      </c>
      <c r="Q80" s="27">
        <f t="shared" si="5"/>
        <v>1.899464791688521</v>
      </c>
      <c r="S80" s="27">
        <f t="shared" si="6"/>
        <v>1.0189946479168852</v>
      </c>
      <c r="V80" s="3" t="s">
        <v>91</v>
      </c>
      <c r="W80" s="4">
        <v>1439</v>
      </c>
      <c r="AD80"/>
      <c r="AE80"/>
      <c r="AH80" s="225" t="s">
        <v>18572</v>
      </c>
      <c r="AI80" s="225" t="s">
        <v>18573</v>
      </c>
      <c r="AJ80" s="225">
        <v>241790</v>
      </c>
    </row>
    <row r="81" spans="1:36" ht="21" x14ac:dyDescent="0.25">
      <c r="A81" s="28" t="s">
        <v>10512</v>
      </c>
      <c r="B81" s="28"/>
      <c r="C81" s="28" t="s">
        <v>2916</v>
      </c>
      <c r="D81" s="29">
        <v>7925</v>
      </c>
      <c r="E81" s="29"/>
      <c r="F81" s="28" t="s">
        <v>6197</v>
      </c>
      <c r="G81" s="29">
        <v>11900</v>
      </c>
      <c r="H81" s="29"/>
      <c r="I81" s="28" t="s">
        <v>8023</v>
      </c>
      <c r="J81" s="29">
        <v>34550</v>
      </c>
      <c r="K81" s="29"/>
      <c r="L81" s="28" t="s">
        <v>9850</v>
      </c>
      <c r="M81" s="29">
        <v>241000</v>
      </c>
      <c r="O81" s="216" t="s">
        <v>18349</v>
      </c>
      <c r="P81" s="134">
        <f>AVERAGE(J554:J583)</f>
        <v>39700</v>
      </c>
      <c r="Q81" s="27">
        <f t="shared" si="5"/>
        <v>2.2142121524201919</v>
      </c>
      <c r="S81" s="27">
        <f t="shared" si="6"/>
        <v>1.0221421215242019</v>
      </c>
      <c r="V81" s="3" t="s">
        <v>92</v>
      </c>
      <c r="W81" s="4">
        <v>1439</v>
      </c>
      <c r="AD81"/>
      <c r="AE81"/>
      <c r="AH81" s="226" t="s">
        <v>18574</v>
      </c>
      <c r="AI81" s="226" t="s">
        <v>18575</v>
      </c>
      <c r="AJ81" s="226">
        <v>241890</v>
      </c>
    </row>
    <row r="82" spans="1:36" ht="21" x14ac:dyDescent="0.25">
      <c r="A82" s="28" t="s">
        <v>10513</v>
      </c>
      <c r="B82" s="28"/>
      <c r="C82" s="28" t="s">
        <v>2917</v>
      </c>
      <c r="D82" s="29">
        <v>7925</v>
      </c>
      <c r="E82" s="29"/>
      <c r="F82" s="28" t="s">
        <v>6198</v>
      </c>
      <c r="G82" s="29">
        <v>11850</v>
      </c>
      <c r="H82" s="29"/>
      <c r="I82" s="28" t="s">
        <v>8024</v>
      </c>
      <c r="J82" s="29">
        <v>34580</v>
      </c>
      <c r="K82" s="29"/>
      <c r="L82" s="28" t="s">
        <v>9851</v>
      </c>
      <c r="M82" s="29">
        <v>240000</v>
      </c>
      <c r="O82" s="216" t="s">
        <v>18350</v>
      </c>
      <c r="P82" s="134">
        <f>AVERAGE(J584:J613)</f>
        <v>40715</v>
      </c>
      <c r="Q82" s="27">
        <f t="shared" si="5"/>
        <v>2.5566750629723023</v>
      </c>
      <c r="S82" s="27">
        <f t="shared" si="6"/>
        <v>1.025566750629723</v>
      </c>
      <c r="V82" s="3" t="s">
        <v>93</v>
      </c>
      <c r="W82" s="4">
        <v>1439</v>
      </c>
      <c r="AD82"/>
      <c r="AE82"/>
      <c r="AH82" s="225" t="s">
        <v>18576</v>
      </c>
      <c r="AI82" s="225" t="s">
        <v>18577</v>
      </c>
      <c r="AJ82" s="225">
        <v>244540</v>
      </c>
    </row>
    <row r="83" spans="1:36" ht="21" x14ac:dyDescent="0.25">
      <c r="A83" s="28" t="s">
        <v>10514</v>
      </c>
      <c r="B83" s="28"/>
      <c r="C83" s="28" t="s">
        <v>2918</v>
      </c>
      <c r="D83" s="29">
        <v>7925</v>
      </c>
      <c r="E83" s="29"/>
      <c r="F83" s="28" t="s">
        <v>6199</v>
      </c>
      <c r="G83" s="29">
        <v>12150</v>
      </c>
      <c r="H83" s="29"/>
      <c r="I83" s="28" t="s">
        <v>8025</v>
      </c>
      <c r="J83" s="29">
        <v>34600</v>
      </c>
      <c r="K83" s="29"/>
      <c r="L83" s="28" t="s">
        <v>9852</v>
      </c>
      <c r="M83" s="29">
        <v>241000</v>
      </c>
      <c r="O83" s="216" t="s">
        <v>18351</v>
      </c>
      <c r="P83" s="134">
        <f>AVERAGE(J614:J643)</f>
        <v>41725.599999999999</v>
      </c>
      <c r="Q83" s="27">
        <f t="shared" si="5"/>
        <v>2.4821318924229452</v>
      </c>
      <c r="S83" s="27">
        <f t="shared" si="6"/>
        <v>1.0248213189242295</v>
      </c>
      <c r="V83" s="3" t="s">
        <v>94</v>
      </c>
      <c r="W83" s="4">
        <v>1439</v>
      </c>
      <c r="AD83"/>
      <c r="AE83"/>
      <c r="AH83" s="226" t="s">
        <v>18578</v>
      </c>
      <c r="AI83" s="226" t="s">
        <v>18579</v>
      </c>
      <c r="AJ83" s="226">
        <v>246770</v>
      </c>
    </row>
    <row r="84" spans="1:36" ht="21" x14ac:dyDescent="0.25">
      <c r="A84" s="28" t="s">
        <v>10515</v>
      </c>
      <c r="B84" s="28"/>
      <c r="C84" s="28" t="s">
        <v>2919</v>
      </c>
      <c r="D84" s="29">
        <v>7925</v>
      </c>
      <c r="E84" s="29"/>
      <c r="F84" s="28" t="s">
        <v>6200</v>
      </c>
      <c r="G84" s="29"/>
      <c r="H84" s="29"/>
      <c r="I84" s="28" t="s">
        <v>8026</v>
      </c>
      <c r="J84" s="29"/>
      <c r="K84" s="29"/>
      <c r="L84" s="28" t="s">
        <v>9853</v>
      </c>
      <c r="M84" s="29">
        <v>240000</v>
      </c>
      <c r="O84" s="216" t="s">
        <v>18352</v>
      </c>
      <c r="P84" s="134">
        <f>AVERAGE(J644:J673)</f>
        <v>43350.400000000001</v>
      </c>
      <c r="Q84" s="27">
        <f t="shared" si="5"/>
        <v>3.8940123089901801</v>
      </c>
      <c r="S84" s="27">
        <f t="shared" si="6"/>
        <v>1.0389401230899018</v>
      </c>
      <c r="V84" s="3" t="s">
        <v>95</v>
      </c>
      <c r="W84" s="4">
        <v>1439</v>
      </c>
      <c r="AD84"/>
      <c r="AE84"/>
      <c r="AH84" s="225" t="s">
        <v>18580</v>
      </c>
      <c r="AI84" s="225" t="s">
        <v>18581</v>
      </c>
      <c r="AJ84" s="225">
        <v>247120</v>
      </c>
    </row>
    <row r="85" spans="1:36" ht="21" x14ac:dyDescent="0.25">
      <c r="A85" s="28" t="s">
        <v>10516</v>
      </c>
      <c r="B85" s="28"/>
      <c r="C85" s="28" t="s">
        <v>2920</v>
      </c>
      <c r="D85" s="29">
        <v>7925</v>
      </c>
      <c r="E85" s="29"/>
      <c r="F85" s="28" t="s">
        <v>6201</v>
      </c>
      <c r="G85" s="29">
        <v>12150</v>
      </c>
      <c r="H85" s="29"/>
      <c r="I85" s="28" t="s">
        <v>8027</v>
      </c>
      <c r="J85" s="29">
        <v>34610</v>
      </c>
      <c r="K85" s="29"/>
      <c r="L85" s="28" t="s">
        <v>9854</v>
      </c>
      <c r="M85" s="29"/>
      <c r="O85" s="216" t="s">
        <v>18353</v>
      </c>
      <c r="P85" s="134">
        <f>AVERAGE(J674:J703)</f>
        <v>46535</v>
      </c>
      <c r="Q85" s="27">
        <f t="shared" si="5"/>
        <v>7.3461836568982086</v>
      </c>
      <c r="S85" s="27">
        <f t="shared" si="6"/>
        <v>1.0734618365689821</v>
      </c>
      <c r="V85" s="3" t="s">
        <v>96</v>
      </c>
      <c r="W85" s="4">
        <v>1439</v>
      </c>
      <c r="AD85"/>
      <c r="AE85"/>
      <c r="AH85" s="226" t="s">
        <v>18582</v>
      </c>
      <c r="AI85" s="226" t="s">
        <v>18583</v>
      </c>
      <c r="AJ85" s="226">
        <v>249650</v>
      </c>
    </row>
    <row r="86" spans="1:36" ht="21" x14ac:dyDescent="0.25">
      <c r="A86" s="28" t="s">
        <v>10517</v>
      </c>
      <c r="B86" s="28"/>
      <c r="C86" s="28" t="s">
        <v>2921</v>
      </c>
      <c r="D86" s="29">
        <v>7925</v>
      </c>
      <c r="E86" s="29"/>
      <c r="F86" s="28" t="s">
        <v>6202</v>
      </c>
      <c r="G86" s="29">
        <v>12200</v>
      </c>
      <c r="H86" s="29"/>
      <c r="I86" s="28" t="s">
        <v>8028</v>
      </c>
      <c r="J86" s="29">
        <v>34600</v>
      </c>
      <c r="K86" s="29"/>
      <c r="L86" s="28" t="s">
        <v>9855</v>
      </c>
      <c r="M86" s="29">
        <v>237000</v>
      </c>
      <c r="O86" s="216" t="s">
        <v>18354</v>
      </c>
      <c r="P86" s="134">
        <f>AVERAGE(J704:J732)</f>
        <v>47008.148148148146</v>
      </c>
      <c r="Q86" s="27">
        <f t="shared" si="5"/>
        <v>1.0167575978256016</v>
      </c>
      <c r="S86" s="27">
        <f t="shared" si="6"/>
        <v>1.010167575978256</v>
      </c>
      <c r="V86" s="3" t="s">
        <v>97</v>
      </c>
      <c r="W86" s="4">
        <v>1439</v>
      </c>
      <c r="AD86"/>
      <c r="AE86"/>
      <c r="AH86" s="225" t="s">
        <v>18584</v>
      </c>
      <c r="AI86" s="225" t="s">
        <v>18585</v>
      </c>
      <c r="AJ86" s="225">
        <v>254000</v>
      </c>
    </row>
    <row r="87" spans="1:36" ht="21" x14ac:dyDescent="0.25">
      <c r="A87" s="28" t="s">
        <v>10518</v>
      </c>
      <c r="B87" s="28"/>
      <c r="C87" s="28" t="s">
        <v>2922</v>
      </c>
      <c r="D87" s="29">
        <v>7925</v>
      </c>
      <c r="E87" s="29"/>
      <c r="F87" s="28" t="s">
        <v>6203</v>
      </c>
      <c r="G87" s="29">
        <v>12350</v>
      </c>
      <c r="H87" s="29"/>
      <c r="I87" s="28" t="s">
        <v>8029</v>
      </c>
      <c r="J87" s="29">
        <v>34530</v>
      </c>
      <c r="K87" s="29"/>
      <c r="L87" s="28" t="s">
        <v>9856</v>
      </c>
      <c r="M87" s="29">
        <v>240500</v>
      </c>
      <c r="O87" s="216" t="s">
        <v>18355</v>
      </c>
      <c r="P87" s="134">
        <f>AVERAGE(J733:J763)</f>
        <v>51662.5</v>
      </c>
      <c r="Q87" s="27">
        <f t="shared" si="5"/>
        <v>9.9011597674162122</v>
      </c>
      <c r="S87" s="27">
        <f t="shared" si="6"/>
        <v>1.0990115976741621</v>
      </c>
      <c r="V87" s="3" t="s">
        <v>98</v>
      </c>
      <c r="W87" s="4">
        <v>1439</v>
      </c>
      <c r="AD87"/>
      <c r="AE87"/>
      <c r="AH87" s="226" t="s">
        <v>18586</v>
      </c>
      <c r="AI87" s="226" t="s">
        <v>18587</v>
      </c>
      <c r="AJ87" s="226">
        <v>251510</v>
      </c>
    </row>
    <row r="88" spans="1:36" ht="21" x14ac:dyDescent="0.25">
      <c r="A88" s="28" t="s">
        <v>10519</v>
      </c>
      <c r="B88" s="28"/>
      <c r="C88" s="28" t="s">
        <v>2923</v>
      </c>
      <c r="D88" s="29">
        <v>7925</v>
      </c>
      <c r="E88" s="29"/>
      <c r="F88" s="28" t="s">
        <v>6204</v>
      </c>
      <c r="G88" s="29">
        <v>12500</v>
      </c>
      <c r="H88" s="29"/>
      <c r="I88" s="28" t="s">
        <v>8030</v>
      </c>
      <c r="J88" s="29">
        <v>34590</v>
      </c>
      <c r="K88" s="29"/>
      <c r="L88" s="28" t="s">
        <v>9857</v>
      </c>
      <c r="M88" s="29">
        <v>239500</v>
      </c>
      <c r="O88" s="216" t="s">
        <v>18356</v>
      </c>
      <c r="P88" s="134">
        <f>AVERAGE(J764:J794)</f>
        <v>60750</v>
      </c>
      <c r="Q88" s="27">
        <f t="shared" si="5"/>
        <v>17.590128236148072</v>
      </c>
      <c r="S88" s="27">
        <f t="shared" si="6"/>
        <v>1.1759012823614807</v>
      </c>
      <c r="V88" s="3" t="s">
        <v>99</v>
      </c>
      <c r="W88" s="4">
        <v>1439</v>
      </c>
      <c r="AD88"/>
      <c r="AE88"/>
      <c r="AH88" s="225" t="s">
        <v>18588</v>
      </c>
      <c r="AI88" s="225" t="s">
        <v>18589</v>
      </c>
      <c r="AJ88" s="225">
        <v>252360</v>
      </c>
    </row>
    <row r="89" spans="1:36" ht="21" x14ac:dyDescent="0.25">
      <c r="A89" s="28" t="s">
        <v>10520</v>
      </c>
      <c r="B89" s="28"/>
      <c r="C89" s="28" t="s">
        <v>2924</v>
      </c>
      <c r="D89" s="29">
        <v>7925</v>
      </c>
      <c r="E89" s="29"/>
      <c r="F89" s="28" t="s">
        <v>6205</v>
      </c>
      <c r="G89" s="29">
        <v>12150</v>
      </c>
      <c r="H89" s="29"/>
      <c r="I89" s="28" t="s">
        <v>8031</v>
      </c>
      <c r="J89" s="29">
        <v>34600</v>
      </c>
      <c r="K89" s="29"/>
      <c r="L89" s="28" t="s">
        <v>9858</v>
      </c>
      <c r="M89" s="29">
        <v>241000</v>
      </c>
      <c r="O89" s="216" t="s">
        <v>18357</v>
      </c>
      <c r="P89" s="134">
        <f>AVERAGE(J795:J825)</f>
        <v>66581.612903225803</v>
      </c>
      <c r="Q89" s="27">
        <f t="shared" si="5"/>
        <v>9.599362803663869</v>
      </c>
      <c r="S89" s="27">
        <f t="shared" si="6"/>
        <v>1.0959936280366387</v>
      </c>
      <c r="V89" s="3" t="s">
        <v>100</v>
      </c>
      <c r="W89" s="4">
        <v>1439</v>
      </c>
      <c r="AD89"/>
      <c r="AE89"/>
      <c r="AH89" s="226" t="s">
        <v>18590</v>
      </c>
      <c r="AI89" s="226" t="s">
        <v>18591</v>
      </c>
      <c r="AJ89" s="226">
        <v>251510</v>
      </c>
    </row>
    <row r="90" spans="1:36" ht="21" x14ac:dyDescent="0.25">
      <c r="A90" s="28" t="s">
        <v>10521</v>
      </c>
      <c r="B90" s="28"/>
      <c r="C90" s="28" t="s">
        <v>2925</v>
      </c>
      <c r="D90" s="29">
        <v>7925</v>
      </c>
      <c r="E90" s="29"/>
      <c r="F90" s="28" t="s">
        <v>6206</v>
      </c>
      <c r="G90" s="29"/>
      <c r="H90" s="29"/>
      <c r="I90" s="28" t="s">
        <v>8032</v>
      </c>
      <c r="J90" s="29">
        <v>34550</v>
      </c>
      <c r="K90" s="29"/>
      <c r="L90" s="28" t="s">
        <v>9859</v>
      </c>
      <c r="M90" s="29">
        <v>242000</v>
      </c>
      <c r="O90" s="216" t="s">
        <v>18358</v>
      </c>
      <c r="P90" s="134">
        <f>AVERAGE(J826:J856)</f>
        <v>80726.78571428571</v>
      </c>
      <c r="Q90" s="27">
        <f t="shared" si="5"/>
        <v>21.244863550571313</v>
      </c>
      <c r="S90" s="27">
        <f t="shared" si="6"/>
        <v>1.2124486355057131</v>
      </c>
      <c r="V90" s="3" t="s">
        <v>101</v>
      </c>
      <c r="W90" s="4">
        <v>1439</v>
      </c>
      <c r="AD90"/>
      <c r="AE90"/>
      <c r="AH90" s="225" t="s">
        <v>18592</v>
      </c>
      <c r="AI90" s="225" t="s">
        <v>18593</v>
      </c>
      <c r="AJ90" s="225">
        <v>249720</v>
      </c>
    </row>
    <row r="91" spans="1:36" ht="21" x14ac:dyDescent="0.25">
      <c r="A91" s="28" t="s">
        <v>10522</v>
      </c>
      <c r="B91" s="28"/>
      <c r="C91" s="28" t="s">
        <v>2926</v>
      </c>
      <c r="D91" s="29">
        <v>7925</v>
      </c>
      <c r="E91" s="29"/>
      <c r="F91" s="28" t="s">
        <v>6207</v>
      </c>
      <c r="G91" s="29"/>
      <c r="H91" s="29"/>
      <c r="I91" s="28" t="s">
        <v>8033</v>
      </c>
      <c r="J91" s="29"/>
      <c r="K91" s="29"/>
      <c r="L91" s="28" t="s">
        <v>9860</v>
      </c>
      <c r="M91" s="29">
        <v>244000</v>
      </c>
      <c r="O91" s="216" t="s">
        <v>18359</v>
      </c>
      <c r="P91" s="134">
        <f>AVERAGE(J857:J887)</f>
        <v>102708.3870967742</v>
      </c>
      <c r="Q91" s="27">
        <f t="shared" si="5"/>
        <v>27.229625443390514</v>
      </c>
      <c r="S91" s="27">
        <f t="shared" si="6"/>
        <v>1.2722962544339051</v>
      </c>
      <c r="V91" s="3" t="s">
        <v>102</v>
      </c>
      <c r="W91" s="4">
        <v>1439</v>
      </c>
      <c r="AD91"/>
      <c r="AE91"/>
      <c r="AH91" s="226" t="s">
        <v>18594</v>
      </c>
      <c r="AI91" s="226" t="s">
        <v>18595</v>
      </c>
      <c r="AJ91" s="226">
        <v>251090</v>
      </c>
    </row>
    <row r="92" spans="1:36" ht="21" x14ac:dyDescent="0.25">
      <c r="A92" s="28" t="s">
        <v>10523</v>
      </c>
      <c r="B92" s="28"/>
      <c r="C92" s="28" t="s">
        <v>2927</v>
      </c>
      <c r="D92" s="29">
        <v>7925</v>
      </c>
      <c r="E92" s="29"/>
      <c r="F92" s="28" t="s">
        <v>6208</v>
      </c>
      <c r="G92" s="29">
        <v>12170</v>
      </c>
      <c r="H92" s="29"/>
      <c r="I92" s="28" t="s">
        <v>8034</v>
      </c>
      <c r="J92" s="29">
        <v>34540</v>
      </c>
      <c r="K92" s="29"/>
      <c r="L92" s="28" t="s">
        <v>9861</v>
      </c>
      <c r="M92" s="29"/>
      <c r="O92" s="216" t="s">
        <v>18360</v>
      </c>
      <c r="P92" s="134">
        <f>AVERAGE(J888:J918)</f>
        <v>126694.44444444444</v>
      </c>
      <c r="Q92" s="27">
        <f t="shared" si="5"/>
        <v>23.353552738658067</v>
      </c>
      <c r="S92" s="27">
        <f t="shared" si="6"/>
        <v>1.2335355273865807</v>
      </c>
      <c r="V92" s="3" t="s">
        <v>103</v>
      </c>
      <c r="W92" s="4">
        <v>1439</v>
      </c>
      <c r="AD92"/>
      <c r="AE92"/>
      <c r="AH92" s="225" t="s">
        <v>18596</v>
      </c>
      <c r="AI92" s="225" t="s">
        <v>18597</v>
      </c>
      <c r="AJ92" s="225">
        <v>250860</v>
      </c>
    </row>
    <row r="93" spans="1:36" ht="21" x14ac:dyDescent="0.25">
      <c r="A93" s="28" t="s">
        <v>10524</v>
      </c>
      <c r="B93" s="28"/>
      <c r="C93" s="28" t="s">
        <v>2928</v>
      </c>
      <c r="D93" s="29">
        <v>7925</v>
      </c>
      <c r="E93" s="29"/>
      <c r="F93" s="28" t="s">
        <v>6209</v>
      </c>
      <c r="G93" s="29">
        <v>12200</v>
      </c>
      <c r="H93" s="29"/>
      <c r="I93" s="28" t="s">
        <v>8035</v>
      </c>
      <c r="J93" s="29">
        <v>34540</v>
      </c>
      <c r="K93" s="29"/>
      <c r="L93" s="28" t="s">
        <v>9862</v>
      </c>
      <c r="M93" s="29">
        <v>239500</v>
      </c>
      <c r="O93" s="216" t="s">
        <v>18361</v>
      </c>
      <c r="P93" s="134">
        <f>AVERAGE(J919:J948)</f>
        <v>150309.61538461538</v>
      </c>
      <c r="Q93" s="27">
        <f t="shared" si="5"/>
        <v>18.639468402678226</v>
      </c>
      <c r="S93" s="27">
        <f t="shared" si="6"/>
        <v>1.1863946840267823</v>
      </c>
      <c r="V93" s="3" t="s">
        <v>104</v>
      </c>
      <c r="W93" s="4">
        <v>1439</v>
      </c>
      <c r="AD93"/>
      <c r="AE93"/>
      <c r="AH93" s="226" t="s">
        <v>18598</v>
      </c>
      <c r="AI93" s="226" t="s">
        <v>18599</v>
      </c>
      <c r="AJ93" s="226">
        <v>250190</v>
      </c>
    </row>
    <row r="94" spans="1:36" ht="21" x14ac:dyDescent="0.25">
      <c r="A94" s="28" t="s">
        <v>10525</v>
      </c>
      <c r="B94" s="28"/>
      <c r="C94" s="28" t="s">
        <v>2929</v>
      </c>
      <c r="D94" s="29">
        <v>7925</v>
      </c>
      <c r="E94" s="29"/>
      <c r="F94" s="28" t="s">
        <v>6210</v>
      </c>
      <c r="G94" s="29">
        <v>12050</v>
      </c>
      <c r="H94" s="29"/>
      <c r="I94" s="28" t="s">
        <v>8036</v>
      </c>
      <c r="J94" s="29">
        <v>34550</v>
      </c>
      <c r="K94" s="29"/>
      <c r="L94" s="28" t="s">
        <v>9863</v>
      </c>
      <c r="M94" s="29">
        <v>239000</v>
      </c>
      <c r="O94" s="216" t="s">
        <v>18362</v>
      </c>
      <c r="P94" s="134">
        <f>AVERAGE(J949:J978)</f>
        <v>139657.5652173913</v>
      </c>
      <c r="Q94" s="27">
        <f t="shared" si="5"/>
        <v>-7.0867390219630284</v>
      </c>
      <c r="S94" s="27">
        <f t="shared" si="6"/>
        <v>0.92913260978036971</v>
      </c>
      <c r="V94" s="3" t="s">
        <v>105</v>
      </c>
      <c r="W94" s="4">
        <v>1439</v>
      </c>
      <c r="AD94"/>
      <c r="AE94"/>
      <c r="AH94" s="225" t="s">
        <v>18600</v>
      </c>
      <c r="AI94" s="225" t="s">
        <v>18601</v>
      </c>
      <c r="AJ94" s="225">
        <v>249490</v>
      </c>
    </row>
    <row r="95" spans="1:36" ht="21" x14ac:dyDescent="0.25">
      <c r="A95" s="28" t="s">
        <v>10526</v>
      </c>
      <c r="B95" s="28"/>
      <c r="C95" s="28" t="s">
        <v>2930</v>
      </c>
      <c r="D95" s="29">
        <v>7925</v>
      </c>
      <c r="E95" s="29"/>
      <c r="F95" s="28" t="s">
        <v>6211</v>
      </c>
      <c r="G95" s="29">
        <v>11750</v>
      </c>
      <c r="H95" s="29"/>
      <c r="I95" s="28" t="s">
        <v>8037</v>
      </c>
      <c r="J95" s="29">
        <v>34600</v>
      </c>
      <c r="K95" s="29"/>
      <c r="L95" s="28" t="s">
        <v>9864</v>
      </c>
      <c r="M95" s="29">
        <v>240400</v>
      </c>
      <c r="O95" s="216" t="s">
        <v>18363</v>
      </c>
      <c r="P95" s="134">
        <f>AVERAGE(J979:J1008)</f>
        <v>111819.6</v>
      </c>
      <c r="Q95" s="27">
        <f t="shared" si="5"/>
        <v>-19.933016284551897</v>
      </c>
      <c r="S95" s="27">
        <f t="shared" si="6"/>
        <v>0.80066983715448103</v>
      </c>
      <c r="V95" s="3" t="s">
        <v>106</v>
      </c>
      <c r="W95" s="4">
        <v>1439</v>
      </c>
      <c r="AD95"/>
      <c r="AE95"/>
      <c r="AH95" s="226" t="s">
        <v>18602</v>
      </c>
      <c r="AI95" s="226" t="s">
        <v>18603</v>
      </c>
      <c r="AJ95" s="226">
        <v>249990</v>
      </c>
    </row>
    <row r="96" spans="1:36" ht="21" x14ac:dyDescent="0.25">
      <c r="A96" s="28" t="s">
        <v>10527</v>
      </c>
      <c r="B96" s="28"/>
      <c r="C96" s="28" t="s">
        <v>2931</v>
      </c>
      <c r="D96" s="29">
        <v>7925</v>
      </c>
      <c r="E96" s="29"/>
      <c r="F96" s="28" t="s">
        <v>6212</v>
      </c>
      <c r="G96" s="29">
        <v>11800</v>
      </c>
      <c r="H96" s="29"/>
      <c r="I96" s="28" t="s">
        <v>8038</v>
      </c>
      <c r="J96" s="29">
        <v>34630</v>
      </c>
      <c r="K96" s="29"/>
      <c r="L96" s="28" t="s">
        <v>9865</v>
      </c>
      <c r="M96" s="29">
        <v>242500</v>
      </c>
      <c r="O96" s="216" t="s">
        <v>18364</v>
      </c>
      <c r="P96" s="134">
        <f>AVERAGE(J1009:J1038)</f>
        <v>108512</v>
      </c>
      <c r="Q96" s="27">
        <f t="shared" si="5"/>
        <v>-2.9579787443346328</v>
      </c>
      <c r="S96" s="27">
        <f t="shared" si="6"/>
        <v>0.97042021255665367</v>
      </c>
      <c r="V96" s="3" t="s">
        <v>107</v>
      </c>
      <c r="W96" s="4">
        <v>1439</v>
      </c>
      <c r="AD96"/>
      <c r="AE96"/>
      <c r="AH96" s="225" t="s">
        <v>18604</v>
      </c>
      <c r="AI96" s="225" t="s">
        <v>18605</v>
      </c>
      <c r="AJ96" s="225">
        <v>249690</v>
      </c>
    </row>
    <row r="97" spans="1:38" ht="21" x14ac:dyDescent="0.25">
      <c r="A97" s="28" t="s">
        <v>10528</v>
      </c>
      <c r="B97" s="28"/>
      <c r="C97" s="28" t="s">
        <v>2932</v>
      </c>
      <c r="D97" s="29">
        <v>7925</v>
      </c>
      <c r="E97" s="29"/>
      <c r="F97" s="28" t="s">
        <v>6213</v>
      </c>
      <c r="G97" s="29">
        <v>11750</v>
      </c>
      <c r="H97" s="29"/>
      <c r="I97" s="28" t="s">
        <v>8039</v>
      </c>
      <c r="J97" s="29"/>
      <c r="K97" s="29"/>
      <c r="L97" s="28" t="s">
        <v>9866</v>
      </c>
      <c r="M97" s="29">
        <v>242500</v>
      </c>
      <c r="O97" s="216" t="s">
        <v>18365</v>
      </c>
      <c r="P97" s="134">
        <f>AVERAGE(J1039:J1068)</f>
        <v>119377.27272727272</v>
      </c>
      <c r="Q97" s="27">
        <f t="shared" si="5"/>
        <v>10.012968821211231</v>
      </c>
      <c r="S97" s="27">
        <f t="shared" si="6"/>
        <v>1.1001296882121123</v>
      </c>
      <c r="V97" s="3" t="s">
        <v>108</v>
      </c>
      <c r="W97" s="4">
        <v>1439</v>
      </c>
      <c r="AD97"/>
      <c r="AE97"/>
      <c r="AH97" s="226" t="s">
        <v>18606</v>
      </c>
      <c r="AI97" s="226" t="s">
        <v>18607</v>
      </c>
      <c r="AJ97" s="226">
        <v>247590</v>
      </c>
    </row>
    <row r="98" spans="1:38" ht="21" x14ac:dyDescent="0.25">
      <c r="A98" s="28" t="s">
        <v>10529</v>
      </c>
      <c r="B98" s="28"/>
      <c r="C98" s="28" t="s">
        <v>2933</v>
      </c>
      <c r="D98" s="29">
        <v>7925</v>
      </c>
      <c r="E98" s="29"/>
      <c r="F98" s="28" t="s">
        <v>6214</v>
      </c>
      <c r="G98" s="29"/>
      <c r="H98" s="29"/>
      <c r="I98" s="28" t="s">
        <v>8040</v>
      </c>
      <c r="J98" s="29"/>
      <c r="K98" s="29"/>
      <c r="L98" s="28" t="s">
        <v>9867</v>
      </c>
      <c r="M98" s="29">
        <v>242000</v>
      </c>
      <c r="O98" s="216" t="s">
        <v>18366</v>
      </c>
      <c r="P98" s="134">
        <f>AVERAGE(J1069:J1097)</f>
        <v>129699.09090909091</v>
      </c>
      <c r="Q98" s="27">
        <f t="shared" si="5"/>
        <v>8.6463846476030994</v>
      </c>
      <c r="S98" s="27">
        <f t="shared" si="6"/>
        <v>1.086463846476031</v>
      </c>
      <c r="V98" s="3" t="s">
        <v>109</v>
      </c>
      <c r="W98" s="4">
        <v>1439</v>
      </c>
      <c r="AD98"/>
      <c r="AE98"/>
      <c r="AH98" s="225" t="s">
        <v>18608</v>
      </c>
      <c r="AI98" s="225" t="s">
        <v>18609</v>
      </c>
      <c r="AJ98" s="225">
        <v>246040</v>
      </c>
    </row>
    <row r="99" spans="1:38" ht="21" x14ac:dyDescent="0.25">
      <c r="A99" s="28" t="s">
        <v>10530</v>
      </c>
      <c r="B99" s="28"/>
      <c r="C99" s="28" t="s">
        <v>2934</v>
      </c>
      <c r="D99" s="29">
        <v>7925</v>
      </c>
      <c r="E99" s="29"/>
      <c r="F99" s="28" t="s">
        <v>6215</v>
      </c>
      <c r="G99" s="29">
        <v>11700</v>
      </c>
      <c r="H99" s="29"/>
      <c r="I99" s="28" t="s">
        <v>8041</v>
      </c>
      <c r="J99" s="29">
        <v>34610</v>
      </c>
      <c r="K99" s="29"/>
      <c r="L99" s="28" t="s">
        <v>9868</v>
      </c>
      <c r="M99" s="29"/>
      <c r="O99" s="216" t="s">
        <v>18367</v>
      </c>
      <c r="P99" s="134">
        <f>AVERAGE(J1098:J1128)</f>
        <v>136870.58823529413</v>
      </c>
      <c r="Q99" s="27">
        <f t="shared" si="5"/>
        <v>5.5293350754708648</v>
      </c>
      <c r="S99" s="27">
        <f t="shared" si="6"/>
        <v>1.0552933507547086</v>
      </c>
      <c r="V99" s="3" t="s">
        <v>110</v>
      </c>
      <c r="W99" s="4">
        <v>1439</v>
      </c>
      <c r="AD99"/>
      <c r="AE99"/>
      <c r="AH99" s="226" t="s">
        <v>18610</v>
      </c>
      <c r="AI99" s="226" t="s">
        <v>18611</v>
      </c>
      <c r="AJ99" s="226">
        <v>246990</v>
      </c>
    </row>
    <row r="100" spans="1:38" ht="21" x14ac:dyDescent="0.25">
      <c r="A100" s="28" t="s">
        <v>10531</v>
      </c>
      <c r="B100" s="28"/>
      <c r="C100" s="28" t="s">
        <v>2935</v>
      </c>
      <c r="D100" s="29">
        <v>7925</v>
      </c>
      <c r="E100" s="29"/>
      <c r="F100" s="28" t="s">
        <v>6216</v>
      </c>
      <c r="G100" s="29">
        <v>11650</v>
      </c>
      <c r="H100" s="29"/>
      <c r="I100" s="28" t="s">
        <v>8042</v>
      </c>
      <c r="J100" s="29">
        <v>34850</v>
      </c>
      <c r="K100" s="29"/>
      <c r="L100" s="28" t="s">
        <v>9869</v>
      </c>
      <c r="M100" s="29">
        <v>246000</v>
      </c>
      <c r="O100" s="216" t="s">
        <v>18368</v>
      </c>
      <c r="P100" s="134">
        <f>AVERAGE(J1129:J1159)</f>
        <v>145865.38461538462</v>
      </c>
      <c r="Q100" s="27">
        <f t="shared" si="5"/>
        <v>6.5717525555070599</v>
      </c>
      <c r="S100" s="27">
        <f t="shared" si="6"/>
        <v>1.0657175255550706</v>
      </c>
      <c r="V100" s="3" t="s">
        <v>111</v>
      </c>
      <c r="W100" s="4">
        <v>1439</v>
      </c>
      <c r="AD100"/>
      <c r="AE100"/>
      <c r="AH100" s="225" t="s">
        <v>18612</v>
      </c>
      <c r="AI100" s="225" t="s">
        <v>18613</v>
      </c>
      <c r="AJ100" s="225">
        <v>247290</v>
      </c>
    </row>
    <row r="101" spans="1:38" ht="21" x14ac:dyDescent="0.25">
      <c r="A101" s="28" t="s">
        <v>10532</v>
      </c>
      <c r="B101" s="28"/>
      <c r="C101" s="28" t="s">
        <v>2936</v>
      </c>
      <c r="D101" s="29">
        <v>7925</v>
      </c>
      <c r="E101" s="29"/>
      <c r="F101" s="28" t="s">
        <v>6217</v>
      </c>
      <c r="G101" s="29">
        <v>11600</v>
      </c>
      <c r="H101" s="29"/>
      <c r="I101" s="28" t="s">
        <v>8043</v>
      </c>
      <c r="J101" s="29"/>
      <c r="K101" s="29"/>
      <c r="L101" s="28" t="s">
        <v>9870</v>
      </c>
      <c r="M101" s="29">
        <v>244500</v>
      </c>
      <c r="O101" s="216" t="s">
        <v>18369</v>
      </c>
      <c r="P101" s="134">
        <f>AVERAGE(J1160:J1190)</f>
        <v>135022.72727272726</v>
      </c>
      <c r="Q101" s="27">
        <f t="shared" si="5"/>
        <v>-7.4333313357703767</v>
      </c>
      <c r="S101" s="27">
        <f t="shared" si="6"/>
        <v>0.92566668664229623</v>
      </c>
      <c r="V101" s="3" t="s">
        <v>112</v>
      </c>
      <c r="W101" s="4">
        <v>1439</v>
      </c>
      <c r="AD101"/>
      <c r="AE101"/>
      <c r="AH101" s="226" t="s">
        <v>18614</v>
      </c>
      <c r="AI101" s="226" t="s">
        <v>18615</v>
      </c>
      <c r="AJ101" s="226">
        <v>245290</v>
      </c>
    </row>
    <row r="102" spans="1:38" ht="21" x14ac:dyDescent="0.25">
      <c r="A102" s="28" t="s">
        <v>10533</v>
      </c>
      <c r="B102" s="28"/>
      <c r="C102" s="28" t="s">
        <v>2937</v>
      </c>
      <c r="D102" s="29">
        <v>7925</v>
      </c>
      <c r="E102" s="29"/>
      <c r="F102" s="28" t="s">
        <v>6218</v>
      </c>
      <c r="G102" s="29">
        <v>11600</v>
      </c>
      <c r="H102" s="29"/>
      <c r="I102" s="28" t="s">
        <v>8044</v>
      </c>
      <c r="J102" s="29">
        <v>34890</v>
      </c>
      <c r="K102" s="29"/>
      <c r="L102" s="28" t="s">
        <v>9871</v>
      </c>
      <c r="M102" s="29">
        <v>248000</v>
      </c>
      <c r="O102" s="216" t="s">
        <v>18370</v>
      </c>
      <c r="P102" s="134">
        <f>AVERAGE(J1191:J1221)</f>
        <v>127404.16666666667</v>
      </c>
      <c r="Q102" s="27">
        <f t="shared" si="5"/>
        <v>-5.6424283229534744</v>
      </c>
      <c r="S102" s="27">
        <f t="shared" si="6"/>
        <v>0.94357571677046526</v>
      </c>
      <c r="V102" s="3" t="s">
        <v>113</v>
      </c>
      <c r="W102" s="4">
        <v>1439</v>
      </c>
      <c r="AD102"/>
      <c r="AE102"/>
      <c r="AH102" s="225" t="s">
        <v>18616</v>
      </c>
      <c r="AI102" s="225" t="s">
        <v>18617</v>
      </c>
      <c r="AJ102" s="225">
        <v>244640</v>
      </c>
    </row>
    <row r="103" spans="1:38" ht="21" x14ac:dyDescent="0.25">
      <c r="A103" s="28" t="s">
        <v>10534</v>
      </c>
      <c r="B103" s="28"/>
      <c r="C103" s="28" t="s">
        <v>2938</v>
      </c>
      <c r="D103" s="29">
        <v>7925</v>
      </c>
      <c r="E103" s="29"/>
      <c r="F103" s="28" t="s">
        <v>6219</v>
      </c>
      <c r="G103" s="29">
        <v>11570</v>
      </c>
      <c r="H103" s="29"/>
      <c r="I103" s="28" t="s">
        <v>8045</v>
      </c>
      <c r="J103" s="29">
        <v>35190</v>
      </c>
      <c r="K103" s="29"/>
      <c r="L103" s="28" t="s">
        <v>9872</v>
      </c>
      <c r="M103" s="29">
        <v>252000</v>
      </c>
      <c r="O103" s="216" t="s">
        <v>18371</v>
      </c>
      <c r="P103" s="134">
        <f>AVERAGE(J1222:J1252)</f>
        <v>118612.5</v>
      </c>
      <c r="Q103" s="27">
        <f t="shared" si="5"/>
        <v>-6.9006115707885058</v>
      </c>
      <c r="S103" s="27">
        <f t="shared" si="6"/>
        <v>0.93099388429211494</v>
      </c>
      <c r="V103" s="3" t="s">
        <v>114</v>
      </c>
      <c r="W103" s="4">
        <v>1439</v>
      </c>
      <c r="AD103"/>
      <c r="AE103"/>
      <c r="AH103" s="226" t="s">
        <v>18618</v>
      </c>
      <c r="AI103" s="226" t="s">
        <v>18619</v>
      </c>
      <c r="AJ103" s="226">
        <v>245190</v>
      </c>
    </row>
    <row r="104" spans="1:38" ht="21" x14ac:dyDescent="0.25">
      <c r="A104" s="28" t="s">
        <v>10535</v>
      </c>
      <c r="B104" s="28"/>
      <c r="C104" s="28" t="s">
        <v>2939</v>
      </c>
      <c r="D104" s="29">
        <v>7925</v>
      </c>
      <c r="E104" s="29"/>
      <c r="F104" s="28" t="s">
        <v>6220</v>
      </c>
      <c r="G104" s="29"/>
      <c r="H104" s="29"/>
      <c r="I104" s="28" t="s">
        <v>8046</v>
      </c>
      <c r="J104" s="29">
        <v>35290</v>
      </c>
      <c r="K104" s="29"/>
      <c r="L104" s="28" t="s">
        <v>9873</v>
      </c>
      <c r="M104" s="29">
        <v>253000</v>
      </c>
      <c r="O104" s="216" t="s">
        <v>18372</v>
      </c>
      <c r="P104" s="134">
        <f>AVERAGE(J1253:J1283)</f>
        <v>113748.63636363637</v>
      </c>
      <c r="Q104" s="27">
        <f t="shared" si="5"/>
        <v>-4.100633269144172</v>
      </c>
      <c r="S104" s="27">
        <f t="shared" si="6"/>
        <v>0.95899366730855828</v>
      </c>
      <c r="V104" s="3" t="s">
        <v>115</v>
      </c>
      <c r="W104" s="4">
        <v>1439</v>
      </c>
      <c r="AD104"/>
      <c r="AE104"/>
      <c r="AH104" s="225" t="s">
        <v>18620</v>
      </c>
      <c r="AI104" s="225" t="s">
        <v>18621</v>
      </c>
      <c r="AJ104" s="225">
        <v>246280</v>
      </c>
      <c r="AK104">
        <f>AVERAGE(AJ78:AJ104)</f>
        <v>247597.77777777778</v>
      </c>
      <c r="AL104" s="227" t="s">
        <v>18622</v>
      </c>
    </row>
    <row r="105" spans="1:38" ht="21" x14ac:dyDescent="0.25">
      <c r="A105" s="28" t="s">
        <v>10536</v>
      </c>
      <c r="B105" s="28"/>
      <c r="C105" s="28" t="s">
        <v>2940</v>
      </c>
      <c r="D105" s="29">
        <v>7925</v>
      </c>
      <c r="E105" s="29"/>
      <c r="F105" s="28" t="s">
        <v>6221</v>
      </c>
      <c r="G105" s="29"/>
      <c r="H105" s="29"/>
      <c r="I105" s="28" t="s">
        <v>8047</v>
      </c>
      <c r="J105" s="29"/>
      <c r="K105" s="29"/>
      <c r="L105" s="28" t="s">
        <v>9874</v>
      </c>
      <c r="M105" s="29">
        <v>252800</v>
      </c>
      <c r="O105" s="216" t="s">
        <v>18373</v>
      </c>
      <c r="P105" s="134">
        <f>AVERAGE(J1284:J1313)</f>
        <v>114440.90909090909</v>
      </c>
      <c r="Q105" s="27">
        <f t="shared" si="5"/>
        <v>0.60859870447997899</v>
      </c>
      <c r="S105" s="27">
        <f t="shared" si="6"/>
        <v>1.0060859870447998</v>
      </c>
      <c r="V105" s="3" t="s">
        <v>116</v>
      </c>
      <c r="W105" s="4">
        <v>1439</v>
      </c>
      <c r="AD105"/>
      <c r="AE105"/>
      <c r="AH105" s="226" t="s">
        <v>18623</v>
      </c>
      <c r="AI105" s="226" t="s">
        <v>18624</v>
      </c>
      <c r="AJ105" s="226">
        <v>247090</v>
      </c>
    </row>
    <row r="106" spans="1:38" ht="21" x14ac:dyDescent="0.25">
      <c r="A106" s="28" t="s">
        <v>10537</v>
      </c>
      <c r="B106" s="28"/>
      <c r="C106" s="28" t="s">
        <v>2941</v>
      </c>
      <c r="D106" s="29">
        <v>7925</v>
      </c>
      <c r="E106" s="29"/>
      <c r="F106" s="28" t="s">
        <v>6222</v>
      </c>
      <c r="G106" s="29">
        <v>11670</v>
      </c>
      <c r="H106" s="29"/>
      <c r="I106" s="28" t="s">
        <v>8048</v>
      </c>
      <c r="J106" s="29">
        <v>35160</v>
      </c>
      <c r="K106" s="29"/>
      <c r="L106" s="28" t="s">
        <v>9875</v>
      </c>
      <c r="M106" s="29"/>
      <c r="O106" s="216" t="s">
        <v>18374</v>
      </c>
      <c r="P106" s="134">
        <f>AVERAGE(J1314:J1343)</f>
        <v>115850</v>
      </c>
      <c r="Q106" s="27">
        <f t="shared" si="5"/>
        <v>1.2312825197601018</v>
      </c>
      <c r="S106" s="27">
        <f t="shared" si="6"/>
        <v>1.012312825197601</v>
      </c>
      <c r="V106" s="3" t="s">
        <v>117</v>
      </c>
      <c r="W106" s="4">
        <v>1439</v>
      </c>
      <c r="AD106"/>
      <c r="AE106"/>
      <c r="AH106" s="225" t="s">
        <v>18625</v>
      </c>
      <c r="AI106" s="225" t="s">
        <v>18626</v>
      </c>
      <c r="AJ106" s="225">
        <v>247790</v>
      </c>
    </row>
    <row r="107" spans="1:38" ht="21" x14ac:dyDescent="0.25">
      <c r="A107" s="28" t="s">
        <v>10538</v>
      </c>
      <c r="B107" s="28"/>
      <c r="C107" s="28" t="s">
        <v>2942</v>
      </c>
      <c r="D107" s="29">
        <v>7925</v>
      </c>
      <c r="E107" s="29"/>
      <c r="F107" s="28" t="s">
        <v>6223</v>
      </c>
      <c r="G107" s="29">
        <v>11720</v>
      </c>
      <c r="H107" s="29"/>
      <c r="I107" s="28" t="s">
        <v>8049</v>
      </c>
      <c r="J107" s="29">
        <v>34790</v>
      </c>
      <c r="K107" s="29"/>
      <c r="L107" s="28" t="s">
        <v>9876</v>
      </c>
      <c r="M107" s="29">
        <v>252000</v>
      </c>
      <c r="O107" s="216" t="s">
        <v>18375</v>
      </c>
      <c r="P107" s="134">
        <f>AVERAGE(J1344:J1373)</f>
        <v>128826.08695652174</v>
      </c>
      <c r="Q107" s="27">
        <f t="shared" si="5"/>
        <v>11.200765607701113</v>
      </c>
      <c r="S107" s="27">
        <f t="shared" si="6"/>
        <v>1.1120076560770111</v>
      </c>
      <c r="V107" s="3" t="s">
        <v>118</v>
      </c>
      <c r="W107" s="4">
        <v>1439</v>
      </c>
      <c r="AD107"/>
      <c r="AE107"/>
      <c r="AH107" s="226" t="s">
        <v>18627</v>
      </c>
      <c r="AI107" s="226" t="s">
        <v>18628</v>
      </c>
      <c r="AJ107" s="226">
        <v>250490</v>
      </c>
    </row>
    <row r="108" spans="1:38" ht="21" x14ac:dyDescent="0.25">
      <c r="A108" s="28" t="s">
        <v>10539</v>
      </c>
      <c r="B108" s="28"/>
      <c r="C108" s="28" t="s">
        <v>2943</v>
      </c>
      <c r="D108" s="29">
        <v>7925</v>
      </c>
      <c r="E108" s="29"/>
      <c r="F108" s="28" t="s">
        <v>6224</v>
      </c>
      <c r="G108" s="29">
        <v>11950</v>
      </c>
      <c r="H108" s="29"/>
      <c r="I108" s="28" t="s">
        <v>8050</v>
      </c>
      <c r="J108" s="29">
        <v>34870</v>
      </c>
      <c r="K108" s="29"/>
      <c r="L108" s="28" t="s">
        <v>9877</v>
      </c>
      <c r="M108" s="29">
        <v>252500</v>
      </c>
      <c r="O108" s="216" t="s">
        <v>18376</v>
      </c>
      <c r="P108" s="134">
        <f>AVERAGE(J1009:J1038)</f>
        <v>108512</v>
      </c>
      <c r="Q108" s="27">
        <f t="shared" si="5"/>
        <v>-15.768612892338851</v>
      </c>
      <c r="S108" s="27">
        <f t="shared" si="6"/>
        <v>0.84231387107661149</v>
      </c>
      <c r="V108" s="3" t="s">
        <v>119</v>
      </c>
      <c r="W108" s="4">
        <v>1439</v>
      </c>
      <c r="AD108"/>
      <c r="AE108"/>
      <c r="AH108" s="225" t="s">
        <v>18629</v>
      </c>
      <c r="AI108" s="225" t="s">
        <v>18630</v>
      </c>
      <c r="AJ108" s="225">
        <v>251660</v>
      </c>
    </row>
    <row r="109" spans="1:38" ht="21" x14ac:dyDescent="0.25">
      <c r="A109" s="28" t="s">
        <v>10540</v>
      </c>
      <c r="B109" s="28"/>
      <c r="C109" s="28" t="s">
        <v>2944</v>
      </c>
      <c r="D109" s="29">
        <v>7925</v>
      </c>
      <c r="E109" s="29"/>
      <c r="F109" s="28" t="s">
        <v>6225</v>
      </c>
      <c r="G109" s="29">
        <v>11820</v>
      </c>
      <c r="H109" s="29"/>
      <c r="I109" s="28" t="s">
        <v>8051</v>
      </c>
      <c r="J109" s="29">
        <v>34870</v>
      </c>
      <c r="K109" s="29"/>
      <c r="L109" s="28" t="s">
        <v>9878</v>
      </c>
      <c r="M109" s="29">
        <v>249700</v>
      </c>
      <c r="O109" s="216" t="s">
        <v>18377</v>
      </c>
      <c r="P109" s="134">
        <f>AVERAGE(J1404:J1433)</f>
        <v>138689.58333333334</v>
      </c>
      <c r="Q109" s="27">
        <f t="shared" si="5"/>
        <v>27.810365059471167</v>
      </c>
      <c r="S109" s="27">
        <f t="shared" si="6"/>
        <v>1.2781036505947116</v>
      </c>
      <c r="V109" s="3" t="s">
        <v>120</v>
      </c>
      <c r="W109" s="4">
        <v>1439</v>
      </c>
      <c r="AD109"/>
      <c r="AE109"/>
      <c r="AH109" s="226" t="s">
        <v>18631</v>
      </c>
      <c r="AI109" s="226" t="s">
        <v>18632</v>
      </c>
      <c r="AJ109" s="226">
        <v>255990</v>
      </c>
    </row>
    <row r="110" spans="1:38" ht="21" x14ac:dyDescent="0.25">
      <c r="A110" s="28" t="s">
        <v>10541</v>
      </c>
      <c r="B110" s="28"/>
      <c r="C110" s="28" t="s">
        <v>2945</v>
      </c>
      <c r="D110" s="29">
        <v>7926</v>
      </c>
      <c r="E110" s="29"/>
      <c r="F110" s="28" t="s">
        <v>6226</v>
      </c>
      <c r="G110" s="29">
        <v>11680</v>
      </c>
      <c r="H110" s="29"/>
      <c r="I110" s="28" t="s">
        <v>8052</v>
      </c>
      <c r="J110" s="29"/>
      <c r="K110" s="29"/>
      <c r="L110" s="28" t="s">
        <v>9879</v>
      </c>
      <c r="M110" s="29">
        <v>251200</v>
      </c>
      <c r="O110" s="216" t="s">
        <v>18378</v>
      </c>
      <c r="P110" s="134">
        <f>AVERAGE(J1434:J1462)</f>
        <v>156310.71428571429</v>
      </c>
      <c r="Q110" s="27">
        <f t="shared" si="5"/>
        <v>12.705446601587568</v>
      </c>
      <c r="S110" s="27">
        <f t="shared" si="6"/>
        <v>1.1270544660158757</v>
      </c>
      <c r="V110" s="3" t="s">
        <v>121</v>
      </c>
      <c r="W110" s="4">
        <v>1439</v>
      </c>
      <c r="AD110"/>
      <c r="AE110"/>
      <c r="AH110" s="225" t="s">
        <v>18633</v>
      </c>
      <c r="AI110" s="225" t="s">
        <v>18634</v>
      </c>
      <c r="AJ110" s="225">
        <v>255990</v>
      </c>
    </row>
    <row r="111" spans="1:38" ht="21" x14ac:dyDescent="0.25">
      <c r="A111" s="28" t="s">
        <v>10542</v>
      </c>
      <c r="B111" s="28"/>
      <c r="C111" s="28" t="s">
        <v>2946</v>
      </c>
      <c r="D111" s="29">
        <v>7926</v>
      </c>
      <c r="E111" s="29"/>
      <c r="F111" s="28" t="s">
        <v>6227</v>
      </c>
      <c r="G111" s="29">
        <v>11600</v>
      </c>
      <c r="H111" s="29"/>
      <c r="I111" s="28" t="s">
        <v>8053</v>
      </c>
      <c r="J111" s="29"/>
      <c r="K111" s="29"/>
      <c r="L111" s="28" t="s">
        <v>9880</v>
      </c>
      <c r="M111" s="29">
        <v>250000</v>
      </c>
      <c r="O111" s="216" t="s">
        <v>18379</v>
      </c>
      <c r="P111" s="134">
        <f>AVERAGE(J1463:J1493)</f>
        <v>161984.21052631579</v>
      </c>
      <c r="Q111" s="27">
        <f t="shared" si="5"/>
        <v>3.6296272245491368</v>
      </c>
      <c r="S111" s="27">
        <f t="shared" si="6"/>
        <v>1.0362962722454914</v>
      </c>
      <c r="V111" s="3" t="s">
        <v>122</v>
      </c>
      <c r="W111" s="4">
        <v>1439</v>
      </c>
      <c r="AD111"/>
      <c r="AE111"/>
      <c r="AH111" s="226" t="s">
        <v>18635</v>
      </c>
      <c r="AI111" s="226" t="s">
        <v>18636</v>
      </c>
      <c r="AJ111" s="226">
        <v>257290</v>
      </c>
    </row>
    <row r="112" spans="1:38" ht="21" x14ac:dyDescent="0.25">
      <c r="A112" s="28" t="s">
        <v>10543</v>
      </c>
      <c r="B112" s="28"/>
      <c r="C112" s="28" t="s">
        <v>2947</v>
      </c>
      <c r="D112" s="29">
        <v>7926</v>
      </c>
      <c r="E112" s="29"/>
      <c r="F112" s="28" t="s">
        <v>6228</v>
      </c>
      <c r="G112" s="29"/>
      <c r="H112" s="29"/>
      <c r="I112" s="28" t="s">
        <v>8054</v>
      </c>
      <c r="J112" s="29"/>
      <c r="K112" s="29"/>
      <c r="L112" s="28" t="s">
        <v>9881</v>
      </c>
      <c r="M112" s="29">
        <v>250000</v>
      </c>
      <c r="O112" s="216" t="s">
        <v>18380</v>
      </c>
      <c r="P112" s="134">
        <f>AVERAGE(J1494:J1524)</f>
        <v>165568.42105263157</v>
      </c>
      <c r="Q112" s="27">
        <f t="shared" si="5"/>
        <v>2.2126912954478994</v>
      </c>
      <c r="S112" s="27">
        <f t="shared" si="6"/>
        <v>1.022126912954479</v>
      </c>
      <c r="V112" s="3" t="s">
        <v>123</v>
      </c>
      <c r="W112" s="4">
        <v>1439</v>
      </c>
      <c r="AD112"/>
      <c r="AE112"/>
      <c r="AH112" s="225" t="s">
        <v>18637</v>
      </c>
      <c r="AI112" s="225" t="s">
        <v>18638</v>
      </c>
      <c r="AJ112" s="225">
        <v>254890</v>
      </c>
    </row>
    <row r="113" spans="1:36" ht="21" x14ac:dyDescent="0.25">
      <c r="A113" s="28" t="s">
        <v>10544</v>
      </c>
      <c r="B113" s="28"/>
      <c r="C113" s="28" t="s">
        <v>2948</v>
      </c>
      <c r="D113" s="29">
        <v>7926</v>
      </c>
      <c r="E113" s="29"/>
      <c r="F113" s="28" t="s">
        <v>6229</v>
      </c>
      <c r="G113" s="29">
        <v>11550</v>
      </c>
      <c r="H113" s="29"/>
      <c r="I113" s="28" t="s">
        <v>8055</v>
      </c>
      <c r="J113" s="29">
        <v>34830</v>
      </c>
      <c r="K113" s="29"/>
      <c r="L113" s="28" t="s">
        <v>9882</v>
      </c>
      <c r="M113" s="29"/>
      <c r="O113" s="216" t="s">
        <v>18381</v>
      </c>
      <c r="P113" s="134">
        <f>AVERAGE(J1525:J1555)</f>
        <v>180015</v>
      </c>
      <c r="Q113" s="27">
        <f t="shared" si="5"/>
        <v>8.7254434484074004</v>
      </c>
      <c r="S113" s="27">
        <f t="shared" si="6"/>
        <v>1.087254434484074</v>
      </c>
      <c r="V113" s="3" t="s">
        <v>124</v>
      </c>
      <c r="W113" s="4">
        <v>1439</v>
      </c>
      <c r="AD113"/>
      <c r="AE113"/>
      <c r="AH113" s="226" t="s">
        <v>18639</v>
      </c>
      <c r="AI113" s="226" t="s">
        <v>18640</v>
      </c>
      <c r="AJ113" s="226">
        <v>255190</v>
      </c>
    </row>
    <row r="114" spans="1:36" ht="21" x14ac:dyDescent="0.25">
      <c r="A114" s="28" t="s">
        <v>10545</v>
      </c>
      <c r="B114" s="28"/>
      <c r="C114" s="28" t="s">
        <v>2949</v>
      </c>
      <c r="D114" s="29">
        <v>7926</v>
      </c>
      <c r="E114" s="29"/>
      <c r="F114" s="28" t="s">
        <v>6230</v>
      </c>
      <c r="G114" s="29">
        <v>11550</v>
      </c>
      <c r="H114" s="29"/>
      <c r="I114" s="28" t="s">
        <v>8056</v>
      </c>
      <c r="J114" s="29">
        <v>34970</v>
      </c>
      <c r="K114" s="29"/>
      <c r="L114" s="28" t="s">
        <v>9883</v>
      </c>
      <c r="M114" s="29">
        <v>249000</v>
      </c>
      <c r="O114" s="216" t="s">
        <v>18382</v>
      </c>
      <c r="P114" s="134">
        <f>AVERAGE(J1556:J1586)</f>
        <v>217548.14814814815</v>
      </c>
      <c r="Q114" s="27">
        <f t="shared" si="5"/>
        <v>20.850011470237551</v>
      </c>
      <c r="S114" s="27">
        <f t="shared" si="6"/>
        <v>1.2085001147023755</v>
      </c>
      <c r="V114" s="3" t="s">
        <v>125</v>
      </c>
      <c r="W114" s="4">
        <v>1439</v>
      </c>
      <c r="AD114"/>
      <c r="AE114"/>
      <c r="AH114" s="225" t="s">
        <v>18641</v>
      </c>
      <c r="AI114" s="225" t="s">
        <v>18642</v>
      </c>
      <c r="AJ114" s="225">
        <v>257290</v>
      </c>
    </row>
    <row r="115" spans="1:36" ht="21" x14ac:dyDescent="0.25">
      <c r="A115" s="28" t="s">
        <v>10546</v>
      </c>
      <c r="B115" s="28"/>
      <c r="C115" s="28" t="s">
        <v>2950</v>
      </c>
      <c r="D115" s="29">
        <v>7926</v>
      </c>
      <c r="E115" s="29"/>
      <c r="F115" s="28" t="s">
        <v>6231</v>
      </c>
      <c r="G115" s="29">
        <v>11500</v>
      </c>
      <c r="H115" s="29"/>
      <c r="I115" s="28" t="s">
        <v>8057</v>
      </c>
      <c r="J115" s="29">
        <v>35010</v>
      </c>
      <c r="K115" s="29"/>
      <c r="L115" s="28" t="s">
        <v>9884</v>
      </c>
      <c r="M115" s="29">
        <v>250000</v>
      </c>
      <c r="O115" s="216" t="s">
        <v>18383</v>
      </c>
      <c r="P115" s="134">
        <f>AVERAGE(J1587:J1617)</f>
        <v>227812</v>
      </c>
      <c r="Q115" s="27">
        <f t="shared" si="5"/>
        <v>4.7179679253634754</v>
      </c>
      <c r="S115" s="27">
        <f t="shared" si="6"/>
        <v>1.0471796792536348</v>
      </c>
      <c r="V115" s="3" t="s">
        <v>126</v>
      </c>
      <c r="W115" s="4">
        <v>1439</v>
      </c>
      <c r="AD115"/>
      <c r="AE115"/>
      <c r="AH115" s="226" t="s">
        <v>18643</v>
      </c>
      <c r="AI115" s="226" t="s">
        <v>18644</v>
      </c>
      <c r="AJ115" s="226">
        <v>256190</v>
      </c>
    </row>
    <row r="116" spans="1:36" ht="21" x14ac:dyDescent="0.25">
      <c r="A116" s="28" t="s">
        <v>10547</v>
      </c>
      <c r="B116" s="28"/>
      <c r="C116" s="28" t="s">
        <v>2951</v>
      </c>
      <c r="D116" s="29">
        <v>7926</v>
      </c>
      <c r="E116" s="29"/>
      <c r="F116" s="28" t="s">
        <v>6232</v>
      </c>
      <c r="G116" s="29">
        <v>11350</v>
      </c>
      <c r="H116" s="29"/>
      <c r="I116" s="28" t="s">
        <v>8058</v>
      </c>
      <c r="J116" s="29">
        <v>35120</v>
      </c>
      <c r="K116" s="29"/>
      <c r="L116" s="28" t="s">
        <v>9885</v>
      </c>
      <c r="M116" s="29">
        <v>249500</v>
      </c>
      <c r="O116" s="216" t="s">
        <v>18384</v>
      </c>
      <c r="P116" s="134">
        <f>AVERAGE(J1618:J1648)</f>
        <v>251300</v>
      </c>
      <c r="Q116" s="27">
        <f t="shared" si="5"/>
        <v>10.310255824978487</v>
      </c>
      <c r="S116" s="27">
        <f t="shared" si="6"/>
        <v>1.1031025582497849</v>
      </c>
      <c r="V116" s="3" t="s">
        <v>127</v>
      </c>
      <c r="W116" s="4">
        <v>1439</v>
      </c>
      <c r="AD116"/>
      <c r="AE116"/>
      <c r="AH116" s="225" t="s">
        <v>18645</v>
      </c>
      <c r="AI116" s="225" t="s">
        <v>18646</v>
      </c>
      <c r="AJ116" s="225">
        <v>256190</v>
      </c>
    </row>
    <row r="117" spans="1:36" ht="21" x14ac:dyDescent="0.25">
      <c r="A117" s="28" t="s">
        <v>10548</v>
      </c>
      <c r="B117" s="28"/>
      <c r="C117" s="28" t="s">
        <v>2952</v>
      </c>
      <c r="D117" s="29">
        <v>7926</v>
      </c>
      <c r="E117" s="29"/>
      <c r="F117" s="28" t="s">
        <v>6233</v>
      </c>
      <c r="G117" s="29">
        <v>11340</v>
      </c>
      <c r="H117" s="29"/>
      <c r="I117" s="28" t="s">
        <v>8059</v>
      </c>
      <c r="J117" s="29">
        <v>35010</v>
      </c>
      <c r="K117" s="29"/>
      <c r="L117" s="28" t="s">
        <v>9886</v>
      </c>
      <c r="M117" s="29">
        <v>247500</v>
      </c>
      <c r="O117" s="216" t="s">
        <v>18385</v>
      </c>
      <c r="P117" s="134">
        <f>AVERAGE(J1709:J1738)</f>
        <v>257034.61538461538</v>
      </c>
      <c r="Q117" s="27">
        <f t="shared" si="5"/>
        <v>2.2819798585815176</v>
      </c>
      <c r="S117" s="27">
        <f t="shared" si="6"/>
        <v>1.0228197985858152</v>
      </c>
      <c r="V117" s="3" t="s">
        <v>128</v>
      </c>
      <c r="W117" s="4">
        <v>1439</v>
      </c>
      <c r="AD117"/>
      <c r="AE117"/>
      <c r="AH117" s="226" t="s">
        <v>18647</v>
      </c>
      <c r="AI117" s="226" t="s">
        <v>18648</v>
      </c>
      <c r="AJ117" s="226">
        <v>256380</v>
      </c>
    </row>
    <row r="118" spans="1:36" ht="21" x14ac:dyDescent="0.25">
      <c r="A118" s="28" t="s">
        <v>10549</v>
      </c>
      <c r="B118" s="28"/>
      <c r="C118" s="28" t="s">
        <v>2953</v>
      </c>
      <c r="D118" s="29">
        <v>7926</v>
      </c>
      <c r="E118" s="29"/>
      <c r="F118" s="28" t="s">
        <v>6234</v>
      </c>
      <c r="G118" s="29">
        <v>11400</v>
      </c>
      <c r="H118" s="29"/>
      <c r="I118" s="28" t="s">
        <v>8060</v>
      </c>
      <c r="J118" s="29">
        <v>35040</v>
      </c>
      <c r="K118" s="29"/>
      <c r="L118" s="28" t="s">
        <v>9887</v>
      </c>
      <c r="M118" s="29">
        <v>245700</v>
      </c>
      <c r="O118" s="216" t="s">
        <v>18386</v>
      </c>
      <c r="P118" s="134">
        <f>AVERAGE(J1679:J1708)</f>
        <v>273473.91304347827</v>
      </c>
      <c r="Q118" s="27">
        <f t="shared" si="5"/>
        <v>6.3957524297899804</v>
      </c>
      <c r="S118" s="27">
        <f t="shared" si="6"/>
        <v>1.0639575242978998</v>
      </c>
      <c r="V118" s="3" t="s">
        <v>129</v>
      </c>
      <c r="W118" s="4">
        <v>1439</v>
      </c>
      <c r="AD118"/>
      <c r="AE118"/>
      <c r="AH118" s="225" t="s">
        <v>18649</v>
      </c>
      <c r="AI118" s="225" t="s">
        <v>18650</v>
      </c>
      <c r="AJ118" s="225">
        <v>256890</v>
      </c>
    </row>
    <row r="119" spans="1:36" ht="21" x14ac:dyDescent="0.25">
      <c r="A119" s="28" t="s">
        <v>10550</v>
      </c>
      <c r="B119" s="28"/>
      <c r="C119" s="28" t="s">
        <v>2954</v>
      </c>
      <c r="D119" s="29">
        <v>7926</v>
      </c>
      <c r="E119" s="29"/>
      <c r="F119" s="28" t="s">
        <v>6235</v>
      </c>
      <c r="G119" s="29"/>
      <c r="H119" s="29"/>
      <c r="I119" s="28" t="s">
        <v>8061</v>
      </c>
      <c r="J119" s="29"/>
      <c r="K119" s="29"/>
      <c r="L119" s="28" t="s">
        <v>9888</v>
      </c>
      <c r="M119" s="29">
        <v>247500</v>
      </c>
      <c r="O119" s="216" t="s">
        <v>18387</v>
      </c>
      <c r="P119" s="134">
        <f>AVERAGE(J1709:J1737)</f>
        <v>257108</v>
      </c>
      <c r="Q119" s="27">
        <f t="shared" si="5"/>
        <v>-5.9844512631361368</v>
      </c>
      <c r="S119" s="27">
        <f t="shared" si="6"/>
        <v>0.94015548736863863</v>
      </c>
      <c r="V119" s="3" t="s">
        <v>130</v>
      </c>
      <c r="W119" s="4">
        <v>1439</v>
      </c>
      <c r="AD119"/>
      <c r="AE119"/>
      <c r="AH119" s="226" t="s">
        <v>18651</v>
      </c>
      <c r="AI119" s="226" t="s">
        <v>18652</v>
      </c>
      <c r="AJ119" s="226">
        <v>259090</v>
      </c>
    </row>
    <row r="120" spans="1:36" ht="21" x14ac:dyDescent="0.25">
      <c r="A120" s="28" t="s">
        <v>10551</v>
      </c>
      <c r="B120" s="28"/>
      <c r="C120" s="28" t="s">
        <v>2955</v>
      </c>
      <c r="D120" s="29">
        <v>7926</v>
      </c>
      <c r="E120" s="29"/>
      <c r="F120" s="28" t="s">
        <v>6236</v>
      </c>
      <c r="G120" s="29">
        <v>11400</v>
      </c>
      <c r="H120" s="29"/>
      <c r="I120" s="28" t="s">
        <v>8062</v>
      </c>
      <c r="J120" s="29">
        <v>35110</v>
      </c>
      <c r="K120" s="29"/>
      <c r="L120" s="28" t="s">
        <v>9889</v>
      </c>
      <c r="M120" s="29"/>
      <c r="O120" s="216" t="s">
        <v>18388</v>
      </c>
      <c r="P120" s="134">
        <f>AVERAGE(J1739:J1768)</f>
        <v>250660</v>
      </c>
      <c r="Q120" s="27">
        <f t="shared" si="5"/>
        <v>-2.5078955147253335</v>
      </c>
      <c r="S120" s="27">
        <f t="shared" si="6"/>
        <v>0.97492104485274667</v>
      </c>
      <c r="V120" s="3" t="s">
        <v>131</v>
      </c>
      <c r="W120" s="4">
        <v>1439</v>
      </c>
      <c r="AD120"/>
      <c r="AE120"/>
      <c r="AH120" s="225" t="s">
        <v>18653</v>
      </c>
      <c r="AI120" s="225" t="s">
        <v>18654</v>
      </c>
      <c r="AJ120" s="225">
        <v>263340</v>
      </c>
    </row>
    <row r="121" spans="1:36" ht="21" x14ac:dyDescent="0.25">
      <c r="A121" s="28" t="s">
        <v>10552</v>
      </c>
      <c r="B121" s="28"/>
      <c r="C121" s="28" t="s">
        <v>2956</v>
      </c>
      <c r="D121" s="29">
        <v>7926</v>
      </c>
      <c r="E121" s="29"/>
      <c r="F121" s="28" t="s">
        <v>6237</v>
      </c>
      <c r="G121" s="29">
        <v>11490</v>
      </c>
      <c r="H121" s="29"/>
      <c r="I121" s="28" t="s">
        <v>8063</v>
      </c>
      <c r="J121" s="29">
        <v>35120</v>
      </c>
      <c r="K121" s="29"/>
      <c r="L121" s="28" t="s">
        <v>9890</v>
      </c>
      <c r="M121" s="29">
        <v>247000</v>
      </c>
      <c r="O121" s="216" t="s">
        <v>18389</v>
      </c>
      <c r="P121" s="134">
        <f>AVERAGE(J1769:J1798)</f>
        <v>244676</v>
      </c>
      <c r="Q121" s="27">
        <f t="shared" si="5"/>
        <v>-2.387297534508892</v>
      </c>
      <c r="S121" s="27">
        <f t="shared" si="6"/>
        <v>0.97612702465491108</v>
      </c>
      <c r="V121" s="3" t="s">
        <v>132</v>
      </c>
      <c r="W121" s="4">
        <v>1439</v>
      </c>
      <c r="AD121"/>
      <c r="AE121"/>
      <c r="AH121" s="226" t="s">
        <v>18655</v>
      </c>
      <c r="AI121" s="226" t="s">
        <v>18656</v>
      </c>
      <c r="AJ121" s="226">
        <v>266090</v>
      </c>
    </row>
    <row r="122" spans="1:36" ht="21" x14ac:dyDescent="0.25">
      <c r="A122" s="28" t="s">
        <v>10553</v>
      </c>
      <c r="B122" s="28"/>
      <c r="C122" s="28" t="s">
        <v>2957</v>
      </c>
      <c r="D122" s="29">
        <v>7926</v>
      </c>
      <c r="E122" s="29"/>
      <c r="F122" s="28" t="s">
        <v>6238</v>
      </c>
      <c r="G122" s="29">
        <v>11490</v>
      </c>
      <c r="H122" s="29"/>
      <c r="I122" s="28" t="s">
        <v>8064</v>
      </c>
      <c r="J122" s="29">
        <v>35150</v>
      </c>
      <c r="K122" s="29"/>
      <c r="L122" s="28" t="s">
        <v>9891</v>
      </c>
      <c r="M122" s="29">
        <v>246500</v>
      </c>
      <c r="O122" s="216" t="s">
        <v>18390</v>
      </c>
      <c r="P122" s="134">
        <f>AVERAGE(J1799:J1828)</f>
        <v>249504.54545454544</v>
      </c>
      <c r="Q122" s="27">
        <f t="shared" si="5"/>
        <v>1.9734446592822419</v>
      </c>
      <c r="S122" s="27">
        <f t="shared" si="6"/>
        <v>1.0197344465928224</v>
      </c>
      <c r="V122" s="3" t="s">
        <v>133</v>
      </c>
      <c r="W122" s="4">
        <v>1439</v>
      </c>
      <c r="AD122"/>
      <c r="AE122"/>
      <c r="AH122" s="225" t="s">
        <v>18657</v>
      </c>
      <c r="AI122" s="225" t="s">
        <v>18658</v>
      </c>
      <c r="AJ122" s="225">
        <v>264290</v>
      </c>
    </row>
    <row r="123" spans="1:36" ht="21" x14ac:dyDescent="0.25">
      <c r="A123" s="28" t="s">
        <v>10554</v>
      </c>
      <c r="B123" s="28"/>
      <c r="C123" s="28" t="s">
        <v>2958</v>
      </c>
      <c r="D123" s="29">
        <v>7926</v>
      </c>
      <c r="E123" s="29"/>
      <c r="F123" s="28" t="s">
        <v>6239</v>
      </c>
      <c r="G123" s="29">
        <v>11550</v>
      </c>
      <c r="H123" s="29"/>
      <c r="I123" s="28" t="s">
        <v>8065</v>
      </c>
      <c r="J123" s="29">
        <v>35190</v>
      </c>
      <c r="K123" s="29"/>
      <c r="L123" s="28" t="s">
        <v>9892</v>
      </c>
      <c r="M123" s="29">
        <v>244000</v>
      </c>
      <c r="O123" s="216" t="s">
        <v>18391</v>
      </c>
      <c r="P123" s="134">
        <f>AVERAGE(M3:M33)</f>
        <v>249470</v>
      </c>
      <c r="Q123" s="27">
        <f t="shared" si="5"/>
        <v>-1.3845621322250423E-2</v>
      </c>
      <c r="S123" s="27">
        <f t="shared" si="6"/>
        <v>0.9998615437867775</v>
      </c>
      <c r="V123" s="3" t="s">
        <v>134</v>
      </c>
      <c r="W123" s="4">
        <v>1439</v>
      </c>
      <c r="AD123"/>
      <c r="AE123"/>
      <c r="AH123" s="226" t="s">
        <v>18659</v>
      </c>
      <c r="AI123" s="226" t="s">
        <v>18660</v>
      </c>
      <c r="AJ123" s="226">
        <v>263190</v>
      </c>
    </row>
    <row r="124" spans="1:36" ht="21" x14ac:dyDescent="0.25">
      <c r="A124" s="28" t="s">
        <v>10555</v>
      </c>
      <c r="B124" s="28"/>
      <c r="C124" s="28" t="s">
        <v>2959</v>
      </c>
      <c r="D124" s="29">
        <v>7926</v>
      </c>
      <c r="E124" s="29"/>
      <c r="F124" s="28" t="s">
        <v>6240</v>
      </c>
      <c r="G124" s="29">
        <v>11530</v>
      </c>
      <c r="H124" s="29"/>
      <c r="I124" s="28" t="s">
        <v>8066</v>
      </c>
      <c r="J124" s="29">
        <v>35130</v>
      </c>
      <c r="K124" s="29"/>
      <c r="L124" s="28" t="s">
        <v>9893</v>
      </c>
      <c r="M124" s="29"/>
      <c r="O124" s="216" t="s">
        <v>18392</v>
      </c>
      <c r="P124" s="134">
        <f>AVERAGE(M34:M64)</f>
        <v>228500</v>
      </c>
      <c r="Q124" s="27">
        <f t="shared" si="5"/>
        <v>-8.4058203391189306</v>
      </c>
      <c r="S124" s="27">
        <f t="shared" si="6"/>
        <v>0.9159417966088107</v>
      </c>
      <c r="V124" s="3" t="s">
        <v>135</v>
      </c>
      <c r="W124" s="4">
        <v>1439</v>
      </c>
      <c r="AD124"/>
      <c r="AE124"/>
      <c r="AH124" s="225" t="s">
        <v>18661</v>
      </c>
      <c r="AI124" s="225" t="s">
        <v>18662</v>
      </c>
      <c r="AJ124" s="225">
        <v>268990</v>
      </c>
    </row>
    <row r="125" spans="1:36" ht="21" x14ac:dyDescent="0.25">
      <c r="A125" s="28" t="s">
        <v>10556</v>
      </c>
      <c r="B125" s="28"/>
      <c r="C125" s="28" t="s">
        <v>2960</v>
      </c>
      <c r="D125" s="29">
        <v>7926</v>
      </c>
      <c r="E125" s="29"/>
      <c r="F125" s="28" t="s">
        <v>6241</v>
      </c>
      <c r="G125" s="29">
        <v>11340</v>
      </c>
      <c r="H125" s="29"/>
      <c r="I125" s="28" t="s">
        <v>8067</v>
      </c>
      <c r="J125" s="29"/>
      <c r="K125" s="29"/>
      <c r="L125" s="28" t="s">
        <v>9894</v>
      </c>
      <c r="M125" s="29"/>
      <c r="O125" s="216" t="s">
        <v>18393</v>
      </c>
      <c r="P125" s="134">
        <f>AVERAGE(M65:M95)</f>
        <v>237836</v>
      </c>
      <c r="Q125" s="27">
        <f t="shared" si="5"/>
        <v>4.0857768052516397</v>
      </c>
      <c r="S125" s="27">
        <f t="shared" si="6"/>
        <v>1.0408577680525164</v>
      </c>
      <c r="V125" s="3" t="s">
        <v>136</v>
      </c>
      <c r="W125" s="4">
        <v>1439</v>
      </c>
      <c r="AD125"/>
      <c r="AE125"/>
      <c r="AH125" s="226" t="s">
        <v>18663</v>
      </c>
      <c r="AI125" s="226" t="s">
        <v>18664</v>
      </c>
      <c r="AJ125" s="226">
        <v>269070</v>
      </c>
    </row>
    <row r="126" spans="1:36" ht="21" x14ac:dyDescent="0.25">
      <c r="A126" s="28" t="s">
        <v>10557</v>
      </c>
      <c r="B126" s="28"/>
      <c r="C126" s="28" t="s">
        <v>2961</v>
      </c>
      <c r="D126" s="29">
        <v>7926</v>
      </c>
      <c r="E126" s="29"/>
      <c r="F126" s="28" t="s">
        <v>6242</v>
      </c>
      <c r="G126" s="29"/>
      <c r="H126" s="29"/>
      <c r="I126" s="28" t="s">
        <v>8068</v>
      </c>
      <c r="J126" s="29"/>
      <c r="K126" s="29"/>
      <c r="L126" s="28" t="s">
        <v>9895</v>
      </c>
      <c r="M126" s="29"/>
      <c r="O126" s="216" t="s">
        <v>18394</v>
      </c>
      <c r="P126" s="134">
        <f>AVERAGE(M96:M126)</f>
        <v>248141.66666666666</v>
      </c>
      <c r="Q126" s="27">
        <f t="shared" si="5"/>
        <v>4.3330978769684281</v>
      </c>
      <c r="S126" s="27">
        <f t="shared" si="6"/>
        <v>1.0433309787696843</v>
      </c>
      <c r="V126" s="3" t="s">
        <v>137</v>
      </c>
      <c r="W126" s="4">
        <v>1439</v>
      </c>
      <c r="AD126"/>
      <c r="AE126"/>
      <c r="AH126" s="225" t="s">
        <v>18665</v>
      </c>
      <c r="AI126" s="225" t="s">
        <v>18666</v>
      </c>
      <c r="AJ126" s="225">
        <v>268990</v>
      </c>
    </row>
    <row r="127" spans="1:36" ht="21" x14ac:dyDescent="0.25">
      <c r="A127" s="28" t="s">
        <v>10558</v>
      </c>
      <c r="B127" s="28"/>
      <c r="C127" s="28" t="s">
        <v>2962</v>
      </c>
      <c r="D127" s="29">
        <v>7926</v>
      </c>
      <c r="E127" s="29"/>
      <c r="F127" s="28" t="s">
        <v>6243</v>
      </c>
      <c r="G127" s="29">
        <v>11340</v>
      </c>
      <c r="H127" s="29"/>
      <c r="I127" s="28" t="s">
        <v>8069</v>
      </c>
      <c r="J127" s="29">
        <v>35090</v>
      </c>
      <c r="K127" s="29"/>
      <c r="L127" s="28" t="s">
        <v>9896</v>
      </c>
      <c r="M127" s="29"/>
      <c r="O127" s="216" t="s">
        <v>18395</v>
      </c>
      <c r="P127" s="134">
        <f>AVERAGE(M127:M157)</f>
        <v>259876.4705882353</v>
      </c>
      <c r="Q127" s="27">
        <f t="shared" si="5"/>
        <v>4.729074354663787</v>
      </c>
      <c r="S127" s="27">
        <f t="shared" si="6"/>
        <v>1.0472907435466379</v>
      </c>
      <c r="V127" s="3" t="s">
        <v>138</v>
      </c>
      <c r="W127" s="4">
        <v>1439</v>
      </c>
      <c r="AD127"/>
      <c r="AE127"/>
      <c r="AH127" s="226" t="s">
        <v>18667</v>
      </c>
      <c r="AI127" s="226" t="s">
        <v>18668</v>
      </c>
      <c r="AJ127" s="226">
        <v>268990</v>
      </c>
    </row>
    <row r="128" spans="1:36" ht="21" x14ac:dyDescent="0.25">
      <c r="A128" s="28" t="s">
        <v>10559</v>
      </c>
      <c r="B128" s="28"/>
      <c r="C128" s="28" t="s">
        <v>2963</v>
      </c>
      <c r="D128" s="29">
        <v>7926</v>
      </c>
      <c r="E128" s="29"/>
      <c r="F128" s="28" t="s">
        <v>6244</v>
      </c>
      <c r="G128" s="29">
        <v>11330</v>
      </c>
      <c r="H128" s="29"/>
      <c r="I128" s="28" t="s">
        <v>8070</v>
      </c>
      <c r="J128" s="29">
        <v>35170</v>
      </c>
      <c r="K128" s="29"/>
      <c r="L128" s="28" t="s">
        <v>9897</v>
      </c>
      <c r="M128" s="29"/>
      <c r="O128" s="216" t="s">
        <v>18396</v>
      </c>
      <c r="P128" s="134">
        <f>AVERAGE(M158:M188)</f>
        <v>274855.55555555556</v>
      </c>
      <c r="Q128" s="27">
        <f t="shared" si="5"/>
        <v>5.7639250423152211</v>
      </c>
      <c r="S128" s="27">
        <f t="shared" si="6"/>
        <v>1.0576392504231522</v>
      </c>
      <c r="V128" s="3" t="s">
        <v>139</v>
      </c>
      <c r="W128" s="4">
        <v>1439</v>
      </c>
      <c r="AD128"/>
      <c r="AE128"/>
      <c r="AH128" s="225" t="s">
        <v>18669</v>
      </c>
      <c r="AI128" s="225" t="s">
        <v>18670</v>
      </c>
      <c r="AJ128" s="225">
        <v>272500</v>
      </c>
    </row>
    <row r="129" spans="1:38" ht="21" x14ac:dyDescent="0.25">
      <c r="A129" s="28" t="s">
        <v>10560</v>
      </c>
      <c r="B129" s="28"/>
      <c r="C129" s="28" t="s">
        <v>2964</v>
      </c>
      <c r="D129" s="29">
        <v>7927</v>
      </c>
      <c r="E129" s="29"/>
      <c r="F129" s="28" t="s">
        <v>6245</v>
      </c>
      <c r="G129" s="29">
        <v>11320</v>
      </c>
      <c r="H129" s="29"/>
      <c r="I129" s="28" t="s">
        <v>8071</v>
      </c>
      <c r="J129" s="29">
        <v>35110</v>
      </c>
      <c r="K129" s="29"/>
      <c r="L129" s="28" t="s">
        <v>9898</v>
      </c>
      <c r="M129" s="29"/>
      <c r="O129" s="216" t="s">
        <v>18397</v>
      </c>
      <c r="P129" s="134">
        <f>AVERAGE(M189:M218)</f>
        <v>276300</v>
      </c>
      <c r="Q129" s="27">
        <f t="shared" si="5"/>
        <v>0.52552856045600116</v>
      </c>
      <c r="S129" s="27">
        <f t="shared" si="6"/>
        <v>1.00525528560456</v>
      </c>
      <c r="V129" s="3" t="s">
        <v>140</v>
      </c>
      <c r="W129" s="4">
        <v>1439</v>
      </c>
      <c r="AD129"/>
      <c r="AE129"/>
      <c r="AH129" s="226" t="s">
        <v>18671</v>
      </c>
      <c r="AI129" s="226" t="s">
        <v>18672</v>
      </c>
      <c r="AJ129" s="226">
        <v>274490</v>
      </c>
      <c r="AK129">
        <f>AVERAGE(AJ104:AJ129)</f>
        <v>259408.84615384616</v>
      </c>
      <c r="AL129" s="227" t="s">
        <v>18673</v>
      </c>
    </row>
    <row r="130" spans="1:38" ht="21" x14ac:dyDescent="0.25">
      <c r="A130" s="28" t="s">
        <v>10561</v>
      </c>
      <c r="B130" s="28"/>
      <c r="C130" s="28" t="s">
        <v>2965</v>
      </c>
      <c r="D130" s="29">
        <v>7927</v>
      </c>
      <c r="E130" s="29"/>
      <c r="F130" s="28" t="s">
        <v>6246</v>
      </c>
      <c r="G130" s="29">
        <v>11320</v>
      </c>
      <c r="H130" s="29"/>
      <c r="I130" s="28" t="s">
        <v>8072</v>
      </c>
      <c r="J130" s="29">
        <v>35180</v>
      </c>
      <c r="K130" s="29"/>
      <c r="L130" s="28" t="s">
        <v>9899</v>
      </c>
      <c r="M130" s="29">
        <v>250500</v>
      </c>
      <c r="O130" s="216" t="s">
        <v>18398</v>
      </c>
      <c r="P130" s="134">
        <f>AVERAGE(M219:M248)</f>
        <v>280128.57142857142</v>
      </c>
      <c r="Q130" s="27">
        <f t="shared" si="5"/>
        <v>1.3856574117160347</v>
      </c>
      <c r="S130" s="27">
        <f t="shared" si="6"/>
        <v>1.0138565741171603</v>
      </c>
      <c r="V130" s="3" t="s">
        <v>141</v>
      </c>
      <c r="W130" s="4">
        <v>1439</v>
      </c>
      <c r="AD130"/>
      <c r="AE130"/>
      <c r="AH130" s="225" t="s">
        <v>18674</v>
      </c>
      <c r="AI130" s="225" t="s">
        <v>18675</v>
      </c>
      <c r="AJ130" s="225">
        <v>276590</v>
      </c>
    </row>
    <row r="131" spans="1:38" ht="21" x14ac:dyDescent="0.25">
      <c r="A131" s="28" t="s">
        <v>10562</v>
      </c>
      <c r="B131" s="28"/>
      <c r="C131" s="28" t="s">
        <v>2966</v>
      </c>
      <c r="D131" s="29">
        <v>7927</v>
      </c>
      <c r="E131" s="29"/>
      <c r="F131" s="28" t="s">
        <v>6247</v>
      </c>
      <c r="G131" s="29">
        <v>11320</v>
      </c>
      <c r="H131" s="29"/>
      <c r="I131" s="28" t="s">
        <v>8073</v>
      </c>
      <c r="J131" s="29">
        <v>35180</v>
      </c>
      <c r="K131" s="29"/>
      <c r="L131" s="28" t="s">
        <v>9900</v>
      </c>
      <c r="M131" s="29">
        <v>252000</v>
      </c>
      <c r="O131" s="216" t="s">
        <v>18399</v>
      </c>
      <c r="P131" s="134">
        <f>AVERAGE(M249:M278)</f>
        <v>298523.07692307694</v>
      </c>
      <c r="Q131" s="27">
        <f t="shared" si="5"/>
        <v>6.5664510409270571</v>
      </c>
      <c r="S131" s="27">
        <f t="shared" si="6"/>
        <v>1.0656645104092706</v>
      </c>
      <c r="V131" s="3" t="s">
        <v>142</v>
      </c>
      <c r="W131" s="4">
        <v>1439</v>
      </c>
      <c r="AD131"/>
      <c r="AE131"/>
      <c r="AH131" s="226" t="s">
        <v>18676</v>
      </c>
      <c r="AI131" s="226" t="s">
        <v>18677</v>
      </c>
      <c r="AJ131" s="226">
        <v>276530</v>
      </c>
    </row>
    <row r="132" spans="1:38" ht="21" x14ac:dyDescent="0.25">
      <c r="A132" s="28" t="s">
        <v>10563</v>
      </c>
      <c r="B132" s="28"/>
      <c r="C132" s="28" t="s">
        <v>2967</v>
      </c>
      <c r="D132" s="29">
        <v>7927</v>
      </c>
      <c r="E132" s="29"/>
      <c r="F132" s="28" t="s">
        <v>6248</v>
      </c>
      <c r="G132" s="29">
        <v>11330</v>
      </c>
      <c r="H132" s="29"/>
      <c r="I132" s="28" t="s">
        <v>8074</v>
      </c>
      <c r="J132" s="29">
        <v>35440</v>
      </c>
      <c r="K132" s="29"/>
      <c r="L132" s="28" t="s">
        <v>9901</v>
      </c>
      <c r="M132" s="29">
        <v>255000</v>
      </c>
      <c r="O132" s="216" t="s">
        <v>18400</v>
      </c>
      <c r="P132" s="134">
        <f>AVERAGE(M279:M308)</f>
        <v>287916</v>
      </c>
      <c r="Q132" s="27">
        <f t="shared" si="5"/>
        <v>-3.5531849103277668</v>
      </c>
      <c r="S132" s="27">
        <f t="shared" si="6"/>
        <v>0.96446815089672233</v>
      </c>
      <c r="V132" s="3" t="s">
        <v>143</v>
      </c>
      <c r="W132" s="4">
        <v>1439</v>
      </c>
      <c r="AD132"/>
      <c r="AE132"/>
      <c r="AH132" s="225" t="s">
        <v>18678</v>
      </c>
      <c r="AI132" s="225" t="s">
        <v>18679</v>
      </c>
      <c r="AJ132" s="225">
        <v>278490</v>
      </c>
    </row>
    <row r="133" spans="1:38" ht="21" x14ac:dyDescent="0.25">
      <c r="A133" s="28" t="s">
        <v>10564</v>
      </c>
      <c r="B133" s="28"/>
      <c r="C133" s="28" t="s">
        <v>2968</v>
      </c>
      <c r="D133" s="29">
        <v>7927</v>
      </c>
      <c r="E133" s="29"/>
      <c r="F133" s="28" t="s">
        <v>6249</v>
      </c>
      <c r="G133" s="29"/>
      <c r="H133" s="29"/>
      <c r="I133" s="28" t="s">
        <v>8075</v>
      </c>
      <c r="J133" s="29"/>
      <c r="K133" s="29"/>
      <c r="L133" s="28" t="s">
        <v>9902</v>
      </c>
      <c r="M133" s="29"/>
      <c r="O133" s="216" t="s">
        <v>18401</v>
      </c>
      <c r="P133" s="134">
        <f>AVERAGE(M309:M338)</f>
        <v>273782.60869565216</v>
      </c>
      <c r="Q133" s="27">
        <f t="shared" ref="Q133:Q157" si="7">(P133/P132-1)*100</f>
        <v>-4.9088592868572256</v>
      </c>
      <c r="S133" s="27">
        <f t="shared" ref="S133:S164" si="8">(P133/P132)</f>
        <v>0.95091140713142774</v>
      </c>
      <c r="V133" s="3" t="s">
        <v>144</v>
      </c>
      <c r="W133" s="4">
        <v>1439</v>
      </c>
      <c r="AD133"/>
      <c r="AE133"/>
      <c r="AH133" s="226" t="s">
        <v>18680</v>
      </c>
      <c r="AI133" s="226" t="s">
        <v>18681</v>
      </c>
      <c r="AJ133" s="226">
        <v>278990</v>
      </c>
    </row>
    <row r="134" spans="1:38" ht="21" x14ac:dyDescent="0.25">
      <c r="A134" s="28" t="s">
        <v>10565</v>
      </c>
      <c r="B134" s="28"/>
      <c r="C134" s="28" t="s">
        <v>2969</v>
      </c>
      <c r="D134" s="29">
        <v>7927</v>
      </c>
      <c r="E134" s="29"/>
      <c r="F134" s="28" t="s">
        <v>6250</v>
      </c>
      <c r="G134" s="29">
        <v>11340</v>
      </c>
      <c r="H134" s="29"/>
      <c r="I134" s="28" t="s">
        <v>8076</v>
      </c>
      <c r="J134" s="29"/>
      <c r="K134" s="29"/>
      <c r="L134" s="28" t="s">
        <v>9903</v>
      </c>
      <c r="M134" s="29"/>
      <c r="O134" s="216" t="s">
        <v>18402</v>
      </c>
      <c r="P134" s="35">
        <f>AVERAGE(AVERAGE(M339:M368))</f>
        <v>261940.90909090909</v>
      </c>
      <c r="Q134" s="27">
        <f t="shared" si="7"/>
        <v>-4.3252198016371368</v>
      </c>
      <c r="S134" s="27">
        <f t="shared" si="8"/>
        <v>0.95674780198362863</v>
      </c>
      <c r="V134" s="3" t="s">
        <v>145</v>
      </c>
      <c r="W134" s="4">
        <v>1439</v>
      </c>
      <c r="AD134"/>
      <c r="AE134"/>
      <c r="AH134" s="225" t="s">
        <v>18682</v>
      </c>
      <c r="AI134" s="225" t="s">
        <v>18683</v>
      </c>
      <c r="AJ134" s="225">
        <v>282010</v>
      </c>
    </row>
    <row r="135" spans="1:38" ht="21" x14ac:dyDescent="0.25">
      <c r="A135" s="28" t="s">
        <v>10566</v>
      </c>
      <c r="B135" s="28"/>
      <c r="C135" s="28" t="s">
        <v>2970</v>
      </c>
      <c r="D135" s="29">
        <v>7927</v>
      </c>
      <c r="E135" s="29"/>
      <c r="F135" s="28" t="s">
        <v>6251</v>
      </c>
      <c r="G135" s="29">
        <v>11280</v>
      </c>
      <c r="H135" s="29"/>
      <c r="I135" s="28" t="s">
        <v>8077</v>
      </c>
      <c r="J135" s="29">
        <v>35380</v>
      </c>
      <c r="K135" s="29"/>
      <c r="L135" s="28" t="s">
        <v>9904</v>
      </c>
      <c r="M135" s="29">
        <v>257800</v>
      </c>
      <c r="O135" s="216" t="s">
        <v>18403</v>
      </c>
      <c r="P135" s="134">
        <f>AVERAGE(M369:M399)</f>
        <v>276812.5</v>
      </c>
      <c r="Q135" s="27">
        <f t="shared" si="7"/>
        <v>5.6774602183004452</v>
      </c>
      <c r="S135" s="27">
        <f t="shared" si="8"/>
        <v>1.0567746021830045</v>
      </c>
      <c r="V135" s="3" t="s">
        <v>146</v>
      </c>
      <c r="W135" s="4">
        <v>1439</v>
      </c>
      <c r="AD135"/>
      <c r="AE135"/>
      <c r="AH135" s="226" t="s">
        <v>18684</v>
      </c>
      <c r="AI135" s="226" t="s">
        <v>18685</v>
      </c>
      <c r="AJ135" s="226">
        <v>276080</v>
      </c>
    </row>
    <row r="136" spans="1:38" ht="21" x14ac:dyDescent="0.25">
      <c r="A136" s="28" t="s">
        <v>10567</v>
      </c>
      <c r="B136" s="28"/>
      <c r="C136" s="28" t="s">
        <v>2971</v>
      </c>
      <c r="D136" s="29">
        <v>7928</v>
      </c>
      <c r="E136" s="29"/>
      <c r="F136" s="28" t="s">
        <v>6252</v>
      </c>
      <c r="G136" s="29">
        <v>11240</v>
      </c>
      <c r="H136" s="29"/>
      <c r="I136" s="28" t="s">
        <v>8078</v>
      </c>
      <c r="J136" s="29">
        <v>35280</v>
      </c>
      <c r="K136" s="29"/>
      <c r="L136" s="28" t="s">
        <v>9905</v>
      </c>
      <c r="M136" s="29">
        <v>256000</v>
      </c>
      <c r="O136" s="216" t="s">
        <v>18404</v>
      </c>
      <c r="P136" s="134">
        <f>AVERAGE(M400:M430)</f>
        <v>291659.09090909088</v>
      </c>
      <c r="Q136" s="27">
        <f t="shared" si="7"/>
        <v>5.3634105790348663</v>
      </c>
      <c r="S136" s="27">
        <f>(P136/P135)</f>
        <v>1.0536341057903487</v>
      </c>
      <c r="V136" s="3" t="s">
        <v>147</v>
      </c>
      <c r="W136" s="4">
        <v>1439</v>
      </c>
      <c r="AD136"/>
      <c r="AE136"/>
      <c r="AH136" s="225" t="s">
        <v>18686</v>
      </c>
      <c r="AI136" s="225" t="s">
        <v>18687</v>
      </c>
      <c r="AJ136" s="225">
        <v>270640</v>
      </c>
    </row>
    <row r="137" spans="1:38" ht="21" x14ac:dyDescent="0.25">
      <c r="A137" s="28" t="s">
        <v>10568</v>
      </c>
      <c r="B137" s="28"/>
      <c r="C137" s="28" t="s">
        <v>2972</v>
      </c>
      <c r="D137" s="29">
        <v>7928</v>
      </c>
      <c r="E137" s="29"/>
      <c r="F137" s="28" t="s">
        <v>6253</v>
      </c>
      <c r="G137" s="29">
        <v>11300</v>
      </c>
      <c r="H137" s="29"/>
      <c r="I137" s="28" t="s">
        <v>8079</v>
      </c>
      <c r="J137" s="29">
        <v>35400</v>
      </c>
      <c r="K137" s="29"/>
      <c r="L137" s="28" t="s">
        <v>9906</v>
      </c>
      <c r="M137" s="29">
        <v>255300</v>
      </c>
      <c r="O137" s="216" t="s">
        <v>18405</v>
      </c>
      <c r="P137" s="134">
        <f>AVERAGE(M431:M461)</f>
        <v>315654.83870967739</v>
      </c>
      <c r="Q137" s="27">
        <f t="shared" si="7"/>
        <v>8.2273272284407959</v>
      </c>
      <c r="S137" s="27">
        <f t="shared" si="8"/>
        <v>1.082273272284408</v>
      </c>
      <c r="V137" s="3" t="s">
        <v>148</v>
      </c>
      <c r="W137" s="4">
        <v>1439</v>
      </c>
      <c r="AD137"/>
      <c r="AE137"/>
      <c r="AH137" s="226" t="s">
        <v>18688</v>
      </c>
      <c r="AI137" s="226" t="s">
        <v>18689</v>
      </c>
      <c r="AJ137" s="226">
        <v>274220</v>
      </c>
    </row>
    <row r="138" spans="1:38" ht="21" x14ac:dyDescent="0.25">
      <c r="A138" s="28" t="s">
        <v>10569</v>
      </c>
      <c r="B138" s="28"/>
      <c r="C138" s="28" t="s">
        <v>2973</v>
      </c>
      <c r="D138" s="29">
        <v>7928</v>
      </c>
      <c r="E138" s="29"/>
      <c r="F138" s="28" t="s">
        <v>6254</v>
      </c>
      <c r="G138" s="29">
        <v>11400</v>
      </c>
      <c r="H138" s="29"/>
      <c r="I138" s="28" t="s">
        <v>8080</v>
      </c>
      <c r="J138" s="29">
        <v>35310</v>
      </c>
      <c r="K138" s="29"/>
      <c r="L138" s="28" t="s">
        <v>9907</v>
      </c>
      <c r="M138" s="29">
        <v>257000</v>
      </c>
      <c r="O138" s="216" t="s">
        <v>18406</v>
      </c>
      <c r="P138" s="134">
        <f>AVERAGE(M462:M489)</f>
        <v>316250</v>
      </c>
      <c r="Q138" s="27">
        <f t="shared" si="7"/>
        <v>0.18854812831492485</v>
      </c>
      <c r="S138" s="27">
        <f t="shared" si="8"/>
        <v>1.0018854812831492</v>
      </c>
      <c r="V138" s="3" t="s">
        <v>149</v>
      </c>
      <c r="W138" s="4">
        <v>1439</v>
      </c>
      <c r="AD138"/>
      <c r="AE138"/>
      <c r="AH138" s="225" t="s">
        <v>18690</v>
      </c>
      <c r="AI138" s="225" t="s">
        <v>18691</v>
      </c>
      <c r="AJ138" s="225">
        <v>270350</v>
      </c>
    </row>
    <row r="139" spans="1:38" ht="21" x14ac:dyDescent="0.25">
      <c r="A139" s="28" t="s">
        <v>10570</v>
      </c>
      <c r="B139" s="28"/>
      <c r="C139" s="28" t="s">
        <v>2974</v>
      </c>
      <c r="D139" s="29">
        <v>7928</v>
      </c>
      <c r="E139" s="29"/>
      <c r="F139" s="28" t="s">
        <v>6255</v>
      </c>
      <c r="G139" s="29">
        <v>11400</v>
      </c>
      <c r="H139" s="29"/>
      <c r="I139" s="28" t="s">
        <v>8081</v>
      </c>
      <c r="J139" s="29">
        <v>35170</v>
      </c>
      <c r="K139" s="29"/>
      <c r="L139" s="28" t="s">
        <v>9908</v>
      </c>
      <c r="M139" s="29">
        <v>255500</v>
      </c>
      <c r="O139" s="216" t="s">
        <v>18407</v>
      </c>
      <c r="P139" s="134">
        <f>AVERAGE(M490:M514)</f>
        <v>309764</v>
      </c>
      <c r="Q139" s="27">
        <f t="shared" si="7"/>
        <v>-2.0509090909090921</v>
      </c>
      <c r="S139" s="27">
        <f t="shared" si="8"/>
        <v>0.97949090909090908</v>
      </c>
      <c r="V139" s="3" t="s">
        <v>150</v>
      </c>
      <c r="W139" s="4">
        <v>1439</v>
      </c>
      <c r="AD139"/>
      <c r="AE139"/>
      <c r="AH139" s="226" t="s">
        <v>18692</v>
      </c>
      <c r="AI139" s="226" t="s">
        <v>18693</v>
      </c>
      <c r="AJ139" s="226">
        <v>272910</v>
      </c>
    </row>
    <row r="140" spans="1:38" ht="21" x14ac:dyDescent="0.25">
      <c r="A140" s="28" t="s">
        <v>10571</v>
      </c>
      <c r="B140" s="28"/>
      <c r="C140" s="28" t="s">
        <v>2975</v>
      </c>
      <c r="D140" s="29">
        <v>7928</v>
      </c>
      <c r="E140" s="29"/>
      <c r="F140" s="28" t="s">
        <v>6256</v>
      </c>
      <c r="G140" s="29"/>
      <c r="H140" s="29"/>
      <c r="I140" s="28" t="s">
        <v>8082</v>
      </c>
      <c r="J140" s="29"/>
      <c r="K140" s="29"/>
      <c r="L140" s="28" t="s">
        <v>9909</v>
      </c>
      <c r="M140" s="29"/>
      <c r="O140" s="216" t="s">
        <v>18408</v>
      </c>
      <c r="P140" s="134">
        <f>AVERAGE(M519:M538)</f>
        <v>307857</v>
      </c>
      <c r="Q140" s="27">
        <f t="shared" si="7"/>
        <v>-0.6156299634560547</v>
      </c>
      <c r="S140" s="27">
        <f t="shared" si="8"/>
        <v>0.99384370036543945</v>
      </c>
      <c r="V140" s="3" t="s">
        <v>151</v>
      </c>
      <c r="W140" s="4">
        <v>1439</v>
      </c>
      <c r="AD140"/>
      <c r="AE140"/>
      <c r="AH140" s="225" t="s">
        <v>18694</v>
      </c>
      <c r="AI140" s="225" t="s">
        <v>18695</v>
      </c>
      <c r="AJ140" s="225">
        <v>270310</v>
      </c>
    </row>
    <row r="141" spans="1:38" ht="21" x14ac:dyDescent="0.25">
      <c r="A141" s="28" t="s">
        <v>10572</v>
      </c>
      <c r="B141" s="28"/>
      <c r="C141" s="28" t="s">
        <v>2976</v>
      </c>
      <c r="D141" s="29">
        <v>7928</v>
      </c>
      <c r="E141" s="29"/>
      <c r="F141" s="28" t="s">
        <v>6257</v>
      </c>
      <c r="G141" s="29">
        <v>11420</v>
      </c>
      <c r="H141" s="29"/>
      <c r="I141" s="28" t="s">
        <v>8083</v>
      </c>
      <c r="J141" s="29">
        <v>35270</v>
      </c>
      <c r="K141" s="29"/>
      <c r="L141" s="28" t="s">
        <v>9910</v>
      </c>
      <c r="M141" s="29"/>
      <c r="O141" s="216" t="s">
        <v>18409</v>
      </c>
      <c r="P141" s="134">
        <f>AVERAGE(M539:M560)</f>
        <v>326336.81818181818</v>
      </c>
      <c r="Q141" s="27">
        <f t="shared" si="7"/>
        <v>6.0027279489562213</v>
      </c>
      <c r="S141" s="27">
        <f t="shared" si="8"/>
        <v>1.0600272794895622</v>
      </c>
      <c r="V141" s="3" t="s">
        <v>152</v>
      </c>
      <c r="W141" s="4">
        <v>1439</v>
      </c>
      <c r="AD141"/>
      <c r="AE141"/>
      <c r="AH141" s="226" t="s">
        <v>18696</v>
      </c>
      <c r="AI141" s="226" t="s">
        <v>18697</v>
      </c>
      <c r="AJ141" s="226">
        <v>270680</v>
      </c>
    </row>
    <row r="142" spans="1:38" ht="21" x14ac:dyDescent="0.25">
      <c r="A142" s="28" t="s">
        <v>10573</v>
      </c>
      <c r="B142" s="28"/>
      <c r="C142" s="28" t="s">
        <v>2977</v>
      </c>
      <c r="D142" s="29">
        <v>7928</v>
      </c>
      <c r="E142" s="29"/>
      <c r="F142" s="28" t="s">
        <v>6258</v>
      </c>
      <c r="G142" s="29">
        <v>11500</v>
      </c>
      <c r="H142" s="29"/>
      <c r="I142" s="28" t="s">
        <v>8084</v>
      </c>
      <c r="J142" s="29">
        <v>35330</v>
      </c>
      <c r="K142" s="29"/>
      <c r="L142" s="28" t="s">
        <v>9911</v>
      </c>
      <c r="M142" s="29">
        <v>257000</v>
      </c>
      <c r="O142" s="216" t="s">
        <v>18410</v>
      </c>
      <c r="P142" s="134">
        <f>AVERAGE(M561:M579)</f>
        <v>343567.36842105264</v>
      </c>
      <c r="Q142" s="27">
        <f t="shared" si="7"/>
        <v>5.2799896546256386</v>
      </c>
      <c r="S142" s="27">
        <f t="shared" si="8"/>
        <v>1.0527998965462564</v>
      </c>
      <c r="V142" s="3" t="s">
        <v>153</v>
      </c>
      <c r="W142" s="4">
        <v>1439</v>
      </c>
      <c r="AD142"/>
      <c r="AE142"/>
      <c r="AH142" s="225" t="s">
        <v>18698</v>
      </c>
      <c r="AI142" s="225" t="s">
        <v>18699</v>
      </c>
      <c r="AJ142" s="225">
        <v>271210</v>
      </c>
    </row>
    <row r="143" spans="1:38" ht="21" x14ac:dyDescent="0.25">
      <c r="A143" s="28" t="s">
        <v>10574</v>
      </c>
      <c r="B143" s="28"/>
      <c r="C143" s="28" t="s">
        <v>2978</v>
      </c>
      <c r="D143" s="29">
        <v>7929</v>
      </c>
      <c r="E143" s="29"/>
      <c r="F143" s="28" t="s">
        <v>6259</v>
      </c>
      <c r="G143" s="29">
        <v>11650</v>
      </c>
      <c r="H143" s="29"/>
      <c r="I143" s="28" t="s">
        <v>8085</v>
      </c>
      <c r="J143" s="29">
        <v>35400</v>
      </c>
      <c r="K143" s="29"/>
      <c r="L143" s="28" t="s">
        <v>9912</v>
      </c>
      <c r="M143" s="29">
        <v>257000</v>
      </c>
      <c r="O143" s="216" t="s">
        <v>18411</v>
      </c>
      <c r="P143" s="134">
        <f>AVERAGE(M580:M601)</f>
        <v>364188.63636363635</v>
      </c>
      <c r="Q143" s="27">
        <f t="shared" si="7"/>
        <v>6.0021031791679613</v>
      </c>
      <c r="S143" s="27">
        <f t="shared" si="8"/>
        <v>1.0600210317916796</v>
      </c>
      <c r="V143" s="3" t="s">
        <v>154</v>
      </c>
      <c r="W143" s="4">
        <v>1439</v>
      </c>
      <c r="AD143"/>
      <c r="AE143"/>
      <c r="AH143" s="226" t="s">
        <v>18700</v>
      </c>
      <c r="AI143" s="226" t="s">
        <v>18701</v>
      </c>
      <c r="AJ143" s="226">
        <v>273810</v>
      </c>
    </row>
    <row r="144" spans="1:38" ht="21" x14ac:dyDescent="0.25">
      <c r="A144" s="28" t="s">
        <v>10575</v>
      </c>
      <c r="B144" s="28"/>
      <c r="C144" s="28" t="s">
        <v>2979</v>
      </c>
      <c r="D144" s="29">
        <v>7929</v>
      </c>
      <c r="E144" s="29"/>
      <c r="F144" s="28" t="s">
        <v>6260</v>
      </c>
      <c r="G144" s="29">
        <v>11620</v>
      </c>
      <c r="H144" s="29"/>
      <c r="I144" s="28" t="s">
        <v>8086</v>
      </c>
      <c r="J144" s="29">
        <v>35450</v>
      </c>
      <c r="K144" s="29"/>
      <c r="L144" s="28" t="s">
        <v>9913</v>
      </c>
      <c r="M144" s="29">
        <v>259800</v>
      </c>
      <c r="O144" s="216" t="s">
        <v>18412</v>
      </c>
      <c r="P144" s="134">
        <f>AVERAGE(M627:M652)</f>
        <v>452553.84615384613</v>
      </c>
      <c r="Q144" s="27">
        <f t="shared" si="7"/>
        <v>24.263582376573268</v>
      </c>
      <c r="S144" s="27">
        <f t="shared" si="8"/>
        <v>1.2426358237657327</v>
      </c>
      <c r="V144" s="3" t="s">
        <v>155</v>
      </c>
      <c r="W144" s="4">
        <v>1439</v>
      </c>
      <c r="AD144"/>
      <c r="AE144"/>
      <c r="AH144" s="225" t="s">
        <v>18702</v>
      </c>
      <c r="AI144" s="225" t="s">
        <v>18703</v>
      </c>
      <c r="AJ144" s="225">
        <v>276810</v>
      </c>
    </row>
    <row r="145" spans="1:38" ht="21" x14ac:dyDescent="0.25">
      <c r="A145" s="28" t="s">
        <v>10576</v>
      </c>
      <c r="B145" s="28"/>
      <c r="C145" s="28" t="s">
        <v>2980</v>
      </c>
      <c r="D145" s="29">
        <v>7929</v>
      </c>
      <c r="E145" s="29"/>
      <c r="F145" s="28" t="s">
        <v>6261</v>
      </c>
      <c r="G145" s="29">
        <v>11950</v>
      </c>
      <c r="H145" s="29"/>
      <c r="I145" s="28" t="s">
        <v>8087</v>
      </c>
      <c r="J145" s="29">
        <v>35350</v>
      </c>
      <c r="K145" s="29"/>
      <c r="L145" s="28" t="s">
        <v>9914</v>
      </c>
      <c r="M145" s="29">
        <v>262000</v>
      </c>
      <c r="O145" s="216" t="s">
        <v>18413</v>
      </c>
      <c r="P145" s="134">
        <f>AVERAGE(M627:M652)</f>
        <v>452553.84615384613</v>
      </c>
      <c r="Q145" s="27">
        <f t="shared" si="7"/>
        <v>0</v>
      </c>
      <c r="S145" s="27">
        <f t="shared" si="8"/>
        <v>1</v>
      </c>
      <c r="V145" s="3" t="s">
        <v>156</v>
      </c>
      <c r="W145" s="4">
        <v>1439</v>
      </c>
      <c r="AD145"/>
      <c r="AE145"/>
      <c r="AH145" s="226" t="s">
        <v>18704</v>
      </c>
      <c r="AI145" s="226" t="s">
        <v>18705</v>
      </c>
      <c r="AJ145" s="226">
        <v>278270</v>
      </c>
    </row>
    <row r="146" spans="1:38" ht="21" x14ac:dyDescent="0.25">
      <c r="A146" s="28" t="s">
        <v>10577</v>
      </c>
      <c r="B146" s="28"/>
      <c r="C146" s="28" t="s">
        <v>2981</v>
      </c>
      <c r="D146" s="29">
        <v>7929</v>
      </c>
      <c r="E146" s="29"/>
      <c r="F146" s="28" t="s">
        <v>6262</v>
      </c>
      <c r="G146" s="29">
        <v>11850</v>
      </c>
      <c r="H146" s="29"/>
      <c r="I146" s="28" t="s">
        <v>8088</v>
      </c>
      <c r="J146" s="29">
        <v>35380</v>
      </c>
      <c r="K146" s="29"/>
      <c r="L146" s="28" t="s">
        <v>9915</v>
      </c>
      <c r="M146" s="29">
        <v>267500</v>
      </c>
      <c r="O146" s="216" t="s">
        <v>18414</v>
      </c>
      <c r="P146" s="134">
        <f>AVERAGE(M653:M676)</f>
        <v>505816.66666666669</v>
      </c>
      <c r="Q146" s="27">
        <f t="shared" si="7"/>
        <v>11.769388541383385</v>
      </c>
      <c r="S146" s="27">
        <f t="shared" si="8"/>
        <v>1.1176938854138339</v>
      </c>
      <c r="V146" s="3" t="s">
        <v>157</v>
      </c>
      <c r="W146" s="4">
        <v>1439</v>
      </c>
      <c r="AD146"/>
      <c r="AE146"/>
      <c r="AH146" s="225" t="s">
        <v>18706</v>
      </c>
      <c r="AI146" s="225" t="s">
        <v>18707</v>
      </c>
      <c r="AJ146" s="225">
        <v>277310</v>
      </c>
    </row>
    <row r="147" spans="1:38" ht="21" x14ac:dyDescent="0.55000000000000004">
      <c r="A147" s="28" t="s">
        <v>10578</v>
      </c>
      <c r="B147" s="28"/>
      <c r="C147" s="28" t="s">
        <v>2982</v>
      </c>
      <c r="D147" s="29">
        <v>7929</v>
      </c>
      <c r="E147" s="29"/>
      <c r="F147" s="28" t="s">
        <v>6263</v>
      </c>
      <c r="G147" s="29"/>
      <c r="H147" s="29"/>
      <c r="I147" s="28" t="s">
        <v>8089</v>
      </c>
      <c r="J147" s="29">
        <v>35280</v>
      </c>
      <c r="K147" s="29"/>
      <c r="L147" s="28" t="s">
        <v>9916</v>
      </c>
      <c r="M147" s="29">
        <v>267000</v>
      </c>
      <c r="O147" s="222">
        <v>58.417361111111113</v>
      </c>
      <c r="P147" s="134">
        <f>AVERAGE(M677:M700)</f>
        <v>515916.66666666669</v>
      </c>
      <c r="Q147" s="27">
        <f t="shared" si="7"/>
        <v>1.9967708985469068</v>
      </c>
      <c r="S147" s="27">
        <f t="shared" si="8"/>
        <v>1.0199677089854691</v>
      </c>
      <c r="V147" s="3" t="s">
        <v>158</v>
      </c>
      <c r="W147" s="4">
        <v>1439</v>
      </c>
      <c r="AD147"/>
      <c r="AE147"/>
      <c r="AH147" s="226" t="s">
        <v>18708</v>
      </c>
      <c r="AI147" s="226" t="s">
        <v>18709</v>
      </c>
      <c r="AJ147" s="226">
        <v>272510</v>
      </c>
    </row>
    <row r="148" spans="1:38" ht="21" x14ac:dyDescent="0.55000000000000004">
      <c r="A148" s="28" t="s">
        <v>10579</v>
      </c>
      <c r="B148" s="28"/>
      <c r="C148" s="28" t="s">
        <v>2983</v>
      </c>
      <c r="D148" s="29">
        <v>7929</v>
      </c>
      <c r="E148" s="29"/>
      <c r="F148" s="28" t="s">
        <v>6264</v>
      </c>
      <c r="G148" s="29">
        <v>11650</v>
      </c>
      <c r="H148" s="29"/>
      <c r="I148" s="28" t="s">
        <v>8090</v>
      </c>
      <c r="J148" s="29">
        <v>35520</v>
      </c>
      <c r="K148" s="29"/>
      <c r="L148" s="28" t="s">
        <v>9917</v>
      </c>
      <c r="M148" s="29"/>
      <c r="O148" s="222">
        <v>58.418055555555554</v>
      </c>
      <c r="P148" s="134">
        <f>AVERAGE(M701:M727)</f>
        <v>527714.81481481483</v>
      </c>
      <c r="Q148" s="27">
        <f t="shared" si="7"/>
        <v>2.2868321398445746</v>
      </c>
      <c r="S148" s="27">
        <f t="shared" si="8"/>
        <v>1.0228683213984457</v>
      </c>
      <c r="V148" s="3" t="s">
        <v>159</v>
      </c>
      <c r="W148" s="4">
        <v>1439</v>
      </c>
      <c r="AD148"/>
      <c r="AE148"/>
      <c r="AH148" s="225" t="s">
        <v>18710</v>
      </c>
      <c r="AI148" s="225" t="s">
        <v>18711</v>
      </c>
      <c r="AJ148" s="225">
        <v>273110</v>
      </c>
    </row>
    <row r="149" spans="1:38" ht="21" x14ac:dyDescent="0.55000000000000004">
      <c r="A149" s="28" t="s">
        <v>10580</v>
      </c>
      <c r="B149" s="28"/>
      <c r="C149" s="28" t="s">
        <v>2984</v>
      </c>
      <c r="D149" s="29">
        <v>7930</v>
      </c>
      <c r="E149" s="29"/>
      <c r="F149" s="28" t="s">
        <v>6265</v>
      </c>
      <c r="G149" s="29">
        <v>11750</v>
      </c>
      <c r="H149" s="29"/>
      <c r="I149" s="28" t="s">
        <v>8091</v>
      </c>
      <c r="J149" s="29">
        <v>35310</v>
      </c>
      <c r="K149" s="29"/>
      <c r="L149" s="28" t="s">
        <v>9918</v>
      </c>
      <c r="M149" s="29">
        <v>265000</v>
      </c>
      <c r="O149" s="222">
        <v>58.418750000000003</v>
      </c>
      <c r="P149" s="134">
        <f>AVERAGE(M728:M754)</f>
        <v>502392.59259259258</v>
      </c>
      <c r="Q149" s="27">
        <f t="shared" si="7"/>
        <v>-4.7984671855589855</v>
      </c>
      <c r="S149" s="27">
        <f t="shared" si="8"/>
        <v>0.95201532814441014</v>
      </c>
      <c r="V149" s="3" t="s">
        <v>160</v>
      </c>
      <c r="W149" s="4">
        <v>1439</v>
      </c>
      <c r="AD149"/>
      <c r="AE149"/>
      <c r="AH149" s="226" t="s">
        <v>18712</v>
      </c>
      <c r="AI149" s="226" t="s">
        <v>18713</v>
      </c>
      <c r="AJ149" s="226">
        <v>276470</v>
      </c>
    </row>
    <row r="150" spans="1:38" ht="21" x14ac:dyDescent="0.55000000000000004">
      <c r="A150" s="28" t="s">
        <v>10581</v>
      </c>
      <c r="B150" s="28"/>
      <c r="C150" s="28" t="s">
        <v>2985</v>
      </c>
      <c r="D150" s="29">
        <v>7930</v>
      </c>
      <c r="E150" s="29"/>
      <c r="F150" s="28" t="s">
        <v>6266</v>
      </c>
      <c r="G150" s="29">
        <v>11730</v>
      </c>
      <c r="H150" s="29"/>
      <c r="I150" s="28" t="s">
        <v>8092</v>
      </c>
      <c r="J150" s="29">
        <v>35430</v>
      </c>
      <c r="K150" s="29"/>
      <c r="L150" s="28" t="s">
        <v>9919</v>
      </c>
      <c r="M150" s="29">
        <v>269000</v>
      </c>
      <c r="O150" s="222">
        <v>58.419444444444402</v>
      </c>
      <c r="P150" s="134">
        <f>AVERAGE(M755:M779)</f>
        <v>495380</v>
      </c>
      <c r="Q150" s="27">
        <f t="shared" si="7"/>
        <v>-1.3958391696032302</v>
      </c>
      <c r="S150" s="27">
        <f t="shared" si="8"/>
        <v>0.9860416083039677</v>
      </c>
      <c r="V150" s="3" t="s">
        <v>161</v>
      </c>
      <c r="W150" s="4">
        <v>1439</v>
      </c>
      <c r="AD150"/>
      <c r="AE150"/>
      <c r="AH150" s="225" t="s">
        <v>18714</v>
      </c>
      <c r="AI150" s="225" t="s">
        <v>18715</v>
      </c>
      <c r="AJ150" s="225">
        <v>273210</v>
      </c>
    </row>
    <row r="151" spans="1:38" ht="21" x14ac:dyDescent="0.55000000000000004">
      <c r="A151" s="28" t="s">
        <v>10582</v>
      </c>
      <c r="B151" s="28"/>
      <c r="C151" s="28" t="s">
        <v>2986</v>
      </c>
      <c r="D151" s="29">
        <v>7930</v>
      </c>
      <c r="E151" s="29"/>
      <c r="F151" s="28" t="s">
        <v>6267</v>
      </c>
      <c r="G151" s="29">
        <v>11650</v>
      </c>
      <c r="H151" s="29"/>
      <c r="I151" s="28" t="s">
        <v>8093</v>
      </c>
      <c r="J151" s="29">
        <v>35430</v>
      </c>
      <c r="K151" s="29"/>
      <c r="L151" s="28" t="s">
        <v>9920</v>
      </c>
      <c r="M151" s="29"/>
      <c r="O151" s="222">
        <v>58.4201388888889</v>
      </c>
      <c r="P151" s="134">
        <f>AVERAGE(M780:M805)</f>
        <v>492069.23076923075</v>
      </c>
      <c r="Q151" s="27">
        <f t="shared" si="7"/>
        <v>-0.6683292080361003</v>
      </c>
      <c r="S151" s="27">
        <f t="shared" si="8"/>
        <v>0.993316707919639</v>
      </c>
      <c r="V151" s="3" t="s">
        <v>162</v>
      </c>
      <c r="W151" s="4">
        <v>1439</v>
      </c>
      <c r="AD151"/>
      <c r="AE151"/>
      <c r="AH151" s="226" t="s">
        <v>18716</v>
      </c>
      <c r="AI151" s="226" t="s">
        <v>18717</v>
      </c>
      <c r="AJ151" s="226">
        <v>274460</v>
      </c>
    </row>
    <row r="152" spans="1:38" ht="21" x14ac:dyDescent="0.55000000000000004">
      <c r="A152" s="28" t="s">
        <v>10583</v>
      </c>
      <c r="B152" s="28"/>
      <c r="C152" s="28" t="s">
        <v>2987</v>
      </c>
      <c r="D152" s="29">
        <v>7930</v>
      </c>
      <c r="E152" s="29"/>
      <c r="F152" s="28" t="s">
        <v>6268</v>
      </c>
      <c r="G152" s="29">
        <v>11770</v>
      </c>
      <c r="H152" s="29"/>
      <c r="I152" s="28" t="s">
        <v>8094</v>
      </c>
      <c r="J152" s="29">
        <v>35420</v>
      </c>
      <c r="K152" s="29"/>
      <c r="L152" s="28" t="s">
        <v>9921</v>
      </c>
      <c r="M152" s="29"/>
      <c r="O152" s="222">
        <v>58.420833333333299</v>
      </c>
      <c r="P152" s="134">
        <f>AVERAGE(M806:M831)</f>
        <v>494542.30769230769</v>
      </c>
      <c r="Q152" s="27">
        <f t="shared" si="7"/>
        <v>0.50258719067048929</v>
      </c>
      <c r="S152" s="27">
        <f t="shared" si="8"/>
        <v>1.0050258719067049</v>
      </c>
      <c r="V152" s="3" t="s">
        <v>163</v>
      </c>
      <c r="W152" s="4">
        <v>1459</v>
      </c>
      <c r="AD152"/>
      <c r="AE152"/>
      <c r="AH152" s="225" t="s">
        <v>18718</v>
      </c>
      <c r="AI152" s="225" t="s">
        <v>18719</v>
      </c>
      <c r="AJ152" s="225">
        <v>273710</v>
      </c>
    </row>
    <row r="153" spans="1:38" ht="21" x14ac:dyDescent="0.55000000000000004">
      <c r="A153" s="28" t="s">
        <v>10584</v>
      </c>
      <c r="B153" s="28"/>
      <c r="C153" s="28" t="s">
        <v>2988</v>
      </c>
      <c r="D153" s="29">
        <v>7930</v>
      </c>
      <c r="E153" s="29"/>
      <c r="F153" s="28" t="s">
        <v>6269</v>
      </c>
      <c r="G153" s="29">
        <v>11860</v>
      </c>
      <c r="H153" s="29"/>
      <c r="I153" s="28" t="s">
        <v>8095</v>
      </c>
      <c r="J153" s="29">
        <v>35450</v>
      </c>
      <c r="K153" s="29"/>
      <c r="L153" s="28" t="s">
        <v>9922</v>
      </c>
      <c r="M153" s="29"/>
      <c r="O153" s="222">
        <v>58.421527777777797</v>
      </c>
      <c r="P153" s="134">
        <f>AVERAGE(M828:M853)</f>
        <v>502753.84615384613</v>
      </c>
      <c r="Q153" s="27">
        <f t="shared" si="7"/>
        <v>1.6604319456218208</v>
      </c>
      <c r="S153" s="27">
        <f t="shared" si="8"/>
        <v>1.0166043194562182</v>
      </c>
      <c r="V153" s="3" t="s">
        <v>164</v>
      </c>
      <c r="W153" s="4">
        <v>1459</v>
      </c>
      <c r="AD153"/>
      <c r="AE153"/>
      <c r="AH153" s="226" t="s">
        <v>18720</v>
      </c>
      <c r="AI153" s="226" t="s">
        <v>18721</v>
      </c>
      <c r="AJ153" s="226">
        <v>274650</v>
      </c>
    </row>
    <row r="154" spans="1:38" ht="21" x14ac:dyDescent="0.55000000000000004">
      <c r="A154" s="28" t="s">
        <v>10585</v>
      </c>
      <c r="B154" s="28"/>
      <c r="C154" s="28" t="s">
        <v>2989</v>
      </c>
      <c r="D154" s="29">
        <v>7931</v>
      </c>
      <c r="E154" s="29"/>
      <c r="F154" s="28" t="s">
        <v>6270</v>
      </c>
      <c r="G154" s="29"/>
      <c r="H154" s="29"/>
      <c r="I154" s="28" t="s">
        <v>8096</v>
      </c>
      <c r="J154" s="29"/>
      <c r="K154" s="29"/>
      <c r="L154" s="28" t="s">
        <v>9923</v>
      </c>
      <c r="M154" s="29"/>
      <c r="O154" s="222">
        <v>58.422222222222203</v>
      </c>
      <c r="P154" s="134">
        <f>AVERAGE(M854:M879)</f>
        <v>512526.92307692306</v>
      </c>
      <c r="Q154" s="27">
        <f t="shared" si="7"/>
        <v>1.9439089323418646</v>
      </c>
      <c r="S154" s="27">
        <f t="shared" si="8"/>
        <v>1.0194390893234186</v>
      </c>
      <c r="V154" s="3" t="s">
        <v>165</v>
      </c>
      <c r="W154" s="4">
        <v>1459</v>
      </c>
      <c r="AD154"/>
      <c r="AE154"/>
      <c r="AH154" s="225" t="s">
        <v>18722</v>
      </c>
      <c r="AI154" s="225" t="s">
        <v>18723</v>
      </c>
      <c r="AJ154" s="225">
        <v>273810</v>
      </c>
    </row>
    <row r="155" spans="1:38" ht="21" x14ac:dyDescent="0.55000000000000004">
      <c r="A155" s="28" t="s">
        <v>10586</v>
      </c>
      <c r="B155" s="28"/>
      <c r="C155" s="28" t="s">
        <v>2990</v>
      </c>
      <c r="D155" s="29">
        <v>7931</v>
      </c>
      <c r="E155" s="29"/>
      <c r="F155" s="28" t="s">
        <v>6271</v>
      </c>
      <c r="G155" s="29">
        <v>11870</v>
      </c>
      <c r="H155" s="29"/>
      <c r="I155" s="28" t="s">
        <v>8097</v>
      </c>
      <c r="J155" s="29">
        <v>35120</v>
      </c>
      <c r="K155" s="29"/>
      <c r="L155" s="28" t="s">
        <v>9924</v>
      </c>
      <c r="M155" s="29"/>
      <c r="O155" s="222">
        <v>58.422916666666602</v>
      </c>
      <c r="P155" s="134">
        <f>AVERAGE(M880:M904)</f>
        <v>502936</v>
      </c>
      <c r="Q155" s="27">
        <f t="shared" si="7"/>
        <v>-1.8713013200057027</v>
      </c>
      <c r="R155" s="134"/>
      <c r="S155" s="27">
        <f t="shared" si="8"/>
        <v>0.98128698679994297</v>
      </c>
      <c r="V155" s="3" t="s">
        <v>166</v>
      </c>
      <c r="W155" s="4">
        <v>1459</v>
      </c>
      <c r="AD155"/>
      <c r="AE155"/>
      <c r="AH155" s="226" t="s">
        <v>18724</v>
      </c>
      <c r="AI155" s="226" t="s">
        <v>18725</v>
      </c>
      <c r="AJ155" s="226">
        <v>274030</v>
      </c>
    </row>
    <row r="156" spans="1:38" ht="21" x14ac:dyDescent="0.55000000000000004">
      <c r="A156" s="28" t="s">
        <v>10587</v>
      </c>
      <c r="B156" s="28"/>
      <c r="C156" s="28" t="s">
        <v>2991</v>
      </c>
      <c r="D156" s="29">
        <v>7931</v>
      </c>
      <c r="E156" s="29"/>
      <c r="F156" s="28" t="s">
        <v>6272</v>
      </c>
      <c r="G156" s="29"/>
      <c r="H156" s="29"/>
      <c r="I156" s="28" t="s">
        <v>8098</v>
      </c>
      <c r="J156" s="29">
        <v>35270</v>
      </c>
      <c r="K156" s="29"/>
      <c r="L156" s="28" t="s">
        <v>9925</v>
      </c>
      <c r="M156" s="29"/>
      <c r="O156" s="222">
        <v>58.4236111111111</v>
      </c>
      <c r="P156" s="134">
        <f>AVERAGE(M905:M929)</f>
        <v>513568</v>
      </c>
      <c r="Q156" s="27">
        <f t="shared" si="7"/>
        <v>2.113986670272161</v>
      </c>
      <c r="R156" s="134"/>
      <c r="S156" s="27">
        <f t="shared" si="8"/>
        <v>1.0211398667027216</v>
      </c>
      <c r="V156" s="3" t="s">
        <v>167</v>
      </c>
      <c r="W156" s="4">
        <v>1459</v>
      </c>
      <c r="AD156"/>
      <c r="AE156"/>
      <c r="AH156" s="225" t="s">
        <v>18726</v>
      </c>
      <c r="AI156" s="225" t="s">
        <v>18727</v>
      </c>
      <c r="AJ156" s="225">
        <v>275210</v>
      </c>
      <c r="AK156">
        <f>AVERAGE(AJ129:AJ156)</f>
        <v>274673.92857142858</v>
      </c>
      <c r="AL156" s="227" t="s">
        <v>18728</v>
      </c>
    </row>
    <row r="157" spans="1:38" ht="21" x14ac:dyDescent="0.55000000000000004">
      <c r="A157" s="28" t="s">
        <v>10588</v>
      </c>
      <c r="B157" s="28"/>
      <c r="C157" s="28" t="s">
        <v>2992</v>
      </c>
      <c r="D157" s="29">
        <v>7931</v>
      </c>
      <c r="E157" s="29"/>
      <c r="F157" s="28" t="s">
        <v>6273</v>
      </c>
      <c r="G157" s="29"/>
      <c r="H157" s="29"/>
      <c r="I157" s="28" t="s">
        <v>8099</v>
      </c>
      <c r="J157" s="29">
        <v>35470</v>
      </c>
      <c r="K157" s="29"/>
      <c r="L157" s="28" t="s">
        <v>9926</v>
      </c>
      <c r="M157" s="29">
        <v>274500</v>
      </c>
      <c r="O157" s="222">
        <v>58.424305555555499</v>
      </c>
      <c r="P157" s="134">
        <f>AVERAGE(M930:M955)</f>
        <v>559588.4615384615</v>
      </c>
      <c r="Q157" s="27">
        <f t="shared" si="7"/>
        <v>8.9609285505447112</v>
      </c>
      <c r="R157" s="134"/>
      <c r="S157" s="27">
        <f t="shared" si="8"/>
        <v>1.0896092855054471</v>
      </c>
      <c r="V157" s="3" t="s">
        <v>168</v>
      </c>
      <c r="W157" s="4">
        <v>1459</v>
      </c>
      <c r="AD157"/>
      <c r="AE157"/>
      <c r="AH157" s="226" t="s">
        <v>18729</v>
      </c>
      <c r="AI157" s="226" t="s">
        <v>18730</v>
      </c>
      <c r="AJ157" s="226">
        <v>276810</v>
      </c>
    </row>
    <row r="158" spans="1:38" ht="21" x14ac:dyDescent="0.55000000000000004">
      <c r="A158" s="28" t="s">
        <v>10589</v>
      </c>
      <c r="B158" s="28"/>
      <c r="C158" s="28" t="s">
        <v>2993</v>
      </c>
      <c r="D158" s="29">
        <v>7931</v>
      </c>
      <c r="E158" s="29"/>
      <c r="F158" s="28" t="s">
        <v>6274</v>
      </c>
      <c r="G158" s="29">
        <v>12000</v>
      </c>
      <c r="H158" s="29"/>
      <c r="I158" s="28" t="s">
        <v>8100</v>
      </c>
      <c r="J158" s="29">
        <v>35420</v>
      </c>
      <c r="K158" s="29"/>
      <c r="L158" s="28" t="s">
        <v>9927</v>
      </c>
      <c r="M158" s="29">
        <v>277000</v>
      </c>
      <c r="O158" s="222">
        <v>58.424999999999997</v>
      </c>
      <c r="P158" s="134">
        <f>AVERAGE(M956:M979)</f>
        <v>591358.33333333337</v>
      </c>
      <c r="Q158" s="27">
        <f>(P158/P157-1)*100</f>
        <v>5.6773636303235842</v>
      </c>
      <c r="R158" s="134"/>
      <c r="S158" s="27">
        <f t="shared" si="8"/>
        <v>1.0567736363032358</v>
      </c>
      <c r="V158" s="3" t="s">
        <v>169</v>
      </c>
      <c r="W158" s="4">
        <v>1459</v>
      </c>
      <c r="AD158"/>
      <c r="AE158"/>
      <c r="AH158" s="225" t="s">
        <v>18731</v>
      </c>
      <c r="AI158" s="225" t="s">
        <v>18732</v>
      </c>
      <c r="AJ158" s="225">
        <v>275610</v>
      </c>
    </row>
    <row r="159" spans="1:38" ht="21" x14ac:dyDescent="0.55000000000000004">
      <c r="A159" s="28" t="s">
        <v>10590</v>
      </c>
      <c r="B159" s="28"/>
      <c r="C159" s="28" t="s">
        <v>2994</v>
      </c>
      <c r="D159" s="29">
        <v>7931</v>
      </c>
      <c r="E159" s="29"/>
      <c r="F159" s="28" t="s">
        <v>6275</v>
      </c>
      <c r="G159" s="29">
        <v>12050</v>
      </c>
      <c r="H159" s="29"/>
      <c r="I159" s="28" t="s">
        <v>8101</v>
      </c>
      <c r="J159" s="29">
        <v>35430</v>
      </c>
      <c r="K159" s="29"/>
      <c r="L159" s="28" t="s">
        <v>9928</v>
      </c>
      <c r="M159" s="29">
        <v>278000</v>
      </c>
      <c r="O159" s="222">
        <v>58.459027777777777</v>
      </c>
      <c r="P159" s="134">
        <f>AVERAGE(M980:M1002)</f>
        <v>639269.56521739135</v>
      </c>
      <c r="Q159" s="27">
        <f t="shared" ref="Q159:Q194" si="9">(P159/P158-1)*100</f>
        <v>8.1018951088411626</v>
      </c>
      <c r="R159" s="134"/>
      <c r="S159" s="27">
        <f t="shared" si="8"/>
        <v>1.0810189510884116</v>
      </c>
      <c r="V159" s="3" t="s">
        <v>170</v>
      </c>
      <c r="W159" s="4">
        <v>1459</v>
      </c>
      <c r="AD159"/>
      <c r="AE159"/>
      <c r="AH159" s="226" t="s">
        <v>18733</v>
      </c>
      <c r="AI159" s="226" t="s">
        <v>18734</v>
      </c>
      <c r="AJ159" s="226">
        <v>276810</v>
      </c>
    </row>
    <row r="160" spans="1:38" ht="21" x14ac:dyDescent="0.55000000000000004">
      <c r="A160" s="28" t="s">
        <v>10591</v>
      </c>
      <c r="B160" s="28"/>
      <c r="C160" s="28" t="s">
        <v>2995</v>
      </c>
      <c r="D160" s="29">
        <v>7931</v>
      </c>
      <c r="E160" s="29"/>
      <c r="F160" s="28" t="s">
        <v>6276</v>
      </c>
      <c r="G160" s="29">
        <v>12250</v>
      </c>
      <c r="H160" s="29"/>
      <c r="I160" s="28" t="s">
        <v>8102</v>
      </c>
      <c r="J160" s="29">
        <v>35300</v>
      </c>
      <c r="K160" s="29"/>
      <c r="L160" s="28" t="s">
        <v>9929</v>
      </c>
      <c r="M160" s="29">
        <v>280000</v>
      </c>
      <c r="O160" s="222">
        <v>58.459722222222219</v>
      </c>
      <c r="P160" s="134">
        <v>612559.61538461538</v>
      </c>
      <c r="Q160" s="27">
        <f t="shared" si="9"/>
        <v>-4.1781982572082761</v>
      </c>
      <c r="R160" s="134"/>
      <c r="S160" s="27">
        <f t="shared" si="8"/>
        <v>0.95821801742791723</v>
      </c>
      <c r="V160" s="3" t="s">
        <v>171</v>
      </c>
      <c r="W160" s="4">
        <v>1459</v>
      </c>
      <c r="AD160"/>
      <c r="AE160"/>
      <c r="AH160" s="225" t="s">
        <v>18735</v>
      </c>
      <c r="AI160" s="225" t="s">
        <v>18736</v>
      </c>
      <c r="AJ160" s="225">
        <v>280710</v>
      </c>
    </row>
    <row r="161" spans="1:36" ht="21" x14ac:dyDescent="0.55000000000000004">
      <c r="A161" s="28" t="s">
        <v>10592</v>
      </c>
      <c r="B161" s="28"/>
      <c r="C161" s="28" t="s">
        <v>2996</v>
      </c>
      <c r="D161" s="29">
        <v>7931</v>
      </c>
      <c r="E161" s="29"/>
      <c r="F161" s="28" t="s">
        <v>6277</v>
      </c>
      <c r="G161" s="29"/>
      <c r="H161" s="29"/>
      <c r="I161" s="28" t="s">
        <v>8103</v>
      </c>
      <c r="J161" s="29"/>
      <c r="K161" s="29"/>
      <c r="L161" s="28" t="s">
        <v>9930</v>
      </c>
      <c r="M161" s="29">
        <v>279500</v>
      </c>
      <c r="O161" s="222">
        <v>58.460416666666703</v>
      </c>
      <c r="P161" s="134">
        <v>587218.13043478259</v>
      </c>
      <c r="Q161" s="27">
        <f t="shared" si="9"/>
        <v>-4.1369826402808618</v>
      </c>
      <c r="R161" s="134"/>
      <c r="S161" s="27">
        <f t="shared" si="8"/>
        <v>0.95863017359719138</v>
      </c>
      <c r="V161" s="3" t="s">
        <v>172</v>
      </c>
      <c r="W161" s="4">
        <v>1459</v>
      </c>
      <c r="AD161"/>
      <c r="AE161"/>
      <c r="AH161" s="226" t="s">
        <v>18737</v>
      </c>
      <c r="AI161" s="226" t="s">
        <v>18738</v>
      </c>
      <c r="AJ161" s="226">
        <v>282510</v>
      </c>
    </row>
    <row r="162" spans="1:36" ht="21" x14ac:dyDescent="0.55000000000000004">
      <c r="A162" s="28" t="s">
        <v>10593</v>
      </c>
      <c r="B162" s="28"/>
      <c r="C162" s="28" t="s">
        <v>2997</v>
      </c>
      <c r="D162" s="29">
        <v>7932</v>
      </c>
      <c r="E162" s="29"/>
      <c r="F162" s="28" t="s">
        <v>6278</v>
      </c>
      <c r="G162" s="29">
        <v>12150</v>
      </c>
      <c r="H162" s="29"/>
      <c r="I162" s="28" t="s">
        <v>8104</v>
      </c>
      <c r="J162" s="29">
        <v>35560</v>
      </c>
      <c r="K162" s="29"/>
      <c r="L162" s="28" t="s">
        <v>9931</v>
      </c>
      <c r="M162" s="29"/>
      <c r="O162" s="222">
        <v>58.461111111111101</v>
      </c>
      <c r="P162" s="134">
        <v>594786</v>
      </c>
      <c r="Q162" s="27">
        <f t="shared" si="9"/>
        <v>1.2887663328130072</v>
      </c>
      <c r="R162" s="134"/>
      <c r="S162" s="27">
        <f t="shared" si="8"/>
        <v>1.0128876633281301</v>
      </c>
      <c r="V162" s="3" t="s">
        <v>173</v>
      </c>
      <c r="W162" s="4">
        <v>1459</v>
      </c>
      <c r="AD162"/>
      <c r="AE162"/>
      <c r="AH162" s="225" t="s">
        <v>18739</v>
      </c>
      <c r="AI162" s="225" t="s">
        <v>18740</v>
      </c>
      <c r="AJ162" s="225">
        <v>284710</v>
      </c>
    </row>
    <row r="163" spans="1:36" ht="21" x14ac:dyDescent="0.55000000000000004">
      <c r="A163" s="28" t="s">
        <v>10594</v>
      </c>
      <c r="B163" s="28"/>
      <c r="C163" s="28" t="s">
        <v>2998</v>
      </c>
      <c r="D163" s="29">
        <v>7933</v>
      </c>
      <c r="E163" s="29"/>
      <c r="F163" s="28" t="s">
        <v>6279</v>
      </c>
      <c r="G163" s="29">
        <v>12030</v>
      </c>
      <c r="H163" s="29"/>
      <c r="I163" s="28" t="s">
        <v>8105</v>
      </c>
      <c r="J163" s="29">
        <v>35500</v>
      </c>
      <c r="K163" s="29"/>
      <c r="L163" s="28" t="s">
        <v>9932</v>
      </c>
      <c r="M163" s="29">
        <v>281500</v>
      </c>
      <c r="O163" s="222">
        <v>58.4618055555555</v>
      </c>
      <c r="P163" s="134">
        <v>594857.60869565222</v>
      </c>
      <c r="Q163" s="27">
        <f t="shared" si="9"/>
        <v>1.203940503848866E-2</v>
      </c>
      <c r="R163" s="134"/>
      <c r="S163" s="27">
        <f t="shared" si="8"/>
        <v>1.0001203940503849</v>
      </c>
      <c r="V163" s="3" t="s">
        <v>174</v>
      </c>
      <c r="W163" s="4">
        <v>1459</v>
      </c>
      <c r="AD163"/>
      <c r="AE163"/>
      <c r="AH163" s="226" t="s">
        <v>18741</v>
      </c>
      <c r="AI163" s="226" t="s">
        <v>18742</v>
      </c>
      <c r="AJ163" s="226">
        <v>282010</v>
      </c>
    </row>
    <row r="164" spans="1:36" ht="21" x14ac:dyDescent="0.55000000000000004">
      <c r="A164" s="28" t="s">
        <v>10595</v>
      </c>
      <c r="B164" s="28"/>
      <c r="C164" s="28" t="s">
        <v>2999</v>
      </c>
      <c r="D164" s="29">
        <v>7933</v>
      </c>
      <c r="E164" s="29"/>
      <c r="F164" s="28" t="s">
        <v>6280</v>
      </c>
      <c r="G164" s="29">
        <v>12920</v>
      </c>
      <c r="H164" s="29"/>
      <c r="I164" s="28" t="s">
        <v>8106</v>
      </c>
      <c r="J164" s="29">
        <v>35550</v>
      </c>
      <c r="K164" s="29"/>
      <c r="L164" s="28" t="s">
        <v>9933</v>
      </c>
      <c r="M164" s="29">
        <v>275500</v>
      </c>
      <c r="O164" s="222">
        <v>58.462499999999999</v>
      </c>
      <c r="P164" s="134">
        <v>593242.85714285716</v>
      </c>
      <c r="Q164" s="27">
        <f t="shared" si="9"/>
        <v>-0.27145177756668915</v>
      </c>
      <c r="R164" s="134"/>
      <c r="S164" s="27">
        <f t="shared" si="8"/>
        <v>0.99728548222433311</v>
      </c>
      <c r="V164" s="3" t="s">
        <v>175</v>
      </c>
      <c r="W164" s="4">
        <v>1459</v>
      </c>
      <c r="AD164"/>
      <c r="AE164"/>
      <c r="AH164" s="225" t="s">
        <v>18743</v>
      </c>
      <c r="AI164" s="225" t="s">
        <v>18744</v>
      </c>
      <c r="AJ164" s="225">
        <v>280410</v>
      </c>
    </row>
    <row r="165" spans="1:36" ht="21" x14ac:dyDescent="0.55000000000000004">
      <c r="A165" s="28" t="s">
        <v>10596</v>
      </c>
      <c r="B165" s="28"/>
      <c r="C165" s="28" t="s">
        <v>3000</v>
      </c>
      <c r="D165" s="29">
        <v>7933</v>
      </c>
      <c r="E165" s="29"/>
      <c r="F165" s="28" t="s">
        <v>6281</v>
      </c>
      <c r="G165" s="29">
        <v>12070</v>
      </c>
      <c r="H165" s="29"/>
      <c r="I165" s="28" t="s">
        <v>8107</v>
      </c>
      <c r="J165" s="29">
        <v>35550</v>
      </c>
      <c r="K165" s="29"/>
      <c r="L165" s="28" t="s">
        <v>9934</v>
      </c>
      <c r="M165" s="29">
        <v>270000</v>
      </c>
      <c r="O165" s="222">
        <v>58.463194444444397</v>
      </c>
      <c r="P165" s="134">
        <v>624622.22222222225</v>
      </c>
      <c r="Q165" s="27">
        <f t="shared" si="9"/>
        <v>5.2894636153720587</v>
      </c>
      <c r="R165" s="134"/>
      <c r="S165" s="27"/>
      <c r="V165" s="3" t="s">
        <v>176</v>
      </c>
      <c r="W165" s="4">
        <v>1459</v>
      </c>
      <c r="AD165"/>
      <c r="AE165"/>
      <c r="AH165" s="226" t="s">
        <v>18745</v>
      </c>
      <c r="AI165" s="226" t="s">
        <v>18746</v>
      </c>
      <c r="AJ165" s="226">
        <v>281360</v>
      </c>
    </row>
    <row r="166" spans="1:36" ht="21" x14ac:dyDescent="0.55000000000000004">
      <c r="A166" s="28" t="s">
        <v>10597</v>
      </c>
      <c r="B166" s="28"/>
      <c r="C166" s="28" t="s">
        <v>3001</v>
      </c>
      <c r="D166" s="29">
        <v>7933</v>
      </c>
      <c r="E166" s="29"/>
      <c r="F166" s="28" t="s">
        <v>6282</v>
      </c>
      <c r="G166" s="29"/>
      <c r="H166" s="29"/>
      <c r="I166" s="28" t="s">
        <v>8108</v>
      </c>
      <c r="J166" s="29">
        <v>35550</v>
      </c>
      <c r="K166" s="29"/>
      <c r="L166" s="28" t="s">
        <v>9935</v>
      </c>
      <c r="M166" s="29">
        <v>273000</v>
      </c>
      <c r="O166" s="222">
        <v>58.463888888888903</v>
      </c>
      <c r="P166" s="134">
        <v>682119.23076923075</v>
      </c>
      <c r="Q166" s="27">
        <f t="shared" si="9"/>
        <v>9.205085330209851</v>
      </c>
      <c r="R166" s="134"/>
      <c r="S166" s="27"/>
      <c r="V166" s="3" t="s">
        <v>177</v>
      </c>
      <c r="W166" s="4">
        <v>1459</v>
      </c>
      <c r="AD166"/>
      <c r="AE166"/>
      <c r="AH166" s="225" t="s">
        <v>18747</v>
      </c>
      <c r="AI166" s="225" t="s">
        <v>18748</v>
      </c>
      <c r="AJ166" s="225">
        <v>279320</v>
      </c>
    </row>
    <row r="167" spans="1:36" ht="21" x14ac:dyDescent="0.55000000000000004">
      <c r="A167" s="28" t="s">
        <v>10598</v>
      </c>
      <c r="B167" s="28"/>
      <c r="C167" s="28" t="s">
        <v>3002</v>
      </c>
      <c r="D167" s="29">
        <v>7933</v>
      </c>
      <c r="E167" s="29"/>
      <c r="F167" s="28" t="s">
        <v>6283</v>
      </c>
      <c r="G167" s="29">
        <v>11840</v>
      </c>
      <c r="H167" s="29"/>
      <c r="I167" s="28" t="s">
        <v>8109</v>
      </c>
      <c r="J167" s="29">
        <v>35570</v>
      </c>
      <c r="K167" s="29"/>
      <c r="L167" s="28" t="s">
        <v>9936</v>
      </c>
      <c r="M167" s="29">
        <v>270500</v>
      </c>
      <c r="O167" s="222">
        <v>58.464583333333302</v>
      </c>
      <c r="P167" s="134">
        <v>721205</v>
      </c>
      <c r="Q167" s="27"/>
      <c r="R167" s="134"/>
      <c r="S167" s="27"/>
      <c r="V167" s="3" t="s">
        <v>178</v>
      </c>
      <c r="W167" s="4">
        <v>1459</v>
      </c>
      <c r="AD167"/>
      <c r="AE167"/>
      <c r="AH167" s="226" t="s">
        <v>18749</v>
      </c>
      <c r="AI167" s="226" t="s">
        <v>18750</v>
      </c>
      <c r="AJ167" s="226">
        <v>279320</v>
      </c>
    </row>
    <row r="168" spans="1:36" ht="21" x14ac:dyDescent="0.55000000000000004">
      <c r="A168" s="28" t="s">
        <v>10599</v>
      </c>
      <c r="B168" s="28"/>
      <c r="C168" s="28" t="s">
        <v>3003</v>
      </c>
      <c r="D168" s="29">
        <v>7935</v>
      </c>
      <c r="E168" s="29"/>
      <c r="F168" s="28" t="s">
        <v>6284</v>
      </c>
      <c r="G168" s="29"/>
      <c r="H168" s="29"/>
      <c r="I168" s="28" t="s">
        <v>8110</v>
      </c>
      <c r="J168" s="29"/>
      <c r="K168" s="29"/>
      <c r="L168" s="28" t="s">
        <v>9937</v>
      </c>
      <c r="M168" s="29">
        <v>272500</v>
      </c>
      <c r="O168" s="222">
        <v>58.4652777777778</v>
      </c>
      <c r="P168" s="134">
        <v>800257</v>
      </c>
      <c r="Q168" s="27">
        <f t="shared" si="9"/>
        <v>10.961099825985677</v>
      </c>
      <c r="R168" s="134"/>
      <c r="S168" s="27"/>
      <c r="V168" s="3" t="s">
        <v>179</v>
      </c>
      <c r="W168" s="4">
        <v>1459</v>
      </c>
      <c r="AD168"/>
      <c r="AE168"/>
      <c r="AH168" s="225" t="s">
        <v>18751</v>
      </c>
      <c r="AI168" s="225" t="s">
        <v>18752</v>
      </c>
      <c r="AJ168" s="225">
        <v>275600</v>
      </c>
    </row>
    <row r="169" spans="1:36" ht="21" x14ac:dyDescent="0.55000000000000004">
      <c r="A169" s="28" t="s">
        <v>10600</v>
      </c>
      <c r="B169" s="28"/>
      <c r="C169" s="28" t="s">
        <v>3004</v>
      </c>
      <c r="D169" s="29">
        <v>7935</v>
      </c>
      <c r="E169" s="29"/>
      <c r="F169" s="28" t="s">
        <v>6285</v>
      </c>
      <c r="G169" s="29">
        <v>12080</v>
      </c>
      <c r="H169" s="29"/>
      <c r="I169" s="28" t="s">
        <v>8111</v>
      </c>
      <c r="J169" s="29">
        <v>35590</v>
      </c>
      <c r="K169" s="29"/>
      <c r="L169" s="28" t="s">
        <v>9938</v>
      </c>
      <c r="M169" s="29"/>
      <c r="O169" s="222">
        <v>58.465972222222199</v>
      </c>
      <c r="P169" s="134">
        <v>863851.25</v>
      </c>
      <c r="Q169" s="27">
        <f t="shared" si="9"/>
        <v>7.9467283635132224</v>
      </c>
      <c r="R169" s="134"/>
      <c r="S169" s="27"/>
      <c r="V169" s="3" t="s">
        <v>180</v>
      </c>
      <c r="W169" s="4">
        <v>1459</v>
      </c>
      <c r="AD169"/>
      <c r="AE169"/>
      <c r="AH169" s="226" t="s">
        <v>18753</v>
      </c>
      <c r="AI169" s="226" t="s">
        <v>18754</v>
      </c>
      <c r="AJ169" s="226">
        <v>275810</v>
      </c>
    </row>
    <row r="170" spans="1:36" ht="21" x14ac:dyDescent="0.55000000000000004">
      <c r="A170" s="28" t="s">
        <v>10601</v>
      </c>
      <c r="B170" s="28"/>
      <c r="C170" s="28" t="s">
        <v>3005</v>
      </c>
      <c r="D170" s="29">
        <v>7936</v>
      </c>
      <c r="E170" s="29"/>
      <c r="F170" s="28" t="s">
        <v>6286</v>
      </c>
      <c r="G170" s="29">
        <v>12150</v>
      </c>
      <c r="H170" s="29"/>
      <c r="I170" s="28" t="s">
        <v>8112</v>
      </c>
      <c r="J170" s="29">
        <v>35650</v>
      </c>
      <c r="K170" s="29"/>
      <c r="L170" s="28" t="s">
        <v>9939</v>
      </c>
      <c r="M170" s="29">
        <v>271000</v>
      </c>
      <c r="O170" s="222">
        <v>58.466666666666598</v>
      </c>
      <c r="P170" s="134"/>
      <c r="Q170" s="27">
        <f t="shared" si="9"/>
        <v>-100</v>
      </c>
      <c r="R170" s="134"/>
      <c r="S170" s="27"/>
      <c r="V170" s="3" t="s">
        <v>181</v>
      </c>
      <c r="W170" s="4">
        <v>1459</v>
      </c>
      <c r="AD170"/>
      <c r="AE170"/>
      <c r="AH170" s="225" t="s">
        <v>18755</v>
      </c>
      <c r="AI170" s="225" t="s">
        <v>18756</v>
      </c>
      <c r="AJ170" s="225">
        <v>273330</v>
      </c>
    </row>
    <row r="171" spans="1:36" ht="21" x14ac:dyDescent="0.55000000000000004">
      <c r="A171" s="28" t="s">
        <v>10602</v>
      </c>
      <c r="B171" s="28"/>
      <c r="C171" s="28" t="s">
        <v>3006</v>
      </c>
      <c r="D171" s="29">
        <v>7936</v>
      </c>
      <c r="E171" s="29"/>
      <c r="F171" s="28" t="s">
        <v>6287</v>
      </c>
      <c r="G171" s="29">
        <v>12220</v>
      </c>
      <c r="H171" s="29"/>
      <c r="I171" s="28" t="s">
        <v>8113</v>
      </c>
      <c r="J171" s="29">
        <v>35520</v>
      </c>
      <c r="K171" s="29"/>
      <c r="L171" s="28" t="s">
        <v>9940</v>
      </c>
      <c r="M171" s="29">
        <v>271500</v>
      </c>
      <c r="O171" s="222">
        <v>58.500694444444441</v>
      </c>
      <c r="P171" s="134"/>
      <c r="Q171" s="27" t="e">
        <f t="shared" si="9"/>
        <v>#DIV/0!</v>
      </c>
      <c r="R171" s="134"/>
      <c r="S171" s="27"/>
      <c r="V171" s="3" t="s">
        <v>182</v>
      </c>
      <c r="W171" s="4">
        <v>1459</v>
      </c>
      <c r="AD171"/>
      <c r="AE171"/>
      <c r="AH171" s="226" t="s">
        <v>18757</v>
      </c>
      <c r="AI171" s="226" t="s">
        <v>18758</v>
      </c>
      <c r="AJ171" s="226">
        <v>270730</v>
      </c>
    </row>
    <row r="172" spans="1:36" ht="21" x14ac:dyDescent="0.55000000000000004">
      <c r="A172" s="28" t="s">
        <v>10603</v>
      </c>
      <c r="B172" s="28"/>
      <c r="C172" s="28" t="s">
        <v>3007</v>
      </c>
      <c r="D172" s="29">
        <v>7936</v>
      </c>
      <c r="E172" s="29"/>
      <c r="F172" s="28" t="s">
        <v>6288</v>
      </c>
      <c r="G172" s="29">
        <v>12350</v>
      </c>
      <c r="H172" s="29"/>
      <c r="I172" s="28" t="s">
        <v>8114</v>
      </c>
      <c r="J172" s="29">
        <v>35550</v>
      </c>
      <c r="K172" s="29"/>
      <c r="L172" s="28" t="s">
        <v>9941</v>
      </c>
      <c r="M172" s="29">
        <v>270500</v>
      </c>
      <c r="O172" s="222">
        <v>58.50138888888889</v>
      </c>
      <c r="P172" s="134"/>
      <c r="Q172" s="27" t="e">
        <f t="shared" si="9"/>
        <v>#DIV/0!</v>
      </c>
      <c r="V172" s="3" t="s">
        <v>183</v>
      </c>
      <c r="W172" s="4">
        <v>1459</v>
      </c>
      <c r="AD172"/>
      <c r="AE172"/>
      <c r="AH172" s="225" t="s">
        <v>18759</v>
      </c>
      <c r="AI172" s="225" t="s">
        <v>18760</v>
      </c>
      <c r="AJ172" s="225">
        <v>271560</v>
      </c>
    </row>
    <row r="173" spans="1:36" ht="21" x14ac:dyDescent="0.55000000000000004">
      <c r="A173" s="28" t="s">
        <v>10604</v>
      </c>
      <c r="B173" s="28"/>
      <c r="C173" s="28" t="s">
        <v>3008</v>
      </c>
      <c r="D173" s="29">
        <v>7936</v>
      </c>
      <c r="E173" s="29"/>
      <c r="F173" s="28" t="s">
        <v>6289</v>
      </c>
      <c r="G173" s="29">
        <v>12500</v>
      </c>
      <c r="H173" s="29"/>
      <c r="I173" s="28" t="s">
        <v>8115</v>
      </c>
      <c r="J173" s="29">
        <v>35540</v>
      </c>
      <c r="K173" s="29"/>
      <c r="L173" s="28" t="s">
        <v>9942</v>
      </c>
      <c r="M173" s="29">
        <v>273000</v>
      </c>
      <c r="O173" s="222">
        <v>58.50138888888889</v>
      </c>
      <c r="P173" s="134"/>
      <c r="Q173" s="27" t="e">
        <f t="shared" si="9"/>
        <v>#DIV/0!</v>
      </c>
      <c r="V173" s="3" t="s">
        <v>184</v>
      </c>
      <c r="W173" s="4">
        <v>1459</v>
      </c>
      <c r="AD173"/>
      <c r="AE173"/>
      <c r="AH173" s="226" t="s">
        <v>18761</v>
      </c>
      <c r="AI173" s="226" t="s">
        <v>18762</v>
      </c>
      <c r="AJ173" s="226">
        <v>270870</v>
      </c>
    </row>
    <row r="174" spans="1:36" ht="21" x14ac:dyDescent="0.55000000000000004">
      <c r="A174" s="28" t="s">
        <v>10605</v>
      </c>
      <c r="B174" s="28"/>
      <c r="C174" s="28" t="s">
        <v>3009</v>
      </c>
      <c r="D174" s="29">
        <v>7936</v>
      </c>
      <c r="E174" s="29"/>
      <c r="F174" s="28" t="s">
        <v>6290</v>
      </c>
      <c r="G174" s="29">
        <v>12500</v>
      </c>
      <c r="H174" s="29"/>
      <c r="I174" s="28" t="s">
        <v>8116</v>
      </c>
      <c r="J174" s="29">
        <v>35570</v>
      </c>
      <c r="K174" s="29"/>
      <c r="L174" s="28" t="s">
        <v>9943</v>
      </c>
      <c r="M174" s="29">
        <v>277000</v>
      </c>
      <c r="O174" s="222">
        <v>58.502083333333331</v>
      </c>
      <c r="P174" s="134"/>
      <c r="Q174" s="27" t="e">
        <f t="shared" si="9"/>
        <v>#DIV/0!</v>
      </c>
      <c r="V174" s="3" t="s">
        <v>185</v>
      </c>
      <c r="W174" s="4">
        <v>1459</v>
      </c>
      <c r="AD174"/>
      <c r="AE174"/>
      <c r="AH174" s="225" t="s">
        <v>18763</v>
      </c>
      <c r="AI174" s="225" t="s">
        <v>18764</v>
      </c>
      <c r="AJ174" s="225">
        <v>272850</v>
      </c>
    </row>
    <row r="175" spans="1:36" ht="21" x14ac:dyDescent="0.55000000000000004">
      <c r="A175" s="28" t="s">
        <v>10606</v>
      </c>
      <c r="B175" s="28"/>
      <c r="C175" s="28" t="s">
        <v>3010</v>
      </c>
      <c r="D175" s="29">
        <v>7936</v>
      </c>
      <c r="E175" s="29"/>
      <c r="F175" s="28" t="s">
        <v>6291</v>
      </c>
      <c r="G175" s="29"/>
      <c r="H175" s="29"/>
      <c r="I175" s="28" t="s">
        <v>8117</v>
      </c>
      <c r="J175" s="29"/>
      <c r="K175" s="29"/>
      <c r="L175" s="28" t="s">
        <v>9944</v>
      </c>
      <c r="M175" s="29">
        <v>278800</v>
      </c>
      <c r="O175" s="222">
        <v>58.503472222222221</v>
      </c>
      <c r="P175" s="134"/>
      <c r="Q175" s="27" t="e">
        <f t="shared" si="9"/>
        <v>#DIV/0!</v>
      </c>
      <c r="V175" s="3" t="s">
        <v>186</v>
      </c>
      <c r="W175" s="4">
        <v>1459</v>
      </c>
      <c r="AD175"/>
      <c r="AE175"/>
      <c r="AH175" s="226" t="s">
        <v>18765</v>
      </c>
      <c r="AI175" s="226" t="s">
        <v>18766</v>
      </c>
      <c r="AJ175" s="226">
        <v>271820</v>
      </c>
    </row>
    <row r="176" spans="1:36" ht="21" x14ac:dyDescent="0.55000000000000004">
      <c r="A176" s="28" t="s">
        <v>10607</v>
      </c>
      <c r="B176" s="28"/>
      <c r="C176" s="28" t="s">
        <v>3011</v>
      </c>
      <c r="D176" s="29">
        <v>7938</v>
      </c>
      <c r="E176" s="29"/>
      <c r="F176" s="28" t="s">
        <v>6292</v>
      </c>
      <c r="G176" s="29">
        <v>12450</v>
      </c>
      <c r="H176" s="29"/>
      <c r="I176" s="28" t="s">
        <v>8118</v>
      </c>
      <c r="J176" s="29">
        <v>35450</v>
      </c>
      <c r="K176" s="29"/>
      <c r="L176" s="28" t="s">
        <v>9945</v>
      </c>
      <c r="M176" s="29"/>
      <c r="O176" s="222">
        <v>58.50416666666667</v>
      </c>
      <c r="P176" s="134"/>
      <c r="Q176" s="27" t="e">
        <f t="shared" si="9"/>
        <v>#DIV/0!</v>
      </c>
      <c r="V176" s="3" t="s">
        <v>187</v>
      </c>
      <c r="W176" s="4">
        <v>1459</v>
      </c>
      <c r="AD176"/>
      <c r="AE176"/>
      <c r="AH176" s="225" t="s">
        <v>18767</v>
      </c>
      <c r="AI176" s="225" t="s">
        <v>18768</v>
      </c>
      <c r="AJ176" s="225">
        <v>272640</v>
      </c>
    </row>
    <row r="177" spans="1:38" ht="21" x14ac:dyDescent="0.55000000000000004">
      <c r="A177" s="28" t="s">
        <v>10608</v>
      </c>
      <c r="B177" s="28"/>
      <c r="C177" s="28" t="s">
        <v>3012</v>
      </c>
      <c r="D177" s="29">
        <v>7940</v>
      </c>
      <c r="E177" s="29"/>
      <c r="F177" s="28" t="s">
        <v>6293</v>
      </c>
      <c r="G177" s="29">
        <v>12270</v>
      </c>
      <c r="H177" s="29"/>
      <c r="I177" s="28" t="s">
        <v>8119</v>
      </c>
      <c r="J177" s="29">
        <v>35500</v>
      </c>
      <c r="K177" s="29"/>
      <c r="L177" s="28" t="s">
        <v>9946</v>
      </c>
      <c r="M177" s="29">
        <v>277300</v>
      </c>
      <c r="O177" s="222">
        <v>58.504861111111111</v>
      </c>
      <c r="P177" s="134"/>
      <c r="Q177" s="27" t="e">
        <f t="shared" si="9"/>
        <v>#DIV/0!</v>
      </c>
      <c r="V177" s="3" t="s">
        <v>188</v>
      </c>
      <c r="W177" s="4">
        <v>1459</v>
      </c>
      <c r="AD177"/>
      <c r="AE177"/>
      <c r="AH177" s="226" t="s">
        <v>18769</v>
      </c>
      <c r="AI177" s="226" t="s">
        <v>18770</v>
      </c>
      <c r="AJ177" s="226">
        <v>274830</v>
      </c>
    </row>
    <row r="178" spans="1:38" ht="21" x14ac:dyDescent="0.55000000000000004">
      <c r="A178" s="28" t="s">
        <v>10609</v>
      </c>
      <c r="B178" s="28"/>
      <c r="C178" s="28" t="s">
        <v>3013</v>
      </c>
      <c r="D178" s="29">
        <v>7940</v>
      </c>
      <c r="E178" s="29"/>
      <c r="F178" s="28" t="s">
        <v>6294</v>
      </c>
      <c r="G178" s="29">
        <v>12350</v>
      </c>
      <c r="H178" s="29"/>
      <c r="I178" s="28" t="s">
        <v>8120</v>
      </c>
      <c r="J178" s="29"/>
      <c r="K178" s="29"/>
      <c r="L178" s="28" t="s">
        <v>9947</v>
      </c>
      <c r="M178" s="29">
        <v>275500</v>
      </c>
      <c r="O178" s="222">
        <v>58.505555555555553</v>
      </c>
      <c r="P178" s="134"/>
      <c r="Q178" s="27" t="e">
        <f t="shared" si="9"/>
        <v>#DIV/0!</v>
      </c>
      <c r="V178" s="3" t="s">
        <v>189</v>
      </c>
      <c r="W178" s="4">
        <v>1459</v>
      </c>
      <c r="AD178"/>
      <c r="AE178"/>
      <c r="AH178" s="225" t="s">
        <v>18771</v>
      </c>
      <c r="AI178" s="225" t="s">
        <v>18772</v>
      </c>
      <c r="AJ178" s="225">
        <v>273080</v>
      </c>
    </row>
    <row r="179" spans="1:38" ht="21" x14ac:dyDescent="0.55000000000000004">
      <c r="A179" s="28" t="s">
        <v>10610</v>
      </c>
      <c r="B179" s="28"/>
      <c r="C179" s="28" t="s">
        <v>3014</v>
      </c>
      <c r="D179" s="29">
        <v>7940</v>
      </c>
      <c r="E179" s="29"/>
      <c r="F179" s="28" t="s">
        <v>6295</v>
      </c>
      <c r="G179" s="29">
        <v>12450</v>
      </c>
      <c r="H179" s="29"/>
      <c r="I179" s="28" t="s">
        <v>8121</v>
      </c>
      <c r="J179" s="29">
        <v>35610</v>
      </c>
      <c r="K179" s="29"/>
      <c r="L179" s="28" t="s">
        <v>9948</v>
      </c>
      <c r="M179" s="29">
        <v>272600</v>
      </c>
      <c r="O179" s="222">
        <v>58.506250000000001</v>
      </c>
      <c r="P179" s="134"/>
      <c r="Q179" s="27" t="e">
        <f t="shared" si="9"/>
        <v>#DIV/0!</v>
      </c>
      <c r="V179" s="3" t="s">
        <v>190</v>
      </c>
      <c r="W179" s="4">
        <v>1459</v>
      </c>
      <c r="AD179"/>
      <c r="AE179"/>
      <c r="AH179" s="226" t="s">
        <v>18773</v>
      </c>
      <c r="AI179" s="226" t="s">
        <v>18774</v>
      </c>
      <c r="AJ179" s="226">
        <v>274150</v>
      </c>
      <c r="AK179">
        <f>AVERAGE(AJ156:AJ179)</f>
        <v>276335.83333333331</v>
      </c>
      <c r="AL179" s="227" t="s">
        <v>18775</v>
      </c>
    </row>
    <row r="180" spans="1:38" ht="21" x14ac:dyDescent="0.55000000000000004">
      <c r="A180" s="28" t="s">
        <v>10611</v>
      </c>
      <c r="B180" s="28"/>
      <c r="C180" s="28" t="s">
        <v>3015</v>
      </c>
      <c r="D180" s="29">
        <v>7940</v>
      </c>
      <c r="E180" s="29"/>
      <c r="F180" s="28" t="s">
        <v>6296</v>
      </c>
      <c r="G180" s="29">
        <v>12520</v>
      </c>
      <c r="H180" s="29"/>
      <c r="I180" s="28" t="s">
        <v>8122</v>
      </c>
      <c r="J180" s="29">
        <v>35630</v>
      </c>
      <c r="K180" s="29"/>
      <c r="L180" s="28" t="s">
        <v>9949</v>
      </c>
      <c r="M180" s="29">
        <v>276600</v>
      </c>
      <c r="O180" s="222">
        <v>58.506944444444443</v>
      </c>
      <c r="P180" s="134"/>
      <c r="Q180" s="27" t="e">
        <f t="shared" si="9"/>
        <v>#DIV/0!</v>
      </c>
      <c r="V180" s="3" t="s">
        <v>191</v>
      </c>
      <c r="W180" s="4">
        <v>1459</v>
      </c>
      <c r="AD180"/>
      <c r="AE180"/>
      <c r="AH180" s="225" t="s">
        <v>18776</v>
      </c>
      <c r="AI180" s="225" t="s">
        <v>18777</v>
      </c>
      <c r="AJ180" s="225">
        <v>276030</v>
      </c>
    </row>
    <row r="181" spans="1:38" ht="21" x14ac:dyDescent="0.55000000000000004">
      <c r="A181" s="28" t="s">
        <v>10612</v>
      </c>
      <c r="B181" s="28"/>
      <c r="C181" s="28" t="s">
        <v>3016</v>
      </c>
      <c r="D181" s="29">
        <v>7941</v>
      </c>
      <c r="E181" s="29"/>
      <c r="F181" s="28" t="s">
        <v>6297</v>
      </c>
      <c r="G181" s="29">
        <v>12600</v>
      </c>
      <c r="H181" s="29"/>
      <c r="I181" s="28" t="s">
        <v>8123</v>
      </c>
      <c r="J181" s="29">
        <v>35720</v>
      </c>
      <c r="K181" s="29"/>
      <c r="L181" s="28" t="s">
        <v>9950</v>
      </c>
      <c r="M181" s="29">
        <v>274500</v>
      </c>
      <c r="O181" s="222">
        <v>58.507638888888891</v>
      </c>
      <c r="P181" s="134"/>
      <c r="Q181" s="27" t="e">
        <f t="shared" si="9"/>
        <v>#DIV/0!</v>
      </c>
      <c r="V181" s="3" t="s">
        <v>192</v>
      </c>
      <c r="W181" s="4">
        <v>1459</v>
      </c>
      <c r="AD181"/>
      <c r="AE181"/>
      <c r="AH181" s="226" t="s">
        <v>18778</v>
      </c>
      <c r="AI181" s="226" t="s">
        <v>18779</v>
      </c>
      <c r="AJ181" s="226">
        <v>275620</v>
      </c>
    </row>
    <row r="182" spans="1:38" ht="21" x14ac:dyDescent="0.55000000000000004">
      <c r="A182" s="28" t="s">
        <v>10613</v>
      </c>
      <c r="B182" s="28"/>
      <c r="C182" s="28" t="s">
        <v>3017</v>
      </c>
      <c r="D182" s="29">
        <v>7943</v>
      </c>
      <c r="E182" s="29"/>
      <c r="F182" s="28" t="s">
        <v>6298</v>
      </c>
      <c r="G182" s="29"/>
      <c r="H182" s="29"/>
      <c r="I182" s="28" t="s">
        <v>8124</v>
      </c>
      <c r="J182" s="29"/>
      <c r="K182" s="29"/>
      <c r="L182" s="28" t="s">
        <v>9951</v>
      </c>
      <c r="M182" s="29">
        <v>273000</v>
      </c>
      <c r="O182" s="222">
        <v>58.508333333333333</v>
      </c>
      <c r="P182" s="134"/>
      <c r="Q182" s="27" t="e">
        <f t="shared" si="9"/>
        <v>#DIV/0!</v>
      </c>
      <c r="V182" s="3" t="s">
        <v>193</v>
      </c>
      <c r="W182" s="4">
        <v>1459</v>
      </c>
      <c r="AD182"/>
      <c r="AE182"/>
      <c r="AH182" s="225" t="s">
        <v>18780</v>
      </c>
      <c r="AI182" s="225" t="s">
        <v>18781</v>
      </c>
      <c r="AJ182" s="225">
        <v>275770</v>
      </c>
    </row>
    <row r="183" spans="1:38" ht="21" x14ac:dyDescent="0.55000000000000004">
      <c r="A183" s="28" t="s">
        <v>10614</v>
      </c>
      <c r="B183" s="28"/>
      <c r="C183" s="28" t="s">
        <v>3018</v>
      </c>
      <c r="D183" s="29">
        <v>7945</v>
      </c>
      <c r="E183" s="29"/>
      <c r="F183" s="28" t="s">
        <v>6299</v>
      </c>
      <c r="G183" s="29">
        <v>12600</v>
      </c>
      <c r="H183" s="29"/>
      <c r="I183" s="28" t="s">
        <v>8125</v>
      </c>
      <c r="J183" s="29">
        <v>35620</v>
      </c>
      <c r="K183" s="29"/>
      <c r="L183" s="28" t="s">
        <v>9952</v>
      </c>
      <c r="M183" s="29"/>
      <c r="O183" s="222">
        <v>58.542361111111113</v>
      </c>
      <c r="P183" s="134"/>
      <c r="Q183" s="27" t="e">
        <f t="shared" si="9"/>
        <v>#DIV/0!</v>
      </c>
      <c r="V183" s="3" t="s">
        <v>194</v>
      </c>
      <c r="W183" s="4">
        <v>1459</v>
      </c>
      <c r="AD183"/>
      <c r="AE183"/>
      <c r="AH183" s="226" t="s">
        <v>18782</v>
      </c>
      <c r="AI183" s="226" t="s">
        <v>18783</v>
      </c>
      <c r="AJ183" s="226">
        <v>276780</v>
      </c>
    </row>
    <row r="184" spans="1:38" ht="21" x14ac:dyDescent="0.55000000000000004">
      <c r="A184" s="28" t="s">
        <v>10615</v>
      </c>
      <c r="B184" s="28"/>
      <c r="C184" s="28" t="s">
        <v>3019</v>
      </c>
      <c r="D184" s="29">
        <v>7946</v>
      </c>
      <c r="E184" s="29"/>
      <c r="F184" s="28" t="s">
        <v>6300</v>
      </c>
      <c r="G184" s="29">
        <v>12720</v>
      </c>
      <c r="H184" s="29"/>
      <c r="I184" s="28" t="s">
        <v>8126</v>
      </c>
      <c r="J184" s="29">
        <v>35600</v>
      </c>
      <c r="K184" s="29"/>
      <c r="L184" s="28" t="s">
        <v>9953</v>
      </c>
      <c r="M184" s="29">
        <v>273500</v>
      </c>
      <c r="O184" s="222">
        <v>58.543055555555554</v>
      </c>
      <c r="P184" s="134"/>
      <c r="Q184" s="27" t="e">
        <f t="shared" si="9"/>
        <v>#DIV/0!</v>
      </c>
      <c r="V184" s="3" t="s">
        <v>195</v>
      </c>
      <c r="W184" s="4">
        <v>1459</v>
      </c>
      <c r="AD184"/>
      <c r="AE184"/>
      <c r="AH184" s="225" t="s">
        <v>18784</v>
      </c>
      <c r="AI184" s="225" t="s">
        <v>18785</v>
      </c>
      <c r="AJ184" s="225">
        <v>276570</v>
      </c>
    </row>
    <row r="185" spans="1:38" ht="21" x14ac:dyDescent="0.55000000000000004">
      <c r="A185" s="28" t="s">
        <v>10616</v>
      </c>
      <c r="B185" s="28"/>
      <c r="C185" s="28" t="s">
        <v>3020</v>
      </c>
      <c r="D185" s="29">
        <v>7948</v>
      </c>
      <c r="E185" s="29"/>
      <c r="F185" s="28" t="s">
        <v>6301</v>
      </c>
      <c r="G185" s="29">
        <v>12600</v>
      </c>
      <c r="H185" s="29"/>
      <c r="I185" s="28" t="s">
        <v>8127</v>
      </c>
      <c r="J185" s="29">
        <v>35520</v>
      </c>
      <c r="K185" s="29"/>
      <c r="L185" s="28" t="s">
        <v>9954</v>
      </c>
      <c r="M185" s="29">
        <v>274500</v>
      </c>
      <c r="O185" s="222">
        <v>58.543750000000003</v>
      </c>
      <c r="P185" s="134"/>
      <c r="Q185" s="27" t="e">
        <f t="shared" si="9"/>
        <v>#DIV/0!</v>
      </c>
      <c r="V185" s="3" t="s">
        <v>196</v>
      </c>
      <c r="W185" s="4">
        <v>1459</v>
      </c>
      <c r="AD185"/>
      <c r="AE185"/>
      <c r="AH185" s="226" t="s">
        <v>18786</v>
      </c>
      <c r="AI185" s="226" t="s">
        <v>18787</v>
      </c>
      <c r="AJ185" s="226">
        <v>276140</v>
      </c>
    </row>
    <row r="186" spans="1:38" ht="21" x14ac:dyDescent="0.55000000000000004">
      <c r="A186" s="28" t="s">
        <v>10617</v>
      </c>
      <c r="B186" s="28"/>
      <c r="C186" s="28" t="s">
        <v>3021</v>
      </c>
      <c r="D186" s="29">
        <v>7948</v>
      </c>
      <c r="E186" s="29"/>
      <c r="F186" s="28" t="s">
        <v>6302</v>
      </c>
      <c r="G186" s="29">
        <v>12600</v>
      </c>
      <c r="H186" s="29"/>
      <c r="I186" s="28" t="s">
        <v>8128</v>
      </c>
      <c r="J186" s="29"/>
      <c r="K186" s="29"/>
      <c r="L186" s="28" t="s">
        <v>9955</v>
      </c>
      <c r="M186" s="29">
        <v>273500</v>
      </c>
      <c r="O186" s="222">
        <v>58.544444444444444</v>
      </c>
      <c r="P186" s="134"/>
      <c r="Q186" s="27" t="e">
        <f t="shared" si="9"/>
        <v>#DIV/0!</v>
      </c>
      <c r="V186" s="3" t="s">
        <v>197</v>
      </c>
      <c r="W186" s="4">
        <v>1459</v>
      </c>
      <c r="AD186"/>
      <c r="AE186"/>
      <c r="AH186" s="225" t="s">
        <v>18788</v>
      </c>
      <c r="AI186" s="225" t="s">
        <v>18789</v>
      </c>
      <c r="AJ186" s="225">
        <v>275750</v>
      </c>
    </row>
    <row r="187" spans="1:38" ht="21" x14ac:dyDescent="0.55000000000000004">
      <c r="A187" s="28" t="s">
        <v>10618</v>
      </c>
      <c r="B187" s="28"/>
      <c r="C187" s="28" t="s">
        <v>3022</v>
      </c>
      <c r="D187" s="29">
        <v>7948</v>
      </c>
      <c r="E187" s="29"/>
      <c r="F187" s="28" t="s">
        <v>6303</v>
      </c>
      <c r="G187" s="29">
        <v>12550</v>
      </c>
      <c r="H187" s="29"/>
      <c r="I187" s="28" t="s">
        <v>8129</v>
      </c>
      <c r="J187" s="29"/>
      <c r="K187" s="29"/>
      <c r="L187" s="28" t="s">
        <v>9956</v>
      </c>
      <c r="M187" s="29">
        <v>275500</v>
      </c>
      <c r="O187" s="222">
        <v>58.545138888888886</v>
      </c>
      <c r="P187" s="134"/>
      <c r="Q187" s="27" t="e">
        <f t="shared" si="9"/>
        <v>#DIV/0!</v>
      </c>
      <c r="V187" s="3" t="s">
        <v>198</v>
      </c>
      <c r="W187" s="4">
        <v>1459</v>
      </c>
      <c r="AD187"/>
      <c r="AE187"/>
      <c r="AH187" s="226" t="s">
        <v>18790</v>
      </c>
      <c r="AI187" s="226" t="s">
        <v>18791</v>
      </c>
      <c r="AJ187" s="226">
        <v>275070</v>
      </c>
    </row>
    <row r="188" spans="1:38" ht="21" x14ac:dyDescent="0.55000000000000004">
      <c r="A188" s="28" t="s">
        <v>10619</v>
      </c>
      <c r="B188" s="28"/>
      <c r="C188" s="28" t="s">
        <v>3023</v>
      </c>
      <c r="D188" s="29">
        <v>7950</v>
      </c>
      <c r="E188" s="29"/>
      <c r="F188" s="28" t="s">
        <v>6304</v>
      </c>
      <c r="G188" s="29"/>
      <c r="H188" s="29"/>
      <c r="I188" s="28" t="s">
        <v>8130</v>
      </c>
      <c r="J188" s="29">
        <v>35540</v>
      </c>
      <c r="K188" s="29"/>
      <c r="L188" s="28" t="s">
        <v>9957</v>
      </c>
      <c r="M188" s="29">
        <v>275300</v>
      </c>
      <c r="O188" s="222">
        <v>58.545833333333334</v>
      </c>
      <c r="P188" s="134"/>
      <c r="Q188" s="27" t="e">
        <f t="shared" si="9"/>
        <v>#DIV/0!</v>
      </c>
      <c r="V188" s="3" t="s">
        <v>199</v>
      </c>
      <c r="W188" s="4">
        <v>1459</v>
      </c>
      <c r="AD188"/>
      <c r="AE188"/>
      <c r="AH188" s="225" t="s">
        <v>18792</v>
      </c>
      <c r="AI188" s="225" t="s">
        <v>18793</v>
      </c>
      <c r="AJ188" s="225">
        <v>276010</v>
      </c>
    </row>
    <row r="189" spans="1:38" ht="21" x14ac:dyDescent="0.55000000000000004">
      <c r="A189" s="28" t="s">
        <v>10620</v>
      </c>
      <c r="B189" s="28"/>
      <c r="C189" s="28" t="s">
        <v>3024</v>
      </c>
      <c r="D189" s="29">
        <v>7952</v>
      </c>
      <c r="E189" s="29"/>
      <c r="F189" s="28" t="s">
        <v>6305</v>
      </c>
      <c r="G189" s="29"/>
      <c r="H189" s="29"/>
      <c r="I189" s="28" t="s">
        <v>8131</v>
      </c>
      <c r="J189" s="29"/>
      <c r="K189" s="29"/>
      <c r="L189" s="28" t="s">
        <v>9958</v>
      </c>
      <c r="M189" s="29"/>
      <c r="O189" s="222">
        <v>58.546527777777776</v>
      </c>
      <c r="P189" s="134"/>
      <c r="Q189" s="27" t="e">
        <f t="shared" si="9"/>
        <v>#DIV/0!</v>
      </c>
      <c r="V189" s="3" t="s">
        <v>200</v>
      </c>
      <c r="W189" s="4">
        <v>1459</v>
      </c>
      <c r="AD189"/>
      <c r="AE189"/>
      <c r="AH189" s="226" t="s">
        <v>18794</v>
      </c>
      <c r="AI189" s="226" t="s">
        <v>18795</v>
      </c>
      <c r="AJ189" s="226">
        <v>278970</v>
      </c>
    </row>
    <row r="190" spans="1:38" ht="21" x14ac:dyDescent="0.55000000000000004">
      <c r="A190" s="28" t="s">
        <v>10621</v>
      </c>
      <c r="B190" s="28"/>
      <c r="C190" s="28" t="s">
        <v>3025</v>
      </c>
      <c r="D190" s="29">
        <v>7952</v>
      </c>
      <c r="E190" s="29"/>
      <c r="F190" s="28" t="s">
        <v>6306</v>
      </c>
      <c r="G190" s="29"/>
      <c r="H190" s="29"/>
      <c r="I190" s="28" t="s">
        <v>8132</v>
      </c>
      <c r="J190" s="29">
        <v>35630</v>
      </c>
      <c r="K190" s="29"/>
      <c r="L190" s="28" t="s">
        <v>9959</v>
      </c>
      <c r="M190" s="29"/>
      <c r="O190" s="222">
        <v>58.547222222222224</v>
      </c>
      <c r="P190" s="134"/>
      <c r="Q190" s="27" t="e">
        <f t="shared" si="9"/>
        <v>#DIV/0!</v>
      </c>
      <c r="V190" s="3" t="s">
        <v>201</v>
      </c>
      <c r="W190" s="4">
        <v>1459</v>
      </c>
      <c r="AD190"/>
      <c r="AE190"/>
      <c r="AH190" s="225" t="s">
        <v>18796</v>
      </c>
      <c r="AI190" s="225" t="s">
        <v>18797</v>
      </c>
      <c r="AJ190" s="225">
        <v>276510</v>
      </c>
    </row>
    <row r="191" spans="1:38" ht="21" x14ac:dyDescent="0.55000000000000004">
      <c r="A191" s="28" t="s">
        <v>10622</v>
      </c>
      <c r="B191" s="28"/>
      <c r="C191" s="28" t="s">
        <v>3026</v>
      </c>
      <c r="D191" s="29">
        <v>7953</v>
      </c>
      <c r="E191" s="29"/>
      <c r="F191" s="28" t="s">
        <v>6307</v>
      </c>
      <c r="G191" s="29">
        <v>12540</v>
      </c>
      <c r="H191" s="29"/>
      <c r="I191" s="28" t="s">
        <v>8133</v>
      </c>
      <c r="J191" s="29">
        <v>35680</v>
      </c>
      <c r="K191" s="29"/>
      <c r="L191" s="28" t="s">
        <v>9960</v>
      </c>
      <c r="M191" s="29">
        <v>275600</v>
      </c>
      <c r="O191" s="222">
        <v>58.547916666666666</v>
      </c>
      <c r="P191" s="134"/>
      <c r="Q191" s="27" t="e">
        <f t="shared" si="9"/>
        <v>#DIV/0!</v>
      </c>
      <c r="V191" s="3" t="s">
        <v>202</v>
      </c>
      <c r="W191" s="4">
        <v>1459</v>
      </c>
      <c r="AD191"/>
      <c r="AE191"/>
      <c r="AH191" s="226" t="s">
        <v>18798</v>
      </c>
      <c r="AI191" s="226" t="s">
        <v>18799</v>
      </c>
      <c r="AJ191" s="226">
        <v>278240</v>
      </c>
    </row>
    <row r="192" spans="1:38" ht="21" x14ac:dyDescent="0.55000000000000004">
      <c r="A192" s="28" t="s">
        <v>10623</v>
      </c>
      <c r="B192" s="28"/>
      <c r="C192" s="28" t="s">
        <v>3027</v>
      </c>
      <c r="D192" s="29">
        <v>7953</v>
      </c>
      <c r="E192" s="29"/>
      <c r="F192" s="28" t="s">
        <v>6308</v>
      </c>
      <c r="G192" s="29">
        <v>12700</v>
      </c>
      <c r="H192" s="29"/>
      <c r="I192" s="28" t="s">
        <v>8134</v>
      </c>
      <c r="J192" s="29">
        <v>35700</v>
      </c>
      <c r="K192" s="29"/>
      <c r="L192" s="28" t="s">
        <v>9961</v>
      </c>
      <c r="M192" s="29">
        <v>276000</v>
      </c>
      <c r="O192" s="222">
        <v>58.548611111111114</v>
      </c>
      <c r="P192" s="134"/>
      <c r="Q192" s="27" t="e">
        <f t="shared" si="9"/>
        <v>#DIV/0!</v>
      </c>
      <c r="V192" s="3" t="s">
        <v>203</v>
      </c>
      <c r="W192" s="4">
        <v>1459</v>
      </c>
      <c r="AD192"/>
      <c r="AE192"/>
      <c r="AH192" s="225" t="s">
        <v>18800</v>
      </c>
      <c r="AI192" s="225" t="s">
        <v>18801</v>
      </c>
      <c r="AJ192" s="225">
        <v>279910</v>
      </c>
    </row>
    <row r="193" spans="1:38" ht="21" x14ac:dyDescent="0.55000000000000004">
      <c r="A193" s="28" t="s">
        <v>10624</v>
      </c>
      <c r="B193" s="28"/>
      <c r="C193" s="28" t="s">
        <v>3028</v>
      </c>
      <c r="D193" s="29">
        <v>7953</v>
      </c>
      <c r="E193" s="29"/>
      <c r="F193" s="28" t="s">
        <v>6309</v>
      </c>
      <c r="G193" s="29">
        <v>12860</v>
      </c>
      <c r="H193" s="29"/>
      <c r="I193" s="28" t="s">
        <v>8135</v>
      </c>
      <c r="J193" s="29">
        <v>35730</v>
      </c>
      <c r="K193" s="29"/>
      <c r="L193" s="28" t="s">
        <v>9962</v>
      </c>
      <c r="M193" s="29"/>
      <c r="O193" s="222">
        <v>58.549305555555556</v>
      </c>
      <c r="P193" s="134"/>
      <c r="Q193" s="27" t="e">
        <f t="shared" si="9"/>
        <v>#DIV/0!</v>
      </c>
      <c r="V193" s="3" t="s">
        <v>204</v>
      </c>
      <c r="W193" s="4">
        <v>1459</v>
      </c>
      <c r="AD193"/>
      <c r="AE193"/>
      <c r="AH193" s="226" t="s">
        <v>18802</v>
      </c>
      <c r="AI193" s="226" t="s">
        <v>18803</v>
      </c>
      <c r="AJ193" s="226">
        <v>280240</v>
      </c>
    </row>
    <row r="194" spans="1:38" ht="21" x14ac:dyDescent="0.55000000000000004">
      <c r="A194" s="28" t="s">
        <v>10625</v>
      </c>
      <c r="B194" s="28"/>
      <c r="C194" s="28" t="s">
        <v>3029</v>
      </c>
      <c r="D194" s="29">
        <v>7954</v>
      </c>
      <c r="E194" s="29"/>
      <c r="F194" s="28" t="s">
        <v>6310</v>
      </c>
      <c r="G194" s="29">
        <v>12920</v>
      </c>
      <c r="H194" s="29"/>
      <c r="I194" s="28" t="s">
        <v>8136</v>
      </c>
      <c r="J194" s="29">
        <v>35610</v>
      </c>
      <c r="K194" s="29"/>
      <c r="L194" s="28" t="s">
        <v>9963</v>
      </c>
      <c r="M194" s="29">
        <v>279300</v>
      </c>
      <c r="O194" s="222">
        <v>58.55</v>
      </c>
      <c r="P194" s="134"/>
      <c r="Q194" s="27" t="e">
        <f t="shared" si="9"/>
        <v>#DIV/0!</v>
      </c>
      <c r="V194" s="3" t="s">
        <v>205</v>
      </c>
      <c r="W194" s="4">
        <v>1459</v>
      </c>
      <c r="AD194"/>
      <c r="AE194"/>
      <c r="AH194" s="225" t="s">
        <v>18804</v>
      </c>
      <c r="AI194" s="225" t="s">
        <v>18805</v>
      </c>
      <c r="AJ194" s="225">
        <v>281060</v>
      </c>
    </row>
    <row r="195" spans="1:38" x14ac:dyDescent="0.25">
      <c r="A195" s="28" t="s">
        <v>10626</v>
      </c>
      <c r="B195" s="28"/>
      <c r="C195" s="28" t="s">
        <v>3030</v>
      </c>
      <c r="D195" s="29">
        <v>7954</v>
      </c>
      <c r="E195" s="29"/>
      <c r="F195" s="28" t="s">
        <v>6311</v>
      </c>
      <c r="G195" s="29">
        <v>13050</v>
      </c>
      <c r="H195" s="29"/>
      <c r="I195" s="28" t="s">
        <v>8137</v>
      </c>
      <c r="J195" s="29">
        <v>35800</v>
      </c>
      <c r="K195" s="29"/>
      <c r="L195" s="28" t="s">
        <v>9964</v>
      </c>
      <c r="M195" s="29">
        <v>283200</v>
      </c>
      <c r="V195" s="3" t="s">
        <v>206</v>
      </c>
      <c r="W195" s="4">
        <v>1459</v>
      </c>
      <c r="AD195"/>
      <c r="AE195"/>
      <c r="AH195" s="226" t="s">
        <v>18806</v>
      </c>
      <c r="AI195" s="226" t="s">
        <v>18807</v>
      </c>
      <c r="AJ195" s="226">
        <v>283660</v>
      </c>
    </row>
    <row r="196" spans="1:38" x14ac:dyDescent="0.25">
      <c r="A196" s="28" t="s">
        <v>10627</v>
      </c>
      <c r="B196" s="28"/>
      <c r="C196" s="28" t="s">
        <v>3031</v>
      </c>
      <c r="D196" s="29">
        <v>7954</v>
      </c>
      <c r="E196" s="29"/>
      <c r="F196" s="28" t="s">
        <v>6312</v>
      </c>
      <c r="G196" s="29"/>
      <c r="H196" s="29"/>
      <c r="I196" s="28" t="s">
        <v>8138</v>
      </c>
      <c r="J196" s="29"/>
      <c r="K196" s="29"/>
      <c r="L196" s="28" t="s">
        <v>9965</v>
      </c>
      <c r="M196" s="29"/>
      <c r="V196" s="3" t="s">
        <v>207</v>
      </c>
      <c r="W196" s="4">
        <v>1459</v>
      </c>
      <c r="AD196"/>
      <c r="AE196"/>
      <c r="AH196" s="225" t="s">
        <v>18808</v>
      </c>
      <c r="AI196" s="225" t="s">
        <v>18809</v>
      </c>
      <c r="AJ196" s="225">
        <v>284240</v>
      </c>
    </row>
    <row r="197" spans="1:38" x14ac:dyDescent="0.25">
      <c r="A197" s="28" t="s">
        <v>10628</v>
      </c>
      <c r="B197" s="28"/>
      <c r="C197" s="28" t="s">
        <v>3032</v>
      </c>
      <c r="D197" s="29">
        <v>7955</v>
      </c>
      <c r="E197" s="29"/>
      <c r="F197" s="28" t="s">
        <v>6313</v>
      </c>
      <c r="G197" s="29">
        <v>13020</v>
      </c>
      <c r="H197" s="29"/>
      <c r="I197" s="28" t="s">
        <v>8139</v>
      </c>
      <c r="J197" s="29">
        <v>35830</v>
      </c>
      <c r="K197" s="29"/>
      <c r="L197" s="28" t="s">
        <v>9966</v>
      </c>
      <c r="M197" s="29"/>
      <c r="V197" s="3" t="s">
        <v>208</v>
      </c>
      <c r="W197" s="4">
        <v>1459</v>
      </c>
      <c r="AD197"/>
      <c r="AE197"/>
      <c r="AH197" s="226" t="s">
        <v>18810</v>
      </c>
      <c r="AI197" s="226" t="s">
        <v>18811</v>
      </c>
      <c r="AJ197" s="226">
        <v>286400</v>
      </c>
    </row>
    <row r="198" spans="1:38" x14ac:dyDescent="0.25">
      <c r="A198" s="28" t="s">
        <v>10629</v>
      </c>
      <c r="B198" s="28"/>
      <c r="C198" s="28" t="s">
        <v>3033</v>
      </c>
      <c r="D198" s="29">
        <v>7955</v>
      </c>
      <c r="E198" s="29"/>
      <c r="F198" s="28" t="s">
        <v>6314</v>
      </c>
      <c r="G198" s="29">
        <v>12730</v>
      </c>
      <c r="H198" s="29"/>
      <c r="I198" s="28" t="s">
        <v>8140</v>
      </c>
      <c r="J198" s="29">
        <v>35770</v>
      </c>
      <c r="K198" s="29"/>
      <c r="L198" s="28" t="s">
        <v>9967</v>
      </c>
      <c r="M198" s="29">
        <v>281500</v>
      </c>
      <c r="V198" s="3" t="s">
        <v>209</v>
      </c>
      <c r="W198" s="4">
        <v>1459</v>
      </c>
      <c r="AD198"/>
      <c r="AE198"/>
      <c r="AH198" s="225" t="s">
        <v>18812</v>
      </c>
      <c r="AI198" s="225" t="s">
        <v>18813</v>
      </c>
      <c r="AJ198" s="225">
        <v>285230</v>
      </c>
    </row>
    <row r="199" spans="1:38" x14ac:dyDescent="0.25">
      <c r="A199" s="28" t="s">
        <v>10630</v>
      </c>
      <c r="B199" s="28"/>
      <c r="C199" s="28" t="s">
        <v>3034</v>
      </c>
      <c r="D199" s="29">
        <v>7956</v>
      </c>
      <c r="E199" s="29"/>
      <c r="F199" s="28" t="s">
        <v>6315</v>
      </c>
      <c r="G199" s="29">
        <v>12350</v>
      </c>
      <c r="H199" s="29"/>
      <c r="I199" s="28" t="s">
        <v>8141</v>
      </c>
      <c r="J199" s="29">
        <v>35810</v>
      </c>
      <c r="K199" s="29"/>
      <c r="L199" s="28" t="s">
        <v>9968</v>
      </c>
      <c r="M199" s="29">
        <v>281000</v>
      </c>
      <c r="V199" s="3" t="s">
        <v>210</v>
      </c>
      <c r="W199" s="4">
        <v>1479</v>
      </c>
      <c r="AD199"/>
      <c r="AE199"/>
      <c r="AH199" s="226" t="s">
        <v>18814</v>
      </c>
      <c r="AI199" s="226" t="s">
        <v>18815</v>
      </c>
      <c r="AJ199" s="226">
        <v>280280</v>
      </c>
    </row>
    <row r="200" spans="1:38" x14ac:dyDescent="0.25">
      <c r="A200" s="28" t="s">
        <v>10631</v>
      </c>
      <c r="B200" s="28"/>
      <c r="C200" s="28" t="s">
        <v>3035</v>
      </c>
      <c r="D200" s="29">
        <v>7956</v>
      </c>
      <c r="E200" s="29"/>
      <c r="F200" s="28" t="s">
        <v>6316</v>
      </c>
      <c r="G200" s="29">
        <v>12050</v>
      </c>
      <c r="H200" s="29"/>
      <c r="I200" s="28" t="s">
        <v>8142</v>
      </c>
      <c r="J200" s="29">
        <v>35860</v>
      </c>
      <c r="K200" s="29"/>
      <c r="L200" s="28" t="s">
        <v>9969</v>
      </c>
      <c r="M200" s="29">
        <v>281600</v>
      </c>
      <c r="V200" s="3" t="s">
        <v>211</v>
      </c>
      <c r="W200" s="4">
        <v>1479</v>
      </c>
      <c r="AD200"/>
      <c r="AE200"/>
      <c r="AH200" s="225" t="s">
        <v>18816</v>
      </c>
      <c r="AI200" s="225" t="s">
        <v>18817</v>
      </c>
      <c r="AJ200" s="225">
        <v>279930</v>
      </c>
    </row>
    <row r="201" spans="1:38" x14ac:dyDescent="0.25">
      <c r="A201" s="28" t="s">
        <v>10632</v>
      </c>
      <c r="B201" s="28"/>
      <c r="C201" s="28" t="s">
        <v>3036</v>
      </c>
      <c r="D201" s="29">
        <v>7956</v>
      </c>
      <c r="E201" s="29"/>
      <c r="F201" s="28" t="s">
        <v>6317</v>
      </c>
      <c r="G201" s="29">
        <v>12280</v>
      </c>
      <c r="H201" s="29"/>
      <c r="I201" s="28" t="s">
        <v>8143</v>
      </c>
      <c r="J201" s="29">
        <v>35870</v>
      </c>
      <c r="K201" s="29"/>
      <c r="L201" s="28" t="s">
        <v>9970</v>
      </c>
      <c r="M201" s="29"/>
      <c r="V201" s="3" t="s">
        <v>212</v>
      </c>
      <c r="W201" s="4">
        <v>1479</v>
      </c>
      <c r="AD201"/>
      <c r="AE201"/>
      <c r="AH201" s="226" t="s">
        <v>18818</v>
      </c>
      <c r="AI201" s="226" t="s">
        <v>18819</v>
      </c>
      <c r="AJ201" s="226">
        <v>279700</v>
      </c>
    </row>
    <row r="202" spans="1:38" x14ac:dyDescent="0.25">
      <c r="A202" s="28" t="s">
        <v>10633</v>
      </c>
      <c r="B202" s="28"/>
      <c r="C202" s="28" t="s">
        <v>3037</v>
      </c>
      <c r="D202" s="29">
        <v>7956</v>
      </c>
      <c r="E202" s="29"/>
      <c r="F202" s="28" t="s">
        <v>6318</v>
      </c>
      <c r="G202" s="29">
        <v>12450</v>
      </c>
      <c r="H202" s="29"/>
      <c r="I202" s="28" t="s">
        <v>8144</v>
      </c>
      <c r="J202" s="29">
        <v>35720</v>
      </c>
      <c r="K202" s="29"/>
      <c r="L202" s="28" t="s">
        <v>9971</v>
      </c>
      <c r="M202" s="29">
        <v>279300</v>
      </c>
      <c r="V202" s="3" t="s">
        <v>213</v>
      </c>
      <c r="W202" s="4">
        <v>1479</v>
      </c>
      <c r="AD202"/>
      <c r="AE202"/>
      <c r="AH202" s="225" t="s">
        <v>18820</v>
      </c>
      <c r="AI202" s="225" t="s">
        <v>18821</v>
      </c>
      <c r="AJ202" s="225">
        <v>278980</v>
      </c>
    </row>
    <row r="203" spans="1:38" x14ac:dyDescent="0.25">
      <c r="A203" s="28" t="s">
        <v>10634</v>
      </c>
      <c r="B203" s="28"/>
      <c r="C203" s="28" t="s">
        <v>3038</v>
      </c>
      <c r="D203" s="29">
        <v>7956</v>
      </c>
      <c r="E203" s="29"/>
      <c r="F203" s="28" t="s">
        <v>6319</v>
      </c>
      <c r="G203" s="29"/>
      <c r="H203" s="29"/>
      <c r="I203" s="28" t="s">
        <v>8145</v>
      </c>
      <c r="J203" s="29"/>
      <c r="K203" s="29"/>
      <c r="L203" s="28" t="s">
        <v>9972</v>
      </c>
      <c r="M203" s="29"/>
      <c r="V203" s="3" t="s">
        <v>214</v>
      </c>
      <c r="W203" s="4">
        <v>1479</v>
      </c>
      <c r="AD203"/>
      <c r="AE203"/>
      <c r="AH203" s="226" t="s">
        <v>18822</v>
      </c>
      <c r="AI203" s="226" t="s">
        <v>18823</v>
      </c>
      <c r="AJ203" s="226">
        <v>280470</v>
      </c>
    </row>
    <row r="204" spans="1:38" x14ac:dyDescent="0.25">
      <c r="A204" s="28" t="s">
        <v>10635</v>
      </c>
      <c r="B204" s="28"/>
      <c r="C204" s="28" t="s">
        <v>3039</v>
      </c>
      <c r="D204" s="29">
        <v>7956</v>
      </c>
      <c r="E204" s="29"/>
      <c r="F204" s="28" t="s">
        <v>6320</v>
      </c>
      <c r="G204" s="29">
        <v>12580</v>
      </c>
      <c r="H204" s="29"/>
      <c r="I204" s="28" t="s">
        <v>8146</v>
      </c>
      <c r="J204" s="29">
        <v>35850</v>
      </c>
      <c r="K204" s="29"/>
      <c r="L204" s="28" t="s">
        <v>9973</v>
      </c>
      <c r="M204" s="29"/>
      <c r="V204" s="3" t="s">
        <v>215</v>
      </c>
      <c r="W204" s="4">
        <v>1479</v>
      </c>
      <c r="AD204"/>
      <c r="AE204"/>
      <c r="AH204" s="225" t="s">
        <v>18824</v>
      </c>
      <c r="AI204" s="225" t="s">
        <v>18825</v>
      </c>
      <c r="AJ204" s="225">
        <v>282960</v>
      </c>
      <c r="AK204">
        <f>AVERAGE(AJ179:AJ204)</f>
        <v>279025.76923076925</v>
      </c>
      <c r="AL204" s="227" t="s">
        <v>18826</v>
      </c>
    </row>
    <row r="205" spans="1:38" x14ac:dyDescent="0.25">
      <c r="A205" s="28" t="s">
        <v>10636</v>
      </c>
      <c r="B205" s="28"/>
      <c r="C205" s="28" t="s">
        <v>3040</v>
      </c>
      <c r="D205" s="29">
        <v>7958</v>
      </c>
      <c r="E205" s="29"/>
      <c r="F205" s="28" t="s">
        <v>6321</v>
      </c>
      <c r="G205" s="29">
        <v>12420</v>
      </c>
      <c r="H205" s="29"/>
      <c r="I205" s="28" t="s">
        <v>8147</v>
      </c>
      <c r="J205" s="29">
        <v>35810</v>
      </c>
      <c r="K205" s="29"/>
      <c r="L205" s="28" t="s">
        <v>9974</v>
      </c>
      <c r="M205" s="29">
        <v>277000</v>
      </c>
      <c r="V205" s="3" t="s">
        <v>216</v>
      </c>
      <c r="W205" s="4">
        <v>1479</v>
      </c>
      <c r="AD205"/>
      <c r="AE205"/>
      <c r="AH205" s="226" t="s">
        <v>18827</v>
      </c>
      <c r="AI205" s="226" t="s">
        <v>18828</v>
      </c>
      <c r="AJ205" s="226">
        <v>283870</v>
      </c>
    </row>
    <row r="206" spans="1:38" x14ac:dyDescent="0.25">
      <c r="A206" s="28" t="s">
        <v>10637</v>
      </c>
      <c r="B206" s="28"/>
      <c r="C206" s="28" t="s">
        <v>3041</v>
      </c>
      <c r="D206" s="29">
        <v>7960</v>
      </c>
      <c r="E206" s="29"/>
      <c r="F206" s="28" t="s">
        <v>6322</v>
      </c>
      <c r="G206" s="29">
        <v>12400</v>
      </c>
      <c r="H206" s="29"/>
      <c r="I206" s="28" t="s">
        <v>8148</v>
      </c>
      <c r="J206" s="29">
        <v>35850</v>
      </c>
      <c r="K206" s="29"/>
      <c r="L206" s="28" t="s">
        <v>9975</v>
      </c>
      <c r="M206" s="29">
        <v>275000</v>
      </c>
      <c r="V206" s="3" t="s">
        <v>217</v>
      </c>
      <c r="W206" s="4">
        <v>1479</v>
      </c>
      <c r="AD206"/>
      <c r="AE206"/>
      <c r="AH206" s="225" t="s">
        <v>18829</v>
      </c>
      <c r="AI206" s="225" t="s">
        <v>18830</v>
      </c>
      <c r="AJ206" s="225">
        <v>286010</v>
      </c>
    </row>
    <row r="207" spans="1:38" x14ac:dyDescent="0.25">
      <c r="A207" s="28" t="s">
        <v>10638</v>
      </c>
      <c r="B207" s="28"/>
      <c r="C207" s="28" t="s">
        <v>3042</v>
      </c>
      <c r="D207" s="29">
        <v>7960</v>
      </c>
      <c r="E207" s="29"/>
      <c r="F207" s="28" t="s">
        <v>6323</v>
      </c>
      <c r="G207" s="29">
        <v>12290</v>
      </c>
      <c r="H207" s="29"/>
      <c r="I207" s="28" t="s">
        <v>8149</v>
      </c>
      <c r="J207" s="29"/>
      <c r="K207" s="29"/>
      <c r="L207" s="28" t="s">
        <v>9976</v>
      </c>
      <c r="M207" s="29">
        <v>274000</v>
      </c>
      <c r="V207" s="3" t="s">
        <v>218</v>
      </c>
      <c r="W207" s="4">
        <v>1497</v>
      </c>
      <c r="AD207"/>
      <c r="AE207"/>
      <c r="AH207" s="226" t="s">
        <v>18831</v>
      </c>
      <c r="AI207" s="226" t="s">
        <v>18832</v>
      </c>
      <c r="AJ207" s="226">
        <v>291020</v>
      </c>
    </row>
    <row r="208" spans="1:38" x14ac:dyDescent="0.25">
      <c r="A208" s="28" t="s">
        <v>10639</v>
      </c>
      <c r="B208" s="28"/>
      <c r="C208" s="28" t="s">
        <v>3043</v>
      </c>
      <c r="D208" s="29">
        <v>7960</v>
      </c>
      <c r="E208" s="29"/>
      <c r="F208" s="28" t="s">
        <v>6324</v>
      </c>
      <c r="G208" s="29">
        <v>12350</v>
      </c>
      <c r="H208" s="29"/>
      <c r="I208" s="28" t="s">
        <v>8150</v>
      </c>
      <c r="J208" s="29"/>
      <c r="K208" s="29"/>
      <c r="L208" s="28" t="s">
        <v>9977</v>
      </c>
      <c r="M208" s="29">
        <v>272000</v>
      </c>
      <c r="V208" s="3" t="s">
        <v>219</v>
      </c>
      <c r="W208" s="4">
        <v>1497</v>
      </c>
      <c r="AD208"/>
      <c r="AE208"/>
      <c r="AH208" s="225" t="s">
        <v>18833</v>
      </c>
      <c r="AI208" s="225" t="s">
        <v>18834</v>
      </c>
      <c r="AJ208" s="225">
        <v>288080</v>
      </c>
    </row>
    <row r="209" spans="1:36" x14ac:dyDescent="0.25">
      <c r="A209" s="28" t="s">
        <v>10640</v>
      </c>
      <c r="B209" s="28"/>
      <c r="C209" s="28" t="s">
        <v>3044</v>
      </c>
      <c r="D209" s="29">
        <v>7960</v>
      </c>
      <c r="E209" s="29"/>
      <c r="F209" s="28" t="s">
        <v>6325</v>
      </c>
      <c r="G209" s="29">
        <v>12360</v>
      </c>
      <c r="H209" s="29"/>
      <c r="I209" s="28" t="s">
        <v>8151</v>
      </c>
      <c r="J209" s="29">
        <v>35850</v>
      </c>
      <c r="K209" s="29"/>
      <c r="L209" s="28" t="s">
        <v>9978</v>
      </c>
      <c r="M209" s="29">
        <v>272000</v>
      </c>
      <c r="V209" s="3" t="s">
        <v>220</v>
      </c>
      <c r="W209" s="4">
        <v>1497</v>
      </c>
      <c r="AD209"/>
      <c r="AE209"/>
      <c r="AH209" s="226" t="s">
        <v>18835</v>
      </c>
      <c r="AI209" s="226" t="s">
        <v>18836</v>
      </c>
      <c r="AJ209" s="226">
        <v>297722.7</v>
      </c>
    </row>
    <row r="210" spans="1:36" x14ac:dyDescent="0.25">
      <c r="A210" s="28" t="s">
        <v>10641</v>
      </c>
      <c r="B210" s="28"/>
      <c r="C210" s="28" t="s">
        <v>3045</v>
      </c>
      <c r="D210" s="29">
        <v>7960</v>
      </c>
      <c r="E210" s="29"/>
      <c r="F210" s="28" t="s">
        <v>6326</v>
      </c>
      <c r="G210" s="29"/>
      <c r="H210" s="29"/>
      <c r="I210" s="28" t="s">
        <v>8152</v>
      </c>
      <c r="J210" s="29"/>
      <c r="K210" s="29"/>
      <c r="L210" s="28" t="s">
        <v>9979</v>
      </c>
      <c r="M210" s="29"/>
      <c r="V210" s="3" t="s">
        <v>221</v>
      </c>
      <c r="W210" s="4">
        <v>1497</v>
      </c>
      <c r="AD210"/>
      <c r="AE210"/>
      <c r="AH210" s="225" t="s">
        <v>18837</v>
      </c>
      <c r="AI210" s="225" t="s">
        <v>18838</v>
      </c>
      <c r="AJ210" s="225">
        <v>291109.5</v>
      </c>
    </row>
    <row r="211" spans="1:36" x14ac:dyDescent="0.25">
      <c r="A211" s="28" t="s">
        <v>10642</v>
      </c>
      <c r="B211" s="28"/>
      <c r="C211" s="28" t="s">
        <v>3046</v>
      </c>
      <c r="D211" s="29">
        <v>7962</v>
      </c>
      <c r="E211" s="29"/>
      <c r="F211" s="28" t="s">
        <v>6327</v>
      </c>
      <c r="G211" s="29">
        <v>12360</v>
      </c>
      <c r="H211" s="29"/>
      <c r="I211" s="28" t="s">
        <v>8153</v>
      </c>
      <c r="J211" s="29">
        <v>35880</v>
      </c>
      <c r="K211" s="29"/>
      <c r="L211" s="28" t="s">
        <v>9980</v>
      </c>
      <c r="M211" s="29"/>
      <c r="V211" s="3" t="s">
        <v>222</v>
      </c>
      <c r="W211" s="4">
        <v>1497</v>
      </c>
      <c r="AD211"/>
      <c r="AE211"/>
      <c r="AH211" s="226" t="s">
        <v>18839</v>
      </c>
      <c r="AI211" s="226" t="s">
        <v>18840</v>
      </c>
      <c r="AJ211" s="226">
        <v>289040.40000000002</v>
      </c>
    </row>
    <row r="212" spans="1:36" x14ac:dyDescent="0.25">
      <c r="A212" s="28" t="s">
        <v>10643</v>
      </c>
      <c r="B212" s="28"/>
      <c r="C212" s="28" t="s">
        <v>3047</v>
      </c>
      <c r="D212" s="29">
        <v>7962</v>
      </c>
      <c r="E212" s="29"/>
      <c r="F212" s="28" t="s">
        <v>6328</v>
      </c>
      <c r="G212" s="29">
        <v>12400</v>
      </c>
      <c r="H212" s="29"/>
      <c r="I212" s="28" t="s">
        <v>8154</v>
      </c>
      <c r="J212" s="29">
        <v>35880</v>
      </c>
      <c r="K212" s="29"/>
      <c r="L212" s="28" t="s">
        <v>9981</v>
      </c>
      <c r="M212" s="29">
        <v>272500</v>
      </c>
      <c r="V212" s="3" t="s">
        <v>223</v>
      </c>
      <c r="W212" s="4">
        <v>1497</v>
      </c>
      <c r="AD212"/>
      <c r="AE212"/>
      <c r="AH212" s="225" t="s">
        <v>18841</v>
      </c>
      <c r="AI212" s="225" t="s">
        <v>18842</v>
      </c>
      <c r="AJ212" s="225">
        <v>289070</v>
      </c>
    </row>
    <row r="213" spans="1:36" x14ac:dyDescent="0.25">
      <c r="A213" s="28" t="s">
        <v>10644</v>
      </c>
      <c r="B213" s="28"/>
      <c r="C213" s="28" t="s">
        <v>3048</v>
      </c>
      <c r="D213" s="29">
        <v>7964</v>
      </c>
      <c r="E213" s="29"/>
      <c r="F213" s="28" t="s">
        <v>6329</v>
      </c>
      <c r="G213" s="29">
        <v>12500</v>
      </c>
      <c r="H213" s="29"/>
      <c r="I213" s="28" t="s">
        <v>8155</v>
      </c>
      <c r="J213" s="29">
        <v>35850</v>
      </c>
      <c r="K213" s="29"/>
      <c r="L213" s="28" t="s">
        <v>9982</v>
      </c>
      <c r="M213" s="29">
        <v>273000</v>
      </c>
      <c r="V213" s="3" t="s">
        <v>224</v>
      </c>
      <c r="W213" s="4">
        <v>1497</v>
      </c>
      <c r="AD213"/>
      <c r="AE213"/>
      <c r="AH213" s="226" t="s">
        <v>18843</v>
      </c>
      <c r="AI213" s="226" t="s">
        <v>18844</v>
      </c>
      <c r="AJ213" s="226">
        <v>293000</v>
      </c>
    </row>
    <row r="214" spans="1:36" x14ac:dyDescent="0.25">
      <c r="A214" s="28" t="s">
        <v>10645</v>
      </c>
      <c r="B214" s="28"/>
      <c r="C214" s="28" t="s">
        <v>3049</v>
      </c>
      <c r="D214" s="29">
        <v>7964</v>
      </c>
      <c r="E214" s="29"/>
      <c r="F214" s="28" t="s">
        <v>6330</v>
      </c>
      <c r="G214" s="29">
        <v>12700</v>
      </c>
      <c r="H214" s="29"/>
      <c r="I214" s="28" t="s">
        <v>8156</v>
      </c>
      <c r="J214" s="29">
        <v>35830</v>
      </c>
      <c r="K214" s="29"/>
      <c r="L214" s="28" t="s">
        <v>9983</v>
      </c>
      <c r="M214" s="29">
        <v>272500</v>
      </c>
      <c r="V214" s="3" t="s">
        <v>225</v>
      </c>
      <c r="W214" s="4">
        <v>1497</v>
      </c>
      <c r="AD214"/>
      <c r="AE214"/>
      <c r="AH214" s="225" t="s">
        <v>18845</v>
      </c>
      <c r="AI214" s="225" t="s">
        <v>18846</v>
      </c>
      <c r="AJ214" s="225">
        <v>294500</v>
      </c>
    </row>
    <row r="215" spans="1:36" x14ac:dyDescent="0.25">
      <c r="A215" s="28" t="s">
        <v>10646</v>
      </c>
      <c r="B215" s="28"/>
      <c r="C215" s="28" t="s">
        <v>3050</v>
      </c>
      <c r="D215" s="29">
        <v>7964</v>
      </c>
      <c r="E215" s="29"/>
      <c r="F215" s="28" t="s">
        <v>6331</v>
      </c>
      <c r="G215" s="29">
        <v>12640</v>
      </c>
      <c r="H215" s="29"/>
      <c r="I215" s="28" t="s">
        <v>8157</v>
      </c>
      <c r="J215" s="29">
        <v>35850</v>
      </c>
      <c r="K215" s="29"/>
      <c r="L215" s="28" t="s">
        <v>9984</v>
      </c>
      <c r="M215" s="29">
        <v>274600</v>
      </c>
      <c r="V215" s="3" t="s">
        <v>226</v>
      </c>
      <c r="W215" s="4">
        <v>1497</v>
      </c>
      <c r="AD215"/>
      <c r="AE215"/>
      <c r="AH215" s="226" t="s">
        <v>18847</v>
      </c>
      <c r="AI215" s="226" t="s">
        <v>18848</v>
      </c>
      <c r="AJ215" s="226">
        <v>304000</v>
      </c>
    </row>
    <row r="216" spans="1:36" x14ac:dyDescent="0.25">
      <c r="A216" s="28" t="s">
        <v>10647</v>
      </c>
      <c r="B216" s="28"/>
      <c r="C216" s="28" t="s">
        <v>3051</v>
      </c>
      <c r="D216" s="29">
        <v>7964</v>
      </c>
      <c r="E216" s="29"/>
      <c r="F216" s="28" t="s">
        <v>6332</v>
      </c>
      <c r="G216" s="29">
        <v>12580</v>
      </c>
      <c r="H216" s="29"/>
      <c r="I216" s="28" t="s">
        <v>8158</v>
      </c>
      <c r="J216" s="29">
        <v>35850</v>
      </c>
      <c r="K216" s="29"/>
      <c r="L216" s="28" t="s">
        <v>9985</v>
      </c>
      <c r="M216" s="29">
        <v>273300</v>
      </c>
      <c r="V216" s="3" t="s">
        <v>227</v>
      </c>
      <c r="W216" s="4">
        <v>1497</v>
      </c>
      <c r="AD216"/>
      <c r="AE216"/>
      <c r="AH216" s="225" t="s">
        <v>18849</v>
      </c>
      <c r="AI216" s="225" t="s">
        <v>18850</v>
      </c>
      <c r="AJ216" s="225">
        <v>305300</v>
      </c>
    </row>
    <row r="217" spans="1:36" x14ac:dyDescent="0.25">
      <c r="A217" s="28" t="s">
        <v>10648</v>
      </c>
      <c r="B217" s="28"/>
      <c r="C217" s="28" t="s">
        <v>3052</v>
      </c>
      <c r="D217" s="29">
        <v>7964</v>
      </c>
      <c r="E217" s="29"/>
      <c r="F217" s="28" t="s">
        <v>6333</v>
      </c>
      <c r="G217" s="29"/>
      <c r="H217" s="29"/>
      <c r="I217" s="28" t="s">
        <v>8159</v>
      </c>
      <c r="J217" s="29"/>
      <c r="K217" s="29"/>
      <c r="L217" s="28" t="s">
        <v>9986</v>
      </c>
      <c r="M217" s="29"/>
      <c r="V217" s="3" t="s">
        <v>228</v>
      </c>
      <c r="W217" s="4">
        <v>1497</v>
      </c>
      <c r="AD217"/>
      <c r="AE217"/>
      <c r="AH217" s="226" t="s">
        <v>18851</v>
      </c>
      <c r="AI217" s="226" t="s">
        <v>18852</v>
      </c>
      <c r="AJ217" s="226">
        <v>310500</v>
      </c>
    </row>
    <row r="218" spans="1:36" x14ac:dyDescent="0.25">
      <c r="A218" s="28" t="s">
        <v>10649</v>
      </c>
      <c r="B218" s="28"/>
      <c r="C218" s="28" t="s">
        <v>3053</v>
      </c>
      <c r="D218" s="29">
        <v>7964</v>
      </c>
      <c r="E218" s="29"/>
      <c r="F218" s="28" t="s">
        <v>6334</v>
      </c>
      <c r="G218" s="29">
        <v>12650</v>
      </c>
      <c r="H218" s="29"/>
      <c r="I218" s="28" t="s">
        <v>8160</v>
      </c>
      <c r="J218" s="29">
        <v>35880</v>
      </c>
      <c r="K218" s="29"/>
      <c r="L218" s="28" t="s">
        <v>9987</v>
      </c>
      <c r="M218" s="29"/>
      <c r="V218" s="3" t="s">
        <v>229</v>
      </c>
      <c r="W218" s="4">
        <v>1497</v>
      </c>
      <c r="AD218"/>
      <c r="AE218"/>
      <c r="AH218" s="225" t="s">
        <v>18853</v>
      </c>
      <c r="AI218" s="225" t="s">
        <v>18854</v>
      </c>
      <c r="AJ218" s="225">
        <v>309000</v>
      </c>
    </row>
    <row r="219" spans="1:36" x14ac:dyDescent="0.25">
      <c r="A219" s="28" t="s">
        <v>10650</v>
      </c>
      <c r="B219" s="28"/>
      <c r="C219" s="28" t="s">
        <v>3054</v>
      </c>
      <c r="D219" s="29">
        <v>7966</v>
      </c>
      <c r="E219" s="29"/>
      <c r="F219" s="28" t="s">
        <v>6335</v>
      </c>
      <c r="G219" s="29">
        <v>12750</v>
      </c>
      <c r="H219" s="29"/>
      <c r="I219" s="28" t="s">
        <v>8161</v>
      </c>
      <c r="J219" s="29">
        <v>35910</v>
      </c>
      <c r="K219" s="29"/>
      <c r="L219" s="28" t="s">
        <v>9988</v>
      </c>
      <c r="M219" s="29">
        <v>275300</v>
      </c>
      <c r="V219" s="3" t="s">
        <v>230</v>
      </c>
      <c r="W219" s="4">
        <v>1497</v>
      </c>
      <c r="AD219"/>
      <c r="AE219"/>
      <c r="AH219" s="226" t="s">
        <v>18855</v>
      </c>
      <c r="AI219" s="226" t="s">
        <v>18856</v>
      </c>
      <c r="AJ219" s="226">
        <v>307500</v>
      </c>
    </row>
    <row r="220" spans="1:36" x14ac:dyDescent="0.25">
      <c r="A220" s="28" t="s">
        <v>10651</v>
      </c>
      <c r="B220" s="28"/>
      <c r="C220" s="28" t="s">
        <v>3055</v>
      </c>
      <c r="D220" s="29">
        <v>7968</v>
      </c>
      <c r="E220" s="29"/>
      <c r="F220" s="28" t="s">
        <v>6336</v>
      </c>
      <c r="G220" s="29">
        <v>12850</v>
      </c>
      <c r="H220" s="29"/>
      <c r="I220" s="28" t="s">
        <v>8162</v>
      </c>
      <c r="J220" s="29">
        <v>35950</v>
      </c>
      <c r="K220" s="29"/>
      <c r="L220" s="28" t="s">
        <v>9989</v>
      </c>
      <c r="M220" s="29"/>
      <c r="V220" s="3" t="s">
        <v>231</v>
      </c>
      <c r="W220" s="4">
        <v>1497</v>
      </c>
      <c r="AD220"/>
      <c r="AE220"/>
      <c r="AH220" s="225" t="s">
        <v>18857</v>
      </c>
      <c r="AI220" s="225" t="s">
        <v>18858</v>
      </c>
      <c r="AJ220" s="225">
        <v>307200</v>
      </c>
    </row>
    <row r="221" spans="1:36" x14ac:dyDescent="0.25">
      <c r="A221" s="28" t="s">
        <v>10652</v>
      </c>
      <c r="B221" s="28"/>
      <c r="C221" s="28" t="s">
        <v>3056</v>
      </c>
      <c r="D221" s="29">
        <v>7968</v>
      </c>
      <c r="E221" s="29"/>
      <c r="F221" s="28" t="s">
        <v>6337</v>
      </c>
      <c r="G221" s="29">
        <v>12800</v>
      </c>
      <c r="H221" s="29"/>
      <c r="I221" s="28" t="s">
        <v>8163</v>
      </c>
      <c r="J221" s="29">
        <v>35680</v>
      </c>
      <c r="K221" s="29"/>
      <c r="L221" s="28" t="s">
        <v>9990</v>
      </c>
      <c r="M221" s="29">
        <v>276000</v>
      </c>
      <c r="V221" s="3" t="s">
        <v>232</v>
      </c>
      <c r="W221" s="4">
        <v>1497</v>
      </c>
      <c r="AD221"/>
      <c r="AE221"/>
      <c r="AH221" s="226" t="s">
        <v>18859</v>
      </c>
      <c r="AI221" s="226" t="s">
        <v>18860</v>
      </c>
      <c r="AJ221" s="226">
        <v>305000</v>
      </c>
    </row>
    <row r="222" spans="1:36" x14ac:dyDescent="0.25">
      <c r="A222" s="28" t="s">
        <v>10653</v>
      </c>
      <c r="B222" s="28"/>
      <c r="C222" s="28" t="s">
        <v>3057</v>
      </c>
      <c r="D222" s="29">
        <v>7968</v>
      </c>
      <c r="E222" s="29"/>
      <c r="F222" s="28" t="s">
        <v>6338</v>
      </c>
      <c r="G222" s="29">
        <v>12900</v>
      </c>
      <c r="H222" s="29"/>
      <c r="I222" s="28" t="s">
        <v>8164</v>
      </c>
      <c r="J222" s="29">
        <v>36050</v>
      </c>
      <c r="K222" s="29"/>
      <c r="L222" s="28" t="s">
        <v>9991</v>
      </c>
      <c r="M222" s="29">
        <v>275500</v>
      </c>
      <c r="V222" s="3" t="s">
        <v>233</v>
      </c>
      <c r="W222" s="4">
        <v>1497</v>
      </c>
      <c r="AD222"/>
      <c r="AE222"/>
      <c r="AH222" s="225" t="s">
        <v>18861</v>
      </c>
      <c r="AI222" s="225" t="s">
        <v>18862</v>
      </c>
      <c r="AJ222" s="225">
        <v>300800</v>
      </c>
    </row>
    <row r="223" spans="1:36" x14ac:dyDescent="0.25">
      <c r="A223" s="28" t="s">
        <v>10654</v>
      </c>
      <c r="B223" s="28"/>
      <c r="C223" s="28" t="s">
        <v>3058</v>
      </c>
      <c r="D223" s="29">
        <v>7970</v>
      </c>
      <c r="E223" s="29"/>
      <c r="F223" s="28" t="s">
        <v>6339</v>
      </c>
      <c r="G223" s="29">
        <v>12900</v>
      </c>
      <c r="H223" s="29"/>
      <c r="I223" s="28" t="s">
        <v>8165</v>
      </c>
      <c r="J223" s="29">
        <v>36180</v>
      </c>
      <c r="K223" s="29"/>
      <c r="L223" s="28" t="s">
        <v>9992</v>
      </c>
      <c r="M223" s="29">
        <v>277500</v>
      </c>
      <c r="V223" s="3" t="s">
        <v>234</v>
      </c>
      <c r="W223" s="4">
        <v>1497</v>
      </c>
      <c r="AD223"/>
      <c r="AE223"/>
      <c r="AH223" s="226" t="s">
        <v>18863</v>
      </c>
      <c r="AI223" s="226" t="s">
        <v>18864</v>
      </c>
      <c r="AJ223" s="226">
        <v>294500</v>
      </c>
    </row>
    <row r="224" spans="1:36" x14ac:dyDescent="0.25">
      <c r="A224" s="28" t="s">
        <v>10655</v>
      </c>
      <c r="B224" s="28"/>
      <c r="C224" s="28" t="s">
        <v>3059</v>
      </c>
      <c r="D224" s="29">
        <v>7973</v>
      </c>
      <c r="E224" s="29"/>
      <c r="F224" s="28" t="s">
        <v>6340</v>
      </c>
      <c r="G224" s="29"/>
      <c r="H224" s="29"/>
      <c r="I224" s="28" t="s">
        <v>8166</v>
      </c>
      <c r="J224" s="29"/>
      <c r="K224" s="29"/>
      <c r="L224" s="28" t="s">
        <v>9993</v>
      </c>
      <c r="M224" s="29"/>
      <c r="V224" s="3" t="s">
        <v>235</v>
      </c>
      <c r="W224" s="4">
        <v>1497</v>
      </c>
      <c r="AD224"/>
      <c r="AE224"/>
      <c r="AH224" s="225" t="s">
        <v>18865</v>
      </c>
      <c r="AI224" s="225" t="s">
        <v>18866</v>
      </c>
      <c r="AJ224" s="225">
        <v>302300</v>
      </c>
    </row>
    <row r="225" spans="1:38" x14ac:dyDescent="0.25">
      <c r="A225" s="28" t="s">
        <v>10656</v>
      </c>
      <c r="B225" s="28"/>
      <c r="C225" s="28" t="s">
        <v>3060</v>
      </c>
      <c r="D225" s="29">
        <v>7975</v>
      </c>
      <c r="E225" s="29"/>
      <c r="F225" s="28" t="s">
        <v>6341</v>
      </c>
      <c r="G225" s="29">
        <v>12930</v>
      </c>
      <c r="H225" s="29"/>
      <c r="I225" s="28" t="s">
        <v>8167</v>
      </c>
      <c r="J225" s="29">
        <v>36080</v>
      </c>
      <c r="K225" s="29"/>
      <c r="L225" s="28" t="s">
        <v>9994</v>
      </c>
      <c r="M225" s="29"/>
      <c r="V225" s="3" t="s">
        <v>236</v>
      </c>
      <c r="W225" s="4">
        <v>1497</v>
      </c>
      <c r="AD225"/>
      <c r="AE225"/>
      <c r="AH225" s="226" t="s">
        <v>18867</v>
      </c>
      <c r="AI225" s="226" t="s">
        <v>18868</v>
      </c>
      <c r="AJ225" s="226">
        <v>300700</v>
      </c>
    </row>
    <row r="226" spans="1:38" x14ac:dyDescent="0.25">
      <c r="A226" s="28" t="s">
        <v>10657</v>
      </c>
      <c r="B226" s="28"/>
      <c r="C226" s="28" t="s">
        <v>3061</v>
      </c>
      <c r="D226" s="29">
        <v>7977</v>
      </c>
      <c r="E226" s="29"/>
      <c r="F226" s="28" t="s">
        <v>6342</v>
      </c>
      <c r="G226" s="29">
        <v>12970</v>
      </c>
      <c r="H226" s="29"/>
      <c r="I226" s="28" t="s">
        <v>8168</v>
      </c>
      <c r="J226" s="29">
        <v>36110</v>
      </c>
      <c r="K226" s="29"/>
      <c r="L226" s="28" t="s">
        <v>9995</v>
      </c>
      <c r="M226" s="29">
        <v>277000</v>
      </c>
      <c r="V226" s="3" t="s">
        <v>237</v>
      </c>
      <c r="W226" s="4">
        <v>1497</v>
      </c>
      <c r="AD226"/>
      <c r="AE226"/>
      <c r="AH226" s="225" t="s">
        <v>18869</v>
      </c>
      <c r="AI226" s="225" t="s">
        <v>18870</v>
      </c>
      <c r="AJ226" s="225">
        <v>299900</v>
      </c>
    </row>
    <row r="227" spans="1:38" x14ac:dyDescent="0.25">
      <c r="A227" s="28" t="s">
        <v>10658</v>
      </c>
      <c r="B227" s="28"/>
      <c r="C227" s="28" t="s">
        <v>3062</v>
      </c>
      <c r="D227" s="29">
        <v>7978</v>
      </c>
      <c r="E227" s="29"/>
      <c r="F227" s="28" t="s">
        <v>6343</v>
      </c>
      <c r="G227" s="29">
        <v>13000</v>
      </c>
      <c r="H227" s="29"/>
      <c r="I227" s="28" t="s">
        <v>8169</v>
      </c>
      <c r="J227" s="29">
        <v>36190</v>
      </c>
      <c r="K227" s="29"/>
      <c r="L227" s="28" t="s">
        <v>9996</v>
      </c>
      <c r="M227" s="29">
        <v>275500</v>
      </c>
      <c r="V227" s="3" t="s">
        <v>238</v>
      </c>
      <c r="W227" s="4">
        <v>1497</v>
      </c>
      <c r="AD227"/>
      <c r="AE227"/>
      <c r="AH227" s="226" t="s">
        <v>18871</v>
      </c>
      <c r="AI227" s="226" t="s">
        <v>18872</v>
      </c>
      <c r="AJ227" s="226">
        <v>298500</v>
      </c>
    </row>
    <row r="228" spans="1:38" x14ac:dyDescent="0.25">
      <c r="A228" s="28" t="s">
        <v>10659</v>
      </c>
      <c r="B228" s="28"/>
      <c r="C228" s="28" t="s">
        <v>3063</v>
      </c>
      <c r="D228" s="29">
        <v>7978</v>
      </c>
      <c r="E228" s="29"/>
      <c r="F228" s="28" t="s">
        <v>6344</v>
      </c>
      <c r="G228" s="29">
        <v>13080</v>
      </c>
      <c r="H228" s="29"/>
      <c r="I228" s="28" t="s">
        <v>8170</v>
      </c>
      <c r="J228" s="29">
        <v>36270</v>
      </c>
      <c r="K228" s="29"/>
      <c r="L228" s="28" t="s">
        <v>9997</v>
      </c>
      <c r="M228" s="29">
        <v>276300</v>
      </c>
      <c r="V228" s="3" t="s">
        <v>239</v>
      </c>
      <c r="W228" s="4">
        <v>1497</v>
      </c>
      <c r="AD228"/>
      <c r="AE228"/>
      <c r="AH228" s="225" t="s">
        <v>18873</v>
      </c>
      <c r="AI228" s="225" t="s">
        <v>18874</v>
      </c>
      <c r="AJ228" s="225">
        <v>298900</v>
      </c>
    </row>
    <row r="229" spans="1:38" x14ac:dyDescent="0.25">
      <c r="A229" s="28" t="s">
        <v>10660</v>
      </c>
      <c r="B229" s="28"/>
      <c r="C229" s="28" t="s">
        <v>3064</v>
      </c>
      <c r="D229" s="29">
        <v>7980</v>
      </c>
      <c r="E229" s="29"/>
      <c r="F229" s="28" t="s">
        <v>6345</v>
      </c>
      <c r="G229" s="29">
        <v>13180</v>
      </c>
      <c r="H229" s="29"/>
      <c r="I229" s="28" t="s">
        <v>8171</v>
      </c>
      <c r="J229" s="29">
        <v>36230</v>
      </c>
      <c r="K229" s="29"/>
      <c r="L229" s="28" t="s">
        <v>9998</v>
      </c>
      <c r="M229" s="29">
        <v>276000</v>
      </c>
      <c r="V229" s="3" t="s">
        <v>240</v>
      </c>
      <c r="W229" s="4">
        <v>1497</v>
      </c>
      <c r="AD229"/>
      <c r="AE229"/>
      <c r="AH229" s="226" t="s">
        <v>18875</v>
      </c>
      <c r="AI229" s="226" t="s">
        <v>18876</v>
      </c>
      <c r="AJ229" s="226">
        <v>301800</v>
      </c>
    </row>
    <row r="230" spans="1:38" x14ac:dyDescent="0.25">
      <c r="A230" s="28" t="s">
        <v>10661</v>
      </c>
      <c r="B230" s="28"/>
      <c r="C230" s="28" t="s">
        <v>3065</v>
      </c>
      <c r="D230" s="29">
        <v>7980</v>
      </c>
      <c r="E230" s="29"/>
      <c r="F230" s="28" t="s">
        <v>6346</v>
      </c>
      <c r="G230" s="29">
        <v>13400</v>
      </c>
      <c r="H230" s="29"/>
      <c r="I230" s="28" t="s">
        <v>8172</v>
      </c>
      <c r="J230" s="29">
        <v>36200</v>
      </c>
      <c r="K230" s="29"/>
      <c r="L230" s="28" t="s">
        <v>9999</v>
      </c>
      <c r="M230" s="29"/>
      <c r="V230" s="3" t="s">
        <v>241</v>
      </c>
      <c r="W230" s="4">
        <v>1497</v>
      </c>
      <c r="AD230"/>
      <c r="AE230"/>
      <c r="AH230" s="225" t="s">
        <v>18877</v>
      </c>
      <c r="AI230" s="225" t="s">
        <v>18878</v>
      </c>
      <c r="AJ230" s="225">
        <v>302400</v>
      </c>
      <c r="AK230">
        <f>AVERAGE(AJ204:AJ230)</f>
        <v>297580.83703703701</v>
      </c>
      <c r="AL230" s="227" t="s">
        <v>18879</v>
      </c>
    </row>
    <row r="231" spans="1:38" x14ac:dyDescent="0.25">
      <c r="A231" s="28" t="s">
        <v>10662</v>
      </c>
      <c r="B231" s="28"/>
      <c r="C231" s="28" t="s">
        <v>3066</v>
      </c>
      <c r="D231" s="29">
        <v>7982</v>
      </c>
      <c r="E231" s="29"/>
      <c r="F231" s="28" t="s">
        <v>6347</v>
      </c>
      <c r="G231" s="29"/>
      <c r="H231" s="29"/>
      <c r="I231" s="28" t="s">
        <v>8173</v>
      </c>
      <c r="J231" s="29"/>
      <c r="K231" s="29"/>
      <c r="L231" s="28" t="s">
        <v>10000</v>
      </c>
      <c r="M231" s="29"/>
      <c r="V231" s="3" t="s">
        <v>242</v>
      </c>
      <c r="W231" s="4">
        <v>1497</v>
      </c>
      <c r="AD231"/>
      <c r="AE231"/>
      <c r="AH231" s="226" t="s">
        <v>18880</v>
      </c>
      <c r="AI231" s="226" t="s">
        <v>18881</v>
      </c>
      <c r="AJ231" s="226">
        <v>302500</v>
      </c>
    </row>
    <row r="232" spans="1:38" x14ac:dyDescent="0.25">
      <c r="A232" s="28" t="s">
        <v>10663</v>
      </c>
      <c r="B232" s="28"/>
      <c r="C232" s="28" t="s">
        <v>3067</v>
      </c>
      <c r="D232" s="29">
        <v>7982</v>
      </c>
      <c r="E232" s="29"/>
      <c r="F232" s="28" t="s">
        <v>6348</v>
      </c>
      <c r="G232" s="29">
        <v>13250</v>
      </c>
      <c r="H232" s="29"/>
      <c r="I232" s="28" t="s">
        <v>8174</v>
      </c>
      <c r="J232" s="29">
        <v>36230</v>
      </c>
      <c r="K232" s="29"/>
      <c r="L232" s="28" t="s">
        <v>10001</v>
      </c>
      <c r="M232" s="29"/>
      <c r="V232" s="3" t="s">
        <v>243</v>
      </c>
      <c r="W232" s="4">
        <v>1497</v>
      </c>
      <c r="AD232"/>
      <c r="AE232"/>
      <c r="AH232" s="225" t="s">
        <v>18882</v>
      </c>
      <c r="AI232" s="225" t="s">
        <v>18883</v>
      </c>
      <c r="AJ232" s="225">
        <v>300600</v>
      </c>
    </row>
    <row r="233" spans="1:38" x14ac:dyDescent="0.25">
      <c r="A233" s="28" t="s">
        <v>10664</v>
      </c>
      <c r="B233" s="28"/>
      <c r="C233" s="28" t="s">
        <v>3068</v>
      </c>
      <c r="D233" s="29">
        <v>7982</v>
      </c>
      <c r="E233" s="29"/>
      <c r="F233" s="28" t="s">
        <v>6349</v>
      </c>
      <c r="G233" s="29">
        <v>13100</v>
      </c>
      <c r="H233" s="29"/>
      <c r="I233" s="28" t="s">
        <v>8175</v>
      </c>
      <c r="J233" s="29">
        <v>36290</v>
      </c>
      <c r="K233" s="29"/>
      <c r="L233" s="28" t="s">
        <v>10002</v>
      </c>
      <c r="M233" s="29">
        <v>278300</v>
      </c>
      <c r="V233" s="3" t="s">
        <v>244</v>
      </c>
      <c r="W233" s="4">
        <v>1497</v>
      </c>
      <c r="AD233"/>
      <c r="AE233"/>
      <c r="AH233" s="226" t="s">
        <v>18884</v>
      </c>
      <c r="AI233" s="226" t="s">
        <v>18885</v>
      </c>
      <c r="AJ233" s="226">
        <v>308500</v>
      </c>
    </row>
    <row r="234" spans="1:38" x14ac:dyDescent="0.25">
      <c r="A234" s="28" t="s">
        <v>10665</v>
      </c>
      <c r="B234" s="28"/>
      <c r="C234" s="28" t="s">
        <v>3069</v>
      </c>
      <c r="D234" s="29">
        <v>7982</v>
      </c>
      <c r="E234" s="29"/>
      <c r="F234" s="28" t="s">
        <v>6350</v>
      </c>
      <c r="G234" s="29"/>
      <c r="H234" s="29"/>
      <c r="I234" s="28" t="s">
        <v>8176</v>
      </c>
      <c r="J234" s="29">
        <v>36250</v>
      </c>
      <c r="K234" s="29"/>
      <c r="L234" s="28" t="s">
        <v>10003</v>
      </c>
      <c r="M234" s="29">
        <v>280000</v>
      </c>
      <c r="V234" s="3" t="s">
        <v>245</v>
      </c>
      <c r="W234" s="4">
        <v>1497</v>
      </c>
      <c r="AD234"/>
      <c r="AE234"/>
      <c r="AH234" s="225" t="s">
        <v>18886</v>
      </c>
      <c r="AI234" s="225" t="s">
        <v>18887</v>
      </c>
      <c r="AJ234" s="225">
        <v>300200</v>
      </c>
    </row>
    <row r="235" spans="1:38" x14ac:dyDescent="0.25">
      <c r="A235" s="28" t="s">
        <v>10666</v>
      </c>
      <c r="B235" s="28"/>
      <c r="C235" s="28" t="s">
        <v>3070</v>
      </c>
      <c r="D235" s="29">
        <v>7982</v>
      </c>
      <c r="E235" s="29"/>
      <c r="F235" s="28" t="s">
        <v>6351</v>
      </c>
      <c r="G235" s="29">
        <v>13250</v>
      </c>
      <c r="H235" s="29"/>
      <c r="I235" s="28" t="s">
        <v>8177</v>
      </c>
      <c r="J235" s="29">
        <v>36400</v>
      </c>
      <c r="K235" s="29"/>
      <c r="L235" s="28" t="s">
        <v>10004</v>
      </c>
      <c r="M235" s="29">
        <v>281200</v>
      </c>
      <c r="V235" s="3" t="s">
        <v>246</v>
      </c>
      <c r="W235" s="4">
        <v>1497</v>
      </c>
      <c r="AD235"/>
      <c r="AE235"/>
      <c r="AH235" s="226" t="s">
        <v>18888</v>
      </c>
      <c r="AI235" s="226" t="s">
        <v>18889</v>
      </c>
      <c r="AJ235" s="226">
        <v>299500</v>
      </c>
    </row>
    <row r="236" spans="1:38" x14ac:dyDescent="0.25">
      <c r="A236" s="28" t="s">
        <v>10667</v>
      </c>
      <c r="B236" s="28"/>
      <c r="C236" s="28" t="s">
        <v>3071</v>
      </c>
      <c r="D236" s="29">
        <v>7982</v>
      </c>
      <c r="E236" s="29"/>
      <c r="F236" s="28" t="s">
        <v>6352</v>
      </c>
      <c r="G236" s="29">
        <v>13280</v>
      </c>
      <c r="H236" s="29"/>
      <c r="I236" s="28" t="s">
        <v>8178</v>
      </c>
      <c r="J236" s="29">
        <v>36480</v>
      </c>
      <c r="K236" s="29"/>
      <c r="L236" s="28" t="s">
        <v>10005</v>
      </c>
      <c r="M236" s="29">
        <v>281500</v>
      </c>
      <c r="V236" s="3" t="s">
        <v>247</v>
      </c>
      <c r="W236" s="4">
        <v>1497</v>
      </c>
      <c r="AD236"/>
      <c r="AE236"/>
      <c r="AH236" s="225" t="s">
        <v>18890</v>
      </c>
      <c r="AI236" s="225" t="s">
        <v>18891</v>
      </c>
      <c r="AJ236" s="225">
        <v>297200</v>
      </c>
    </row>
    <row r="237" spans="1:38" x14ac:dyDescent="0.25">
      <c r="A237" s="28" t="s">
        <v>10668</v>
      </c>
      <c r="B237" s="28"/>
      <c r="C237" s="28" t="s">
        <v>3072</v>
      </c>
      <c r="D237" s="29">
        <v>7982</v>
      </c>
      <c r="E237" s="29"/>
      <c r="F237" s="28" t="s">
        <v>6353</v>
      </c>
      <c r="G237" s="29">
        <v>13330</v>
      </c>
      <c r="H237" s="29"/>
      <c r="I237" s="28" t="s">
        <v>8179</v>
      </c>
      <c r="J237" s="29">
        <v>36570</v>
      </c>
      <c r="K237" s="29"/>
      <c r="L237" s="28" t="s">
        <v>10006</v>
      </c>
      <c r="M237" s="29">
        <v>283300</v>
      </c>
      <c r="V237" s="3" t="s">
        <v>248</v>
      </c>
      <c r="W237" s="4">
        <v>1497</v>
      </c>
      <c r="AD237"/>
      <c r="AE237"/>
      <c r="AH237" s="226" t="s">
        <v>18892</v>
      </c>
      <c r="AI237" s="226" t="s">
        <v>18893</v>
      </c>
      <c r="AJ237" s="226">
        <v>298300</v>
      </c>
    </row>
    <row r="238" spans="1:38" x14ac:dyDescent="0.25">
      <c r="A238" s="28" t="s">
        <v>10669</v>
      </c>
      <c r="B238" s="28"/>
      <c r="C238" s="28" t="s">
        <v>3073</v>
      </c>
      <c r="D238" s="29">
        <v>7982</v>
      </c>
      <c r="E238" s="29"/>
      <c r="F238" s="28" t="s">
        <v>6354</v>
      </c>
      <c r="G238" s="29"/>
      <c r="H238" s="29"/>
      <c r="I238" s="28" t="s">
        <v>8180</v>
      </c>
      <c r="J238" s="29"/>
      <c r="K238" s="29"/>
      <c r="L238" s="28" t="s">
        <v>10007</v>
      </c>
      <c r="M238" s="29"/>
      <c r="V238" s="3" t="s">
        <v>249</v>
      </c>
      <c r="W238" s="4">
        <v>1497</v>
      </c>
      <c r="AD238"/>
      <c r="AE238"/>
      <c r="AH238" s="225" t="s">
        <v>18894</v>
      </c>
      <c r="AI238" s="225" t="s">
        <v>18895</v>
      </c>
      <c r="AJ238" s="225">
        <v>300000</v>
      </c>
    </row>
    <row r="239" spans="1:38" x14ac:dyDescent="0.25">
      <c r="A239" s="28" t="s">
        <v>10670</v>
      </c>
      <c r="B239" s="28"/>
      <c r="C239" s="28" t="s">
        <v>3074</v>
      </c>
      <c r="D239" s="29">
        <v>7982</v>
      </c>
      <c r="E239" s="29"/>
      <c r="F239" s="28" t="s">
        <v>6355</v>
      </c>
      <c r="G239" s="29">
        <v>13340</v>
      </c>
      <c r="H239" s="29"/>
      <c r="I239" s="28" t="s">
        <v>8181</v>
      </c>
      <c r="J239" s="29">
        <v>36480</v>
      </c>
      <c r="K239" s="29"/>
      <c r="L239" s="28" t="s">
        <v>10008</v>
      </c>
      <c r="M239" s="29"/>
      <c r="V239" s="3" t="s">
        <v>250</v>
      </c>
      <c r="W239" s="4">
        <v>1497</v>
      </c>
      <c r="AD239"/>
      <c r="AE239"/>
      <c r="AH239" s="226" t="s">
        <v>18896</v>
      </c>
      <c r="AI239" s="226" t="s">
        <v>18897</v>
      </c>
      <c r="AJ239" s="226">
        <v>296800</v>
      </c>
    </row>
    <row r="240" spans="1:38" x14ac:dyDescent="0.25">
      <c r="A240" s="28" t="s">
        <v>10671</v>
      </c>
      <c r="B240" s="28"/>
      <c r="C240" s="28" t="s">
        <v>3075</v>
      </c>
      <c r="D240" s="29">
        <v>7982</v>
      </c>
      <c r="E240" s="29"/>
      <c r="F240" s="28" t="s">
        <v>6356</v>
      </c>
      <c r="G240" s="29">
        <v>13410</v>
      </c>
      <c r="H240" s="29"/>
      <c r="I240" s="28" t="s">
        <v>8182</v>
      </c>
      <c r="J240" s="29">
        <v>36550</v>
      </c>
      <c r="K240" s="29"/>
      <c r="L240" s="28" t="s">
        <v>10009</v>
      </c>
      <c r="M240" s="29">
        <v>287500</v>
      </c>
      <c r="V240" s="3" t="s">
        <v>251</v>
      </c>
      <c r="W240" s="4">
        <v>1497</v>
      </c>
      <c r="AD240"/>
      <c r="AE240"/>
      <c r="AH240" s="225" t="s">
        <v>18898</v>
      </c>
      <c r="AI240" s="225" t="s">
        <v>18899</v>
      </c>
      <c r="AJ240" s="225">
        <v>295400</v>
      </c>
    </row>
    <row r="241" spans="1:38" x14ac:dyDescent="0.25">
      <c r="A241" s="28" t="s">
        <v>10672</v>
      </c>
      <c r="B241" s="28"/>
      <c r="C241" s="28" t="s">
        <v>3076</v>
      </c>
      <c r="D241" s="29">
        <v>7985</v>
      </c>
      <c r="E241" s="29"/>
      <c r="F241" s="28" t="s">
        <v>6357</v>
      </c>
      <c r="G241" s="29">
        <v>13330</v>
      </c>
      <c r="H241" s="29"/>
      <c r="I241" s="28" t="s">
        <v>8183</v>
      </c>
      <c r="J241" s="29">
        <v>36680</v>
      </c>
      <c r="K241" s="29"/>
      <c r="L241" s="28" t="s">
        <v>10010</v>
      </c>
      <c r="M241" s="29">
        <v>285200</v>
      </c>
      <c r="V241" s="3" t="s">
        <v>252</v>
      </c>
      <c r="W241" s="4">
        <v>1497</v>
      </c>
      <c r="AD241"/>
      <c r="AE241"/>
      <c r="AH241" s="226" t="s">
        <v>18900</v>
      </c>
      <c r="AI241" s="226" t="s">
        <v>18901</v>
      </c>
      <c r="AJ241" s="226">
        <v>292500</v>
      </c>
    </row>
    <row r="242" spans="1:38" x14ac:dyDescent="0.25">
      <c r="A242" s="28" t="s">
        <v>10673</v>
      </c>
      <c r="B242" s="28"/>
      <c r="C242" s="28" t="s">
        <v>3077</v>
      </c>
      <c r="D242" s="29">
        <v>7985</v>
      </c>
      <c r="E242" s="29"/>
      <c r="F242" s="28" t="s">
        <v>6358</v>
      </c>
      <c r="G242" s="29"/>
      <c r="H242" s="29"/>
      <c r="I242" s="28" t="s">
        <v>8184</v>
      </c>
      <c r="J242" s="29">
        <v>36680</v>
      </c>
      <c r="K242" s="29"/>
      <c r="L242" s="28" t="s">
        <v>10011</v>
      </c>
      <c r="M242" s="29">
        <v>282700</v>
      </c>
      <c r="V242" s="3" t="s">
        <v>253</v>
      </c>
      <c r="W242" s="4">
        <v>1497</v>
      </c>
      <c r="AD242"/>
      <c r="AE242"/>
      <c r="AH242" s="225" t="s">
        <v>18902</v>
      </c>
      <c r="AI242" s="225" t="s">
        <v>18903</v>
      </c>
      <c r="AJ242" s="225">
        <v>290800</v>
      </c>
    </row>
    <row r="243" spans="1:38" x14ac:dyDescent="0.25">
      <c r="A243" s="28" t="s">
        <v>10674</v>
      </c>
      <c r="B243" s="28"/>
      <c r="C243" s="28" t="s">
        <v>3078</v>
      </c>
      <c r="D243" s="29">
        <v>7984</v>
      </c>
      <c r="E243" s="29"/>
      <c r="F243" s="28" t="s">
        <v>6359</v>
      </c>
      <c r="G243" s="29">
        <v>13370</v>
      </c>
      <c r="H243" s="29"/>
      <c r="I243" s="28" t="s">
        <v>8185</v>
      </c>
      <c r="J243" s="29">
        <v>36740</v>
      </c>
      <c r="K243" s="29"/>
      <c r="L243" s="28" t="s">
        <v>10012</v>
      </c>
      <c r="M243" s="29">
        <v>282500</v>
      </c>
      <c r="V243" s="3" t="s">
        <v>254</v>
      </c>
      <c r="W243" s="4">
        <v>1497</v>
      </c>
      <c r="AD243"/>
      <c r="AE243"/>
      <c r="AH243" s="226" t="s">
        <v>18904</v>
      </c>
      <c r="AI243" s="226" t="s">
        <v>18905</v>
      </c>
      <c r="AJ243" s="226">
        <v>287600</v>
      </c>
    </row>
    <row r="244" spans="1:38" x14ac:dyDescent="0.25">
      <c r="A244" s="28" t="s">
        <v>10675</v>
      </c>
      <c r="B244" s="28"/>
      <c r="C244" s="28" t="s">
        <v>3079</v>
      </c>
      <c r="D244" s="29">
        <v>7984</v>
      </c>
      <c r="E244" s="29"/>
      <c r="F244" s="28" t="s">
        <v>6360</v>
      </c>
      <c r="G244" s="29">
        <v>13400</v>
      </c>
      <c r="H244" s="29"/>
      <c r="I244" s="28" t="s">
        <v>8186</v>
      </c>
      <c r="J244" s="29">
        <v>36850</v>
      </c>
      <c r="K244" s="29"/>
      <c r="L244" s="28" t="s">
        <v>10013</v>
      </c>
      <c r="M244" s="29">
        <v>283500</v>
      </c>
      <c r="V244" s="3" t="s">
        <v>255</v>
      </c>
      <c r="W244" s="4">
        <v>1497</v>
      </c>
      <c r="AD244"/>
      <c r="AE244"/>
      <c r="AH244" s="225" t="s">
        <v>18906</v>
      </c>
      <c r="AI244" s="225" t="s">
        <v>18907</v>
      </c>
      <c r="AJ244" s="225">
        <v>289700</v>
      </c>
    </row>
    <row r="245" spans="1:38" x14ac:dyDescent="0.25">
      <c r="A245" s="28" t="s">
        <v>10676</v>
      </c>
      <c r="B245" s="28"/>
      <c r="C245" s="28" t="s">
        <v>3080</v>
      </c>
      <c r="D245" s="29">
        <v>7984</v>
      </c>
      <c r="E245" s="29"/>
      <c r="F245" s="28" t="s">
        <v>6361</v>
      </c>
      <c r="G245" s="29"/>
      <c r="H245" s="29"/>
      <c r="I245" s="28" t="s">
        <v>8187</v>
      </c>
      <c r="J245" s="29"/>
      <c r="K245" s="29"/>
      <c r="L245" s="28" t="s">
        <v>10014</v>
      </c>
      <c r="M245" s="29">
        <v>283300</v>
      </c>
      <c r="V245" s="3" t="s">
        <v>256</v>
      </c>
      <c r="W245" s="4">
        <v>1497</v>
      </c>
      <c r="AD245"/>
      <c r="AE245"/>
      <c r="AH245" s="226" t="s">
        <v>18908</v>
      </c>
      <c r="AI245" s="226" t="s">
        <v>18909</v>
      </c>
      <c r="AJ245" s="226">
        <v>280000</v>
      </c>
    </row>
    <row r="246" spans="1:38" x14ac:dyDescent="0.25">
      <c r="A246" s="28" t="s">
        <v>10677</v>
      </c>
      <c r="B246" s="28"/>
      <c r="C246" s="28" t="s">
        <v>3081</v>
      </c>
      <c r="D246" s="29">
        <v>7986</v>
      </c>
      <c r="E246" s="29"/>
      <c r="F246" s="28" t="s">
        <v>6362</v>
      </c>
      <c r="G246" s="29">
        <v>13370</v>
      </c>
      <c r="H246" s="29"/>
      <c r="I246" s="28" t="s">
        <v>8188</v>
      </c>
      <c r="J246" s="29">
        <v>36810</v>
      </c>
      <c r="K246" s="29"/>
      <c r="L246" s="28" t="s">
        <v>10015</v>
      </c>
      <c r="M246" s="29"/>
      <c r="V246" s="3" t="s">
        <v>257</v>
      </c>
      <c r="W246" s="4">
        <v>1547</v>
      </c>
      <c r="AD246"/>
      <c r="AE246"/>
      <c r="AH246" s="225" t="s">
        <v>18910</v>
      </c>
      <c r="AI246" s="225" t="s">
        <v>18911</v>
      </c>
      <c r="AJ246" s="225">
        <v>275500</v>
      </c>
    </row>
    <row r="247" spans="1:38" x14ac:dyDescent="0.25">
      <c r="A247" s="28" t="s">
        <v>10678</v>
      </c>
      <c r="B247" s="28"/>
      <c r="C247" s="28" t="s">
        <v>3082</v>
      </c>
      <c r="D247" s="29">
        <v>7988</v>
      </c>
      <c r="E247" s="29"/>
      <c r="F247" s="28" t="s">
        <v>6363</v>
      </c>
      <c r="G247" s="29">
        <v>13300</v>
      </c>
      <c r="H247" s="29"/>
      <c r="I247" s="28" t="s">
        <v>8189</v>
      </c>
      <c r="J247" s="29"/>
      <c r="K247" s="29"/>
      <c r="L247" s="28" t="s">
        <v>10016</v>
      </c>
      <c r="M247" s="29">
        <v>281600</v>
      </c>
      <c r="V247" s="3" t="s">
        <v>258</v>
      </c>
      <c r="W247" s="4">
        <v>1547</v>
      </c>
      <c r="AD247"/>
      <c r="AE247"/>
      <c r="AH247" s="226" t="s">
        <v>18912</v>
      </c>
      <c r="AI247" s="226" t="s">
        <v>18913</v>
      </c>
      <c r="AJ247" s="226">
        <v>281300</v>
      </c>
    </row>
    <row r="248" spans="1:38" x14ac:dyDescent="0.25">
      <c r="A248" s="28" t="s">
        <v>10679</v>
      </c>
      <c r="B248" s="28"/>
      <c r="C248" s="28" t="s">
        <v>3083</v>
      </c>
      <c r="D248" s="29">
        <v>7987</v>
      </c>
      <c r="E248" s="29"/>
      <c r="F248" s="28" t="s">
        <v>6364</v>
      </c>
      <c r="G248" s="29">
        <v>13230</v>
      </c>
      <c r="H248" s="29"/>
      <c r="I248" s="28" t="s">
        <v>8190</v>
      </c>
      <c r="J248" s="29">
        <v>36730</v>
      </c>
      <c r="K248" s="29"/>
      <c r="L248" s="28" t="s">
        <v>10017</v>
      </c>
      <c r="M248" s="29">
        <v>283000</v>
      </c>
      <c r="V248" s="3" t="s">
        <v>259</v>
      </c>
      <c r="W248" s="4">
        <v>1547</v>
      </c>
      <c r="AD248"/>
      <c r="AE248"/>
      <c r="AH248" s="225" t="s">
        <v>18914</v>
      </c>
      <c r="AI248" s="225" t="s">
        <v>18915</v>
      </c>
      <c r="AJ248" s="225">
        <v>282000</v>
      </c>
    </row>
    <row r="249" spans="1:38" x14ac:dyDescent="0.25">
      <c r="A249" s="28" t="s">
        <v>10680</v>
      </c>
      <c r="B249" s="28"/>
      <c r="C249" s="28" t="s">
        <v>3084</v>
      </c>
      <c r="D249" s="29">
        <v>7987</v>
      </c>
      <c r="E249" s="29"/>
      <c r="F249" s="28" t="s">
        <v>6365</v>
      </c>
      <c r="G249" s="29">
        <v>13290</v>
      </c>
      <c r="H249" s="29"/>
      <c r="I249" s="28" t="s">
        <v>8191</v>
      </c>
      <c r="J249" s="29">
        <v>36770</v>
      </c>
      <c r="K249" s="29"/>
      <c r="L249" s="28" t="s">
        <v>10018</v>
      </c>
      <c r="M249" s="29">
        <v>285000</v>
      </c>
      <c r="V249" s="3" t="s">
        <v>260</v>
      </c>
      <c r="W249" s="4">
        <v>1542</v>
      </c>
      <c r="AD249"/>
      <c r="AE249"/>
      <c r="AH249" s="226" t="s">
        <v>18916</v>
      </c>
      <c r="AI249" s="226" t="s">
        <v>18917</v>
      </c>
      <c r="AJ249" s="226">
        <v>278800</v>
      </c>
    </row>
    <row r="250" spans="1:38" x14ac:dyDescent="0.25">
      <c r="A250" s="28" t="s">
        <v>10681</v>
      </c>
      <c r="B250" s="28"/>
      <c r="C250" s="28" t="s">
        <v>3085</v>
      </c>
      <c r="D250" s="29">
        <v>7987</v>
      </c>
      <c r="E250" s="29"/>
      <c r="F250" s="28" t="s">
        <v>6366</v>
      </c>
      <c r="G250" s="29">
        <v>13450</v>
      </c>
      <c r="H250" s="29"/>
      <c r="I250" s="28" t="s">
        <v>8192</v>
      </c>
      <c r="J250" s="29">
        <v>37030</v>
      </c>
      <c r="K250" s="29"/>
      <c r="L250" s="28" t="s">
        <v>10019</v>
      </c>
      <c r="M250" s="29">
        <v>286000</v>
      </c>
      <c r="V250" s="3" t="s">
        <v>261</v>
      </c>
      <c r="W250" s="4">
        <v>1542</v>
      </c>
      <c r="AD250"/>
      <c r="AE250"/>
      <c r="AH250" s="225" t="s">
        <v>18918</v>
      </c>
      <c r="AI250" s="225" t="s">
        <v>18919</v>
      </c>
      <c r="AJ250" s="225">
        <v>281500</v>
      </c>
    </row>
    <row r="251" spans="1:38" x14ac:dyDescent="0.25">
      <c r="A251" s="28" t="s">
        <v>10682</v>
      </c>
      <c r="B251" s="28"/>
      <c r="C251" s="28" t="s">
        <v>3086</v>
      </c>
      <c r="D251" s="29">
        <v>7988</v>
      </c>
      <c r="E251" s="29"/>
      <c r="F251" s="28" t="s">
        <v>6367</v>
      </c>
      <c r="G251" s="29">
        <v>13560</v>
      </c>
      <c r="H251" s="29"/>
      <c r="I251" s="28" t="s">
        <v>8193</v>
      </c>
      <c r="J251" s="29">
        <v>37180</v>
      </c>
      <c r="K251" s="29"/>
      <c r="L251" s="28" t="s">
        <v>10020</v>
      </c>
      <c r="M251" s="29">
        <v>292000</v>
      </c>
      <c r="V251" s="3" t="s">
        <v>262</v>
      </c>
      <c r="W251" s="4">
        <v>1542</v>
      </c>
      <c r="AD251"/>
      <c r="AE251"/>
      <c r="AH251" s="226" t="s">
        <v>18920</v>
      </c>
      <c r="AI251" s="226" t="s">
        <v>18921</v>
      </c>
      <c r="AJ251" s="226">
        <v>278600</v>
      </c>
    </row>
    <row r="252" spans="1:38" x14ac:dyDescent="0.25">
      <c r="A252" s="28" t="s">
        <v>10683</v>
      </c>
      <c r="B252" s="28"/>
      <c r="C252" s="28" t="s">
        <v>3087</v>
      </c>
      <c r="D252" s="29">
        <v>7988</v>
      </c>
      <c r="E252" s="29"/>
      <c r="F252" s="28" t="s">
        <v>6368</v>
      </c>
      <c r="G252" s="29"/>
      <c r="H252" s="29"/>
      <c r="I252" s="28" t="s">
        <v>8194</v>
      </c>
      <c r="J252" s="29"/>
      <c r="K252" s="29"/>
      <c r="L252" s="28" t="s">
        <v>10021</v>
      </c>
      <c r="M252" s="29">
        <v>290000</v>
      </c>
      <c r="V252" s="3" t="s">
        <v>263</v>
      </c>
      <c r="W252" s="4">
        <v>1542</v>
      </c>
      <c r="AD252"/>
      <c r="AE252"/>
      <c r="AH252" s="225" t="s">
        <v>18922</v>
      </c>
      <c r="AI252" s="225" t="s">
        <v>18923</v>
      </c>
      <c r="AJ252" s="225">
        <v>277200</v>
      </c>
    </row>
    <row r="253" spans="1:38" x14ac:dyDescent="0.25">
      <c r="A253" s="28" t="s">
        <v>10684</v>
      </c>
      <c r="B253" s="28"/>
      <c r="C253" s="28" t="s">
        <v>3088</v>
      </c>
      <c r="D253" s="29">
        <v>7988</v>
      </c>
      <c r="E253" s="29"/>
      <c r="F253" s="28" t="s">
        <v>6369</v>
      </c>
      <c r="G253" s="29">
        <v>13700</v>
      </c>
      <c r="H253" s="29"/>
      <c r="I253" s="28" t="s">
        <v>8195</v>
      </c>
      <c r="J253" s="29">
        <v>37460</v>
      </c>
      <c r="K253" s="29"/>
      <c r="L253" s="28" t="s">
        <v>10022</v>
      </c>
      <c r="M253" s="29"/>
      <c r="V253" s="3" t="s">
        <v>264</v>
      </c>
      <c r="W253" s="4">
        <v>1542</v>
      </c>
      <c r="AD253"/>
      <c r="AE253"/>
      <c r="AH253" s="226" t="s">
        <v>18924</v>
      </c>
      <c r="AI253" s="226" t="s">
        <v>18925</v>
      </c>
      <c r="AJ253" s="226">
        <v>272800</v>
      </c>
    </row>
    <row r="254" spans="1:38" x14ac:dyDescent="0.25">
      <c r="A254" s="28" t="s">
        <v>10685</v>
      </c>
      <c r="B254" s="28"/>
      <c r="C254" s="28" t="s">
        <v>3089</v>
      </c>
      <c r="D254" s="29">
        <v>7988</v>
      </c>
      <c r="E254" s="29"/>
      <c r="F254" s="28" t="s">
        <v>6370</v>
      </c>
      <c r="G254" s="29">
        <v>13700</v>
      </c>
      <c r="H254" s="29"/>
      <c r="I254" s="28" t="s">
        <v>8196</v>
      </c>
      <c r="J254" s="29">
        <v>37910</v>
      </c>
      <c r="K254" s="29"/>
      <c r="L254" s="28" t="s">
        <v>10023</v>
      </c>
      <c r="M254" s="29">
        <v>291000</v>
      </c>
      <c r="V254" s="3" t="s">
        <v>265</v>
      </c>
      <c r="W254" s="4">
        <v>1542</v>
      </c>
      <c r="AD254"/>
      <c r="AE254"/>
      <c r="AH254" s="225" t="s">
        <v>18926</v>
      </c>
      <c r="AI254" s="225" t="s">
        <v>18927</v>
      </c>
      <c r="AJ254" s="225">
        <v>277600</v>
      </c>
    </row>
    <row r="255" spans="1:38" x14ac:dyDescent="0.25">
      <c r="A255" s="28" t="s">
        <v>10686</v>
      </c>
      <c r="B255" s="28"/>
      <c r="C255" s="28" t="s">
        <v>3090</v>
      </c>
      <c r="D255" s="29">
        <v>7988</v>
      </c>
      <c r="E255" s="29"/>
      <c r="F255" s="28" t="s">
        <v>6371</v>
      </c>
      <c r="G255" s="29">
        <v>13440</v>
      </c>
      <c r="H255" s="29"/>
      <c r="I255" s="28" t="s">
        <v>8197</v>
      </c>
      <c r="J255" s="29"/>
      <c r="K255" s="29"/>
      <c r="L255" s="28" t="s">
        <v>10024</v>
      </c>
      <c r="M255" s="29">
        <v>292500</v>
      </c>
      <c r="V255" s="3" t="s">
        <v>266</v>
      </c>
      <c r="W255" s="4">
        <v>1542</v>
      </c>
      <c r="AD255"/>
      <c r="AE255"/>
      <c r="AH255" s="226" t="s">
        <v>18928</v>
      </c>
      <c r="AI255" s="226" t="s">
        <v>18929</v>
      </c>
      <c r="AJ255" s="226">
        <v>279200</v>
      </c>
    </row>
    <row r="256" spans="1:38" x14ac:dyDescent="0.25">
      <c r="A256" s="28" t="s">
        <v>10687</v>
      </c>
      <c r="B256" s="28"/>
      <c r="C256" s="28" t="s">
        <v>3091</v>
      </c>
      <c r="D256" s="29">
        <v>7988</v>
      </c>
      <c r="E256" s="29"/>
      <c r="F256" s="28" t="s">
        <v>6372</v>
      </c>
      <c r="G256" s="29">
        <v>13350</v>
      </c>
      <c r="H256" s="29"/>
      <c r="I256" s="28" t="s">
        <v>8198</v>
      </c>
      <c r="J256" s="29">
        <v>38710</v>
      </c>
      <c r="K256" s="29"/>
      <c r="L256" s="28" t="s">
        <v>10025</v>
      </c>
      <c r="M256" s="29">
        <v>295000</v>
      </c>
      <c r="V256" s="3" t="s">
        <v>267</v>
      </c>
      <c r="W256" s="4">
        <v>1542</v>
      </c>
      <c r="AD256"/>
      <c r="AE256"/>
      <c r="AH256" s="225" t="s">
        <v>18930</v>
      </c>
      <c r="AI256" s="225" t="s">
        <v>18931</v>
      </c>
      <c r="AJ256" s="225">
        <v>281000</v>
      </c>
      <c r="AK256">
        <f>AVERAGE(AJ230:AJ256)</f>
        <v>289166.66666666669</v>
      </c>
      <c r="AL256" s="227" t="s">
        <v>18932</v>
      </c>
    </row>
    <row r="257" spans="1:36" x14ac:dyDescent="0.25">
      <c r="A257" s="28" t="s">
        <v>10688</v>
      </c>
      <c r="B257" s="28"/>
      <c r="C257" s="28" t="s">
        <v>3092</v>
      </c>
      <c r="D257" s="29">
        <v>7988</v>
      </c>
      <c r="E257" s="29"/>
      <c r="F257" s="28" t="s">
        <v>6373</v>
      </c>
      <c r="G257" s="29">
        <v>13400</v>
      </c>
      <c r="H257" s="29"/>
      <c r="I257" s="28" t="s">
        <v>8199</v>
      </c>
      <c r="J257" s="29"/>
      <c r="K257" s="29"/>
      <c r="L257" s="28" t="s">
        <v>10026</v>
      </c>
      <c r="M257" s="29">
        <v>289600</v>
      </c>
      <c r="V257" s="3" t="s">
        <v>268</v>
      </c>
      <c r="W257" s="4">
        <v>1542</v>
      </c>
      <c r="AD257"/>
      <c r="AE257"/>
      <c r="AH257" s="226" t="s">
        <v>18933</v>
      </c>
      <c r="AI257" s="226" t="s">
        <v>18934</v>
      </c>
      <c r="AJ257" s="226">
        <v>280000</v>
      </c>
    </row>
    <row r="258" spans="1:36" x14ac:dyDescent="0.25">
      <c r="A258" s="28" t="s">
        <v>10689</v>
      </c>
      <c r="B258" s="28"/>
      <c r="C258" s="28" t="s">
        <v>3093</v>
      </c>
      <c r="D258" s="29">
        <v>7990</v>
      </c>
      <c r="E258" s="29"/>
      <c r="F258" s="28" t="s">
        <v>6374</v>
      </c>
      <c r="G258" s="29">
        <v>13500</v>
      </c>
      <c r="H258" s="29"/>
      <c r="I258" s="28" t="s">
        <v>8200</v>
      </c>
      <c r="J258" s="29">
        <v>38290</v>
      </c>
      <c r="K258" s="29"/>
      <c r="L258" s="28" t="s">
        <v>10027</v>
      </c>
      <c r="M258" s="29">
        <v>293000</v>
      </c>
      <c r="V258" s="3" t="s">
        <v>269</v>
      </c>
      <c r="W258" s="4">
        <v>1542</v>
      </c>
      <c r="AD258"/>
      <c r="AE258"/>
      <c r="AH258" s="225" t="s">
        <v>18935</v>
      </c>
      <c r="AI258" s="225" t="s">
        <v>18936</v>
      </c>
      <c r="AJ258" s="225">
        <v>278800</v>
      </c>
    </row>
    <row r="259" spans="1:36" x14ac:dyDescent="0.25">
      <c r="A259" s="28" t="s">
        <v>10690</v>
      </c>
      <c r="B259" s="28"/>
      <c r="C259" s="28" t="s">
        <v>3094</v>
      </c>
      <c r="D259" s="29">
        <v>7991</v>
      </c>
      <c r="E259" s="29"/>
      <c r="F259" s="28" t="s">
        <v>6375</v>
      </c>
      <c r="G259" s="29"/>
      <c r="H259" s="29"/>
      <c r="I259" s="28" t="s">
        <v>8201</v>
      </c>
      <c r="J259" s="29"/>
      <c r="K259" s="29"/>
      <c r="L259" s="28" t="s">
        <v>10028</v>
      </c>
      <c r="M259" s="29">
        <v>293500</v>
      </c>
      <c r="V259" s="3" t="s">
        <v>270</v>
      </c>
      <c r="W259" s="4">
        <v>1542</v>
      </c>
      <c r="AD259"/>
      <c r="AE259"/>
      <c r="AH259" s="226" t="s">
        <v>18937</v>
      </c>
      <c r="AI259" s="226" t="s">
        <v>18938</v>
      </c>
      <c r="AJ259" s="226">
        <v>280300</v>
      </c>
    </row>
    <row r="260" spans="1:36" x14ac:dyDescent="0.25">
      <c r="A260" s="28" t="s">
        <v>10691</v>
      </c>
      <c r="B260" s="28"/>
      <c r="C260" s="28" t="s">
        <v>3095</v>
      </c>
      <c r="D260" s="29">
        <v>7993</v>
      </c>
      <c r="E260" s="29"/>
      <c r="F260" s="28" t="s">
        <v>6376</v>
      </c>
      <c r="G260" s="29">
        <v>13650</v>
      </c>
      <c r="H260" s="29"/>
      <c r="I260" s="28" t="s">
        <v>8202</v>
      </c>
      <c r="J260" s="29">
        <v>38020</v>
      </c>
      <c r="K260" s="29"/>
      <c r="L260" s="28" t="s">
        <v>10029</v>
      </c>
      <c r="M260" s="29"/>
      <c r="V260" s="3" t="s">
        <v>271</v>
      </c>
      <c r="W260" s="4">
        <v>1542</v>
      </c>
      <c r="AD260"/>
      <c r="AE260"/>
      <c r="AH260" s="225" t="s">
        <v>18939</v>
      </c>
      <c r="AI260" s="225" t="s">
        <v>18940</v>
      </c>
      <c r="AJ260" s="225">
        <v>281500</v>
      </c>
    </row>
    <row r="261" spans="1:36" x14ac:dyDescent="0.25">
      <c r="A261" s="28" t="s">
        <v>10692</v>
      </c>
      <c r="B261" s="28"/>
      <c r="C261" s="28" t="s">
        <v>3096</v>
      </c>
      <c r="D261" s="29">
        <v>7995</v>
      </c>
      <c r="E261" s="29"/>
      <c r="F261" s="28" t="s">
        <v>6377</v>
      </c>
      <c r="G261" s="29">
        <v>13610</v>
      </c>
      <c r="H261" s="29"/>
      <c r="I261" s="28" t="s">
        <v>8203</v>
      </c>
      <c r="J261" s="29">
        <v>38950</v>
      </c>
      <c r="K261" s="29"/>
      <c r="L261" s="28" t="s">
        <v>10030</v>
      </c>
      <c r="M261" s="29">
        <v>303000</v>
      </c>
      <c r="V261" s="3" t="s">
        <v>272</v>
      </c>
      <c r="W261" s="4">
        <v>1542</v>
      </c>
      <c r="AD261"/>
      <c r="AE261"/>
      <c r="AH261" s="226" t="s">
        <v>18941</v>
      </c>
      <c r="AI261" s="226" t="s">
        <v>18942</v>
      </c>
      <c r="AJ261" s="226">
        <v>281000</v>
      </c>
    </row>
    <row r="262" spans="1:36" x14ac:dyDescent="0.25">
      <c r="A262" s="28" t="s">
        <v>10693</v>
      </c>
      <c r="B262" s="28"/>
      <c r="C262" s="28" t="s">
        <v>3097</v>
      </c>
      <c r="D262" s="29">
        <v>7996</v>
      </c>
      <c r="E262" s="29"/>
      <c r="F262" s="28" t="s">
        <v>6378</v>
      </c>
      <c r="G262" s="29"/>
      <c r="H262" s="29"/>
      <c r="I262" s="28" t="s">
        <v>8204</v>
      </c>
      <c r="J262" s="29">
        <v>38960</v>
      </c>
      <c r="K262" s="29"/>
      <c r="L262" s="28" t="s">
        <v>10031</v>
      </c>
      <c r="M262" s="29">
        <v>305000</v>
      </c>
      <c r="V262" s="3" t="s">
        <v>273</v>
      </c>
      <c r="W262" s="4">
        <v>1542</v>
      </c>
      <c r="AD262"/>
      <c r="AE262"/>
      <c r="AH262" s="225" t="s">
        <v>18943</v>
      </c>
      <c r="AI262" s="225" t="s">
        <v>18944</v>
      </c>
      <c r="AJ262" s="225">
        <v>279500</v>
      </c>
    </row>
    <row r="263" spans="1:36" x14ac:dyDescent="0.25">
      <c r="A263" s="28" t="s">
        <v>10694</v>
      </c>
      <c r="B263" s="28"/>
      <c r="C263" s="28" t="s">
        <v>3098</v>
      </c>
      <c r="D263" s="29">
        <v>7996</v>
      </c>
      <c r="E263" s="29"/>
      <c r="F263" s="28" t="s">
        <v>6379</v>
      </c>
      <c r="G263" s="29"/>
      <c r="H263" s="29"/>
      <c r="I263" s="28" t="s">
        <v>8205</v>
      </c>
      <c r="J263" s="29">
        <v>38880</v>
      </c>
      <c r="K263" s="29"/>
      <c r="L263" s="28" t="s">
        <v>10032</v>
      </c>
      <c r="M263" s="29">
        <v>311000</v>
      </c>
      <c r="V263" s="3" t="s">
        <v>274</v>
      </c>
      <c r="W263" s="4">
        <v>1543</v>
      </c>
      <c r="AD263"/>
      <c r="AE263"/>
      <c r="AH263" s="226" t="s">
        <v>18945</v>
      </c>
      <c r="AI263" s="226" t="s">
        <v>18946</v>
      </c>
      <c r="AJ263" s="226">
        <v>280000</v>
      </c>
    </row>
    <row r="264" spans="1:36" x14ac:dyDescent="0.25">
      <c r="A264" s="28" t="s">
        <v>10695</v>
      </c>
      <c r="B264" s="28"/>
      <c r="C264" s="28" t="s">
        <v>3099</v>
      </c>
      <c r="D264" s="29">
        <v>7998</v>
      </c>
      <c r="E264" s="29"/>
      <c r="F264" s="28" t="s">
        <v>6380</v>
      </c>
      <c r="G264" s="29">
        <v>13650</v>
      </c>
      <c r="H264" s="29"/>
      <c r="I264" s="28" t="s">
        <v>8206</v>
      </c>
      <c r="J264" s="29">
        <v>38760</v>
      </c>
      <c r="K264" s="29"/>
      <c r="L264" s="28" t="s">
        <v>10033</v>
      </c>
      <c r="M264" s="29">
        <v>310500</v>
      </c>
      <c r="V264" s="3" t="s">
        <v>275</v>
      </c>
      <c r="W264" s="4">
        <v>1543</v>
      </c>
      <c r="AD264"/>
      <c r="AE264"/>
      <c r="AH264" s="225" t="s">
        <v>18947</v>
      </c>
      <c r="AI264" s="225" t="s">
        <v>18948</v>
      </c>
      <c r="AJ264" s="225">
        <v>281300</v>
      </c>
    </row>
    <row r="265" spans="1:36" x14ac:dyDescent="0.25">
      <c r="A265" s="28" t="s">
        <v>10696</v>
      </c>
      <c r="B265" s="28"/>
      <c r="C265" s="28" t="s">
        <v>3100</v>
      </c>
      <c r="D265" s="29">
        <v>7998</v>
      </c>
      <c r="E265" s="29"/>
      <c r="F265" s="28" t="s">
        <v>6381</v>
      </c>
      <c r="G265" s="29">
        <v>13550</v>
      </c>
      <c r="H265" s="29"/>
      <c r="I265" s="28" t="s">
        <v>8207</v>
      </c>
      <c r="J265" s="29">
        <v>38990</v>
      </c>
      <c r="K265" s="29"/>
      <c r="L265" s="28" t="s">
        <v>10034</v>
      </c>
      <c r="M265" s="29">
        <v>307500</v>
      </c>
      <c r="V265" s="3" t="s">
        <v>276</v>
      </c>
      <c r="W265" s="4">
        <v>1543</v>
      </c>
      <c r="AD265"/>
      <c r="AE265"/>
      <c r="AH265" s="226" t="s">
        <v>18949</v>
      </c>
      <c r="AI265" s="226" t="s">
        <v>18950</v>
      </c>
      <c r="AJ265" s="226">
        <v>281400</v>
      </c>
    </row>
    <row r="266" spans="1:36" x14ac:dyDescent="0.25">
      <c r="A266" s="28" t="s">
        <v>10697</v>
      </c>
      <c r="B266" s="28"/>
      <c r="C266" s="28" t="s">
        <v>3101</v>
      </c>
      <c r="D266" s="29">
        <v>7998</v>
      </c>
      <c r="E266" s="29"/>
      <c r="F266" s="28" t="s">
        <v>6382</v>
      </c>
      <c r="G266" s="29"/>
      <c r="H266" s="29"/>
      <c r="I266" s="28" t="s">
        <v>8208</v>
      </c>
      <c r="J266" s="29"/>
      <c r="K266" s="29"/>
      <c r="L266" s="28" t="s">
        <v>10035</v>
      </c>
      <c r="M266" s="29">
        <v>307000</v>
      </c>
      <c r="V266" s="3" t="s">
        <v>277</v>
      </c>
      <c r="W266" s="4">
        <v>1543</v>
      </c>
      <c r="AD266"/>
      <c r="AE266"/>
      <c r="AH266" s="225" t="s">
        <v>18951</v>
      </c>
      <c r="AI266" s="225" t="s">
        <v>18952</v>
      </c>
      <c r="AJ266" s="225">
        <v>279000</v>
      </c>
    </row>
    <row r="267" spans="1:36" x14ac:dyDescent="0.25">
      <c r="A267" s="28" t="s">
        <v>10698</v>
      </c>
      <c r="B267" s="28"/>
      <c r="C267" s="28" t="s">
        <v>3102</v>
      </c>
      <c r="D267" s="29">
        <v>7998</v>
      </c>
      <c r="E267" s="29"/>
      <c r="F267" s="28" t="s">
        <v>6383</v>
      </c>
      <c r="G267" s="29">
        <v>13450</v>
      </c>
      <c r="H267" s="29"/>
      <c r="I267" s="28" t="s">
        <v>8209</v>
      </c>
      <c r="J267" s="29">
        <v>38990</v>
      </c>
      <c r="K267" s="29"/>
      <c r="L267" s="28" t="s">
        <v>10036</v>
      </c>
      <c r="M267" s="29"/>
      <c r="V267" s="3" t="s">
        <v>278</v>
      </c>
      <c r="W267" s="4">
        <v>1543</v>
      </c>
      <c r="AD267"/>
      <c r="AE267"/>
      <c r="AH267" s="226" t="s">
        <v>18953</v>
      </c>
      <c r="AI267" s="226" t="s">
        <v>18954</v>
      </c>
      <c r="AJ267" s="226">
        <v>277800</v>
      </c>
    </row>
    <row r="268" spans="1:36" x14ac:dyDescent="0.25">
      <c r="A268" s="28" t="s">
        <v>10699</v>
      </c>
      <c r="B268" s="28"/>
      <c r="C268" s="28" t="s">
        <v>3103</v>
      </c>
      <c r="D268" s="29">
        <v>7998</v>
      </c>
      <c r="E268" s="29"/>
      <c r="F268" s="28" t="s">
        <v>6384</v>
      </c>
      <c r="G268" s="29">
        <v>13450</v>
      </c>
      <c r="H268" s="29"/>
      <c r="I268" s="28" t="s">
        <v>8210</v>
      </c>
      <c r="J268" s="29">
        <v>38910</v>
      </c>
      <c r="K268" s="29"/>
      <c r="L268" s="28" t="s">
        <v>10037</v>
      </c>
      <c r="M268" s="29">
        <v>303500</v>
      </c>
      <c r="V268" s="3" t="s">
        <v>279</v>
      </c>
      <c r="W268" s="4">
        <v>1543</v>
      </c>
      <c r="AD268"/>
      <c r="AE268"/>
      <c r="AH268" s="225" t="s">
        <v>18955</v>
      </c>
      <c r="AI268" s="225" t="s">
        <v>18956</v>
      </c>
      <c r="AJ268" s="225">
        <v>275500</v>
      </c>
    </row>
    <row r="269" spans="1:36" x14ac:dyDescent="0.25">
      <c r="A269" s="28" t="s">
        <v>10700</v>
      </c>
      <c r="B269" s="28"/>
      <c r="C269" s="28" t="s">
        <v>3104</v>
      </c>
      <c r="D269" s="29">
        <v>7998</v>
      </c>
      <c r="E269" s="29"/>
      <c r="F269" s="28" t="s">
        <v>6385</v>
      </c>
      <c r="G269" s="29">
        <v>13530</v>
      </c>
      <c r="H269" s="29"/>
      <c r="I269" s="28" t="s">
        <v>8211</v>
      </c>
      <c r="J269" s="29">
        <v>38680</v>
      </c>
      <c r="K269" s="29"/>
      <c r="L269" s="28" t="s">
        <v>10038</v>
      </c>
      <c r="M269" s="29">
        <v>300500</v>
      </c>
      <c r="V269" s="3" t="s">
        <v>280</v>
      </c>
      <c r="W269" s="4">
        <v>1543</v>
      </c>
      <c r="AD269"/>
      <c r="AE269"/>
      <c r="AH269" s="226" t="s">
        <v>18957</v>
      </c>
      <c r="AI269" s="226" t="s">
        <v>18958</v>
      </c>
      <c r="AJ269" s="226">
        <v>275400</v>
      </c>
    </row>
    <row r="270" spans="1:36" x14ac:dyDescent="0.25">
      <c r="A270" s="28" t="s">
        <v>10701</v>
      </c>
      <c r="B270" s="28"/>
      <c r="C270" s="28" t="s">
        <v>3105</v>
      </c>
      <c r="D270" s="29">
        <v>7998</v>
      </c>
      <c r="E270" s="29"/>
      <c r="F270" s="28" t="s">
        <v>6386</v>
      </c>
      <c r="G270" s="29">
        <v>13630</v>
      </c>
      <c r="H270" s="29"/>
      <c r="I270" s="28" t="s">
        <v>8212</v>
      </c>
      <c r="J270" s="29">
        <v>38970</v>
      </c>
      <c r="K270" s="29"/>
      <c r="L270" s="28" t="s">
        <v>10039</v>
      </c>
      <c r="M270" s="29">
        <v>297500</v>
      </c>
      <c r="V270" s="3" t="s">
        <v>281</v>
      </c>
      <c r="W270" s="4">
        <v>1543</v>
      </c>
      <c r="AD270"/>
      <c r="AE270"/>
      <c r="AH270" s="225" t="s">
        <v>18959</v>
      </c>
      <c r="AI270" s="225" t="s">
        <v>18960</v>
      </c>
      <c r="AJ270" s="225">
        <v>264500</v>
      </c>
    </row>
    <row r="271" spans="1:36" x14ac:dyDescent="0.25">
      <c r="A271" s="28" t="s">
        <v>10702</v>
      </c>
      <c r="B271" s="28"/>
      <c r="C271" s="28" t="s">
        <v>3106</v>
      </c>
      <c r="D271" s="29">
        <v>7998</v>
      </c>
      <c r="E271" s="29"/>
      <c r="F271" s="28" t="s">
        <v>6387</v>
      </c>
      <c r="G271" s="29">
        <v>13770</v>
      </c>
      <c r="H271" s="29"/>
      <c r="I271" s="28" t="s">
        <v>8213</v>
      </c>
      <c r="J271" s="29">
        <v>39140</v>
      </c>
      <c r="K271" s="29"/>
      <c r="L271" s="28" t="s">
        <v>10040</v>
      </c>
      <c r="M271" s="29">
        <v>301500</v>
      </c>
      <c r="V271" s="3" t="s">
        <v>282</v>
      </c>
      <c r="W271" s="4">
        <v>1543</v>
      </c>
      <c r="AD271"/>
      <c r="AE271"/>
      <c r="AH271" s="226" t="s">
        <v>18961</v>
      </c>
      <c r="AI271" s="226" t="s">
        <v>18962</v>
      </c>
      <c r="AJ271" s="226">
        <v>270300</v>
      </c>
    </row>
    <row r="272" spans="1:36" x14ac:dyDescent="0.25">
      <c r="A272" s="28" t="s">
        <v>10703</v>
      </c>
      <c r="B272" s="28"/>
      <c r="C272" s="28" t="s">
        <v>3107</v>
      </c>
      <c r="D272" s="29">
        <v>7998</v>
      </c>
      <c r="E272" s="29"/>
      <c r="F272" s="28" t="s">
        <v>6388</v>
      </c>
      <c r="G272" s="29">
        <v>13710</v>
      </c>
      <c r="H272" s="29"/>
      <c r="I272" s="28" t="s">
        <v>8214</v>
      </c>
      <c r="J272" s="29">
        <v>39280</v>
      </c>
      <c r="K272" s="29"/>
      <c r="L272" s="28" t="s">
        <v>10041</v>
      </c>
      <c r="M272" s="29">
        <v>302000</v>
      </c>
      <c r="V272" s="3" t="s">
        <v>283</v>
      </c>
      <c r="W272" s="4">
        <v>1543</v>
      </c>
      <c r="AD272"/>
      <c r="AE272"/>
      <c r="AH272" s="225" t="s">
        <v>18963</v>
      </c>
      <c r="AI272" s="225" t="s">
        <v>18964</v>
      </c>
      <c r="AJ272" s="225">
        <v>266200</v>
      </c>
    </row>
    <row r="273" spans="1:39" x14ac:dyDescent="0.25">
      <c r="A273" s="28" t="s">
        <v>10704</v>
      </c>
      <c r="B273" s="28"/>
      <c r="C273" s="28" t="s">
        <v>3108</v>
      </c>
      <c r="D273" s="29">
        <v>7998</v>
      </c>
      <c r="E273" s="29"/>
      <c r="F273" s="28" t="s">
        <v>6389</v>
      </c>
      <c r="G273" s="29"/>
      <c r="H273" s="29"/>
      <c r="I273" s="28" t="s">
        <v>8215</v>
      </c>
      <c r="J273" s="29"/>
      <c r="K273" s="29"/>
      <c r="L273" s="28" t="s">
        <v>10042</v>
      </c>
      <c r="M273" s="29">
        <v>301000</v>
      </c>
      <c r="V273" s="3" t="s">
        <v>284</v>
      </c>
      <c r="W273" s="4">
        <v>1543</v>
      </c>
      <c r="AD273"/>
      <c r="AE273"/>
      <c r="AH273" s="226" t="s">
        <v>18965</v>
      </c>
      <c r="AI273" s="226" t="s">
        <v>18966</v>
      </c>
      <c r="AJ273" s="226">
        <v>266500</v>
      </c>
    </row>
    <row r="274" spans="1:39" x14ac:dyDescent="0.25">
      <c r="A274" s="28" t="s">
        <v>10705</v>
      </c>
      <c r="B274" s="28"/>
      <c r="C274" s="28" t="s">
        <v>3109</v>
      </c>
      <c r="D274" s="29">
        <v>7991</v>
      </c>
      <c r="E274" s="29"/>
      <c r="F274" s="28" t="s">
        <v>6390</v>
      </c>
      <c r="G274" s="29">
        <v>13840</v>
      </c>
      <c r="H274" s="29"/>
      <c r="I274" s="28" t="s">
        <v>8216</v>
      </c>
      <c r="J274" s="29"/>
      <c r="K274" s="29"/>
      <c r="L274" s="28" t="s">
        <v>10043</v>
      </c>
      <c r="M274" s="29"/>
      <c r="V274" s="3" t="s">
        <v>285</v>
      </c>
      <c r="W274" s="4">
        <v>1543</v>
      </c>
      <c r="AD274"/>
      <c r="AE274"/>
      <c r="AH274" s="225" t="s">
        <v>18967</v>
      </c>
      <c r="AI274" s="225" t="s">
        <v>18968</v>
      </c>
      <c r="AJ274" s="225">
        <v>266000</v>
      </c>
    </row>
    <row r="275" spans="1:39" x14ac:dyDescent="0.25">
      <c r="A275" s="28" t="s">
        <v>10706</v>
      </c>
      <c r="B275" s="28"/>
      <c r="C275" s="28" t="s">
        <v>3110</v>
      </c>
      <c r="D275" s="29">
        <v>7993</v>
      </c>
      <c r="E275" s="29"/>
      <c r="F275" s="28" t="s">
        <v>6391</v>
      </c>
      <c r="G275" s="29">
        <v>14080</v>
      </c>
      <c r="H275" s="29"/>
      <c r="I275" s="28" t="s">
        <v>8217</v>
      </c>
      <c r="J275" s="29">
        <v>39280</v>
      </c>
      <c r="K275" s="29"/>
      <c r="L275" s="28" t="s">
        <v>10044</v>
      </c>
      <c r="M275" s="29">
        <v>300000</v>
      </c>
      <c r="V275" s="3" t="s">
        <v>286</v>
      </c>
      <c r="W275" s="4">
        <v>1542</v>
      </c>
      <c r="AD275"/>
      <c r="AE275"/>
      <c r="AH275" s="226" t="s">
        <v>18969</v>
      </c>
      <c r="AI275" s="226" t="s">
        <v>18970</v>
      </c>
      <c r="AJ275" s="226">
        <v>265000</v>
      </c>
    </row>
    <row r="276" spans="1:39" x14ac:dyDescent="0.25">
      <c r="A276" s="28" t="s">
        <v>10707</v>
      </c>
      <c r="B276" s="28"/>
      <c r="C276" s="28" t="s">
        <v>3111</v>
      </c>
      <c r="D276" s="29">
        <v>7995</v>
      </c>
      <c r="E276" s="29"/>
      <c r="F276" s="28" t="s">
        <v>6392</v>
      </c>
      <c r="G276" s="29">
        <v>14500</v>
      </c>
      <c r="H276" s="29"/>
      <c r="I276" s="28" t="s">
        <v>8218</v>
      </c>
      <c r="J276" s="29">
        <v>39170</v>
      </c>
      <c r="K276" s="29"/>
      <c r="L276" s="28" t="s">
        <v>10045</v>
      </c>
      <c r="M276" s="29">
        <v>299500</v>
      </c>
      <c r="V276" s="3" t="s">
        <v>287</v>
      </c>
      <c r="W276" s="4">
        <v>1542</v>
      </c>
      <c r="AD276"/>
      <c r="AE276"/>
      <c r="AH276" s="225" t="s">
        <v>18971</v>
      </c>
      <c r="AI276" s="225" t="s">
        <v>18972</v>
      </c>
      <c r="AJ276" s="225">
        <v>269200</v>
      </c>
    </row>
    <row r="277" spans="1:39" x14ac:dyDescent="0.25">
      <c r="A277" s="28" t="s">
        <v>10708</v>
      </c>
      <c r="B277" s="28"/>
      <c r="C277" s="28" t="s">
        <v>3112</v>
      </c>
      <c r="D277" s="29">
        <v>7995</v>
      </c>
      <c r="E277" s="29"/>
      <c r="F277" s="28" t="s">
        <v>6393</v>
      </c>
      <c r="G277" s="29">
        <v>15300</v>
      </c>
      <c r="H277" s="29"/>
      <c r="I277" s="28" t="s">
        <v>8219</v>
      </c>
      <c r="J277" s="29">
        <v>39180</v>
      </c>
      <c r="K277" s="29"/>
      <c r="L277" s="28" t="s">
        <v>10046</v>
      </c>
      <c r="M277" s="29">
        <v>302500</v>
      </c>
      <c r="V277" s="3" t="s">
        <v>288</v>
      </c>
      <c r="W277" s="4">
        <v>1542</v>
      </c>
      <c r="AD277"/>
      <c r="AE277"/>
      <c r="AH277" s="226" t="s">
        <v>18973</v>
      </c>
      <c r="AI277" s="226" t="s">
        <v>18974</v>
      </c>
      <c r="AJ277" s="226">
        <v>272700</v>
      </c>
    </row>
    <row r="278" spans="1:39" x14ac:dyDescent="0.25">
      <c r="A278" s="28" t="s">
        <v>10709</v>
      </c>
      <c r="B278" s="28"/>
      <c r="C278" s="28" t="s">
        <v>3113</v>
      </c>
      <c r="D278" s="29">
        <v>7993</v>
      </c>
      <c r="E278" s="29"/>
      <c r="F278" s="28" t="s">
        <v>6394</v>
      </c>
      <c r="G278" s="29">
        <v>15150</v>
      </c>
      <c r="H278" s="29"/>
      <c r="I278" s="28" t="s">
        <v>8220</v>
      </c>
      <c r="J278" s="29">
        <v>39780</v>
      </c>
      <c r="K278" s="29"/>
      <c r="L278" s="28" t="s">
        <v>10047</v>
      </c>
      <c r="M278" s="29">
        <v>302000</v>
      </c>
      <c r="V278" s="3" t="s">
        <v>289</v>
      </c>
      <c r="W278" s="4">
        <v>1650</v>
      </c>
      <c r="AD278"/>
      <c r="AE278"/>
      <c r="AH278" s="225" t="s">
        <v>18975</v>
      </c>
      <c r="AI278" s="225" t="s">
        <v>18976</v>
      </c>
      <c r="AJ278" s="225">
        <v>272500</v>
      </c>
    </row>
    <row r="279" spans="1:39" x14ac:dyDescent="0.25">
      <c r="A279" s="28" t="s">
        <v>10710</v>
      </c>
      <c r="B279" s="28"/>
      <c r="C279" s="28" t="s">
        <v>3114</v>
      </c>
      <c r="D279" s="29">
        <v>7993</v>
      </c>
      <c r="E279" s="29"/>
      <c r="F279" s="28" t="s">
        <v>6395</v>
      </c>
      <c r="G279" s="29">
        <v>14230</v>
      </c>
      <c r="H279" s="29"/>
      <c r="I279" s="28" t="s">
        <v>8221</v>
      </c>
      <c r="J279" s="29">
        <v>39850</v>
      </c>
      <c r="K279" s="29"/>
      <c r="L279" s="28" t="s">
        <v>10048</v>
      </c>
      <c r="M279" s="29">
        <v>302200</v>
      </c>
      <c r="V279" s="3" t="s">
        <v>290</v>
      </c>
      <c r="W279" s="4">
        <v>1651</v>
      </c>
      <c r="AD279"/>
      <c r="AE279"/>
      <c r="AH279" s="226" t="s">
        <v>18977</v>
      </c>
      <c r="AI279" s="226" t="s">
        <v>18978</v>
      </c>
      <c r="AJ279" s="226">
        <v>269500</v>
      </c>
    </row>
    <row r="280" spans="1:39" x14ac:dyDescent="0.25">
      <c r="A280" s="28" t="s">
        <v>10711</v>
      </c>
      <c r="B280" s="28"/>
      <c r="C280" s="28" t="s">
        <v>3115</v>
      </c>
      <c r="D280" s="29">
        <v>7994</v>
      </c>
      <c r="E280" s="29"/>
      <c r="F280" s="28" t="s">
        <v>6396</v>
      </c>
      <c r="G280" s="29"/>
      <c r="H280" s="29"/>
      <c r="I280" s="28" t="s">
        <v>8222</v>
      </c>
      <c r="J280" s="29"/>
      <c r="K280" s="29"/>
      <c r="L280" s="28" t="s">
        <v>10049</v>
      </c>
      <c r="M280" s="29">
        <v>302000</v>
      </c>
      <c r="V280" s="3" t="s">
        <v>291</v>
      </c>
      <c r="W280" s="4">
        <v>1651</v>
      </c>
      <c r="AD280"/>
      <c r="AE280"/>
      <c r="AH280" s="225" t="s">
        <v>18979</v>
      </c>
      <c r="AI280" s="225" t="s">
        <v>18980</v>
      </c>
      <c r="AJ280" s="225">
        <v>268400</v>
      </c>
    </row>
    <row r="281" spans="1:39" x14ac:dyDescent="0.25">
      <c r="A281" s="28" t="s">
        <v>10712</v>
      </c>
      <c r="B281" s="28"/>
      <c r="C281" s="28" t="s">
        <v>3116</v>
      </c>
      <c r="D281" s="29">
        <v>7996</v>
      </c>
      <c r="E281" s="29"/>
      <c r="F281" s="28" t="s">
        <v>6397</v>
      </c>
      <c r="G281" s="29">
        <v>14350</v>
      </c>
      <c r="H281" s="29"/>
      <c r="I281" s="28" t="s">
        <v>8223</v>
      </c>
      <c r="J281" s="29">
        <v>39880</v>
      </c>
      <c r="K281" s="29"/>
      <c r="L281" s="28" t="s">
        <v>10050</v>
      </c>
      <c r="M281" s="29"/>
      <c r="V281" s="3" t="s">
        <v>292</v>
      </c>
      <c r="W281" s="4">
        <v>1651</v>
      </c>
      <c r="AD281"/>
      <c r="AE281"/>
      <c r="AH281" s="226" t="s">
        <v>18981</v>
      </c>
      <c r="AI281" s="226" t="s">
        <v>18982</v>
      </c>
      <c r="AJ281" s="226">
        <v>261800</v>
      </c>
    </row>
    <row r="282" spans="1:39" x14ac:dyDescent="0.25">
      <c r="A282" s="28" t="s">
        <v>10713</v>
      </c>
      <c r="B282" s="28"/>
      <c r="C282" s="28" t="s">
        <v>3117</v>
      </c>
      <c r="D282" s="29">
        <v>7991</v>
      </c>
      <c r="E282" s="29"/>
      <c r="F282" s="28" t="s">
        <v>6398</v>
      </c>
      <c r="G282" s="29">
        <v>14800</v>
      </c>
      <c r="H282" s="29"/>
      <c r="I282" s="28" t="s">
        <v>8224</v>
      </c>
      <c r="J282" s="29">
        <v>40660</v>
      </c>
      <c r="K282" s="29"/>
      <c r="L282" s="28" t="s">
        <v>10051</v>
      </c>
      <c r="M282" s="29">
        <v>298000</v>
      </c>
      <c r="V282" s="3" t="s">
        <v>293</v>
      </c>
      <c r="W282" s="4">
        <v>1651</v>
      </c>
      <c r="AD282"/>
      <c r="AE282"/>
      <c r="AH282" s="225" t="s">
        <v>18983</v>
      </c>
      <c r="AI282" s="225" t="s">
        <v>18984</v>
      </c>
      <c r="AJ282" s="225">
        <v>262000</v>
      </c>
      <c r="AK282">
        <f>AVERAGE(AJ256:AJ282)</f>
        <v>273596.29629629629</v>
      </c>
      <c r="AL282" s="227" t="s">
        <v>18985</v>
      </c>
      <c r="AM282">
        <f>AK282/AK256-1</f>
        <v>-5.3845661223182906E-2</v>
      </c>
    </row>
    <row r="283" spans="1:39" x14ac:dyDescent="0.25">
      <c r="A283" s="28" t="s">
        <v>10714</v>
      </c>
      <c r="B283" s="28"/>
      <c r="C283" s="28" t="s">
        <v>3118</v>
      </c>
      <c r="D283" s="29">
        <v>7990</v>
      </c>
      <c r="E283" s="29"/>
      <c r="F283" s="28" t="s">
        <v>6399</v>
      </c>
      <c r="G283" s="29">
        <v>15250</v>
      </c>
      <c r="H283" s="29"/>
      <c r="I283" s="28" t="s">
        <v>8225</v>
      </c>
      <c r="J283" s="29">
        <v>40720</v>
      </c>
      <c r="K283" s="29"/>
      <c r="L283" s="28" t="s">
        <v>10052</v>
      </c>
      <c r="M283" s="29">
        <v>299000</v>
      </c>
      <c r="V283" s="3" t="s">
        <v>294</v>
      </c>
      <c r="W283" s="4">
        <v>1651</v>
      </c>
      <c r="AD283"/>
      <c r="AE283"/>
      <c r="AH283" s="226" t="s">
        <v>18986</v>
      </c>
      <c r="AI283" s="226" t="s">
        <v>18987</v>
      </c>
      <c r="AJ283" s="226">
        <v>257500</v>
      </c>
    </row>
    <row r="284" spans="1:39" x14ac:dyDescent="0.25">
      <c r="A284" s="28" t="s">
        <v>10715</v>
      </c>
      <c r="B284" s="28"/>
      <c r="C284" s="28" t="s">
        <v>3119</v>
      </c>
      <c r="D284" s="29">
        <v>7990</v>
      </c>
      <c r="E284" s="29"/>
      <c r="F284" s="28" t="s">
        <v>6400</v>
      </c>
      <c r="G284" s="29">
        <v>15150</v>
      </c>
      <c r="H284" s="29"/>
      <c r="I284" s="28" t="s">
        <v>8226</v>
      </c>
      <c r="J284" s="29">
        <v>41210</v>
      </c>
      <c r="K284" s="29"/>
      <c r="L284" s="28" t="s">
        <v>10053</v>
      </c>
      <c r="M284" s="29">
        <v>299500</v>
      </c>
      <c r="V284" s="3" t="s">
        <v>295</v>
      </c>
      <c r="W284" s="4">
        <v>1646</v>
      </c>
      <c r="AD284"/>
      <c r="AE284"/>
      <c r="AH284" s="225" t="s">
        <v>18988</v>
      </c>
      <c r="AI284" s="225" t="s">
        <v>18989</v>
      </c>
      <c r="AJ284" s="225">
        <v>260800</v>
      </c>
    </row>
    <row r="285" spans="1:39" x14ac:dyDescent="0.25">
      <c r="A285" s="28" t="s">
        <v>10716</v>
      </c>
      <c r="B285" s="28"/>
      <c r="C285" s="28" t="s">
        <v>3120</v>
      </c>
      <c r="D285" s="29">
        <v>7990</v>
      </c>
      <c r="E285" s="29"/>
      <c r="F285" s="28" t="s">
        <v>6401</v>
      </c>
      <c r="G285" s="29">
        <v>15200</v>
      </c>
      <c r="H285" s="29"/>
      <c r="I285" s="28" t="s">
        <v>8227</v>
      </c>
      <c r="J285" s="29">
        <v>40750</v>
      </c>
      <c r="K285" s="29"/>
      <c r="L285" s="28" t="s">
        <v>10054</v>
      </c>
      <c r="M285" s="30">
        <v>295000</v>
      </c>
      <c r="V285" s="3" t="s">
        <v>296</v>
      </c>
      <c r="W285" s="4">
        <v>1646</v>
      </c>
      <c r="AD285"/>
      <c r="AE285"/>
      <c r="AH285" s="226" t="s">
        <v>18990</v>
      </c>
      <c r="AI285" s="226" t="s">
        <v>18991</v>
      </c>
      <c r="AJ285" s="226">
        <v>263000</v>
      </c>
    </row>
    <row r="286" spans="1:39" x14ac:dyDescent="0.25">
      <c r="A286" s="28" t="s">
        <v>10717</v>
      </c>
      <c r="B286" s="28"/>
      <c r="C286" s="28" t="s">
        <v>3121</v>
      </c>
      <c r="D286" s="29">
        <v>7981</v>
      </c>
      <c r="E286" s="29"/>
      <c r="F286" s="28" t="s">
        <v>6402</v>
      </c>
      <c r="G286" s="29">
        <v>15220</v>
      </c>
      <c r="H286" s="29"/>
      <c r="I286" s="28" t="s">
        <v>8228</v>
      </c>
      <c r="J286" s="29">
        <v>40290</v>
      </c>
      <c r="K286" s="29"/>
      <c r="L286" s="28" t="s">
        <v>10055</v>
      </c>
      <c r="M286" s="30">
        <v>297300</v>
      </c>
      <c r="V286" s="3" t="s">
        <v>297</v>
      </c>
      <c r="W286" s="4">
        <v>1646</v>
      </c>
      <c r="AD286"/>
      <c r="AE286"/>
      <c r="AH286" s="225" t="s">
        <v>18992</v>
      </c>
      <c r="AI286" s="225" t="s">
        <v>18993</v>
      </c>
      <c r="AJ286" s="225">
        <v>262500</v>
      </c>
    </row>
    <row r="287" spans="1:39" x14ac:dyDescent="0.25">
      <c r="A287" s="28" t="s">
        <v>10718</v>
      </c>
      <c r="B287" s="28"/>
      <c r="C287" s="28" t="s">
        <v>3122</v>
      </c>
      <c r="D287" s="29">
        <v>7981</v>
      </c>
      <c r="E287" s="29"/>
      <c r="F287" s="28" t="s">
        <v>6403</v>
      </c>
      <c r="G287" s="29"/>
      <c r="H287" s="29"/>
      <c r="I287" s="28" t="s">
        <v>8229</v>
      </c>
      <c r="J287" s="29"/>
      <c r="K287" s="29"/>
      <c r="L287" s="28" t="s">
        <v>10056</v>
      </c>
      <c r="M287" s="30">
        <v>297500</v>
      </c>
      <c r="V287" s="3" t="s">
        <v>298</v>
      </c>
      <c r="W287" s="4">
        <v>1646</v>
      </c>
      <c r="AD287"/>
      <c r="AE287"/>
      <c r="AH287" s="226" t="s">
        <v>18994</v>
      </c>
      <c r="AI287" s="226" t="s">
        <v>18995</v>
      </c>
      <c r="AJ287" s="226">
        <v>263500</v>
      </c>
    </row>
    <row r="288" spans="1:39" x14ac:dyDescent="0.25">
      <c r="A288" s="28" t="s">
        <v>10719</v>
      </c>
      <c r="B288" s="28"/>
      <c r="C288" s="28" t="s">
        <v>3123</v>
      </c>
      <c r="D288" s="29">
        <v>7975</v>
      </c>
      <c r="E288" s="29"/>
      <c r="F288" s="28" t="s">
        <v>6404</v>
      </c>
      <c r="G288" s="29">
        <v>15550</v>
      </c>
      <c r="H288" s="29"/>
      <c r="I288" s="28" t="s">
        <v>8230</v>
      </c>
      <c r="J288" s="29">
        <v>39480</v>
      </c>
      <c r="K288" s="29"/>
      <c r="L288" s="28" t="s">
        <v>10057</v>
      </c>
      <c r="V288" s="3" t="s">
        <v>299</v>
      </c>
      <c r="W288" s="4">
        <v>1646</v>
      </c>
      <c r="AD288"/>
      <c r="AE288"/>
      <c r="AH288" s="225" t="s">
        <v>18996</v>
      </c>
      <c r="AI288" s="225" t="s">
        <v>18997</v>
      </c>
      <c r="AJ288" s="225">
        <v>263200</v>
      </c>
    </row>
    <row r="289" spans="1:36" x14ac:dyDescent="0.25">
      <c r="A289" s="28" t="s">
        <v>10720</v>
      </c>
      <c r="B289" s="28"/>
      <c r="C289" s="28" t="s">
        <v>3124</v>
      </c>
      <c r="D289" s="29">
        <v>7971</v>
      </c>
      <c r="E289" s="29"/>
      <c r="F289" s="28" t="s">
        <v>6405</v>
      </c>
      <c r="G289" s="29">
        <v>15900</v>
      </c>
      <c r="H289" s="29"/>
      <c r="I289" s="28" t="s">
        <v>8231</v>
      </c>
      <c r="J289" s="29">
        <v>38350</v>
      </c>
      <c r="K289" s="29"/>
      <c r="L289" s="28" t="s">
        <v>10058</v>
      </c>
      <c r="M289" s="30">
        <v>295500</v>
      </c>
      <c r="V289" s="3" t="s">
        <v>300</v>
      </c>
      <c r="W289" s="4">
        <v>1646</v>
      </c>
      <c r="AD289"/>
      <c r="AE289"/>
      <c r="AH289" s="226" t="s">
        <v>18998</v>
      </c>
      <c r="AI289" s="226" t="s">
        <v>18999</v>
      </c>
      <c r="AJ289" s="226">
        <v>263200</v>
      </c>
    </row>
    <row r="290" spans="1:36" x14ac:dyDescent="0.25">
      <c r="A290" s="28" t="s">
        <v>10721</v>
      </c>
      <c r="B290" s="28"/>
      <c r="C290" s="28" t="s">
        <v>3125</v>
      </c>
      <c r="D290" s="29">
        <v>7972</v>
      </c>
      <c r="E290" s="29"/>
      <c r="F290" s="28" t="s">
        <v>6406</v>
      </c>
      <c r="G290" s="29">
        <v>17400</v>
      </c>
      <c r="H290" s="29"/>
      <c r="I290" s="28" t="s">
        <v>8232</v>
      </c>
      <c r="J290" s="29">
        <v>38790</v>
      </c>
      <c r="K290" s="29"/>
      <c r="L290" s="28" t="s">
        <v>10059</v>
      </c>
      <c r="M290" s="30">
        <v>294700</v>
      </c>
      <c r="V290" s="3" t="s">
        <v>301</v>
      </c>
      <c r="W290" s="4">
        <v>1646</v>
      </c>
      <c r="AD290"/>
      <c r="AE290"/>
      <c r="AH290" s="225" t="s">
        <v>19000</v>
      </c>
      <c r="AI290" s="225" t="s">
        <v>19001</v>
      </c>
      <c r="AJ290" s="225">
        <v>260500</v>
      </c>
    </row>
    <row r="291" spans="1:36" x14ac:dyDescent="0.25">
      <c r="A291" s="28" t="s">
        <v>10722</v>
      </c>
      <c r="B291" s="28"/>
      <c r="C291" s="28" t="s">
        <v>3126</v>
      </c>
      <c r="D291" s="29">
        <v>7972</v>
      </c>
      <c r="E291" s="29"/>
      <c r="F291" s="28" t="s">
        <v>6407</v>
      </c>
      <c r="G291" s="29">
        <v>16200</v>
      </c>
      <c r="H291" s="29"/>
      <c r="I291" s="28" t="s">
        <v>8233</v>
      </c>
      <c r="J291" s="29">
        <v>39140</v>
      </c>
      <c r="K291" s="29"/>
      <c r="L291" s="28" t="s">
        <v>10060</v>
      </c>
      <c r="M291" s="30">
        <v>292500</v>
      </c>
      <c r="V291" s="3" t="s">
        <v>302</v>
      </c>
      <c r="W291" s="4">
        <v>1646</v>
      </c>
      <c r="AD291"/>
      <c r="AE291"/>
      <c r="AH291" s="226" t="s">
        <v>19002</v>
      </c>
      <c r="AI291" s="226" t="s">
        <v>19003</v>
      </c>
      <c r="AJ291" s="226">
        <v>261800</v>
      </c>
    </row>
    <row r="292" spans="1:36" x14ac:dyDescent="0.25">
      <c r="A292" s="28" t="s">
        <v>10723</v>
      </c>
      <c r="B292" s="28"/>
      <c r="C292" s="28" t="s">
        <v>3127</v>
      </c>
      <c r="D292" s="29">
        <v>7981</v>
      </c>
      <c r="E292" s="29"/>
      <c r="F292" s="28" t="s">
        <v>6408</v>
      </c>
      <c r="G292" s="29">
        <v>15800</v>
      </c>
      <c r="H292" s="29"/>
      <c r="I292" s="28" t="s">
        <v>8234</v>
      </c>
      <c r="J292" s="29">
        <v>39000</v>
      </c>
      <c r="K292" s="29"/>
      <c r="L292" s="28" t="s">
        <v>10061</v>
      </c>
      <c r="M292" s="30">
        <v>289700</v>
      </c>
      <c r="V292" s="3" t="s">
        <v>303</v>
      </c>
      <c r="W292" s="4">
        <v>1646</v>
      </c>
      <c r="AD292"/>
      <c r="AE292"/>
      <c r="AH292" s="225" t="s">
        <v>19004</v>
      </c>
      <c r="AI292" s="225" t="s">
        <v>19005</v>
      </c>
      <c r="AJ292" s="225">
        <v>261200</v>
      </c>
    </row>
    <row r="293" spans="1:36" x14ac:dyDescent="0.25">
      <c r="A293" s="28" t="s">
        <v>10724</v>
      </c>
      <c r="B293" s="28"/>
      <c r="C293" s="28" t="s">
        <v>3128</v>
      </c>
      <c r="D293" s="29">
        <v>7981</v>
      </c>
      <c r="E293" s="29"/>
      <c r="F293" s="28" t="s">
        <v>6409</v>
      </c>
      <c r="G293" s="29">
        <v>15980</v>
      </c>
      <c r="H293" s="29"/>
      <c r="I293" s="28" t="s">
        <v>8235</v>
      </c>
      <c r="J293" s="29">
        <v>39030</v>
      </c>
      <c r="K293" s="29"/>
      <c r="L293" s="28" t="s">
        <v>10062</v>
      </c>
      <c r="M293" s="30">
        <v>287000</v>
      </c>
      <c r="V293" s="3" t="s">
        <v>304</v>
      </c>
      <c r="W293" s="4">
        <v>1646</v>
      </c>
      <c r="AD293"/>
      <c r="AE293"/>
      <c r="AH293" s="226" t="s">
        <v>19006</v>
      </c>
      <c r="AI293" s="226" t="s">
        <v>19007</v>
      </c>
      <c r="AJ293" s="226">
        <v>260500</v>
      </c>
    </row>
    <row r="294" spans="1:36" x14ac:dyDescent="0.25">
      <c r="A294" s="28" t="s">
        <v>10725</v>
      </c>
      <c r="B294" s="28"/>
      <c r="C294" s="28" t="s">
        <v>3129</v>
      </c>
      <c r="D294" s="29">
        <v>7980</v>
      </c>
      <c r="E294" s="29"/>
      <c r="F294" s="28" t="s">
        <v>6410</v>
      </c>
      <c r="G294" s="29"/>
      <c r="H294" s="29"/>
      <c r="I294" s="28" t="s">
        <v>8236</v>
      </c>
      <c r="J294" s="29"/>
      <c r="K294" s="29"/>
      <c r="L294" s="28" t="s">
        <v>10063</v>
      </c>
      <c r="V294" s="3" t="s">
        <v>305</v>
      </c>
      <c r="W294" s="4">
        <v>1646</v>
      </c>
      <c r="AD294"/>
      <c r="AE294"/>
      <c r="AH294" s="225" t="s">
        <v>19008</v>
      </c>
      <c r="AI294" s="225" t="s">
        <v>19009</v>
      </c>
      <c r="AJ294" s="225">
        <v>257000</v>
      </c>
    </row>
    <row r="295" spans="1:36" x14ac:dyDescent="0.25">
      <c r="A295" s="28" t="s">
        <v>10726</v>
      </c>
      <c r="B295" s="28"/>
      <c r="C295" s="28" t="s">
        <v>3130</v>
      </c>
      <c r="D295" s="29">
        <v>7981</v>
      </c>
      <c r="E295" s="29"/>
      <c r="F295" s="28" t="s">
        <v>6411</v>
      </c>
      <c r="G295" s="29">
        <v>15970</v>
      </c>
      <c r="H295" s="29"/>
      <c r="I295" s="28" t="s">
        <v>8237</v>
      </c>
      <c r="J295" s="29">
        <v>39040</v>
      </c>
      <c r="K295" s="29"/>
      <c r="L295" s="28" t="s">
        <v>10064</v>
      </c>
      <c r="V295" s="3" t="s">
        <v>306</v>
      </c>
      <c r="W295" s="4">
        <v>1646</v>
      </c>
      <c r="AD295"/>
      <c r="AE295"/>
      <c r="AH295" s="226" t="s">
        <v>19010</v>
      </c>
      <c r="AI295" s="226" t="s">
        <v>19011</v>
      </c>
      <c r="AJ295" s="226">
        <v>256000</v>
      </c>
    </row>
    <row r="296" spans="1:36" x14ac:dyDescent="0.25">
      <c r="A296" s="28" t="s">
        <v>10727</v>
      </c>
      <c r="B296" s="28"/>
      <c r="C296" s="28" t="s">
        <v>3131</v>
      </c>
      <c r="D296" s="29">
        <v>7985</v>
      </c>
      <c r="E296" s="29"/>
      <c r="F296" s="28" t="s">
        <v>6412</v>
      </c>
      <c r="G296" s="29">
        <v>16550</v>
      </c>
      <c r="H296" s="29"/>
      <c r="I296" s="28" t="s">
        <v>8238</v>
      </c>
      <c r="J296" s="29">
        <v>39450</v>
      </c>
      <c r="K296" s="29"/>
      <c r="L296" s="28" t="s">
        <v>10065</v>
      </c>
      <c r="M296" s="30">
        <v>284000</v>
      </c>
      <c r="V296" s="3" t="s">
        <v>307</v>
      </c>
      <c r="W296" s="4">
        <v>1646</v>
      </c>
      <c r="AD296"/>
      <c r="AE296"/>
      <c r="AH296" s="225" t="s">
        <v>19012</v>
      </c>
      <c r="AI296" s="225" t="s">
        <v>19013</v>
      </c>
      <c r="AJ296" s="225">
        <v>260000</v>
      </c>
    </row>
    <row r="297" spans="1:36" x14ac:dyDescent="0.25">
      <c r="A297" s="28" t="s">
        <v>10728</v>
      </c>
      <c r="B297" s="28"/>
      <c r="C297" s="28" t="s">
        <v>3132</v>
      </c>
      <c r="D297" s="29">
        <v>7980</v>
      </c>
      <c r="E297" s="29"/>
      <c r="F297" s="28" t="s">
        <v>6413</v>
      </c>
      <c r="G297" s="29">
        <v>16900</v>
      </c>
      <c r="H297" s="29"/>
      <c r="I297" s="28" t="s">
        <v>8239</v>
      </c>
      <c r="J297" s="29">
        <v>39650</v>
      </c>
      <c r="K297" s="29"/>
      <c r="L297" s="28" t="s">
        <v>10066</v>
      </c>
      <c r="M297" s="30">
        <v>278000</v>
      </c>
      <c r="V297" s="3" t="s">
        <v>308</v>
      </c>
      <c r="W297" s="4">
        <v>1646</v>
      </c>
      <c r="AD297"/>
      <c r="AE297"/>
      <c r="AH297" s="226" t="s">
        <v>19014</v>
      </c>
      <c r="AI297" s="226" t="s">
        <v>19015</v>
      </c>
      <c r="AJ297" s="226">
        <v>261000</v>
      </c>
    </row>
    <row r="298" spans="1:36" x14ac:dyDescent="0.25">
      <c r="A298" s="28" t="s">
        <v>10729</v>
      </c>
      <c r="B298" s="28"/>
      <c r="C298" s="28" t="s">
        <v>3133</v>
      </c>
      <c r="D298" s="29">
        <v>7980</v>
      </c>
      <c r="E298" s="29"/>
      <c r="F298" s="28" t="s">
        <v>6414</v>
      </c>
      <c r="G298" s="29">
        <v>16900</v>
      </c>
      <c r="H298" s="29"/>
      <c r="I298" s="28" t="s">
        <v>8240</v>
      </c>
      <c r="J298" s="29"/>
      <c r="K298" s="29"/>
      <c r="L298" s="28" t="s">
        <v>10067</v>
      </c>
      <c r="M298" s="30">
        <v>280000</v>
      </c>
      <c r="V298" s="3" t="s">
        <v>309</v>
      </c>
      <c r="W298" s="4">
        <v>1646</v>
      </c>
      <c r="AD298"/>
      <c r="AE298"/>
      <c r="AH298" s="225" t="s">
        <v>19016</v>
      </c>
      <c r="AI298" s="225" t="s">
        <v>19017</v>
      </c>
      <c r="AJ298" s="225">
        <v>257900</v>
      </c>
    </row>
    <row r="299" spans="1:36" x14ac:dyDescent="0.25">
      <c r="A299" s="28" t="s">
        <v>10730</v>
      </c>
      <c r="B299" s="28"/>
      <c r="C299" s="28" t="s">
        <v>3134</v>
      </c>
      <c r="D299" s="29">
        <v>7975</v>
      </c>
      <c r="E299" s="29"/>
      <c r="F299" s="28" t="s">
        <v>6415</v>
      </c>
      <c r="G299" s="29">
        <v>16920</v>
      </c>
      <c r="H299" s="29"/>
      <c r="I299" s="28" t="s">
        <v>8241</v>
      </c>
      <c r="J299" s="29">
        <v>39790</v>
      </c>
      <c r="K299" s="29"/>
      <c r="L299" s="28" t="s">
        <v>10068</v>
      </c>
      <c r="M299" s="30">
        <v>280500</v>
      </c>
      <c r="V299" s="3" t="s">
        <v>310</v>
      </c>
      <c r="W299" s="4">
        <v>1646</v>
      </c>
      <c r="AD299"/>
      <c r="AE299"/>
      <c r="AH299" s="226" t="s">
        <v>19018</v>
      </c>
      <c r="AI299" s="226" t="s">
        <v>19019</v>
      </c>
      <c r="AJ299" s="226">
        <v>258500</v>
      </c>
    </row>
    <row r="300" spans="1:36" x14ac:dyDescent="0.25">
      <c r="A300" s="28" t="s">
        <v>10731</v>
      </c>
      <c r="B300" s="28"/>
      <c r="C300" s="28" t="s">
        <v>3135</v>
      </c>
      <c r="D300" s="29">
        <v>7975</v>
      </c>
      <c r="E300" s="29"/>
      <c r="F300" s="28" t="s">
        <v>6416</v>
      </c>
      <c r="G300" s="29">
        <v>16950</v>
      </c>
      <c r="H300" s="29"/>
      <c r="I300" s="28" t="s">
        <v>8242</v>
      </c>
      <c r="J300" s="29">
        <v>39790</v>
      </c>
      <c r="K300" s="29"/>
      <c r="L300" s="28" t="s">
        <v>10069</v>
      </c>
      <c r="M300" s="30">
        <v>278000</v>
      </c>
      <c r="V300" s="3" t="s">
        <v>311</v>
      </c>
      <c r="W300" s="4">
        <v>1641</v>
      </c>
      <c r="AD300"/>
      <c r="AE300"/>
      <c r="AH300" s="225" t="s">
        <v>19020</v>
      </c>
      <c r="AI300" s="225" t="s">
        <v>19021</v>
      </c>
      <c r="AJ300" s="225">
        <v>259500</v>
      </c>
    </row>
    <row r="301" spans="1:36" x14ac:dyDescent="0.25">
      <c r="A301" s="28" t="s">
        <v>10732</v>
      </c>
      <c r="B301" s="28"/>
      <c r="C301" s="28" t="s">
        <v>3136</v>
      </c>
      <c r="D301" s="29">
        <v>7977</v>
      </c>
      <c r="E301" s="29"/>
      <c r="F301" s="28" t="s">
        <v>6417</v>
      </c>
      <c r="G301" s="29"/>
      <c r="H301" s="29"/>
      <c r="I301" s="28" t="s">
        <v>8243</v>
      </c>
      <c r="J301" s="29"/>
      <c r="K301" s="29"/>
      <c r="L301" s="28" t="s">
        <v>10070</v>
      </c>
      <c r="M301" s="30">
        <v>281000</v>
      </c>
      <c r="V301" s="3" t="s">
        <v>312</v>
      </c>
      <c r="W301" s="4">
        <v>1640</v>
      </c>
      <c r="AD301"/>
      <c r="AE301"/>
      <c r="AH301" s="226" t="s">
        <v>19022</v>
      </c>
      <c r="AI301" s="226" t="s">
        <v>19023</v>
      </c>
      <c r="AJ301" s="226">
        <v>264200</v>
      </c>
    </row>
    <row r="302" spans="1:36" x14ac:dyDescent="0.25">
      <c r="A302" s="28" t="s">
        <v>10733</v>
      </c>
      <c r="B302" s="28"/>
      <c r="C302" s="28" t="s">
        <v>3137</v>
      </c>
      <c r="D302" s="29">
        <v>7979</v>
      </c>
      <c r="E302" s="29"/>
      <c r="F302" s="28" t="s">
        <v>6418</v>
      </c>
      <c r="G302" s="29"/>
      <c r="H302" s="29"/>
      <c r="I302" s="28" t="s">
        <v>8244</v>
      </c>
      <c r="J302" s="29">
        <v>39510</v>
      </c>
      <c r="K302" s="29"/>
      <c r="L302" s="28" t="s">
        <v>10071</v>
      </c>
      <c r="V302" s="3" t="s">
        <v>313</v>
      </c>
      <c r="W302" s="4">
        <v>1640</v>
      </c>
      <c r="AD302"/>
      <c r="AE302"/>
      <c r="AH302" s="225" t="s">
        <v>19024</v>
      </c>
      <c r="AI302" s="225" t="s">
        <v>19025</v>
      </c>
      <c r="AJ302" s="225">
        <v>264200</v>
      </c>
    </row>
    <row r="303" spans="1:36" x14ac:dyDescent="0.25">
      <c r="A303" s="28" t="s">
        <v>10734</v>
      </c>
      <c r="B303" s="28"/>
      <c r="C303" s="28" t="s">
        <v>3138</v>
      </c>
      <c r="D303" s="29">
        <v>7980</v>
      </c>
      <c r="E303" s="29"/>
      <c r="F303" s="28" t="s">
        <v>6419</v>
      </c>
      <c r="G303" s="29"/>
      <c r="H303" s="29"/>
      <c r="I303" s="28" t="s">
        <v>8245</v>
      </c>
      <c r="J303" s="29">
        <v>39440</v>
      </c>
      <c r="K303" s="29"/>
      <c r="L303" s="28" t="s">
        <v>10072</v>
      </c>
      <c r="M303" s="30">
        <v>277500</v>
      </c>
      <c r="V303" s="3" t="s">
        <v>314</v>
      </c>
      <c r="W303" s="4">
        <v>1640</v>
      </c>
      <c r="AD303"/>
      <c r="AE303"/>
      <c r="AH303" s="226" t="s">
        <v>19026</v>
      </c>
      <c r="AI303" s="226" t="s">
        <v>19027</v>
      </c>
      <c r="AJ303" s="226">
        <v>265000</v>
      </c>
    </row>
    <row r="304" spans="1:36" x14ac:dyDescent="0.25">
      <c r="A304" s="28" t="s">
        <v>10735</v>
      </c>
      <c r="B304" s="28"/>
      <c r="C304" s="28" t="s">
        <v>3139</v>
      </c>
      <c r="D304" s="29">
        <v>7978</v>
      </c>
      <c r="E304" s="29"/>
      <c r="F304" s="28" t="s">
        <v>6420</v>
      </c>
      <c r="G304" s="29">
        <v>16900</v>
      </c>
      <c r="H304" s="29"/>
      <c r="I304" s="28" t="s">
        <v>8246</v>
      </c>
      <c r="J304" s="29">
        <v>39140</v>
      </c>
      <c r="K304" s="29"/>
      <c r="L304" s="28" t="s">
        <v>10073</v>
      </c>
      <c r="M304" s="30">
        <v>278500</v>
      </c>
      <c r="V304" s="3" t="s">
        <v>315</v>
      </c>
      <c r="W304" s="4">
        <v>1640</v>
      </c>
      <c r="AD304"/>
      <c r="AE304"/>
      <c r="AH304" s="225" t="s">
        <v>19028</v>
      </c>
      <c r="AI304" s="225" t="s">
        <v>19029</v>
      </c>
      <c r="AJ304" s="225">
        <v>262200</v>
      </c>
    </row>
    <row r="305" spans="1:39" x14ac:dyDescent="0.25">
      <c r="A305" s="28" t="s">
        <v>10736</v>
      </c>
      <c r="B305" s="28"/>
      <c r="C305" s="28" t="s">
        <v>3140</v>
      </c>
      <c r="D305" s="29">
        <v>7978</v>
      </c>
      <c r="E305" s="29"/>
      <c r="F305" s="28" t="s">
        <v>6421</v>
      </c>
      <c r="G305" s="29">
        <v>17400</v>
      </c>
      <c r="H305" s="29"/>
      <c r="I305" s="28" t="s">
        <v>8247</v>
      </c>
      <c r="J305" s="29">
        <v>38340</v>
      </c>
      <c r="K305" s="29"/>
      <c r="L305" s="28" t="s">
        <v>10074</v>
      </c>
      <c r="M305" s="30">
        <v>275000</v>
      </c>
      <c r="V305" s="3" t="s">
        <v>316</v>
      </c>
      <c r="W305" s="4">
        <v>1640</v>
      </c>
      <c r="AD305"/>
      <c r="AE305"/>
      <c r="AH305" s="226" t="s">
        <v>19030</v>
      </c>
      <c r="AI305" s="226" t="s">
        <v>19031</v>
      </c>
      <c r="AJ305" s="226">
        <v>262700</v>
      </c>
    </row>
    <row r="306" spans="1:39" x14ac:dyDescent="0.25">
      <c r="A306" s="28" t="s">
        <v>10737</v>
      </c>
      <c r="B306" s="28"/>
      <c r="C306" s="28" t="s">
        <v>3141</v>
      </c>
      <c r="D306" s="29">
        <v>7971</v>
      </c>
      <c r="E306" s="29"/>
      <c r="F306" s="28" t="s">
        <v>6422</v>
      </c>
      <c r="G306" s="29">
        <v>18200</v>
      </c>
      <c r="H306" s="29"/>
      <c r="I306" s="28" t="s">
        <v>8248</v>
      </c>
      <c r="J306" s="29">
        <v>38200</v>
      </c>
      <c r="K306" s="29"/>
      <c r="L306" s="28" t="s">
        <v>10075</v>
      </c>
      <c r="M306" s="30">
        <v>275500</v>
      </c>
      <c r="V306" s="3" t="s">
        <v>317</v>
      </c>
      <c r="W306" s="4">
        <v>1630</v>
      </c>
      <c r="AD306"/>
      <c r="AE306"/>
      <c r="AH306" s="225" t="s">
        <v>19032</v>
      </c>
      <c r="AI306" s="225" t="s">
        <v>19033</v>
      </c>
      <c r="AJ306" s="225">
        <v>262800</v>
      </c>
      <c r="AK306">
        <f>AVERAGE(AJ282:AJ306)</f>
        <v>261228</v>
      </c>
      <c r="AL306" s="227" t="s">
        <v>19034</v>
      </c>
      <c r="AM306">
        <f>AK306/AK282-1</f>
        <v>-4.5206373272326017E-2</v>
      </c>
    </row>
    <row r="307" spans="1:39" x14ac:dyDescent="0.25">
      <c r="A307" s="28" t="s">
        <v>10738</v>
      </c>
      <c r="B307" s="28"/>
      <c r="C307" s="28" t="s">
        <v>3142</v>
      </c>
      <c r="D307" s="29">
        <v>7971</v>
      </c>
      <c r="E307" s="29"/>
      <c r="F307" s="28" t="s">
        <v>6423</v>
      </c>
      <c r="G307" s="29">
        <v>18200</v>
      </c>
      <c r="H307" s="29"/>
      <c r="I307" s="28" t="s">
        <v>8249</v>
      </c>
      <c r="J307" s="29">
        <v>38240</v>
      </c>
      <c r="K307" s="29"/>
      <c r="L307" s="28" t="s">
        <v>10076</v>
      </c>
      <c r="M307" s="30">
        <v>280500</v>
      </c>
      <c r="V307" s="3" t="s">
        <v>318</v>
      </c>
      <c r="W307" s="4">
        <v>1630</v>
      </c>
      <c r="AD307"/>
      <c r="AE307"/>
      <c r="AH307" s="226" t="s">
        <v>19035</v>
      </c>
      <c r="AI307" s="226" t="s">
        <v>19036</v>
      </c>
      <c r="AJ307" s="226">
        <v>262400</v>
      </c>
    </row>
    <row r="308" spans="1:39" x14ac:dyDescent="0.25">
      <c r="A308" s="28" t="s">
        <v>10739</v>
      </c>
      <c r="B308" s="28"/>
      <c r="C308" s="28" t="s">
        <v>3143</v>
      </c>
      <c r="D308" s="29">
        <v>7980</v>
      </c>
      <c r="E308" s="29"/>
      <c r="F308" s="28" t="s">
        <v>6424</v>
      </c>
      <c r="G308" s="29"/>
      <c r="H308" s="29"/>
      <c r="I308" s="28" t="s">
        <v>8250</v>
      </c>
      <c r="J308" s="29"/>
      <c r="K308" s="29"/>
      <c r="L308" s="28" t="s">
        <v>10077</v>
      </c>
      <c r="M308" s="30">
        <v>279500</v>
      </c>
      <c r="V308" s="3" t="s">
        <v>319</v>
      </c>
      <c r="W308" s="4">
        <v>1630</v>
      </c>
      <c r="AD308"/>
      <c r="AE308"/>
      <c r="AH308" s="225" t="s">
        <v>19037</v>
      </c>
      <c r="AI308" s="225" t="s">
        <v>19038</v>
      </c>
      <c r="AJ308" s="225">
        <v>264200</v>
      </c>
    </row>
    <row r="309" spans="1:39" x14ac:dyDescent="0.25">
      <c r="A309" s="28" t="s">
        <v>10740</v>
      </c>
      <c r="B309" s="28"/>
      <c r="C309" s="28" t="s">
        <v>3144</v>
      </c>
      <c r="D309" s="29">
        <v>7977</v>
      </c>
      <c r="E309" s="29"/>
      <c r="F309" s="28" t="s">
        <v>6425</v>
      </c>
      <c r="G309" s="29">
        <v>19000</v>
      </c>
      <c r="H309" s="29"/>
      <c r="I309" s="28" t="s">
        <v>8251</v>
      </c>
      <c r="J309" s="29">
        <v>38080</v>
      </c>
      <c r="K309" s="29"/>
      <c r="L309" s="28" t="s">
        <v>10078</v>
      </c>
      <c r="V309" s="3" t="s">
        <v>320</v>
      </c>
      <c r="W309" s="4">
        <v>1626</v>
      </c>
      <c r="AD309"/>
      <c r="AE309"/>
      <c r="AH309" s="226" t="s">
        <v>19039</v>
      </c>
      <c r="AI309" s="226" t="s">
        <v>19040</v>
      </c>
      <c r="AJ309" s="226">
        <v>266000</v>
      </c>
    </row>
    <row r="310" spans="1:39" x14ac:dyDescent="0.25">
      <c r="A310" s="28" t="s">
        <v>10741</v>
      </c>
      <c r="B310" s="28"/>
      <c r="C310" s="28" t="s">
        <v>3145</v>
      </c>
      <c r="D310" s="29">
        <v>7970</v>
      </c>
      <c r="E310" s="29"/>
      <c r="F310" s="28" t="s">
        <v>6426</v>
      </c>
      <c r="G310" s="29"/>
      <c r="H310" s="29"/>
      <c r="I310" s="28" t="s">
        <v>8252</v>
      </c>
      <c r="J310" s="29">
        <v>38330</v>
      </c>
      <c r="K310" s="29"/>
      <c r="L310" s="28" t="s">
        <v>10079</v>
      </c>
      <c r="M310" s="30">
        <v>279000</v>
      </c>
      <c r="V310" s="3" t="s">
        <v>321</v>
      </c>
      <c r="W310" s="4">
        <v>1626</v>
      </c>
      <c r="AD310"/>
      <c r="AE310"/>
      <c r="AH310" s="225" t="s">
        <v>19041</v>
      </c>
      <c r="AI310" s="225" t="s">
        <v>19042</v>
      </c>
      <c r="AJ310" s="225">
        <v>271200</v>
      </c>
    </row>
    <row r="311" spans="1:39" x14ac:dyDescent="0.25">
      <c r="A311" s="28" t="s">
        <v>10742</v>
      </c>
      <c r="B311" s="28"/>
      <c r="C311" s="28" t="s">
        <v>3146</v>
      </c>
      <c r="D311" s="29">
        <v>7973</v>
      </c>
      <c r="E311" s="29"/>
      <c r="F311" s="28" t="s">
        <v>6427</v>
      </c>
      <c r="G311" s="29">
        <v>21000</v>
      </c>
      <c r="H311" s="29"/>
      <c r="I311" s="28" t="s">
        <v>8253</v>
      </c>
      <c r="J311" s="29">
        <v>38500</v>
      </c>
      <c r="K311" s="29"/>
      <c r="L311" s="28" t="s">
        <v>10080</v>
      </c>
      <c r="M311" s="30">
        <v>280000</v>
      </c>
      <c r="V311" s="3" t="s">
        <v>322</v>
      </c>
      <c r="W311" s="4">
        <v>1626</v>
      </c>
      <c r="AD311"/>
      <c r="AE311"/>
      <c r="AH311" s="226" t="s">
        <v>19043</v>
      </c>
      <c r="AI311" s="226" t="s">
        <v>19044</v>
      </c>
      <c r="AJ311" s="226">
        <v>269200</v>
      </c>
    </row>
    <row r="312" spans="1:39" x14ac:dyDescent="0.25">
      <c r="A312" s="28" t="s">
        <v>10743</v>
      </c>
      <c r="B312" s="28"/>
      <c r="C312" s="28" t="s">
        <v>3147</v>
      </c>
      <c r="D312" s="29">
        <v>7973</v>
      </c>
      <c r="E312" s="29"/>
      <c r="F312" s="28" t="s">
        <v>6428</v>
      </c>
      <c r="G312" s="29"/>
      <c r="H312" s="29"/>
      <c r="I312" s="28" t="s">
        <v>8254</v>
      </c>
      <c r="J312" s="29">
        <v>38540</v>
      </c>
      <c r="K312" s="29"/>
      <c r="L312" s="28" t="s">
        <v>10081</v>
      </c>
      <c r="M312" s="30">
        <v>282500</v>
      </c>
      <c r="V312" s="3" t="s">
        <v>323</v>
      </c>
      <c r="W312" s="4">
        <v>1626</v>
      </c>
      <c r="AD312"/>
      <c r="AE312"/>
      <c r="AH312" s="225" t="s">
        <v>19045</v>
      </c>
      <c r="AI312" s="225" t="s">
        <v>19046</v>
      </c>
      <c r="AJ312" s="225">
        <v>270500</v>
      </c>
    </row>
    <row r="313" spans="1:39" x14ac:dyDescent="0.25">
      <c r="A313" s="28" t="s">
        <v>10744</v>
      </c>
      <c r="B313" s="28"/>
      <c r="C313" s="28" t="s">
        <v>3148</v>
      </c>
      <c r="D313" s="29">
        <v>7965</v>
      </c>
      <c r="E313" s="29"/>
      <c r="F313" s="28" t="s">
        <v>6429</v>
      </c>
      <c r="G313" s="29">
        <v>19000</v>
      </c>
      <c r="H313" s="29"/>
      <c r="I313" s="28" t="s">
        <v>8255</v>
      </c>
      <c r="J313" s="29">
        <v>38600</v>
      </c>
      <c r="K313" s="29"/>
      <c r="L313" s="28" t="s">
        <v>10082</v>
      </c>
      <c r="M313" s="30">
        <v>280500</v>
      </c>
      <c r="V313" s="3" t="s">
        <v>324</v>
      </c>
      <c r="W313" s="4">
        <v>1626</v>
      </c>
      <c r="AD313"/>
      <c r="AE313"/>
      <c r="AH313" s="226" t="s">
        <v>19047</v>
      </c>
      <c r="AI313" s="226" t="s">
        <v>19048</v>
      </c>
      <c r="AJ313" s="226">
        <v>270500</v>
      </c>
    </row>
    <row r="314" spans="1:39" x14ac:dyDescent="0.25">
      <c r="A314" s="28" t="s">
        <v>10745</v>
      </c>
      <c r="B314" s="28"/>
      <c r="C314" s="28" t="s">
        <v>3149</v>
      </c>
      <c r="D314" s="29">
        <v>7965</v>
      </c>
      <c r="E314" s="29"/>
      <c r="F314" s="28" t="s">
        <v>6430</v>
      </c>
      <c r="G314" s="29">
        <v>17000</v>
      </c>
      <c r="H314" s="29"/>
      <c r="I314" s="28" t="s">
        <v>8256</v>
      </c>
      <c r="J314" s="29">
        <v>38580</v>
      </c>
      <c r="K314" s="29"/>
      <c r="L314" s="28" t="s">
        <v>10083</v>
      </c>
      <c r="M314" s="30">
        <v>280500</v>
      </c>
      <c r="V314" s="3" t="s">
        <v>325</v>
      </c>
      <c r="W314" s="4">
        <v>1626</v>
      </c>
      <c r="AD314"/>
      <c r="AE314"/>
      <c r="AH314" s="225" t="s">
        <v>19049</v>
      </c>
      <c r="AI314" s="225" t="s">
        <v>19050</v>
      </c>
      <c r="AJ314" s="225">
        <v>269500</v>
      </c>
    </row>
    <row r="315" spans="1:39" x14ac:dyDescent="0.25">
      <c r="A315" s="28" t="s">
        <v>10746</v>
      </c>
      <c r="B315" s="28"/>
      <c r="C315" s="28" t="s">
        <v>3150</v>
      </c>
      <c r="D315" s="29">
        <v>7964</v>
      </c>
      <c r="E315" s="29"/>
      <c r="F315" s="28" t="s">
        <v>6431</v>
      </c>
      <c r="G315" s="29"/>
      <c r="H315" s="29"/>
      <c r="I315" s="28" t="s">
        <v>8257</v>
      </c>
      <c r="J315" s="29"/>
      <c r="K315" s="29"/>
      <c r="L315" s="28" t="s">
        <v>10084</v>
      </c>
      <c r="M315" s="30">
        <v>280000</v>
      </c>
      <c r="V315" s="3" t="s">
        <v>326</v>
      </c>
      <c r="W315" s="4">
        <v>1626</v>
      </c>
      <c r="AD315"/>
      <c r="AE315"/>
      <c r="AH315" s="226" t="s">
        <v>19051</v>
      </c>
      <c r="AI315" s="226" t="s">
        <v>19052</v>
      </c>
      <c r="AJ315" s="226">
        <v>269880</v>
      </c>
    </row>
    <row r="316" spans="1:39" x14ac:dyDescent="0.25">
      <c r="A316" s="28" t="s">
        <v>10747</v>
      </c>
      <c r="B316" s="28"/>
      <c r="C316" s="28" t="s">
        <v>3151</v>
      </c>
      <c r="D316" s="29">
        <v>7963</v>
      </c>
      <c r="E316" s="29"/>
      <c r="F316" s="28" t="s">
        <v>6432</v>
      </c>
      <c r="G316" s="29">
        <v>17700</v>
      </c>
      <c r="H316" s="29"/>
      <c r="I316" s="28" t="s">
        <v>8258</v>
      </c>
      <c r="J316" s="29">
        <v>38590</v>
      </c>
      <c r="K316" s="29"/>
      <c r="L316" s="28" t="s">
        <v>10085</v>
      </c>
      <c r="V316" s="3" t="s">
        <v>327</v>
      </c>
      <c r="W316" s="4">
        <v>1626</v>
      </c>
      <c r="AD316"/>
      <c r="AE316"/>
      <c r="AH316" s="225" t="s">
        <v>19053</v>
      </c>
      <c r="AI316" s="225" t="s">
        <v>19054</v>
      </c>
      <c r="AJ316" s="225">
        <v>275270</v>
      </c>
    </row>
    <row r="317" spans="1:39" x14ac:dyDescent="0.25">
      <c r="A317" s="28" t="s">
        <v>10748</v>
      </c>
      <c r="B317" s="28"/>
      <c r="C317" s="28" t="s">
        <v>3152</v>
      </c>
      <c r="D317" s="29">
        <v>7962</v>
      </c>
      <c r="E317" s="29"/>
      <c r="F317" s="28" t="s">
        <v>6433</v>
      </c>
      <c r="G317" s="29">
        <v>18300</v>
      </c>
      <c r="H317" s="29"/>
      <c r="I317" s="28" t="s">
        <v>8259</v>
      </c>
      <c r="J317" s="29">
        <v>38510</v>
      </c>
      <c r="K317" s="29"/>
      <c r="L317" s="28" t="s">
        <v>10086</v>
      </c>
      <c r="M317" s="30">
        <v>282500</v>
      </c>
      <c r="V317" s="3" t="s">
        <v>328</v>
      </c>
      <c r="W317" s="4">
        <v>1626</v>
      </c>
      <c r="AD317"/>
      <c r="AE317"/>
      <c r="AH317" s="226" t="s">
        <v>19055</v>
      </c>
      <c r="AI317" s="226" t="s">
        <v>19056</v>
      </c>
      <c r="AJ317" s="226">
        <v>275200</v>
      </c>
    </row>
    <row r="318" spans="1:39" x14ac:dyDescent="0.25">
      <c r="A318" s="28" t="s">
        <v>10749</v>
      </c>
      <c r="B318" s="28"/>
      <c r="C318" s="28" t="s">
        <v>3153</v>
      </c>
      <c r="D318" s="29">
        <v>7971</v>
      </c>
      <c r="E318" s="29"/>
      <c r="F318" s="28" t="s">
        <v>6434</v>
      </c>
      <c r="G318" s="29">
        <v>18300</v>
      </c>
      <c r="H318" s="29"/>
      <c r="I318" s="28" t="s">
        <v>8260</v>
      </c>
      <c r="J318" s="29">
        <v>38230</v>
      </c>
      <c r="K318" s="29"/>
      <c r="L318" s="28" t="s">
        <v>10087</v>
      </c>
      <c r="M318" s="30">
        <v>280500</v>
      </c>
      <c r="V318" s="3" t="s">
        <v>329</v>
      </c>
      <c r="W318" s="4">
        <v>1626</v>
      </c>
      <c r="AD318"/>
      <c r="AE318"/>
      <c r="AH318" s="225" t="s">
        <v>19057</v>
      </c>
      <c r="AI318" s="225" t="s">
        <v>19058</v>
      </c>
      <c r="AJ318" s="225">
        <v>276800</v>
      </c>
    </row>
    <row r="319" spans="1:39" x14ac:dyDescent="0.25">
      <c r="A319" s="28" t="s">
        <v>10750</v>
      </c>
      <c r="B319" s="28"/>
      <c r="C319" s="28" t="s">
        <v>3154</v>
      </c>
      <c r="D319" s="29">
        <v>7971</v>
      </c>
      <c r="E319" s="29"/>
      <c r="F319" s="28" t="s">
        <v>6435</v>
      </c>
      <c r="G319" s="29"/>
      <c r="H319" s="29"/>
      <c r="I319" s="28" t="s">
        <v>8261</v>
      </c>
      <c r="J319" s="29">
        <v>38210</v>
      </c>
      <c r="K319" s="29"/>
      <c r="L319" s="28" t="s">
        <v>10088</v>
      </c>
      <c r="M319" s="30">
        <v>279500</v>
      </c>
      <c r="V319" s="3" t="s">
        <v>330</v>
      </c>
      <c r="W319" s="4">
        <v>1626</v>
      </c>
      <c r="AD319"/>
      <c r="AE319"/>
      <c r="AH319" s="226" t="s">
        <v>19059</v>
      </c>
      <c r="AI319" s="226" t="s">
        <v>19060</v>
      </c>
      <c r="AJ319" s="226">
        <v>277500</v>
      </c>
    </row>
    <row r="320" spans="1:39" x14ac:dyDescent="0.25">
      <c r="A320" s="28" t="s">
        <v>10751</v>
      </c>
      <c r="B320" s="28"/>
      <c r="C320" s="28" t="s">
        <v>3155</v>
      </c>
      <c r="D320" s="29">
        <v>7981</v>
      </c>
      <c r="E320" s="29"/>
      <c r="F320" s="28" t="s">
        <v>6436</v>
      </c>
      <c r="G320" s="29">
        <v>18300</v>
      </c>
      <c r="H320" s="29"/>
      <c r="I320" s="28" t="s">
        <v>8262</v>
      </c>
      <c r="J320" s="29">
        <v>38260</v>
      </c>
      <c r="K320" s="29"/>
      <c r="L320" s="28" t="s">
        <v>10089</v>
      </c>
      <c r="M320" s="30">
        <v>278000</v>
      </c>
      <c r="V320" s="3" t="s">
        <v>331</v>
      </c>
      <c r="W320" s="4">
        <v>1626</v>
      </c>
      <c r="AD320"/>
      <c r="AE320"/>
      <c r="AH320" s="225" t="s">
        <v>19061</v>
      </c>
      <c r="AI320" s="225" t="s">
        <v>19062</v>
      </c>
      <c r="AJ320" s="225">
        <v>279800</v>
      </c>
    </row>
    <row r="321" spans="1:39" x14ac:dyDescent="0.25">
      <c r="A321" s="28" t="s">
        <v>10752</v>
      </c>
      <c r="B321" s="28"/>
      <c r="C321" s="28" t="s">
        <v>3156</v>
      </c>
      <c r="D321" s="29">
        <v>7981</v>
      </c>
      <c r="E321" s="29"/>
      <c r="F321" s="28" t="s">
        <v>6437</v>
      </c>
      <c r="G321" s="29"/>
      <c r="H321" s="29"/>
      <c r="I321" s="28" t="s">
        <v>8263</v>
      </c>
      <c r="J321" s="29">
        <v>38240</v>
      </c>
      <c r="K321" s="29"/>
      <c r="L321" s="28" t="s">
        <v>10090</v>
      </c>
      <c r="M321" s="30">
        <v>276000</v>
      </c>
      <c r="V321" s="3" t="s">
        <v>332</v>
      </c>
      <c r="W321" s="4">
        <v>1626</v>
      </c>
      <c r="AD321"/>
      <c r="AE321"/>
      <c r="AH321" s="226" t="s">
        <v>19063</v>
      </c>
      <c r="AI321" s="226" t="s">
        <v>19064</v>
      </c>
      <c r="AJ321" s="226">
        <v>280800</v>
      </c>
    </row>
    <row r="322" spans="1:39" x14ac:dyDescent="0.25">
      <c r="A322" s="28" t="s">
        <v>10753</v>
      </c>
      <c r="B322" s="28"/>
      <c r="C322" s="28" t="s">
        <v>3157</v>
      </c>
      <c r="D322" s="29">
        <v>7988</v>
      </c>
      <c r="E322" s="29"/>
      <c r="F322" s="28" t="s">
        <v>6438</v>
      </c>
      <c r="G322" s="29"/>
      <c r="H322" s="29"/>
      <c r="I322" s="28" t="s">
        <v>8264</v>
      </c>
      <c r="J322" s="29"/>
      <c r="K322" s="29"/>
      <c r="L322" s="28" t="s">
        <v>10091</v>
      </c>
      <c r="M322" s="30">
        <v>275000</v>
      </c>
      <c r="V322" s="3" t="s">
        <v>333</v>
      </c>
      <c r="W322" s="4">
        <v>1626</v>
      </c>
      <c r="AD322"/>
      <c r="AE322"/>
      <c r="AH322" s="225" t="s">
        <v>19065</v>
      </c>
      <c r="AI322" s="225" t="s">
        <v>19066</v>
      </c>
      <c r="AJ322" s="225">
        <v>281200</v>
      </c>
    </row>
    <row r="323" spans="1:39" x14ac:dyDescent="0.25">
      <c r="A323" s="28" t="s">
        <v>10754</v>
      </c>
      <c r="B323" s="28"/>
      <c r="C323" s="28" t="s">
        <v>3158</v>
      </c>
      <c r="D323" s="29">
        <v>7986</v>
      </c>
      <c r="E323" s="29"/>
      <c r="F323" s="28" t="s">
        <v>6439</v>
      </c>
      <c r="G323" s="29">
        <v>17750</v>
      </c>
      <c r="H323" s="29"/>
      <c r="I323" s="28" t="s">
        <v>8265</v>
      </c>
      <c r="J323" s="29">
        <v>38430</v>
      </c>
      <c r="K323" s="29"/>
      <c r="L323" s="28" t="s">
        <v>10092</v>
      </c>
      <c r="V323" s="3" t="s">
        <v>334</v>
      </c>
      <c r="W323" s="4">
        <v>1626</v>
      </c>
      <c r="AD323"/>
      <c r="AE323"/>
      <c r="AH323" s="226" t="s">
        <v>19067</v>
      </c>
      <c r="AI323" s="226" t="s">
        <v>19068</v>
      </c>
      <c r="AJ323" s="226">
        <v>278000</v>
      </c>
    </row>
    <row r="324" spans="1:39" x14ac:dyDescent="0.25">
      <c r="A324" s="28" t="s">
        <v>10755</v>
      </c>
      <c r="B324" s="28"/>
      <c r="C324" s="28" t="s">
        <v>3159</v>
      </c>
      <c r="D324" s="29">
        <v>7970</v>
      </c>
      <c r="E324" s="29"/>
      <c r="F324" s="28" t="s">
        <v>6440</v>
      </c>
      <c r="G324" s="29">
        <v>18500</v>
      </c>
      <c r="H324" s="29"/>
      <c r="I324" s="28" t="s">
        <v>8266</v>
      </c>
      <c r="J324" s="29">
        <v>38520</v>
      </c>
      <c r="K324" s="29"/>
      <c r="L324" s="28" t="s">
        <v>10093</v>
      </c>
      <c r="M324" s="30">
        <v>266500</v>
      </c>
      <c r="V324" s="3" t="s">
        <v>335</v>
      </c>
      <c r="W324" s="4">
        <v>1626</v>
      </c>
      <c r="AD324"/>
      <c r="AE324"/>
      <c r="AH324" s="225" t="s">
        <v>19069</v>
      </c>
      <c r="AI324" s="225" t="s">
        <v>19070</v>
      </c>
      <c r="AJ324" s="225">
        <v>275000</v>
      </c>
    </row>
    <row r="325" spans="1:39" x14ac:dyDescent="0.25">
      <c r="A325" s="28" t="s">
        <v>10756</v>
      </c>
      <c r="B325" s="28"/>
      <c r="C325" s="28" t="s">
        <v>3160</v>
      </c>
      <c r="D325" s="29">
        <v>7980</v>
      </c>
      <c r="E325" s="29"/>
      <c r="F325" s="28" t="s">
        <v>6441</v>
      </c>
      <c r="G325" s="29">
        <v>18800</v>
      </c>
      <c r="H325" s="29"/>
      <c r="I325" s="28" t="s">
        <v>8267</v>
      </c>
      <c r="J325" s="29">
        <v>38470</v>
      </c>
      <c r="K325" s="29"/>
      <c r="L325" s="28" t="s">
        <v>10094</v>
      </c>
      <c r="M325" s="30">
        <v>268500</v>
      </c>
      <c r="V325" s="3" t="s">
        <v>336</v>
      </c>
      <c r="W325" s="4">
        <v>1626</v>
      </c>
      <c r="AD325"/>
      <c r="AE325"/>
      <c r="AH325" s="226" t="s">
        <v>19071</v>
      </c>
      <c r="AI325" s="226" t="s">
        <v>19072</v>
      </c>
      <c r="AJ325" s="226">
        <v>279200</v>
      </c>
    </row>
    <row r="326" spans="1:39" x14ac:dyDescent="0.25">
      <c r="A326" s="28" t="s">
        <v>10757</v>
      </c>
      <c r="B326" s="28"/>
      <c r="C326" s="28" t="s">
        <v>3161</v>
      </c>
      <c r="D326" s="29">
        <v>7980</v>
      </c>
      <c r="E326" s="29"/>
      <c r="F326" s="28" t="s">
        <v>6442</v>
      </c>
      <c r="G326" s="29">
        <v>18900</v>
      </c>
      <c r="H326" s="29"/>
      <c r="I326" s="28" t="s">
        <v>8268</v>
      </c>
      <c r="J326" s="29">
        <v>38360</v>
      </c>
      <c r="K326" s="29"/>
      <c r="L326" s="28" t="s">
        <v>10095</v>
      </c>
      <c r="M326" s="30">
        <v>267700</v>
      </c>
      <c r="V326" s="3" t="s">
        <v>337</v>
      </c>
      <c r="W326" s="4">
        <v>1626</v>
      </c>
      <c r="AD326"/>
      <c r="AE326"/>
      <c r="AH326" s="225" t="s">
        <v>19073</v>
      </c>
      <c r="AI326" s="225" t="s">
        <v>19074</v>
      </c>
      <c r="AJ326" s="225">
        <v>278500</v>
      </c>
    </row>
    <row r="327" spans="1:39" x14ac:dyDescent="0.25">
      <c r="A327" s="28" t="s">
        <v>10758</v>
      </c>
      <c r="B327" s="28"/>
      <c r="C327" s="28" t="s">
        <v>3162</v>
      </c>
      <c r="D327" s="29">
        <v>7977</v>
      </c>
      <c r="E327" s="29"/>
      <c r="F327" s="28" t="s">
        <v>6443</v>
      </c>
      <c r="G327" s="29">
        <v>19200</v>
      </c>
      <c r="H327" s="29"/>
      <c r="I327" s="28" t="s">
        <v>8269</v>
      </c>
      <c r="J327" s="29">
        <v>38260</v>
      </c>
      <c r="K327" s="29"/>
      <c r="L327" s="28" t="s">
        <v>10096</v>
      </c>
      <c r="V327" s="3" t="s">
        <v>338</v>
      </c>
      <c r="W327" s="4">
        <v>1626</v>
      </c>
      <c r="AD327"/>
      <c r="AE327"/>
      <c r="AH327" s="226" t="s">
        <v>19075</v>
      </c>
      <c r="AI327" s="226" t="s">
        <v>19076</v>
      </c>
      <c r="AJ327" s="226">
        <v>276500</v>
      </c>
    </row>
    <row r="328" spans="1:39" x14ac:dyDescent="0.25">
      <c r="A328" s="28" t="s">
        <v>10759</v>
      </c>
      <c r="B328" s="28"/>
      <c r="C328" s="28" t="s">
        <v>3163</v>
      </c>
      <c r="D328" s="29">
        <v>7977</v>
      </c>
      <c r="E328" s="29"/>
      <c r="F328" s="28" t="s">
        <v>6444</v>
      </c>
      <c r="G328" s="29"/>
      <c r="H328" s="29"/>
      <c r="I328" s="28" t="s">
        <v>8270</v>
      </c>
      <c r="J328" s="29">
        <v>38260</v>
      </c>
      <c r="K328" s="29"/>
      <c r="L328" s="28" t="s">
        <v>10097</v>
      </c>
      <c r="M328" s="30">
        <v>265800</v>
      </c>
      <c r="V328" s="3" t="s">
        <v>339</v>
      </c>
      <c r="W328" s="4">
        <v>1626</v>
      </c>
      <c r="AD328"/>
      <c r="AE328"/>
      <c r="AH328" s="225" t="s">
        <v>19077</v>
      </c>
      <c r="AI328" s="225" t="s">
        <v>19078</v>
      </c>
      <c r="AJ328" s="225">
        <v>275700</v>
      </c>
    </row>
    <row r="329" spans="1:39" x14ac:dyDescent="0.25">
      <c r="A329" s="28" t="s">
        <v>10760</v>
      </c>
      <c r="B329" s="28"/>
      <c r="C329" s="28" t="s">
        <v>3164</v>
      </c>
      <c r="D329" s="29">
        <v>7980</v>
      </c>
      <c r="E329" s="29"/>
      <c r="F329" s="28" t="s">
        <v>6445</v>
      </c>
      <c r="G329" s="29"/>
      <c r="H329" s="29"/>
      <c r="I329" s="28" t="s">
        <v>8271</v>
      </c>
      <c r="J329" s="29"/>
      <c r="K329" s="29"/>
      <c r="L329" s="28" t="s">
        <v>10098</v>
      </c>
      <c r="M329" s="30">
        <v>264800</v>
      </c>
      <c r="V329" s="3" t="s">
        <v>340</v>
      </c>
      <c r="W329" s="4">
        <v>1621</v>
      </c>
      <c r="AD329"/>
      <c r="AE329"/>
      <c r="AH329" s="226" t="s">
        <v>19079</v>
      </c>
      <c r="AI329" s="226" t="s">
        <v>19080</v>
      </c>
      <c r="AJ329" s="226">
        <v>277400</v>
      </c>
      <c r="AK329">
        <f>AVERAGE(AJ306:AJ329)</f>
        <v>273460.41666666669</v>
      </c>
      <c r="AL329" s="227" t="s">
        <v>19081</v>
      </c>
      <c r="AM329">
        <f>AK329/AK306-1</f>
        <v>4.6826590819769365E-2</v>
      </c>
    </row>
    <row r="330" spans="1:39" x14ac:dyDescent="0.25">
      <c r="A330" s="28" t="s">
        <v>10761</v>
      </c>
      <c r="B330" s="28"/>
      <c r="C330" s="28" t="s">
        <v>3165</v>
      </c>
      <c r="D330" s="29">
        <v>7980</v>
      </c>
      <c r="E330" s="29"/>
      <c r="F330" s="28" t="s">
        <v>6446</v>
      </c>
      <c r="G330" s="29"/>
      <c r="H330" s="29"/>
      <c r="I330" s="28" t="s">
        <v>8272</v>
      </c>
      <c r="J330" s="29">
        <v>38290</v>
      </c>
      <c r="K330" s="29"/>
      <c r="L330" s="28" t="s">
        <v>10099</v>
      </c>
      <c r="V330" s="3" t="s">
        <v>341</v>
      </c>
      <c r="W330" s="4">
        <v>1621</v>
      </c>
      <c r="AD330"/>
      <c r="AE330"/>
      <c r="AH330" s="225" t="s">
        <v>19082</v>
      </c>
      <c r="AI330" s="225" t="s">
        <v>19083</v>
      </c>
      <c r="AJ330" s="225">
        <v>278600</v>
      </c>
    </row>
    <row r="331" spans="1:39" x14ac:dyDescent="0.25">
      <c r="A331" s="28" t="s">
        <v>10762</v>
      </c>
      <c r="B331" s="28"/>
      <c r="C331" s="28" t="s">
        <v>3166</v>
      </c>
      <c r="D331" s="29">
        <v>7980</v>
      </c>
      <c r="E331" s="29"/>
      <c r="F331" s="28" t="s">
        <v>6447</v>
      </c>
      <c r="G331" s="29">
        <v>19400</v>
      </c>
      <c r="H331" s="29"/>
      <c r="I331" s="28" t="s">
        <v>8273</v>
      </c>
      <c r="J331" s="29">
        <v>38230</v>
      </c>
      <c r="K331" s="29"/>
      <c r="L331" s="28" t="s">
        <v>10100</v>
      </c>
      <c r="M331" s="30">
        <v>268000</v>
      </c>
      <c r="V331" s="3" t="s">
        <v>342</v>
      </c>
      <c r="W331" s="4">
        <v>1621</v>
      </c>
      <c r="AD331"/>
      <c r="AE331"/>
      <c r="AH331" s="226" t="s">
        <v>19084</v>
      </c>
      <c r="AI331" s="226" t="s">
        <v>19085</v>
      </c>
      <c r="AJ331" s="226">
        <v>278600</v>
      </c>
    </row>
    <row r="332" spans="1:39" x14ac:dyDescent="0.25">
      <c r="A332" s="28" t="s">
        <v>10763</v>
      </c>
      <c r="B332" s="28"/>
      <c r="C332" s="28" t="s">
        <v>3167</v>
      </c>
      <c r="D332" s="29">
        <v>7986</v>
      </c>
      <c r="E332" s="29"/>
      <c r="F332" s="28" t="s">
        <v>6448</v>
      </c>
      <c r="G332" s="29">
        <v>19000</v>
      </c>
      <c r="H332" s="29"/>
      <c r="I332" s="28" t="s">
        <v>8274</v>
      </c>
      <c r="J332" s="29">
        <v>38140</v>
      </c>
      <c r="K332" s="29"/>
      <c r="L332" s="28" t="s">
        <v>10101</v>
      </c>
      <c r="M332" s="30">
        <v>271000</v>
      </c>
      <c r="V332" s="3" t="s">
        <v>343</v>
      </c>
      <c r="W332" s="4">
        <v>1614</v>
      </c>
      <c r="AD332"/>
      <c r="AE332"/>
      <c r="AH332" s="225" t="s">
        <v>19086</v>
      </c>
      <c r="AI332" s="225" t="s">
        <v>19087</v>
      </c>
      <c r="AJ332" s="225">
        <v>277900</v>
      </c>
    </row>
    <row r="333" spans="1:39" x14ac:dyDescent="0.25">
      <c r="A333" s="28" t="s">
        <v>10764</v>
      </c>
      <c r="B333" s="28"/>
      <c r="C333" s="28" t="s">
        <v>3168</v>
      </c>
      <c r="D333" s="29">
        <v>7986</v>
      </c>
      <c r="E333" s="29"/>
      <c r="F333" s="28" t="s">
        <v>6449</v>
      </c>
      <c r="G333" s="29">
        <v>19350</v>
      </c>
      <c r="H333" s="29"/>
      <c r="I333" s="28" t="s">
        <v>8275</v>
      </c>
      <c r="J333" s="29">
        <v>38080</v>
      </c>
      <c r="K333" s="29"/>
      <c r="L333" s="28" t="s">
        <v>10102</v>
      </c>
      <c r="M333" s="30">
        <v>272700</v>
      </c>
      <c r="V333" s="3" t="s">
        <v>344</v>
      </c>
      <c r="W333" s="4">
        <v>1614</v>
      </c>
      <c r="AD333"/>
      <c r="AE333"/>
      <c r="AH333" s="226" t="s">
        <v>19088</v>
      </c>
      <c r="AI333" s="226" t="s">
        <v>19089</v>
      </c>
      <c r="AJ333" s="226">
        <v>278600</v>
      </c>
    </row>
    <row r="334" spans="1:39" x14ac:dyDescent="0.25">
      <c r="A334" s="28" t="s">
        <v>10765</v>
      </c>
      <c r="B334" s="28"/>
      <c r="C334" s="28" t="s">
        <v>3169</v>
      </c>
      <c r="D334" s="29">
        <v>7982</v>
      </c>
      <c r="E334" s="29"/>
      <c r="F334" s="28" t="s">
        <v>6450</v>
      </c>
      <c r="G334" s="29">
        <v>19500</v>
      </c>
      <c r="H334" s="29"/>
      <c r="I334" s="28" t="s">
        <v>8276</v>
      </c>
      <c r="J334" s="29">
        <v>38150</v>
      </c>
      <c r="K334" s="29"/>
      <c r="L334" s="28" t="s">
        <v>10103</v>
      </c>
      <c r="V334" s="3" t="s">
        <v>345</v>
      </c>
      <c r="W334" s="4">
        <v>1614</v>
      </c>
      <c r="AD334"/>
      <c r="AE334"/>
      <c r="AH334" s="225" t="s">
        <v>19090</v>
      </c>
      <c r="AI334" s="225" t="s">
        <v>19091</v>
      </c>
      <c r="AJ334" s="225">
        <v>279400</v>
      </c>
    </row>
    <row r="335" spans="1:39" x14ac:dyDescent="0.25">
      <c r="A335" s="28" t="s">
        <v>10766</v>
      </c>
      <c r="B335" s="28"/>
      <c r="C335" s="28" t="s">
        <v>3170</v>
      </c>
      <c r="D335" s="29">
        <v>7982</v>
      </c>
      <c r="E335" s="29"/>
      <c r="F335" s="28" t="s">
        <v>6451</v>
      </c>
      <c r="G335" s="29">
        <v>19600</v>
      </c>
      <c r="H335" s="29"/>
      <c r="I335" s="28" t="s">
        <v>8277</v>
      </c>
      <c r="J335" s="29">
        <v>38110</v>
      </c>
      <c r="K335" s="29"/>
      <c r="L335" s="28" t="s">
        <v>10104</v>
      </c>
      <c r="M335" s="30">
        <v>269000</v>
      </c>
      <c r="V335" s="3" t="s">
        <v>346</v>
      </c>
      <c r="W335" s="4">
        <v>1614</v>
      </c>
      <c r="AD335"/>
      <c r="AE335"/>
      <c r="AH335" s="226" t="s">
        <v>19092</v>
      </c>
      <c r="AI335" s="226" t="s">
        <v>19093</v>
      </c>
      <c r="AJ335" s="226">
        <v>280900</v>
      </c>
    </row>
    <row r="336" spans="1:39" x14ac:dyDescent="0.25">
      <c r="A336" s="28" t="s">
        <v>10767</v>
      </c>
      <c r="B336" s="28"/>
      <c r="C336" s="28" t="s">
        <v>3171</v>
      </c>
      <c r="D336" s="29">
        <v>7995</v>
      </c>
      <c r="E336" s="29"/>
      <c r="F336" s="28" t="s">
        <v>6452</v>
      </c>
      <c r="G336" s="29"/>
      <c r="H336" s="29"/>
      <c r="I336" s="28" t="s">
        <v>8278</v>
      </c>
      <c r="J336" s="29"/>
      <c r="K336" s="29"/>
      <c r="L336" s="28" t="s">
        <v>10105</v>
      </c>
      <c r="M336" s="30">
        <v>266000</v>
      </c>
      <c r="V336" s="3" t="s">
        <v>347</v>
      </c>
      <c r="W336" s="4">
        <v>1614</v>
      </c>
      <c r="AD336"/>
      <c r="AE336"/>
      <c r="AH336" s="225" t="s">
        <v>19094</v>
      </c>
      <c r="AI336" s="225" t="s">
        <v>19095</v>
      </c>
      <c r="AJ336" s="225">
        <v>281700</v>
      </c>
    </row>
    <row r="337" spans="1:36" x14ac:dyDescent="0.25">
      <c r="A337" s="28" t="s">
        <v>10768</v>
      </c>
      <c r="B337" s="28"/>
      <c r="C337" s="28" t="s">
        <v>3172</v>
      </c>
      <c r="D337" s="29">
        <v>7993</v>
      </c>
      <c r="E337" s="29"/>
      <c r="F337" s="28" t="s">
        <v>6453</v>
      </c>
      <c r="G337" s="29">
        <v>19400</v>
      </c>
      <c r="H337" s="29"/>
      <c r="I337" s="28" t="s">
        <v>8279</v>
      </c>
      <c r="J337" s="29">
        <v>38020</v>
      </c>
      <c r="K337" s="29"/>
      <c r="L337" s="28" t="s">
        <v>10106</v>
      </c>
      <c r="V337" s="3" t="s">
        <v>348</v>
      </c>
      <c r="W337" s="4">
        <v>1614</v>
      </c>
      <c r="AD337"/>
      <c r="AE337"/>
      <c r="AH337" s="226" t="s">
        <v>19096</v>
      </c>
      <c r="AI337" s="226" t="s">
        <v>19097</v>
      </c>
      <c r="AJ337" s="226">
        <v>281000</v>
      </c>
    </row>
    <row r="338" spans="1:36" x14ac:dyDescent="0.25">
      <c r="A338" s="28" t="s">
        <v>10769</v>
      </c>
      <c r="B338" s="28"/>
      <c r="C338" s="28" t="s">
        <v>3173</v>
      </c>
      <c r="D338" s="29">
        <v>7998</v>
      </c>
      <c r="E338" s="29"/>
      <c r="F338" s="28" t="s">
        <v>6454</v>
      </c>
      <c r="G338" s="29">
        <v>19200</v>
      </c>
      <c r="H338" s="29"/>
      <c r="I338" s="28" t="s">
        <v>8280</v>
      </c>
      <c r="J338" s="29">
        <v>37930</v>
      </c>
      <c r="K338" s="29"/>
      <c r="L338" s="28" t="s">
        <v>10107</v>
      </c>
      <c r="M338" s="30">
        <v>263000</v>
      </c>
      <c r="V338" s="3" t="s">
        <v>349</v>
      </c>
      <c r="W338" s="4">
        <v>1614</v>
      </c>
      <c r="AD338"/>
      <c r="AE338"/>
      <c r="AH338" s="225" t="s">
        <v>19098</v>
      </c>
      <c r="AI338" s="225" t="s">
        <v>19099</v>
      </c>
      <c r="AJ338" s="225">
        <v>279560</v>
      </c>
    </row>
    <row r="339" spans="1:36" x14ac:dyDescent="0.25">
      <c r="A339" s="28" t="s">
        <v>10770</v>
      </c>
      <c r="B339" s="28"/>
      <c r="C339" s="28" t="s">
        <v>3174</v>
      </c>
      <c r="D339" s="29">
        <v>7998</v>
      </c>
      <c r="E339" s="29"/>
      <c r="F339" s="28" t="s">
        <v>6455</v>
      </c>
      <c r="G339" s="29">
        <v>19400</v>
      </c>
      <c r="H339" s="29"/>
      <c r="I339" s="28" t="s">
        <v>8281</v>
      </c>
      <c r="J339" s="29">
        <v>37900</v>
      </c>
      <c r="K339" s="29"/>
      <c r="L339" s="28" t="s">
        <v>10108</v>
      </c>
      <c r="M339" s="30">
        <v>257500</v>
      </c>
      <c r="V339" s="3" t="s">
        <v>350</v>
      </c>
      <c r="W339" s="4">
        <v>1614</v>
      </c>
      <c r="AD339"/>
      <c r="AE339"/>
      <c r="AH339" s="226" t="s">
        <v>19100</v>
      </c>
      <c r="AI339" s="226" t="s">
        <v>19101</v>
      </c>
      <c r="AJ339" s="226">
        <v>280210</v>
      </c>
    </row>
    <row r="340" spans="1:36" x14ac:dyDescent="0.25">
      <c r="A340" s="28" t="s">
        <v>10771</v>
      </c>
      <c r="B340" s="28"/>
      <c r="C340" s="28" t="s">
        <v>3175</v>
      </c>
      <c r="D340" s="29">
        <v>7998</v>
      </c>
      <c r="E340" s="29"/>
      <c r="F340" s="28" t="s">
        <v>6456</v>
      </c>
      <c r="G340" s="29">
        <v>19450</v>
      </c>
      <c r="H340" s="29"/>
      <c r="I340" s="28" t="s">
        <v>8282</v>
      </c>
      <c r="J340" s="29">
        <v>37870</v>
      </c>
      <c r="K340" s="29"/>
      <c r="L340" s="28" t="s">
        <v>10109</v>
      </c>
      <c r="M340" s="30">
        <v>261000</v>
      </c>
      <c r="V340" s="3" t="s">
        <v>351</v>
      </c>
      <c r="W340" s="4">
        <v>1614</v>
      </c>
      <c r="AD340"/>
      <c r="AE340"/>
      <c r="AH340" s="225" t="s">
        <v>19102</v>
      </c>
      <c r="AI340" s="225" t="s">
        <v>19103</v>
      </c>
      <c r="AJ340" s="225">
        <v>280560</v>
      </c>
    </row>
    <row r="341" spans="1:36" x14ac:dyDescent="0.25">
      <c r="A341" s="28" t="s">
        <v>10772</v>
      </c>
      <c r="B341" s="28"/>
      <c r="C341" s="28" t="s">
        <v>3176</v>
      </c>
      <c r="D341" s="29">
        <v>7990</v>
      </c>
      <c r="E341" s="29"/>
      <c r="F341" s="28" t="s">
        <v>6457</v>
      </c>
      <c r="G341" s="29">
        <v>19350</v>
      </c>
      <c r="H341" s="29"/>
      <c r="I341" s="28" t="s">
        <v>8283</v>
      </c>
      <c r="J341" s="29">
        <v>37800</v>
      </c>
      <c r="K341" s="29"/>
      <c r="L341" s="28" t="s">
        <v>10110</v>
      </c>
      <c r="M341" s="30">
        <v>264000</v>
      </c>
      <c r="V341" s="3" t="s">
        <v>352</v>
      </c>
      <c r="W341" s="4">
        <v>1606</v>
      </c>
      <c r="AD341"/>
      <c r="AE341"/>
      <c r="AH341" s="226" t="s">
        <v>19104</v>
      </c>
      <c r="AI341" s="226" t="s">
        <v>19105</v>
      </c>
      <c r="AJ341" s="226">
        <v>284000</v>
      </c>
    </row>
    <row r="342" spans="1:36" x14ac:dyDescent="0.25">
      <c r="A342" s="28" t="s">
        <v>10773</v>
      </c>
      <c r="B342" s="28"/>
      <c r="C342" s="28" t="s">
        <v>3177</v>
      </c>
      <c r="D342" s="29">
        <v>7990</v>
      </c>
      <c r="E342" s="29"/>
      <c r="F342" s="28" t="s">
        <v>6458</v>
      </c>
      <c r="G342" s="29">
        <v>19350</v>
      </c>
      <c r="H342" s="29"/>
      <c r="I342" s="28" t="s">
        <v>8284</v>
      </c>
      <c r="J342" s="29">
        <v>37800</v>
      </c>
      <c r="K342" s="29"/>
      <c r="L342" s="28" t="s">
        <v>10111</v>
      </c>
      <c r="M342" s="30">
        <v>263500</v>
      </c>
      <c r="V342" s="3" t="s">
        <v>353</v>
      </c>
      <c r="W342" s="4">
        <v>1606</v>
      </c>
      <c r="AD342"/>
      <c r="AE342"/>
      <c r="AH342" s="225" t="s">
        <v>19106</v>
      </c>
      <c r="AI342" s="225" t="s">
        <v>19107</v>
      </c>
      <c r="AJ342" s="225">
        <v>284200</v>
      </c>
    </row>
    <row r="343" spans="1:36" x14ac:dyDescent="0.25">
      <c r="A343" s="28" t="s">
        <v>10774</v>
      </c>
      <c r="B343" s="28"/>
      <c r="C343" s="28" t="s">
        <v>3178</v>
      </c>
      <c r="D343" s="29">
        <v>7997</v>
      </c>
      <c r="E343" s="29"/>
      <c r="F343" s="28" t="s">
        <v>6459</v>
      </c>
      <c r="G343" s="29"/>
      <c r="H343" s="29"/>
      <c r="I343" s="28" t="s">
        <v>8285</v>
      </c>
      <c r="J343" s="29"/>
      <c r="K343" s="29"/>
      <c r="L343" s="28" t="s">
        <v>10112</v>
      </c>
      <c r="M343" s="30">
        <v>264000</v>
      </c>
      <c r="V343" s="3" t="s">
        <v>354</v>
      </c>
      <c r="W343" s="4">
        <v>1606</v>
      </c>
      <c r="AD343"/>
      <c r="AE343"/>
      <c r="AH343" s="226" t="s">
        <v>19108</v>
      </c>
      <c r="AI343" s="226" t="s">
        <v>19109</v>
      </c>
      <c r="AJ343" s="226">
        <v>282290</v>
      </c>
    </row>
    <row r="344" spans="1:36" x14ac:dyDescent="0.25">
      <c r="A344" s="28" t="s">
        <v>10775</v>
      </c>
      <c r="B344" s="28"/>
      <c r="C344" s="28" t="s">
        <v>3179</v>
      </c>
      <c r="D344" s="29">
        <v>8005</v>
      </c>
      <c r="E344" s="29"/>
      <c r="F344" s="28" t="s">
        <v>6460</v>
      </c>
      <c r="G344" s="29"/>
      <c r="H344" s="29"/>
      <c r="I344" s="28" t="s">
        <v>8286</v>
      </c>
      <c r="J344" s="29">
        <v>37780</v>
      </c>
      <c r="K344" s="29"/>
      <c r="L344" s="28" t="s">
        <v>10113</v>
      </c>
      <c r="V344" s="3" t="s">
        <v>355</v>
      </c>
      <c r="W344" s="4">
        <v>1599</v>
      </c>
      <c r="AD344"/>
      <c r="AE344"/>
      <c r="AH344" s="225" t="s">
        <v>19110</v>
      </c>
      <c r="AI344" s="225" t="s">
        <v>19111</v>
      </c>
      <c r="AJ344" s="225">
        <v>294200</v>
      </c>
    </row>
    <row r="345" spans="1:36" x14ac:dyDescent="0.25">
      <c r="A345" s="28" t="s">
        <v>10776</v>
      </c>
      <c r="B345" s="28"/>
      <c r="C345" s="28" t="s">
        <v>3180</v>
      </c>
      <c r="D345" s="29">
        <v>8011</v>
      </c>
      <c r="E345" s="29"/>
      <c r="F345" s="28" t="s">
        <v>6461</v>
      </c>
      <c r="G345" s="29">
        <v>19300</v>
      </c>
      <c r="H345" s="29"/>
      <c r="I345" s="28" t="s">
        <v>8287</v>
      </c>
      <c r="J345" s="29">
        <v>37810</v>
      </c>
      <c r="K345" s="29"/>
      <c r="L345" s="28" t="s">
        <v>10114</v>
      </c>
      <c r="M345" s="30">
        <v>263500</v>
      </c>
      <c r="V345" s="3" t="s">
        <v>356</v>
      </c>
      <c r="W345" s="4">
        <v>1599</v>
      </c>
      <c r="AD345"/>
      <c r="AE345"/>
      <c r="AH345" s="226" t="s">
        <v>19112</v>
      </c>
      <c r="AI345" s="226" t="s">
        <v>19113</v>
      </c>
      <c r="AJ345" s="226">
        <v>298700</v>
      </c>
    </row>
    <row r="346" spans="1:36" x14ac:dyDescent="0.25">
      <c r="A346" s="28" t="s">
        <v>10777</v>
      </c>
      <c r="B346" s="28"/>
      <c r="C346" s="28" t="s">
        <v>3181</v>
      </c>
      <c r="D346" s="29">
        <v>8012</v>
      </c>
      <c r="E346" s="29"/>
      <c r="F346" s="28" t="s">
        <v>6462</v>
      </c>
      <c r="G346" s="29">
        <v>18700</v>
      </c>
      <c r="H346" s="29"/>
      <c r="I346" s="28" t="s">
        <v>8288</v>
      </c>
      <c r="J346" s="29">
        <v>37790</v>
      </c>
      <c r="K346" s="29"/>
      <c r="L346" s="28" t="s">
        <v>10115</v>
      </c>
      <c r="M346" s="30">
        <v>263000</v>
      </c>
      <c r="V346" s="3" t="s">
        <v>357</v>
      </c>
      <c r="W346" s="4">
        <v>1599</v>
      </c>
      <c r="AD346"/>
      <c r="AE346"/>
      <c r="AH346" s="225" t="s">
        <v>19114</v>
      </c>
      <c r="AI346" s="225" t="s">
        <v>19115</v>
      </c>
      <c r="AJ346" s="225">
        <v>308200</v>
      </c>
    </row>
    <row r="347" spans="1:36" x14ac:dyDescent="0.25">
      <c r="A347" s="28" t="s">
        <v>10778</v>
      </c>
      <c r="B347" s="28"/>
      <c r="C347" s="28" t="s">
        <v>3182</v>
      </c>
      <c r="D347" s="29">
        <v>8012</v>
      </c>
      <c r="E347" s="29"/>
      <c r="F347" s="28" t="s">
        <v>6463</v>
      </c>
      <c r="G347" s="29">
        <v>18500</v>
      </c>
      <c r="H347" s="29"/>
      <c r="I347" s="28" t="s">
        <v>8289</v>
      </c>
      <c r="J347" s="29">
        <v>37790</v>
      </c>
      <c r="K347" s="29"/>
      <c r="L347" s="28" t="s">
        <v>10116</v>
      </c>
      <c r="M347" s="30">
        <v>263500</v>
      </c>
      <c r="V347" s="3" t="s">
        <v>358</v>
      </c>
      <c r="W347" s="4">
        <v>1599</v>
      </c>
      <c r="AD347"/>
      <c r="AE347"/>
      <c r="AH347" s="226" t="s">
        <v>19116</v>
      </c>
      <c r="AI347" s="226" t="s">
        <v>19117</v>
      </c>
      <c r="AJ347" s="226">
        <v>302200</v>
      </c>
    </row>
    <row r="348" spans="1:36" x14ac:dyDescent="0.25">
      <c r="A348" s="28" t="s">
        <v>10779</v>
      </c>
      <c r="B348" s="28"/>
      <c r="C348" s="28" t="s">
        <v>3183</v>
      </c>
      <c r="D348" s="29">
        <v>8015</v>
      </c>
      <c r="E348" s="29"/>
      <c r="F348" s="28" t="s">
        <v>6464</v>
      </c>
      <c r="G348" s="29">
        <v>19200</v>
      </c>
      <c r="H348" s="29"/>
      <c r="I348" s="28" t="s">
        <v>8290</v>
      </c>
      <c r="J348" s="29">
        <v>37840</v>
      </c>
      <c r="K348" s="29"/>
      <c r="L348" s="28" t="s">
        <v>10117</v>
      </c>
      <c r="V348" s="3" t="s">
        <v>359</v>
      </c>
      <c r="W348" s="4">
        <v>1599</v>
      </c>
      <c r="AD348"/>
      <c r="AE348"/>
      <c r="AH348" s="225" t="s">
        <v>19118</v>
      </c>
      <c r="AI348" s="225" t="s">
        <v>19119</v>
      </c>
      <c r="AJ348" s="225">
        <v>306500</v>
      </c>
    </row>
    <row r="349" spans="1:36" x14ac:dyDescent="0.25">
      <c r="A349" s="28" t="s">
        <v>10780</v>
      </c>
      <c r="B349" s="28"/>
      <c r="C349" s="28" t="s">
        <v>3184</v>
      </c>
      <c r="D349" s="29">
        <v>8015</v>
      </c>
      <c r="E349" s="29"/>
      <c r="F349" s="28" t="s">
        <v>6465</v>
      </c>
      <c r="G349" s="29">
        <v>19250</v>
      </c>
      <c r="H349" s="29"/>
      <c r="I349" s="28" t="s">
        <v>8291</v>
      </c>
      <c r="J349" s="29">
        <v>37830</v>
      </c>
      <c r="K349" s="29"/>
      <c r="L349" s="28" t="s">
        <v>10118</v>
      </c>
      <c r="M349" s="30">
        <v>263000</v>
      </c>
      <c r="V349" s="3" t="s">
        <v>360</v>
      </c>
      <c r="W349" s="4">
        <v>1599</v>
      </c>
      <c r="AD349"/>
      <c r="AE349"/>
      <c r="AH349" s="226" t="s">
        <v>19120</v>
      </c>
      <c r="AI349" s="226" t="s">
        <v>19121</v>
      </c>
      <c r="AJ349" s="226">
        <v>305800</v>
      </c>
    </row>
    <row r="350" spans="1:36" x14ac:dyDescent="0.25">
      <c r="A350" s="28" t="s">
        <v>10781</v>
      </c>
      <c r="B350" s="28"/>
      <c r="C350" s="28" t="s">
        <v>3185</v>
      </c>
      <c r="D350" s="29">
        <v>8025</v>
      </c>
      <c r="E350" s="29"/>
      <c r="F350" s="28" t="s">
        <v>6466</v>
      </c>
      <c r="G350" s="29"/>
      <c r="H350" s="29"/>
      <c r="I350" s="28" t="s">
        <v>8292</v>
      </c>
      <c r="J350" s="29"/>
      <c r="K350" s="29"/>
      <c r="L350" s="28" t="s">
        <v>10119</v>
      </c>
      <c r="M350" s="30">
        <v>263000</v>
      </c>
      <c r="V350" s="3" t="s">
        <v>361</v>
      </c>
      <c r="W350" s="4">
        <v>1599</v>
      </c>
      <c r="AD350"/>
      <c r="AE350"/>
      <c r="AH350" s="225" t="s">
        <v>19122</v>
      </c>
      <c r="AI350" s="225" t="s">
        <v>19123</v>
      </c>
      <c r="AJ350" s="225">
        <v>302000</v>
      </c>
    </row>
    <row r="351" spans="1:36" x14ac:dyDescent="0.25">
      <c r="A351" s="28" t="s">
        <v>10782</v>
      </c>
      <c r="B351" s="28"/>
      <c r="C351" s="28" t="s">
        <v>3186</v>
      </c>
      <c r="D351" s="29">
        <v>8027</v>
      </c>
      <c r="E351" s="29"/>
      <c r="F351" s="28" t="s">
        <v>6467</v>
      </c>
      <c r="G351" s="29">
        <v>19250</v>
      </c>
      <c r="H351" s="29"/>
      <c r="I351" s="28" t="s">
        <v>8293</v>
      </c>
      <c r="J351" s="29">
        <v>37810</v>
      </c>
      <c r="K351" s="29"/>
      <c r="L351" s="28" t="s">
        <v>10120</v>
      </c>
      <c r="V351" s="3" t="s">
        <v>362</v>
      </c>
      <c r="W351" s="4">
        <v>1590</v>
      </c>
      <c r="AD351"/>
      <c r="AE351"/>
      <c r="AH351" s="226" t="s">
        <v>19124</v>
      </c>
      <c r="AI351" s="226" t="s">
        <v>19125</v>
      </c>
      <c r="AJ351" s="226">
        <v>300000</v>
      </c>
    </row>
    <row r="352" spans="1:36" x14ac:dyDescent="0.25">
      <c r="A352" s="28" t="s">
        <v>10783</v>
      </c>
      <c r="B352" s="28"/>
      <c r="C352" s="28" t="s">
        <v>3187</v>
      </c>
      <c r="D352" s="29">
        <v>8030</v>
      </c>
      <c r="E352" s="29"/>
      <c r="F352" s="28" t="s">
        <v>6468</v>
      </c>
      <c r="G352" s="29">
        <v>19000</v>
      </c>
      <c r="H352" s="29"/>
      <c r="I352" s="28" t="s">
        <v>8294</v>
      </c>
      <c r="J352" s="29">
        <v>37740</v>
      </c>
      <c r="K352" s="29"/>
      <c r="L352" s="28" t="s">
        <v>10121</v>
      </c>
      <c r="M352" s="30">
        <v>258500</v>
      </c>
      <c r="V352" s="3" t="s">
        <v>363</v>
      </c>
      <c r="W352" s="4">
        <v>1590</v>
      </c>
      <c r="AD352"/>
      <c r="AE352"/>
      <c r="AH352" s="225" t="s">
        <v>19126</v>
      </c>
      <c r="AI352" s="225" t="s">
        <v>19127</v>
      </c>
      <c r="AJ352" s="225">
        <v>301800</v>
      </c>
    </row>
    <row r="353" spans="1:39" x14ac:dyDescent="0.25">
      <c r="A353" s="28" t="s">
        <v>10784</v>
      </c>
      <c r="B353" s="28"/>
      <c r="C353" s="28" t="s">
        <v>3188</v>
      </c>
      <c r="D353" s="29">
        <v>8033</v>
      </c>
      <c r="E353" s="29"/>
      <c r="F353" s="28" t="s">
        <v>6469</v>
      </c>
      <c r="G353" s="29">
        <v>19100</v>
      </c>
      <c r="H353" s="29"/>
      <c r="I353" s="28" t="s">
        <v>8295</v>
      </c>
      <c r="J353" s="29">
        <v>37610</v>
      </c>
      <c r="K353" s="29"/>
      <c r="L353" s="28" t="s">
        <v>10122</v>
      </c>
      <c r="M353" s="30">
        <v>256000</v>
      </c>
      <c r="V353" s="3" t="s">
        <v>364</v>
      </c>
      <c r="W353" s="4">
        <v>1590</v>
      </c>
      <c r="AD353"/>
      <c r="AE353"/>
      <c r="AH353" s="226" t="s">
        <v>19128</v>
      </c>
      <c r="AI353" s="226" t="s">
        <v>19129</v>
      </c>
      <c r="AJ353" s="226">
        <v>303500</v>
      </c>
      <c r="AK353">
        <f>AVERAGE(AJ329:AJ353)</f>
        <v>289112.8</v>
      </c>
      <c r="AL353" s="227" t="s">
        <v>19130</v>
      </c>
      <c r="AM353">
        <f>AK353/AK329-1</f>
        <v>5.7238204798073955E-2</v>
      </c>
    </row>
    <row r="354" spans="1:39" x14ac:dyDescent="0.25">
      <c r="A354" s="28" t="s">
        <v>10785</v>
      </c>
      <c r="B354" s="28"/>
      <c r="C354" s="28" t="s">
        <v>3189</v>
      </c>
      <c r="D354" s="29">
        <v>8033</v>
      </c>
      <c r="E354" s="29"/>
      <c r="F354" s="28" t="s">
        <v>6470</v>
      </c>
      <c r="G354" s="29">
        <v>18950</v>
      </c>
      <c r="H354" s="29"/>
      <c r="I354" s="28" t="s">
        <v>8296</v>
      </c>
      <c r="J354" s="29">
        <v>37460</v>
      </c>
      <c r="K354" s="29"/>
      <c r="L354" s="28" t="s">
        <v>10123</v>
      </c>
      <c r="M354" s="30">
        <v>259500</v>
      </c>
      <c r="V354" s="3" t="s">
        <v>365</v>
      </c>
      <c r="W354" s="4">
        <v>1590</v>
      </c>
      <c r="AD354"/>
      <c r="AE354"/>
      <c r="AH354" s="225" t="s">
        <v>19131</v>
      </c>
      <c r="AI354" s="225" t="s">
        <v>19132</v>
      </c>
      <c r="AJ354" s="225">
        <v>303000</v>
      </c>
    </row>
    <row r="355" spans="1:39" x14ac:dyDescent="0.25">
      <c r="A355" s="28" t="s">
        <v>10786</v>
      </c>
      <c r="B355" s="28"/>
      <c r="C355" s="28" t="s">
        <v>3190</v>
      </c>
      <c r="D355" s="29">
        <v>8049</v>
      </c>
      <c r="E355" s="29"/>
      <c r="F355" s="28" t="s">
        <v>6471</v>
      </c>
      <c r="G355" s="29">
        <v>18850</v>
      </c>
      <c r="H355" s="29"/>
      <c r="I355" s="28" t="s">
        <v>8297</v>
      </c>
      <c r="J355" s="29">
        <v>37240</v>
      </c>
      <c r="K355" s="29"/>
      <c r="L355" s="28" t="s">
        <v>10124</v>
      </c>
      <c r="M355" s="30">
        <v>264000</v>
      </c>
      <c r="V355" s="3" t="s">
        <v>366</v>
      </c>
      <c r="W355" s="4">
        <v>1590</v>
      </c>
      <c r="AD355"/>
      <c r="AE355"/>
      <c r="AH355" s="226" t="s">
        <v>19133</v>
      </c>
      <c r="AI355" s="226" t="s">
        <v>19134</v>
      </c>
      <c r="AJ355" s="226">
        <v>303500</v>
      </c>
    </row>
    <row r="356" spans="1:39" x14ac:dyDescent="0.25">
      <c r="A356" s="28" t="s">
        <v>10787</v>
      </c>
      <c r="B356" s="28"/>
      <c r="C356" s="28" t="s">
        <v>3191</v>
      </c>
      <c r="D356" s="29">
        <v>8061</v>
      </c>
      <c r="E356" s="29"/>
      <c r="F356" s="28" t="s">
        <v>6472</v>
      </c>
      <c r="G356" s="29">
        <v>19000</v>
      </c>
      <c r="H356" s="29"/>
      <c r="I356" s="28" t="s">
        <v>8298</v>
      </c>
      <c r="J356" s="29">
        <v>37490</v>
      </c>
      <c r="K356" s="29"/>
      <c r="L356" s="28" t="s">
        <v>10125</v>
      </c>
      <c r="M356" s="30">
        <v>258000</v>
      </c>
      <c r="V356" s="3" t="s">
        <v>367</v>
      </c>
      <c r="W356" s="4">
        <v>1590</v>
      </c>
      <c r="AD356"/>
      <c r="AE356"/>
      <c r="AH356" s="225" t="s">
        <v>19135</v>
      </c>
      <c r="AI356" s="225" t="s">
        <v>19136</v>
      </c>
      <c r="AJ356" s="225">
        <v>301500</v>
      </c>
    </row>
    <row r="357" spans="1:39" x14ac:dyDescent="0.25">
      <c r="A357" s="28" t="s">
        <v>10788</v>
      </c>
      <c r="B357" s="28"/>
      <c r="C357" s="28" t="s">
        <v>3192</v>
      </c>
      <c r="D357" s="29">
        <v>8069</v>
      </c>
      <c r="E357" s="29"/>
      <c r="F357" s="28" t="s">
        <v>6473</v>
      </c>
      <c r="G357" s="29"/>
      <c r="H357" s="29"/>
      <c r="I357" s="28" t="s">
        <v>8299</v>
      </c>
      <c r="J357" s="29"/>
      <c r="K357" s="29"/>
      <c r="L357" s="28" t="s">
        <v>10126</v>
      </c>
      <c r="M357" s="30">
        <v>258000</v>
      </c>
      <c r="V357" s="3" t="s">
        <v>368</v>
      </c>
      <c r="W357" s="4">
        <v>1590</v>
      </c>
      <c r="AD357"/>
      <c r="AE357"/>
      <c r="AH357" s="226" t="s">
        <v>19137</v>
      </c>
      <c r="AI357" s="226" t="s">
        <v>19138</v>
      </c>
      <c r="AJ357" s="226">
        <v>302500</v>
      </c>
    </row>
    <row r="358" spans="1:39" x14ac:dyDescent="0.25">
      <c r="A358" s="28" t="s">
        <v>10789</v>
      </c>
      <c r="B358" s="28"/>
      <c r="C358" s="28" t="s">
        <v>3193</v>
      </c>
      <c r="D358" s="29">
        <v>8067</v>
      </c>
      <c r="E358" s="29"/>
      <c r="F358" s="28" t="s">
        <v>6474</v>
      </c>
      <c r="G358" s="29">
        <v>18800</v>
      </c>
      <c r="H358" s="29"/>
      <c r="I358" s="28" t="s">
        <v>8300</v>
      </c>
      <c r="J358" s="29">
        <v>37590</v>
      </c>
      <c r="K358" s="29"/>
      <c r="L358" s="28" t="s">
        <v>10127</v>
      </c>
      <c r="V358" s="3" t="s">
        <v>369</v>
      </c>
      <c r="W358" s="4">
        <v>1586</v>
      </c>
      <c r="AD358"/>
      <c r="AE358"/>
      <c r="AH358" s="225" t="s">
        <v>19139</v>
      </c>
      <c r="AI358" s="225" t="s">
        <v>19140</v>
      </c>
      <c r="AJ358" s="225">
        <v>304500</v>
      </c>
    </row>
    <row r="359" spans="1:39" x14ac:dyDescent="0.25">
      <c r="A359" s="28" t="s">
        <v>10790</v>
      </c>
      <c r="B359" s="28"/>
      <c r="C359" s="28" t="s">
        <v>3194</v>
      </c>
      <c r="D359" s="29">
        <v>8072</v>
      </c>
      <c r="E359" s="29"/>
      <c r="F359" s="28" t="s">
        <v>6475</v>
      </c>
      <c r="G359" s="29">
        <v>18700</v>
      </c>
      <c r="H359" s="29"/>
      <c r="I359" s="28" t="s">
        <v>8301</v>
      </c>
      <c r="J359" s="29">
        <v>37490</v>
      </c>
      <c r="K359" s="29"/>
      <c r="L359" s="28" t="s">
        <v>10128</v>
      </c>
      <c r="M359" s="30">
        <v>260600</v>
      </c>
      <c r="V359" s="3" t="s">
        <v>370</v>
      </c>
      <c r="W359" s="4">
        <v>1586</v>
      </c>
      <c r="AD359"/>
      <c r="AE359"/>
      <c r="AH359" s="226" t="s">
        <v>19141</v>
      </c>
      <c r="AI359" s="226" t="s">
        <v>19142</v>
      </c>
      <c r="AJ359" s="226">
        <v>305500</v>
      </c>
    </row>
    <row r="360" spans="1:39" x14ac:dyDescent="0.25">
      <c r="A360" s="28" t="s">
        <v>10791</v>
      </c>
      <c r="B360" s="28"/>
      <c r="C360" s="28" t="s">
        <v>3195</v>
      </c>
      <c r="D360" s="29">
        <v>8072</v>
      </c>
      <c r="E360" s="29"/>
      <c r="F360" s="28" t="s">
        <v>6476</v>
      </c>
      <c r="G360" s="29">
        <v>18850</v>
      </c>
      <c r="H360" s="29"/>
      <c r="I360" s="28" t="s">
        <v>8302</v>
      </c>
      <c r="J360" s="29">
        <v>37500</v>
      </c>
      <c r="K360" s="29"/>
      <c r="L360" s="28" t="s">
        <v>10129</v>
      </c>
      <c r="M360" s="30">
        <v>264600</v>
      </c>
      <c r="V360" s="3" t="s">
        <v>371</v>
      </c>
      <c r="W360" s="4">
        <v>1586</v>
      </c>
      <c r="AD360"/>
      <c r="AE360"/>
      <c r="AH360" s="225" t="s">
        <v>19143</v>
      </c>
      <c r="AI360" s="225" t="s">
        <v>19144</v>
      </c>
      <c r="AJ360" s="225">
        <v>308300</v>
      </c>
    </row>
    <row r="361" spans="1:39" x14ac:dyDescent="0.25">
      <c r="A361" s="28" t="s">
        <v>10792</v>
      </c>
      <c r="B361" s="28"/>
      <c r="C361" s="28" t="s">
        <v>3196</v>
      </c>
      <c r="D361" s="29">
        <v>8072</v>
      </c>
      <c r="E361" s="29"/>
      <c r="F361" s="28" t="s">
        <v>6477</v>
      </c>
      <c r="G361" s="29">
        <v>18800</v>
      </c>
      <c r="H361" s="29"/>
      <c r="I361" s="28" t="s">
        <v>8303</v>
      </c>
      <c r="J361" s="29">
        <v>37630</v>
      </c>
      <c r="K361" s="29"/>
      <c r="L361" s="28" t="s">
        <v>10130</v>
      </c>
      <c r="M361" s="30">
        <v>264000</v>
      </c>
      <c r="V361" s="3" t="s">
        <v>372</v>
      </c>
      <c r="W361" s="4">
        <v>1586</v>
      </c>
      <c r="AD361"/>
      <c r="AE361"/>
      <c r="AH361" s="226" t="s">
        <v>19145</v>
      </c>
      <c r="AI361" s="226" t="s">
        <v>19146</v>
      </c>
      <c r="AJ361" s="226">
        <v>311000</v>
      </c>
    </row>
    <row r="362" spans="1:39" x14ac:dyDescent="0.25">
      <c r="A362" s="28" t="s">
        <v>10793</v>
      </c>
      <c r="B362" s="28"/>
      <c r="C362" s="28" t="s">
        <v>3197</v>
      </c>
      <c r="D362" s="29">
        <v>8097</v>
      </c>
      <c r="E362" s="29"/>
      <c r="F362" s="28" t="s">
        <v>6478</v>
      </c>
      <c r="G362" s="29">
        <v>18600</v>
      </c>
      <c r="H362" s="29"/>
      <c r="I362" s="28" t="s">
        <v>8304</v>
      </c>
      <c r="J362" s="29">
        <v>37950</v>
      </c>
      <c r="K362" s="29"/>
      <c r="L362" s="28" t="s">
        <v>10131</v>
      </c>
      <c r="M362" s="30">
        <v>265500</v>
      </c>
      <c r="V362" s="3" t="s">
        <v>373</v>
      </c>
      <c r="W362" s="4">
        <v>1586</v>
      </c>
      <c r="AD362"/>
      <c r="AE362"/>
      <c r="AH362" s="225" t="s">
        <v>19147</v>
      </c>
      <c r="AI362" s="225" t="s">
        <v>19148</v>
      </c>
      <c r="AJ362" s="225">
        <v>311500</v>
      </c>
    </row>
    <row r="363" spans="1:39" x14ac:dyDescent="0.25">
      <c r="A363" s="28" t="s">
        <v>10794</v>
      </c>
      <c r="B363" s="28"/>
      <c r="C363" s="28" t="s">
        <v>3198</v>
      </c>
      <c r="D363" s="29">
        <v>8113</v>
      </c>
      <c r="E363" s="29"/>
      <c r="F363" s="28" t="s">
        <v>6479</v>
      </c>
      <c r="G363" s="29">
        <v>18500</v>
      </c>
      <c r="H363" s="29"/>
      <c r="I363" s="28" t="s">
        <v>8305</v>
      </c>
      <c r="J363" s="29">
        <v>37570</v>
      </c>
      <c r="K363" s="29"/>
      <c r="L363" s="28" t="s">
        <v>10132</v>
      </c>
      <c r="M363" s="30">
        <v>265000</v>
      </c>
      <c r="V363" s="3" t="s">
        <v>374</v>
      </c>
      <c r="W363" s="4">
        <v>1586</v>
      </c>
      <c r="AD363"/>
      <c r="AE363"/>
      <c r="AH363" s="226" t="s">
        <v>19149</v>
      </c>
      <c r="AI363" s="226" t="s">
        <v>19150</v>
      </c>
      <c r="AJ363" s="226">
        <v>318000</v>
      </c>
    </row>
    <row r="364" spans="1:39" x14ac:dyDescent="0.25">
      <c r="A364" s="28" t="s">
        <v>10795</v>
      </c>
      <c r="B364" s="28"/>
      <c r="C364" s="28" t="s">
        <v>3199</v>
      </c>
      <c r="D364" s="29">
        <v>8112</v>
      </c>
      <c r="E364" s="29"/>
      <c r="F364" s="28" t="s">
        <v>6480</v>
      </c>
      <c r="G364" s="29"/>
      <c r="H364" s="29"/>
      <c r="I364" s="28" t="s">
        <v>8306</v>
      </c>
      <c r="J364" s="29"/>
      <c r="K364" s="29"/>
      <c r="L364" s="28" t="s">
        <v>10133</v>
      </c>
      <c r="M364" s="30">
        <v>263000</v>
      </c>
      <c r="V364" s="3" t="s">
        <v>375</v>
      </c>
      <c r="W364" s="4">
        <v>1586</v>
      </c>
      <c r="AD364"/>
      <c r="AE364"/>
      <c r="AH364" s="225" t="s">
        <v>19151</v>
      </c>
      <c r="AI364" s="225" t="s">
        <v>19152</v>
      </c>
      <c r="AJ364" s="225">
        <v>316200</v>
      </c>
    </row>
    <row r="365" spans="1:39" x14ac:dyDescent="0.25">
      <c r="A365" s="28" t="s">
        <v>10796</v>
      </c>
      <c r="B365" s="28"/>
      <c r="C365" s="28" t="s">
        <v>3200</v>
      </c>
      <c r="D365" s="29">
        <v>8132</v>
      </c>
      <c r="E365" s="29"/>
      <c r="F365" s="28" t="s">
        <v>6481</v>
      </c>
      <c r="G365" s="29">
        <v>19250</v>
      </c>
      <c r="H365" s="29"/>
      <c r="I365" s="28" t="s">
        <v>8307</v>
      </c>
      <c r="J365" s="29">
        <v>37480</v>
      </c>
      <c r="K365" s="29"/>
      <c r="L365" s="28" t="s">
        <v>10134</v>
      </c>
      <c r="V365" s="3" t="s">
        <v>376</v>
      </c>
      <c r="W365" s="4">
        <v>1586</v>
      </c>
      <c r="AD365"/>
      <c r="AE365"/>
      <c r="AH365" s="226" t="s">
        <v>19153</v>
      </c>
      <c r="AI365" s="226" t="s">
        <v>19154</v>
      </c>
      <c r="AJ365" s="226">
        <v>316700</v>
      </c>
    </row>
    <row r="366" spans="1:39" x14ac:dyDescent="0.25">
      <c r="A366" s="28" t="s">
        <v>10797</v>
      </c>
      <c r="B366" s="28"/>
      <c r="C366" s="28" t="s">
        <v>3201</v>
      </c>
      <c r="D366" s="29">
        <v>8140</v>
      </c>
      <c r="E366" s="29"/>
      <c r="F366" s="28" t="s">
        <v>6482</v>
      </c>
      <c r="G366" s="29">
        <v>19150</v>
      </c>
      <c r="H366" s="29"/>
      <c r="I366" s="28" t="s">
        <v>8308</v>
      </c>
      <c r="J366" s="29"/>
      <c r="K366" s="29"/>
      <c r="L366" s="28" t="s">
        <v>10135</v>
      </c>
      <c r="V366" s="3" t="s">
        <v>377</v>
      </c>
      <c r="W366" s="4">
        <v>1586</v>
      </c>
      <c r="AD366"/>
      <c r="AE366"/>
      <c r="AH366" s="225" t="s">
        <v>19155</v>
      </c>
      <c r="AI366" s="225" t="s">
        <v>19156</v>
      </c>
      <c r="AJ366" s="225">
        <v>317000</v>
      </c>
    </row>
    <row r="367" spans="1:39" x14ac:dyDescent="0.25">
      <c r="A367" s="28" t="s">
        <v>10798</v>
      </c>
      <c r="B367" s="28"/>
      <c r="C367" s="28" t="s">
        <v>3202</v>
      </c>
      <c r="D367" s="29">
        <v>8140</v>
      </c>
      <c r="E367" s="29"/>
      <c r="F367" s="28" t="s">
        <v>6483</v>
      </c>
      <c r="G367" s="29"/>
      <c r="H367" s="29"/>
      <c r="I367" s="28" t="s">
        <v>8309</v>
      </c>
      <c r="J367" s="29"/>
      <c r="K367" s="29"/>
      <c r="L367" s="28" t="s">
        <v>10136</v>
      </c>
      <c r="V367" s="3" t="s">
        <v>378</v>
      </c>
      <c r="W367" s="4">
        <v>1586</v>
      </c>
      <c r="AD367"/>
      <c r="AE367"/>
      <c r="AH367" s="226" t="s">
        <v>19157</v>
      </c>
      <c r="AI367" s="226" t="s">
        <v>19158</v>
      </c>
      <c r="AJ367" s="226">
        <v>316000</v>
      </c>
    </row>
    <row r="368" spans="1:39" x14ac:dyDescent="0.25">
      <c r="A368" s="28" t="s">
        <v>10799</v>
      </c>
      <c r="B368" s="28"/>
      <c r="C368" s="28" t="s">
        <v>10343</v>
      </c>
      <c r="D368" s="29"/>
      <c r="E368" s="29"/>
      <c r="F368" s="28" t="s">
        <v>6484</v>
      </c>
      <c r="G368" s="29"/>
      <c r="H368" s="29"/>
      <c r="I368" s="28" t="s">
        <v>8310</v>
      </c>
      <c r="J368" s="29">
        <v>37480</v>
      </c>
      <c r="K368" s="29"/>
      <c r="L368" s="28" t="s">
        <v>10350</v>
      </c>
      <c r="V368" s="3" t="s">
        <v>379</v>
      </c>
      <c r="W368" s="4">
        <v>1586</v>
      </c>
      <c r="AD368"/>
      <c r="AE368"/>
      <c r="AH368" s="225" t="s">
        <v>19159</v>
      </c>
      <c r="AI368" s="225" t="s">
        <v>19160</v>
      </c>
      <c r="AJ368" s="225">
        <v>319500</v>
      </c>
    </row>
    <row r="369" spans="1:39" x14ac:dyDescent="0.25">
      <c r="A369" s="28" t="s">
        <v>10800</v>
      </c>
      <c r="B369" s="28"/>
      <c r="C369" s="28" t="s">
        <v>10344</v>
      </c>
      <c r="D369" s="29"/>
      <c r="E369" s="29"/>
      <c r="F369" s="28" t="s">
        <v>6485</v>
      </c>
      <c r="G369" s="29"/>
      <c r="H369" s="29"/>
      <c r="I369" s="28" t="s">
        <v>8311</v>
      </c>
      <c r="J369" s="29"/>
      <c r="K369" s="29"/>
      <c r="L369" s="28" t="s">
        <v>10137</v>
      </c>
      <c r="V369" s="3" t="s">
        <v>380</v>
      </c>
      <c r="W369" s="4">
        <v>1586</v>
      </c>
      <c r="AD369"/>
      <c r="AE369"/>
      <c r="AH369" s="226" t="s">
        <v>19161</v>
      </c>
      <c r="AI369" s="226" t="s">
        <v>19162</v>
      </c>
      <c r="AJ369" s="226">
        <v>317800</v>
      </c>
    </row>
    <row r="370" spans="1:39" x14ac:dyDescent="0.25">
      <c r="A370" s="28" t="s">
        <v>10801</v>
      </c>
      <c r="B370" s="28"/>
      <c r="C370" s="28" t="s">
        <v>10345</v>
      </c>
      <c r="D370" s="29"/>
      <c r="E370" s="29"/>
      <c r="F370" s="28" t="s">
        <v>6486</v>
      </c>
      <c r="G370" s="29"/>
      <c r="H370" s="29"/>
      <c r="I370" s="28" t="s">
        <v>8312</v>
      </c>
      <c r="J370" s="29">
        <v>37480</v>
      </c>
      <c r="K370" s="29"/>
      <c r="L370" s="28" t="s">
        <v>10138</v>
      </c>
      <c r="V370" s="3" t="s">
        <v>381</v>
      </c>
      <c r="W370" s="4">
        <v>1586</v>
      </c>
      <c r="AD370"/>
      <c r="AE370"/>
      <c r="AH370" s="225" t="s">
        <v>19163</v>
      </c>
      <c r="AI370" s="225" t="s">
        <v>19164</v>
      </c>
      <c r="AJ370" s="225">
        <v>322200</v>
      </c>
    </row>
    <row r="371" spans="1:39" x14ac:dyDescent="0.25">
      <c r="A371" s="28" t="s">
        <v>10802</v>
      </c>
      <c r="B371" s="28"/>
      <c r="C371" s="28" t="s">
        <v>3203</v>
      </c>
      <c r="D371" s="29">
        <v>8140</v>
      </c>
      <c r="E371" s="29"/>
      <c r="F371" s="28" t="s">
        <v>6487</v>
      </c>
      <c r="G371" s="29"/>
      <c r="H371" s="29"/>
      <c r="I371" s="28" t="s">
        <v>8313</v>
      </c>
      <c r="J371" s="29"/>
      <c r="K371" s="29"/>
      <c r="L371" s="28" t="s">
        <v>10139</v>
      </c>
      <c r="V371" s="3" t="s">
        <v>382</v>
      </c>
      <c r="W371" s="4">
        <v>1586</v>
      </c>
      <c r="AD371"/>
      <c r="AE371"/>
      <c r="AH371" s="226" t="s">
        <v>19165</v>
      </c>
      <c r="AI371" s="226" t="s">
        <v>19166</v>
      </c>
      <c r="AJ371" s="226">
        <v>328500</v>
      </c>
    </row>
    <row r="372" spans="1:39" x14ac:dyDescent="0.25">
      <c r="A372" s="28" t="s">
        <v>10803</v>
      </c>
      <c r="B372" s="28"/>
      <c r="C372" s="28" t="s">
        <v>3204</v>
      </c>
      <c r="D372" s="29">
        <v>8145</v>
      </c>
      <c r="E372" s="29"/>
      <c r="F372" s="28" t="s">
        <v>6488</v>
      </c>
      <c r="G372" s="29"/>
      <c r="H372" s="29"/>
      <c r="I372" s="28" t="s">
        <v>8314</v>
      </c>
      <c r="J372" s="29">
        <v>37670</v>
      </c>
      <c r="K372" s="29"/>
      <c r="L372" s="28" t="s">
        <v>10140</v>
      </c>
      <c r="V372" s="3" t="s">
        <v>383</v>
      </c>
      <c r="W372" s="4">
        <v>1586</v>
      </c>
      <c r="AD372"/>
      <c r="AE372"/>
      <c r="AH372" s="225" t="s">
        <v>19167</v>
      </c>
      <c r="AI372" s="225" t="s">
        <v>19168</v>
      </c>
      <c r="AJ372" s="225">
        <v>331200</v>
      </c>
    </row>
    <row r="373" spans="1:39" x14ac:dyDescent="0.25">
      <c r="A373" s="28" t="s">
        <v>10804</v>
      </c>
      <c r="B373" s="28"/>
      <c r="C373" s="28" t="s">
        <v>3205</v>
      </c>
      <c r="D373" s="29">
        <v>8149</v>
      </c>
      <c r="E373" s="29"/>
      <c r="F373" s="28" t="s">
        <v>6489</v>
      </c>
      <c r="G373" s="29">
        <v>18900</v>
      </c>
      <c r="H373" s="29"/>
      <c r="I373" s="28" t="s">
        <v>8315</v>
      </c>
      <c r="J373" s="29">
        <v>37540</v>
      </c>
      <c r="K373" s="29"/>
      <c r="L373" s="28" t="s">
        <v>10141</v>
      </c>
      <c r="V373" s="3" t="s">
        <v>384</v>
      </c>
      <c r="W373" s="4">
        <v>1586</v>
      </c>
      <c r="AD373"/>
      <c r="AE373"/>
      <c r="AH373" s="226" t="s">
        <v>19169</v>
      </c>
      <c r="AI373" s="226" t="s">
        <v>19170</v>
      </c>
      <c r="AJ373" s="226">
        <v>328700</v>
      </c>
    </row>
    <row r="374" spans="1:39" x14ac:dyDescent="0.25">
      <c r="A374" s="28" t="s">
        <v>10805</v>
      </c>
      <c r="B374" s="28"/>
      <c r="C374" s="28" t="s">
        <v>3206</v>
      </c>
      <c r="D374" s="29">
        <v>8145</v>
      </c>
      <c r="E374" s="29"/>
      <c r="F374" s="28" t="s">
        <v>6490</v>
      </c>
      <c r="G374" s="29">
        <v>19000</v>
      </c>
      <c r="H374" s="29"/>
      <c r="I374" s="28" t="s">
        <v>8316</v>
      </c>
      <c r="J374" s="29">
        <v>37640</v>
      </c>
      <c r="K374" s="29"/>
      <c r="L374" s="28" t="s">
        <v>10142</v>
      </c>
      <c r="V374" s="3" t="s">
        <v>385</v>
      </c>
      <c r="W374" s="4">
        <v>1586</v>
      </c>
      <c r="AD374"/>
      <c r="AE374"/>
      <c r="AH374" s="225" t="s">
        <v>19171</v>
      </c>
      <c r="AI374" s="225" t="s">
        <v>19172</v>
      </c>
      <c r="AJ374" s="225">
        <v>320500</v>
      </c>
    </row>
    <row r="375" spans="1:39" x14ac:dyDescent="0.25">
      <c r="A375" s="28" t="s">
        <v>10806</v>
      </c>
      <c r="B375" s="28"/>
      <c r="C375" s="28" t="s">
        <v>3207</v>
      </c>
      <c r="D375" s="29">
        <v>8145</v>
      </c>
      <c r="E375" s="29"/>
      <c r="F375" s="28" t="s">
        <v>6491</v>
      </c>
      <c r="G375" s="29"/>
      <c r="H375" s="29"/>
      <c r="I375" s="28" t="s">
        <v>8317</v>
      </c>
      <c r="J375" s="29">
        <v>37660</v>
      </c>
      <c r="K375" s="29"/>
      <c r="L375" s="28" t="s">
        <v>10143</v>
      </c>
      <c r="V375" s="3" t="s">
        <v>386</v>
      </c>
      <c r="W375" s="4">
        <v>1586</v>
      </c>
      <c r="AD375"/>
      <c r="AE375"/>
      <c r="AH375" s="226" t="s">
        <v>19173</v>
      </c>
      <c r="AI375" s="226" t="s">
        <v>19174</v>
      </c>
      <c r="AJ375" s="226">
        <v>318000</v>
      </c>
    </row>
    <row r="376" spans="1:39" x14ac:dyDescent="0.25">
      <c r="A376" s="28" t="s">
        <v>10807</v>
      </c>
      <c r="B376" s="28"/>
      <c r="C376" s="28" t="s">
        <v>3208</v>
      </c>
      <c r="D376" s="29">
        <v>8143</v>
      </c>
      <c r="E376" s="29"/>
      <c r="F376" s="28" t="s">
        <v>6492</v>
      </c>
      <c r="G376" s="29">
        <v>19200</v>
      </c>
      <c r="H376" s="29"/>
      <c r="I376" s="28" t="s">
        <v>8318</v>
      </c>
      <c r="J376" s="29">
        <v>37520</v>
      </c>
      <c r="K376" s="29"/>
      <c r="L376" s="28" t="s">
        <v>10144</v>
      </c>
      <c r="V376" s="3" t="s">
        <v>387</v>
      </c>
      <c r="W376" s="4">
        <v>1586</v>
      </c>
      <c r="AD376"/>
      <c r="AE376"/>
      <c r="AH376" s="225" t="s">
        <v>19175</v>
      </c>
      <c r="AI376" s="225" t="s">
        <v>19176</v>
      </c>
      <c r="AJ376" s="225">
        <v>322000</v>
      </c>
    </row>
    <row r="377" spans="1:39" x14ac:dyDescent="0.25">
      <c r="A377" s="28" t="s">
        <v>10808</v>
      </c>
      <c r="B377" s="28"/>
      <c r="C377" s="28" t="s">
        <v>3209</v>
      </c>
      <c r="D377" s="29">
        <v>8143</v>
      </c>
      <c r="E377" s="29"/>
      <c r="F377" s="28" t="s">
        <v>6493</v>
      </c>
      <c r="G377" s="29">
        <v>19200</v>
      </c>
      <c r="H377" s="29"/>
      <c r="I377" s="28" t="s">
        <v>8319</v>
      </c>
      <c r="J377" s="29">
        <v>37400</v>
      </c>
      <c r="K377" s="29"/>
      <c r="L377" s="28" t="s">
        <v>10145</v>
      </c>
      <c r="V377" s="3" t="s">
        <v>388</v>
      </c>
      <c r="W377" s="4">
        <v>1586</v>
      </c>
      <c r="AD377"/>
      <c r="AE377"/>
      <c r="AH377" s="226" t="s">
        <v>19177</v>
      </c>
      <c r="AI377" s="226" t="s">
        <v>19178</v>
      </c>
      <c r="AJ377" s="226">
        <v>321000</v>
      </c>
    </row>
    <row r="378" spans="1:39" x14ac:dyDescent="0.25">
      <c r="A378" s="28" t="s">
        <v>10809</v>
      </c>
      <c r="B378" s="28"/>
      <c r="C378" s="28" t="s">
        <v>3210</v>
      </c>
      <c r="D378" s="29">
        <v>8144</v>
      </c>
      <c r="E378" s="29"/>
      <c r="F378" s="28" t="s">
        <v>6494</v>
      </c>
      <c r="G378" s="29"/>
      <c r="H378" s="29"/>
      <c r="I378" s="28" t="s">
        <v>8320</v>
      </c>
      <c r="J378" s="29"/>
      <c r="K378" s="29"/>
      <c r="L378" s="28" t="s">
        <v>10146</v>
      </c>
      <c r="V378" s="3" t="s">
        <v>389</v>
      </c>
      <c r="W378" s="4">
        <v>1586</v>
      </c>
      <c r="AD378"/>
      <c r="AE378"/>
      <c r="AH378" s="225" t="s">
        <v>19179</v>
      </c>
      <c r="AI378" s="225" t="s">
        <v>19180</v>
      </c>
      <c r="AJ378" s="225">
        <v>317700</v>
      </c>
    </row>
    <row r="379" spans="1:39" x14ac:dyDescent="0.25">
      <c r="A379" s="28" t="s">
        <v>10810</v>
      </c>
      <c r="B379" s="28"/>
      <c r="C379" s="28" t="s">
        <v>3211</v>
      </c>
      <c r="D379" s="29">
        <v>8144</v>
      </c>
      <c r="E379" s="29"/>
      <c r="F379" s="28" t="s">
        <v>6495</v>
      </c>
      <c r="G379" s="29"/>
      <c r="H379" s="29"/>
      <c r="I379" s="28" t="s">
        <v>8321</v>
      </c>
      <c r="J379" s="29"/>
      <c r="K379" s="29"/>
      <c r="L379" s="28" t="s">
        <v>10147</v>
      </c>
      <c r="V379" s="3" t="s">
        <v>390</v>
      </c>
      <c r="W379" s="4">
        <v>1586</v>
      </c>
      <c r="AD379"/>
      <c r="AE379"/>
      <c r="AH379" s="226" t="s">
        <v>19181</v>
      </c>
      <c r="AI379" s="226" t="s">
        <v>19182</v>
      </c>
      <c r="AJ379" s="226">
        <v>317900</v>
      </c>
      <c r="AK379">
        <f>AVERAGE(AJ353:AJ379)</f>
        <v>314951.85185185185</v>
      </c>
      <c r="AL379" s="227" t="s">
        <v>19183</v>
      </c>
      <c r="AM379">
        <f>AK379/AK353-1</f>
        <v>8.9373600379685225E-2</v>
      </c>
    </row>
    <row r="380" spans="1:39" x14ac:dyDescent="0.25">
      <c r="A380" s="28" t="s">
        <v>10811</v>
      </c>
      <c r="B380" s="28"/>
      <c r="C380" s="28" t="s">
        <v>3212</v>
      </c>
      <c r="D380" s="29">
        <v>8146</v>
      </c>
      <c r="E380" s="29"/>
      <c r="F380" s="28" t="s">
        <v>6496</v>
      </c>
      <c r="G380" s="29"/>
      <c r="H380" s="29"/>
      <c r="I380" s="28" t="s">
        <v>8322</v>
      </c>
      <c r="J380" s="29"/>
      <c r="K380" s="29"/>
      <c r="L380" s="28" t="s">
        <v>10148</v>
      </c>
      <c r="V380" s="3" t="s">
        <v>391</v>
      </c>
      <c r="W380" s="4">
        <v>1586</v>
      </c>
      <c r="AD380"/>
      <c r="AE380"/>
      <c r="AH380" s="225" t="s">
        <v>19184</v>
      </c>
      <c r="AI380" s="225" t="s">
        <v>19185</v>
      </c>
      <c r="AJ380" s="225">
        <v>321000</v>
      </c>
    </row>
    <row r="381" spans="1:39" x14ac:dyDescent="0.25">
      <c r="A381" s="28" t="s">
        <v>10812</v>
      </c>
      <c r="B381" s="28"/>
      <c r="C381" s="28" t="s">
        <v>3213</v>
      </c>
      <c r="D381" s="29">
        <v>8146</v>
      </c>
      <c r="E381" s="29"/>
      <c r="F381" s="28" t="s">
        <v>6497</v>
      </c>
      <c r="G381" s="29">
        <v>19120</v>
      </c>
      <c r="H381" s="29"/>
      <c r="I381" s="28" t="s">
        <v>8323</v>
      </c>
      <c r="J381" s="29">
        <v>37690</v>
      </c>
      <c r="K381" s="29"/>
      <c r="L381" s="28" t="s">
        <v>10149</v>
      </c>
      <c r="V381" s="3" t="s">
        <v>392</v>
      </c>
      <c r="W381" s="4">
        <v>1586</v>
      </c>
      <c r="AD381"/>
      <c r="AE381"/>
      <c r="AH381" s="226" t="s">
        <v>19186</v>
      </c>
      <c r="AI381" s="226" t="s">
        <v>19187</v>
      </c>
      <c r="AJ381" s="226">
        <v>319000</v>
      </c>
    </row>
    <row r="382" spans="1:39" x14ac:dyDescent="0.25">
      <c r="A382" s="28" t="s">
        <v>10813</v>
      </c>
      <c r="B382" s="28"/>
      <c r="C382" s="28" t="s">
        <v>3214</v>
      </c>
      <c r="D382" s="29">
        <v>8154</v>
      </c>
      <c r="E382" s="29"/>
      <c r="F382" s="28" t="s">
        <v>6498</v>
      </c>
      <c r="G382" s="29">
        <v>19000</v>
      </c>
      <c r="H382" s="29"/>
      <c r="I382" s="28" t="s">
        <v>8324</v>
      </c>
      <c r="J382" s="29">
        <v>37530</v>
      </c>
      <c r="K382" s="29"/>
      <c r="L382" s="28" t="s">
        <v>10150</v>
      </c>
      <c r="M382" s="30">
        <v>269500</v>
      </c>
      <c r="V382" s="3" t="s">
        <v>393</v>
      </c>
      <c r="W382" s="4">
        <v>1586</v>
      </c>
      <c r="AD382"/>
      <c r="AE382"/>
      <c r="AH382" s="225" t="s">
        <v>19188</v>
      </c>
      <c r="AI382" s="225" t="s">
        <v>19189</v>
      </c>
      <c r="AJ382" s="225">
        <v>318000</v>
      </c>
    </row>
    <row r="383" spans="1:39" x14ac:dyDescent="0.25">
      <c r="A383" s="28" t="s">
        <v>10814</v>
      </c>
      <c r="B383" s="28"/>
      <c r="C383" s="28" t="s">
        <v>3215</v>
      </c>
      <c r="D383" s="29">
        <v>8154</v>
      </c>
      <c r="E383" s="29"/>
      <c r="F383" s="28" t="s">
        <v>6499</v>
      </c>
      <c r="G383" s="29">
        <v>18950</v>
      </c>
      <c r="H383" s="29"/>
      <c r="I383" s="28" t="s">
        <v>8325</v>
      </c>
      <c r="J383" s="29">
        <v>37650</v>
      </c>
      <c r="K383" s="29"/>
      <c r="L383" s="28" t="s">
        <v>10151</v>
      </c>
      <c r="M383" s="30">
        <v>271500</v>
      </c>
      <c r="V383" s="3" t="s">
        <v>394</v>
      </c>
      <c r="W383" s="4">
        <v>1586</v>
      </c>
      <c r="AD383"/>
      <c r="AE383"/>
      <c r="AH383" s="226" t="s">
        <v>19190</v>
      </c>
      <c r="AI383" s="226" t="s">
        <v>19191</v>
      </c>
      <c r="AJ383" s="226">
        <v>311800</v>
      </c>
    </row>
    <row r="384" spans="1:39" x14ac:dyDescent="0.25">
      <c r="A384" s="28" t="s">
        <v>10815</v>
      </c>
      <c r="B384" s="28"/>
      <c r="C384" s="28" t="s">
        <v>3216</v>
      </c>
      <c r="D384" s="29">
        <v>8152</v>
      </c>
      <c r="E384" s="29"/>
      <c r="F384" s="28" t="s">
        <v>6500</v>
      </c>
      <c r="G384" s="29">
        <v>19000</v>
      </c>
      <c r="H384" s="29"/>
      <c r="I384" s="28" t="s">
        <v>8326</v>
      </c>
      <c r="J384" s="29">
        <v>37610</v>
      </c>
      <c r="K384" s="29"/>
      <c r="L384" s="28" t="s">
        <v>10152</v>
      </c>
      <c r="M384" s="30">
        <v>276000</v>
      </c>
      <c r="V384" s="3" t="s">
        <v>395</v>
      </c>
      <c r="W384" s="4">
        <v>1586</v>
      </c>
      <c r="AD384"/>
      <c r="AE384"/>
      <c r="AH384" s="225" t="s">
        <v>19192</v>
      </c>
      <c r="AI384" s="225" t="s">
        <v>19193</v>
      </c>
      <c r="AJ384" s="225">
        <v>303000</v>
      </c>
    </row>
    <row r="385" spans="1:39" x14ac:dyDescent="0.25">
      <c r="A385" s="28" t="s">
        <v>10816</v>
      </c>
      <c r="B385" s="28"/>
      <c r="C385" s="28" t="s">
        <v>3217</v>
      </c>
      <c r="D385" s="29">
        <v>8159</v>
      </c>
      <c r="E385" s="29"/>
      <c r="F385" s="28" t="s">
        <v>6501</v>
      </c>
      <c r="G385" s="29"/>
      <c r="H385" s="29"/>
      <c r="I385" s="28" t="s">
        <v>8327</v>
      </c>
      <c r="J385" s="29"/>
      <c r="K385" s="29"/>
      <c r="L385" s="28" t="s">
        <v>10153</v>
      </c>
      <c r="M385" s="30">
        <v>274000</v>
      </c>
      <c r="V385" s="3" t="s">
        <v>396</v>
      </c>
      <c r="W385" s="4">
        <v>1586</v>
      </c>
      <c r="AD385"/>
      <c r="AE385"/>
      <c r="AH385" s="226" t="s">
        <v>19194</v>
      </c>
      <c r="AI385" s="226" t="s">
        <v>19195</v>
      </c>
      <c r="AJ385" s="226">
        <v>307200</v>
      </c>
    </row>
    <row r="386" spans="1:39" x14ac:dyDescent="0.25">
      <c r="A386" s="28" t="s">
        <v>10817</v>
      </c>
      <c r="B386" s="28"/>
      <c r="C386" s="28" t="s">
        <v>3218</v>
      </c>
      <c r="D386" s="29">
        <v>8157</v>
      </c>
      <c r="E386" s="29"/>
      <c r="F386" s="28" t="s">
        <v>6502</v>
      </c>
      <c r="G386" s="29">
        <v>19100</v>
      </c>
      <c r="H386" s="29"/>
      <c r="I386" s="28" t="s">
        <v>8328</v>
      </c>
      <c r="J386" s="29">
        <v>37610</v>
      </c>
      <c r="K386" s="29"/>
      <c r="L386" s="28" t="s">
        <v>10154</v>
      </c>
      <c r="M386" s="30">
        <v>275600</v>
      </c>
      <c r="V386" s="3" t="s">
        <v>397</v>
      </c>
      <c r="W386" s="4">
        <v>1586</v>
      </c>
      <c r="AD386"/>
      <c r="AE386"/>
      <c r="AH386" s="225" t="s">
        <v>19196</v>
      </c>
      <c r="AI386" s="225" t="s">
        <v>19197</v>
      </c>
      <c r="AJ386" s="225">
        <v>312500</v>
      </c>
    </row>
    <row r="387" spans="1:39" x14ac:dyDescent="0.25">
      <c r="A387" s="28" t="s">
        <v>10818</v>
      </c>
      <c r="B387" s="28"/>
      <c r="C387" s="28" t="s">
        <v>3219</v>
      </c>
      <c r="D387" s="29">
        <v>8151</v>
      </c>
      <c r="E387" s="29"/>
      <c r="F387" s="28" t="s">
        <v>6503</v>
      </c>
      <c r="G387" s="29">
        <v>19010</v>
      </c>
      <c r="H387" s="29"/>
      <c r="I387" s="28" t="s">
        <v>8329</v>
      </c>
      <c r="J387" s="29">
        <v>37630</v>
      </c>
      <c r="K387" s="29"/>
      <c r="L387" s="28" t="s">
        <v>10155</v>
      </c>
      <c r="V387" s="3" t="s">
        <v>398</v>
      </c>
      <c r="W387" s="4">
        <v>1586</v>
      </c>
      <c r="AD387"/>
      <c r="AE387"/>
      <c r="AH387" s="226" t="s">
        <v>19198</v>
      </c>
      <c r="AI387" s="226" t="s">
        <v>19199</v>
      </c>
      <c r="AJ387" s="226">
        <v>321200</v>
      </c>
    </row>
    <row r="388" spans="1:39" x14ac:dyDescent="0.25">
      <c r="A388" s="28" t="s">
        <v>10819</v>
      </c>
      <c r="B388" s="28"/>
      <c r="C388" s="28" t="s">
        <v>3220</v>
      </c>
      <c r="D388" s="29">
        <v>8150</v>
      </c>
      <c r="E388" s="29"/>
      <c r="F388" s="28" t="s">
        <v>6504</v>
      </c>
      <c r="G388" s="29">
        <v>19000</v>
      </c>
      <c r="H388" s="29"/>
      <c r="I388" s="28" t="s">
        <v>8330</v>
      </c>
      <c r="J388" s="29">
        <v>37630</v>
      </c>
      <c r="K388" s="29"/>
      <c r="L388" s="28" t="s">
        <v>10156</v>
      </c>
      <c r="M388" s="30">
        <v>277700</v>
      </c>
      <c r="V388" s="3" t="s">
        <v>399</v>
      </c>
      <c r="W388" s="4">
        <v>1586</v>
      </c>
      <c r="AD388"/>
      <c r="AE388"/>
      <c r="AH388" s="225" t="s">
        <v>19200</v>
      </c>
      <c r="AI388" s="225" t="s">
        <v>19201</v>
      </c>
      <c r="AJ388" s="225">
        <v>327500</v>
      </c>
    </row>
    <row r="389" spans="1:39" x14ac:dyDescent="0.25">
      <c r="A389" s="28" t="s">
        <v>10820</v>
      </c>
      <c r="B389" s="28"/>
      <c r="C389" s="28" t="s">
        <v>3221</v>
      </c>
      <c r="D389" s="29">
        <v>8152</v>
      </c>
      <c r="E389" s="29"/>
      <c r="F389" s="28" t="s">
        <v>6505</v>
      </c>
      <c r="G389" s="29">
        <v>18650</v>
      </c>
      <c r="H389" s="29"/>
      <c r="I389" s="28" t="s">
        <v>8331</v>
      </c>
      <c r="J389" s="29"/>
      <c r="K389" s="29"/>
      <c r="L389" s="28" t="s">
        <v>10157</v>
      </c>
      <c r="M389" s="30">
        <v>279800</v>
      </c>
      <c r="V389" s="3" t="s">
        <v>400</v>
      </c>
      <c r="W389" s="4">
        <v>1586</v>
      </c>
      <c r="AD389"/>
      <c r="AE389"/>
      <c r="AH389" s="226" t="s">
        <v>19202</v>
      </c>
      <c r="AI389" s="226" t="s">
        <v>19203</v>
      </c>
      <c r="AJ389" s="226">
        <v>317500</v>
      </c>
    </row>
    <row r="390" spans="1:39" x14ac:dyDescent="0.25">
      <c r="A390" s="28" t="s">
        <v>10821</v>
      </c>
      <c r="B390" s="28"/>
      <c r="C390" s="28" t="s">
        <v>3222</v>
      </c>
      <c r="D390" s="29">
        <v>8152</v>
      </c>
      <c r="E390" s="29"/>
      <c r="F390" s="28" t="s">
        <v>6506</v>
      </c>
      <c r="G390" s="29">
        <v>18800</v>
      </c>
      <c r="H390" s="29"/>
      <c r="I390" s="28" t="s">
        <v>8332</v>
      </c>
      <c r="J390" s="29">
        <v>37630</v>
      </c>
      <c r="K390" s="29"/>
      <c r="L390" s="28" t="s">
        <v>10158</v>
      </c>
      <c r="M390" s="30">
        <v>281200</v>
      </c>
      <c r="V390" s="3" t="s">
        <v>401</v>
      </c>
      <c r="W390" s="4">
        <v>1586</v>
      </c>
      <c r="AD390"/>
      <c r="AE390"/>
      <c r="AH390" s="225" t="s">
        <v>19204</v>
      </c>
      <c r="AI390" s="225" t="s">
        <v>19205</v>
      </c>
      <c r="AJ390" s="225">
        <v>317000</v>
      </c>
    </row>
    <row r="391" spans="1:39" x14ac:dyDescent="0.25">
      <c r="A391" s="28" t="s">
        <v>10822</v>
      </c>
      <c r="B391" s="28"/>
      <c r="C391" s="28" t="s">
        <v>3223</v>
      </c>
      <c r="D391" s="29">
        <v>8150</v>
      </c>
      <c r="E391" s="29"/>
      <c r="F391" s="28" t="s">
        <v>6507</v>
      </c>
      <c r="G391" s="29">
        <v>18840</v>
      </c>
      <c r="H391" s="29"/>
      <c r="I391" s="28" t="s">
        <v>8333</v>
      </c>
      <c r="J391" s="29">
        <v>37590</v>
      </c>
      <c r="K391" s="29"/>
      <c r="L391" s="28" t="s">
        <v>10159</v>
      </c>
      <c r="M391" s="30">
        <v>281500</v>
      </c>
      <c r="V391" s="3" t="s">
        <v>402</v>
      </c>
      <c r="W391" s="4">
        <v>1586</v>
      </c>
      <c r="AD391"/>
      <c r="AE391"/>
      <c r="AH391" s="226" t="s">
        <v>19206</v>
      </c>
      <c r="AI391" s="226" t="s">
        <v>19207</v>
      </c>
      <c r="AJ391" s="226">
        <v>312800</v>
      </c>
    </row>
    <row r="392" spans="1:39" x14ac:dyDescent="0.25">
      <c r="A392" s="28" t="s">
        <v>10823</v>
      </c>
      <c r="B392" s="28"/>
      <c r="C392" s="28" t="s">
        <v>3224</v>
      </c>
      <c r="D392" s="29">
        <v>8151</v>
      </c>
      <c r="E392" s="29"/>
      <c r="F392" s="28" t="s">
        <v>6508</v>
      </c>
      <c r="G392" s="29"/>
      <c r="H392" s="29"/>
      <c r="I392" s="28" t="s">
        <v>8334</v>
      </c>
      <c r="J392" s="29"/>
      <c r="K392" s="29"/>
      <c r="L392" s="28" t="s">
        <v>10160</v>
      </c>
      <c r="M392" s="30">
        <v>278500</v>
      </c>
      <c r="V392" s="3" t="s">
        <v>403</v>
      </c>
      <c r="W392" s="4">
        <v>1586</v>
      </c>
      <c r="AD392"/>
      <c r="AE392"/>
      <c r="AH392" s="225" t="s">
        <v>19208</v>
      </c>
      <c r="AI392" s="225" t="s">
        <v>19209</v>
      </c>
      <c r="AJ392" s="225">
        <v>313800</v>
      </c>
    </row>
    <row r="393" spans="1:39" x14ac:dyDescent="0.25">
      <c r="A393" s="28" t="s">
        <v>10824</v>
      </c>
      <c r="B393" s="28"/>
      <c r="C393" s="28" t="s">
        <v>3225</v>
      </c>
      <c r="D393" s="29">
        <v>8150</v>
      </c>
      <c r="E393" s="29"/>
      <c r="F393" s="28" t="s">
        <v>6509</v>
      </c>
      <c r="G393" s="29">
        <v>18800</v>
      </c>
      <c r="H393" s="29"/>
      <c r="I393" s="28" t="s">
        <v>8335</v>
      </c>
      <c r="J393" s="29">
        <v>37600</v>
      </c>
      <c r="K393" s="29"/>
      <c r="L393" s="28" t="s">
        <v>10161</v>
      </c>
      <c r="M393" s="30">
        <v>275500</v>
      </c>
      <c r="V393" s="3" t="s">
        <v>404</v>
      </c>
      <c r="W393" s="4">
        <v>1586</v>
      </c>
      <c r="AD393"/>
      <c r="AE393"/>
      <c r="AH393" s="226" t="s">
        <v>19210</v>
      </c>
      <c r="AI393" s="226" t="s">
        <v>19211</v>
      </c>
      <c r="AJ393" s="226">
        <v>315000</v>
      </c>
    </row>
    <row r="394" spans="1:39" x14ac:dyDescent="0.25">
      <c r="A394" s="28" t="s">
        <v>10825</v>
      </c>
      <c r="B394" s="28"/>
      <c r="C394" s="28" t="s">
        <v>3226</v>
      </c>
      <c r="D394" s="29">
        <v>8149</v>
      </c>
      <c r="E394" s="29"/>
      <c r="F394" s="28" t="s">
        <v>6510</v>
      </c>
      <c r="G394" s="29">
        <v>17300</v>
      </c>
      <c r="H394" s="29"/>
      <c r="I394" s="28" t="s">
        <v>8336</v>
      </c>
      <c r="J394" s="29">
        <v>37550</v>
      </c>
      <c r="K394" s="29"/>
      <c r="L394" s="28" t="s">
        <v>10162</v>
      </c>
      <c r="V394" s="3" t="s">
        <v>405</v>
      </c>
      <c r="W394" s="4">
        <v>1586</v>
      </c>
      <c r="AD394"/>
      <c r="AE394"/>
      <c r="AH394" s="228">
        <v>44755</v>
      </c>
      <c r="AI394" s="225" t="s">
        <v>19212</v>
      </c>
      <c r="AJ394" s="225">
        <v>317750</v>
      </c>
    </row>
    <row r="395" spans="1:39" x14ac:dyDescent="0.25">
      <c r="A395" s="28" t="s">
        <v>10826</v>
      </c>
      <c r="B395" s="28"/>
      <c r="C395" s="28" t="s">
        <v>3227</v>
      </c>
      <c r="D395" s="29">
        <v>8145</v>
      </c>
      <c r="E395" s="29"/>
      <c r="F395" s="28" t="s">
        <v>6511</v>
      </c>
      <c r="G395" s="29">
        <v>17800</v>
      </c>
      <c r="H395" s="29"/>
      <c r="I395" s="28" t="s">
        <v>8337</v>
      </c>
      <c r="J395" s="29">
        <v>37550</v>
      </c>
      <c r="K395" s="29"/>
      <c r="L395" s="28" t="s">
        <v>10163</v>
      </c>
      <c r="M395" s="30">
        <v>279000</v>
      </c>
      <c r="V395" s="3" t="s">
        <v>406</v>
      </c>
      <c r="W395" s="4">
        <v>1586</v>
      </c>
      <c r="AD395"/>
      <c r="AE395"/>
      <c r="AH395" s="225" t="s">
        <v>19213</v>
      </c>
      <c r="AI395" s="225" t="s">
        <v>19214</v>
      </c>
      <c r="AJ395" s="225">
        <v>320500</v>
      </c>
    </row>
    <row r="396" spans="1:39" x14ac:dyDescent="0.25">
      <c r="A396" s="28" t="s">
        <v>10827</v>
      </c>
      <c r="B396" s="28"/>
      <c r="C396" s="28" t="s">
        <v>3228</v>
      </c>
      <c r="D396" s="29">
        <v>8151</v>
      </c>
      <c r="E396" s="29"/>
      <c r="F396" s="28" t="s">
        <v>6512</v>
      </c>
      <c r="G396" s="29">
        <v>18000</v>
      </c>
      <c r="H396" s="29"/>
      <c r="I396" s="28" t="s">
        <v>8338</v>
      </c>
      <c r="J396" s="29">
        <v>37500</v>
      </c>
      <c r="K396" s="29"/>
      <c r="L396" s="28" t="s">
        <v>10164</v>
      </c>
      <c r="M396" s="30">
        <v>278500</v>
      </c>
      <c r="V396" s="3" t="s">
        <v>407</v>
      </c>
      <c r="W396" s="4">
        <v>1586</v>
      </c>
      <c r="AD396"/>
      <c r="AE396"/>
      <c r="AH396" s="226" t="s">
        <v>19215</v>
      </c>
      <c r="AI396" s="226" t="s">
        <v>19216</v>
      </c>
      <c r="AJ396" s="226">
        <v>320000</v>
      </c>
    </row>
    <row r="397" spans="1:39" x14ac:dyDescent="0.25">
      <c r="A397" s="28" t="s">
        <v>10828</v>
      </c>
      <c r="B397" s="28"/>
      <c r="C397" s="28" t="s">
        <v>3229</v>
      </c>
      <c r="D397" s="29">
        <v>8151</v>
      </c>
      <c r="E397" s="29"/>
      <c r="F397" s="28" t="s">
        <v>6513</v>
      </c>
      <c r="G397" s="29">
        <v>18240</v>
      </c>
      <c r="H397" s="29"/>
      <c r="I397" s="28" t="s">
        <v>8339</v>
      </c>
      <c r="J397" s="29">
        <v>37490</v>
      </c>
      <c r="K397" s="29"/>
      <c r="L397" s="28" t="s">
        <v>10165</v>
      </c>
      <c r="M397" s="30">
        <v>277000</v>
      </c>
      <c r="V397" s="3" t="s">
        <v>408</v>
      </c>
      <c r="W397" s="4">
        <v>1586</v>
      </c>
      <c r="AD397"/>
      <c r="AE397"/>
      <c r="AH397" s="225" t="s">
        <v>19217</v>
      </c>
      <c r="AI397" s="225" t="s">
        <v>19218</v>
      </c>
      <c r="AJ397" s="225">
        <v>319000</v>
      </c>
    </row>
    <row r="398" spans="1:39" x14ac:dyDescent="0.25">
      <c r="A398" s="28" t="s">
        <v>10829</v>
      </c>
      <c r="B398" s="28"/>
      <c r="C398" s="28" t="s">
        <v>3230</v>
      </c>
      <c r="D398" s="29">
        <v>8151</v>
      </c>
      <c r="E398" s="29"/>
      <c r="F398" s="28" t="s">
        <v>6514</v>
      </c>
      <c r="G398" s="29">
        <v>18180</v>
      </c>
      <c r="H398" s="29"/>
      <c r="I398" s="28" t="s">
        <v>8340</v>
      </c>
      <c r="J398" s="29">
        <v>37480</v>
      </c>
      <c r="K398" s="29"/>
      <c r="L398" s="28" t="s">
        <v>10166</v>
      </c>
      <c r="M398" s="30">
        <v>276000</v>
      </c>
      <c r="V398" s="3" t="s">
        <v>409</v>
      </c>
      <c r="W398" s="4">
        <v>1586</v>
      </c>
      <c r="AD398"/>
      <c r="AE398"/>
      <c r="AH398" s="226" t="s">
        <v>19219</v>
      </c>
      <c r="AI398" s="226" t="s">
        <v>19220</v>
      </c>
      <c r="AJ398" s="226">
        <v>317500</v>
      </c>
    </row>
    <row r="399" spans="1:39" x14ac:dyDescent="0.25">
      <c r="A399" s="28" t="s">
        <v>10830</v>
      </c>
      <c r="B399" s="28"/>
      <c r="C399" s="28" t="s">
        <v>3231</v>
      </c>
      <c r="D399" s="29">
        <v>8150</v>
      </c>
      <c r="E399" s="29"/>
      <c r="F399" s="28" t="s">
        <v>6515</v>
      </c>
      <c r="G399" s="29"/>
      <c r="H399" s="29"/>
      <c r="I399" s="28" t="s">
        <v>8341</v>
      </c>
      <c r="J399" s="29"/>
      <c r="K399" s="29"/>
      <c r="L399" s="28" t="s">
        <v>10167</v>
      </c>
      <c r="M399" s="30">
        <v>277700</v>
      </c>
      <c r="V399" s="3" t="s">
        <v>410</v>
      </c>
      <c r="W399" s="4">
        <v>1586</v>
      </c>
      <c r="AD399"/>
      <c r="AE399"/>
      <c r="AH399" s="225" t="s">
        <v>19221</v>
      </c>
      <c r="AI399" s="225" t="s">
        <v>19222</v>
      </c>
      <c r="AJ399" s="225">
        <v>317500</v>
      </c>
    </row>
    <row r="400" spans="1:39" x14ac:dyDescent="0.25">
      <c r="A400" s="28" t="s">
        <v>10831</v>
      </c>
      <c r="B400" s="28"/>
      <c r="C400" s="28" t="s">
        <v>3232</v>
      </c>
      <c r="D400" s="29">
        <v>8155</v>
      </c>
      <c r="E400" s="29"/>
      <c r="F400" s="28" t="s">
        <v>6516</v>
      </c>
      <c r="G400" s="29">
        <v>18030</v>
      </c>
      <c r="H400" s="29"/>
      <c r="I400" s="28" t="s">
        <v>8342</v>
      </c>
      <c r="J400" s="29">
        <v>37490</v>
      </c>
      <c r="K400" s="29"/>
      <c r="L400" s="28" t="s">
        <v>10168</v>
      </c>
      <c r="M400" s="30">
        <v>279500</v>
      </c>
      <c r="V400" s="3" t="s">
        <v>411</v>
      </c>
      <c r="W400" s="4">
        <v>1586</v>
      </c>
      <c r="AD400"/>
      <c r="AE400"/>
      <c r="AH400" s="226" t="s">
        <v>19223</v>
      </c>
      <c r="AI400" s="226" t="s">
        <v>19224</v>
      </c>
      <c r="AJ400" s="226">
        <v>319500</v>
      </c>
      <c r="AK400">
        <f>AVERAGE(AJ379:AJ400)</f>
        <v>316679.54545454547</v>
      </c>
      <c r="AL400" s="227" t="s">
        <v>19225</v>
      </c>
      <c r="AM400">
        <f>AK400/AK379-1</f>
        <v>5.4855800737005911E-3</v>
      </c>
    </row>
    <row r="401" spans="1:36" x14ac:dyDescent="0.25">
      <c r="A401" s="28" t="s">
        <v>10832</v>
      </c>
      <c r="B401" s="28"/>
      <c r="C401" s="28" t="s">
        <v>3233</v>
      </c>
      <c r="D401" s="29">
        <v>8155</v>
      </c>
      <c r="E401" s="29"/>
      <c r="F401" s="28" t="s">
        <v>6517</v>
      </c>
      <c r="G401" s="29">
        <v>17950</v>
      </c>
      <c r="H401" s="29"/>
      <c r="I401" s="28" t="s">
        <v>8343</v>
      </c>
      <c r="J401" s="29">
        <v>37530</v>
      </c>
      <c r="K401" s="29"/>
      <c r="L401" s="28" t="s">
        <v>10169</v>
      </c>
      <c r="V401" s="3" t="s">
        <v>412</v>
      </c>
      <c r="W401" s="4">
        <v>1586</v>
      </c>
      <c r="AD401"/>
      <c r="AE401"/>
      <c r="AH401" s="225" t="s">
        <v>19226</v>
      </c>
      <c r="AI401" s="225" t="s">
        <v>19227</v>
      </c>
      <c r="AJ401" s="225">
        <v>320200</v>
      </c>
    </row>
    <row r="402" spans="1:36" x14ac:dyDescent="0.25">
      <c r="A402" s="28" t="s">
        <v>10833</v>
      </c>
      <c r="B402" s="28"/>
      <c r="C402" s="28" t="s">
        <v>3234</v>
      </c>
      <c r="D402" s="29">
        <v>8153</v>
      </c>
      <c r="E402" s="29"/>
      <c r="F402" s="28" t="s">
        <v>6518</v>
      </c>
      <c r="G402" s="29">
        <v>17790</v>
      </c>
      <c r="H402" s="29"/>
      <c r="I402" s="28" t="s">
        <v>8344</v>
      </c>
      <c r="J402" s="29">
        <v>37530</v>
      </c>
      <c r="K402" s="29"/>
      <c r="L402" s="28" t="s">
        <v>10170</v>
      </c>
      <c r="V402" s="3" t="s">
        <v>413</v>
      </c>
      <c r="W402" s="4">
        <v>1586</v>
      </c>
      <c r="AD402"/>
      <c r="AE402"/>
      <c r="AH402" s="226" t="s">
        <v>19228</v>
      </c>
      <c r="AI402" s="226" t="s">
        <v>19229</v>
      </c>
      <c r="AJ402" s="226">
        <v>319500</v>
      </c>
    </row>
    <row r="403" spans="1:36" x14ac:dyDescent="0.25">
      <c r="A403" s="28" t="s">
        <v>10834</v>
      </c>
      <c r="B403" s="28"/>
      <c r="C403" s="28" t="s">
        <v>3235</v>
      </c>
      <c r="D403" s="29">
        <v>8150</v>
      </c>
      <c r="E403" s="29"/>
      <c r="F403" s="28" t="s">
        <v>6519</v>
      </c>
      <c r="G403" s="29">
        <v>17580</v>
      </c>
      <c r="H403" s="29"/>
      <c r="I403" s="28" t="s">
        <v>8345</v>
      </c>
      <c r="J403" s="29"/>
      <c r="K403" s="29"/>
      <c r="L403" s="28" t="s">
        <v>10171</v>
      </c>
      <c r="M403" s="30">
        <v>279000</v>
      </c>
      <c r="V403" s="3" t="s">
        <v>414</v>
      </c>
      <c r="W403" s="4">
        <v>1586</v>
      </c>
      <c r="AD403"/>
      <c r="AE403"/>
      <c r="AH403" s="225" t="s">
        <v>19230</v>
      </c>
      <c r="AI403" s="225" t="s">
        <v>19231</v>
      </c>
      <c r="AJ403" s="225">
        <v>318400</v>
      </c>
    </row>
    <row r="404" spans="1:36" x14ac:dyDescent="0.25">
      <c r="A404" s="28" t="s">
        <v>10835</v>
      </c>
      <c r="B404" s="28"/>
      <c r="C404" s="28" t="s">
        <v>3236</v>
      </c>
      <c r="D404" s="29">
        <v>8150</v>
      </c>
      <c r="E404" s="29"/>
      <c r="F404" s="28" t="s">
        <v>6520</v>
      </c>
      <c r="G404" s="29"/>
      <c r="H404" s="29"/>
      <c r="I404" s="28" t="s">
        <v>8346</v>
      </c>
      <c r="J404" s="29">
        <v>37600</v>
      </c>
      <c r="K404" s="29"/>
      <c r="L404" s="28" t="s">
        <v>10172</v>
      </c>
      <c r="M404" s="30">
        <v>277400</v>
      </c>
      <c r="V404" s="3" t="s">
        <v>415</v>
      </c>
      <c r="W404" s="4">
        <v>1586</v>
      </c>
      <c r="AD404"/>
      <c r="AE404"/>
      <c r="AH404" s="226" t="s">
        <v>19232</v>
      </c>
      <c r="AI404" s="226" t="s">
        <v>19233</v>
      </c>
      <c r="AJ404" s="226">
        <v>319300</v>
      </c>
    </row>
    <row r="405" spans="1:36" x14ac:dyDescent="0.25">
      <c r="A405" s="28" t="s">
        <v>10836</v>
      </c>
      <c r="B405" s="28"/>
      <c r="C405" s="28" t="s">
        <v>3237</v>
      </c>
      <c r="D405" s="29">
        <v>8150</v>
      </c>
      <c r="E405" s="29"/>
      <c r="F405" s="28" t="s">
        <v>6521</v>
      </c>
      <c r="G405" s="29">
        <v>17480</v>
      </c>
      <c r="H405" s="29"/>
      <c r="I405" s="28" t="s">
        <v>8347</v>
      </c>
      <c r="J405" s="29">
        <v>37620</v>
      </c>
      <c r="K405" s="29"/>
      <c r="L405" s="28" t="s">
        <v>10173</v>
      </c>
      <c r="M405" s="30">
        <v>280000</v>
      </c>
      <c r="V405" s="3" t="s">
        <v>416</v>
      </c>
      <c r="W405" s="4">
        <v>1586</v>
      </c>
      <c r="AD405"/>
      <c r="AE405"/>
      <c r="AH405" s="225" t="s">
        <v>19234</v>
      </c>
      <c r="AI405" s="225" t="s">
        <v>19235</v>
      </c>
      <c r="AJ405" s="225">
        <v>319200</v>
      </c>
    </row>
    <row r="406" spans="1:36" x14ac:dyDescent="0.25">
      <c r="A406" s="28" t="s">
        <v>10837</v>
      </c>
      <c r="B406" s="28"/>
      <c r="C406" s="28" t="s">
        <v>3238</v>
      </c>
      <c r="D406" s="29">
        <v>8152</v>
      </c>
      <c r="E406" s="29"/>
      <c r="F406" s="28" t="s">
        <v>6522</v>
      </c>
      <c r="G406" s="29"/>
      <c r="H406" s="29"/>
      <c r="I406" s="28" t="s">
        <v>8348</v>
      </c>
      <c r="J406" s="29"/>
      <c r="K406" s="29"/>
      <c r="L406" s="28" t="s">
        <v>10174</v>
      </c>
      <c r="M406" s="30">
        <v>281000</v>
      </c>
      <c r="V406" s="3" t="s">
        <v>417</v>
      </c>
      <c r="W406" s="4">
        <v>1586</v>
      </c>
      <c r="AD406"/>
      <c r="AE406"/>
      <c r="AH406" s="226" t="s">
        <v>19236</v>
      </c>
      <c r="AI406" s="226" t="s">
        <v>19237</v>
      </c>
      <c r="AJ406" s="226">
        <v>319200</v>
      </c>
    </row>
    <row r="407" spans="1:36" x14ac:dyDescent="0.25">
      <c r="A407" s="28" t="s">
        <v>10838</v>
      </c>
      <c r="B407" s="28"/>
      <c r="C407" s="28" t="s">
        <v>3239</v>
      </c>
      <c r="D407" s="29">
        <v>8153</v>
      </c>
      <c r="E407" s="29"/>
      <c r="F407" s="28" t="s">
        <v>6523</v>
      </c>
      <c r="G407" s="29">
        <v>16650</v>
      </c>
      <c r="H407" s="29"/>
      <c r="I407" s="28" t="s">
        <v>8349</v>
      </c>
      <c r="J407" s="29">
        <v>37730</v>
      </c>
      <c r="K407" s="29"/>
      <c r="L407" s="28" t="s">
        <v>10175</v>
      </c>
      <c r="M407" s="30">
        <v>280500</v>
      </c>
      <c r="V407" s="3" t="s">
        <v>418</v>
      </c>
      <c r="W407" s="4">
        <v>1586</v>
      </c>
      <c r="AD407"/>
      <c r="AE407"/>
      <c r="AH407" s="225" t="s">
        <v>19238</v>
      </c>
      <c r="AI407" s="225" t="s">
        <v>19239</v>
      </c>
      <c r="AJ407" s="225">
        <v>319400</v>
      </c>
    </row>
    <row r="408" spans="1:36" x14ac:dyDescent="0.25">
      <c r="A408" s="28" t="s">
        <v>10839</v>
      </c>
      <c r="B408" s="28"/>
      <c r="C408" s="28" t="s">
        <v>3240</v>
      </c>
      <c r="D408" s="29">
        <v>8148</v>
      </c>
      <c r="E408" s="29"/>
      <c r="F408" s="28" t="s">
        <v>6524</v>
      </c>
      <c r="G408" s="29">
        <v>17340</v>
      </c>
      <c r="H408" s="29"/>
      <c r="I408" s="28" t="s">
        <v>8350</v>
      </c>
      <c r="J408" s="29">
        <v>37730</v>
      </c>
      <c r="K408" s="29"/>
      <c r="L408" s="28" t="s">
        <v>10176</v>
      </c>
      <c r="V408" s="3" t="s">
        <v>419</v>
      </c>
      <c r="W408" s="4">
        <v>1586</v>
      </c>
      <c r="AD408"/>
      <c r="AE408"/>
      <c r="AH408" s="226" t="s">
        <v>19240</v>
      </c>
      <c r="AI408" s="226" t="s">
        <v>19241</v>
      </c>
      <c r="AJ408" s="226">
        <v>317200</v>
      </c>
    </row>
    <row r="409" spans="1:36" x14ac:dyDescent="0.25">
      <c r="A409" s="28" t="s">
        <v>10840</v>
      </c>
      <c r="B409" s="28"/>
      <c r="C409" s="28" t="s">
        <v>3241</v>
      </c>
      <c r="D409" s="29">
        <v>8148</v>
      </c>
      <c r="E409" s="29"/>
      <c r="F409" s="28" t="s">
        <v>6525</v>
      </c>
      <c r="G409" s="29">
        <v>17250</v>
      </c>
      <c r="H409" s="29"/>
      <c r="I409" s="28" t="s">
        <v>8351</v>
      </c>
      <c r="J409" s="29">
        <v>37670</v>
      </c>
      <c r="K409" s="29"/>
      <c r="L409" s="28" t="s">
        <v>10177</v>
      </c>
      <c r="M409" s="30">
        <v>281000</v>
      </c>
      <c r="V409" s="3" t="s">
        <v>420</v>
      </c>
      <c r="W409" s="4">
        <v>1586</v>
      </c>
      <c r="AD409"/>
      <c r="AE409"/>
      <c r="AH409" s="225" t="s">
        <v>19242</v>
      </c>
      <c r="AI409" s="225" t="s">
        <v>19243</v>
      </c>
      <c r="AJ409" s="225">
        <v>318000</v>
      </c>
    </row>
    <row r="410" spans="1:36" x14ac:dyDescent="0.25">
      <c r="A410" s="28" t="s">
        <v>10841</v>
      </c>
      <c r="B410" s="28"/>
      <c r="C410" s="28" t="s">
        <v>3242</v>
      </c>
      <c r="D410" s="29">
        <v>8143</v>
      </c>
      <c r="E410" s="29"/>
      <c r="F410" s="28" t="s">
        <v>6526</v>
      </c>
      <c r="G410" s="29">
        <v>17100</v>
      </c>
      <c r="H410" s="29"/>
      <c r="I410" s="28" t="s">
        <v>8352</v>
      </c>
      <c r="J410" s="29">
        <v>37620</v>
      </c>
      <c r="K410" s="29"/>
      <c r="L410" s="28" t="s">
        <v>10178</v>
      </c>
      <c r="M410" s="30">
        <v>281000</v>
      </c>
      <c r="V410" s="3" t="s">
        <v>421</v>
      </c>
      <c r="W410" s="4">
        <v>1586</v>
      </c>
      <c r="AD410"/>
      <c r="AE410"/>
      <c r="AH410" s="226" t="s">
        <v>19244</v>
      </c>
      <c r="AI410" s="226" t="s">
        <v>19245</v>
      </c>
      <c r="AJ410" s="226">
        <v>316100</v>
      </c>
    </row>
    <row r="411" spans="1:36" x14ac:dyDescent="0.25">
      <c r="A411" s="28" t="s">
        <v>10842</v>
      </c>
      <c r="B411" s="28"/>
      <c r="C411" s="28" t="s">
        <v>3243</v>
      </c>
      <c r="D411" s="29">
        <v>8143</v>
      </c>
      <c r="E411" s="29"/>
      <c r="F411" s="28" t="s">
        <v>6527</v>
      </c>
      <c r="G411" s="29">
        <v>17090</v>
      </c>
      <c r="H411" s="29"/>
      <c r="I411" s="28" t="s">
        <v>8353</v>
      </c>
      <c r="J411" s="29">
        <v>37650</v>
      </c>
      <c r="K411" s="29"/>
      <c r="L411" s="28" t="s">
        <v>10179</v>
      </c>
      <c r="V411" s="3" t="s">
        <v>422</v>
      </c>
      <c r="W411" s="4">
        <v>1586</v>
      </c>
      <c r="AD411"/>
      <c r="AE411"/>
      <c r="AH411" s="225" t="s">
        <v>19246</v>
      </c>
      <c r="AI411" s="225" t="s">
        <v>19247</v>
      </c>
      <c r="AJ411" s="225">
        <v>312200</v>
      </c>
    </row>
    <row r="412" spans="1:36" x14ac:dyDescent="0.25">
      <c r="A412" s="28" t="s">
        <v>10843</v>
      </c>
      <c r="B412" s="28"/>
      <c r="C412" s="28" t="s">
        <v>3244</v>
      </c>
      <c r="D412" s="29">
        <v>8143</v>
      </c>
      <c r="E412" s="29"/>
      <c r="F412" s="28" t="s">
        <v>6528</v>
      </c>
      <c r="G412" s="29">
        <v>17050</v>
      </c>
      <c r="H412" s="29"/>
      <c r="I412" s="28" t="s">
        <v>8354</v>
      </c>
      <c r="J412" s="29">
        <v>37700</v>
      </c>
      <c r="K412" s="29"/>
      <c r="L412" s="28" t="s">
        <v>10180</v>
      </c>
      <c r="V412" s="3" t="s">
        <v>423</v>
      </c>
      <c r="W412" s="4">
        <v>1586</v>
      </c>
      <c r="AD412"/>
      <c r="AE412"/>
      <c r="AH412" s="226" t="s">
        <v>19248</v>
      </c>
      <c r="AI412" s="226" t="s">
        <v>19249</v>
      </c>
      <c r="AJ412" s="226">
        <v>314500</v>
      </c>
    </row>
    <row r="413" spans="1:36" x14ac:dyDescent="0.25">
      <c r="A413" s="28" t="s">
        <v>10844</v>
      </c>
      <c r="B413" s="28"/>
      <c r="C413" s="28" t="s">
        <v>3245</v>
      </c>
      <c r="D413" s="29">
        <v>8145</v>
      </c>
      <c r="E413" s="29"/>
      <c r="F413" s="28" t="s">
        <v>6529</v>
      </c>
      <c r="G413" s="29"/>
      <c r="H413" s="29"/>
      <c r="I413" s="28" t="s">
        <v>8355</v>
      </c>
      <c r="J413" s="29"/>
      <c r="K413" s="29"/>
      <c r="L413" s="28" t="s">
        <v>10181</v>
      </c>
      <c r="V413" s="3" t="s">
        <v>424</v>
      </c>
      <c r="W413" s="4">
        <v>1586</v>
      </c>
      <c r="AD413"/>
      <c r="AE413"/>
      <c r="AH413" s="225" t="s">
        <v>19250</v>
      </c>
      <c r="AI413" s="225" t="s">
        <v>19251</v>
      </c>
      <c r="AJ413" s="225">
        <v>315700</v>
      </c>
    </row>
    <row r="414" spans="1:36" x14ac:dyDescent="0.25">
      <c r="A414" s="28" t="s">
        <v>10845</v>
      </c>
      <c r="B414" s="28"/>
      <c r="C414" s="28" t="s">
        <v>3246</v>
      </c>
      <c r="D414" s="29">
        <v>8142</v>
      </c>
      <c r="E414" s="29"/>
      <c r="F414" s="28" t="s">
        <v>6530</v>
      </c>
      <c r="G414" s="29">
        <v>16780</v>
      </c>
      <c r="H414" s="29"/>
      <c r="I414" s="28" t="s">
        <v>8356</v>
      </c>
      <c r="J414" s="29">
        <v>37630</v>
      </c>
      <c r="K414" s="29"/>
      <c r="L414" s="28" t="s">
        <v>10182</v>
      </c>
      <c r="V414" s="3" t="s">
        <v>425</v>
      </c>
      <c r="W414" s="4">
        <v>1586</v>
      </c>
      <c r="AD414"/>
      <c r="AE414"/>
      <c r="AH414" s="226" t="s">
        <v>19252</v>
      </c>
      <c r="AI414" s="226" t="s">
        <v>19253</v>
      </c>
      <c r="AJ414" s="226">
        <v>317500</v>
      </c>
    </row>
    <row r="415" spans="1:36" x14ac:dyDescent="0.25">
      <c r="A415" s="28" t="s">
        <v>10846</v>
      </c>
      <c r="B415" s="28"/>
      <c r="C415" s="28" t="s">
        <v>3247</v>
      </c>
      <c r="D415" s="29">
        <v>8137</v>
      </c>
      <c r="E415" s="29"/>
      <c r="F415" s="28" t="s">
        <v>6531</v>
      </c>
      <c r="G415" s="29">
        <v>16720</v>
      </c>
      <c r="H415" s="29"/>
      <c r="I415" s="28" t="s">
        <v>8357</v>
      </c>
      <c r="J415" s="29">
        <v>37590</v>
      </c>
      <c r="K415" s="29"/>
      <c r="L415" s="28" t="s">
        <v>10183</v>
      </c>
      <c r="V415" s="3" t="s">
        <v>426</v>
      </c>
      <c r="W415" s="4">
        <v>1586</v>
      </c>
      <c r="AD415"/>
      <c r="AE415"/>
      <c r="AH415" s="225" t="s">
        <v>19254</v>
      </c>
      <c r="AI415" s="225" t="s">
        <v>19255</v>
      </c>
      <c r="AJ415" s="225">
        <v>310200</v>
      </c>
    </row>
    <row r="416" spans="1:36" x14ac:dyDescent="0.25">
      <c r="A416" s="28" t="s">
        <v>10847</v>
      </c>
      <c r="B416" s="28"/>
      <c r="C416" s="28" t="s">
        <v>3248</v>
      </c>
      <c r="D416" s="29">
        <v>8147</v>
      </c>
      <c r="E416" s="29"/>
      <c r="F416" s="28" t="s">
        <v>6532</v>
      </c>
      <c r="G416" s="29">
        <v>16640</v>
      </c>
      <c r="H416" s="29"/>
      <c r="I416" s="28" t="s">
        <v>8358</v>
      </c>
      <c r="J416" s="29">
        <v>37570</v>
      </c>
      <c r="K416" s="29"/>
      <c r="L416" s="28" t="s">
        <v>10184</v>
      </c>
      <c r="M416" s="30">
        <v>286000</v>
      </c>
      <c r="V416" s="3" t="s">
        <v>427</v>
      </c>
      <c r="W416" s="4">
        <v>1586</v>
      </c>
      <c r="AD416"/>
      <c r="AE416"/>
      <c r="AH416" s="226" t="s">
        <v>19256</v>
      </c>
      <c r="AI416" s="226" t="s">
        <v>19257</v>
      </c>
      <c r="AJ416" s="226">
        <v>312000</v>
      </c>
    </row>
    <row r="417" spans="1:39" x14ac:dyDescent="0.25">
      <c r="A417" s="28" t="s">
        <v>10848</v>
      </c>
      <c r="B417" s="28"/>
      <c r="C417" s="28" t="s">
        <v>3249</v>
      </c>
      <c r="D417" s="29">
        <v>8143</v>
      </c>
      <c r="E417" s="29"/>
      <c r="F417" s="28" t="s">
        <v>6533</v>
      </c>
      <c r="G417" s="29">
        <v>16550</v>
      </c>
      <c r="H417" s="29"/>
      <c r="I417" s="28" t="s">
        <v>8359</v>
      </c>
      <c r="J417" s="29">
        <v>37540</v>
      </c>
      <c r="K417" s="29"/>
      <c r="L417" s="28" t="s">
        <v>10185</v>
      </c>
      <c r="M417" s="30">
        <v>284800</v>
      </c>
      <c r="V417" s="3" t="s">
        <v>428</v>
      </c>
      <c r="W417" s="4">
        <v>1586</v>
      </c>
      <c r="AD417"/>
      <c r="AE417"/>
      <c r="AH417" s="225" t="s">
        <v>19258</v>
      </c>
      <c r="AI417" s="225" t="s">
        <v>19259</v>
      </c>
      <c r="AJ417" s="225">
        <v>302500</v>
      </c>
    </row>
    <row r="418" spans="1:39" x14ac:dyDescent="0.25">
      <c r="A418" s="28" t="s">
        <v>10849</v>
      </c>
      <c r="B418" s="28"/>
      <c r="C418" s="28" t="s">
        <v>3250</v>
      </c>
      <c r="D418" s="29">
        <v>8143</v>
      </c>
      <c r="E418" s="29"/>
      <c r="F418" s="28" t="s">
        <v>6534</v>
      </c>
      <c r="G418" s="29">
        <v>16500</v>
      </c>
      <c r="H418" s="29"/>
      <c r="I418" s="28" t="s">
        <v>8360</v>
      </c>
      <c r="J418" s="29">
        <v>37570</v>
      </c>
      <c r="K418" s="29"/>
      <c r="L418" s="28" t="s">
        <v>10186</v>
      </c>
      <c r="M418" s="30">
        <v>286300</v>
      </c>
      <c r="V418" s="3" t="s">
        <v>429</v>
      </c>
      <c r="W418" s="4">
        <v>1586</v>
      </c>
      <c r="AD418"/>
      <c r="AE418"/>
      <c r="AH418" s="226" t="s">
        <v>19260</v>
      </c>
      <c r="AI418" s="226" t="s">
        <v>19261</v>
      </c>
      <c r="AJ418" s="226">
        <v>305000</v>
      </c>
    </row>
    <row r="419" spans="1:39" x14ac:dyDescent="0.25">
      <c r="A419" s="28" t="s">
        <v>10850</v>
      </c>
      <c r="B419" s="28"/>
      <c r="C419" s="28" t="s">
        <v>3251</v>
      </c>
      <c r="D419" s="29">
        <v>8143</v>
      </c>
      <c r="E419" s="29"/>
      <c r="F419" s="28" t="s">
        <v>6535</v>
      </c>
      <c r="G419" s="29">
        <v>16190</v>
      </c>
      <c r="H419" s="29"/>
      <c r="I419" s="28" t="s">
        <v>8361</v>
      </c>
      <c r="J419" s="29">
        <v>37590</v>
      </c>
      <c r="K419" s="29"/>
      <c r="L419" s="28" t="s">
        <v>10187</v>
      </c>
      <c r="M419" s="30">
        <v>292000</v>
      </c>
      <c r="V419" s="3" t="s">
        <v>430</v>
      </c>
      <c r="W419" s="4">
        <v>1586</v>
      </c>
      <c r="AD419"/>
      <c r="AE419"/>
      <c r="AH419" s="225" t="s">
        <v>19262</v>
      </c>
      <c r="AI419" s="225" t="s">
        <v>19263</v>
      </c>
      <c r="AJ419" s="225">
        <v>302200</v>
      </c>
    </row>
    <row r="420" spans="1:39" x14ac:dyDescent="0.25">
      <c r="A420" s="28" t="s">
        <v>10851</v>
      </c>
      <c r="B420" s="28"/>
      <c r="C420" s="28" t="s">
        <v>3252</v>
      </c>
      <c r="D420" s="29">
        <v>8140</v>
      </c>
      <c r="E420" s="29"/>
      <c r="F420" s="28" t="s">
        <v>6536</v>
      </c>
      <c r="G420" s="29"/>
      <c r="H420" s="29"/>
      <c r="I420" s="28" t="s">
        <v>8362</v>
      </c>
      <c r="J420" s="29"/>
      <c r="K420" s="29"/>
      <c r="L420" s="28" t="s">
        <v>10188</v>
      </c>
      <c r="M420" s="30">
        <v>299000</v>
      </c>
      <c r="V420" s="3" t="s">
        <v>431</v>
      </c>
      <c r="W420" s="4">
        <v>1586</v>
      </c>
      <c r="AD420"/>
      <c r="AE420"/>
      <c r="AH420" s="226" t="s">
        <v>19264</v>
      </c>
      <c r="AI420" s="226" t="s">
        <v>19265</v>
      </c>
      <c r="AJ420" s="226">
        <v>301200</v>
      </c>
    </row>
    <row r="421" spans="1:39" x14ac:dyDescent="0.25">
      <c r="A421" s="28" t="s">
        <v>10852</v>
      </c>
      <c r="B421" s="28"/>
      <c r="C421" s="28" t="s">
        <v>3253</v>
      </c>
      <c r="D421" s="29">
        <v>8143</v>
      </c>
      <c r="E421" s="29"/>
      <c r="F421" s="28" t="s">
        <v>6537</v>
      </c>
      <c r="G421" s="29">
        <v>15890</v>
      </c>
      <c r="H421" s="29"/>
      <c r="I421" s="28" t="s">
        <v>8363</v>
      </c>
      <c r="J421" s="29">
        <v>37590</v>
      </c>
      <c r="K421" s="29"/>
      <c r="L421" s="28" t="s">
        <v>10189</v>
      </c>
      <c r="M421" s="30">
        <v>306000</v>
      </c>
      <c r="V421" s="3" t="s">
        <v>432</v>
      </c>
      <c r="W421" s="4">
        <v>1586</v>
      </c>
      <c r="AD421"/>
      <c r="AE421"/>
      <c r="AH421" s="225" t="s">
        <v>19266</v>
      </c>
      <c r="AI421" s="225" t="s">
        <v>19267</v>
      </c>
      <c r="AJ421" s="225">
        <v>299200</v>
      </c>
    </row>
    <row r="422" spans="1:39" x14ac:dyDescent="0.25">
      <c r="A422" s="28" t="s">
        <v>10853</v>
      </c>
      <c r="B422" s="28"/>
      <c r="C422" s="28" t="s">
        <v>3254</v>
      </c>
      <c r="D422" s="29">
        <v>8147</v>
      </c>
      <c r="E422" s="29"/>
      <c r="F422" s="28" t="s">
        <v>6538</v>
      </c>
      <c r="G422" s="29">
        <v>15750</v>
      </c>
      <c r="H422" s="29"/>
      <c r="I422" s="28" t="s">
        <v>8364</v>
      </c>
      <c r="J422" s="29">
        <v>37560</v>
      </c>
      <c r="K422" s="29"/>
      <c r="L422" s="28" t="s">
        <v>10190</v>
      </c>
      <c r="V422" s="3" t="s">
        <v>433</v>
      </c>
      <c r="W422" s="4">
        <v>1586</v>
      </c>
      <c r="AD422"/>
      <c r="AE422"/>
      <c r="AH422" s="226" t="s">
        <v>19268</v>
      </c>
      <c r="AI422" s="226" t="s">
        <v>19269</v>
      </c>
      <c r="AJ422" s="226">
        <v>298200</v>
      </c>
    </row>
    <row r="423" spans="1:39" x14ac:dyDescent="0.25">
      <c r="A423" s="28" t="s">
        <v>10854</v>
      </c>
      <c r="B423" s="28"/>
      <c r="C423" s="28" t="s">
        <v>3255</v>
      </c>
      <c r="D423" s="29">
        <v>8150</v>
      </c>
      <c r="E423" s="29"/>
      <c r="F423" s="28" t="s">
        <v>6539</v>
      </c>
      <c r="G423" s="29">
        <v>16250</v>
      </c>
      <c r="H423" s="29"/>
      <c r="I423" s="28" t="s">
        <v>8365</v>
      </c>
      <c r="J423" s="29">
        <v>37540</v>
      </c>
      <c r="K423" s="29"/>
      <c r="L423" s="28" t="s">
        <v>10191</v>
      </c>
      <c r="M423" s="30">
        <v>299500</v>
      </c>
      <c r="V423" s="3" t="s">
        <v>434</v>
      </c>
      <c r="W423" s="4">
        <v>1586</v>
      </c>
      <c r="AD423"/>
      <c r="AE423"/>
      <c r="AH423" s="225" t="s">
        <v>19270</v>
      </c>
      <c r="AI423" s="225" t="s">
        <v>19271</v>
      </c>
      <c r="AJ423" s="225">
        <v>284000</v>
      </c>
    </row>
    <row r="424" spans="1:39" x14ac:dyDescent="0.25">
      <c r="A424" s="28" t="s">
        <v>10855</v>
      </c>
      <c r="B424" s="28"/>
      <c r="C424" s="28" t="s">
        <v>3256</v>
      </c>
      <c r="D424" s="29">
        <v>8146</v>
      </c>
      <c r="E424" s="29"/>
      <c r="F424" s="28" t="s">
        <v>6540</v>
      </c>
      <c r="G424" s="29">
        <v>16690</v>
      </c>
      <c r="H424" s="29"/>
      <c r="I424" s="28" t="s">
        <v>8366</v>
      </c>
      <c r="J424" s="29">
        <v>37550</v>
      </c>
      <c r="K424" s="29"/>
      <c r="L424" s="28" t="s">
        <v>10192</v>
      </c>
      <c r="M424" s="30">
        <v>304200</v>
      </c>
      <c r="V424" s="3" t="s">
        <v>435</v>
      </c>
      <c r="W424" s="4">
        <v>1586</v>
      </c>
      <c r="AD424"/>
      <c r="AE424"/>
      <c r="AH424" s="226" t="s">
        <v>19272</v>
      </c>
      <c r="AI424" s="226" t="s">
        <v>19273</v>
      </c>
      <c r="AJ424" s="226">
        <v>289700</v>
      </c>
    </row>
    <row r="425" spans="1:39" x14ac:dyDescent="0.25">
      <c r="A425" s="28" t="s">
        <v>10856</v>
      </c>
      <c r="B425" s="28"/>
      <c r="C425" s="28" t="s">
        <v>3257</v>
      </c>
      <c r="D425" s="29">
        <v>8146</v>
      </c>
      <c r="E425" s="29"/>
      <c r="F425" s="28" t="s">
        <v>6541</v>
      </c>
      <c r="G425" s="29">
        <v>16380</v>
      </c>
      <c r="H425" s="29"/>
      <c r="I425" s="28" t="s">
        <v>8367</v>
      </c>
      <c r="J425" s="29">
        <v>37710</v>
      </c>
      <c r="K425" s="29"/>
      <c r="L425" s="28" t="s">
        <v>10193</v>
      </c>
      <c r="M425" s="30">
        <v>306500</v>
      </c>
      <c r="V425" s="3" t="s">
        <v>436</v>
      </c>
      <c r="W425" s="4">
        <v>1586</v>
      </c>
      <c r="AD425"/>
      <c r="AE425"/>
      <c r="AH425" s="225" t="s">
        <v>19274</v>
      </c>
      <c r="AI425" s="225" t="s">
        <v>19275</v>
      </c>
      <c r="AJ425" s="225">
        <v>293500</v>
      </c>
      <c r="AK425">
        <f>AVERAGE(AJ400:AJ425)</f>
        <v>310138.46153846156</v>
      </c>
      <c r="AL425" s="227" t="s">
        <v>19276</v>
      </c>
      <c r="AM425">
        <f>AK452/AK425-1</f>
        <v>-1.5474300737706614E-2</v>
      </c>
    </row>
    <row r="426" spans="1:39" x14ac:dyDescent="0.25">
      <c r="A426" s="28" t="s">
        <v>10857</v>
      </c>
      <c r="B426" s="28"/>
      <c r="C426" s="28" t="s">
        <v>3258</v>
      </c>
      <c r="D426" s="29">
        <v>8146</v>
      </c>
      <c r="E426" s="29"/>
      <c r="F426" s="28" t="s">
        <v>6542</v>
      </c>
      <c r="G426" s="29">
        <v>16650</v>
      </c>
      <c r="H426" s="29"/>
      <c r="I426" s="28" t="s">
        <v>8368</v>
      </c>
      <c r="J426" s="29">
        <v>37670</v>
      </c>
      <c r="K426" s="29"/>
      <c r="L426" s="28" t="s">
        <v>10194</v>
      </c>
      <c r="M426" s="30">
        <v>303600</v>
      </c>
      <c r="V426" s="3" t="s">
        <v>437</v>
      </c>
      <c r="W426" s="4">
        <v>1586</v>
      </c>
      <c r="AD426"/>
      <c r="AE426"/>
      <c r="AH426" s="226" t="s">
        <v>19277</v>
      </c>
      <c r="AI426" s="226" t="s">
        <v>19278</v>
      </c>
      <c r="AJ426" s="226">
        <v>292700</v>
      </c>
    </row>
    <row r="427" spans="1:39" x14ac:dyDescent="0.25">
      <c r="A427" s="28" t="s">
        <v>10858</v>
      </c>
      <c r="B427" s="28"/>
      <c r="C427" s="28" t="s">
        <v>3259</v>
      </c>
      <c r="D427" s="29">
        <v>8146</v>
      </c>
      <c r="E427" s="29"/>
      <c r="F427" s="28" t="s">
        <v>6543</v>
      </c>
      <c r="G427" s="29"/>
      <c r="H427" s="29"/>
      <c r="I427" s="28" t="s">
        <v>8369</v>
      </c>
      <c r="J427" s="29"/>
      <c r="K427" s="29"/>
      <c r="L427" s="28" t="s">
        <v>10195</v>
      </c>
      <c r="M427" s="30">
        <v>301100</v>
      </c>
      <c r="V427" s="3" t="s">
        <v>438</v>
      </c>
      <c r="W427" s="4">
        <v>1586</v>
      </c>
      <c r="AD427"/>
      <c r="AE427"/>
      <c r="AH427" s="225" t="s">
        <v>19279</v>
      </c>
      <c r="AI427" s="225" t="s">
        <v>19280</v>
      </c>
      <c r="AJ427" s="225">
        <v>293700</v>
      </c>
    </row>
    <row r="428" spans="1:39" x14ac:dyDescent="0.25">
      <c r="A428" s="28" t="s">
        <v>10859</v>
      </c>
      <c r="B428" s="28"/>
      <c r="C428" s="28" t="s">
        <v>3260</v>
      </c>
      <c r="D428" s="29">
        <v>8140</v>
      </c>
      <c r="E428" s="29"/>
      <c r="F428" s="28" t="s">
        <v>6544</v>
      </c>
      <c r="G428" s="29"/>
      <c r="H428" s="29"/>
      <c r="I428" s="28" t="s">
        <v>8370</v>
      </c>
      <c r="J428" s="29"/>
      <c r="K428" s="29"/>
      <c r="L428" s="28" t="s">
        <v>10196</v>
      </c>
      <c r="M428" s="30">
        <v>301500</v>
      </c>
      <c r="V428" s="3" t="s">
        <v>439</v>
      </c>
      <c r="W428" s="4">
        <v>1586</v>
      </c>
      <c r="AD428"/>
      <c r="AE428"/>
      <c r="AH428" s="226" t="s">
        <v>19281</v>
      </c>
      <c r="AI428" s="226" t="s">
        <v>19282</v>
      </c>
      <c r="AJ428" s="226">
        <v>297000</v>
      </c>
    </row>
    <row r="429" spans="1:39" x14ac:dyDescent="0.25">
      <c r="A429" s="28" t="s">
        <v>10860</v>
      </c>
      <c r="B429" s="28"/>
      <c r="C429" s="28" t="s">
        <v>3261</v>
      </c>
      <c r="D429" s="29">
        <v>8139</v>
      </c>
      <c r="E429" s="29"/>
      <c r="F429" s="28" t="s">
        <v>6545</v>
      </c>
      <c r="G429" s="29"/>
      <c r="H429" s="29"/>
      <c r="I429" s="28" t="s">
        <v>8371</v>
      </c>
      <c r="J429" s="29"/>
      <c r="K429" s="29"/>
      <c r="L429" s="28" t="s">
        <v>10197</v>
      </c>
      <c r="M429" s="30">
        <v>302100</v>
      </c>
      <c r="V429" s="3" t="s">
        <v>440</v>
      </c>
      <c r="W429" s="4">
        <v>1586</v>
      </c>
      <c r="AD429"/>
      <c r="AE429"/>
      <c r="AH429" s="225" t="s">
        <v>19283</v>
      </c>
      <c r="AI429" s="225" t="s">
        <v>19284</v>
      </c>
      <c r="AJ429" s="225">
        <v>298000</v>
      </c>
    </row>
    <row r="430" spans="1:39" x14ac:dyDescent="0.25">
      <c r="A430" s="28" t="s">
        <v>10861</v>
      </c>
      <c r="B430" s="28"/>
      <c r="C430" s="28" t="s">
        <v>3262</v>
      </c>
      <c r="D430" s="29">
        <v>8146</v>
      </c>
      <c r="E430" s="29"/>
      <c r="F430" s="28" t="s">
        <v>6546</v>
      </c>
      <c r="G430" s="29">
        <v>16850</v>
      </c>
      <c r="H430" s="29"/>
      <c r="I430" s="28" t="s">
        <v>8372</v>
      </c>
      <c r="J430" s="29">
        <v>37350</v>
      </c>
      <c r="K430" s="29"/>
      <c r="L430" s="28" t="s">
        <v>10198</v>
      </c>
      <c r="M430" s="30">
        <v>304500</v>
      </c>
      <c r="V430" s="3" t="s">
        <v>441</v>
      </c>
      <c r="W430" s="4">
        <v>1586</v>
      </c>
      <c r="AD430"/>
      <c r="AE430"/>
      <c r="AH430" s="226" t="s">
        <v>19285</v>
      </c>
      <c r="AI430" s="226" t="s">
        <v>19286</v>
      </c>
      <c r="AJ430" s="226">
        <v>296000</v>
      </c>
    </row>
    <row r="431" spans="1:39" x14ac:dyDescent="0.25">
      <c r="A431" s="28" t="s">
        <v>10862</v>
      </c>
      <c r="B431" s="28"/>
      <c r="C431" s="28" t="s">
        <v>3263</v>
      </c>
      <c r="D431" s="29">
        <v>8139</v>
      </c>
      <c r="E431" s="29"/>
      <c r="F431" s="28" t="s">
        <v>6547</v>
      </c>
      <c r="G431" s="29">
        <v>16690</v>
      </c>
      <c r="H431" s="29"/>
      <c r="I431" s="28" t="s">
        <v>8373</v>
      </c>
      <c r="J431" s="29">
        <v>37530</v>
      </c>
      <c r="K431" s="29"/>
      <c r="L431" s="28" t="s">
        <v>10199</v>
      </c>
      <c r="M431" s="30">
        <v>303700</v>
      </c>
      <c r="V431" s="3" t="s">
        <v>442</v>
      </c>
      <c r="W431" s="4">
        <v>1586</v>
      </c>
      <c r="AD431"/>
      <c r="AE431"/>
      <c r="AH431" s="225" t="s">
        <v>19287</v>
      </c>
      <c r="AI431" s="225" t="s">
        <v>19288</v>
      </c>
      <c r="AJ431" s="225">
        <v>298000</v>
      </c>
    </row>
    <row r="432" spans="1:39" x14ac:dyDescent="0.25">
      <c r="A432" s="28" t="s">
        <v>10863</v>
      </c>
      <c r="B432" s="28"/>
      <c r="C432" s="28" t="s">
        <v>3264</v>
      </c>
      <c r="D432" s="29">
        <v>8139</v>
      </c>
      <c r="E432" s="29"/>
      <c r="F432" s="28" t="s">
        <v>6548</v>
      </c>
      <c r="G432" s="29">
        <v>16710</v>
      </c>
      <c r="H432" s="29"/>
      <c r="I432" s="28" t="s">
        <v>8374</v>
      </c>
      <c r="J432" s="29">
        <v>37480</v>
      </c>
      <c r="K432" s="29"/>
      <c r="L432" s="28" t="s">
        <v>10200</v>
      </c>
      <c r="M432" s="30">
        <v>303100</v>
      </c>
      <c r="V432" s="3" t="s">
        <v>443</v>
      </c>
      <c r="W432" s="4">
        <v>1586</v>
      </c>
      <c r="AD432"/>
      <c r="AE432"/>
      <c r="AH432" s="226" t="s">
        <v>19289</v>
      </c>
      <c r="AI432" s="226" t="s">
        <v>19290</v>
      </c>
      <c r="AJ432" s="226">
        <v>299300</v>
      </c>
    </row>
    <row r="433" spans="1:36" x14ac:dyDescent="0.25">
      <c r="A433" s="28" t="s">
        <v>10864</v>
      </c>
      <c r="B433" s="28"/>
      <c r="C433" s="28" t="s">
        <v>3265</v>
      </c>
      <c r="D433" s="29">
        <v>8139</v>
      </c>
      <c r="E433" s="29"/>
      <c r="F433" s="28" t="s">
        <v>6549</v>
      </c>
      <c r="G433" s="29">
        <v>17600</v>
      </c>
      <c r="H433" s="29"/>
      <c r="I433" s="28" t="s">
        <v>8375</v>
      </c>
      <c r="J433" s="29">
        <v>37430</v>
      </c>
      <c r="K433" s="29"/>
      <c r="L433" s="28" t="s">
        <v>10201</v>
      </c>
      <c r="M433" s="30">
        <v>303000</v>
      </c>
      <c r="V433" s="3" t="s">
        <v>444</v>
      </c>
      <c r="W433" s="4">
        <v>1586</v>
      </c>
      <c r="AD433"/>
      <c r="AE433"/>
      <c r="AH433" s="225" t="s">
        <v>19291</v>
      </c>
      <c r="AI433" s="225" t="s">
        <v>19292</v>
      </c>
      <c r="AJ433" s="225">
        <v>299700</v>
      </c>
    </row>
    <row r="434" spans="1:36" x14ac:dyDescent="0.25">
      <c r="A434" s="28" t="s">
        <v>10865</v>
      </c>
      <c r="B434" s="28"/>
      <c r="C434" s="28" t="s">
        <v>3266</v>
      </c>
      <c r="D434" s="29">
        <v>8141</v>
      </c>
      <c r="E434" s="29"/>
      <c r="F434" s="28" t="s">
        <v>6550</v>
      </c>
      <c r="G434" s="29"/>
      <c r="H434" s="29"/>
      <c r="I434" s="28" t="s">
        <v>8376</v>
      </c>
      <c r="J434" s="29"/>
      <c r="K434" s="29"/>
      <c r="L434" s="28" t="s">
        <v>10202</v>
      </c>
      <c r="M434" s="30">
        <v>301700</v>
      </c>
      <c r="V434" s="3" t="s">
        <v>445</v>
      </c>
      <c r="W434" s="4">
        <v>1586</v>
      </c>
      <c r="AD434"/>
      <c r="AE434"/>
      <c r="AH434" s="226" t="s">
        <v>19293</v>
      </c>
      <c r="AI434" s="226" t="s">
        <v>19294</v>
      </c>
      <c r="AJ434" s="226">
        <v>297700</v>
      </c>
    </row>
    <row r="435" spans="1:36" x14ac:dyDescent="0.25">
      <c r="A435" s="28" t="s">
        <v>10866</v>
      </c>
      <c r="B435" s="28"/>
      <c r="C435" s="28" t="s">
        <v>3267</v>
      </c>
      <c r="D435" s="29">
        <v>8135</v>
      </c>
      <c r="E435" s="29"/>
      <c r="F435" s="28" t="s">
        <v>6551</v>
      </c>
      <c r="G435" s="29">
        <v>17670</v>
      </c>
      <c r="H435" s="29"/>
      <c r="I435" s="28" t="s">
        <v>8377</v>
      </c>
      <c r="J435" s="29">
        <v>37430</v>
      </c>
      <c r="K435" s="29"/>
      <c r="L435" s="28" t="s">
        <v>10203</v>
      </c>
      <c r="M435" s="30">
        <v>304700</v>
      </c>
      <c r="V435" s="3" t="s">
        <v>446</v>
      </c>
      <c r="W435" s="4">
        <v>1586</v>
      </c>
      <c r="AD435"/>
      <c r="AE435"/>
      <c r="AH435" s="225" t="s">
        <v>19295</v>
      </c>
      <c r="AI435" s="225" t="s">
        <v>19296</v>
      </c>
      <c r="AJ435" s="225">
        <v>301000</v>
      </c>
    </row>
    <row r="436" spans="1:36" x14ac:dyDescent="0.25">
      <c r="A436" s="28" t="s">
        <v>10867</v>
      </c>
      <c r="B436" s="28"/>
      <c r="C436" s="28" t="s">
        <v>3268</v>
      </c>
      <c r="D436" s="29">
        <v>8142</v>
      </c>
      <c r="E436" s="29"/>
      <c r="F436" s="28" t="s">
        <v>6552</v>
      </c>
      <c r="G436" s="29">
        <v>17200</v>
      </c>
      <c r="H436" s="29"/>
      <c r="I436" s="28" t="s">
        <v>8378</v>
      </c>
      <c r="J436" s="29">
        <v>37370</v>
      </c>
      <c r="K436" s="29"/>
      <c r="L436" s="28" t="s">
        <v>10204</v>
      </c>
      <c r="M436" s="30">
        <v>305000</v>
      </c>
      <c r="V436" s="3" t="s">
        <v>447</v>
      </c>
      <c r="W436" s="4">
        <v>1586</v>
      </c>
      <c r="AD436"/>
      <c r="AE436"/>
      <c r="AH436" s="226" t="s">
        <v>19297</v>
      </c>
      <c r="AI436" s="226" t="s">
        <v>19298</v>
      </c>
      <c r="AJ436" s="226">
        <v>302400</v>
      </c>
    </row>
    <row r="437" spans="1:36" x14ac:dyDescent="0.25">
      <c r="A437" s="28" t="s">
        <v>10868</v>
      </c>
      <c r="B437" s="28"/>
      <c r="C437" s="28" t="s">
        <v>3269</v>
      </c>
      <c r="D437" s="29">
        <v>8151</v>
      </c>
      <c r="E437" s="29"/>
      <c r="F437" s="28" t="s">
        <v>6553</v>
      </c>
      <c r="G437" s="29">
        <v>17300</v>
      </c>
      <c r="H437" s="29"/>
      <c r="I437" s="28" t="s">
        <v>8379</v>
      </c>
      <c r="J437" s="29">
        <v>37380</v>
      </c>
      <c r="K437" s="29"/>
      <c r="L437" s="28" t="s">
        <v>10205</v>
      </c>
      <c r="M437" s="30">
        <v>305900</v>
      </c>
      <c r="V437" s="3" t="s">
        <v>448</v>
      </c>
      <c r="W437" s="4">
        <v>1586</v>
      </c>
      <c r="AD437"/>
      <c r="AE437"/>
      <c r="AH437" s="225" t="s">
        <v>19299</v>
      </c>
      <c r="AI437" s="225" t="s">
        <v>19300</v>
      </c>
      <c r="AJ437" s="225">
        <v>302000</v>
      </c>
    </row>
    <row r="438" spans="1:36" x14ac:dyDescent="0.25">
      <c r="A438" s="28" t="s">
        <v>10869</v>
      </c>
      <c r="B438" s="28"/>
      <c r="C438" s="28" t="s">
        <v>3270</v>
      </c>
      <c r="D438" s="29">
        <v>8145</v>
      </c>
      <c r="E438" s="29"/>
      <c r="F438" s="28" t="s">
        <v>6554</v>
      </c>
      <c r="G438" s="29">
        <v>17600</v>
      </c>
      <c r="H438" s="29"/>
      <c r="I438" s="28" t="s">
        <v>8380</v>
      </c>
      <c r="J438" s="29">
        <v>37360</v>
      </c>
      <c r="K438" s="29"/>
      <c r="L438" s="28" t="s">
        <v>10206</v>
      </c>
      <c r="M438" s="30">
        <v>307800</v>
      </c>
      <c r="V438" s="3" t="s">
        <v>449</v>
      </c>
      <c r="W438" s="4">
        <v>1586</v>
      </c>
      <c r="AD438"/>
      <c r="AE438"/>
      <c r="AH438" s="226" t="s">
        <v>19301</v>
      </c>
      <c r="AI438" s="226" t="s">
        <v>19302</v>
      </c>
      <c r="AJ438" s="226">
        <v>301200</v>
      </c>
    </row>
    <row r="439" spans="1:36" x14ac:dyDescent="0.25">
      <c r="A439" s="28" t="s">
        <v>10870</v>
      </c>
      <c r="B439" s="28"/>
      <c r="C439" s="28" t="s">
        <v>3271</v>
      </c>
      <c r="D439" s="29">
        <v>8145</v>
      </c>
      <c r="E439" s="29"/>
      <c r="F439" s="28" t="s">
        <v>6555</v>
      </c>
      <c r="G439" s="29">
        <v>17680</v>
      </c>
      <c r="H439" s="29"/>
      <c r="I439" s="28" t="s">
        <v>8381</v>
      </c>
      <c r="J439" s="29">
        <v>37340</v>
      </c>
      <c r="K439" s="29"/>
      <c r="L439" s="28" t="s">
        <v>10207</v>
      </c>
      <c r="M439" s="30">
        <v>310500</v>
      </c>
      <c r="V439" s="3" t="s">
        <v>450</v>
      </c>
      <c r="W439" s="4">
        <v>1586</v>
      </c>
      <c r="AD439"/>
      <c r="AE439"/>
      <c r="AH439" s="225" t="s">
        <v>19303</v>
      </c>
      <c r="AI439" s="225" t="s">
        <v>19304</v>
      </c>
      <c r="AJ439" s="225">
        <v>302200</v>
      </c>
    </row>
    <row r="440" spans="1:36" x14ac:dyDescent="0.25">
      <c r="A440" s="28" t="s">
        <v>10871</v>
      </c>
      <c r="B440" s="28"/>
      <c r="C440" s="28" t="s">
        <v>3272</v>
      </c>
      <c r="D440" s="29">
        <v>8145</v>
      </c>
      <c r="E440" s="29"/>
      <c r="F440" s="28" t="s">
        <v>6556</v>
      </c>
      <c r="G440" s="29">
        <v>17700</v>
      </c>
      <c r="H440" s="29"/>
      <c r="I440" s="28" t="s">
        <v>8382</v>
      </c>
      <c r="J440" s="29">
        <v>37340</v>
      </c>
      <c r="K440" s="29"/>
      <c r="L440" s="28" t="s">
        <v>10208</v>
      </c>
      <c r="M440" s="30">
        <v>311900</v>
      </c>
      <c r="V440" s="3" t="s">
        <v>451</v>
      </c>
      <c r="W440" s="4">
        <v>1586</v>
      </c>
      <c r="AD440"/>
      <c r="AE440"/>
      <c r="AH440" s="226" t="s">
        <v>19305</v>
      </c>
      <c r="AI440" s="226" t="s">
        <v>19306</v>
      </c>
      <c r="AJ440" s="226">
        <v>302600</v>
      </c>
    </row>
    <row r="441" spans="1:36" x14ac:dyDescent="0.25">
      <c r="A441" s="28" t="s">
        <v>10872</v>
      </c>
      <c r="B441" s="28"/>
      <c r="C441" s="28" t="s">
        <v>3273</v>
      </c>
      <c r="D441" s="29">
        <v>8155</v>
      </c>
      <c r="E441" s="29"/>
      <c r="F441" s="28" t="s">
        <v>6557</v>
      </c>
      <c r="G441" s="29"/>
      <c r="H441" s="29"/>
      <c r="I441" s="28" t="s">
        <v>8383</v>
      </c>
      <c r="J441" s="29"/>
      <c r="K441" s="29"/>
      <c r="L441" s="28" t="s">
        <v>10209</v>
      </c>
      <c r="M441" s="30">
        <v>317700</v>
      </c>
      <c r="V441" s="3" t="s">
        <v>452</v>
      </c>
      <c r="W441" s="4">
        <v>1630</v>
      </c>
      <c r="AD441"/>
      <c r="AE441"/>
      <c r="AH441" s="225" t="s">
        <v>19307</v>
      </c>
      <c r="AI441" s="225" t="s">
        <v>19308</v>
      </c>
      <c r="AJ441" s="225">
        <v>303800</v>
      </c>
    </row>
    <row r="442" spans="1:36" x14ac:dyDescent="0.25">
      <c r="A442" s="28" t="s">
        <v>10873</v>
      </c>
      <c r="B442" s="28"/>
      <c r="C442" s="28" t="s">
        <v>3274</v>
      </c>
      <c r="D442" s="29">
        <v>8150</v>
      </c>
      <c r="E442" s="29"/>
      <c r="F442" s="28" t="s">
        <v>6558</v>
      </c>
      <c r="G442" s="29">
        <v>17770</v>
      </c>
      <c r="H442" s="29"/>
      <c r="I442" s="28" t="s">
        <v>8384</v>
      </c>
      <c r="J442" s="29">
        <v>37320</v>
      </c>
      <c r="K442" s="29"/>
      <c r="L442" s="28" t="s">
        <v>10210</v>
      </c>
      <c r="M442" s="30">
        <v>317000</v>
      </c>
      <c r="V442" s="3" t="s">
        <v>453</v>
      </c>
      <c r="W442" s="4">
        <v>1665</v>
      </c>
      <c r="AD442"/>
      <c r="AE442"/>
      <c r="AH442" s="226" t="s">
        <v>19309</v>
      </c>
      <c r="AI442" s="226" t="s">
        <v>19310</v>
      </c>
      <c r="AJ442" s="226">
        <v>309200</v>
      </c>
    </row>
    <row r="443" spans="1:36" x14ac:dyDescent="0.25">
      <c r="A443" s="28" t="s">
        <v>10874</v>
      </c>
      <c r="B443" s="28"/>
      <c r="C443" s="28" t="s">
        <v>3275</v>
      </c>
      <c r="D443" s="29">
        <v>8150</v>
      </c>
      <c r="E443" s="29"/>
      <c r="F443" s="28" t="s">
        <v>6559</v>
      </c>
      <c r="G443" s="29"/>
      <c r="H443" s="29"/>
      <c r="I443" s="28" t="s">
        <v>8385</v>
      </c>
      <c r="J443" s="29">
        <v>37330</v>
      </c>
      <c r="K443" s="29"/>
      <c r="L443" s="28" t="s">
        <v>10211</v>
      </c>
      <c r="M443" s="30">
        <v>316500</v>
      </c>
      <c r="V443" s="3" t="s">
        <v>454</v>
      </c>
      <c r="W443" s="4">
        <v>1662</v>
      </c>
      <c r="AD443"/>
      <c r="AE443"/>
      <c r="AH443" s="225" t="s">
        <v>19311</v>
      </c>
      <c r="AI443" s="225" t="s">
        <v>19312</v>
      </c>
      <c r="AJ443" s="225">
        <v>310000</v>
      </c>
    </row>
    <row r="444" spans="1:36" x14ac:dyDescent="0.25">
      <c r="A444" s="28" t="s">
        <v>10875</v>
      </c>
      <c r="B444" s="28"/>
      <c r="C444" s="28" t="s">
        <v>3276</v>
      </c>
      <c r="D444" s="29">
        <v>8150</v>
      </c>
      <c r="E444" s="29"/>
      <c r="F444" s="28" t="s">
        <v>6560</v>
      </c>
      <c r="G444" s="29"/>
      <c r="H444" s="29"/>
      <c r="I444" s="28" t="s">
        <v>8386</v>
      </c>
      <c r="J444" s="29"/>
      <c r="K444" s="29"/>
      <c r="L444" s="28" t="s">
        <v>10212</v>
      </c>
      <c r="M444" s="30">
        <v>316500</v>
      </c>
      <c r="V444" s="3" t="s">
        <v>455</v>
      </c>
      <c r="W444" s="4">
        <v>1659</v>
      </c>
      <c r="AD444"/>
      <c r="AE444"/>
      <c r="AH444" s="226" t="s">
        <v>19313</v>
      </c>
      <c r="AI444" s="226" t="s">
        <v>19314</v>
      </c>
      <c r="AJ444" s="226">
        <v>315800</v>
      </c>
    </row>
    <row r="445" spans="1:36" x14ac:dyDescent="0.25">
      <c r="A445" s="28" t="s">
        <v>10876</v>
      </c>
      <c r="B445" s="28"/>
      <c r="C445" s="28" t="s">
        <v>3277</v>
      </c>
      <c r="D445" s="29">
        <v>8156</v>
      </c>
      <c r="E445" s="29"/>
      <c r="F445" s="28" t="s">
        <v>6561</v>
      </c>
      <c r="G445" s="29">
        <v>17680</v>
      </c>
      <c r="H445" s="29"/>
      <c r="I445" s="28" t="s">
        <v>8387</v>
      </c>
      <c r="J445" s="29">
        <v>37300</v>
      </c>
      <c r="K445" s="29"/>
      <c r="L445" s="28" t="s">
        <v>10213</v>
      </c>
      <c r="M445" s="30">
        <v>316900</v>
      </c>
      <c r="V445" s="3" t="s">
        <v>456</v>
      </c>
      <c r="W445" s="4">
        <v>1657</v>
      </c>
      <c r="AD445"/>
      <c r="AE445"/>
      <c r="AH445" s="225" t="s">
        <v>19315</v>
      </c>
      <c r="AI445" s="225" t="s">
        <v>19316</v>
      </c>
      <c r="AJ445" s="225">
        <v>315200</v>
      </c>
    </row>
    <row r="446" spans="1:36" x14ac:dyDescent="0.25">
      <c r="A446" s="28" t="s">
        <v>10877</v>
      </c>
      <c r="B446" s="28"/>
      <c r="C446" s="28" t="s">
        <v>3278</v>
      </c>
      <c r="D446" s="29">
        <v>8156</v>
      </c>
      <c r="E446" s="29"/>
      <c r="F446" s="28" t="s">
        <v>6562</v>
      </c>
      <c r="G446" s="29">
        <v>17700</v>
      </c>
      <c r="H446" s="29"/>
      <c r="I446" s="28" t="s">
        <v>8388</v>
      </c>
      <c r="J446" s="29">
        <v>37380</v>
      </c>
      <c r="K446" s="29"/>
      <c r="L446" s="28" t="s">
        <v>10214</v>
      </c>
      <c r="M446" s="30">
        <v>314500</v>
      </c>
      <c r="V446" s="3" t="s">
        <v>457</v>
      </c>
      <c r="W446" s="4">
        <v>1655</v>
      </c>
      <c r="AD446"/>
      <c r="AE446"/>
      <c r="AH446" s="226" t="s">
        <v>19317</v>
      </c>
      <c r="AI446" s="226" t="s">
        <v>19318</v>
      </c>
      <c r="AJ446" s="226">
        <v>315800</v>
      </c>
    </row>
    <row r="447" spans="1:36" x14ac:dyDescent="0.25">
      <c r="A447" s="28" t="s">
        <v>10878</v>
      </c>
      <c r="B447" s="28"/>
      <c r="C447" s="28" t="s">
        <v>3279</v>
      </c>
      <c r="D447" s="29">
        <v>8156</v>
      </c>
      <c r="E447" s="29"/>
      <c r="F447" s="28" t="s">
        <v>6563</v>
      </c>
      <c r="G447" s="29">
        <v>17850</v>
      </c>
      <c r="H447" s="29"/>
      <c r="I447" s="28" t="s">
        <v>8389</v>
      </c>
      <c r="J447" s="29">
        <v>37370</v>
      </c>
      <c r="K447" s="29"/>
      <c r="L447" s="28" t="s">
        <v>10215</v>
      </c>
      <c r="M447" s="30">
        <v>319500</v>
      </c>
      <c r="V447" s="3" t="s">
        <v>458</v>
      </c>
      <c r="W447" s="4">
        <v>1660</v>
      </c>
      <c r="AD447"/>
      <c r="AE447"/>
      <c r="AH447" s="225" t="s">
        <v>19319</v>
      </c>
      <c r="AI447" s="225" t="s">
        <v>19320</v>
      </c>
      <c r="AJ447" s="225">
        <v>319000</v>
      </c>
    </row>
    <row r="448" spans="1:36" x14ac:dyDescent="0.25">
      <c r="A448" s="28" t="s">
        <v>10879</v>
      </c>
      <c r="B448" s="28"/>
      <c r="C448" s="28" t="s">
        <v>3280</v>
      </c>
      <c r="D448" s="29">
        <v>8153</v>
      </c>
      <c r="E448" s="29"/>
      <c r="F448" s="28" t="s">
        <v>6564</v>
      </c>
      <c r="G448" s="29"/>
      <c r="H448" s="29"/>
      <c r="I448" s="28" t="s">
        <v>8390</v>
      </c>
      <c r="J448" s="29"/>
      <c r="K448" s="29"/>
      <c r="L448" s="28" t="s">
        <v>10216</v>
      </c>
      <c r="M448" s="30">
        <v>318100</v>
      </c>
      <c r="V448" s="3" t="s">
        <v>459</v>
      </c>
      <c r="W448" s="4">
        <v>1671</v>
      </c>
      <c r="AD448"/>
      <c r="AE448"/>
      <c r="AH448" s="226" t="s">
        <v>19321</v>
      </c>
      <c r="AI448" s="226" t="s">
        <v>19322</v>
      </c>
      <c r="AJ448" s="226">
        <v>315300</v>
      </c>
    </row>
    <row r="449" spans="1:39" x14ac:dyDescent="0.25">
      <c r="A449" s="28" t="s">
        <v>10880</v>
      </c>
      <c r="B449" s="28"/>
      <c r="C449" s="28" t="s">
        <v>3281</v>
      </c>
      <c r="D449" s="29">
        <v>8152</v>
      </c>
      <c r="E449" s="29"/>
      <c r="F449" s="28" t="s">
        <v>6565</v>
      </c>
      <c r="G449" s="29">
        <v>18250</v>
      </c>
      <c r="H449" s="29"/>
      <c r="I449" s="28" t="s">
        <v>8391</v>
      </c>
      <c r="J449" s="29">
        <v>37360</v>
      </c>
      <c r="K449" s="29"/>
      <c r="L449" s="28" t="s">
        <v>10217</v>
      </c>
      <c r="M449" s="30">
        <v>322700</v>
      </c>
      <c r="V449" s="3" t="s">
        <v>460</v>
      </c>
      <c r="W449" s="4">
        <v>1676</v>
      </c>
      <c r="AD449"/>
      <c r="AE449"/>
      <c r="AH449" s="225" t="s">
        <v>19323</v>
      </c>
      <c r="AI449" s="225" t="s">
        <v>19324</v>
      </c>
      <c r="AJ449" s="225">
        <v>317300</v>
      </c>
    </row>
    <row r="450" spans="1:39" x14ac:dyDescent="0.25">
      <c r="A450" s="28" t="s">
        <v>10881</v>
      </c>
      <c r="B450" s="28"/>
      <c r="C450" s="28" t="s">
        <v>3282</v>
      </c>
      <c r="D450" s="29">
        <v>8156</v>
      </c>
      <c r="E450" s="29"/>
      <c r="F450" s="28" t="s">
        <v>6566</v>
      </c>
      <c r="G450" s="29">
        <v>18210</v>
      </c>
      <c r="H450" s="29"/>
      <c r="I450" s="28" t="s">
        <v>8392</v>
      </c>
      <c r="J450" s="29">
        <v>37350</v>
      </c>
      <c r="K450" s="29"/>
      <c r="L450" s="28" t="s">
        <v>10218</v>
      </c>
      <c r="M450" s="30">
        <v>322000</v>
      </c>
      <c r="V450" s="3" t="s">
        <v>461</v>
      </c>
      <c r="W450" s="4">
        <v>1679</v>
      </c>
      <c r="AD450"/>
      <c r="AE450"/>
      <c r="AH450" s="226" t="s">
        <v>19325</v>
      </c>
      <c r="AI450" s="226" t="s">
        <v>19326</v>
      </c>
      <c r="AJ450" s="226">
        <v>316700</v>
      </c>
    </row>
    <row r="451" spans="1:39" x14ac:dyDescent="0.25">
      <c r="A451" s="28" t="s">
        <v>10882</v>
      </c>
      <c r="B451" s="28"/>
      <c r="C451" s="28" t="s">
        <v>3283</v>
      </c>
      <c r="D451" s="29">
        <v>8150</v>
      </c>
      <c r="E451" s="29"/>
      <c r="F451" s="28" t="s">
        <v>6567</v>
      </c>
      <c r="G451" s="29">
        <v>18150</v>
      </c>
      <c r="H451" s="29"/>
      <c r="I451" s="28" t="s">
        <v>8393</v>
      </c>
      <c r="J451" s="29">
        <v>37300</v>
      </c>
      <c r="K451" s="29"/>
      <c r="L451" s="28" t="s">
        <v>10219</v>
      </c>
      <c r="M451" s="30">
        <v>328200</v>
      </c>
      <c r="V451" s="3" t="s">
        <v>462</v>
      </c>
      <c r="W451" s="4">
        <v>1689</v>
      </c>
      <c r="AD451"/>
      <c r="AE451"/>
      <c r="AH451" s="225" t="s">
        <v>19327</v>
      </c>
      <c r="AI451" s="225" t="s">
        <v>19328</v>
      </c>
      <c r="AJ451" s="225">
        <v>317200</v>
      </c>
    </row>
    <row r="452" spans="1:39" x14ac:dyDescent="0.25">
      <c r="A452" s="28" t="s">
        <v>10883</v>
      </c>
      <c r="B452" s="28"/>
      <c r="C452" s="28" t="s">
        <v>3284</v>
      </c>
      <c r="D452" s="29">
        <v>8140</v>
      </c>
      <c r="E452" s="29"/>
      <c r="F452" s="28" t="s">
        <v>6568</v>
      </c>
      <c r="G452" s="29">
        <v>17900</v>
      </c>
      <c r="H452" s="29"/>
      <c r="I452" s="28" t="s">
        <v>8394</v>
      </c>
      <c r="J452" s="29">
        <v>37270</v>
      </c>
      <c r="K452" s="29"/>
      <c r="L452" s="28" t="s">
        <v>10220</v>
      </c>
      <c r="M452" s="30">
        <v>331500</v>
      </c>
      <c r="V452" s="3" t="s">
        <v>463</v>
      </c>
      <c r="W452" s="4">
        <v>1694</v>
      </c>
      <c r="AD452"/>
      <c r="AE452"/>
      <c r="AH452" s="226" t="s">
        <v>19329</v>
      </c>
      <c r="AI452" s="226" t="s">
        <v>19330</v>
      </c>
      <c r="AJ452" s="226">
        <v>317200</v>
      </c>
      <c r="AK452">
        <f>AVERAGE(AJ425:AJ452)</f>
        <v>305339.28571428574</v>
      </c>
      <c r="AL452" s="229" t="s">
        <v>19331</v>
      </c>
      <c r="AM452">
        <f>AK452/AK425-1</f>
        <v>-1.5474300737706614E-2</v>
      </c>
    </row>
    <row r="453" spans="1:39" x14ac:dyDescent="0.25">
      <c r="A453" s="28" t="s">
        <v>10884</v>
      </c>
      <c r="B453" s="28"/>
      <c r="C453" s="28" t="s">
        <v>3285</v>
      </c>
      <c r="D453" s="29">
        <v>8140</v>
      </c>
      <c r="E453" s="29"/>
      <c r="F453" s="28" t="s">
        <v>6569</v>
      </c>
      <c r="G453" s="29">
        <v>17600</v>
      </c>
      <c r="H453" s="29"/>
      <c r="I453" s="28" t="s">
        <v>8395</v>
      </c>
      <c r="J453" s="29">
        <v>37300</v>
      </c>
      <c r="K453" s="29"/>
      <c r="L453" s="28" t="s">
        <v>10221</v>
      </c>
      <c r="M453" s="30">
        <v>330200</v>
      </c>
      <c r="V453" s="3" t="s">
        <v>464</v>
      </c>
      <c r="W453" s="4">
        <v>1694</v>
      </c>
      <c r="AD453"/>
      <c r="AE453"/>
      <c r="AH453" s="225" t="s">
        <v>19332</v>
      </c>
      <c r="AI453" s="225" t="s">
        <v>19333</v>
      </c>
      <c r="AJ453" s="225">
        <v>317200</v>
      </c>
    </row>
    <row r="454" spans="1:39" x14ac:dyDescent="0.25">
      <c r="A454" s="28" t="s">
        <v>10885</v>
      </c>
      <c r="B454" s="28"/>
      <c r="C454" s="28" t="s">
        <v>3286</v>
      </c>
      <c r="D454" s="29">
        <v>8140</v>
      </c>
      <c r="E454" s="29"/>
      <c r="F454" s="28" t="s">
        <v>6570</v>
      </c>
      <c r="G454" s="29">
        <v>17800</v>
      </c>
      <c r="H454" s="29"/>
      <c r="I454" s="28" t="s">
        <v>8396</v>
      </c>
      <c r="J454" s="29">
        <v>37310</v>
      </c>
      <c r="K454" s="29"/>
      <c r="L454" s="28" t="s">
        <v>10222</v>
      </c>
      <c r="M454" s="30">
        <v>325000</v>
      </c>
      <c r="V454" s="3" t="s">
        <v>465</v>
      </c>
      <c r="W454" s="4">
        <v>1699</v>
      </c>
      <c r="AD454"/>
      <c r="AE454"/>
      <c r="AH454" s="226" t="s">
        <v>19334</v>
      </c>
      <c r="AI454" s="226" t="s">
        <v>19335</v>
      </c>
      <c r="AJ454" s="226">
        <v>316200</v>
      </c>
    </row>
    <row r="455" spans="1:39" x14ac:dyDescent="0.25">
      <c r="A455" s="28" t="s">
        <v>10886</v>
      </c>
      <c r="B455" s="28"/>
      <c r="C455" s="28" t="s">
        <v>3287</v>
      </c>
      <c r="D455" s="29">
        <v>8142</v>
      </c>
      <c r="E455" s="29"/>
      <c r="F455" s="28" t="s">
        <v>6571</v>
      </c>
      <c r="G455" s="29"/>
      <c r="H455" s="29"/>
      <c r="I455" s="28" t="s">
        <v>8397</v>
      </c>
      <c r="J455" s="29"/>
      <c r="K455" s="29"/>
      <c r="L455" s="28" t="s">
        <v>10223</v>
      </c>
      <c r="M455" s="30">
        <v>318100</v>
      </c>
      <c r="V455" s="3" t="s">
        <v>466</v>
      </c>
      <c r="W455" s="4">
        <v>1707</v>
      </c>
      <c r="AD455"/>
      <c r="AE455"/>
      <c r="AH455" s="225" t="s">
        <v>19336</v>
      </c>
      <c r="AI455" s="225" t="s">
        <v>19337</v>
      </c>
      <c r="AJ455" s="225">
        <v>316800</v>
      </c>
    </row>
    <row r="456" spans="1:39" x14ac:dyDescent="0.25">
      <c r="A456" s="28" t="s">
        <v>10887</v>
      </c>
      <c r="B456" s="28"/>
      <c r="C456" s="28" t="s">
        <v>3288</v>
      </c>
      <c r="D456" s="29">
        <v>8147</v>
      </c>
      <c r="E456" s="29"/>
      <c r="F456" s="28" t="s">
        <v>6572</v>
      </c>
      <c r="G456" s="29">
        <v>17850</v>
      </c>
      <c r="H456" s="29"/>
      <c r="I456" s="28" t="s">
        <v>8398</v>
      </c>
      <c r="J456" s="29">
        <v>37320</v>
      </c>
      <c r="K456" s="29"/>
      <c r="L456" s="28" t="s">
        <v>10224</v>
      </c>
      <c r="M456" s="30">
        <v>318900</v>
      </c>
      <c r="V456" s="3" t="s">
        <v>467</v>
      </c>
      <c r="W456" s="4">
        <v>1710</v>
      </c>
      <c r="AD456"/>
      <c r="AE456"/>
      <c r="AH456" s="226" t="s">
        <v>19338</v>
      </c>
      <c r="AI456" s="226" t="s">
        <v>19339</v>
      </c>
      <c r="AJ456" s="226">
        <v>317300</v>
      </c>
    </row>
    <row r="457" spans="1:39" x14ac:dyDescent="0.25">
      <c r="A457" s="28" t="s">
        <v>10888</v>
      </c>
      <c r="B457" s="28"/>
      <c r="C457" s="28" t="s">
        <v>3289</v>
      </c>
      <c r="D457" s="29">
        <v>8157</v>
      </c>
      <c r="E457" s="29"/>
      <c r="F457" s="28" t="s">
        <v>6573</v>
      </c>
      <c r="G457" s="29">
        <v>18000</v>
      </c>
      <c r="H457" s="29"/>
      <c r="I457" s="28" t="s">
        <v>8399</v>
      </c>
      <c r="J457" s="29">
        <v>37500</v>
      </c>
      <c r="K457" s="29"/>
      <c r="L457" s="28" t="s">
        <v>10225</v>
      </c>
      <c r="M457" s="30">
        <v>321800</v>
      </c>
      <c r="V457" s="3" t="s">
        <v>468</v>
      </c>
      <c r="W457" s="4">
        <v>1720</v>
      </c>
      <c r="AD457"/>
      <c r="AE457"/>
      <c r="AH457" s="225" t="s">
        <v>19340</v>
      </c>
      <c r="AI457" s="225" t="s">
        <v>19341</v>
      </c>
      <c r="AJ457" s="225">
        <v>318000</v>
      </c>
    </row>
    <row r="458" spans="1:39" x14ac:dyDescent="0.25">
      <c r="A458" s="28" t="s">
        <v>10889</v>
      </c>
      <c r="B458" s="28"/>
      <c r="C458" s="28" t="s">
        <v>3290</v>
      </c>
      <c r="D458" s="29">
        <v>8174</v>
      </c>
      <c r="E458" s="29"/>
      <c r="F458" s="28" t="s">
        <v>6574</v>
      </c>
      <c r="G458" s="29"/>
      <c r="H458" s="29"/>
      <c r="I458" s="28" t="s">
        <v>8400</v>
      </c>
      <c r="J458" s="29">
        <v>37500</v>
      </c>
      <c r="K458" s="29"/>
      <c r="L458" s="28" t="s">
        <v>10226</v>
      </c>
      <c r="M458" s="30">
        <v>320900</v>
      </c>
      <c r="V458" s="3" t="s">
        <v>469</v>
      </c>
      <c r="W458" s="4">
        <v>1730</v>
      </c>
      <c r="AD458"/>
      <c r="AE458"/>
      <c r="AH458" s="226" t="s">
        <v>19342</v>
      </c>
      <c r="AI458" s="226" t="s">
        <v>19343</v>
      </c>
      <c r="AJ458" s="226">
        <v>321500</v>
      </c>
    </row>
    <row r="459" spans="1:39" x14ac:dyDescent="0.25">
      <c r="A459" s="28" t="s">
        <v>10890</v>
      </c>
      <c r="B459" s="28"/>
      <c r="C459" s="28" t="s">
        <v>3291</v>
      </c>
      <c r="D459" s="29">
        <v>8176</v>
      </c>
      <c r="E459" s="29"/>
      <c r="F459" s="28" t="s">
        <v>6575</v>
      </c>
      <c r="G459" s="29">
        <v>18100</v>
      </c>
      <c r="H459" s="29"/>
      <c r="I459" s="28" t="s">
        <v>8401</v>
      </c>
      <c r="J459" s="29">
        <v>37450</v>
      </c>
      <c r="K459" s="29"/>
      <c r="L459" s="28" t="s">
        <v>10227</v>
      </c>
      <c r="M459" s="30">
        <v>317300</v>
      </c>
      <c r="V459" s="3" t="s">
        <v>470</v>
      </c>
      <c r="W459" s="4">
        <v>1729</v>
      </c>
      <c r="AD459"/>
      <c r="AE459"/>
      <c r="AH459" s="225" t="s">
        <v>19344</v>
      </c>
      <c r="AI459" s="225" t="s">
        <v>19345</v>
      </c>
      <c r="AJ459" s="225">
        <v>332500</v>
      </c>
    </row>
    <row r="460" spans="1:39" x14ac:dyDescent="0.25">
      <c r="A460" s="28" t="s">
        <v>10891</v>
      </c>
      <c r="B460" s="28"/>
      <c r="C460" s="28" t="s">
        <v>3292</v>
      </c>
      <c r="D460" s="29">
        <v>8176</v>
      </c>
      <c r="E460" s="29"/>
      <c r="F460" s="28" t="s">
        <v>6576</v>
      </c>
      <c r="G460" s="29">
        <v>18280</v>
      </c>
      <c r="H460" s="29"/>
      <c r="I460" s="28" t="s">
        <v>8402</v>
      </c>
      <c r="J460" s="29">
        <v>37420</v>
      </c>
      <c r="K460" s="29"/>
      <c r="L460" s="28" t="s">
        <v>10228</v>
      </c>
      <c r="M460" s="30">
        <v>317200</v>
      </c>
      <c r="V460" s="3" t="s">
        <v>471</v>
      </c>
      <c r="W460" s="4">
        <v>1729</v>
      </c>
      <c r="AD460"/>
      <c r="AE460"/>
      <c r="AH460" s="226" t="s">
        <v>19346</v>
      </c>
      <c r="AI460" s="226" t="s">
        <v>19347</v>
      </c>
      <c r="AJ460" s="226">
        <v>331300</v>
      </c>
    </row>
    <row r="461" spans="1:39" x14ac:dyDescent="0.25">
      <c r="A461" s="28" t="s">
        <v>10892</v>
      </c>
      <c r="B461" s="28"/>
      <c r="C461" s="28" t="s">
        <v>3293</v>
      </c>
      <c r="D461" s="29">
        <v>8176</v>
      </c>
      <c r="E461" s="29"/>
      <c r="F461" s="28" t="s">
        <v>6577</v>
      </c>
      <c r="G461" s="29">
        <v>18300</v>
      </c>
      <c r="H461" s="29"/>
      <c r="I461" s="28" t="s">
        <v>8403</v>
      </c>
      <c r="J461" s="29">
        <v>37440</v>
      </c>
      <c r="K461" s="29"/>
      <c r="L461" s="28" t="s">
        <v>10229</v>
      </c>
      <c r="M461" s="30">
        <v>317500</v>
      </c>
      <c r="V461" s="3" t="s">
        <v>472</v>
      </c>
      <c r="W461" s="4">
        <v>1729</v>
      </c>
      <c r="AD461"/>
      <c r="AE461"/>
      <c r="AH461" s="225" t="s">
        <v>19348</v>
      </c>
      <c r="AI461" s="225" t="s">
        <v>19349</v>
      </c>
      <c r="AJ461" s="225">
        <v>333500</v>
      </c>
    </row>
    <row r="462" spans="1:39" x14ac:dyDescent="0.25">
      <c r="A462" s="28" t="s">
        <v>10893</v>
      </c>
      <c r="B462" s="28"/>
      <c r="C462" s="28" t="s">
        <v>3294</v>
      </c>
      <c r="D462" s="29">
        <v>8178</v>
      </c>
      <c r="E462" s="29"/>
      <c r="F462" s="28" t="s">
        <v>6578</v>
      </c>
      <c r="G462" s="29"/>
      <c r="H462" s="29"/>
      <c r="I462" s="28" t="s">
        <v>8404</v>
      </c>
      <c r="J462" s="29"/>
      <c r="K462" s="29"/>
      <c r="L462" s="28" t="s">
        <v>10230</v>
      </c>
      <c r="M462" s="30">
        <v>319700</v>
      </c>
      <c r="V462" s="3" t="s">
        <v>473</v>
      </c>
      <c r="W462" s="4">
        <v>1727</v>
      </c>
      <c r="AD462"/>
      <c r="AE462"/>
      <c r="AH462" s="226" t="s">
        <v>19350</v>
      </c>
      <c r="AI462" s="226" t="s">
        <v>19351</v>
      </c>
      <c r="AJ462" s="226">
        <v>331000</v>
      </c>
    </row>
    <row r="463" spans="1:39" x14ac:dyDescent="0.25">
      <c r="A463" s="28" t="s">
        <v>10894</v>
      </c>
      <c r="B463" s="28"/>
      <c r="C463" s="28" t="s">
        <v>3295</v>
      </c>
      <c r="D463" s="29">
        <v>8182</v>
      </c>
      <c r="E463" s="29"/>
      <c r="F463" s="28" t="s">
        <v>6579</v>
      </c>
      <c r="G463" s="29">
        <v>18800</v>
      </c>
      <c r="H463" s="29"/>
      <c r="I463" s="28" t="s">
        <v>8405</v>
      </c>
      <c r="J463" s="29">
        <v>37570</v>
      </c>
      <c r="K463" s="29"/>
      <c r="L463" s="28" t="s">
        <v>10231</v>
      </c>
      <c r="M463" s="30">
        <v>319200</v>
      </c>
      <c r="V463" s="3" t="s">
        <v>474</v>
      </c>
      <c r="W463" s="4">
        <v>1724</v>
      </c>
      <c r="AD463"/>
      <c r="AE463"/>
      <c r="AH463" s="225" t="s">
        <v>19352</v>
      </c>
      <c r="AI463" s="225" t="s">
        <v>19353</v>
      </c>
      <c r="AJ463" s="225">
        <v>327800</v>
      </c>
    </row>
    <row r="464" spans="1:39" x14ac:dyDescent="0.25">
      <c r="A464" s="28" t="s">
        <v>10895</v>
      </c>
      <c r="B464" s="28"/>
      <c r="C464" s="28" t="s">
        <v>3296</v>
      </c>
      <c r="D464" s="29">
        <v>8185</v>
      </c>
      <c r="E464" s="29"/>
      <c r="F464" s="28" t="s">
        <v>6580</v>
      </c>
      <c r="G464" s="29">
        <v>19050</v>
      </c>
      <c r="H464" s="29"/>
      <c r="I464" s="28" t="s">
        <v>8406</v>
      </c>
      <c r="J464" s="29">
        <v>37540</v>
      </c>
      <c r="K464" s="29"/>
      <c r="L464" s="28" t="s">
        <v>10232</v>
      </c>
      <c r="M464" s="30">
        <v>318500</v>
      </c>
      <c r="V464" s="3" t="s">
        <v>475</v>
      </c>
      <c r="W464" s="4">
        <v>1724</v>
      </c>
      <c r="AD464"/>
      <c r="AE464"/>
      <c r="AH464" s="226" t="s">
        <v>19354</v>
      </c>
      <c r="AI464" s="226" t="s">
        <v>19355</v>
      </c>
      <c r="AJ464" s="226">
        <v>329000</v>
      </c>
    </row>
    <row r="465" spans="1:39" x14ac:dyDescent="0.25">
      <c r="A465" s="28" t="s">
        <v>10896</v>
      </c>
      <c r="B465" s="28"/>
      <c r="C465" s="28" t="s">
        <v>3297</v>
      </c>
      <c r="D465" s="29">
        <v>8184</v>
      </c>
      <c r="E465" s="29"/>
      <c r="F465" s="28" t="s">
        <v>6581</v>
      </c>
      <c r="G465" s="29">
        <v>18950</v>
      </c>
      <c r="H465" s="29"/>
      <c r="I465" s="28" t="s">
        <v>8407</v>
      </c>
      <c r="J465" s="29"/>
      <c r="K465" s="29"/>
      <c r="L465" s="28" t="s">
        <v>10233</v>
      </c>
      <c r="M465" s="30">
        <v>318000</v>
      </c>
      <c r="V465" s="3" t="s">
        <v>476</v>
      </c>
      <c r="W465" s="4">
        <v>1723</v>
      </c>
      <c r="AD465"/>
      <c r="AE465"/>
      <c r="AH465" s="225" t="s">
        <v>19356</v>
      </c>
      <c r="AI465" s="225" t="s">
        <v>19357</v>
      </c>
      <c r="AJ465" s="225">
        <v>325800</v>
      </c>
    </row>
    <row r="466" spans="1:39" x14ac:dyDescent="0.25">
      <c r="A466" s="28" t="s">
        <v>10897</v>
      </c>
      <c r="B466" s="28"/>
      <c r="C466" s="28" t="s">
        <v>3298</v>
      </c>
      <c r="D466" s="29">
        <v>8184</v>
      </c>
      <c r="E466" s="29"/>
      <c r="F466" s="28" t="s">
        <v>6582</v>
      </c>
      <c r="G466" s="29">
        <v>19200</v>
      </c>
      <c r="H466" s="29"/>
      <c r="I466" s="28" t="s">
        <v>8408</v>
      </c>
      <c r="J466" s="29">
        <v>37540</v>
      </c>
      <c r="K466" s="29"/>
      <c r="L466" s="28" t="s">
        <v>10234</v>
      </c>
      <c r="M466" s="30">
        <v>314500</v>
      </c>
      <c r="V466" s="3" t="s">
        <v>477</v>
      </c>
      <c r="W466" s="4">
        <v>1723</v>
      </c>
      <c r="AD466"/>
      <c r="AE466"/>
      <c r="AH466" s="226" t="s">
        <v>19358</v>
      </c>
      <c r="AI466" s="226" t="s">
        <v>19359</v>
      </c>
      <c r="AJ466" s="226">
        <v>323800</v>
      </c>
    </row>
    <row r="467" spans="1:39" x14ac:dyDescent="0.25">
      <c r="A467" s="28" t="s">
        <v>10898</v>
      </c>
      <c r="B467" s="28"/>
      <c r="C467" s="28" t="s">
        <v>3299</v>
      </c>
      <c r="D467" s="29">
        <v>8193</v>
      </c>
      <c r="E467" s="29"/>
      <c r="F467" s="28" t="s">
        <v>6583</v>
      </c>
      <c r="G467" s="29">
        <v>19400</v>
      </c>
      <c r="H467" s="29"/>
      <c r="I467" s="28" t="s">
        <v>8409</v>
      </c>
      <c r="J467" s="29">
        <v>37590</v>
      </c>
      <c r="K467" s="29"/>
      <c r="L467" s="28" t="s">
        <v>10235</v>
      </c>
      <c r="M467" s="30">
        <v>302200</v>
      </c>
      <c r="V467" s="3" t="s">
        <v>478</v>
      </c>
      <c r="W467" s="4">
        <v>1723</v>
      </c>
      <c r="AD467"/>
      <c r="AE467"/>
      <c r="AH467" s="225" t="s">
        <v>19360</v>
      </c>
      <c r="AI467" s="225" t="s">
        <v>19361</v>
      </c>
      <c r="AJ467" s="225">
        <v>325500</v>
      </c>
    </row>
    <row r="468" spans="1:39" x14ac:dyDescent="0.25">
      <c r="A468" s="28" t="s">
        <v>10899</v>
      </c>
      <c r="B468" s="28"/>
      <c r="C468" s="28" t="s">
        <v>3300</v>
      </c>
      <c r="D468" s="29">
        <v>8193</v>
      </c>
      <c r="E468" s="29"/>
      <c r="F468" s="28" t="s">
        <v>6584</v>
      </c>
      <c r="G468" s="29">
        <v>20150</v>
      </c>
      <c r="H468" s="29"/>
      <c r="I468" s="28" t="s">
        <v>8410</v>
      </c>
      <c r="J468" s="29">
        <v>37680</v>
      </c>
      <c r="K468" s="29"/>
      <c r="L468" s="28" t="s">
        <v>10236</v>
      </c>
      <c r="M468" s="30">
        <v>307700</v>
      </c>
      <c r="V468" s="3" t="s">
        <v>479</v>
      </c>
      <c r="W468" s="4">
        <v>1722</v>
      </c>
      <c r="AD468"/>
      <c r="AE468"/>
      <c r="AH468" s="226" t="s">
        <v>19362</v>
      </c>
      <c r="AI468" s="226" t="s">
        <v>19363</v>
      </c>
      <c r="AJ468" s="226">
        <v>327800</v>
      </c>
    </row>
    <row r="469" spans="1:39" x14ac:dyDescent="0.25">
      <c r="A469" s="28" t="s">
        <v>10900</v>
      </c>
      <c r="B469" s="28"/>
      <c r="C469" s="28" t="s">
        <v>3301</v>
      </c>
      <c r="D469" s="29">
        <v>8192</v>
      </c>
      <c r="E469" s="29"/>
      <c r="F469" s="28" t="s">
        <v>6585</v>
      </c>
      <c r="G469" s="29">
        <v>20150</v>
      </c>
      <c r="H469" s="29"/>
      <c r="I469" s="28" t="s">
        <v>8411</v>
      </c>
      <c r="J469" s="29"/>
      <c r="K469" s="29"/>
      <c r="L469" s="28" t="s">
        <v>10237</v>
      </c>
      <c r="M469" s="30">
        <v>307600</v>
      </c>
      <c r="V469" s="3" t="s">
        <v>480</v>
      </c>
      <c r="W469" s="4">
        <v>1722</v>
      </c>
      <c r="AD469"/>
      <c r="AE469"/>
      <c r="AH469" s="225" t="s">
        <v>19364</v>
      </c>
      <c r="AI469" s="225" t="s">
        <v>19365</v>
      </c>
      <c r="AJ469" s="225">
        <v>326400</v>
      </c>
    </row>
    <row r="470" spans="1:39" x14ac:dyDescent="0.25">
      <c r="A470" s="28" t="s">
        <v>10901</v>
      </c>
      <c r="B470" s="28"/>
      <c r="C470" s="28" t="s">
        <v>3302</v>
      </c>
      <c r="D470" s="29">
        <v>8190</v>
      </c>
      <c r="E470" s="29"/>
      <c r="F470" s="28" t="s">
        <v>6586</v>
      </c>
      <c r="G470" s="29">
        <v>19940</v>
      </c>
      <c r="H470" s="29"/>
      <c r="I470" s="28" t="s">
        <v>8412</v>
      </c>
      <c r="J470" s="29">
        <v>37890</v>
      </c>
      <c r="K470" s="29"/>
      <c r="L470" s="28" t="s">
        <v>10238</v>
      </c>
      <c r="M470" s="30">
        <v>320500</v>
      </c>
      <c r="V470" s="3" t="s">
        <v>481</v>
      </c>
      <c r="W470" s="4">
        <v>1722</v>
      </c>
      <c r="AD470"/>
      <c r="AE470"/>
      <c r="AH470" s="226" t="s">
        <v>19366</v>
      </c>
      <c r="AI470" s="226" t="s">
        <v>19367</v>
      </c>
      <c r="AJ470" s="226">
        <v>329300</v>
      </c>
    </row>
    <row r="471" spans="1:39" x14ac:dyDescent="0.25">
      <c r="A471" s="28" t="s">
        <v>10902</v>
      </c>
      <c r="B471" s="28"/>
      <c r="C471" s="28" t="s">
        <v>3303</v>
      </c>
      <c r="D471" s="29">
        <v>8187</v>
      </c>
      <c r="E471" s="29"/>
      <c r="F471" s="28" t="s">
        <v>6587</v>
      </c>
      <c r="G471" s="29">
        <v>19530</v>
      </c>
      <c r="H471" s="29"/>
      <c r="I471" s="28" t="s">
        <v>8413</v>
      </c>
      <c r="J471" s="29">
        <v>37840</v>
      </c>
      <c r="K471" s="29"/>
      <c r="L471" s="28" t="s">
        <v>10239</v>
      </c>
      <c r="M471" s="30">
        <v>320800</v>
      </c>
      <c r="V471" s="3" t="s">
        <v>482</v>
      </c>
      <c r="W471" s="4">
        <v>1732</v>
      </c>
      <c r="AD471"/>
      <c r="AE471"/>
      <c r="AH471" s="226" t="s">
        <v>19368</v>
      </c>
      <c r="AI471" s="226" t="s">
        <v>19369</v>
      </c>
      <c r="AJ471" s="226">
        <v>327500</v>
      </c>
    </row>
    <row r="472" spans="1:39" x14ac:dyDescent="0.25">
      <c r="A472" s="28" t="s">
        <v>10903</v>
      </c>
      <c r="B472" s="28"/>
      <c r="C472" s="28" t="s">
        <v>3304</v>
      </c>
      <c r="D472" s="29">
        <v>8195</v>
      </c>
      <c r="E472" s="29"/>
      <c r="F472" s="28" t="s">
        <v>6588</v>
      </c>
      <c r="G472" s="29">
        <v>19430</v>
      </c>
      <c r="H472" s="29"/>
      <c r="I472" s="28" t="s">
        <v>8414</v>
      </c>
      <c r="J472" s="29">
        <v>37790</v>
      </c>
      <c r="K472" s="29"/>
      <c r="L472" s="28" t="s">
        <v>10240</v>
      </c>
      <c r="M472" s="30">
        <v>327000</v>
      </c>
      <c r="V472" s="3" t="s">
        <v>483</v>
      </c>
      <c r="W472" s="4">
        <v>1752</v>
      </c>
      <c r="AD472"/>
      <c r="AE472"/>
      <c r="AH472" s="225" t="s">
        <v>19370</v>
      </c>
      <c r="AI472" s="225" t="s">
        <v>19371</v>
      </c>
      <c r="AJ472" s="225">
        <v>330500</v>
      </c>
    </row>
    <row r="473" spans="1:39" x14ac:dyDescent="0.25">
      <c r="A473" s="28" t="s">
        <v>10904</v>
      </c>
      <c r="B473" s="28"/>
      <c r="C473" s="28" t="s">
        <v>3305</v>
      </c>
      <c r="D473" s="29">
        <v>8198</v>
      </c>
      <c r="E473" s="29"/>
      <c r="F473" s="28" t="s">
        <v>6589</v>
      </c>
      <c r="G473" s="29">
        <v>19760</v>
      </c>
      <c r="H473" s="29"/>
      <c r="I473" s="28" t="s">
        <v>8415</v>
      </c>
      <c r="J473" s="29">
        <v>37800</v>
      </c>
      <c r="K473" s="29"/>
      <c r="L473" s="28" t="s">
        <v>10241</v>
      </c>
      <c r="M473" s="30">
        <v>321300</v>
      </c>
      <c r="V473" s="3" t="s">
        <v>484</v>
      </c>
      <c r="W473" s="4">
        <v>1762</v>
      </c>
      <c r="AD473"/>
      <c r="AE473"/>
      <c r="AH473" s="226" t="s">
        <v>19372</v>
      </c>
      <c r="AI473" s="226" t="s">
        <v>19373</v>
      </c>
      <c r="AJ473" s="226">
        <v>328500</v>
      </c>
    </row>
    <row r="474" spans="1:39" x14ac:dyDescent="0.25">
      <c r="A474" s="28" t="s">
        <v>10905</v>
      </c>
      <c r="B474" s="28"/>
      <c r="C474" s="28" t="s">
        <v>3306</v>
      </c>
      <c r="D474" s="29">
        <v>8198</v>
      </c>
      <c r="E474" s="29"/>
      <c r="F474" s="28" t="s">
        <v>6590</v>
      </c>
      <c r="G474" s="29">
        <v>19680</v>
      </c>
      <c r="H474" s="29"/>
      <c r="I474" s="28" t="s">
        <v>8416</v>
      </c>
      <c r="J474" s="29">
        <v>37880</v>
      </c>
      <c r="K474" s="29"/>
      <c r="L474" s="28" t="s">
        <v>10242</v>
      </c>
      <c r="M474" s="30">
        <v>310900</v>
      </c>
      <c r="V474" s="3" t="s">
        <v>485</v>
      </c>
      <c r="W474" s="4">
        <v>1772</v>
      </c>
      <c r="AD474"/>
      <c r="AE474"/>
      <c r="AH474" s="225" t="s">
        <v>19374</v>
      </c>
      <c r="AI474" s="225" t="s">
        <v>19375</v>
      </c>
      <c r="AJ474" s="225">
        <v>328500</v>
      </c>
    </row>
    <row r="475" spans="1:39" x14ac:dyDescent="0.25">
      <c r="A475" s="28" t="s">
        <v>10906</v>
      </c>
      <c r="B475" s="28"/>
      <c r="C475" s="28" t="s">
        <v>3307</v>
      </c>
      <c r="D475" s="29">
        <v>8198</v>
      </c>
      <c r="E475" s="29"/>
      <c r="F475" s="28" t="s">
        <v>6591</v>
      </c>
      <c r="G475" s="29"/>
      <c r="H475" s="29"/>
      <c r="I475" s="28" t="s">
        <v>8417</v>
      </c>
      <c r="J475" s="29">
        <v>37880</v>
      </c>
      <c r="K475" s="29"/>
      <c r="L475" s="28" t="s">
        <v>10243</v>
      </c>
      <c r="M475" s="30">
        <v>315000</v>
      </c>
      <c r="V475" s="3" t="s">
        <v>486</v>
      </c>
      <c r="W475" s="4">
        <v>1767</v>
      </c>
      <c r="AD475"/>
      <c r="AE475"/>
      <c r="AH475" s="226" t="s">
        <v>19376</v>
      </c>
      <c r="AI475" s="226" t="s">
        <v>19377</v>
      </c>
      <c r="AJ475" s="226">
        <v>327200</v>
      </c>
    </row>
    <row r="476" spans="1:39" x14ac:dyDescent="0.25">
      <c r="A476" s="28" t="s">
        <v>10907</v>
      </c>
      <c r="B476" s="28"/>
      <c r="C476" s="28" t="s">
        <v>3308</v>
      </c>
      <c r="D476" s="29">
        <v>8205</v>
      </c>
      <c r="E476" s="29"/>
      <c r="F476" s="28" t="s">
        <v>6592</v>
      </c>
      <c r="G476" s="29"/>
      <c r="H476" s="29"/>
      <c r="I476" s="28" t="s">
        <v>8418</v>
      </c>
      <c r="J476" s="29"/>
      <c r="K476" s="29"/>
      <c r="L476" s="28" t="s">
        <v>10244</v>
      </c>
      <c r="M476" s="30">
        <v>313500</v>
      </c>
      <c r="V476" s="3" t="s">
        <v>487</v>
      </c>
      <c r="W476" s="4">
        <v>1767</v>
      </c>
      <c r="AD476"/>
      <c r="AE476"/>
      <c r="AH476" s="225" t="s">
        <v>19378</v>
      </c>
      <c r="AI476" s="225" t="s">
        <v>19379</v>
      </c>
      <c r="AJ476" s="225">
        <v>326300</v>
      </c>
    </row>
    <row r="477" spans="1:39" x14ac:dyDescent="0.25">
      <c r="A477" s="28" t="s">
        <v>10908</v>
      </c>
      <c r="B477" s="28"/>
      <c r="C477" s="28" t="s">
        <v>3309</v>
      </c>
      <c r="D477" s="29">
        <v>8212</v>
      </c>
      <c r="E477" s="29"/>
      <c r="F477" s="28" t="s">
        <v>6593</v>
      </c>
      <c r="G477" s="29">
        <v>19460</v>
      </c>
      <c r="H477" s="29"/>
      <c r="I477" s="28" t="s">
        <v>8419</v>
      </c>
      <c r="J477" s="29">
        <v>37890</v>
      </c>
      <c r="K477" s="29"/>
      <c r="L477" s="28" t="s">
        <v>10245</v>
      </c>
      <c r="M477" s="30">
        <v>314300</v>
      </c>
      <c r="V477" s="3" t="s">
        <v>488</v>
      </c>
      <c r="W477" s="4">
        <v>1767</v>
      </c>
      <c r="AD477"/>
      <c r="AE477"/>
      <c r="AH477" s="226" t="s">
        <v>19380</v>
      </c>
      <c r="AI477" s="226" t="s">
        <v>19381</v>
      </c>
      <c r="AJ477" s="226">
        <v>328000</v>
      </c>
      <c r="AK477">
        <f>AVERAGE(AJ452:AJ477)</f>
        <v>325553.84615384613</v>
      </c>
      <c r="AL477" s="227" t="s">
        <v>19382</v>
      </c>
      <c r="AM477">
        <f>AK503/AK477-1</f>
        <v>6.3532319238571278E-2</v>
      </c>
    </row>
    <row r="478" spans="1:39" x14ac:dyDescent="0.25">
      <c r="A478" s="28" t="s">
        <v>10909</v>
      </c>
      <c r="B478" s="28"/>
      <c r="C478" s="28" t="s">
        <v>3310</v>
      </c>
      <c r="D478" s="29">
        <v>8213</v>
      </c>
      <c r="E478" s="29"/>
      <c r="F478" s="28" t="s">
        <v>6594</v>
      </c>
      <c r="G478" s="29">
        <v>19100</v>
      </c>
      <c r="H478" s="29"/>
      <c r="I478" s="28" t="s">
        <v>8420</v>
      </c>
      <c r="J478" s="29">
        <v>37860</v>
      </c>
      <c r="K478" s="29"/>
      <c r="L478" s="28" t="s">
        <v>10246</v>
      </c>
      <c r="V478" s="3" t="s">
        <v>489</v>
      </c>
      <c r="W478" s="4">
        <v>1767</v>
      </c>
      <c r="AD478"/>
      <c r="AE478"/>
      <c r="AH478" s="225" t="s">
        <v>19383</v>
      </c>
      <c r="AI478" s="225" t="s">
        <v>19384</v>
      </c>
      <c r="AJ478" s="225">
        <v>327200</v>
      </c>
    </row>
    <row r="479" spans="1:39" x14ac:dyDescent="0.25">
      <c r="A479" s="28" t="s">
        <v>10910</v>
      </c>
      <c r="B479" s="28"/>
      <c r="C479" s="28" t="s">
        <v>3311</v>
      </c>
      <c r="D479" s="29">
        <v>8212</v>
      </c>
      <c r="E479" s="29"/>
      <c r="F479" s="28" t="s">
        <v>6595</v>
      </c>
      <c r="G479" s="29">
        <v>19130</v>
      </c>
      <c r="H479" s="29"/>
      <c r="I479" s="28" t="s">
        <v>8421</v>
      </c>
      <c r="J479" s="29">
        <v>37880</v>
      </c>
      <c r="K479" s="29"/>
      <c r="L479" s="28" t="s">
        <v>10247</v>
      </c>
      <c r="M479" s="30">
        <v>312000</v>
      </c>
      <c r="V479" s="3" t="s">
        <v>490</v>
      </c>
      <c r="W479" s="4">
        <v>1757</v>
      </c>
      <c r="AD479"/>
      <c r="AE479"/>
      <c r="AH479" s="226" t="s">
        <v>19385</v>
      </c>
      <c r="AI479" s="226" t="s">
        <v>19386</v>
      </c>
      <c r="AJ479" s="226">
        <v>327700</v>
      </c>
    </row>
    <row r="480" spans="1:39" x14ac:dyDescent="0.25">
      <c r="A480" s="28" t="s">
        <v>10911</v>
      </c>
      <c r="B480" s="28"/>
      <c r="C480" s="28" t="s">
        <v>3312</v>
      </c>
      <c r="D480" s="29">
        <v>8217</v>
      </c>
      <c r="E480" s="29"/>
      <c r="F480" s="28" t="s">
        <v>6596</v>
      </c>
      <c r="G480" s="29">
        <v>19360</v>
      </c>
      <c r="H480" s="29"/>
      <c r="I480" s="28" t="s">
        <v>8422</v>
      </c>
      <c r="J480" s="29">
        <v>37930</v>
      </c>
      <c r="K480" s="29"/>
      <c r="L480" s="28" t="s">
        <v>10248</v>
      </c>
      <c r="V480" s="3" t="s">
        <v>491</v>
      </c>
      <c r="W480" s="4">
        <v>1757</v>
      </c>
      <c r="AD480"/>
      <c r="AE480"/>
      <c r="AH480" s="226" t="s">
        <v>19387</v>
      </c>
      <c r="AI480" s="226" t="s">
        <v>19388</v>
      </c>
      <c r="AJ480" s="226">
        <v>328500</v>
      </c>
    </row>
    <row r="481" spans="1:36" x14ac:dyDescent="0.25">
      <c r="A481" s="28" t="s">
        <v>10912</v>
      </c>
      <c r="B481" s="28"/>
      <c r="C481" s="28" t="s">
        <v>3313</v>
      </c>
      <c r="D481" s="29">
        <v>8217</v>
      </c>
      <c r="E481" s="29"/>
      <c r="F481" s="28" t="s">
        <v>6597</v>
      </c>
      <c r="G481" s="29">
        <v>19140</v>
      </c>
      <c r="H481" s="29"/>
      <c r="I481" s="28" t="s">
        <v>8423</v>
      </c>
      <c r="J481" s="29">
        <v>37900</v>
      </c>
      <c r="K481" s="29"/>
      <c r="L481" s="28" t="s">
        <v>10249</v>
      </c>
      <c r="M481" s="30">
        <v>313600</v>
      </c>
      <c r="V481" s="3" t="s">
        <v>492</v>
      </c>
      <c r="W481" s="4">
        <v>1752</v>
      </c>
      <c r="AD481"/>
      <c r="AE481"/>
      <c r="AH481" s="225" t="s">
        <v>19389</v>
      </c>
      <c r="AI481" s="225" t="s">
        <v>19390</v>
      </c>
      <c r="AJ481" s="225">
        <v>330200</v>
      </c>
    </row>
    <row r="482" spans="1:36" x14ac:dyDescent="0.25">
      <c r="A482" s="28" t="s">
        <v>10913</v>
      </c>
      <c r="B482" s="28"/>
      <c r="C482" s="28" t="s">
        <v>3314</v>
      </c>
      <c r="D482" s="29">
        <v>8221</v>
      </c>
      <c r="E482" s="29"/>
      <c r="F482" s="28" t="s">
        <v>6598</v>
      </c>
      <c r="G482" s="29">
        <v>19220</v>
      </c>
      <c r="H482" s="29"/>
      <c r="I482" s="28" t="s">
        <v>8424</v>
      </c>
      <c r="J482" s="29">
        <v>37850</v>
      </c>
      <c r="K482" s="29"/>
      <c r="L482" s="28" t="s">
        <v>10250</v>
      </c>
      <c r="M482" s="30">
        <v>315000</v>
      </c>
      <c r="V482" s="3" t="s">
        <v>493</v>
      </c>
      <c r="W482" s="4">
        <v>1750</v>
      </c>
      <c r="AD482"/>
      <c r="AE482"/>
      <c r="AH482" s="226" t="s">
        <v>19391</v>
      </c>
      <c r="AI482" s="226" t="s">
        <v>19392</v>
      </c>
      <c r="AJ482" s="226">
        <v>330200</v>
      </c>
    </row>
    <row r="483" spans="1:36" x14ac:dyDescent="0.25">
      <c r="A483" s="28" t="s">
        <v>10914</v>
      </c>
      <c r="B483" s="28"/>
      <c r="C483" s="28" t="s">
        <v>3315</v>
      </c>
      <c r="D483" s="29">
        <v>8223</v>
      </c>
      <c r="E483" s="29"/>
      <c r="F483" s="28" t="s">
        <v>6599</v>
      </c>
      <c r="G483" s="29"/>
      <c r="H483" s="29"/>
      <c r="I483" s="28" t="s">
        <v>8425</v>
      </c>
      <c r="J483" s="29"/>
      <c r="K483" s="29"/>
      <c r="L483" s="28" t="s">
        <v>10251</v>
      </c>
      <c r="M483" s="30">
        <v>315000</v>
      </c>
      <c r="V483" s="3" t="s">
        <v>494</v>
      </c>
      <c r="W483" s="4">
        <v>1750</v>
      </c>
      <c r="AD483"/>
      <c r="AE483"/>
      <c r="AH483" s="225" t="s">
        <v>19393</v>
      </c>
      <c r="AI483" s="225" t="s">
        <v>19394</v>
      </c>
      <c r="AJ483" s="225">
        <v>329100</v>
      </c>
    </row>
    <row r="484" spans="1:36" x14ac:dyDescent="0.25">
      <c r="A484" s="28" t="s">
        <v>10915</v>
      </c>
      <c r="B484" s="28"/>
      <c r="C484" s="28" t="s">
        <v>3316</v>
      </c>
      <c r="D484" s="29">
        <v>8225</v>
      </c>
      <c r="E484" s="29"/>
      <c r="F484" s="28" t="s">
        <v>6600</v>
      </c>
      <c r="G484" s="29">
        <v>19150</v>
      </c>
      <c r="H484" s="29"/>
      <c r="I484" s="28" t="s">
        <v>8426</v>
      </c>
      <c r="J484" s="29">
        <v>37820</v>
      </c>
      <c r="K484" s="29"/>
      <c r="L484" s="28" t="s">
        <v>10252</v>
      </c>
      <c r="M484" s="30">
        <v>319000</v>
      </c>
      <c r="V484" s="3" t="s">
        <v>495</v>
      </c>
      <c r="W484" s="4">
        <v>1750</v>
      </c>
      <c r="AD484"/>
      <c r="AE484"/>
      <c r="AH484" s="226" t="s">
        <v>19395</v>
      </c>
      <c r="AI484" s="226" t="s">
        <v>19396</v>
      </c>
      <c r="AJ484" s="226">
        <v>330000</v>
      </c>
    </row>
    <row r="485" spans="1:36" x14ac:dyDescent="0.25">
      <c r="A485" s="28" t="s">
        <v>10916</v>
      </c>
      <c r="B485" s="28"/>
      <c r="C485" s="28" t="s">
        <v>3317</v>
      </c>
      <c r="D485" s="29">
        <v>8230</v>
      </c>
      <c r="E485" s="29"/>
      <c r="F485" s="28" t="s">
        <v>6601</v>
      </c>
      <c r="G485" s="29">
        <v>19020</v>
      </c>
      <c r="H485" s="29"/>
      <c r="I485" s="28" t="s">
        <v>8427</v>
      </c>
      <c r="J485" s="29">
        <v>37800</v>
      </c>
      <c r="K485" s="29"/>
      <c r="L485" s="28" t="s">
        <v>10253</v>
      </c>
      <c r="M485" s="30">
        <v>320200</v>
      </c>
      <c r="V485" s="3" t="s">
        <v>496</v>
      </c>
      <c r="W485" s="4">
        <v>1750</v>
      </c>
      <c r="AD485"/>
      <c r="AE485"/>
      <c r="AH485" s="225" t="s">
        <v>19397</v>
      </c>
      <c r="AI485" s="225" t="s">
        <v>19398</v>
      </c>
      <c r="AJ485" s="225">
        <v>333600</v>
      </c>
    </row>
    <row r="486" spans="1:36" x14ac:dyDescent="0.25">
      <c r="A486" s="28" t="s">
        <v>10917</v>
      </c>
      <c r="B486" s="28"/>
      <c r="C486" s="28" t="s">
        <v>3318</v>
      </c>
      <c r="D486" s="29">
        <v>8230</v>
      </c>
      <c r="E486" s="29"/>
      <c r="F486" s="28" t="s">
        <v>6602</v>
      </c>
      <c r="G486" s="29">
        <v>19200</v>
      </c>
      <c r="H486" s="29"/>
      <c r="I486" s="28" t="s">
        <v>8428</v>
      </c>
      <c r="J486" s="29">
        <v>37790</v>
      </c>
      <c r="K486" s="29"/>
      <c r="L486" s="28" t="s">
        <v>10254</v>
      </c>
      <c r="M486" s="30">
        <v>321800</v>
      </c>
      <c r="V486" s="3" t="s">
        <v>497</v>
      </c>
      <c r="W486" s="4">
        <v>1750</v>
      </c>
      <c r="AD486"/>
      <c r="AE486"/>
      <c r="AH486" s="226" t="s">
        <v>19399</v>
      </c>
      <c r="AI486" s="226" t="s">
        <v>19400</v>
      </c>
      <c r="AJ486" s="226">
        <v>337800</v>
      </c>
    </row>
    <row r="487" spans="1:36" x14ac:dyDescent="0.25">
      <c r="A487" s="28" t="s">
        <v>10918</v>
      </c>
      <c r="B487" s="28"/>
      <c r="C487" s="28" t="s">
        <v>3319</v>
      </c>
      <c r="D487" s="29">
        <v>8230</v>
      </c>
      <c r="E487" s="29"/>
      <c r="F487" s="28" t="s">
        <v>6603</v>
      </c>
      <c r="G487" s="29">
        <v>19090</v>
      </c>
      <c r="H487" s="29"/>
      <c r="I487" s="28" t="s">
        <v>8429</v>
      </c>
      <c r="J487" s="29">
        <v>37780</v>
      </c>
      <c r="K487" s="29"/>
      <c r="L487" s="28" t="s">
        <v>10255</v>
      </c>
      <c r="M487" s="30">
        <v>318200</v>
      </c>
      <c r="V487" s="3" t="s">
        <v>498</v>
      </c>
      <c r="W487" s="4">
        <v>1750</v>
      </c>
      <c r="AD487"/>
      <c r="AE487"/>
      <c r="AH487" s="226" t="s">
        <v>19401</v>
      </c>
      <c r="AI487" s="226" t="s">
        <v>19402</v>
      </c>
      <c r="AJ487" s="226">
        <v>347200</v>
      </c>
    </row>
    <row r="488" spans="1:36" x14ac:dyDescent="0.25">
      <c r="A488" s="28" t="s">
        <v>10919</v>
      </c>
      <c r="B488" s="28"/>
      <c r="C488" s="28" t="s">
        <v>3320</v>
      </c>
      <c r="D488" s="29">
        <v>8232</v>
      </c>
      <c r="E488" s="29"/>
      <c r="F488" s="28" t="s">
        <v>6604</v>
      </c>
      <c r="G488" s="29">
        <v>19150</v>
      </c>
      <c r="H488" s="29"/>
      <c r="I488" s="28" t="s">
        <v>8430</v>
      </c>
      <c r="J488" s="29">
        <v>37770</v>
      </c>
      <c r="K488" s="29"/>
      <c r="L488" s="28" t="s">
        <v>10256</v>
      </c>
      <c r="M488" s="30">
        <v>319300</v>
      </c>
      <c r="V488" s="3" t="s">
        <v>499</v>
      </c>
      <c r="W488" s="4">
        <v>1750</v>
      </c>
      <c r="AD488"/>
      <c r="AE488"/>
      <c r="AH488" s="225" t="s">
        <v>19403</v>
      </c>
      <c r="AI488" s="225" t="s">
        <v>19404</v>
      </c>
      <c r="AJ488" s="225">
        <v>350800</v>
      </c>
    </row>
    <row r="489" spans="1:36" x14ac:dyDescent="0.25">
      <c r="A489" s="28" t="s">
        <v>10920</v>
      </c>
      <c r="B489" s="28"/>
      <c r="C489" s="28" t="s">
        <v>3321</v>
      </c>
      <c r="D489" s="29">
        <v>8235</v>
      </c>
      <c r="E489" s="29"/>
      <c r="F489" s="28" t="s">
        <v>6605</v>
      </c>
      <c r="G489" s="29">
        <v>19100</v>
      </c>
      <c r="H489" s="29"/>
      <c r="I489" s="28" t="s">
        <v>8431</v>
      </c>
      <c r="J489" s="29">
        <v>37820</v>
      </c>
      <c r="K489" s="29"/>
      <c r="L489" s="28" t="s">
        <v>10257</v>
      </c>
      <c r="M489" s="30">
        <v>317700</v>
      </c>
      <c r="V489" s="3" t="s">
        <v>500</v>
      </c>
      <c r="W489" s="4">
        <v>1750</v>
      </c>
      <c r="AD489"/>
      <c r="AE489"/>
      <c r="AH489" s="226" t="s">
        <v>19405</v>
      </c>
      <c r="AI489" s="226" t="s">
        <v>19406</v>
      </c>
      <c r="AJ489" s="226">
        <v>360000</v>
      </c>
    </row>
    <row r="490" spans="1:36" x14ac:dyDescent="0.25">
      <c r="A490" s="28" t="s">
        <v>10921</v>
      </c>
      <c r="B490" s="28"/>
      <c r="C490" s="28" t="s">
        <v>3322</v>
      </c>
      <c r="D490" s="29">
        <v>8236</v>
      </c>
      <c r="E490" s="29"/>
      <c r="F490" s="28" t="s">
        <v>6606</v>
      </c>
      <c r="G490" s="29"/>
      <c r="H490" s="29"/>
      <c r="I490" s="28" t="s">
        <v>8432</v>
      </c>
      <c r="J490" s="29"/>
      <c r="K490" s="29"/>
      <c r="L490" s="28" t="s">
        <v>10261</v>
      </c>
      <c r="M490" s="30">
        <v>320200</v>
      </c>
      <c r="V490" s="3" t="s">
        <v>501</v>
      </c>
      <c r="W490" s="4">
        <v>1750</v>
      </c>
      <c r="AD490"/>
      <c r="AE490"/>
      <c r="AH490" s="225" t="s">
        <v>19407</v>
      </c>
      <c r="AI490" s="225" t="s">
        <v>19408</v>
      </c>
      <c r="AJ490" s="225">
        <v>361500</v>
      </c>
    </row>
    <row r="491" spans="1:36" x14ac:dyDescent="0.25">
      <c r="A491" s="28" t="s">
        <v>10922</v>
      </c>
      <c r="B491" s="28"/>
      <c r="C491" s="28" t="s">
        <v>3323</v>
      </c>
      <c r="D491" s="29">
        <v>8235</v>
      </c>
      <c r="E491" s="29"/>
      <c r="F491" s="28" t="s">
        <v>6607</v>
      </c>
      <c r="G491" s="29"/>
      <c r="H491" s="29"/>
      <c r="I491" s="28" t="s">
        <v>8433</v>
      </c>
      <c r="J491" s="29"/>
      <c r="K491" s="29"/>
      <c r="L491" s="28" t="s">
        <v>10262</v>
      </c>
      <c r="M491" s="30">
        <v>319500</v>
      </c>
      <c r="V491" s="3" t="s">
        <v>502</v>
      </c>
      <c r="W491" s="4">
        <v>1750</v>
      </c>
      <c r="AD491"/>
      <c r="AE491"/>
      <c r="AH491" s="226" t="s">
        <v>19409</v>
      </c>
      <c r="AI491" s="226" t="s">
        <v>19410</v>
      </c>
      <c r="AJ491" s="226">
        <v>368800</v>
      </c>
    </row>
    <row r="492" spans="1:36" x14ac:dyDescent="0.25">
      <c r="A492" s="28" t="s">
        <v>10923</v>
      </c>
      <c r="B492" s="28"/>
      <c r="C492" s="28" t="s">
        <v>3324</v>
      </c>
      <c r="D492" s="29">
        <v>8234</v>
      </c>
      <c r="E492" s="29"/>
      <c r="F492" s="28" t="s">
        <v>6608</v>
      </c>
      <c r="G492" s="29">
        <v>18990</v>
      </c>
      <c r="H492" s="29"/>
      <c r="I492" s="28" t="s">
        <v>8434</v>
      </c>
      <c r="J492" s="29">
        <v>37750</v>
      </c>
      <c r="K492" s="29"/>
      <c r="L492" s="28" t="s">
        <v>10263</v>
      </c>
      <c r="M492" s="30">
        <v>318400</v>
      </c>
      <c r="V492" s="3" t="s">
        <v>503</v>
      </c>
      <c r="W492" s="4">
        <v>1750</v>
      </c>
      <c r="AD492"/>
      <c r="AE492"/>
      <c r="AH492" s="225" t="s">
        <v>19411</v>
      </c>
      <c r="AI492" s="225" t="s">
        <v>19412</v>
      </c>
      <c r="AJ492" s="225">
        <v>361000</v>
      </c>
    </row>
    <row r="493" spans="1:36" x14ac:dyDescent="0.25">
      <c r="A493" s="28" t="s">
        <v>10924</v>
      </c>
      <c r="B493" s="28"/>
      <c r="C493" s="28" t="s">
        <v>3325</v>
      </c>
      <c r="D493" s="29">
        <v>8230</v>
      </c>
      <c r="E493" s="29"/>
      <c r="F493" s="28" t="s">
        <v>6609</v>
      </c>
      <c r="G493" s="29">
        <v>19080</v>
      </c>
      <c r="H493" s="29"/>
      <c r="I493" s="28" t="s">
        <v>8435</v>
      </c>
      <c r="J493" s="29">
        <v>37720</v>
      </c>
      <c r="K493" s="29"/>
      <c r="L493" s="28" t="s">
        <v>10264</v>
      </c>
      <c r="M493" s="30">
        <v>319300</v>
      </c>
      <c r="V493" s="3" t="s">
        <v>504</v>
      </c>
      <c r="W493" s="4">
        <v>1750</v>
      </c>
      <c r="AD493"/>
      <c r="AE493"/>
      <c r="AH493" s="226" t="s">
        <v>19413</v>
      </c>
      <c r="AI493" s="226" t="s">
        <v>19414</v>
      </c>
      <c r="AJ493" s="226">
        <v>355200</v>
      </c>
    </row>
    <row r="494" spans="1:36" x14ac:dyDescent="0.25">
      <c r="A494" s="28" t="s">
        <v>10925</v>
      </c>
      <c r="B494" s="28"/>
      <c r="C494" s="28" t="s">
        <v>3326</v>
      </c>
      <c r="D494" s="29">
        <v>8230</v>
      </c>
      <c r="E494" s="29"/>
      <c r="F494" s="28" t="s">
        <v>6610</v>
      </c>
      <c r="G494" s="29">
        <v>19210</v>
      </c>
      <c r="H494" s="29"/>
      <c r="I494" s="28" t="s">
        <v>8436</v>
      </c>
      <c r="J494" s="29">
        <v>37790</v>
      </c>
      <c r="K494" s="29"/>
      <c r="L494" s="28" t="s">
        <v>10265</v>
      </c>
      <c r="M494" s="30">
        <v>319200</v>
      </c>
      <c r="V494" s="3" t="s">
        <v>505</v>
      </c>
      <c r="W494" s="4">
        <v>1750</v>
      </c>
      <c r="AD494"/>
      <c r="AE494"/>
      <c r="AH494" s="226" t="s">
        <v>19415</v>
      </c>
      <c r="AI494" s="226" t="s">
        <v>19416</v>
      </c>
      <c r="AJ494" s="226">
        <v>351500</v>
      </c>
    </row>
    <row r="495" spans="1:36" x14ac:dyDescent="0.25">
      <c r="A495" s="28" t="s">
        <v>10926</v>
      </c>
      <c r="B495" s="28"/>
      <c r="C495" s="28" t="s">
        <v>3327</v>
      </c>
      <c r="D495" s="29">
        <v>8229</v>
      </c>
      <c r="E495" s="29"/>
      <c r="F495" s="28" t="s">
        <v>6611</v>
      </c>
      <c r="G495" s="29">
        <v>19290</v>
      </c>
      <c r="H495" s="29"/>
      <c r="I495" s="28" t="s">
        <v>8437</v>
      </c>
      <c r="J495" s="29">
        <v>38000</v>
      </c>
      <c r="K495" s="29"/>
      <c r="L495" s="28" t="s">
        <v>10266</v>
      </c>
      <c r="M495" s="30">
        <v>319200</v>
      </c>
      <c r="V495" s="3" t="s">
        <v>506</v>
      </c>
      <c r="W495" s="4">
        <v>1750</v>
      </c>
      <c r="AD495"/>
      <c r="AE495"/>
      <c r="AH495" s="225" t="s">
        <v>19417</v>
      </c>
      <c r="AI495" s="225" t="s">
        <v>19418</v>
      </c>
      <c r="AJ495" s="225">
        <v>351000</v>
      </c>
    </row>
    <row r="496" spans="1:36" x14ac:dyDescent="0.25">
      <c r="A496" s="28" t="s">
        <v>10927</v>
      </c>
      <c r="B496" s="28"/>
      <c r="C496" s="28" t="s">
        <v>3328</v>
      </c>
      <c r="D496" s="29">
        <v>8235</v>
      </c>
      <c r="E496" s="29"/>
      <c r="F496" s="28" t="s">
        <v>6612</v>
      </c>
      <c r="G496" s="29">
        <v>19570</v>
      </c>
      <c r="H496" s="29"/>
      <c r="I496" s="28" t="s">
        <v>8438</v>
      </c>
      <c r="J496" s="29">
        <v>38010</v>
      </c>
      <c r="K496" s="29"/>
      <c r="L496" s="28" t="s">
        <v>10268</v>
      </c>
      <c r="M496" s="30">
        <v>319400</v>
      </c>
      <c r="V496" s="3" t="s">
        <v>507</v>
      </c>
      <c r="W496" s="4">
        <v>1750</v>
      </c>
      <c r="AD496"/>
      <c r="AE496"/>
      <c r="AH496" s="226" t="s">
        <v>19419</v>
      </c>
      <c r="AI496" s="226" t="s">
        <v>19420</v>
      </c>
      <c r="AJ496" s="226">
        <v>355000</v>
      </c>
    </row>
    <row r="497" spans="1:39" x14ac:dyDescent="0.25">
      <c r="A497" s="28" t="s">
        <v>10928</v>
      </c>
      <c r="B497" s="28"/>
      <c r="C497" s="28" t="s">
        <v>3329</v>
      </c>
      <c r="D497" s="29">
        <v>8240</v>
      </c>
      <c r="E497" s="29"/>
      <c r="F497" s="28" t="s">
        <v>6613</v>
      </c>
      <c r="G497" s="29"/>
      <c r="H497" s="29"/>
      <c r="I497" s="28" t="s">
        <v>8439</v>
      </c>
      <c r="J497" s="29"/>
      <c r="K497" s="29"/>
      <c r="L497" s="28" t="s">
        <v>10269</v>
      </c>
      <c r="M497" s="30">
        <v>317200</v>
      </c>
      <c r="V497" s="3" t="s">
        <v>508</v>
      </c>
      <c r="W497" s="4">
        <v>1750</v>
      </c>
      <c r="AD497"/>
      <c r="AE497"/>
      <c r="AH497" s="225" t="s">
        <v>19421</v>
      </c>
      <c r="AI497" s="225" t="s">
        <v>19422</v>
      </c>
      <c r="AJ497" s="225">
        <v>357300</v>
      </c>
    </row>
    <row r="498" spans="1:39" x14ac:dyDescent="0.25">
      <c r="A498" s="28" t="s">
        <v>10929</v>
      </c>
      <c r="B498" s="28"/>
      <c r="C498" s="28" t="s">
        <v>3330</v>
      </c>
      <c r="D498" s="29">
        <v>8240</v>
      </c>
      <c r="E498" s="29"/>
      <c r="F498" s="28" t="s">
        <v>6614</v>
      </c>
      <c r="G498" s="29">
        <v>19700</v>
      </c>
      <c r="H498" s="29"/>
      <c r="I498" s="28" t="s">
        <v>8440</v>
      </c>
      <c r="J498" s="29">
        <v>38070</v>
      </c>
      <c r="K498" s="29"/>
      <c r="L498" s="28" t="s">
        <v>10270</v>
      </c>
      <c r="M498" s="30">
        <v>318000</v>
      </c>
      <c r="V498" s="3" t="s">
        <v>509</v>
      </c>
      <c r="W498" s="4">
        <v>1750</v>
      </c>
      <c r="AD498"/>
      <c r="AE498"/>
      <c r="AH498" s="226" t="s">
        <v>19423</v>
      </c>
      <c r="AI498" s="226" t="s">
        <v>19424</v>
      </c>
      <c r="AJ498" s="226">
        <v>358300</v>
      </c>
    </row>
    <row r="499" spans="1:39" x14ac:dyDescent="0.25">
      <c r="A499" s="28" t="s">
        <v>10930</v>
      </c>
      <c r="B499" s="28"/>
      <c r="C499" s="28" t="s">
        <v>3331</v>
      </c>
      <c r="D499" s="29">
        <v>8246</v>
      </c>
      <c r="E499" s="29"/>
      <c r="F499" s="28" t="s">
        <v>6615</v>
      </c>
      <c r="G499" s="29">
        <v>19470</v>
      </c>
      <c r="H499" s="29"/>
      <c r="I499" s="28" t="s">
        <v>8441</v>
      </c>
      <c r="J499" s="29">
        <v>38120</v>
      </c>
      <c r="K499" s="29"/>
      <c r="L499" s="28" t="s">
        <v>10271</v>
      </c>
      <c r="M499" s="30">
        <v>316100</v>
      </c>
      <c r="V499" s="3" t="s">
        <v>510</v>
      </c>
      <c r="W499" s="4">
        <v>1750</v>
      </c>
      <c r="AD499"/>
      <c r="AE499"/>
      <c r="AH499" s="226" t="s">
        <v>19425</v>
      </c>
      <c r="AI499" s="226" t="s">
        <v>19426</v>
      </c>
      <c r="AJ499" s="226">
        <v>355700</v>
      </c>
    </row>
    <row r="500" spans="1:39" x14ac:dyDescent="0.25">
      <c r="A500" s="28" t="s">
        <v>10931</v>
      </c>
      <c r="B500" s="28"/>
      <c r="C500" s="28" t="s">
        <v>3332</v>
      </c>
      <c r="D500" s="29">
        <v>8250</v>
      </c>
      <c r="E500" s="29"/>
      <c r="F500" s="28" t="s">
        <v>6616</v>
      </c>
      <c r="G500" s="29">
        <v>19680</v>
      </c>
      <c r="H500" s="29"/>
      <c r="I500" s="28" t="s">
        <v>8442</v>
      </c>
      <c r="J500" s="29">
        <v>38130</v>
      </c>
      <c r="K500" s="29"/>
      <c r="L500" s="28" t="s">
        <v>10272</v>
      </c>
      <c r="M500" s="30">
        <v>312200</v>
      </c>
      <c r="V500" s="3" t="s">
        <v>511</v>
      </c>
      <c r="W500" s="4">
        <v>1750</v>
      </c>
      <c r="AD500"/>
      <c r="AE500"/>
      <c r="AH500" s="225" t="s">
        <v>19427</v>
      </c>
      <c r="AI500" s="225" t="s">
        <v>19428</v>
      </c>
      <c r="AJ500" s="225">
        <v>352500</v>
      </c>
    </row>
    <row r="501" spans="1:39" x14ac:dyDescent="0.25">
      <c r="A501" s="28" t="s">
        <v>10932</v>
      </c>
      <c r="B501" s="28"/>
      <c r="C501" s="28" t="s">
        <v>3333</v>
      </c>
      <c r="D501" s="29">
        <v>8250</v>
      </c>
      <c r="E501" s="29"/>
      <c r="F501" s="28" t="s">
        <v>6617</v>
      </c>
      <c r="G501" s="29">
        <v>19710</v>
      </c>
      <c r="H501" s="29"/>
      <c r="I501" s="28" t="s">
        <v>8443</v>
      </c>
      <c r="J501" s="29">
        <v>38190</v>
      </c>
      <c r="K501" s="29"/>
      <c r="L501" s="28" t="s">
        <v>10273</v>
      </c>
      <c r="M501" s="30">
        <v>314500</v>
      </c>
      <c r="V501" s="3" t="s">
        <v>512</v>
      </c>
      <c r="W501" s="4">
        <v>1750</v>
      </c>
      <c r="AD501"/>
      <c r="AE501"/>
      <c r="AH501" s="226" t="s">
        <v>19429</v>
      </c>
      <c r="AI501" s="226" t="s">
        <v>19430</v>
      </c>
      <c r="AJ501" s="226">
        <v>353600</v>
      </c>
    </row>
    <row r="502" spans="1:39" x14ac:dyDescent="0.25">
      <c r="A502" s="28" t="s">
        <v>10933</v>
      </c>
      <c r="B502" s="28"/>
      <c r="C502" s="28" t="s">
        <v>3334</v>
      </c>
      <c r="D502" s="29">
        <v>8260</v>
      </c>
      <c r="E502" s="29"/>
      <c r="F502" s="28" t="s">
        <v>6618</v>
      </c>
      <c r="G502" s="29">
        <v>20070</v>
      </c>
      <c r="H502" s="29"/>
      <c r="I502" s="28" t="s">
        <v>8444</v>
      </c>
      <c r="J502" s="29">
        <v>38210</v>
      </c>
      <c r="K502" s="29"/>
      <c r="L502" s="28" t="s">
        <v>10275</v>
      </c>
      <c r="M502" s="30">
        <v>315700</v>
      </c>
      <c r="V502" s="3" t="s">
        <v>513</v>
      </c>
      <c r="W502" s="4">
        <v>1750</v>
      </c>
      <c r="AD502"/>
      <c r="AE502"/>
      <c r="AH502" s="225" t="s">
        <v>19431</v>
      </c>
      <c r="AI502" s="225" t="s">
        <v>19432</v>
      </c>
      <c r="AJ502" s="225">
        <v>353200</v>
      </c>
    </row>
    <row r="503" spans="1:39" x14ac:dyDescent="0.25">
      <c r="A503" s="28" t="s">
        <v>10934</v>
      </c>
      <c r="B503" s="28"/>
      <c r="C503" s="28" t="s">
        <v>3335</v>
      </c>
      <c r="D503" s="29">
        <v>8260</v>
      </c>
      <c r="E503" s="29"/>
      <c r="F503" s="28" t="s">
        <v>6619</v>
      </c>
      <c r="G503" s="29">
        <v>20190</v>
      </c>
      <c r="H503" s="29"/>
      <c r="I503" s="28" t="s">
        <v>8445</v>
      </c>
      <c r="J503" s="29">
        <v>38260</v>
      </c>
      <c r="K503" s="29"/>
      <c r="L503" s="28" t="s">
        <v>10276</v>
      </c>
      <c r="M503" s="30">
        <v>317500</v>
      </c>
      <c r="V503" s="3" t="s">
        <v>514</v>
      </c>
      <c r="W503" s="4">
        <v>1750</v>
      </c>
      <c r="AD503"/>
      <c r="AE503"/>
      <c r="AH503" s="226" t="s">
        <v>19433</v>
      </c>
      <c r="AI503" s="226" t="s">
        <v>19434</v>
      </c>
      <c r="AJ503" s="226">
        <v>353500</v>
      </c>
      <c r="AK503">
        <f>AVERAGE(AJ477:AJ503)</f>
        <v>346237.03703703702</v>
      </c>
      <c r="AL503" s="227" t="s">
        <v>19435</v>
      </c>
      <c r="AM503">
        <f>AK503/AK477-1</f>
        <v>6.3532319238571278E-2</v>
      </c>
    </row>
    <row r="504" spans="1:39" x14ac:dyDescent="0.25">
      <c r="A504" s="28" t="s">
        <v>10935</v>
      </c>
      <c r="B504" s="28"/>
      <c r="C504" s="28" t="s">
        <v>3336</v>
      </c>
      <c r="D504" s="29">
        <v>8265</v>
      </c>
      <c r="E504" s="29"/>
      <c r="F504" s="28" t="s">
        <v>6620</v>
      </c>
      <c r="G504" s="29"/>
      <c r="H504" s="29"/>
      <c r="I504" s="28" t="s">
        <v>8446</v>
      </c>
      <c r="J504" s="29"/>
      <c r="K504" s="29"/>
      <c r="L504" s="28" t="s">
        <v>10277</v>
      </c>
      <c r="M504" s="30">
        <v>310200</v>
      </c>
      <c r="V504" s="3" t="s">
        <v>515</v>
      </c>
      <c r="W504" s="4">
        <v>1750</v>
      </c>
      <c r="AD504"/>
      <c r="AE504"/>
      <c r="AH504" s="225" t="s">
        <v>19436</v>
      </c>
      <c r="AI504" s="225" t="s">
        <v>19437</v>
      </c>
      <c r="AJ504" s="225">
        <v>355000</v>
      </c>
    </row>
    <row r="505" spans="1:39" x14ac:dyDescent="0.25">
      <c r="A505" s="28" t="s">
        <v>10936</v>
      </c>
      <c r="B505" s="28"/>
      <c r="C505" s="28" t="s">
        <v>3337</v>
      </c>
      <c r="D505" s="29">
        <v>8263</v>
      </c>
      <c r="E505" s="29"/>
      <c r="F505" s="28" t="s">
        <v>6621</v>
      </c>
      <c r="G505" s="29">
        <v>20080</v>
      </c>
      <c r="H505" s="29"/>
      <c r="I505" s="28" t="s">
        <v>8447</v>
      </c>
      <c r="J505" s="29"/>
      <c r="K505" s="29"/>
      <c r="L505" s="28" t="s">
        <v>10278</v>
      </c>
      <c r="M505" s="30">
        <v>312000</v>
      </c>
      <c r="V505" s="3" t="s">
        <v>516</v>
      </c>
      <c r="W505" s="4">
        <v>1750</v>
      </c>
      <c r="AD505"/>
      <c r="AE505"/>
      <c r="AH505" s="226" t="s">
        <v>19438</v>
      </c>
      <c r="AI505" s="226" t="s">
        <v>19439</v>
      </c>
      <c r="AJ505" s="226">
        <v>352500</v>
      </c>
    </row>
    <row r="506" spans="1:39" x14ac:dyDescent="0.25">
      <c r="A506" s="28" t="s">
        <v>10937</v>
      </c>
      <c r="B506" s="28"/>
      <c r="C506" s="28" t="s">
        <v>3338</v>
      </c>
      <c r="D506" s="29">
        <v>8261</v>
      </c>
      <c r="E506" s="29"/>
      <c r="F506" s="28" t="s">
        <v>6622</v>
      </c>
      <c r="G506" s="29">
        <v>20440</v>
      </c>
      <c r="H506" s="29"/>
      <c r="I506" s="28" t="s">
        <v>8448</v>
      </c>
      <c r="J506" s="29">
        <v>38210</v>
      </c>
      <c r="K506" s="29"/>
      <c r="L506" s="28" t="s">
        <v>10279</v>
      </c>
      <c r="M506" s="30">
        <v>302500</v>
      </c>
      <c r="V506" s="3" t="s">
        <v>517</v>
      </c>
      <c r="W506" s="4">
        <v>1750</v>
      </c>
      <c r="AD506"/>
      <c r="AE506"/>
      <c r="AH506" s="225" t="s">
        <v>19440</v>
      </c>
      <c r="AI506" s="225" t="s">
        <v>19441</v>
      </c>
      <c r="AJ506" s="225">
        <v>353000</v>
      </c>
    </row>
    <row r="507" spans="1:39" x14ac:dyDescent="0.25">
      <c r="A507" s="28" t="s">
        <v>10938</v>
      </c>
      <c r="B507" s="28"/>
      <c r="C507" s="28" t="s">
        <v>3339</v>
      </c>
      <c r="D507" s="29">
        <v>8266</v>
      </c>
      <c r="E507" s="29"/>
      <c r="F507" s="28" t="s">
        <v>6623</v>
      </c>
      <c r="G507" s="29">
        <v>21460</v>
      </c>
      <c r="H507" s="29"/>
      <c r="I507" s="28" t="s">
        <v>8449</v>
      </c>
      <c r="J507" s="29">
        <v>38150</v>
      </c>
      <c r="K507" s="29"/>
      <c r="L507" s="28" t="s">
        <v>10280</v>
      </c>
      <c r="M507" s="30">
        <v>305000</v>
      </c>
      <c r="V507" s="3" t="s">
        <v>518</v>
      </c>
      <c r="W507" s="4">
        <v>1750</v>
      </c>
      <c r="AD507"/>
      <c r="AE507"/>
      <c r="AH507" s="226" t="s">
        <v>19442</v>
      </c>
      <c r="AI507" s="226" t="s">
        <v>19443</v>
      </c>
      <c r="AJ507" s="226">
        <v>356500</v>
      </c>
    </row>
    <row r="508" spans="1:39" x14ac:dyDescent="0.25">
      <c r="A508" s="28" t="s">
        <v>10939</v>
      </c>
      <c r="B508" s="28"/>
      <c r="C508" s="28" t="s">
        <v>3340</v>
      </c>
      <c r="D508" s="29">
        <v>8266</v>
      </c>
      <c r="E508" s="29"/>
      <c r="F508" s="28" t="s">
        <v>6624</v>
      </c>
      <c r="G508" s="29">
        <v>21980</v>
      </c>
      <c r="H508" s="29"/>
      <c r="I508" s="28" t="s">
        <v>8450</v>
      </c>
      <c r="J508" s="29">
        <v>38110</v>
      </c>
      <c r="K508" s="29"/>
      <c r="L508" s="28" t="s">
        <v>10282</v>
      </c>
      <c r="M508" s="30">
        <v>302200</v>
      </c>
      <c r="V508" s="3" t="s">
        <v>519</v>
      </c>
      <c r="W508" s="4">
        <v>1750</v>
      </c>
      <c r="AD508"/>
      <c r="AE508"/>
      <c r="AH508" s="226" t="s">
        <v>19444</v>
      </c>
      <c r="AI508" s="226" t="s">
        <v>19445</v>
      </c>
      <c r="AJ508" s="226">
        <v>360000</v>
      </c>
    </row>
    <row r="509" spans="1:39" x14ac:dyDescent="0.25">
      <c r="A509" s="28" t="s">
        <v>10940</v>
      </c>
      <c r="B509" s="28"/>
      <c r="C509" s="28" t="s">
        <v>3341</v>
      </c>
      <c r="D509" s="29">
        <v>8268</v>
      </c>
      <c r="E509" s="29"/>
      <c r="F509" s="28" t="s">
        <v>6625</v>
      </c>
      <c r="G509" s="29">
        <v>20850</v>
      </c>
      <c r="H509" s="29"/>
      <c r="I509" s="28" t="s">
        <v>8451</v>
      </c>
      <c r="J509" s="29">
        <v>38110</v>
      </c>
      <c r="K509" s="29"/>
      <c r="L509" s="28" t="s">
        <v>10283</v>
      </c>
      <c r="M509" s="30">
        <v>301200</v>
      </c>
      <c r="V509" s="3" t="s">
        <v>520</v>
      </c>
      <c r="W509" s="4">
        <v>1750</v>
      </c>
      <c r="AD509"/>
      <c r="AE509"/>
      <c r="AH509" s="225" t="s">
        <v>19446</v>
      </c>
      <c r="AI509" s="225" t="s">
        <v>19447</v>
      </c>
      <c r="AJ509" s="225">
        <v>360500</v>
      </c>
    </row>
    <row r="510" spans="1:39" x14ac:dyDescent="0.25">
      <c r="A510" s="28" t="s">
        <v>10941</v>
      </c>
      <c r="B510" s="28"/>
      <c r="C510" s="28" t="s">
        <v>3342</v>
      </c>
      <c r="D510" s="29">
        <v>8268</v>
      </c>
      <c r="E510" s="29"/>
      <c r="F510" s="28" t="s">
        <v>6626</v>
      </c>
      <c r="G510" s="29">
        <v>20950</v>
      </c>
      <c r="H510" s="29"/>
      <c r="I510" s="28" t="s">
        <v>8452</v>
      </c>
      <c r="J510" s="29"/>
      <c r="K510" s="29"/>
      <c r="L510" s="28" t="s">
        <v>10284</v>
      </c>
      <c r="M510" s="30">
        <v>299200</v>
      </c>
      <c r="V510" s="3" t="s">
        <v>521</v>
      </c>
      <c r="W510" s="4">
        <v>1750</v>
      </c>
      <c r="AD510"/>
      <c r="AE510"/>
      <c r="AH510" s="226" t="s">
        <v>19448</v>
      </c>
      <c r="AI510" s="226" t="s">
        <v>19449</v>
      </c>
      <c r="AJ510" s="226">
        <v>359000</v>
      </c>
    </row>
    <row r="511" spans="1:39" x14ac:dyDescent="0.25">
      <c r="A511" s="28" t="s">
        <v>10942</v>
      </c>
      <c r="B511" s="28"/>
      <c r="C511" s="28" t="s">
        <v>3343</v>
      </c>
      <c r="D511" s="29">
        <v>8272</v>
      </c>
      <c r="E511" s="29"/>
      <c r="F511" s="28" t="s">
        <v>6627</v>
      </c>
      <c r="G511" s="29"/>
      <c r="H511" s="29"/>
      <c r="I511" s="28" t="s">
        <v>8453</v>
      </c>
      <c r="J511" s="29"/>
      <c r="K511" s="29"/>
      <c r="L511" s="28" t="s">
        <v>10285</v>
      </c>
      <c r="M511" s="30">
        <v>298200</v>
      </c>
      <c r="V511" s="3" t="s">
        <v>522</v>
      </c>
      <c r="W511" s="4">
        <v>1750</v>
      </c>
      <c r="AD511"/>
      <c r="AE511"/>
      <c r="AH511" s="225" t="s">
        <v>19450</v>
      </c>
      <c r="AI511" s="225" t="s">
        <v>19451</v>
      </c>
      <c r="AJ511" s="225">
        <v>363500</v>
      </c>
    </row>
    <row r="512" spans="1:39" x14ac:dyDescent="0.25">
      <c r="A512" s="28" t="s">
        <v>10943</v>
      </c>
      <c r="B512" s="28"/>
      <c r="C512" s="28" t="s">
        <v>3344</v>
      </c>
      <c r="D512" s="29">
        <v>8270</v>
      </c>
      <c r="E512" s="29"/>
      <c r="F512" s="28" t="s">
        <v>6628</v>
      </c>
      <c r="G512" s="29">
        <v>21300</v>
      </c>
      <c r="H512" s="29"/>
      <c r="I512" s="28" t="s">
        <v>8454</v>
      </c>
      <c r="J512" s="29">
        <v>38130</v>
      </c>
      <c r="K512" s="29"/>
      <c r="L512" s="28" t="s">
        <v>10286</v>
      </c>
      <c r="M512" s="30">
        <v>284000</v>
      </c>
      <c r="V512" s="3" t="s">
        <v>523</v>
      </c>
      <c r="W512" s="4">
        <v>1750</v>
      </c>
      <c r="AD512"/>
      <c r="AE512"/>
      <c r="AH512" s="226" t="s">
        <v>19452</v>
      </c>
      <c r="AI512" s="226" t="s">
        <v>19453</v>
      </c>
      <c r="AJ512" s="226">
        <v>361600</v>
      </c>
    </row>
    <row r="513" spans="1:36" x14ac:dyDescent="0.25">
      <c r="A513" s="28" t="s">
        <v>10944</v>
      </c>
      <c r="B513" s="28"/>
      <c r="C513" s="28" t="s">
        <v>3345</v>
      </c>
      <c r="D513" s="29">
        <v>8280</v>
      </c>
      <c r="E513" s="29"/>
      <c r="F513" s="28" t="s">
        <v>6629</v>
      </c>
      <c r="G513" s="29">
        <v>21480</v>
      </c>
      <c r="H513" s="29"/>
      <c r="I513" s="28" t="s">
        <v>8455</v>
      </c>
      <c r="J513" s="29">
        <v>38120</v>
      </c>
      <c r="K513" s="29"/>
      <c r="L513" s="28" t="s">
        <v>10287</v>
      </c>
      <c r="M513" s="30">
        <v>289700</v>
      </c>
      <c r="V513" s="3" t="s">
        <v>524</v>
      </c>
      <c r="W513" s="4">
        <v>1750</v>
      </c>
      <c r="AD513"/>
      <c r="AE513"/>
      <c r="AH513" s="225" t="s">
        <v>19454</v>
      </c>
      <c r="AI513" s="225" t="s">
        <v>19455</v>
      </c>
      <c r="AJ513" s="225">
        <v>361200</v>
      </c>
    </row>
    <row r="514" spans="1:36" x14ac:dyDescent="0.25">
      <c r="A514" s="28" t="s">
        <v>10945</v>
      </c>
      <c r="B514" s="28"/>
      <c r="C514" s="28" t="s">
        <v>3346</v>
      </c>
      <c r="D514" s="29">
        <v>8278</v>
      </c>
      <c r="E514" s="29"/>
      <c r="F514" s="28" t="s">
        <v>6630</v>
      </c>
      <c r="G514" s="29">
        <v>21300</v>
      </c>
      <c r="H514" s="29"/>
      <c r="I514" s="28" t="s">
        <v>8456</v>
      </c>
      <c r="J514" s="29">
        <v>38130</v>
      </c>
      <c r="K514" s="29"/>
      <c r="L514" s="28" t="s">
        <v>10289</v>
      </c>
      <c r="M514" s="30">
        <v>293500</v>
      </c>
      <c r="V514" s="3" t="s">
        <v>525</v>
      </c>
      <c r="W514" s="4">
        <v>1750</v>
      </c>
      <c r="AD514"/>
      <c r="AE514"/>
      <c r="AH514" s="226" t="s">
        <v>19456</v>
      </c>
      <c r="AI514" s="226" t="s">
        <v>19457</v>
      </c>
      <c r="AJ514" s="226">
        <v>363200</v>
      </c>
    </row>
    <row r="515" spans="1:36" x14ac:dyDescent="0.25">
      <c r="A515" s="28" t="s">
        <v>10946</v>
      </c>
      <c r="B515" s="28"/>
      <c r="C515" s="28" t="s">
        <v>3347</v>
      </c>
      <c r="D515" s="29">
        <v>8288</v>
      </c>
      <c r="E515" s="29"/>
      <c r="F515" s="28" t="s">
        <v>6631</v>
      </c>
      <c r="G515" s="29">
        <v>21210</v>
      </c>
      <c r="H515" s="29"/>
      <c r="I515" s="28" t="s">
        <v>8457</v>
      </c>
      <c r="J515" s="29">
        <v>38170</v>
      </c>
      <c r="K515" s="29"/>
      <c r="L515" s="31" t="s">
        <v>10299</v>
      </c>
      <c r="V515" s="3" t="s">
        <v>526</v>
      </c>
      <c r="W515" s="4">
        <v>1750</v>
      </c>
      <c r="AD515"/>
      <c r="AE515"/>
      <c r="AH515" s="225" t="s">
        <v>19458</v>
      </c>
      <c r="AI515" s="225" t="s">
        <v>19459</v>
      </c>
      <c r="AJ515" s="225">
        <v>363500</v>
      </c>
    </row>
    <row r="516" spans="1:36" x14ac:dyDescent="0.25">
      <c r="A516" s="28" t="s">
        <v>10947</v>
      </c>
      <c r="B516" s="28"/>
      <c r="C516" s="28" t="s">
        <v>3348</v>
      </c>
      <c r="D516" s="29">
        <v>8288</v>
      </c>
      <c r="E516" s="29"/>
      <c r="F516" s="28" t="s">
        <v>6632</v>
      </c>
      <c r="G516" s="29">
        <v>21070</v>
      </c>
      <c r="H516" s="29"/>
      <c r="I516" s="28" t="s">
        <v>8458</v>
      </c>
      <c r="J516" s="29">
        <v>38200</v>
      </c>
      <c r="K516" s="29"/>
      <c r="L516" s="31" t="s">
        <v>10300</v>
      </c>
      <c r="V516" s="3" t="s">
        <v>527</v>
      </c>
      <c r="W516" s="4">
        <v>1750</v>
      </c>
      <c r="AD516"/>
      <c r="AE516"/>
      <c r="AH516" s="226" t="s">
        <v>19460</v>
      </c>
      <c r="AI516" s="226" t="s">
        <v>19461</v>
      </c>
      <c r="AJ516" s="226">
        <v>362000</v>
      </c>
    </row>
    <row r="517" spans="1:36" x14ac:dyDescent="0.25">
      <c r="A517" s="28" t="s">
        <v>10948</v>
      </c>
      <c r="B517" s="28"/>
      <c r="C517" s="28" t="s">
        <v>3349</v>
      </c>
      <c r="D517" s="29">
        <v>8288</v>
      </c>
      <c r="E517" s="29"/>
      <c r="F517" s="28" t="s">
        <v>6633</v>
      </c>
      <c r="G517" s="29">
        <v>21260</v>
      </c>
      <c r="H517" s="29"/>
      <c r="I517" s="28" t="s">
        <v>8459</v>
      </c>
      <c r="J517" s="29">
        <v>38200</v>
      </c>
      <c r="K517" s="29"/>
      <c r="L517" s="31" t="s">
        <v>10301</v>
      </c>
      <c r="V517" s="3" t="s">
        <v>528</v>
      </c>
      <c r="W517" s="4">
        <v>1750</v>
      </c>
      <c r="AD517"/>
      <c r="AE517"/>
      <c r="AH517" s="226" t="s">
        <v>19462</v>
      </c>
      <c r="AI517" s="226" t="s">
        <v>19463</v>
      </c>
      <c r="AJ517" s="226">
        <v>362600</v>
      </c>
    </row>
    <row r="518" spans="1:36" x14ac:dyDescent="0.25">
      <c r="A518" s="28" t="s">
        <v>10949</v>
      </c>
      <c r="B518" s="28"/>
      <c r="C518" s="28" t="s">
        <v>3350</v>
      </c>
      <c r="D518" s="29">
        <v>8294</v>
      </c>
      <c r="E518" s="29"/>
      <c r="F518" s="28" t="s">
        <v>6634</v>
      </c>
      <c r="G518" s="29"/>
      <c r="H518" s="29"/>
      <c r="I518" s="28" t="s">
        <v>8460</v>
      </c>
      <c r="J518" s="29"/>
      <c r="K518" s="29"/>
      <c r="L518" s="31" t="s">
        <v>10303</v>
      </c>
      <c r="V518" s="3" t="s">
        <v>529</v>
      </c>
      <c r="W518" s="4">
        <v>1750</v>
      </c>
      <c r="AD518"/>
      <c r="AE518"/>
      <c r="AH518" s="225" t="s">
        <v>19464</v>
      </c>
      <c r="AI518" s="225" t="s">
        <v>19465</v>
      </c>
      <c r="AJ518" s="225">
        <v>364700</v>
      </c>
    </row>
    <row r="519" spans="1:36" x14ac:dyDescent="0.25">
      <c r="A519" s="28" t="s">
        <v>10950</v>
      </c>
      <c r="B519" s="28"/>
      <c r="C519" s="28" t="s">
        <v>3351</v>
      </c>
      <c r="D519" s="29">
        <v>8305</v>
      </c>
      <c r="E519" s="29"/>
      <c r="F519" s="28" t="s">
        <v>6635</v>
      </c>
      <c r="G519" s="29">
        <v>21200</v>
      </c>
      <c r="H519" s="29"/>
      <c r="I519" s="28" t="s">
        <v>8461</v>
      </c>
      <c r="J519" s="29">
        <v>38240</v>
      </c>
      <c r="K519" s="29"/>
      <c r="L519" s="31" t="s">
        <v>10304</v>
      </c>
      <c r="M519" s="30">
        <v>297610</v>
      </c>
      <c r="V519" s="3" t="s">
        <v>530</v>
      </c>
      <c r="W519" s="4">
        <v>1750</v>
      </c>
      <c r="AD519"/>
      <c r="AE519"/>
      <c r="AH519" s="226" t="s">
        <v>19466</v>
      </c>
      <c r="AI519" s="226" t="s">
        <v>19467</v>
      </c>
      <c r="AJ519" s="226">
        <v>370000</v>
      </c>
    </row>
    <row r="520" spans="1:36" x14ac:dyDescent="0.25">
      <c r="A520" s="28" t="s">
        <v>10951</v>
      </c>
      <c r="B520" s="28"/>
      <c r="C520" s="28" t="s">
        <v>3352</v>
      </c>
      <c r="D520" s="29">
        <v>8311</v>
      </c>
      <c r="E520" s="29"/>
      <c r="F520" s="28" t="s">
        <v>6636</v>
      </c>
      <c r="G520" s="29"/>
      <c r="H520" s="29"/>
      <c r="I520" s="28" t="s">
        <v>8462</v>
      </c>
      <c r="J520" s="29">
        <v>38280</v>
      </c>
      <c r="K520" s="29"/>
      <c r="L520" s="31" t="s">
        <v>10351</v>
      </c>
      <c r="M520" s="30">
        <v>299050</v>
      </c>
      <c r="V520" s="3" t="s">
        <v>531</v>
      </c>
      <c r="W520" s="4">
        <v>1750</v>
      </c>
      <c r="AD520"/>
      <c r="AE520"/>
      <c r="AH520" s="225" t="s">
        <v>19468</v>
      </c>
      <c r="AI520" s="225" t="s">
        <v>19469</v>
      </c>
      <c r="AJ520" s="225">
        <v>374000</v>
      </c>
    </row>
    <row r="521" spans="1:36" x14ac:dyDescent="0.25">
      <c r="A521" s="28" t="s">
        <v>10952</v>
      </c>
      <c r="B521" s="28"/>
      <c r="C521" s="28" t="s">
        <v>3353</v>
      </c>
      <c r="D521" s="29">
        <v>8315</v>
      </c>
      <c r="E521" s="29"/>
      <c r="F521" s="28" t="s">
        <v>6637</v>
      </c>
      <c r="G521" s="29"/>
      <c r="H521" s="29"/>
      <c r="I521" s="28" t="s">
        <v>8463</v>
      </c>
      <c r="J521" s="29">
        <v>38300</v>
      </c>
      <c r="K521" s="29"/>
      <c r="L521" s="31" t="s">
        <v>10352</v>
      </c>
      <c r="M521" s="30">
        <v>298470</v>
      </c>
      <c r="V521" s="3" t="s">
        <v>532</v>
      </c>
      <c r="W521" s="4">
        <v>1750</v>
      </c>
      <c r="AD521"/>
      <c r="AE521"/>
      <c r="AH521" s="226" t="s">
        <v>19470</v>
      </c>
      <c r="AI521" s="226" t="s">
        <v>19471</v>
      </c>
      <c r="AJ521" s="226">
        <v>379500</v>
      </c>
    </row>
    <row r="522" spans="1:36" x14ac:dyDescent="0.25">
      <c r="A522" s="28" t="s">
        <v>10953</v>
      </c>
      <c r="B522" s="28"/>
      <c r="C522" s="28" t="s">
        <v>3354</v>
      </c>
      <c r="D522" s="29">
        <v>8330</v>
      </c>
      <c r="E522" s="29"/>
      <c r="F522" s="28" t="s">
        <v>6638</v>
      </c>
      <c r="G522" s="29">
        <v>21290</v>
      </c>
      <c r="H522" s="29"/>
      <c r="I522" s="28" t="s">
        <v>8464</v>
      </c>
      <c r="J522" s="29">
        <v>38300</v>
      </c>
      <c r="K522" s="29"/>
      <c r="L522" s="31" t="s">
        <v>10353</v>
      </c>
      <c r="M522" s="30">
        <v>299450</v>
      </c>
      <c r="V522" s="3" t="s">
        <v>533</v>
      </c>
      <c r="W522" s="4">
        <v>1750</v>
      </c>
      <c r="AD522"/>
      <c r="AE522"/>
      <c r="AH522" s="225" t="s">
        <v>19472</v>
      </c>
      <c r="AI522" s="225" t="s">
        <v>19473</v>
      </c>
      <c r="AJ522" s="225">
        <v>385500</v>
      </c>
    </row>
    <row r="523" spans="1:36" x14ac:dyDescent="0.25">
      <c r="A523" s="28" t="s">
        <v>10954</v>
      </c>
      <c r="B523" s="28"/>
      <c r="C523" s="28" t="s">
        <v>3355</v>
      </c>
      <c r="D523" s="29">
        <v>8330</v>
      </c>
      <c r="E523" s="29"/>
      <c r="F523" s="28" t="s">
        <v>6639</v>
      </c>
      <c r="G523" s="29">
        <v>21360</v>
      </c>
      <c r="H523" s="29"/>
      <c r="I523" s="28" t="s">
        <v>8465</v>
      </c>
      <c r="J523" s="29">
        <v>38330</v>
      </c>
      <c r="K523" s="29"/>
      <c r="L523" s="31" t="s">
        <v>10354</v>
      </c>
      <c r="M523" s="30">
        <v>302560</v>
      </c>
      <c r="V523" s="3" t="s">
        <v>534</v>
      </c>
      <c r="W523" s="4">
        <v>1750</v>
      </c>
      <c r="AD523"/>
      <c r="AE523"/>
      <c r="AH523" s="226" t="s">
        <v>19474</v>
      </c>
      <c r="AI523" s="226" t="s">
        <v>19475</v>
      </c>
      <c r="AJ523" s="226">
        <v>381800</v>
      </c>
    </row>
    <row r="524" spans="1:36" x14ac:dyDescent="0.25">
      <c r="A524" s="28" t="s">
        <v>10955</v>
      </c>
      <c r="B524" s="28"/>
      <c r="C524" s="28" t="s">
        <v>3356</v>
      </c>
      <c r="D524" s="29">
        <v>8340</v>
      </c>
      <c r="E524" s="29"/>
      <c r="F524" s="28" t="s">
        <v>6640</v>
      </c>
      <c r="G524" s="29">
        <v>21630</v>
      </c>
      <c r="H524" s="29"/>
      <c r="I524" s="28" t="s">
        <v>8466</v>
      </c>
      <c r="J524" s="29">
        <v>38380</v>
      </c>
      <c r="K524" s="29"/>
      <c r="L524" s="31" t="s">
        <v>10355</v>
      </c>
      <c r="M524" s="30">
        <v>302170</v>
      </c>
      <c r="V524" s="3" t="s">
        <v>535</v>
      </c>
      <c r="W524" s="4">
        <v>1750</v>
      </c>
      <c r="AD524"/>
      <c r="AE524"/>
      <c r="AH524" s="225" t="s">
        <v>19476</v>
      </c>
      <c r="AI524" s="225" t="s">
        <v>19477</v>
      </c>
      <c r="AJ524" s="225">
        <v>384300</v>
      </c>
    </row>
    <row r="525" spans="1:36" x14ac:dyDescent="0.25">
      <c r="A525" s="28" t="s">
        <v>10956</v>
      </c>
      <c r="B525" s="28"/>
      <c r="C525" s="28" t="s">
        <v>3357</v>
      </c>
      <c r="D525" s="29">
        <v>8343</v>
      </c>
      <c r="E525" s="29"/>
      <c r="F525" s="28" t="s">
        <v>6641</v>
      </c>
      <c r="G525" s="29"/>
      <c r="H525" s="29"/>
      <c r="I525" s="28" t="s">
        <v>8467</v>
      </c>
      <c r="J525" s="29"/>
      <c r="K525" s="29"/>
      <c r="L525" s="31" t="s">
        <v>10356</v>
      </c>
      <c r="M525" s="30">
        <v>302480</v>
      </c>
      <c r="V525" s="3" t="s">
        <v>536</v>
      </c>
      <c r="W525" s="4">
        <v>1750</v>
      </c>
      <c r="AD525"/>
      <c r="AE525"/>
      <c r="AH525" s="226" t="s">
        <v>19478</v>
      </c>
      <c r="AI525" s="226" t="s">
        <v>19479</v>
      </c>
      <c r="AJ525" s="226">
        <v>394700</v>
      </c>
    </row>
    <row r="526" spans="1:36" x14ac:dyDescent="0.25">
      <c r="A526" s="28" t="s">
        <v>10957</v>
      </c>
      <c r="B526" s="28"/>
      <c r="C526" s="28" t="s">
        <v>3358</v>
      </c>
      <c r="D526" s="29">
        <v>8349</v>
      </c>
      <c r="E526" s="29"/>
      <c r="F526" s="28" t="s">
        <v>6642</v>
      </c>
      <c r="G526" s="29">
        <v>21940</v>
      </c>
      <c r="H526" s="29"/>
      <c r="I526" s="28" t="s">
        <v>8468</v>
      </c>
      <c r="J526" s="29">
        <v>38520</v>
      </c>
      <c r="K526" s="29"/>
      <c r="L526" s="31" t="s">
        <v>10357</v>
      </c>
      <c r="M526" s="30">
        <v>302170</v>
      </c>
      <c r="V526" s="3" t="s">
        <v>537</v>
      </c>
      <c r="W526" s="4">
        <v>1750</v>
      </c>
      <c r="AD526"/>
      <c r="AE526"/>
      <c r="AH526" s="225" t="s">
        <v>19480</v>
      </c>
      <c r="AI526" s="225" t="s">
        <v>19481</v>
      </c>
      <c r="AJ526" s="225">
        <v>392900</v>
      </c>
    </row>
    <row r="527" spans="1:36" x14ac:dyDescent="0.25">
      <c r="A527" s="28" t="s">
        <v>10958</v>
      </c>
      <c r="B527" s="28"/>
      <c r="C527" s="28" t="s">
        <v>3359</v>
      </c>
      <c r="D527" s="29">
        <v>8345</v>
      </c>
      <c r="E527" s="29"/>
      <c r="F527" s="28" t="s">
        <v>6643</v>
      </c>
      <c r="G527" s="29">
        <v>21730</v>
      </c>
      <c r="H527" s="29"/>
      <c r="I527" s="28" t="s">
        <v>8469</v>
      </c>
      <c r="J527" s="29">
        <v>38590</v>
      </c>
      <c r="K527" s="29"/>
      <c r="L527" s="31" t="s">
        <v>10358</v>
      </c>
      <c r="M527" s="30">
        <v>302410</v>
      </c>
      <c r="V527" s="3" t="s">
        <v>538</v>
      </c>
      <c r="W527" s="4">
        <v>1750</v>
      </c>
      <c r="AD527"/>
      <c r="AE527"/>
      <c r="AH527" s="226" t="s">
        <v>19482</v>
      </c>
      <c r="AI527" s="226" t="s">
        <v>19483</v>
      </c>
      <c r="AJ527" s="226">
        <v>398200</v>
      </c>
    </row>
    <row r="528" spans="1:36" x14ac:dyDescent="0.25">
      <c r="A528" s="28" t="s">
        <v>10959</v>
      </c>
      <c r="B528" s="28"/>
      <c r="C528" s="28" t="s">
        <v>3360</v>
      </c>
      <c r="D528" s="29">
        <v>8343</v>
      </c>
      <c r="E528" s="29"/>
      <c r="F528" s="28" t="s">
        <v>6644</v>
      </c>
      <c r="G528" s="29">
        <v>21960</v>
      </c>
      <c r="H528" s="29"/>
      <c r="I528" s="28" t="s">
        <v>8470</v>
      </c>
      <c r="J528" s="29">
        <v>38580</v>
      </c>
      <c r="K528" s="29"/>
      <c r="L528" s="31" t="s">
        <v>10359</v>
      </c>
      <c r="M528" s="30">
        <v>303750</v>
      </c>
      <c r="V528" s="3" t="s">
        <v>539</v>
      </c>
      <c r="W528" s="4">
        <v>1750</v>
      </c>
      <c r="AD528"/>
      <c r="AE528"/>
      <c r="AH528" s="225" t="s">
        <v>19484</v>
      </c>
      <c r="AI528" s="225" t="s">
        <v>19485</v>
      </c>
      <c r="AJ528" s="225">
        <v>389000</v>
      </c>
    </row>
    <row r="529" spans="1:39" x14ac:dyDescent="0.25">
      <c r="A529" s="28" t="s">
        <v>10960</v>
      </c>
      <c r="B529" s="28"/>
      <c r="C529" s="28" t="s">
        <v>3361</v>
      </c>
      <c r="D529" s="29">
        <v>8338</v>
      </c>
      <c r="E529" s="29"/>
      <c r="F529" s="28" t="s">
        <v>6645</v>
      </c>
      <c r="G529" s="29">
        <v>21940</v>
      </c>
      <c r="H529" s="29"/>
      <c r="I529" s="28" t="s">
        <v>8471</v>
      </c>
      <c r="J529" s="29">
        <v>38630</v>
      </c>
      <c r="K529" s="29"/>
      <c r="L529" s="31" t="s">
        <v>10360</v>
      </c>
      <c r="M529" s="30">
        <v>309020</v>
      </c>
      <c r="V529" s="3" t="s">
        <v>540</v>
      </c>
      <c r="W529" s="4">
        <v>1750</v>
      </c>
      <c r="AD529"/>
      <c r="AE529"/>
      <c r="AH529" s="226" t="s">
        <v>19486</v>
      </c>
      <c r="AI529" s="226" t="s">
        <v>19487</v>
      </c>
      <c r="AJ529" s="226">
        <v>396200</v>
      </c>
      <c r="AK529">
        <f>AVERAGE(AJ503:AJ529)</f>
        <v>370311.11111111112</v>
      </c>
      <c r="AL529" s="227" t="s">
        <v>19488</v>
      </c>
      <c r="AM529">
        <f>AK529/AK503-1</f>
        <v>6.953061486457579E-2</v>
      </c>
    </row>
    <row r="530" spans="1:39" x14ac:dyDescent="0.25">
      <c r="A530" s="28" t="s">
        <v>10961</v>
      </c>
      <c r="B530" s="28"/>
      <c r="C530" s="28" t="s">
        <v>3362</v>
      </c>
      <c r="D530" s="29">
        <v>8338</v>
      </c>
      <c r="E530" s="29"/>
      <c r="F530" s="28" t="s">
        <v>6646</v>
      </c>
      <c r="G530" s="29">
        <v>21940</v>
      </c>
      <c r="H530" s="29"/>
      <c r="I530" s="28" t="s">
        <v>8472</v>
      </c>
      <c r="J530" s="29">
        <v>38720</v>
      </c>
      <c r="K530" s="29"/>
      <c r="L530" s="31" t="s">
        <v>10361</v>
      </c>
      <c r="M530" s="30">
        <v>309760</v>
      </c>
      <c r="V530" s="3" t="s">
        <v>541</v>
      </c>
      <c r="W530" s="4">
        <v>1750</v>
      </c>
      <c r="AD530"/>
      <c r="AE530"/>
      <c r="AH530" s="225" t="s">
        <v>19489</v>
      </c>
      <c r="AI530" s="225" t="s">
        <v>19490</v>
      </c>
      <c r="AJ530" s="225">
        <v>401500</v>
      </c>
    </row>
    <row r="531" spans="1:39" x14ac:dyDescent="0.25">
      <c r="A531" s="28" t="s">
        <v>10962</v>
      </c>
      <c r="B531" s="28"/>
      <c r="C531" s="28" t="s">
        <v>3363</v>
      </c>
      <c r="D531" s="29">
        <v>8338</v>
      </c>
      <c r="E531" s="29"/>
      <c r="F531" s="28" t="s">
        <v>6647</v>
      </c>
      <c r="G531" s="29"/>
      <c r="H531" s="29"/>
      <c r="I531" s="28" t="s">
        <v>8473</v>
      </c>
      <c r="J531" s="29">
        <v>38740</v>
      </c>
      <c r="K531" s="29"/>
      <c r="L531" s="31" t="s">
        <v>10362</v>
      </c>
      <c r="M531" s="30">
        <v>316480</v>
      </c>
      <c r="V531" s="3" t="s">
        <v>542</v>
      </c>
      <c r="W531" s="4">
        <v>1750</v>
      </c>
      <c r="AD531"/>
      <c r="AE531"/>
      <c r="AH531" s="226" t="s">
        <v>19491</v>
      </c>
      <c r="AI531" s="226" t="s">
        <v>19492</v>
      </c>
      <c r="AJ531" s="226">
        <v>406000</v>
      </c>
    </row>
    <row r="532" spans="1:39" x14ac:dyDescent="0.25">
      <c r="A532" s="28" t="s">
        <v>10963</v>
      </c>
      <c r="B532" s="28"/>
      <c r="C532" s="28" t="s">
        <v>3364</v>
      </c>
      <c r="D532" s="29">
        <v>8336</v>
      </c>
      <c r="E532" s="29"/>
      <c r="F532" s="28" t="s">
        <v>6648</v>
      </c>
      <c r="G532" s="29"/>
      <c r="H532" s="29"/>
      <c r="I532" s="28" t="s">
        <v>8474</v>
      </c>
      <c r="J532" s="29"/>
      <c r="K532" s="29"/>
      <c r="L532" s="31" t="s">
        <v>10363</v>
      </c>
      <c r="M532" s="30">
        <v>313720</v>
      </c>
      <c r="V532" s="3" t="s">
        <v>543</v>
      </c>
      <c r="W532" s="4">
        <v>1750</v>
      </c>
      <c r="AD532"/>
      <c r="AE532"/>
      <c r="AH532" s="226" t="s">
        <v>19493</v>
      </c>
      <c r="AI532" s="226" t="s">
        <v>19494</v>
      </c>
      <c r="AJ532" s="226">
        <v>410800</v>
      </c>
    </row>
    <row r="533" spans="1:39" x14ac:dyDescent="0.25">
      <c r="A533" s="28" t="s">
        <v>10964</v>
      </c>
      <c r="B533" s="28"/>
      <c r="C533" s="28" t="s">
        <v>3365</v>
      </c>
      <c r="D533" s="29">
        <v>8345</v>
      </c>
      <c r="E533" s="29"/>
      <c r="F533" s="28" t="s">
        <v>6649</v>
      </c>
      <c r="G533" s="29">
        <v>21800</v>
      </c>
      <c r="H533" s="29"/>
      <c r="I533" s="28" t="s">
        <v>8475</v>
      </c>
      <c r="J533" s="29">
        <v>38820</v>
      </c>
      <c r="K533" s="29"/>
      <c r="L533" s="31" t="s">
        <v>10364</v>
      </c>
      <c r="M533" s="30">
        <v>315560</v>
      </c>
      <c r="V533" s="3" t="s">
        <v>544</v>
      </c>
      <c r="W533" s="4">
        <v>1750</v>
      </c>
      <c r="AD533"/>
      <c r="AE533"/>
      <c r="AH533" s="225" t="s">
        <v>19495</v>
      </c>
      <c r="AI533" s="225" t="s">
        <v>19496</v>
      </c>
      <c r="AJ533" s="225">
        <v>415200</v>
      </c>
    </row>
    <row r="534" spans="1:39" x14ac:dyDescent="0.25">
      <c r="A534" s="28" t="s">
        <v>10965</v>
      </c>
      <c r="B534" s="28"/>
      <c r="C534" s="28" t="s">
        <v>3366</v>
      </c>
      <c r="D534" s="29">
        <v>8350</v>
      </c>
      <c r="E534" s="29"/>
      <c r="F534" s="28" t="s">
        <v>6650</v>
      </c>
      <c r="G534" s="29">
        <v>21590</v>
      </c>
      <c r="H534" s="29"/>
      <c r="I534" s="28" t="s">
        <v>8476</v>
      </c>
      <c r="J534" s="29">
        <v>38900</v>
      </c>
      <c r="K534" s="29"/>
      <c r="L534" s="31" t="s">
        <v>10365</v>
      </c>
      <c r="M534" s="30">
        <v>315360</v>
      </c>
      <c r="V534" s="3" t="s">
        <v>545</v>
      </c>
      <c r="W534" s="4">
        <v>1750</v>
      </c>
      <c r="AD534"/>
      <c r="AE534"/>
      <c r="AH534" s="226" t="s">
        <v>19497</v>
      </c>
      <c r="AI534" s="226" t="s">
        <v>19498</v>
      </c>
      <c r="AJ534" s="226">
        <v>422600</v>
      </c>
    </row>
    <row r="535" spans="1:39" x14ac:dyDescent="0.25">
      <c r="A535" s="28" t="s">
        <v>10966</v>
      </c>
      <c r="B535" s="28"/>
      <c r="C535" s="28" t="s">
        <v>3367</v>
      </c>
      <c r="D535" s="29">
        <v>8350</v>
      </c>
      <c r="E535" s="29"/>
      <c r="F535" s="28" t="s">
        <v>6651</v>
      </c>
      <c r="G535" s="29">
        <v>21730</v>
      </c>
      <c r="H535" s="29"/>
      <c r="I535" s="28" t="s">
        <v>8477</v>
      </c>
      <c r="J535" s="29">
        <v>38790</v>
      </c>
      <c r="K535" s="29"/>
      <c r="L535" s="31" t="s">
        <v>10366</v>
      </c>
      <c r="M535" s="30">
        <v>316520</v>
      </c>
      <c r="V535" s="3" t="s">
        <v>546</v>
      </c>
      <c r="W535" s="4">
        <v>1750</v>
      </c>
      <c r="AD535"/>
      <c r="AE535"/>
      <c r="AH535" s="225" t="s">
        <v>19499</v>
      </c>
      <c r="AI535" s="225" t="s">
        <v>19500</v>
      </c>
      <c r="AJ535" s="225">
        <v>439500</v>
      </c>
    </row>
    <row r="536" spans="1:39" x14ac:dyDescent="0.25">
      <c r="A536" s="28" t="s">
        <v>10967</v>
      </c>
      <c r="B536" s="28"/>
      <c r="C536" s="28" t="s">
        <v>3368</v>
      </c>
      <c r="D536" s="29">
        <v>8350</v>
      </c>
      <c r="E536" s="29"/>
      <c r="F536" s="28" t="s">
        <v>6652</v>
      </c>
      <c r="G536" s="29">
        <v>21820</v>
      </c>
      <c r="H536" s="29"/>
      <c r="I536" s="28" t="s">
        <v>8478</v>
      </c>
      <c r="J536" s="29">
        <v>38820</v>
      </c>
      <c r="K536" s="29"/>
      <c r="L536" s="31" t="s">
        <v>10367</v>
      </c>
      <c r="M536" s="30">
        <v>316820</v>
      </c>
      <c r="V536" s="3" t="s">
        <v>547</v>
      </c>
      <c r="W536" s="4">
        <v>1750</v>
      </c>
      <c r="AD536"/>
      <c r="AE536"/>
      <c r="AH536" s="226" t="s">
        <v>19501</v>
      </c>
      <c r="AI536" s="226" t="s">
        <v>19502</v>
      </c>
      <c r="AJ536" s="226">
        <v>429000</v>
      </c>
    </row>
    <row r="537" spans="1:39" x14ac:dyDescent="0.25">
      <c r="A537" s="28" t="s">
        <v>10968</v>
      </c>
      <c r="B537" s="28"/>
      <c r="C537" s="28" t="s">
        <v>3369</v>
      </c>
      <c r="D537" s="29">
        <v>8350</v>
      </c>
      <c r="E537" s="29"/>
      <c r="F537" s="28" t="s">
        <v>6653</v>
      </c>
      <c r="G537" s="29">
        <v>22180</v>
      </c>
      <c r="H537" s="29"/>
      <c r="I537" s="28" t="s">
        <v>8479</v>
      </c>
      <c r="J537" s="29">
        <v>38940</v>
      </c>
      <c r="K537" s="29"/>
      <c r="L537" s="31" t="s">
        <v>10368</v>
      </c>
      <c r="M537" s="30">
        <v>317120</v>
      </c>
      <c r="V537" s="3" t="s">
        <v>548</v>
      </c>
      <c r="W537" s="4">
        <v>1750</v>
      </c>
      <c r="AD537"/>
      <c r="AE537"/>
      <c r="AH537" s="225" t="s">
        <v>19503</v>
      </c>
      <c r="AI537" s="225" t="s">
        <v>19504</v>
      </c>
      <c r="AJ537" s="225">
        <v>406300</v>
      </c>
    </row>
    <row r="538" spans="1:39" x14ac:dyDescent="0.25">
      <c r="A538" s="28" t="s">
        <v>10969</v>
      </c>
      <c r="B538" s="28"/>
      <c r="C538" s="28" t="s">
        <v>3370</v>
      </c>
      <c r="D538" s="29">
        <v>8350</v>
      </c>
      <c r="E538" s="29"/>
      <c r="F538" s="28" t="s">
        <v>6654</v>
      </c>
      <c r="G538" s="29">
        <v>22210</v>
      </c>
      <c r="H538" s="29"/>
      <c r="I538" s="28" t="s">
        <v>8480</v>
      </c>
      <c r="J538" s="29">
        <v>39040</v>
      </c>
      <c r="K538" s="29"/>
      <c r="L538" s="31" t="s">
        <v>10369</v>
      </c>
      <c r="M538" s="30">
        <v>316660</v>
      </c>
      <c r="V538" s="3" t="s">
        <v>549</v>
      </c>
      <c r="W538" s="4">
        <v>1750</v>
      </c>
      <c r="AD538"/>
      <c r="AE538"/>
      <c r="AH538" s="225" t="s">
        <v>19505</v>
      </c>
      <c r="AI538" s="225" t="s">
        <v>19506</v>
      </c>
      <c r="AJ538" s="225">
        <v>409500</v>
      </c>
    </row>
    <row r="539" spans="1:39" x14ac:dyDescent="0.25">
      <c r="A539" s="28" t="s">
        <v>10970</v>
      </c>
      <c r="B539" s="28"/>
      <c r="C539" s="28" t="s">
        <v>3371</v>
      </c>
      <c r="D539" s="29">
        <v>8347</v>
      </c>
      <c r="E539" s="29"/>
      <c r="F539" s="28" t="s">
        <v>6655</v>
      </c>
      <c r="G539" s="29"/>
      <c r="H539" s="29"/>
      <c r="I539" s="28" t="s">
        <v>8481</v>
      </c>
      <c r="J539" s="29"/>
      <c r="K539" s="29"/>
      <c r="L539" s="31" t="s">
        <v>10370</v>
      </c>
      <c r="M539" s="30">
        <v>317010</v>
      </c>
      <c r="V539" s="3" t="s">
        <v>550</v>
      </c>
      <c r="W539" s="4">
        <v>1750</v>
      </c>
      <c r="AD539"/>
      <c r="AE539"/>
      <c r="AH539" s="226" t="s">
        <v>19507</v>
      </c>
      <c r="AI539" s="226" t="s">
        <v>19508</v>
      </c>
      <c r="AJ539" s="226">
        <v>400000</v>
      </c>
    </row>
    <row r="540" spans="1:39" x14ac:dyDescent="0.25">
      <c r="A540" s="28" t="s">
        <v>10971</v>
      </c>
      <c r="B540" s="28"/>
      <c r="C540" s="28" t="s">
        <v>3372</v>
      </c>
      <c r="D540" s="29">
        <v>8345</v>
      </c>
      <c r="E540" s="29"/>
      <c r="F540" s="28" t="s">
        <v>6656</v>
      </c>
      <c r="G540" s="29">
        <v>23020</v>
      </c>
      <c r="H540" s="29"/>
      <c r="I540" s="28" t="s">
        <v>8482</v>
      </c>
      <c r="J540" s="29"/>
      <c r="K540" s="29"/>
      <c r="L540" s="31" t="s">
        <v>10371</v>
      </c>
      <c r="M540" s="30">
        <v>316810</v>
      </c>
      <c r="V540" s="3" t="s">
        <v>551</v>
      </c>
      <c r="W540" s="4">
        <v>1750</v>
      </c>
      <c r="AD540"/>
      <c r="AE540"/>
      <c r="AH540" s="225" t="s">
        <v>19509</v>
      </c>
      <c r="AI540" s="225" t="s">
        <v>19510</v>
      </c>
      <c r="AJ540" s="225">
        <v>401000</v>
      </c>
    </row>
    <row r="541" spans="1:39" x14ac:dyDescent="0.25">
      <c r="A541" s="28" t="s">
        <v>10972</v>
      </c>
      <c r="B541" s="28"/>
      <c r="C541" s="28" t="s">
        <v>3373</v>
      </c>
      <c r="D541" s="29">
        <v>8345</v>
      </c>
      <c r="E541" s="29"/>
      <c r="F541" s="28" t="s">
        <v>6657</v>
      </c>
      <c r="G541" s="29">
        <v>24480</v>
      </c>
      <c r="H541" s="29"/>
      <c r="I541" s="28" t="s">
        <v>8483</v>
      </c>
      <c r="J541" s="29">
        <v>39000</v>
      </c>
      <c r="K541" s="29"/>
      <c r="L541" s="31" t="s">
        <v>10372</v>
      </c>
      <c r="M541" s="30">
        <v>318310</v>
      </c>
      <c r="V541" s="3" t="s">
        <v>552</v>
      </c>
      <c r="W541" s="4">
        <v>1750</v>
      </c>
      <c r="AD541"/>
      <c r="AE541"/>
      <c r="AH541" s="226" t="s">
        <v>19511</v>
      </c>
      <c r="AI541" s="226" t="s">
        <v>19512</v>
      </c>
      <c r="AJ541" s="226">
        <v>397500</v>
      </c>
    </row>
    <row r="542" spans="1:39" x14ac:dyDescent="0.25">
      <c r="A542" s="28" t="s">
        <v>10973</v>
      </c>
      <c r="B542" s="28"/>
      <c r="C542" s="28" t="s">
        <v>3374</v>
      </c>
      <c r="D542" s="29">
        <v>8340</v>
      </c>
      <c r="E542" s="29"/>
      <c r="F542" s="28" t="s">
        <v>6658</v>
      </c>
      <c r="G542" s="29">
        <v>25600</v>
      </c>
      <c r="H542" s="29"/>
      <c r="I542" s="28" t="s">
        <v>8484</v>
      </c>
      <c r="J542" s="29">
        <v>39000</v>
      </c>
      <c r="K542" s="29"/>
      <c r="L542" s="31" t="s">
        <v>10373</v>
      </c>
      <c r="M542" s="30">
        <v>318480</v>
      </c>
      <c r="V542" s="3" t="s">
        <v>553</v>
      </c>
      <c r="W542" s="4">
        <v>1750</v>
      </c>
      <c r="AD542"/>
      <c r="AE542"/>
      <c r="AH542" s="225" t="s">
        <v>19513</v>
      </c>
      <c r="AI542" s="225" t="s">
        <v>19514</v>
      </c>
      <c r="AJ542" s="225">
        <v>400500</v>
      </c>
    </row>
    <row r="543" spans="1:39" x14ac:dyDescent="0.25">
      <c r="A543" s="28" t="s">
        <v>10974</v>
      </c>
      <c r="B543" s="28"/>
      <c r="C543" s="28" t="s">
        <v>3375</v>
      </c>
      <c r="D543" s="29">
        <v>8337</v>
      </c>
      <c r="E543" s="29"/>
      <c r="F543" s="28" t="s">
        <v>6659</v>
      </c>
      <c r="G543" s="29">
        <v>24750</v>
      </c>
      <c r="H543" s="29"/>
      <c r="I543" s="28" t="s">
        <v>8485</v>
      </c>
      <c r="J543" s="29">
        <v>39140</v>
      </c>
      <c r="K543" s="29"/>
      <c r="L543" s="31" t="s">
        <v>10374</v>
      </c>
      <c r="M543" s="30">
        <v>331170</v>
      </c>
      <c r="V543" s="3" t="s">
        <v>554</v>
      </c>
      <c r="W543" s="4">
        <v>1750</v>
      </c>
      <c r="AD543"/>
      <c r="AE543"/>
      <c r="AH543" s="226" t="s">
        <v>19515</v>
      </c>
      <c r="AI543" s="226" t="s">
        <v>19516</v>
      </c>
      <c r="AJ543" s="226">
        <v>410800</v>
      </c>
    </row>
    <row r="544" spans="1:39" x14ac:dyDescent="0.25">
      <c r="A544" s="28" t="s">
        <v>10975</v>
      </c>
      <c r="B544" s="28"/>
      <c r="C544" s="28" t="s">
        <v>3376</v>
      </c>
      <c r="D544" s="29">
        <v>8337</v>
      </c>
      <c r="E544" s="29"/>
      <c r="F544" s="28" t="s">
        <v>6660</v>
      </c>
      <c r="G544" s="29"/>
      <c r="H544" s="29"/>
      <c r="I544" s="28" t="s">
        <v>8486</v>
      </c>
      <c r="J544" s="29">
        <v>39200</v>
      </c>
      <c r="K544" s="29"/>
      <c r="L544" s="31" t="s">
        <v>10375</v>
      </c>
      <c r="M544" s="30">
        <v>331460</v>
      </c>
      <c r="V544" s="3" t="s">
        <v>555</v>
      </c>
      <c r="W544" s="4">
        <v>1750</v>
      </c>
      <c r="AD544"/>
      <c r="AE544"/>
      <c r="AH544" s="230" t="s">
        <v>19517</v>
      </c>
      <c r="AI544" s="230" t="s">
        <v>19518</v>
      </c>
      <c r="AJ544" s="230">
        <v>410000</v>
      </c>
    </row>
    <row r="545" spans="1:39" x14ac:dyDescent="0.25">
      <c r="A545" s="28" t="s">
        <v>10976</v>
      </c>
      <c r="B545" s="28"/>
      <c r="C545" s="28" t="s">
        <v>3377</v>
      </c>
      <c r="D545" s="29">
        <v>8337</v>
      </c>
      <c r="E545" s="29"/>
      <c r="F545" s="28" t="s">
        <v>6661</v>
      </c>
      <c r="G545" s="29">
        <v>23910</v>
      </c>
      <c r="H545" s="29"/>
      <c r="I545" s="28" t="s">
        <v>8487</v>
      </c>
      <c r="J545" s="29">
        <v>39100</v>
      </c>
      <c r="K545" s="29"/>
      <c r="L545" s="31" t="s">
        <v>10376</v>
      </c>
      <c r="M545" s="30">
        <v>332460</v>
      </c>
      <c r="V545" s="3" t="s">
        <v>556</v>
      </c>
      <c r="W545" s="4">
        <v>1750</v>
      </c>
      <c r="AD545"/>
      <c r="AE545"/>
      <c r="AH545" s="231" t="s">
        <v>19519</v>
      </c>
      <c r="AI545" s="231" t="s">
        <v>19520</v>
      </c>
      <c r="AJ545" s="231">
        <v>409200</v>
      </c>
    </row>
    <row r="546" spans="1:39" x14ac:dyDescent="0.25">
      <c r="A546" s="28" t="s">
        <v>10977</v>
      </c>
      <c r="B546" s="28"/>
      <c r="C546" s="28" t="s">
        <v>3378</v>
      </c>
      <c r="D546" s="29">
        <v>8337</v>
      </c>
      <c r="E546" s="29"/>
      <c r="F546" s="28" t="s">
        <v>6662</v>
      </c>
      <c r="G546" s="29"/>
      <c r="H546" s="29"/>
      <c r="I546" s="28" t="s">
        <v>8488</v>
      </c>
      <c r="J546" s="29"/>
      <c r="K546" s="29"/>
      <c r="L546" s="31" t="s">
        <v>10377</v>
      </c>
      <c r="M546" s="30">
        <v>331020</v>
      </c>
      <c r="V546" s="3" t="s">
        <v>557</v>
      </c>
      <c r="W546" s="4">
        <v>1750</v>
      </c>
      <c r="AD546"/>
      <c r="AE546"/>
      <c r="AH546" s="230" t="s">
        <v>19521</v>
      </c>
      <c r="AI546" s="230" t="s">
        <v>19522</v>
      </c>
      <c r="AJ546" s="230">
        <v>408500</v>
      </c>
    </row>
    <row r="547" spans="1:39" x14ac:dyDescent="0.25">
      <c r="A547" s="28" t="s">
        <v>10978</v>
      </c>
      <c r="B547" s="28"/>
      <c r="C547" s="28" t="s">
        <v>3379</v>
      </c>
      <c r="D547" s="29">
        <v>8335</v>
      </c>
      <c r="E547" s="29"/>
      <c r="F547" s="28" t="s">
        <v>6663</v>
      </c>
      <c r="G547" s="29">
        <v>24480</v>
      </c>
      <c r="H547" s="29"/>
      <c r="I547" s="28" t="s">
        <v>8489</v>
      </c>
      <c r="J547" s="29">
        <v>39040</v>
      </c>
      <c r="K547" s="29"/>
      <c r="L547" s="31" t="s">
        <v>10378</v>
      </c>
      <c r="M547" s="30">
        <v>326610</v>
      </c>
      <c r="V547" s="3" t="s">
        <v>558</v>
      </c>
      <c r="W547" s="4">
        <v>1750</v>
      </c>
      <c r="AD547"/>
      <c r="AE547"/>
      <c r="AH547" s="231" t="s">
        <v>19523</v>
      </c>
      <c r="AI547" s="231" t="s">
        <v>19524</v>
      </c>
      <c r="AJ547" s="231">
        <v>409500</v>
      </c>
    </row>
    <row r="548" spans="1:39" x14ac:dyDescent="0.25">
      <c r="A548" s="28" t="s">
        <v>10979</v>
      </c>
      <c r="B548" s="28"/>
      <c r="C548" s="28" t="s">
        <v>3380</v>
      </c>
      <c r="D548" s="29">
        <v>8335</v>
      </c>
      <c r="E548" s="29"/>
      <c r="F548" s="28" t="s">
        <v>6664</v>
      </c>
      <c r="G548" s="29">
        <v>24470</v>
      </c>
      <c r="H548" s="29"/>
      <c r="I548" s="28" t="s">
        <v>8490</v>
      </c>
      <c r="J548" s="29">
        <v>38980</v>
      </c>
      <c r="K548" s="29"/>
      <c r="L548" s="31" t="s">
        <v>10379</v>
      </c>
      <c r="M548" s="30">
        <v>326190</v>
      </c>
      <c r="V548" s="3" t="s">
        <v>559</v>
      </c>
      <c r="W548" s="4">
        <v>1750</v>
      </c>
      <c r="AD548"/>
      <c r="AE548"/>
      <c r="AH548" s="226" t="s">
        <v>19525</v>
      </c>
      <c r="AI548" s="226" t="s">
        <v>19526</v>
      </c>
      <c r="AJ548" s="226">
        <v>411700</v>
      </c>
    </row>
    <row r="549" spans="1:39" x14ac:dyDescent="0.25">
      <c r="A549" s="28" t="s">
        <v>10980</v>
      </c>
      <c r="B549" s="28"/>
      <c r="C549" s="28" t="s">
        <v>3381</v>
      </c>
      <c r="D549" s="29">
        <v>8335</v>
      </c>
      <c r="E549" s="29"/>
      <c r="F549" s="28" t="s">
        <v>6665</v>
      </c>
      <c r="G549" s="29">
        <v>24930</v>
      </c>
      <c r="H549" s="29"/>
      <c r="I549" s="28" t="s">
        <v>8491</v>
      </c>
      <c r="J549" s="29">
        <v>38970</v>
      </c>
      <c r="K549" s="29"/>
      <c r="L549" s="31" t="s">
        <v>10380</v>
      </c>
      <c r="M549" s="30">
        <v>323020</v>
      </c>
      <c r="V549" s="3" t="s">
        <v>560</v>
      </c>
      <c r="W549" s="4">
        <v>1750</v>
      </c>
      <c r="AD549"/>
      <c r="AE549"/>
      <c r="AH549" s="225" t="s">
        <v>19527</v>
      </c>
      <c r="AI549" s="225" t="s">
        <v>19528</v>
      </c>
      <c r="AJ549" s="225">
        <v>408500</v>
      </c>
    </row>
    <row r="550" spans="1:39" x14ac:dyDescent="0.25">
      <c r="A550" s="28" t="s">
        <v>10981</v>
      </c>
      <c r="B550" s="28"/>
      <c r="C550" s="28" t="s">
        <v>3382</v>
      </c>
      <c r="D550" s="29">
        <v>8333</v>
      </c>
      <c r="E550" s="29"/>
      <c r="F550" s="28" t="s">
        <v>6666</v>
      </c>
      <c r="G550" s="29">
        <v>24360</v>
      </c>
      <c r="H550" s="29"/>
      <c r="I550" s="28" t="s">
        <v>8492</v>
      </c>
      <c r="J550" s="29">
        <v>38920</v>
      </c>
      <c r="K550" s="29"/>
      <c r="L550" s="31" t="s">
        <v>10381</v>
      </c>
      <c r="M550" s="30">
        <v>324960</v>
      </c>
      <c r="V550" s="3" t="s">
        <v>561</v>
      </c>
      <c r="W550" s="4">
        <v>1750</v>
      </c>
      <c r="AD550"/>
      <c r="AE550"/>
      <c r="AH550" s="226" t="s">
        <v>19529</v>
      </c>
      <c r="AI550" s="226" t="s">
        <v>19530</v>
      </c>
      <c r="AJ550" s="226">
        <v>409500</v>
      </c>
    </row>
    <row r="551" spans="1:39" x14ac:dyDescent="0.25">
      <c r="A551" s="28" t="s">
        <v>10982</v>
      </c>
      <c r="B551" s="28"/>
      <c r="C551" s="28" t="s">
        <v>3383</v>
      </c>
      <c r="D551" s="29">
        <v>8333</v>
      </c>
      <c r="E551" s="29"/>
      <c r="F551" s="28" t="s">
        <v>6667</v>
      </c>
      <c r="G551" s="29">
        <v>24280</v>
      </c>
      <c r="H551" s="29"/>
      <c r="I551" s="28" t="s">
        <v>8493</v>
      </c>
      <c r="J551" s="29">
        <v>38930</v>
      </c>
      <c r="K551" s="29"/>
      <c r="L551" s="31" t="s">
        <v>10382</v>
      </c>
      <c r="M551" s="30">
        <v>327520</v>
      </c>
      <c r="V551" s="3" t="s">
        <v>562</v>
      </c>
      <c r="W551" s="4">
        <v>1750</v>
      </c>
      <c r="AD551"/>
      <c r="AE551"/>
      <c r="AH551" s="225" t="s">
        <v>19531</v>
      </c>
      <c r="AI551" s="225" t="s">
        <v>19532</v>
      </c>
      <c r="AJ551" s="225">
        <v>413300</v>
      </c>
    </row>
    <row r="552" spans="1:39" x14ac:dyDescent="0.25">
      <c r="A552" s="28" t="s">
        <v>10983</v>
      </c>
      <c r="B552" s="28"/>
      <c r="C552" s="28" t="s">
        <v>3384</v>
      </c>
      <c r="D552" s="29">
        <v>8335</v>
      </c>
      <c r="E552" s="29"/>
      <c r="F552" s="28" t="s">
        <v>6668</v>
      </c>
      <c r="G552" s="29">
        <v>24380</v>
      </c>
      <c r="H552" s="29"/>
      <c r="I552" s="28" t="s">
        <v>8494</v>
      </c>
      <c r="J552" s="29">
        <v>38920</v>
      </c>
      <c r="K552" s="29"/>
      <c r="L552" s="31" t="s">
        <v>10383</v>
      </c>
      <c r="M552" s="30">
        <v>326510</v>
      </c>
      <c r="V552" s="3" t="s">
        <v>563</v>
      </c>
      <c r="W552" s="4">
        <v>1750</v>
      </c>
      <c r="AD552"/>
      <c r="AE552"/>
      <c r="AH552" s="226" t="s">
        <v>19533</v>
      </c>
      <c r="AI552" s="226" t="s">
        <v>19534</v>
      </c>
      <c r="AJ552" s="226">
        <v>419800</v>
      </c>
    </row>
    <row r="553" spans="1:39" x14ac:dyDescent="0.25">
      <c r="A553" s="28" t="s">
        <v>10984</v>
      </c>
      <c r="B553" s="28"/>
      <c r="C553" s="28" t="s">
        <v>3385</v>
      </c>
      <c r="D553" s="29">
        <v>8334</v>
      </c>
      <c r="E553" s="29"/>
      <c r="F553" s="28" t="s">
        <v>6669</v>
      </c>
      <c r="G553" s="29"/>
      <c r="H553" s="29"/>
      <c r="I553" s="28" t="s">
        <v>8495</v>
      </c>
      <c r="J553" s="29"/>
      <c r="K553" s="29"/>
      <c r="L553" s="31" t="s">
        <v>10384</v>
      </c>
      <c r="M553" s="30">
        <v>329460</v>
      </c>
      <c r="V553" s="3" t="s">
        <v>564</v>
      </c>
      <c r="W553" s="4">
        <v>1750</v>
      </c>
      <c r="AD553"/>
      <c r="AE553"/>
      <c r="AH553" s="225" t="s">
        <v>19535</v>
      </c>
      <c r="AI553" s="225" t="s">
        <v>19536</v>
      </c>
      <c r="AJ553" s="225">
        <v>430000</v>
      </c>
    </row>
    <row r="554" spans="1:39" x14ac:dyDescent="0.25">
      <c r="A554" s="28" t="s">
        <v>10985</v>
      </c>
      <c r="B554" s="28"/>
      <c r="C554" s="28" t="s">
        <v>3386</v>
      </c>
      <c r="D554" s="29">
        <v>8333</v>
      </c>
      <c r="E554" s="29"/>
      <c r="F554" s="28" t="s">
        <v>6670</v>
      </c>
      <c r="G554" s="29">
        <v>24690</v>
      </c>
      <c r="H554" s="29"/>
      <c r="I554" s="28" t="s">
        <v>8496</v>
      </c>
      <c r="J554" s="29">
        <v>38930</v>
      </c>
      <c r="K554" s="29"/>
      <c r="L554" s="31" t="s">
        <v>10385</v>
      </c>
      <c r="M554" s="30">
        <v>328020</v>
      </c>
      <c r="V554" s="3" t="s">
        <v>565</v>
      </c>
      <c r="W554" s="4">
        <v>1750</v>
      </c>
      <c r="AD554"/>
      <c r="AE554"/>
      <c r="AH554" s="226" t="s">
        <v>19537</v>
      </c>
      <c r="AI554" s="226" t="s">
        <v>19538</v>
      </c>
      <c r="AJ554" s="226">
        <v>428600</v>
      </c>
      <c r="AK554">
        <f>AVERAGE(AJ529:AJ554)</f>
        <v>411730.76923076925</v>
      </c>
      <c r="AL554" s="227" t="s">
        <v>19539</v>
      </c>
      <c r="AM554">
        <f>AK554/AK529-1</f>
        <v>0.11185097307876957</v>
      </c>
    </row>
    <row r="555" spans="1:39" x14ac:dyDescent="0.25">
      <c r="A555" s="28" t="s">
        <v>10986</v>
      </c>
      <c r="B555" s="28"/>
      <c r="C555" s="28" t="s">
        <v>3387</v>
      </c>
      <c r="D555" s="29">
        <v>8333</v>
      </c>
      <c r="E555" s="29"/>
      <c r="F555" s="28" t="s">
        <v>6671</v>
      </c>
      <c r="G555" s="29">
        <v>24760</v>
      </c>
      <c r="H555" s="29"/>
      <c r="I555" s="28" t="s">
        <v>8497</v>
      </c>
      <c r="J555" s="29">
        <v>38920</v>
      </c>
      <c r="K555" s="29"/>
      <c r="L555" s="31" t="s">
        <v>10386</v>
      </c>
      <c r="M555" s="30">
        <v>331210</v>
      </c>
      <c r="V555" s="3" t="s">
        <v>566</v>
      </c>
      <c r="W555" s="4">
        <v>1750</v>
      </c>
      <c r="AD555"/>
      <c r="AE555"/>
      <c r="AH555" s="225" t="s">
        <v>19540</v>
      </c>
      <c r="AI555" s="225" t="s">
        <v>19541</v>
      </c>
      <c r="AJ555" s="225">
        <v>450000</v>
      </c>
    </row>
    <row r="556" spans="1:39" x14ac:dyDescent="0.25">
      <c r="A556" s="28" t="s">
        <v>10987</v>
      </c>
      <c r="B556" s="28"/>
      <c r="C556" s="28" t="s">
        <v>3388</v>
      </c>
      <c r="D556" s="29">
        <v>8333</v>
      </c>
      <c r="E556" s="29"/>
      <c r="F556" s="28" t="s">
        <v>6672</v>
      </c>
      <c r="G556" s="29">
        <v>25200</v>
      </c>
      <c r="H556" s="29"/>
      <c r="I556" s="28" t="s">
        <v>8498</v>
      </c>
      <c r="J556" s="29">
        <v>39000</v>
      </c>
      <c r="K556" s="29"/>
      <c r="L556" s="31" t="s">
        <v>10387</v>
      </c>
      <c r="M556" s="30">
        <v>328620</v>
      </c>
      <c r="V556" s="3" t="s">
        <v>567</v>
      </c>
      <c r="W556" s="4">
        <v>1750</v>
      </c>
      <c r="AD556"/>
      <c r="AE556"/>
      <c r="AH556" s="226" t="s">
        <v>19542</v>
      </c>
      <c r="AI556" s="226" t="s">
        <v>19543</v>
      </c>
      <c r="AJ556" s="226">
        <v>448700</v>
      </c>
    </row>
    <row r="557" spans="1:39" x14ac:dyDescent="0.25">
      <c r="A557" s="28" t="s">
        <v>10988</v>
      </c>
      <c r="B557" s="28"/>
      <c r="C557" s="28" t="s">
        <v>3389</v>
      </c>
      <c r="D557" s="29">
        <v>8335</v>
      </c>
      <c r="E557" s="29"/>
      <c r="F557" s="28" t="s">
        <v>6673</v>
      </c>
      <c r="G557" s="29">
        <v>25480</v>
      </c>
      <c r="H557" s="29"/>
      <c r="I557" s="28" t="s">
        <v>8499</v>
      </c>
      <c r="J557" s="29">
        <v>39060</v>
      </c>
      <c r="K557" s="29"/>
      <c r="L557" s="31" t="s">
        <v>10388</v>
      </c>
      <c r="M557" s="30">
        <v>328390</v>
      </c>
      <c r="V557" s="3" t="s">
        <v>568</v>
      </c>
      <c r="W557" s="4">
        <v>1750</v>
      </c>
      <c r="AD557"/>
      <c r="AE557"/>
      <c r="AH557" s="225" t="s">
        <v>19544</v>
      </c>
      <c r="AI557" s="225" t="s">
        <v>19545</v>
      </c>
      <c r="AJ557" s="225">
        <v>447800</v>
      </c>
    </row>
    <row r="558" spans="1:39" x14ac:dyDescent="0.25">
      <c r="A558" s="28" t="s">
        <v>10989</v>
      </c>
      <c r="B558" s="28"/>
      <c r="C558" s="28" t="s">
        <v>3390</v>
      </c>
      <c r="D558" s="29">
        <v>8335</v>
      </c>
      <c r="E558" s="29"/>
      <c r="F558" s="28" t="s">
        <v>6674</v>
      </c>
      <c r="G558" s="29">
        <v>26300</v>
      </c>
      <c r="H558" s="29"/>
      <c r="I558" s="28" t="s">
        <v>8500</v>
      </c>
      <c r="J558" s="29">
        <v>39070</v>
      </c>
      <c r="K558" s="29"/>
      <c r="L558" s="31" t="s">
        <v>10389</v>
      </c>
      <c r="M558" s="30">
        <v>327970</v>
      </c>
      <c r="V558" s="3" t="s">
        <v>569</v>
      </c>
      <c r="W558" s="4">
        <v>1750</v>
      </c>
      <c r="AD558"/>
      <c r="AE558"/>
      <c r="AH558" s="226" t="s">
        <v>19546</v>
      </c>
      <c r="AI558" s="226" t="s">
        <v>19547</v>
      </c>
      <c r="AJ558" s="226">
        <v>430500</v>
      </c>
    </row>
    <row r="559" spans="1:39" x14ac:dyDescent="0.25">
      <c r="A559" s="28" t="s">
        <v>10990</v>
      </c>
      <c r="B559" s="28"/>
      <c r="C559" s="28" t="s">
        <v>3391</v>
      </c>
      <c r="D559" s="29">
        <v>8335</v>
      </c>
      <c r="E559" s="29"/>
      <c r="F559" s="28" t="s">
        <v>6675</v>
      </c>
      <c r="G559" s="29">
        <v>26900</v>
      </c>
      <c r="H559" s="29"/>
      <c r="I559" s="28" t="s">
        <v>8501</v>
      </c>
      <c r="J559" s="29">
        <v>39110</v>
      </c>
      <c r="K559" s="29"/>
      <c r="L559" s="31" t="s">
        <v>10390</v>
      </c>
      <c r="M559" s="30">
        <v>326550</v>
      </c>
      <c r="V559" s="3" t="s">
        <v>570</v>
      </c>
      <c r="W559" s="4">
        <v>1750</v>
      </c>
      <c r="AD559"/>
      <c r="AE559"/>
      <c r="AH559" s="226" t="s">
        <v>19548</v>
      </c>
      <c r="AI559" s="226" t="s">
        <v>19549</v>
      </c>
      <c r="AJ559" s="226">
        <v>437200</v>
      </c>
    </row>
    <row r="560" spans="1:39" x14ac:dyDescent="0.25">
      <c r="A560" s="28" t="s">
        <v>10991</v>
      </c>
      <c r="B560" s="28"/>
      <c r="C560" s="28" t="s">
        <v>3392</v>
      </c>
      <c r="D560" s="29">
        <v>8338</v>
      </c>
      <c r="E560" s="29"/>
      <c r="F560" s="28" t="s">
        <v>6676</v>
      </c>
      <c r="G560" s="29"/>
      <c r="H560" s="29"/>
      <c r="I560" s="28" t="s">
        <v>8502</v>
      </c>
      <c r="J560" s="29"/>
      <c r="K560" s="29"/>
      <c r="L560" s="31" t="s">
        <v>10391</v>
      </c>
      <c r="M560" s="30">
        <v>327660</v>
      </c>
      <c r="V560" s="3" t="s">
        <v>571</v>
      </c>
      <c r="W560" s="4">
        <v>1750</v>
      </c>
      <c r="AD560"/>
      <c r="AE560"/>
      <c r="AH560" s="225" t="s">
        <v>19550</v>
      </c>
      <c r="AI560" s="225" t="s">
        <v>19551</v>
      </c>
      <c r="AJ560" s="225">
        <v>444700</v>
      </c>
    </row>
    <row r="561" spans="1:36" x14ac:dyDescent="0.25">
      <c r="A561" s="28" t="s">
        <v>10992</v>
      </c>
      <c r="B561" s="28"/>
      <c r="C561" s="28" t="s">
        <v>3393</v>
      </c>
      <c r="D561" s="29">
        <v>8333</v>
      </c>
      <c r="E561" s="29"/>
      <c r="F561" s="28" t="s">
        <v>6677</v>
      </c>
      <c r="G561" s="29">
        <v>28440</v>
      </c>
      <c r="H561" s="29"/>
      <c r="I561" s="28" t="s">
        <v>8503</v>
      </c>
      <c r="J561" s="29"/>
      <c r="K561" s="29"/>
      <c r="L561" s="31" t="s">
        <v>10392</v>
      </c>
      <c r="M561" s="30">
        <v>328150</v>
      </c>
      <c r="V561" s="3" t="s">
        <v>572</v>
      </c>
      <c r="W561" s="4">
        <v>1750</v>
      </c>
      <c r="AD561"/>
      <c r="AE561"/>
      <c r="AH561" s="226" t="s">
        <v>19552</v>
      </c>
      <c r="AI561" s="226" t="s">
        <v>19553</v>
      </c>
      <c r="AJ561" s="226">
        <v>438800</v>
      </c>
    </row>
    <row r="562" spans="1:36" x14ac:dyDescent="0.25">
      <c r="A562" s="28" t="s">
        <v>10993</v>
      </c>
      <c r="B562" s="28"/>
      <c r="C562" s="28" t="s">
        <v>3394</v>
      </c>
      <c r="D562" s="29">
        <v>8331</v>
      </c>
      <c r="E562" s="29"/>
      <c r="F562" s="28" t="s">
        <v>6678</v>
      </c>
      <c r="G562" s="29">
        <v>29800</v>
      </c>
      <c r="H562" s="29"/>
      <c r="I562" s="28" t="s">
        <v>8504</v>
      </c>
      <c r="J562" s="29"/>
      <c r="K562" s="29"/>
      <c r="L562" s="31" t="s">
        <v>10393</v>
      </c>
      <c r="M562" s="30">
        <v>327720</v>
      </c>
      <c r="V562" s="3" t="s">
        <v>573</v>
      </c>
      <c r="W562" s="4">
        <v>1750</v>
      </c>
      <c r="AD562"/>
      <c r="AE562"/>
      <c r="AH562" s="225" t="s">
        <v>19554</v>
      </c>
      <c r="AI562" s="225" t="s">
        <v>19555</v>
      </c>
      <c r="AJ562" s="225">
        <v>448500</v>
      </c>
    </row>
    <row r="563" spans="1:36" x14ac:dyDescent="0.25">
      <c r="A563" s="28" t="s">
        <v>10994</v>
      </c>
      <c r="B563" s="28"/>
      <c r="C563" s="28" t="s">
        <v>3395</v>
      </c>
      <c r="D563" s="29">
        <v>8329</v>
      </c>
      <c r="E563" s="29"/>
      <c r="F563" s="28" t="s">
        <v>6679</v>
      </c>
      <c r="G563" s="29">
        <v>34700</v>
      </c>
      <c r="H563" s="29"/>
      <c r="I563" s="28" t="s">
        <v>8505</v>
      </c>
      <c r="J563" s="29">
        <v>39160</v>
      </c>
      <c r="K563" s="29"/>
      <c r="L563" s="31" t="s">
        <v>10394</v>
      </c>
      <c r="M563" s="30">
        <v>328760</v>
      </c>
      <c r="V563" s="3" t="s">
        <v>574</v>
      </c>
      <c r="W563" s="4">
        <v>1750</v>
      </c>
      <c r="AD563"/>
      <c r="AE563"/>
      <c r="AH563" s="226" t="s">
        <v>19556</v>
      </c>
      <c r="AI563" s="226" t="s">
        <v>19557</v>
      </c>
      <c r="AJ563" s="226">
        <v>445500</v>
      </c>
    </row>
    <row r="564" spans="1:36" x14ac:dyDescent="0.25">
      <c r="A564" s="28" t="s">
        <v>10995</v>
      </c>
      <c r="B564" s="28"/>
      <c r="C564" s="28" t="s">
        <v>3396</v>
      </c>
      <c r="D564" s="29">
        <v>8334</v>
      </c>
      <c r="E564" s="29"/>
      <c r="F564" s="28" t="s">
        <v>6680</v>
      </c>
      <c r="G564" s="29">
        <v>36100</v>
      </c>
      <c r="H564" s="29"/>
      <c r="I564" s="28" t="s">
        <v>8506</v>
      </c>
      <c r="J564" s="29">
        <v>39300</v>
      </c>
      <c r="K564" s="29"/>
      <c r="L564" s="31" t="s">
        <v>10395</v>
      </c>
      <c r="M564" s="30">
        <v>328810</v>
      </c>
      <c r="V564" s="3" t="s">
        <v>575</v>
      </c>
      <c r="W564" s="4">
        <v>1750</v>
      </c>
      <c r="AD564"/>
      <c r="AE564"/>
      <c r="AH564" s="225" t="s">
        <v>19558</v>
      </c>
      <c r="AI564" s="225" t="s">
        <v>19559</v>
      </c>
      <c r="AJ564" s="225">
        <v>447000</v>
      </c>
    </row>
    <row r="565" spans="1:36" x14ac:dyDescent="0.25">
      <c r="A565" s="28" t="s">
        <v>10996</v>
      </c>
      <c r="B565" s="28"/>
      <c r="C565" s="28" t="s">
        <v>3397</v>
      </c>
      <c r="D565" s="29">
        <v>8334</v>
      </c>
      <c r="E565" s="29"/>
      <c r="F565" s="28" t="s">
        <v>6681</v>
      </c>
      <c r="G565" s="29">
        <v>34000</v>
      </c>
      <c r="H565" s="29"/>
      <c r="I565" s="28" t="s">
        <v>8507</v>
      </c>
      <c r="J565" s="29">
        <v>39370</v>
      </c>
      <c r="K565" s="29"/>
      <c r="L565" s="31" t="s">
        <v>10396</v>
      </c>
      <c r="M565" s="30">
        <v>330520</v>
      </c>
      <c r="V565" s="3" t="s">
        <v>576</v>
      </c>
      <c r="W565" s="4">
        <v>1750</v>
      </c>
      <c r="AD565"/>
      <c r="AE565"/>
      <c r="AH565" s="226" t="s">
        <v>19560</v>
      </c>
      <c r="AI565" s="226" t="s">
        <v>19561</v>
      </c>
      <c r="AJ565" s="226">
        <v>446700</v>
      </c>
    </row>
    <row r="566" spans="1:36" x14ac:dyDescent="0.25">
      <c r="A566" s="28" t="s">
        <v>10997</v>
      </c>
      <c r="B566" s="28"/>
      <c r="C566" s="28" t="s">
        <v>3398</v>
      </c>
      <c r="D566" s="29">
        <v>8337</v>
      </c>
      <c r="E566" s="29"/>
      <c r="F566" s="28" t="s">
        <v>6682</v>
      </c>
      <c r="G566" s="29">
        <v>30000</v>
      </c>
      <c r="H566" s="29"/>
      <c r="I566" s="28" t="s">
        <v>8508</v>
      </c>
      <c r="J566" s="29">
        <v>39480</v>
      </c>
      <c r="K566" s="29"/>
      <c r="L566" s="31" t="s">
        <v>10397</v>
      </c>
      <c r="M566" s="30">
        <v>329150</v>
      </c>
      <c r="V566" s="3" t="s">
        <v>577</v>
      </c>
      <c r="W566" s="4">
        <v>1750</v>
      </c>
      <c r="AD566"/>
      <c r="AE566"/>
      <c r="AH566" s="225" t="s">
        <v>19562</v>
      </c>
      <c r="AI566" s="225" t="s">
        <v>19563</v>
      </c>
      <c r="AJ566" s="225">
        <v>450000</v>
      </c>
    </row>
    <row r="567" spans="1:36" x14ac:dyDescent="0.25">
      <c r="A567" s="28" t="s">
        <v>10998</v>
      </c>
      <c r="B567" s="28"/>
      <c r="C567" s="28" t="s">
        <v>3399</v>
      </c>
      <c r="D567" s="29">
        <v>8339</v>
      </c>
      <c r="E567" s="29"/>
      <c r="F567" s="28" t="s">
        <v>6683</v>
      </c>
      <c r="G567" s="29"/>
      <c r="H567" s="29"/>
      <c r="I567" s="28" t="s">
        <v>8509</v>
      </c>
      <c r="J567" s="29"/>
      <c r="K567" s="29"/>
      <c r="L567" s="31" t="s">
        <v>10398</v>
      </c>
      <c r="M567" s="30">
        <v>329770</v>
      </c>
      <c r="V567" s="3" t="s">
        <v>578</v>
      </c>
      <c r="W567" s="4">
        <v>1750</v>
      </c>
      <c r="AD567"/>
      <c r="AE567"/>
      <c r="AH567" s="226" t="s">
        <v>19564</v>
      </c>
      <c r="AI567" s="226" t="s">
        <v>19565</v>
      </c>
      <c r="AJ567" s="226">
        <v>448700</v>
      </c>
    </row>
    <row r="568" spans="1:36" x14ac:dyDescent="0.25">
      <c r="A568" s="28" t="s">
        <v>10999</v>
      </c>
      <c r="B568" s="28"/>
      <c r="C568" s="28" t="s">
        <v>3400</v>
      </c>
      <c r="D568" s="29">
        <v>8338</v>
      </c>
      <c r="E568" s="29"/>
      <c r="F568" s="28" t="s">
        <v>6684</v>
      </c>
      <c r="G568" s="29">
        <v>30300</v>
      </c>
      <c r="H568" s="29"/>
      <c r="I568" s="28" t="s">
        <v>8510</v>
      </c>
      <c r="J568" s="29">
        <v>39710</v>
      </c>
      <c r="K568" s="29"/>
      <c r="L568" s="31" t="s">
        <v>10399</v>
      </c>
      <c r="M568" s="30">
        <v>361820</v>
      </c>
      <c r="V568" s="3" t="s">
        <v>579</v>
      </c>
      <c r="W568" s="4">
        <v>1750</v>
      </c>
      <c r="AD568"/>
      <c r="AE568"/>
      <c r="AH568" s="225" t="s">
        <v>19566</v>
      </c>
      <c r="AI568" s="225" t="s">
        <v>19567</v>
      </c>
      <c r="AJ568" s="225">
        <v>447600</v>
      </c>
    </row>
    <row r="569" spans="1:36" x14ac:dyDescent="0.25">
      <c r="A569" s="28" t="s">
        <v>11000</v>
      </c>
      <c r="B569" s="28"/>
      <c r="C569" s="28" t="s">
        <v>3401</v>
      </c>
      <c r="D569" s="29">
        <v>8337</v>
      </c>
      <c r="E569" s="29"/>
      <c r="F569" s="28" t="s">
        <v>6685</v>
      </c>
      <c r="G569" s="29">
        <v>30000</v>
      </c>
      <c r="H569" s="29"/>
      <c r="I569" s="28" t="s">
        <v>8511</v>
      </c>
      <c r="J569" s="29">
        <v>39780</v>
      </c>
      <c r="K569" s="29"/>
      <c r="L569" s="31" t="s">
        <v>10400</v>
      </c>
      <c r="M569" s="30">
        <v>353890</v>
      </c>
      <c r="V569" s="3" t="s">
        <v>580</v>
      </c>
      <c r="W569" s="4">
        <v>1750</v>
      </c>
      <c r="AD569"/>
      <c r="AE569"/>
      <c r="AH569" s="226" t="s">
        <v>19568</v>
      </c>
      <c r="AI569" s="226" t="s">
        <v>19569</v>
      </c>
      <c r="AJ569" s="226">
        <v>446300</v>
      </c>
    </row>
    <row r="570" spans="1:36" x14ac:dyDescent="0.25">
      <c r="A570" s="28" t="s">
        <v>11001</v>
      </c>
      <c r="B570" s="28"/>
      <c r="C570" s="28" t="s">
        <v>3402</v>
      </c>
      <c r="D570" s="29">
        <v>8335</v>
      </c>
      <c r="E570" s="29"/>
      <c r="F570" s="28" t="s">
        <v>6686</v>
      </c>
      <c r="G570" s="29">
        <v>33400</v>
      </c>
      <c r="H570" s="29"/>
      <c r="I570" s="28" t="s">
        <v>8512</v>
      </c>
      <c r="J570" s="29">
        <v>40410</v>
      </c>
      <c r="K570" s="29"/>
      <c r="L570" s="31" t="s">
        <v>10401</v>
      </c>
      <c r="M570" s="30">
        <v>350590</v>
      </c>
      <c r="V570" s="3" t="s">
        <v>581</v>
      </c>
      <c r="W570" s="4">
        <v>1750</v>
      </c>
      <c r="AD570"/>
      <c r="AE570"/>
      <c r="AH570" s="225" t="s">
        <v>19570</v>
      </c>
      <c r="AI570" s="225" t="s">
        <v>19571</v>
      </c>
      <c r="AJ570" s="225">
        <v>442500</v>
      </c>
    </row>
    <row r="571" spans="1:36" x14ac:dyDescent="0.25">
      <c r="A571" s="28" t="s">
        <v>11002</v>
      </c>
      <c r="B571" s="28"/>
      <c r="C571" s="28" t="s">
        <v>3403</v>
      </c>
      <c r="D571" s="29">
        <v>8337</v>
      </c>
      <c r="E571" s="29"/>
      <c r="F571" s="28" t="s">
        <v>6687</v>
      </c>
      <c r="G571" s="29">
        <v>33000</v>
      </c>
      <c r="H571" s="29"/>
      <c r="I571" s="28" t="s">
        <v>8513</v>
      </c>
      <c r="J571" s="29">
        <v>40240</v>
      </c>
      <c r="K571" s="29"/>
      <c r="L571" s="31" t="s">
        <v>10402</v>
      </c>
      <c r="M571" s="30">
        <v>349410</v>
      </c>
      <c r="V571" s="3" t="s">
        <v>582</v>
      </c>
      <c r="W571" s="4">
        <v>1750</v>
      </c>
      <c r="AD571"/>
      <c r="AE571"/>
      <c r="AH571" s="226" t="s">
        <v>19572</v>
      </c>
      <c r="AI571" s="226" t="s">
        <v>19573</v>
      </c>
      <c r="AJ571" s="226">
        <v>446700</v>
      </c>
    </row>
    <row r="572" spans="1:36" x14ac:dyDescent="0.25">
      <c r="A572" s="28" t="s">
        <v>11003</v>
      </c>
      <c r="B572" s="28"/>
      <c r="C572" s="28" t="s">
        <v>3404</v>
      </c>
      <c r="D572" s="29">
        <v>8337</v>
      </c>
      <c r="E572" s="29"/>
      <c r="F572" s="28" t="s">
        <v>6688</v>
      </c>
      <c r="G572" s="29">
        <v>33000</v>
      </c>
      <c r="H572" s="29"/>
      <c r="I572" s="28" t="s">
        <v>8514</v>
      </c>
      <c r="J572" s="29">
        <v>40160</v>
      </c>
      <c r="K572" s="29"/>
      <c r="L572" s="31" t="s">
        <v>10403</v>
      </c>
      <c r="M572" s="30">
        <v>353520</v>
      </c>
      <c r="V572" s="3" t="s">
        <v>583</v>
      </c>
      <c r="W572" s="4">
        <v>1750</v>
      </c>
      <c r="AD572"/>
      <c r="AE572"/>
      <c r="AH572" s="225" t="s">
        <v>19574</v>
      </c>
      <c r="AI572" s="225" t="s">
        <v>19575</v>
      </c>
      <c r="AJ572" s="225">
        <v>451400</v>
      </c>
    </row>
    <row r="573" spans="1:36" x14ac:dyDescent="0.25">
      <c r="A573" s="28" t="s">
        <v>11004</v>
      </c>
      <c r="B573" s="28"/>
      <c r="C573" s="28" t="s">
        <v>3405</v>
      </c>
      <c r="D573" s="29">
        <v>8337</v>
      </c>
      <c r="E573" s="29"/>
      <c r="F573" s="28" t="s">
        <v>6689</v>
      </c>
      <c r="G573" s="29">
        <v>33250</v>
      </c>
      <c r="H573" s="29"/>
      <c r="I573" s="28" t="s">
        <v>8515</v>
      </c>
      <c r="J573" s="29">
        <v>40170</v>
      </c>
      <c r="K573" s="29"/>
      <c r="L573" s="31" t="s">
        <v>10404</v>
      </c>
      <c r="M573" s="30">
        <v>352490</v>
      </c>
      <c r="V573" s="3" t="s">
        <v>584</v>
      </c>
      <c r="W573" s="4">
        <v>1750</v>
      </c>
      <c r="AD573"/>
      <c r="AE573"/>
      <c r="AH573" s="226" t="s">
        <v>19576</v>
      </c>
      <c r="AI573" s="226" t="s">
        <v>19577</v>
      </c>
      <c r="AJ573" s="226">
        <v>453200</v>
      </c>
    </row>
    <row r="574" spans="1:36" x14ac:dyDescent="0.25">
      <c r="A574" s="28" t="s">
        <v>11005</v>
      </c>
      <c r="B574" s="28"/>
      <c r="C574" s="28" t="s">
        <v>3406</v>
      </c>
      <c r="D574" s="29">
        <v>8340</v>
      </c>
      <c r="E574" s="29"/>
      <c r="F574" s="28" t="s">
        <v>6690</v>
      </c>
      <c r="G574" s="29"/>
      <c r="H574" s="29"/>
      <c r="I574" s="28" t="s">
        <v>8516</v>
      </c>
      <c r="J574" s="29"/>
      <c r="K574" s="29"/>
      <c r="L574" s="31" t="s">
        <v>10405</v>
      </c>
      <c r="M574" s="30">
        <v>352450</v>
      </c>
      <c r="V574" s="3" t="s">
        <v>585</v>
      </c>
      <c r="W574" s="4">
        <v>1750</v>
      </c>
      <c r="AD574"/>
      <c r="AE574"/>
      <c r="AH574" s="225" t="s">
        <v>19578</v>
      </c>
      <c r="AI574" s="225" t="s">
        <v>19579</v>
      </c>
      <c r="AJ574" s="225">
        <v>459200</v>
      </c>
    </row>
    <row r="575" spans="1:36" x14ac:dyDescent="0.25">
      <c r="A575" s="28" t="s">
        <v>11006</v>
      </c>
      <c r="B575" s="28"/>
      <c r="C575" s="28" t="s">
        <v>3407</v>
      </c>
      <c r="D575" s="29">
        <v>8345</v>
      </c>
      <c r="E575" s="29"/>
      <c r="F575" s="28" t="s">
        <v>6691</v>
      </c>
      <c r="G575" s="29">
        <v>33950</v>
      </c>
      <c r="H575" s="29"/>
      <c r="I575" s="28" t="s">
        <v>8517</v>
      </c>
      <c r="J575" s="29">
        <v>39970</v>
      </c>
      <c r="K575" s="29"/>
      <c r="L575" s="31" t="s">
        <v>10406</v>
      </c>
      <c r="M575" s="30">
        <v>351450</v>
      </c>
      <c r="V575" s="3" t="s">
        <v>586</v>
      </c>
      <c r="W575" s="4">
        <v>1750</v>
      </c>
      <c r="AD575"/>
      <c r="AE575"/>
      <c r="AH575" s="226" t="s">
        <v>19580</v>
      </c>
      <c r="AI575" s="226" t="s">
        <v>19581</v>
      </c>
      <c r="AJ575" s="226">
        <v>456700</v>
      </c>
    </row>
    <row r="576" spans="1:36" x14ac:dyDescent="0.25">
      <c r="A576" s="28" t="s">
        <v>11007</v>
      </c>
      <c r="B576" s="28"/>
      <c r="C576" s="28" t="s">
        <v>3408</v>
      </c>
      <c r="D576" s="29">
        <v>8344</v>
      </c>
      <c r="E576" s="29"/>
      <c r="F576" s="28" t="s">
        <v>6692</v>
      </c>
      <c r="G576" s="29">
        <v>34000</v>
      </c>
      <c r="H576" s="29"/>
      <c r="I576" s="28" t="s">
        <v>8518</v>
      </c>
      <c r="J576" s="29">
        <v>40070</v>
      </c>
      <c r="K576" s="29"/>
      <c r="L576" s="31" t="s">
        <v>10407</v>
      </c>
      <c r="M576" s="30">
        <v>347510</v>
      </c>
      <c r="V576" s="3" t="s">
        <v>587</v>
      </c>
      <c r="W576" s="4">
        <v>1750</v>
      </c>
      <c r="AD576"/>
      <c r="AE576"/>
      <c r="AH576" s="226" t="s">
        <v>19582</v>
      </c>
      <c r="AI576" s="226" t="s">
        <v>19583</v>
      </c>
      <c r="AJ576" s="226">
        <v>459800</v>
      </c>
    </row>
    <row r="577" spans="1:39" x14ac:dyDescent="0.25">
      <c r="A577" s="28" t="s">
        <v>11008</v>
      </c>
      <c r="B577" s="28"/>
      <c r="C577" s="28" t="s">
        <v>3409</v>
      </c>
      <c r="D577" s="29">
        <v>8346</v>
      </c>
      <c r="E577" s="29"/>
      <c r="F577" s="28" t="s">
        <v>6693</v>
      </c>
      <c r="G577" s="29">
        <v>35200</v>
      </c>
      <c r="H577" s="29"/>
      <c r="I577" s="28" t="s">
        <v>8519</v>
      </c>
      <c r="J577" s="29">
        <v>40080</v>
      </c>
      <c r="K577" s="29"/>
      <c r="L577" s="31" t="s">
        <v>10408</v>
      </c>
      <c r="M577" s="30">
        <v>348170</v>
      </c>
      <c r="V577" s="3" t="s">
        <v>588</v>
      </c>
      <c r="W577" s="4">
        <v>1750</v>
      </c>
      <c r="AD577"/>
      <c r="AE577"/>
      <c r="AH577" s="225" t="s">
        <v>19584</v>
      </c>
      <c r="AI577" s="225" t="s">
        <v>19585</v>
      </c>
      <c r="AJ577" s="225">
        <v>472700</v>
      </c>
    </row>
    <row r="578" spans="1:39" x14ac:dyDescent="0.25">
      <c r="A578" s="28" t="s">
        <v>11009</v>
      </c>
      <c r="B578" s="28"/>
      <c r="C578" s="28" t="s">
        <v>3410</v>
      </c>
      <c r="D578" s="29">
        <v>8344</v>
      </c>
      <c r="E578" s="29"/>
      <c r="F578" s="28" t="s">
        <v>6694</v>
      </c>
      <c r="G578" s="29">
        <v>36000</v>
      </c>
      <c r="H578" s="29"/>
      <c r="I578" s="28" t="s">
        <v>8520</v>
      </c>
      <c r="J578" s="29">
        <v>40190</v>
      </c>
      <c r="K578" s="29"/>
      <c r="L578" s="31" t="s">
        <v>10409</v>
      </c>
      <c r="M578" s="30">
        <v>351600</v>
      </c>
      <c r="V578" s="3" t="s">
        <v>589</v>
      </c>
      <c r="W578" s="4">
        <v>1750</v>
      </c>
      <c r="AD578"/>
      <c r="AE578"/>
      <c r="AH578" s="226" t="s">
        <v>19586</v>
      </c>
      <c r="AI578" s="226" t="s">
        <v>19587</v>
      </c>
      <c r="AJ578" s="226">
        <v>475500</v>
      </c>
    </row>
    <row r="579" spans="1:39" x14ac:dyDescent="0.25">
      <c r="A579" s="28" t="s">
        <v>11010</v>
      </c>
      <c r="B579" s="28"/>
      <c r="C579" s="28" t="s">
        <v>3411</v>
      </c>
      <c r="D579" s="29">
        <v>8344</v>
      </c>
      <c r="E579" s="29"/>
      <c r="F579" s="28" t="s">
        <v>6695</v>
      </c>
      <c r="G579" s="29">
        <v>33350</v>
      </c>
      <c r="H579" s="29"/>
      <c r="I579" s="28" t="s">
        <v>8521</v>
      </c>
      <c r="J579" s="29">
        <v>40210</v>
      </c>
      <c r="K579" s="29"/>
      <c r="L579" s="31" t="s">
        <v>10410</v>
      </c>
      <c r="M579" s="30">
        <v>352000</v>
      </c>
      <c r="V579" s="3" t="s">
        <v>590</v>
      </c>
      <c r="W579" s="4">
        <v>1750</v>
      </c>
      <c r="AD579"/>
      <c r="AE579"/>
      <c r="AH579" s="225" t="s">
        <v>19588</v>
      </c>
      <c r="AI579" s="225" t="s">
        <v>19589</v>
      </c>
      <c r="AJ579" s="225">
        <v>476700</v>
      </c>
    </row>
    <row r="580" spans="1:39" x14ac:dyDescent="0.25">
      <c r="A580" s="28" t="s">
        <v>11011</v>
      </c>
      <c r="B580" s="28"/>
      <c r="C580" s="28" t="s">
        <v>3412</v>
      </c>
      <c r="D580" s="29">
        <v>8344</v>
      </c>
      <c r="E580" s="29"/>
      <c r="F580" s="28" t="s">
        <v>6696</v>
      </c>
      <c r="G580" s="29">
        <v>35300</v>
      </c>
      <c r="H580" s="29"/>
      <c r="I580" s="28" t="s">
        <v>8522</v>
      </c>
      <c r="J580" s="29">
        <v>40170</v>
      </c>
      <c r="K580" s="29"/>
      <c r="L580" s="31" t="s">
        <v>10411</v>
      </c>
      <c r="M580" s="30">
        <v>347990</v>
      </c>
      <c r="V580" s="3" t="s">
        <v>591</v>
      </c>
      <c r="W580" s="4">
        <v>1750</v>
      </c>
      <c r="AD580"/>
      <c r="AE580"/>
      <c r="AH580" s="226" t="s">
        <v>19590</v>
      </c>
      <c r="AI580" s="226" t="s">
        <v>19591</v>
      </c>
      <c r="AJ580" s="226">
        <v>494000</v>
      </c>
      <c r="AK580">
        <f>AVERAGE(AJ554:AJ580)</f>
        <v>451666.66666666669</v>
      </c>
      <c r="AL580" s="227" t="s">
        <v>19592</v>
      </c>
      <c r="AM580">
        <f>AK580/AK554-1</f>
        <v>9.6995173594893291E-2</v>
      </c>
    </row>
    <row r="581" spans="1:39" x14ac:dyDescent="0.25">
      <c r="A581" s="28" t="s">
        <v>11012</v>
      </c>
      <c r="B581" s="28"/>
      <c r="C581" s="28" t="s">
        <v>3413</v>
      </c>
      <c r="D581" s="29">
        <v>8349</v>
      </c>
      <c r="E581" s="29"/>
      <c r="F581" s="28" t="s">
        <v>6697</v>
      </c>
      <c r="G581" s="29"/>
      <c r="H581" s="29"/>
      <c r="I581" s="28" t="s">
        <v>8523</v>
      </c>
      <c r="J581" s="29"/>
      <c r="K581" s="29"/>
      <c r="L581" s="31" t="s">
        <v>10412</v>
      </c>
      <c r="M581" s="30">
        <v>352900</v>
      </c>
      <c r="V581" s="3" t="s">
        <v>592</v>
      </c>
      <c r="W581" s="4">
        <v>1750</v>
      </c>
      <c r="AD581"/>
      <c r="AE581"/>
      <c r="AH581" s="225" t="s">
        <v>19593</v>
      </c>
      <c r="AI581" s="225" t="s">
        <v>19594</v>
      </c>
      <c r="AJ581" s="225">
        <v>498400</v>
      </c>
    </row>
    <row r="582" spans="1:39" x14ac:dyDescent="0.25">
      <c r="A582" s="28" t="s">
        <v>11013</v>
      </c>
      <c r="B582" s="28"/>
      <c r="C582" s="28" t="s">
        <v>3414</v>
      </c>
      <c r="D582" s="29">
        <v>8348</v>
      </c>
      <c r="E582" s="29"/>
      <c r="F582" s="28" t="s">
        <v>6698</v>
      </c>
      <c r="G582" s="29">
        <v>36000</v>
      </c>
      <c r="H582" s="29"/>
      <c r="I582" s="28" t="s">
        <v>8524</v>
      </c>
      <c r="J582" s="29">
        <v>40130</v>
      </c>
      <c r="K582" s="29"/>
      <c r="L582" s="31" t="s">
        <v>10413</v>
      </c>
      <c r="M582" s="30">
        <v>352620</v>
      </c>
      <c r="V582" s="3" t="s">
        <v>593</v>
      </c>
      <c r="W582" s="4">
        <v>1750</v>
      </c>
      <c r="AD582"/>
      <c r="AE582"/>
      <c r="AH582" s="226" t="s">
        <v>19595</v>
      </c>
      <c r="AI582" s="226" t="s">
        <v>19596</v>
      </c>
      <c r="AJ582" s="226">
        <v>500000</v>
      </c>
    </row>
    <row r="583" spans="1:39" x14ac:dyDescent="0.25">
      <c r="A583" s="28" t="s">
        <v>11014</v>
      </c>
      <c r="B583" s="28"/>
      <c r="C583" s="28" t="s">
        <v>3415</v>
      </c>
      <c r="D583" s="29">
        <v>8347</v>
      </c>
      <c r="E583" s="29"/>
      <c r="F583" s="28" t="s">
        <v>6699</v>
      </c>
      <c r="G583" s="29">
        <v>35400</v>
      </c>
      <c r="H583" s="29"/>
      <c r="I583" s="28" t="s">
        <v>8525</v>
      </c>
      <c r="J583" s="29">
        <v>40110</v>
      </c>
      <c r="K583" s="29"/>
      <c r="L583" s="31" t="s">
        <v>10414</v>
      </c>
      <c r="M583" s="30">
        <v>354700</v>
      </c>
      <c r="V583" s="3" t="s">
        <v>594</v>
      </c>
      <c r="W583" s="4">
        <v>1750</v>
      </c>
      <c r="AD583"/>
      <c r="AE583"/>
      <c r="AH583" s="225" t="s">
        <v>19597</v>
      </c>
      <c r="AI583" s="225" t="s">
        <v>19598</v>
      </c>
      <c r="AJ583" s="225">
        <v>512700</v>
      </c>
    </row>
    <row r="584" spans="1:39" x14ac:dyDescent="0.25">
      <c r="A584" s="28" t="s">
        <v>11015</v>
      </c>
      <c r="B584" s="28"/>
      <c r="C584" s="28" t="s">
        <v>3416</v>
      </c>
      <c r="D584" s="29">
        <v>8342</v>
      </c>
      <c r="E584" s="29"/>
      <c r="F584" s="28" t="s">
        <v>6700</v>
      </c>
      <c r="G584" s="29">
        <v>36000</v>
      </c>
      <c r="H584" s="29"/>
      <c r="I584" s="28" t="s">
        <v>8526</v>
      </c>
      <c r="J584" s="29">
        <v>40180</v>
      </c>
      <c r="K584" s="29"/>
      <c r="L584" s="31" t="s">
        <v>10415</v>
      </c>
      <c r="M584" s="30">
        <v>358120</v>
      </c>
      <c r="V584" s="3" t="s">
        <v>595</v>
      </c>
      <c r="W584" s="4">
        <v>1750</v>
      </c>
      <c r="AD584"/>
      <c r="AE584"/>
      <c r="AH584" s="226" t="s">
        <v>19599</v>
      </c>
      <c r="AI584" s="226" t="s">
        <v>19600</v>
      </c>
      <c r="AJ584" s="226">
        <v>525500</v>
      </c>
    </row>
    <row r="585" spans="1:39" x14ac:dyDescent="0.25">
      <c r="A585" s="28" t="s">
        <v>11016</v>
      </c>
      <c r="B585" s="28"/>
      <c r="C585" s="28" t="s">
        <v>3417</v>
      </c>
      <c r="D585" s="29">
        <v>8342</v>
      </c>
      <c r="E585" s="29"/>
      <c r="F585" s="28" t="s">
        <v>6701</v>
      </c>
      <c r="G585" s="29">
        <v>32700</v>
      </c>
      <c r="H585" s="29"/>
      <c r="I585" s="28" t="s">
        <v>8527</v>
      </c>
      <c r="J585" s="29">
        <v>40300</v>
      </c>
      <c r="K585" s="29"/>
      <c r="L585" s="31" t="s">
        <v>10416</v>
      </c>
      <c r="M585" s="30">
        <v>354500</v>
      </c>
      <c r="V585" s="3" t="s">
        <v>596</v>
      </c>
      <c r="W585" s="4">
        <v>1750</v>
      </c>
      <c r="AD585"/>
      <c r="AE585"/>
      <c r="AH585" s="225" t="s">
        <v>19601</v>
      </c>
      <c r="AI585" s="225" t="s">
        <v>19602</v>
      </c>
      <c r="AJ585" s="225">
        <v>573500</v>
      </c>
    </row>
    <row r="586" spans="1:39" x14ac:dyDescent="0.25">
      <c r="A586" s="28" t="s">
        <v>11017</v>
      </c>
      <c r="B586" s="28"/>
      <c r="C586" s="28" t="s">
        <v>3418</v>
      </c>
      <c r="D586" s="29">
        <v>8342</v>
      </c>
      <c r="E586" s="29"/>
      <c r="F586" s="28" t="s">
        <v>6702</v>
      </c>
      <c r="G586" s="29">
        <v>34000</v>
      </c>
      <c r="H586" s="29"/>
      <c r="I586" s="28" t="s">
        <v>8528</v>
      </c>
      <c r="J586" s="29">
        <v>40280</v>
      </c>
      <c r="K586" s="29"/>
      <c r="L586" s="31" t="s">
        <v>10417</v>
      </c>
      <c r="M586" s="30">
        <v>354500</v>
      </c>
      <c r="V586" s="3" t="s">
        <v>597</v>
      </c>
      <c r="W586" s="4">
        <v>1750</v>
      </c>
      <c r="AD586"/>
      <c r="AE586"/>
      <c r="AH586" s="232" t="s">
        <v>19603</v>
      </c>
      <c r="AI586" s="232" t="s">
        <v>19604</v>
      </c>
      <c r="AJ586" s="232">
        <v>574500</v>
      </c>
    </row>
    <row r="587" spans="1:39" x14ac:dyDescent="0.25">
      <c r="A587" s="28" t="s">
        <v>11018</v>
      </c>
      <c r="B587" s="28"/>
      <c r="C587" s="28" t="s">
        <v>3419</v>
      </c>
      <c r="D587" s="29">
        <v>8342</v>
      </c>
      <c r="E587" s="29"/>
      <c r="F587" s="28" t="s">
        <v>6703</v>
      </c>
      <c r="G587" s="29">
        <v>34000</v>
      </c>
      <c r="H587" s="29"/>
      <c r="I587" s="28" t="s">
        <v>8529</v>
      </c>
      <c r="J587" s="29">
        <v>40320</v>
      </c>
      <c r="K587" s="29"/>
      <c r="L587" s="31" t="s">
        <v>10418</v>
      </c>
      <c r="M587" s="30">
        <v>356950</v>
      </c>
      <c r="V587" s="3" t="s">
        <v>598</v>
      </c>
      <c r="W587" s="4">
        <v>1750</v>
      </c>
      <c r="AD587"/>
      <c r="AE587"/>
      <c r="AH587" s="233" t="s">
        <v>19605</v>
      </c>
      <c r="AI587" s="233" t="s">
        <v>19606</v>
      </c>
      <c r="AJ587" s="233">
        <v>584000</v>
      </c>
    </row>
    <row r="588" spans="1:39" x14ac:dyDescent="0.25">
      <c r="A588" s="28" t="s">
        <v>11019</v>
      </c>
      <c r="B588" s="28"/>
      <c r="C588" s="28" t="s">
        <v>3420</v>
      </c>
      <c r="D588" s="29">
        <v>8345</v>
      </c>
      <c r="E588" s="29"/>
      <c r="F588" s="28" t="s">
        <v>6704</v>
      </c>
      <c r="G588" s="29">
        <v>34000</v>
      </c>
      <c r="H588" s="29"/>
      <c r="I588" s="28" t="s">
        <v>8530</v>
      </c>
      <c r="J588" s="29"/>
      <c r="K588" s="29"/>
      <c r="L588" s="31" t="s">
        <v>10419</v>
      </c>
      <c r="M588" s="30">
        <v>357240</v>
      </c>
      <c r="V588" s="3" t="s">
        <v>599</v>
      </c>
      <c r="W588" s="4">
        <v>1750</v>
      </c>
      <c r="AD588"/>
      <c r="AE588"/>
      <c r="AH588" s="232" t="s">
        <v>19607</v>
      </c>
      <c r="AI588" s="232" t="s">
        <v>19608</v>
      </c>
      <c r="AJ588" s="232">
        <v>556500</v>
      </c>
    </row>
    <row r="589" spans="1:39" x14ac:dyDescent="0.25">
      <c r="A589" s="28" t="s">
        <v>11020</v>
      </c>
      <c r="B589" s="28"/>
      <c r="C589" s="28" t="s">
        <v>3421</v>
      </c>
      <c r="D589" s="29">
        <v>8348</v>
      </c>
      <c r="E589" s="29"/>
      <c r="F589" s="28" t="s">
        <v>6705</v>
      </c>
      <c r="G589" s="29">
        <v>33400</v>
      </c>
      <c r="H589" s="29"/>
      <c r="I589" s="28" t="s">
        <v>8531</v>
      </c>
      <c r="J589" s="29">
        <v>40600</v>
      </c>
      <c r="K589" s="29"/>
      <c r="L589" s="31" t="s">
        <v>10420</v>
      </c>
      <c r="M589" s="30">
        <v>357500</v>
      </c>
      <c r="V589" s="3" t="s">
        <v>600</v>
      </c>
      <c r="W589" s="4">
        <v>1750</v>
      </c>
      <c r="AD589"/>
      <c r="AE589"/>
      <c r="AH589" s="226" t="s">
        <v>19609</v>
      </c>
      <c r="AI589" s="226" t="s">
        <v>19610</v>
      </c>
      <c r="AJ589" s="226">
        <v>537000</v>
      </c>
    </row>
    <row r="590" spans="1:39" x14ac:dyDescent="0.25">
      <c r="A590" s="28" t="s">
        <v>11021</v>
      </c>
      <c r="B590" s="28"/>
      <c r="C590" s="28" t="s">
        <v>3422</v>
      </c>
      <c r="D590" s="29">
        <v>8348</v>
      </c>
      <c r="E590" s="29"/>
      <c r="F590" s="28" t="s">
        <v>6706</v>
      </c>
      <c r="G590" s="29">
        <v>32900</v>
      </c>
      <c r="H590" s="29"/>
      <c r="I590" s="28" t="s">
        <v>8532</v>
      </c>
      <c r="J590" s="29">
        <v>40690</v>
      </c>
      <c r="K590" s="29"/>
      <c r="L590" s="31" t="s">
        <v>10421</v>
      </c>
      <c r="M590" s="30">
        <v>358500</v>
      </c>
      <c r="V590" s="3" t="s">
        <v>601</v>
      </c>
      <c r="W590" s="4">
        <v>1750</v>
      </c>
      <c r="AD590"/>
      <c r="AE590"/>
      <c r="AH590" s="225" t="s">
        <v>19611</v>
      </c>
      <c r="AI590" s="225" t="s">
        <v>19612</v>
      </c>
      <c r="AJ590" s="225">
        <v>542500</v>
      </c>
    </row>
    <row r="591" spans="1:39" x14ac:dyDescent="0.25">
      <c r="A591" s="28" t="s">
        <v>11022</v>
      </c>
      <c r="B591" s="28"/>
      <c r="C591" s="28" t="s">
        <v>3423</v>
      </c>
      <c r="D591" s="29">
        <v>8348</v>
      </c>
      <c r="E591" s="29"/>
      <c r="F591" s="28" t="s">
        <v>6707</v>
      </c>
      <c r="G591" s="29">
        <v>33400</v>
      </c>
      <c r="H591" s="29"/>
      <c r="I591" s="28" t="s">
        <v>8533</v>
      </c>
      <c r="J591" s="29">
        <v>40550</v>
      </c>
      <c r="K591" s="29"/>
      <c r="L591" s="31" t="s">
        <v>10422</v>
      </c>
      <c r="M591" s="30">
        <v>358970</v>
      </c>
      <c r="V591" s="3" t="s">
        <v>602</v>
      </c>
      <c r="W591" s="4">
        <v>1750</v>
      </c>
      <c r="AD591"/>
      <c r="AE591"/>
      <c r="AH591" s="226" t="s">
        <v>19613</v>
      </c>
      <c r="AI591" s="226" t="s">
        <v>19614</v>
      </c>
      <c r="AJ591" s="226">
        <v>537500</v>
      </c>
    </row>
    <row r="592" spans="1:39" x14ac:dyDescent="0.25">
      <c r="A592" s="28" t="s">
        <v>11023</v>
      </c>
      <c r="B592" s="28"/>
      <c r="C592" s="28" t="s">
        <v>3424</v>
      </c>
      <c r="D592" s="29">
        <v>8354</v>
      </c>
      <c r="E592" s="29"/>
      <c r="F592" s="28" t="s">
        <v>6708</v>
      </c>
      <c r="G592" s="29">
        <v>33000</v>
      </c>
      <c r="H592" s="29"/>
      <c r="I592" s="28" t="s">
        <v>8534</v>
      </c>
      <c r="J592" s="29">
        <v>40520</v>
      </c>
      <c r="K592" s="29"/>
      <c r="L592" s="31" t="s">
        <v>10423</v>
      </c>
      <c r="M592" s="30">
        <v>359300</v>
      </c>
      <c r="V592" s="3" t="s">
        <v>603</v>
      </c>
      <c r="W592" s="4">
        <v>1750</v>
      </c>
      <c r="AD592"/>
      <c r="AE592"/>
      <c r="AH592" s="225" t="s">
        <v>19615</v>
      </c>
      <c r="AI592" s="225" t="s">
        <v>19616</v>
      </c>
      <c r="AJ592" s="225">
        <v>506000</v>
      </c>
    </row>
    <row r="593" spans="1:38" x14ac:dyDescent="0.25">
      <c r="A593" s="28" t="s">
        <v>11024</v>
      </c>
      <c r="B593" s="28"/>
      <c r="C593" s="28" t="s">
        <v>3425</v>
      </c>
      <c r="D593" s="29">
        <v>8354</v>
      </c>
      <c r="E593" s="29"/>
      <c r="F593" s="28" t="s">
        <v>6709</v>
      </c>
      <c r="G593" s="29">
        <v>32900</v>
      </c>
      <c r="H593" s="29"/>
      <c r="I593" s="28" t="s">
        <v>8535</v>
      </c>
      <c r="J593" s="29">
        <v>40580</v>
      </c>
      <c r="K593" s="29"/>
      <c r="L593" s="31" t="s">
        <v>10424</v>
      </c>
      <c r="M593" s="30">
        <v>358620</v>
      </c>
      <c r="V593" s="3" t="s">
        <v>604</v>
      </c>
      <c r="W593" s="4">
        <v>1750</v>
      </c>
      <c r="AD593"/>
      <c r="AE593"/>
      <c r="AH593" s="226" t="s">
        <v>19617</v>
      </c>
      <c r="AI593" s="226" t="s">
        <v>19618</v>
      </c>
      <c r="AJ593" s="226">
        <v>491000</v>
      </c>
    </row>
    <row r="594" spans="1:38" x14ac:dyDescent="0.25">
      <c r="A594" s="28" t="s">
        <v>11025</v>
      </c>
      <c r="B594" s="28"/>
      <c r="C594" s="28" t="s">
        <v>3426</v>
      </c>
      <c r="D594" s="29">
        <v>8354</v>
      </c>
      <c r="E594" s="29"/>
      <c r="F594" s="28" t="s">
        <v>6710</v>
      </c>
      <c r="G594" s="29">
        <v>32900</v>
      </c>
      <c r="H594" s="29"/>
      <c r="I594" s="28" t="s">
        <v>8536</v>
      </c>
      <c r="J594" s="29">
        <v>40540</v>
      </c>
      <c r="K594" s="29"/>
      <c r="L594" s="31" t="s">
        <v>10425</v>
      </c>
      <c r="M594" s="30">
        <v>361070</v>
      </c>
      <c r="V594" s="3" t="s">
        <v>605</v>
      </c>
      <c r="W594" s="4">
        <v>1750</v>
      </c>
      <c r="AD594"/>
      <c r="AE594"/>
      <c r="AH594" s="225" t="s">
        <v>19619</v>
      </c>
      <c r="AI594" s="225" t="s">
        <v>19620</v>
      </c>
      <c r="AJ594" s="225">
        <v>513000</v>
      </c>
    </row>
    <row r="595" spans="1:38" x14ac:dyDescent="0.25">
      <c r="A595" s="28" t="s">
        <v>11026</v>
      </c>
      <c r="B595" s="28"/>
      <c r="C595" s="28" t="s">
        <v>3427</v>
      </c>
      <c r="D595" s="29">
        <v>8354</v>
      </c>
      <c r="E595" s="29"/>
      <c r="F595" s="28" t="s">
        <v>6711</v>
      </c>
      <c r="G595" s="29">
        <v>32900</v>
      </c>
      <c r="H595" s="29"/>
      <c r="I595" s="28" t="s">
        <v>8537</v>
      </c>
      <c r="J595" s="29"/>
      <c r="K595" s="29"/>
      <c r="L595" s="31" t="s">
        <v>10426</v>
      </c>
      <c r="M595" s="30">
        <v>372000</v>
      </c>
      <c r="V595" s="3" t="s">
        <v>606</v>
      </c>
      <c r="W595" s="4">
        <v>1750</v>
      </c>
      <c r="AD595"/>
      <c r="AE595"/>
      <c r="AH595" s="226" t="s">
        <v>19621</v>
      </c>
      <c r="AI595" s="226" t="s">
        <v>19622</v>
      </c>
      <c r="AJ595" s="226">
        <v>506000</v>
      </c>
    </row>
    <row r="596" spans="1:38" x14ac:dyDescent="0.25">
      <c r="A596" s="28" t="s">
        <v>11027</v>
      </c>
      <c r="B596" s="28"/>
      <c r="C596" s="28" t="s">
        <v>3428</v>
      </c>
      <c r="D596" s="29">
        <v>8354</v>
      </c>
      <c r="E596" s="29"/>
      <c r="F596" s="28" t="s">
        <v>6712</v>
      </c>
      <c r="G596" s="29">
        <v>32900</v>
      </c>
      <c r="H596" s="29"/>
      <c r="I596" s="28" t="s">
        <v>8538</v>
      </c>
      <c r="J596" s="29">
        <v>40540</v>
      </c>
      <c r="K596" s="29"/>
      <c r="L596" s="31" t="s">
        <v>10427</v>
      </c>
      <c r="M596" s="30">
        <v>375600</v>
      </c>
      <c r="V596" s="3" t="s">
        <v>607</v>
      </c>
      <c r="W596" s="4">
        <v>1750</v>
      </c>
      <c r="AD596"/>
      <c r="AE596"/>
      <c r="AH596" s="225" t="s">
        <v>19623</v>
      </c>
      <c r="AI596" s="225" t="s">
        <v>19624</v>
      </c>
      <c r="AJ596" s="225">
        <v>498000</v>
      </c>
    </row>
    <row r="597" spans="1:38" x14ac:dyDescent="0.25">
      <c r="A597" s="28" t="s">
        <v>11028</v>
      </c>
      <c r="B597" s="28"/>
      <c r="C597" s="28" t="s">
        <v>3429</v>
      </c>
      <c r="D597" s="29">
        <v>8354</v>
      </c>
      <c r="E597" s="29"/>
      <c r="F597" s="28" t="s">
        <v>6713</v>
      </c>
      <c r="G597" s="29">
        <v>29500</v>
      </c>
      <c r="H597" s="29"/>
      <c r="I597" s="28" t="s">
        <v>8539</v>
      </c>
      <c r="J597" s="29">
        <v>40660</v>
      </c>
      <c r="K597" s="29"/>
      <c r="L597" s="31" t="s">
        <v>10428</v>
      </c>
      <c r="M597" s="30">
        <v>374350</v>
      </c>
      <c r="V597" s="3" t="s">
        <v>608</v>
      </c>
      <c r="W597" s="4">
        <v>1750</v>
      </c>
      <c r="AD597"/>
      <c r="AE597"/>
      <c r="AH597" s="226" t="s">
        <v>19625</v>
      </c>
      <c r="AI597" s="226" t="s">
        <v>19626</v>
      </c>
      <c r="AJ597" s="226">
        <v>439000</v>
      </c>
    </row>
    <row r="598" spans="1:38" x14ac:dyDescent="0.25">
      <c r="A598" s="28" t="s">
        <v>11029</v>
      </c>
      <c r="B598" s="28"/>
      <c r="C598" s="28" t="s">
        <v>3430</v>
      </c>
      <c r="D598" s="29">
        <v>8357</v>
      </c>
      <c r="E598" s="29"/>
      <c r="F598" s="28" t="s">
        <v>6714</v>
      </c>
      <c r="G598" s="29">
        <v>29500</v>
      </c>
      <c r="H598" s="29"/>
      <c r="I598" s="28" t="s">
        <v>8540</v>
      </c>
      <c r="J598" s="29">
        <v>40720</v>
      </c>
      <c r="K598" s="29"/>
      <c r="L598" s="31" t="s">
        <v>17708</v>
      </c>
      <c r="M598" s="30">
        <v>378280</v>
      </c>
      <c r="V598" s="3" t="s">
        <v>609</v>
      </c>
      <c r="W598" s="4">
        <v>1750</v>
      </c>
      <c r="AD598"/>
      <c r="AE598"/>
      <c r="AH598" s="225" t="s">
        <v>19627</v>
      </c>
      <c r="AI598" s="225" t="s">
        <v>19628</v>
      </c>
      <c r="AJ598" s="225">
        <v>438000</v>
      </c>
    </row>
    <row r="599" spans="1:38" x14ac:dyDescent="0.25">
      <c r="A599" s="28" t="s">
        <v>11030</v>
      </c>
      <c r="B599" s="28"/>
      <c r="C599" s="28" t="s">
        <v>3431</v>
      </c>
      <c r="D599" s="29">
        <v>8357</v>
      </c>
      <c r="E599" s="29"/>
      <c r="F599" s="28" t="s">
        <v>6715</v>
      </c>
      <c r="G599" s="29">
        <v>32000</v>
      </c>
      <c r="H599" s="29"/>
      <c r="I599" s="28" t="s">
        <v>8541</v>
      </c>
      <c r="J599" s="29">
        <v>40700</v>
      </c>
      <c r="K599" s="29"/>
      <c r="L599" s="31" t="s">
        <v>17709</v>
      </c>
      <c r="M599" s="30">
        <v>386910</v>
      </c>
      <c r="V599" s="3" t="s">
        <v>610</v>
      </c>
      <c r="W599" s="4">
        <v>1750</v>
      </c>
      <c r="AD599"/>
      <c r="AE599"/>
      <c r="AH599" s="226" t="s">
        <v>19629</v>
      </c>
      <c r="AI599" s="226" t="s">
        <v>19630</v>
      </c>
      <c r="AJ599" s="226">
        <v>453000</v>
      </c>
    </row>
    <row r="600" spans="1:38" x14ac:dyDescent="0.25">
      <c r="A600" s="28" t="s">
        <v>11031</v>
      </c>
      <c r="B600" s="28"/>
      <c r="C600" s="28" t="s">
        <v>3432</v>
      </c>
      <c r="D600" s="29">
        <v>8357</v>
      </c>
      <c r="E600" s="29"/>
      <c r="F600" s="28" t="s">
        <v>6716</v>
      </c>
      <c r="G600" s="29">
        <v>31800</v>
      </c>
      <c r="H600" s="29"/>
      <c r="I600" s="28" t="s">
        <v>8542</v>
      </c>
      <c r="J600" s="29">
        <v>40740</v>
      </c>
      <c r="K600" s="29"/>
      <c r="L600" s="31" t="s">
        <v>17697</v>
      </c>
      <c r="M600" s="30">
        <v>385330</v>
      </c>
      <c r="V600" s="3" t="s">
        <v>611</v>
      </c>
      <c r="W600" s="4">
        <v>1750</v>
      </c>
      <c r="AD600"/>
      <c r="AE600"/>
      <c r="AH600" s="225" t="s">
        <v>19631</v>
      </c>
      <c r="AI600" s="225" t="s">
        <v>19632</v>
      </c>
      <c r="AJ600" s="225">
        <v>475000</v>
      </c>
    </row>
    <row r="601" spans="1:38" x14ac:dyDescent="0.25">
      <c r="A601" s="28" t="s">
        <v>11032</v>
      </c>
      <c r="B601" s="28"/>
      <c r="C601" s="28" t="s">
        <v>3433</v>
      </c>
      <c r="D601" s="29">
        <v>8358</v>
      </c>
      <c r="E601" s="29"/>
      <c r="F601" s="28" t="s">
        <v>6717</v>
      </c>
      <c r="G601" s="29">
        <v>31800</v>
      </c>
      <c r="H601" s="29"/>
      <c r="I601" s="28" t="s">
        <v>8543</v>
      </c>
      <c r="J601" s="29"/>
      <c r="K601" s="29"/>
      <c r="L601" s="31" t="s">
        <v>17696</v>
      </c>
      <c r="M601" s="30">
        <v>396200</v>
      </c>
      <c r="V601" s="3" t="s">
        <v>612</v>
      </c>
      <c r="W601" s="4">
        <v>1750</v>
      </c>
      <c r="AD601"/>
      <c r="AE601"/>
      <c r="AH601" s="226" t="s">
        <v>19633</v>
      </c>
      <c r="AI601" s="226" t="s">
        <v>19634</v>
      </c>
      <c r="AJ601" s="226">
        <v>462000</v>
      </c>
    </row>
    <row r="602" spans="1:38" x14ac:dyDescent="0.25">
      <c r="A602" s="28" t="s">
        <v>11033</v>
      </c>
      <c r="B602" s="28"/>
      <c r="C602" s="28" t="s">
        <v>3434</v>
      </c>
      <c r="D602" s="29">
        <v>8358</v>
      </c>
      <c r="E602" s="29"/>
      <c r="F602" s="28" t="s">
        <v>6718</v>
      </c>
      <c r="G602" s="29">
        <v>31800</v>
      </c>
      <c r="H602" s="29"/>
      <c r="I602" s="28" t="s">
        <v>8544</v>
      </c>
      <c r="J602" s="29"/>
      <c r="K602" s="29"/>
      <c r="L602" s="31" t="s">
        <v>17710</v>
      </c>
      <c r="M602" s="30">
        <v>401500</v>
      </c>
      <c r="V602" s="3" t="s">
        <v>613</v>
      </c>
      <c r="W602" s="4">
        <v>1750</v>
      </c>
      <c r="AD602"/>
      <c r="AE602"/>
      <c r="AH602" s="225" t="s">
        <v>19635</v>
      </c>
      <c r="AI602" s="225" t="s">
        <v>19636</v>
      </c>
      <c r="AJ602" s="225">
        <v>465500</v>
      </c>
    </row>
    <row r="603" spans="1:38" x14ac:dyDescent="0.25">
      <c r="A603" s="28" t="s">
        <v>11034</v>
      </c>
      <c r="B603" s="28"/>
      <c r="C603" s="28" t="s">
        <v>3435</v>
      </c>
      <c r="D603" s="29">
        <v>8362</v>
      </c>
      <c r="E603" s="29"/>
      <c r="F603" s="28" t="s">
        <v>6719</v>
      </c>
      <c r="G603" s="29">
        <v>31000</v>
      </c>
      <c r="H603" s="29"/>
      <c r="I603" s="28" t="s">
        <v>8545</v>
      </c>
      <c r="J603" s="29">
        <v>40830</v>
      </c>
      <c r="K603" s="29"/>
      <c r="L603" s="31" t="s">
        <v>17695</v>
      </c>
      <c r="M603" s="30">
        <v>406000</v>
      </c>
      <c r="V603" s="3" t="s">
        <v>614</v>
      </c>
      <c r="W603" s="4">
        <v>1750</v>
      </c>
      <c r="AD603"/>
      <c r="AE603"/>
      <c r="AH603" s="226" t="s">
        <v>19637</v>
      </c>
      <c r="AI603" s="226" t="s">
        <v>19638</v>
      </c>
      <c r="AJ603" s="226">
        <v>470000</v>
      </c>
    </row>
    <row r="604" spans="1:38" x14ac:dyDescent="0.25">
      <c r="A604" s="28" t="s">
        <v>11035</v>
      </c>
      <c r="B604" s="28"/>
      <c r="C604" s="28" t="s">
        <v>3436</v>
      </c>
      <c r="D604" s="29">
        <v>8361</v>
      </c>
      <c r="E604" s="29"/>
      <c r="F604" s="28" t="s">
        <v>6720</v>
      </c>
      <c r="G604" s="29">
        <v>30700</v>
      </c>
      <c r="H604" s="29"/>
      <c r="I604" s="28" t="s">
        <v>8546</v>
      </c>
      <c r="J604" s="29">
        <v>40990</v>
      </c>
      <c r="K604" s="29"/>
      <c r="L604" s="31" t="s">
        <v>17711</v>
      </c>
      <c r="M604" s="30">
        <v>410800</v>
      </c>
      <c r="V604" s="3" t="s">
        <v>615</v>
      </c>
      <c r="W604" s="4">
        <v>1750</v>
      </c>
      <c r="AD604"/>
      <c r="AE604"/>
      <c r="AH604" s="225" t="s">
        <v>19639</v>
      </c>
      <c r="AI604" s="225" t="s">
        <v>19640</v>
      </c>
      <c r="AJ604" s="225">
        <v>481000</v>
      </c>
      <c r="AK604">
        <f>AVERAGE(AJ580:AJ604)</f>
        <v>505344</v>
      </c>
      <c r="AL604" s="227" t="s">
        <v>19641</v>
      </c>
    </row>
    <row r="605" spans="1:38" x14ac:dyDescent="0.25">
      <c r="A605" s="28" t="s">
        <v>11036</v>
      </c>
      <c r="B605" s="28"/>
      <c r="C605" s="28" t="s">
        <v>3437</v>
      </c>
      <c r="D605" s="29">
        <v>8360</v>
      </c>
      <c r="E605" s="29"/>
      <c r="F605" s="28" t="s">
        <v>6721</v>
      </c>
      <c r="G605" s="29">
        <v>30500</v>
      </c>
      <c r="H605" s="29"/>
      <c r="I605" s="28" t="s">
        <v>8547</v>
      </c>
      <c r="J605" s="29">
        <v>41360</v>
      </c>
      <c r="K605" s="29"/>
      <c r="L605" s="31" t="s">
        <v>17694</v>
      </c>
      <c r="M605" s="30">
        <v>415200</v>
      </c>
      <c r="V605" s="3" t="s">
        <v>616</v>
      </c>
      <c r="W605" s="4">
        <v>1750</v>
      </c>
      <c r="AD605"/>
      <c r="AE605"/>
      <c r="AH605" s="226" t="s">
        <v>19642</v>
      </c>
      <c r="AI605" s="226" t="s">
        <v>19643</v>
      </c>
      <c r="AJ605" s="226">
        <v>507000</v>
      </c>
      <c r="AK605" s="234"/>
    </row>
    <row r="606" spans="1:38" x14ac:dyDescent="0.25">
      <c r="A606" s="28" t="s">
        <v>11037</v>
      </c>
      <c r="B606" s="28"/>
      <c r="C606" s="28" t="s">
        <v>3438</v>
      </c>
      <c r="D606" s="29">
        <v>8360</v>
      </c>
      <c r="E606" s="29"/>
      <c r="F606" s="28" t="s">
        <v>6722</v>
      </c>
      <c r="G606" s="29">
        <v>30000</v>
      </c>
      <c r="H606" s="29"/>
      <c r="I606" s="28" t="s">
        <v>8548</v>
      </c>
      <c r="J606" s="29">
        <v>41220</v>
      </c>
      <c r="K606" s="29"/>
      <c r="L606" s="31" t="s">
        <v>17712</v>
      </c>
      <c r="M606" s="30">
        <v>422600</v>
      </c>
      <c r="V606" s="3" t="s">
        <v>617</v>
      </c>
      <c r="W606" s="4">
        <v>1750</v>
      </c>
      <c r="AD606"/>
      <c r="AE606"/>
      <c r="AH606" s="225" t="s">
        <v>19644</v>
      </c>
      <c r="AI606" s="225" t="s">
        <v>19645</v>
      </c>
      <c r="AJ606" s="225">
        <v>509000</v>
      </c>
    </row>
    <row r="607" spans="1:38" x14ac:dyDescent="0.25">
      <c r="A607" s="28" t="s">
        <v>11038</v>
      </c>
      <c r="B607" s="28"/>
      <c r="C607" s="28" t="s">
        <v>3439</v>
      </c>
      <c r="D607" s="29">
        <v>8358</v>
      </c>
      <c r="E607" s="29"/>
      <c r="F607" s="28" t="s">
        <v>6723</v>
      </c>
      <c r="G607" s="29">
        <v>29800</v>
      </c>
      <c r="H607" s="29"/>
      <c r="I607" s="28" t="s">
        <v>8549</v>
      </c>
      <c r="J607" s="29">
        <v>41010</v>
      </c>
      <c r="K607" s="29"/>
      <c r="L607" s="31" t="s">
        <v>17713</v>
      </c>
      <c r="M607" s="30">
        <v>439500</v>
      </c>
      <c r="V607" s="3" t="s">
        <v>618</v>
      </c>
      <c r="W607" s="4">
        <v>1750</v>
      </c>
      <c r="AD607"/>
      <c r="AE607"/>
      <c r="AH607" s="226" t="s">
        <v>19646</v>
      </c>
      <c r="AI607" s="226" t="s">
        <v>19647</v>
      </c>
      <c r="AJ607" s="226">
        <v>511500</v>
      </c>
    </row>
    <row r="608" spans="1:38" x14ac:dyDescent="0.25">
      <c r="A608" s="28" t="s">
        <v>11039</v>
      </c>
      <c r="B608" s="28"/>
      <c r="C608" s="28" t="s">
        <v>3440</v>
      </c>
      <c r="D608" s="29">
        <v>8358</v>
      </c>
      <c r="E608" s="29"/>
      <c r="F608" s="28" t="s">
        <v>6724</v>
      </c>
      <c r="G608" s="29">
        <v>29800</v>
      </c>
      <c r="H608" s="29"/>
      <c r="I608" s="28" t="s">
        <v>8550</v>
      </c>
      <c r="J608" s="29">
        <v>41000</v>
      </c>
      <c r="K608" s="29"/>
      <c r="L608" s="31" t="s">
        <v>17714</v>
      </c>
      <c r="M608" s="30">
        <v>429000</v>
      </c>
      <c r="V608" s="3" t="s">
        <v>619</v>
      </c>
      <c r="W608" s="4">
        <v>1750</v>
      </c>
      <c r="AD608"/>
      <c r="AE608"/>
      <c r="AH608" s="225" t="s">
        <v>19648</v>
      </c>
      <c r="AI608" s="225" t="s">
        <v>19649</v>
      </c>
      <c r="AJ608" s="225">
        <v>524500</v>
      </c>
    </row>
    <row r="609" spans="1:38" x14ac:dyDescent="0.25">
      <c r="A609" s="28" t="s">
        <v>11040</v>
      </c>
      <c r="B609" s="28"/>
      <c r="C609" s="28" t="s">
        <v>3441</v>
      </c>
      <c r="D609" s="29">
        <v>8358</v>
      </c>
      <c r="E609" s="29"/>
      <c r="F609" s="28" t="s">
        <v>6725</v>
      </c>
      <c r="G609" s="29">
        <v>29800</v>
      </c>
      <c r="H609" s="29"/>
      <c r="I609" s="28" t="s">
        <v>8551</v>
      </c>
      <c r="J609" s="29"/>
      <c r="K609" s="29"/>
      <c r="L609" s="31" t="s">
        <v>17693</v>
      </c>
      <c r="M609" s="30">
        <v>406300</v>
      </c>
      <c r="V609" s="3" t="s">
        <v>620</v>
      </c>
      <c r="W609" s="4">
        <v>1750</v>
      </c>
      <c r="AD609"/>
      <c r="AE609"/>
      <c r="AH609" s="226" t="s">
        <v>19650</v>
      </c>
      <c r="AI609" s="226" t="s">
        <v>19651</v>
      </c>
      <c r="AJ609" s="226">
        <v>538500</v>
      </c>
    </row>
    <row r="610" spans="1:38" x14ac:dyDescent="0.25">
      <c r="A610" s="28" t="s">
        <v>11041</v>
      </c>
      <c r="B610" s="28"/>
      <c r="C610" s="28" t="s">
        <v>3442</v>
      </c>
      <c r="D610" s="29">
        <v>8358</v>
      </c>
      <c r="E610" s="29"/>
      <c r="F610" s="28" t="s">
        <v>6726</v>
      </c>
      <c r="G610" s="29">
        <v>29400</v>
      </c>
      <c r="H610" s="29"/>
      <c r="I610" s="28" t="s">
        <v>8552</v>
      </c>
      <c r="J610" s="29">
        <v>40960</v>
      </c>
      <c r="K610" s="29"/>
      <c r="L610" s="31" t="s">
        <v>17715</v>
      </c>
      <c r="M610" s="30">
        <v>409500</v>
      </c>
      <c r="V610" s="3" t="s">
        <v>621</v>
      </c>
      <c r="W610" s="4">
        <v>1750</v>
      </c>
      <c r="AD610"/>
      <c r="AE610"/>
      <c r="AH610" s="225" t="s">
        <v>19652</v>
      </c>
      <c r="AI610" s="225" t="s">
        <v>19653</v>
      </c>
      <c r="AJ610" s="225">
        <v>549500</v>
      </c>
    </row>
    <row r="611" spans="1:38" x14ac:dyDescent="0.25">
      <c r="A611" s="28" t="s">
        <v>11042</v>
      </c>
      <c r="B611" s="28"/>
      <c r="C611" s="28" t="s">
        <v>3443</v>
      </c>
      <c r="D611" s="29">
        <v>8353</v>
      </c>
      <c r="E611" s="29"/>
      <c r="F611" s="28" t="s">
        <v>6727</v>
      </c>
      <c r="G611" s="29">
        <v>28500</v>
      </c>
      <c r="H611" s="29"/>
      <c r="I611" s="28" t="s">
        <v>8553</v>
      </c>
      <c r="J611" s="29"/>
      <c r="K611" s="29"/>
      <c r="L611" s="31" t="s">
        <v>17716</v>
      </c>
      <c r="M611" s="30">
        <v>400000</v>
      </c>
      <c r="V611" s="3" t="s">
        <v>622</v>
      </c>
      <c r="W611" s="4">
        <v>1750</v>
      </c>
      <c r="AD611"/>
      <c r="AE611"/>
      <c r="AH611" s="226" t="s">
        <v>19654</v>
      </c>
      <c r="AI611" s="226" t="s">
        <v>19655</v>
      </c>
      <c r="AJ611" s="226">
        <v>539000</v>
      </c>
    </row>
    <row r="612" spans="1:38" x14ac:dyDescent="0.25">
      <c r="A612" s="28" t="s">
        <v>11043</v>
      </c>
      <c r="B612" s="28"/>
      <c r="C612" s="28" t="s">
        <v>3444</v>
      </c>
      <c r="D612" s="29">
        <v>8354</v>
      </c>
      <c r="E612" s="29"/>
      <c r="F612" s="28" t="s">
        <v>6728</v>
      </c>
      <c r="G612" s="29">
        <v>28000</v>
      </c>
      <c r="H612" s="29"/>
      <c r="I612" s="28" t="s">
        <v>8554</v>
      </c>
      <c r="J612" s="29">
        <v>40940</v>
      </c>
      <c r="K612" s="29"/>
      <c r="L612" s="31" t="s">
        <v>17717</v>
      </c>
      <c r="M612" s="30">
        <v>401000</v>
      </c>
      <c r="V612" s="3" t="s">
        <v>623</v>
      </c>
      <c r="W612" s="4">
        <v>1750</v>
      </c>
      <c r="AD612"/>
      <c r="AE612"/>
      <c r="AH612" s="225" t="s">
        <v>19656</v>
      </c>
      <c r="AI612" s="225" t="s">
        <v>19657</v>
      </c>
      <c r="AJ612" s="225">
        <v>534000</v>
      </c>
    </row>
    <row r="613" spans="1:38" x14ac:dyDescent="0.25">
      <c r="A613" s="28" t="s">
        <v>11044</v>
      </c>
      <c r="B613" s="28"/>
      <c r="C613" s="28" t="s">
        <v>3445</v>
      </c>
      <c r="D613" s="29">
        <v>8354</v>
      </c>
      <c r="E613" s="29"/>
      <c r="F613" s="28" t="s">
        <v>6729</v>
      </c>
      <c r="G613" s="29">
        <v>26500</v>
      </c>
      <c r="H613" s="29"/>
      <c r="I613" s="28" t="s">
        <v>8555</v>
      </c>
      <c r="J613" s="29">
        <v>40930</v>
      </c>
      <c r="K613" s="29"/>
      <c r="L613" s="31" t="s">
        <v>17690</v>
      </c>
      <c r="M613" s="30">
        <v>397500</v>
      </c>
      <c r="V613" s="3" t="s">
        <v>624</v>
      </c>
      <c r="W613" s="4">
        <v>1750</v>
      </c>
      <c r="AD613"/>
      <c r="AE613"/>
      <c r="AH613" s="226" t="s">
        <v>19658</v>
      </c>
      <c r="AI613" s="226" t="s">
        <v>19659</v>
      </c>
      <c r="AJ613" s="226">
        <v>513000</v>
      </c>
    </row>
    <row r="614" spans="1:38" x14ac:dyDescent="0.25">
      <c r="A614" s="28" t="s">
        <v>11045</v>
      </c>
      <c r="B614" s="28"/>
      <c r="C614" s="28" t="s">
        <v>3446</v>
      </c>
      <c r="D614" s="29">
        <v>8353</v>
      </c>
      <c r="E614" s="29"/>
      <c r="F614" s="28" t="s">
        <v>6730</v>
      </c>
      <c r="G614" s="29">
        <v>28400</v>
      </c>
      <c r="H614" s="29"/>
      <c r="I614" s="28" t="s">
        <v>8556</v>
      </c>
      <c r="J614" s="29">
        <v>41210</v>
      </c>
      <c r="K614" s="29"/>
      <c r="L614" s="31" t="s">
        <v>17718</v>
      </c>
      <c r="M614" s="30">
        <v>400500</v>
      </c>
      <c r="V614" s="3" t="s">
        <v>625</v>
      </c>
      <c r="W614" s="4">
        <v>1750</v>
      </c>
      <c r="AD614"/>
      <c r="AE614"/>
      <c r="AH614" s="225" t="s">
        <v>19660</v>
      </c>
      <c r="AI614" s="225" t="s">
        <v>19661</v>
      </c>
      <c r="AJ614" s="225">
        <v>511500</v>
      </c>
    </row>
    <row r="615" spans="1:38" x14ac:dyDescent="0.25">
      <c r="A615" s="28" t="s">
        <v>11046</v>
      </c>
      <c r="B615" s="28"/>
      <c r="C615" s="28" t="s">
        <v>3447</v>
      </c>
      <c r="D615" s="29">
        <v>8353</v>
      </c>
      <c r="E615" s="29"/>
      <c r="F615" s="28" t="s">
        <v>6731</v>
      </c>
      <c r="G615" s="29">
        <v>29000</v>
      </c>
      <c r="H615" s="29"/>
      <c r="I615" s="28" t="s">
        <v>8557</v>
      </c>
      <c r="J615" s="29">
        <v>41240</v>
      </c>
      <c r="K615" s="29"/>
      <c r="L615" s="31" t="s">
        <v>17719</v>
      </c>
      <c r="M615" s="30">
        <v>410800</v>
      </c>
      <c r="V615" s="3" t="s">
        <v>626</v>
      </c>
      <c r="W615" s="4">
        <v>1750</v>
      </c>
      <c r="AD615"/>
      <c r="AE615"/>
      <c r="AH615" s="226" t="s">
        <v>19662</v>
      </c>
      <c r="AI615" s="226" t="s">
        <v>19663</v>
      </c>
      <c r="AJ615" s="226">
        <v>503500</v>
      </c>
    </row>
    <row r="616" spans="1:38" x14ac:dyDescent="0.25">
      <c r="A616" s="28" t="s">
        <v>11047</v>
      </c>
      <c r="B616" s="28"/>
      <c r="C616" s="28" t="s">
        <v>3448</v>
      </c>
      <c r="D616" s="29">
        <v>8355</v>
      </c>
      <c r="E616" s="29"/>
      <c r="F616" s="28" t="s">
        <v>6732</v>
      </c>
      <c r="G616" s="29">
        <v>29000</v>
      </c>
      <c r="H616" s="29"/>
      <c r="I616" s="28" t="s">
        <v>8558</v>
      </c>
      <c r="J616" s="29"/>
      <c r="K616" s="29"/>
      <c r="L616" s="31" t="s">
        <v>17692</v>
      </c>
      <c r="M616" s="30">
        <v>410000</v>
      </c>
      <c r="V616" s="3" t="s">
        <v>627</v>
      </c>
      <c r="W616" s="4">
        <v>1750</v>
      </c>
      <c r="AD616"/>
      <c r="AE616"/>
      <c r="AH616" s="225" t="s">
        <v>19664</v>
      </c>
      <c r="AI616" s="225" t="s">
        <v>19665</v>
      </c>
      <c r="AJ616" s="225">
        <v>508000</v>
      </c>
      <c r="AL616">
        <f>AJ628/AJ605-1</f>
        <v>1.3806706114398493E-2</v>
      </c>
    </row>
    <row r="617" spans="1:38" x14ac:dyDescent="0.25">
      <c r="A617" s="28" t="s">
        <v>11048</v>
      </c>
      <c r="B617" s="28"/>
      <c r="C617" s="28" t="s">
        <v>3449</v>
      </c>
      <c r="D617" s="29">
        <v>8362</v>
      </c>
      <c r="E617" s="29"/>
      <c r="F617" s="28" t="s">
        <v>6733</v>
      </c>
      <c r="G617" s="29">
        <v>29000</v>
      </c>
      <c r="H617" s="29"/>
      <c r="I617" s="28" t="s">
        <v>8559</v>
      </c>
      <c r="J617" s="29">
        <v>41270</v>
      </c>
      <c r="K617" s="29"/>
      <c r="L617" s="31" t="s">
        <v>17720</v>
      </c>
      <c r="M617" s="30">
        <v>409200</v>
      </c>
      <c r="V617" s="3" t="s">
        <v>628</v>
      </c>
      <c r="W617" s="4">
        <v>1750</v>
      </c>
      <c r="AD617"/>
      <c r="AE617"/>
      <c r="AH617" s="226" t="s">
        <v>19666</v>
      </c>
      <c r="AI617" s="226" t="s">
        <v>19667</v>
      </c>
      <c r="AJ617" s="226">
        <v>510500</v>
      </c>
    </row>
    <row r="618" spans="1:38" x14ac:dyDescent="0.25">
      <c r="A618" s="28" t="s">
        <v>11049</v>
      </c>
      <c r="B618" s="28"/>
      <c r="C618" s="28" t="s">
        <v>3450</v>
      </c>
      <c r="D618" s="29">
        <v>8362</v>
      </c>
      <c r="E618" s="29"/>
      <c r="F618" s="28" t="s">
        <v>6734</v>
      </c>
      <c r="G618" s="29">
        <v>29000</v>
      </c>
      <c r="H618" s="29"/>
      <c r="I618" s="28" t="s">
        <v>8560</v>
      </c>
      <c r="J618" s="29">
        <v>41180</v>
      </c>
      <c r="K618" s="29"/>
      <c r="L618" s="31" t="s">
        <v>17721</v>
      </c>
      <c r="M618" s="30">
        <v>408500</v>
      </c>
      <c r="V618" s="3" t="s">
        <v>629</v>
      </c>
      <c r="W618" s="4">
        <v>1750</v>
      </c>
      <c r="AD618"/>
      <c r="AE618"/>
      <c r="AH618" s="225" t="s">
        <v>19668</v>
      </c>
      <c r="AI618" s="225" t="s">
        <v>19669</v>
      </c>
      <c r="AJ618" s="225">
        <v>503500</v>
      </c>
    </row>
    <row r="619" spans="1:38" x14ac:dyDescent="0.25">
      <c r="A619" s="28" t="s">
        <v>11050</v>
      </c>
      <c r="B619" s="28"/>
      <c r="C619" s="28" t="s">
        <v>3451</v>
      </c>
      <c r="D619" s="29">
        <v>8361</v>
      </c>
      <c r="E619" s="29"/>
      <c r="F619" s="28" t="s">
        <v>6735</v>
      </c>
      <c r="G619" s="29">
        <v>28900</v>
      </c>
      <c r="H619" s="29"/>
      <c r="I619" s="28" t="s">
        <v>8561</v>
      </c>
      <c r="J619" s="29">
        <v>41180</v>
      </c>
      <c r="K619" s="29"/>
      <c r="L619" s="31" t="s">
        <v>17691</v>
      </c>
      <c r="M619" s="30">
        <v>409500</v>
      </c>
      <c r="V619" s="3" t="s">
        <v>630</v>
      </c>
      <c r="W619" s="4">
        <v>1750</v>
      </c>
      <c r="AD619"/>
      <c r="AE619"/>
      <c r="AH619" s="226" t="s">
        <v>19670</v>
      </c>
      <c r="AI619" s="226" t="s">
        <v>19671</v>
      </c>
      <c r="AJ619" s="226">
        <v>504000</v>
      </c>
    </row>
    <row r="620" spans="1:38" x14ac:dyDescent="0.25">
      <c r="A620" s="28" t="s">
        <v>11051</v>
      </c>
      <c r="B620" s="28"/>
      <c r="C620" s="28" t="s">
        <v>3452</v>
      </c>
      <c r="D620" s="29">
        <v>8360</v>
      </c>
      <c r="E620" s="29"/>
      <c r="F620" s="28" t="s">
        <v>6736</v>
      </c>
      <c r="G620" s="29">
        <v>28000</v>
      </c>
      <c r="H620" s="29"/>
      <c r="I620" s="28" t="s">
        <v>8562</v>
      </c>
      <c r="J620" s="29">
        <v>41270</v>
      </c>
      <c r="K620" s="29"/>
      <c r="L620" s="31" t="s">
        <v>17722</v>
      </c>
      <c r="M620" s="30">
        <v>411700</v>
      </c>
      <c r="V620" s="3" t="s">
        <v>631</v>
      </c>
      <c r="W620" s="4">
        <v>1750</v>
      </c>
      <c r="AD620"/>
      <c r="AE620"/>
      <c r="AH620" s="225" t="s">
        <v>19672</v>
      </c>
      <c r="AI620" s="225" t="s">
        <v>19673</v>
      </c>
      <c r="AJ620" s="225">
        <v>513500</v>
      </c>
    </row>
    <row r="621" spans="1:38" x14ac:dyDescent="0.25">
      <c r="A621" s="28" t="s">
        <v>11052</v>
      </c>
      <c r="B621" s="28"/>
      <c r="C621" s="28" t="s">
        <v>3453</v>
      </c>
      <c r="D621" s="29">
        <v>8360</v>
      </c>
      <c r="E621" s="29"/>
      <c r="F621" s="28" t="s">
        <v>6737</v>
      </c>
      <c r="G621" s="29">
        <v>29000</v>
      </c>
      <c r="H621" s="29"/>
      <c r="I621" s="28" t="s">
        <v>8563</v>
      </c>
      <c r="J621" s="29">
        <v>41360</v>
      </c>
      <c r="K621" s="29"/>
      <c r="L621" s="31" t="s">
        <v>17723</v>
      </c>
      <c r="M621" s="30">
        <v>408500</v>
      </c>
      <c r="V621" s="3" t="s">
        <v>632</v>
      </c>
      <c r="W621" s="4">
        <v>1750</v>
      </c>
      <c r="AD621"/>
      <c r="AE621"/>
      <c r="AH621" s="226" t="s">
        <v>19674</v>
      </c>
      <c r="AI621" s="226" t="s">
        <v>19675</v>
      </c>
      <c r="AJ621" s="226">
        <v>510500</v>
      </c>
    </row>
    <row r="622" spans="1:38" x14ac:dyDescent="0.25">
      <c r="A622" s="28" t="s">
        <v>11053</v>
      </c>
      <c r="B622" s="28"/>
      <c r="C622" s="28" t="s">
        <v>3454</v>
      </c>
      <c r="D622" s="29">
        <v>8360</v>
      </c>
      <c r="E622" s="29"/>
      <c r="F622" s="28" t="s">
        <v>6738</v>
      </c>
      <c r="G622" s="29">
        <v>28700</v>
      </c>
      <c r="H622" s="29"/>
      <c r="I622" s="28" t="s">
        <v>8564</v>
      </c>
      <c r="J622" s="29">
        <v>41390</v>
      </c>
      <c r="K622" s="29"/>
      <c r="L622" s="31" t="s">
        <v>17724</v>
      </c>
      <c r="M622" s="30">
        <v>409500</v>
      </c>
      <c r="V622" s="3" t="s">
        <v>633</v>
      </c>
      <c r="W622" s="4">
        <v>1750</v>
      </c>
      <c r="AD622"/>
      <c r="AE622"/>
      <c r="AH622" s="225" t="s">
        <v>19676</v>
      </c>
      <c r="AI622" s="225" t="s">
        <v>19677</v>
      </c>
      <c r="AJ622" s="225">
        <v>508000</v>
      </c>
    </row>
    <row r="623" spans="1:38" x14ac:dyDescent="0.25">
      <c r="A623" s="28" t="s">
        <v>11054</v>
      </c>
      <c r="B623" s="28"/>
      <c r="C623" s="28" t="s">
        <v>3455</v>
      </c>
      <c r="D623" s="29">
        <v>8359</v>
      </c>
      <c r="E623" s="29"/>
      <c r="F623" s="28" t="s">
        <v>6739</v>
      </c>
      <c r="G623" s="29"/>
      <c r="H623" s="29"/>
      <c r="I623" s="28" t="s">
        <v>8565</v>
      </c>
      <c r="J623" s="29"/>
      <c r="K623" s="29"/>
      <c r="L623" s="31" t="s">
        <v>17689</v>
      </c>
      <c r="M623" s="30">
        <v>413300</v>
      </c>
      <c r="V623" s="3" t="s">
        <v>634</v>
      </c>
      <c r="W623" s="4">
        <v>1750</v>
      </c>
      <c r="AD623"/>
      <c r="AE623"/>
      <c r="AH623" s="226" t="s">
        <v>19678</v>
      </c>
      <c r="AI623" s="226" t="s">
        <v>19679</v>
      </c>
      <c r="AJ623" s="226">
        <v>509500</v>
      </c>
    </row>
    <row r="624" spans="1:38" x14ac:dyDescent="0.25">
      <c r="A624" s="28" t="s">
        <v>11055</v>
      </c>
      <c r="B624" s="28"/>
      <c r="C624" s="28" t="s">
        <v>3456</v>
      </c>
      <c r="D624" s="29">
        <v>8360</v>
      </c>
      <c r="E624" s="29"/>
      <c r="F624" s="28" t="s">
        <v>6740</v>
      </c>
      <c r="G624" s="29">
        <v>29500</v>
      </c>
      <c r="H624" s="29"/>
      <c r="I624" s="28" t="s">
        <v>8566</v>
      </c>
      <c r="J624" s="29">
        <v>41550</v>
      </c>
      <c r="K624" s="29"/>
      <c r="L624" s="31" t="s">
        <v>17688</v>
      </c>
      <c r="M624" s="30">
        <v>419800</v>
      </c>
      <c r="V624" s="3" t="s">
        <v>635</v>
      </c>
      <c r="W624" s="4">
        <v>1750</v>
      </c>
      <c r="AD624"/>
      <c r="AE624"/>
      <c r="AH624" s="225" t="s">
        <v>19680</v>
      </c>
      <c r="AI624" s="225" t="s">
        <v>19681</v>
      </c>
      <c r="AJ624" s="225">
        <v>513000</v>
      </c>
    </row>
    <row r="625" spans="1:39" x14ac:dyDescent="0.25">
      <c r="A625" s="28" t="s">
        <v>11056</v>
      </c>
      <c r="B625" s="28"/>
      <c r="C625" s="28" t="s">
        <v>3457</v>
      </c>
      <c r="D625" s="29">
        <v>8350</v>
      </c>
      <c r="E625" s="29"/>
      <c r="F625" s="28" t="s">
        <v>6741</v>
      </c>
      <c r="G625" s="29">
        <v>29300</v>
      </c>
      <c r="H625" s="29"/>
      <c r="I625" s="28" t="s">
        <v>8567</v>
      </c>
      <c r="J625" s="29">
        <v>41640</v>
      </c>
      <c r="K625" s="29"/>
      <c r="L625" s="31" t="s">
        <v>17725</v>
      </c>
      <c r="M625" s="30">
        <v>430000</v>
      </c>
      <c r="V625" s="3" t="s">
        <v>636</v>
      </c>
      <c r="W625" s="4">
        <v>1750</v>
      </c>
      <c r="AD625"/>
      <c r="AE625"/>
      <c r="AH625" s="226" t="s">
        <v>19682</v>
      </c>
      <c r="AI625" s="226" t="s">
        <v>19683</v>
      </c>
      <c r="AJ625" s="226">
        <v>513500</v>
      </c>
    </row>
    <row r="626" spans="1:39" x14ac:dyDescent="0.25">
      <c r="A626" s="28" t="s">
        <v>11057</v>
      </c>
      <c r="B626" s="28"/>
      <c r="C626" s="28" t="s">
        <v>3458</v>
      </c>
      <c r="D626" s="29">
        <v>8352</v>
      </c>
      <c r="E626" s="29"/>
      <c r="F626" s="28" t="s">
        <v>6742</v>
      </c>
      <c r="G626" s="29">
        <v>29300</v>
      </c>
      <c r="H626" s="29"/>
      <c r="I626" s="28" t="s">
        <v>8568</v>
      </c>
      <c r="J626" s="29">
        <v>41860</v>
      </c>
      <c r="K626" s="29"/>
      <c r="L626" s="31" t="s">
        <v>17687</v>
      </c>
      <c r="M626" s="30">
        <v>428600</v>
      </c>
      <c r="V626" s="3" t="s">
        <v>637</v>
      </c>
      <c r="W626" s="4">
        <v>1750</v>
      </c>
      <c r="AD626"/>
      <c r="AE626"/>
      <c r="AH626" s="225" t="s">
        <v>19684</v>
      </c>
      <c r="AI626" s="225" t="s">
        <v>19685</v>
      </c>
      <c r="AJ626" s="225">
        <v>516000</v>
      </c>
    </row>
    <row r="627" spans="1:39" x14ac:dyDescent="0.25">
      <c r="A627" s="28" t="s">
        <v>11058</v>
      </c>
      <c r="B627" s="28"/>
      <c r="C627" s="28" t="s">
        <v>3459</v>
      </c>
      <c r="D627" s="29">
        <v>8350</v>
      </c>
      <c r="E627" s="29"/>
      <c r="F627" s="28" t="s">
        <v>6743</v>
      </c>
      <c r="G627" s="29">
        <v>29100</v>
      </c>
      <c r="H627" s="29"/>
      <c r="I627" s="28" t="s">
        <v>8569</v>
      </c>
      <c r="J627" s="29">
        <v>42020</v>
      </c>
      <c r="K627" s="29"/>
      <c r="L627" s="31" t="s">
        <v>17726</v>
      </c>
      <c r="M627" s="30">
        <v>450000</v>
      </c>
      <c r="V627" s="3" t="s">
        <v>638</v>
      </c>
      <c r="W627" s="4">
        <v>1750</v>
      </c>
      <c r="AD627"/>
      <c r="AE627"/>
      <c r="AH627" s="226" t="s">
        <v>19686</v>
      </c>
      <c r="AI627" s="226" t="s">
        <v>19687</v>
      </c>
      <c r="AJ627" s="226">
        <v>517000</v>
      </c>
    </row>
    <row r="628" spans="1:39" x14ac:dyDescent="0.25">
      <c r="A628" s="28" t="s">
        <v>11059</v>
      </c>
      <c r="B628" s="28"/>
      <c r="C628" s="28" t="s">
        <v>3460</v>
      </c>
      <c r="D628" s="29">
        <v>8350</v>
      </c>
      <c r="E628" s="29"/>
      <c r="F628" s="28" t="s">
        <v>6744</v>
      </c>
      <c r="G628" s="29">
        <v>29300</v>
      </c>
      <c r="H628" s="29"/>
      <c r="I628" s="28" t="s">
        <v>8570</v>
      </c>
      <c r="J628" s="29"/>
      <c r="K628" s="29"/>
      <c r="L628" s="31" t="s">
        <v>17727</v>
      </c>
      <c r="M628" s="30">
        <v>448700</v>
      </c>
      <c r="V628" s="3" t="s">
        <v>639</v>
      </c>
      <c r="W628" s="4">
        <v>1750</v>
      </c>
      <c r="AD628"/>
      <c r="AE628"/>
      <c r="AH628" s="225" t="s">
        <v>19688</v>
      </c>
      <c r="AI628" s="225" t="s">
        <v>19689</v>
      </c>
      <c r="AJ628" s="225">
        <v>514000</v>
      </c>
      <c r="AK628" s="234">
        <f>AVERAGE(AJ605:AJ628)</f>
        <v>515916.66666666669</v>
      </c>
      <c r="AL628" t="s">
        <v>17962</v>
      </c>
      <c r="AM628" s="235">
        <f>AVERAGE(AJ628:AJ912)</f>
        <v>517418.24561403511</v>
      </c>
    </row>
    <row r="629" spans="1:39" x14ac:dyDescent="0.25">
      <c r="A629" s="28" t="s">
        <v>11060</v>
      </c>
      <c r="B629" s="28"/>
      <c r="C629" s="28" t="s">
        <v>3461</v>
      </c>
      <c r="D629" s="29">
        <v>8350</v>
      </c>
      <c r="E629" s="29"/>
      <c r="F629" s="28" t="s">
        <v>6745</v>
      </c>
      <c r="G629" s="29">
        <v>29300</v>
      </c>
      <c r="H629" s="29"/>
      <c r="I629" s="28" t="s">
        <v>8571</v>
      </c>
      <c r="J629" s="29">
        <v>41950</v>
      </c>
      <c r="K629" s="29"/>
      <c r="L629" s="31" t="s">
        <v>17686</v>
      </c>
      <c r="M629" s="30">
        <v>447800</v>
      </c>
      <c r="V629" s="3" t="s">
        <v>640</v>
      </c>
      <c r="W629" s="4">
        <v>1750</v>
      </c>
      <c r="AD629"/>
      <c r="AE629"/>
      <c r="AH629" s="226" t="s">
        <v>19690</v>
      </c>
      <c r="AI629" s="226" t="s">
        <v>19691</v>
      </c>
      <c r="AJ629" s="226">
        <v>518000</v>
      </c>
    </row>
    <row r="630" spans="1:39" x14ac:dyDescent="0.25">
      <c r="A630" s="28" t="s">
        <v>11061</v>
      </c>
      <c r="B630" s="28"/>
      <c r="C630" s="28" t="s">
        <v>3462</v>
      </c>
      <c r="D630" s="29">
        <v>8341</v>
      </c>
      <c r="E630" s="29"/>
      <c r="F630" s="28" t="s">
        <v>6746</v>
      </c>
      <c r="G630" s="29">
        <v>29300</v>
      </c>
      <c r="H630" s="29"/>
      <c r="I630" s="28" t="s">
        <v>8572</v>
      </c>
      <c r="J630" s="29"/>
      <c r="K630" s="29"/>
      <c r="L630" s="31" t="s">
        <v>17685</v>
      </c>
      <c r="M630" s="30">
        <v>430500</v>
      </c>
      <c r="V630" s="3" t="s">
        <v>641</v>
      </c>
      <c r="W630" s="4">
        <v>1750</v>
      </c>
      <c r="AD630"/>
      <c r="AE630"/>
      <c r="AH630" s="225" t="s">
        <v>19692</v>
      </c>
      <c r="AI630" s="225" t="s">
        <v>19693</v>
      </c>
      <c r="AJ630" s="225">
        <v>517500</v>
      </c>
    </row>
    <row r="631" spans="1:39" x14ac:dyDescent="0.25">
      <c r="A631" s="28" t="s">
        <v>11062</v>
      </c>
      <c r="B631" s="28"/>
      <c r="C631" s="28" t="s">
        <v>3463</v>
      </c>
      <c r="D631" s="29">
        <v>8328</v>
      </c>
      <c r="E631" s="29"/>
      <c r="F631" s="28" t="s">
        <v>6747</v>
      </c>
      <c r="G631" s="29">
        <v>30500</v>
      </c>
      <c r="H631" s="29"/>
      <c r="I631" s="28" t="s">
        <v>8573</v>
      </c>
      <c r="J631" s="29">
        <v>42030</v>
      </c>
      <c r="K631" s="29"/>
      <c r="L631" s="31" t="s">
        <v>17728</v>
      </c>
      <c r="M631" s="30">
        <v>437200</v>
      </c>
      <c r="V631" s="3" t="s">
        <v>642</v>
      </c>
      <c r="W631" s="4">
        <v>1750</v>
      </c>
      <c r="AD631"/>
      <c r="AE631"/>
      <c r="AH631" s="226" t="s">
        <v>19694</v>
      </c>
      <c r="AI631" s="226" t="s">
        <v>19695</v>
      </c>
      <c r="AJ631" s="226">
        <v>518500</v>
      </c>
    </row>
    <row r="632" spans="1:39" x14ac:dyDescent="0.25">
      <c r="A632" s="28" t="s">
        <v>11063</v>
      </c>
      <c r="B632" s="28"/>
      <c r="C632" s="28" t="s">
        <v>3464</v>
      </c>
      <c r="D632" s="29">
        <v>8322</v>
      </c>
      <c r="E632" s="29"/>
      <c r="F632" s="28" t="s">
        <v>6748</v>
      </c>
      <c r="G632" s="29">
        <v>29000</v>
      </c>
      <c r="H632" s="29"/>
      <c r="I632" s="28" t="s">
        <v>8574</v>
      </c>
      <c r="J632" s="29">
        <v>42070</v>
      </c>
      <c r="K632" s="29"/>
      <c r="L632" s="31" t="s">
        <v>17684</v>
      </c>
      <c r="M632" s="30">
        <v>444700</v>
      </c>
      <c r="V632" s="3" t="s">
        <v>643</v>
      </c>
      <c r="W632" s="4">
        <v>1750</v>
      </c>
      <c r="AD632"/>
      <c r="AE632"/>
      <c r="AH632" s="226" t="s">
        <v>19694</v>
      </c>
      <c r="AI632" s="226" t="s">
        <v>19695</v>
      </c>
      <c r="AJ632" s="226">
        <v>518500</v>
      </c>
    </row>
    <row r="633" spans="1:39" x14ac:dyDescent="0.25">
      <c r="A633" s="28" t="s">
        <v>11064</v>
      </c>
      <c r="B633" s="28"/>
      <c r="C633" s="28" t="s">
        <v>3465</v>
      </c>
      <c r="D633" s="29">
        <v>8325</v>
      </c>
      <c r="E633" s="29"/>
      <c r="F633" s="28" t="s">
        <v>6749</v>
      </c>
      <c r="G633" s="29">
        <v>29800</v>
      </c>
      <c r="H633" s="29"/>
      <c r="I633" s="28" t="s">
        <v>8575</v>
      </c>
      <c r="J633" s="29">
        <v>42110</v>
      </c>
      <c r="K633" s="29"/>
      <c r="L633" s="31" t="s">
        <v>17729</v>
      </c>
      <c r="M633" s="30">
        <v>438800</v>
      </c>
      <c r="V633" s="3" t="s">
        <v>644</v>
      </c>
      <c r="W633" s="4">
        <v>1750</v>
      </c>
      <c r="AD633"/>
      <c r="AE633"/>
      <c r="AH633" s="225" t="s">
        <v>19696</v>
      </c>
      <c r="AI633" s="225" t="s">
        <v>19697</v>
      </c>
      <c r="AJ633" s="225">
        <v>518000</v>
      </c>
    </row>
    <row r="634" spans="1:39" x14ac:dyDescent="0.25">
      <c r="A634" s="28" t="s">
        <v>11065</v>
      </c>
      <c r="B634" s="28"/>
      <c r="C634" s="28" t="s">
        <v>3466</v>
      </c>
      <c r="D634" s="29">
        <v>8320</v>
      </c>
      <c r="E634" s="29"/>
      <c r="F634" s="28" t="s">
        <v>6750</v>
      </c>
      <c r="G634" s="29">
        <v>30100</v>
      </c>
      <c r="H634" s="29"/>
      <c r="I634" s="28" t="s">
        <v>8576</v>
      </c>
      <c r="J634" s="29">
        <v>42200</v>
      </c>
      <c r="K634" s="29"/>
      <c r="L634" s="31" t="s">
        <v>17730</v>
      </c>
      <c r="M634" s="30">
        <v>448500</v>
      </c>
      <c r="V634" s="3" t="s">
        <v>645</v>
      </c>
      <c r="W634" s="4">
        <v>1750</v>
      </c>
      <c r="AD634"/>
      <c r="AE634"/>
      <c r="AH634" s="226" t="s">
        <v>19698</v>
      </c>
      <c r="AI634" s="226" t="s">
        <v>19699</v>
      </c>
      <c r="AJ634" s="226">
        <v>524500</v>
      </c>
    </row>
    <row r="635" spans="1:39" x14ac:dyDescent="0.25">
      <c r="A635" s="28" t="s">
        <v>11066</v>
      </c>
      <c r="B635" s="28"/>
      <c r="C635" s="28" t="s">
        <v>3467</v>
      </c>
      <c r="D635" s="29">
        <v>8320</v>
      </c>
      <c r="E635" s="29"/>
      <c r="F635" s="28" t="s">
        <v>6751</v>
      </c>
      <c r="G635" s="29">
        <v>29950</v>
      </c>
      <c r="H635" s="29"/>
      <c r="I635" s="28" t="s">
        <v>8577</v>
      </c>
      <c r="J635" s="29">
        <v>42190</v>
      </c>
      <c r="K635" s="29"/>
      <c r="L635" s="31" t="s">
        <v>17731</v>
      </c>
      <c r="M635" s="30">
        <v>445500</v>
      </c>
      <c r="V635" s="3" t="s">
        <v>646</v>
      </c>
      <c r="W635" s="4">
        <v>1750</v>
      </c>
      <c r="AD635"/>
      <c r="AE635"/>
      <c r="AH635" s="225" t="s">
        <v>19700</v>
      </c>
      <c r="AI635" s="225" t="s">
        <v>19701</v>
      </c>
      <c r="AJ635" s="225">
        <v>535500</v>
      </c>
    </row>
    <row r="636" spans="1:39" x14ac:dyDescent="0.25">
      <c r="A636" s="28" t="s">
        <v>11067</v>
      </c>
      <c r="B636" s="28"/>
      <c r="C636" s="28" t="s">
        <v>3468</v>
      </c>
      <c r="D636" s="29">
        <v>8320</v>
      </c>
      <c r="E636" s="29"/>
      <c r="F636" s="28" t="s">
        <v>6752</v>
      </c>
      <c r="G636" s="29">
        <v>30200</v>
      </c>
      <c r="H636" s="29"/>
      <c r="I636" s="28" t="s">
        <v>8578</v>
      </c>
      <c r="J636" s="29">
        <v>42110</v>
      </c>
      <c r="K636" s="29"/>
      <c r="L636" s="31" t="s">
        <v>17683</v>
      </c>
      <c r="M636" s="30">
        <v>447000</v>
      </c>
      <c r="V636" s="3" t="s">
        <v>647</v>
      </c>
      <c r="W636" s="4">
        <v>1750</v>
      </c>
      <c r="AD636"/>
      <c r="AE636"/>
      <c r="AH636" s="226" t="s">
        <v>19702</v>
      </c>
      <c r="AI636" s="226" t="s">
        <v>19703</v>
      </c>
      <c r="AJ636" s="226">
        <v>546800</v>
      </c>
    </row>
    <row r="637" spans="1:39" x14ac:dyDescent="0.25">
      <c r="A637" s="28" t="s">
        <v>11068</v>
      </c>
      <c r="B637" s="28"/>
      <c r="C637" s="28" t="s">
        <v>3469</v>
      </c>
      <c r="D637" s="29">
        <v>8322</v>
      </c>
      <c r="E637" s="29"/>
      <c r="F637" s="28" t="s">
        <v>6753</v>
      </c>
      <c r="G637" s="29"/>
      <c r="H637" s="29"/>
      <c r="I637" s="28" t="s">
        <v>8579</v>
      </c>
      <c r="J637" s="29"/>
      <c r="K637" s="29"/>
      <c r="L637" s="31" t="s">
        <v>17732</v>
      </c>
      <c r="M637" s="30">
        <v>446700</v>
      </c>
      <c r="V637" s="3" t="s">
        <v>648</v>
      </c>
      <c r="W637" s="4">
        <v>1750</v>
      </c>
      <c r="AD637"/>
      <c r="AE637"/>
      <c r="AH637" s="225" t="s">
        <v>19704</v>
      </c>
      <c r="AI637" s="225" t="s">
        <v>19705</v>
      </c>
      <c r="AJ637" s="225">
        <v>548500</v>
      </c>
    </row>
    <row r="638" spans="1:39" x14ac:dyDescent="0.25">
      <c r="A638" s="28" t="s">
        <v>11069</v>
      </c>
      <c r="B638" s="28"/>
      <c r="C638" s="28" t="s">
        <v>3470</v>
      </c>
      <c r="D638" s="29">
        <v>8311</v>
      </c>
      <c r="E638" s="29"/>
      <c r="F638" s="28" t="s">
        <v>6754</v>
      </c>
      <c r="G638" s="29">
        <v>29700</v>
      </c>
      <c r="H638" s="29"/>
      <c r="I638" s="28" t="s">
        <v>8580</v>
      </c>
      <c r="J638" s="29">
        <v>41900</v>
      </c>
      <c r="K638" s="29"/>
      <c r="L638" s="31" t="s">
        <v>17733</v>
      </c>
      <c r="M638" s="30">
        <v>450000</v>
      </c>
      <c r="V638" s="3" t="s">
        <v>649</v>
      </c>
      <c r="W638" s="4">
        <v>1750</v>
      </c>
      <c r="AD638"/>
      <c r="AE638"/>
      <c r="AH638" s="226" t="s">
        <v>19706</v>
      </c>
      <c r="AI638" s="226" t="s">
        <v>19707</v>
      </c>
      <c r="AJ638" s="226">
        <v>557200</v>
      </c>
    </row>
    <row r="639" spans="1:39" x14ac:dyDescent="0.25">
      <c r="A639" s="28" t="s">
        <v>11070</v>
      </c>
      <c r="B639" s="28"/>
      <c r="C639" s="28" t="s">
        <v>3471</v>
      </c>
      <c r="D639" s="29">
        <v>8315</v>
      </c>
      <c r="E639" s="29"/>
      <c r="F639" s="28" t="s">
        <v>6755</v>
      </c>
      <c r="G639" s="29">
        <v>30000</v>
      </c>
      <c r="H639" s="29"/>
      <c r="I639" s="28" t="s">
        <v>8581</v>
      </c>
      <c r="J639" s="29">
        <v>41830</v>
      </c>
      <c r="K639" s="29"/>
      <c r="L639" s="31" t="s">
        <v>17734</v>
      </c>
      <c r="M639" s="30">
        <v>448700</v>
      </c>
      <c r="V639" s="3" t="s">
        <v>650</v>
      </c>
      <c r="W639" s="4">
        <v>1750</v>
      </c>
      <c r="AD639"/>
      <c r="AE639"/>
      <c r="AH639" s="225" t="s">
        <v>19708</v>
      </c>
      <c r="AI639" s="225" t="s">
        <v>19709</v>
      </c>
      <c r="AJ639" s="225">
        <v>544500</v>
      </c>
      <c r="AM639" s="236">
        <f>AJ655/AJ628-1</f>
        <v>7.7821011673151474E-3</v>
      </c>
    </row>
    <row r="640" spans="1:39" x14ac:dyDescent="0.25">
      <c r="A640" s="28" t="s">
        <v>11071</v>
      </c>
      <c r="B640" s="28"/>
      <c r="C640" s="28" t="s">
        <v>3472</v>
      </c>
      <c r="D640" s="29">
        <v>8311</v>
      </c>
      <c r="E640" s="29"/>
      <c r="F640" s="28" t="s">
        <v>6756</v>
      </c>
      <c r="G640" s="29">
        <v>30330</v>
      </c>
      <c r="H640" s="29"/>
      <c r="I640" s="28" t="s">
        <v>8582</v>
      </c>
      <c r="J640" s="29">
        <v>41810</v>
      </c>
      <c r="K640" s="29"/>
      <c r="L640" s="31" t="s">
        <v>17682</v>
      </c>
      <c r="M640" s="30">
        <v>447600</v>
      </c>
      <c r="V640" s="3" t="s">
        <v>651</v>
      </c>
      <c r="W640" s="4">
        <v>1750</v>
      </c>
      <c r="AD640"/>
      <c r="AE640"/>
      <c r="AH640" s="226" t="s">
        <v>19710</v>
      </c>
      <c r="AI640" s="226" t="s">
        <v>19711</v>
      </c>
      <c r="AJ640" s="226">
        <v>540500</v>
      </c>
    </row>
    <row r="641" spans="1:39" x14ac:dyDescent="0.25">
      <c r="A641" s="28" t="s">
        <v>11072</v>
      </c>
      <c r="B641" s="28"/>
      <c r="C641" s="28" t="s">
        <v>3473</v>
      </c>
      <c r="D641" s="29">
        <v>8311</v>
      </c>
      <c r="E641" s="29"/>
      <c r="F641" s="28" t="s">
        <v>6757</v>
      </c>
      <c r="G641" s="29">
        <v>31100</v>
      </c>
      <c r="H641" s="29"/>
      <c r="I641" s="28" t="s">
        <v>8583</v>
      </c>
      <c r="J641" s="29">
        <v>41970</v>
      </c>
      <c r="K641" s="29"/>
      <c r="L641" s="31" t="s">
        <v>17735</v>
      </c>
      <c r="M641" s="30">
        <v>446300</v>
      </c>
      <c r="V641" s="3" t="s">
        <v>652</v>
      </c>
      <c r="W641" s="4">
        <v>1750</v>
      </c>
      <c r="AD641"/>
      <c r="AE641"/>
      <c r="AH641" s="225" t="s">
        <v>19712</v>
      </c>
      <c r="AI641" s="225" t="s">
        <v>19713</v>
      </c>
      <c r="AJ641" s="225">
        <v>540800</v>
      </c>
    </row>
    <row r="642" spans="1:39" x14ac:dyDescent="0.25">
      <c r="A642" s="28" t="s">
        <v>11073</v>
      </c>
      <c r="B642" s="28"/>
      <c r="C642" s="28" t="s">
        <v>3474</v>
      </c>
      <c r="D642" s="29">
        <v>8311</v>
      </c>
      <c r="E642" s="29"/>
      <c r="F642" s="28" t="s">
        <v>6758</v>
      </c>
      <c r="G642" s="29">
        <v>30850</v>
      </c>
      <c r="H642" s="29"/>
      <c r="I642" s="28" t="s">
        <v>8584</v>
      </c>
      <c r="J642" s="29">
        <v>41860</v>
      </c>
      <c r="K642" s="29"/>
      <c r="L642" s="31" t="s">
        <v>17681</v>
      </c>
      <c r="M642" s="30">
        <v>442500</v>
      </c>
      <c r="V642" s="3" t="s">
        <v>653</v>
      </c>
      <c r="W642" s="4">
        <v>1750</v>
      </c>
      <c r="AD642"/>
      <c r="AE642"/>
      <c r="AH642" s="226" t="s">
        <v>19714</v>
      </c>
      <c r="AI642" s="226" t="s">
        <v>19715</v>
      </c>
      <c r="AJ642" s="226">
        <v>533500</v>
      </c>
    </row>
    <row r="643" spans="1:39" x14ac:dyDescent="0.25">
      <c r="A643" s="28" t="s">
        <v>11074</v>
      </c>
      <c r="B643" s="28"/>
      <c r="C643" s="28" t="s">
        <v>3475</v>
      </c>
      <c r="D643" s="29">
        <v>8315</v>
      </c>
      <c r="E643" s="29"/>
      <c r="F643" s="28" t="s">
        <v>6759</v>
      </c>
      <c r="G643" s="29">
        <v>31000</v>
      </c>
      <c r="H643" s="29"/>
      <c r="I643" s="28" t="s">
        <v>8585</v>
      </c>
      <c r="J643" s="29">
        <v>41940</v>
      </c>
      <c r="K643" s="29"/>
      <c r="L643" s="31" t="s">
        <v>17680</v>
      </c>
      <c r="M643" s="30">
        <v>446700</v>
      </c>
      <c r="V643" s="3" t="s">
        <v>654</v>
      </c>
      <c r="W643" s="4">
        <v>1750</v>
      </c>
      <c r="AD643"/>
      <c r="AE643"/>
      <c r="AH643" s="225" t="s">
        <v>19716</v>
      </c>
      <c r="AI643" s="225" t="s">
        <v>19717</v>
      </c>
      <c r="AJ643" s="225">
        <v>526500</v>
      </c>
    </row>
    <row r="644" spans="1:39" x14ac:dyDescent="0.25">
      <c r="A644" s="28" t="s">
        <v>11075</v>
      </c>
      <c r="B644" s="28"/>
      <c r="C644" s="28" t="s">
        <v>3476</v>
      </c>
      <c r="D644" s="29">
        <v>8307</v>
      </c>
      <c r="E644" s="29"/>
      <c r="F644" s="28" t="s">
        <v>6760</v>
      </c>
      <c r="G644" s="29"/>
      <c r="H644" s="29"/>
      <c r="I644" s="28" t="s">
        <v>8586</v>
      </c>
      <c r="J644" s="29"/>
      <c r="K644" s="29"/>
      <c r="L644" s="31" t="s">
        <v>17736</v>
      </c>
      <c r="M644" s="30">
        <v>451400</v>
      </c>
      <c r="V644" s="3" t="s">
        <v>655</v>
      </c>
      <c r="W644" s="4">
        <v>1750</v>
      </c>
      <c r="AD644"/>
      <c r="AE644"/>
      <c r="AH644" s="226" t="s">
        <v>19718</v>
      </c>
      <c r="AI644" s="226" t="s">
        <v>19719</v>
      </c>
      <c r="AJ644" s="226">
        <v>535800</v>
      </c>
    </row>
    <row r="645" spans="1:39" x14ac:dyDescent="0.25">
      <c r="A645" s="28" t="s">
        <v>11076</v>
      </c>
      <c r="B645" s="28"/>
      <c r="C645" s="28" t="s">
        <v>3477</v>
      </c>
      <c r="D645" s="29">
        <v>8306</v>
      </c>
      <c r="E645" s="29"/>
      <c r="F645" s="28" t="s">
        <v>6761</v>
      </c>
      <c r="G645" s="29">
        <v>31700</v>
      </c>
      <c r="H645" s="29"/>
      <c r="I645" s="28" t="s">
        <v>8587</v>
      </c>
      <c r="J645" s="29">
        <v>41860</v>
      </c>
      <c r="K645" s="29"/>
      <c r="L645" s="31" t="s">
        <v>17737</v>
      </c>
      <c r="M645" s="30">
        <v>453200</v>
      </c>
      <c r="V645" s="3" t="s">
        <v>656</v>
      </c>
      <c r="W645" s="4">
        <v>1750</v>
      </c>
      <c r="AD645"/>
      <c r="AE645"/>
      <c r="AH645" s="225" t="s">
        <v>19720</v>
      </c>
      <c r="AI645" s="225" t="s">
        <v>19721</v>
      </c>
      <c r="AJ645" s="225">
        <v>532200</v>
      </c>
    </row>
    <row r="646" spans="1:39" x14ac:dyDescent="0.25">
      <c r="A646" s="28" t="s">
        <v>11077</v>
      </c>
      <c r="B646" s="28"/>
      <c r="C646" s="28" t="s">
        <v>3478</v>
      </c>
      <c r="D646" s="29">
        <v>8305</v>
      </c>
      <c r="E646" s="29"/>
      <c r="F646" s="28" t="s">
        <v>6762</v>
      </c>
      <c r="G646" s="29">
        <v>32400</v>
      </c>
      <c r="H646" s="29"/>
      <c r="I646" s="28" t="s">
        <v>8588</v>
      </c>
      <c r="J646" s="29">
        <v>41940</v>
      </c>
      <c r="K646" s="29"/>
      <c r="L646" s="31" t="s">
        <v>17679</v>
      </c>
      <c r="M646" s="30">
        <v>459200</v>
      </c>
      <c r="V646" s="3" t="s">
        <v>657</v>
      </c>
      <c r="W646" s="4">
        <v>1750</v>
      </c>
      <c r="AD646"/>
      <c r="AE646"/>
      <c r="AH646" s="226" t="s">
        <v>19722</v>
      </c>
      <c r="AI646" s="226" t="s">
        <v>19723</v>
      </c>
      <c r="AJ646" s="226">
        <v>530500</v>
      </c>
    </row>
    <row r="647" spans="1:39" x14ac:dyDescent="0.25">
      <c r="A647" s="28" t="s">
        <v>11078</v>
      </c>
      <c r="B647" s="28"/>
      <c r="C647" s="28" t="s">
        <v>3479</v>
      </c>
      <c r="D647" s="29">
        <v>8303</v>
      </c>
      <c r="E647" s="29"/>
      <c r="F647" s="28" t="s">
        <v>6763</v>
      </c>
      <c r="G647" s="29">
        <v>33320</v>
      </c>
      <c r="H647" s="29"/>
      <c r="I647" s="28" t="s">
        <v>8589</v>
      </c>
      <c r="J647" s="29">
        <v>41790</v>
      </c>
      <c r="K647" s="29"/>
      <c r="L647" s="31" t="s">
        <v>17738</v>
      </c>
      <c r="M647" s="30">
        <v>456700</v>
      </c>
      <c r="V647" s="3" t="s">
        <v>658</v>
      </c>
      <c r="W647" s="4">
        <v>1750</v>
      </c>
      <c r="AD647"/>
      <c r="AE647"/>
      <c r="AH647" s="225" t="s">
        <v>19724</v>
      </c>
      <c r="AI647" s="225" t="s">
        <v>19725</v>
      </c>
      <c r="AJ647" s="225">
        <v>530700</v>
      </c>
    </row>
    <row r="648" spans="1:39" x14ac:dyDescent="0.25">
      <c r="A648" s="28" t="s">
        <v>11079</v>
      </c>
      <c r="B648" s="28"/>
      <c r="C648" s="28" t="s">
        <v>3480</v>
      </c>
      <c r="D648" s="29">
        <v>8303</v>
      </c>
      <c r="E648" s="29"/>
      <c r="F648" s="28" t="s">
        <v>6764</v>
      </c>
      <c r="G648" s="29">
        <v>33320</v>
      </c>
      <c r="H648" s="29"/>
      <c r="I648" s="28" t="s">
        <v>8590</v>
      </c>
      <c r="J648" s="29">
        <v>41890</v>
      </c>
      <c r="K648" s="29"/>
      <c r="L648" s="31" t="s">
        <v>17678</v>
      </c>
      <c r="M648" s="30">
        <v>459800</v>
      </c>
      <c r="V648" s="3" t="s">
        <v>659</v>
      </c>
      <c r="W648" s="4">
        <v>1750</v>
      </c>
      <c r="AD648"/>
      <c r="AE648"/>
      <c r="AH648" s="226" t="s">
        <v>19726</v>
      </c>
      <c r="AI648" s="226" t="s">
        <v>19727</v>
      </c>
      <c r="AJ648" s="226">
        <v>521300</v>
      </c>
    </row>
    <row r="649" spans="1:39" x14ac:dyDescent="0.25">
      <c r="A649" s="28" t="s">
        <v>11080</v>
      </c>
      <c r="B649" s="28"/>
      <c r="C649" s="28" t="s">
        <v>3481</v>
      </c>
      <c r="D649" s="29">
        <v>8303</v>
      </c>
      <c r="E649" s="29"/>
      <c r="F649" s="28" t="s">
        <v>6765</v>
      </c>
      <c r="G649" s="29">
        <v>32750</v>
      </c>
      <c r="H649" s="29"/>
      <c r="I649" s="28" t="s">
        <v>8591</v>
      </c>
      <c r="J649" s="29">
        <v>41890</v>
      </c>
      <c r="K649" s="29"/>
      <c r="L649" s="31" t="s">
        <v>17677</v>
      </c>
      <c r="M649" s="30">
        <v>472700</v>
      </c>
      <c r="V649" s="3" t="s">
        <v>660</v>
      </c>
      <c r="W649" s="4">
        <v>1750</v>
      </c>
      <c r="AD649"/>
      <c r="AE649"/>
      <c r="AH649" s="225" t="s">
        <v>19728</v>
      </c>
      <c r="AI649" s="225" t="s">
        <v>19729</v>
      </c>
      <c r="AJ649" s="225">
        <v>513500</v>
      </c>
    </row>
    <row r="650" spans="1:39" x14ac:dyDescent="0.25">
      <c r="A650" s="28" t="s">
        <v>11081</v>
      </c>
      <c r="B650" s="28"/>
      <c r="C650" s="28" t="s">
        <v>3482</v>
      </c>
      <c r="D650" s="29">
        <v>8307</v>
      </c>
      <c r="E650" s="29"/>
      <c r="F650" s="28" t="s">
        <v>6766</v>
      </c>
      <c r="G650" s="29">
        <v>32600</v>
      </c>
      <c r="H650" s="29"/>
      <c r="I650" s="28" t="s">
        <v>8592</v>
      </c>
      <c r="J650" s="29">
        <v>42030</v>
      </c>
      <c r="K650" s="29"/>
      <c r="L650" s="31" t="s">
        <v>17739</v>
      </c>
      <c r="M650" s="30">
        <v>475500</v>
      </c>
      <c r="V650" s="3" t="s">
        <v>661</v>
      </c>
      <c r="W650" s="4">
        <v>1750</v>
      </c>
      <c r="AD650"/>
      <c r="AE650"/>
      <c r="AH650" s="226" t="s">
        <v>19730</v>
      </c>
      <c r="AI650" s="226" t="s">
        <v>19731</v>
      </c>
      <c r="AJ650" s="226">
        <v>520500</v>
      </c>
    </row>
    <row r="651" spans="1:39" x14ac:dyDescent="0.25">
      <c r="A651" s="28" t="s">
        <v>11082</v>
      </c>
      <c r="B651" s="28"/>
      <c r="C651" s="28" t="s">
        <v>3483</v>
      </c>
      <c r="D651" s="29">
        <v>8304</v>
      </c>
      <c r="E651" s="29"/>
      <c r="F651" s="28" t="s">
        <v>6767</v>
      </c>
      <c r="G651" s="29"/>
      <c r="H651" s="29"/>
      <c r="I651" s="28" t="s">
        <v>8593</v>
      </c>
      <c r="J651" s="29"/>
      <c r="K651" s="29"/>
      <c r="L651" s="31" t="s">
        <v>17740</v>
      </c>
      <c r="M651" s="30">
        <v>476700</v>
      </c>
      <c r="V651" s="3" t="s">
        <v>662</v>
      </c>
      <c r="W651" s="4">
        <v>1750</v>
      </c>
      <c r="AD651"/>
      <c r="AE651"/>
      <c r="AH651" s="225" t="s">
        <v>19732</v>
      </c>
      <c r="AI651" s="225" t="s">
        <v>19733</v>
      </c>
      <c r="AJ651" s="225">
        <v>516500</v>
      </c>
    </row>
    <row r="652" spans="1:39" x14ac:dyDescent="0.25">
      <c r="A652" s="28" t="s">
        <v>11083</v>
      </c>
      <c r="B652" s="28"/>
      <c r="C652" s="28" t="s">
        <v>3484</v>
      </c>
      <c r="D652" s="29">
        <v>8302</v>
      </c>
      <c r="E652" s="29"/>
      <c r="F652" s="28" t="s">
        <v>6768</v>
      </c>
      <c r="G652" s="29">
        <v>32100</v>
      </c>
      <c r="H652" s="29"/>
      <c r="I652" s="28" t="s">
        <v>8594</v>
      </c>
      <c r="J652" s="29">
        <v>42350</v>
      </c>
      <c r="K652" s="29"/>
      <c r="L652" s="31" t="s">
        <v>17741</v>
      </c>
      <c r="M652" s="30">
        <v>494000</v>
      </c>
      <c r="V652" s="3" t="s">
        <v>663</v>
      </c>
      <c r="W652" s="4">
        <v>1750</v>
      </c>
      <c r="AD652"/>
      <c r="AE652"/>
      <c r="AH652" s="226" t="s">
        <v>19734</v>
      </c>
      <c r="AI652" s="226" t="s">
        <v>19735</v>
      </c>
      <c r="AJ652" s="226">
        <v>512500</v>
      </c>
    </row>
    <row r="653" spans="1:39" x14ac:dyDescent="0.25">
      <c r="A653" s="28" t="s">
        <v>11084</v>
      </c>
      <c r="B653" s="28"/>
      <c r="C653" s="28" t="s">
        <v>3485</v>
      </c>
      <c r="D653" s="29">
        <v>8301</v>
      </c>
      <c r="E653" s="29"/>
      <c r="F653" s="28" t="s">
        <v>6769</v>
      </c>
      <c r="G653" s="29">
        <v>32300</v>
      </c>
      <c r="H653" s="29"/>
      <c r="I653" s="28" t="s">
        <v>8595</v>
      </c>
      <c r="J653" s="29">
        <v>42880</v>
      </c>
      <c r="K653" s="29"/>
      <c r="L653" s="31" t="s">
        <v>17742</v>
      </c>
      <c r="M653" s="30">
        <v>498400</v>
      </c>
      <c r="V653" s="3" t="s">
        <v>664</v>
      </c>
      <c r="W653" s="4">
        <v>1750</v>
      </c>
      <c r="AD653"/>
      <c r="AE653"/>
      <c r="AH653" s="225" t="s">
        <v>19736</v>
      </c>
      <c r="AI653" s="225" t="s">
        <v>19737</v>
      </c>
      <c r="AJ653" s="225">
        <v>514000</v>
      </c>
    </row>
    <row r="654" spans="1:39" x14ac:dyDescent="0.25">
      <c r="A654" s="28" t="s">
        <v>11085</v>
      </c>
      <c r="B654" s="28"/>
      <c r="C654" s="28" t="s">
        <v>3486</v>
      </c>
      <c r="D654" s="29">
        <v>8301</v>
      </c>
      <c r="E654" s="29"/>
      <c r="F654" s="28" t="s">
        <v>6770</v>
      </c>
      <c r="G654" s="29">
        <v>32400</v>
      </c>
      <c r="H654" s="29"/>
      <c r="I654" s="28" t="s">
        <v>8596</v>
      </c>
      <c r="J654" s="29">
        <v>42880</v>
      </c>
      <c r="K654" s="29"/>
      <c r="L654" s="31" t="s">
        <v>17743</v>
      </c>
      <c r="M654" s="30">
        <v>500000</v>
      </c>
      <c r="V654" s="3" t="s">
        <v>665</v>
      </c>
      <c r="W654" s="4">
        <v>1750</v>
      </c>
      <c r="AD654"/>
      <c r="AE654"/>
      <c r="AH654" s="226" t="s">
        <v>19738</v>
      </c>
      <c r="AI654" s="226" t="s">
        <v>19739</v>
      </c>
      <c r="AJ654" s="226">
        <v>514000</v>
      </c>
    </row>
    <row r="655" spans="1:39" x14ac:dyDescent="0.25">
      <c r="A655" s="28" t="s">
        <v>11086</v>
      </c>
      <c r="B655" s="28"/>
      <c r="C655" s="28" t="s">
        <v>3487</v>
      </c>
      <c r="D655" s="29">
        <v>8301</v>
      </c>
      <c r="E655" s="29"/>
      <c r="F655" s="28" t="s">
        <v>6771</v>
      </c>
      <c r="G655" s="29">
        <v>32400</v>
      </c>
      <c r="H655" s="29"/>
      <c r="I655" s="28" t="s">
        <v>8597</v>
      </c>
      <c r="J655" s="29">
        <v>43390</v>
      </c>
      <c r="K655" s="29"/>
      <c r="L655" s="31" t="s">
        <v>17676</v>
      </c>
      <c r="M655" s="30">
        <v>512700</v>
      </c>
      <c r="V655" s="3" t="s">
        <v>666</v>
      </c>
      <c r="W655" s="4">
        <v>1750</v>
      </c>
      <c r="AD655"/>
      <c r="AE655"/>
      <c r="AH655" s="225" t="s">
        <v>19740</v>
      </c>
      <c r="AI655" s="225" t="s">
        <v>19741</v>
      </c>
      <c r="AJ655" s="225">
        <v>518000</v>
      </c>
      <c r="AK655" s="234">
        <f>AVERAGE(AJ629:AJ655)</f>
        <v>527714.81481481483</v>
      </c>
      <c r="AL655" t="s">
        <v>19742</v>
      </c>
      <c r="AM655">
        <f>AK655/AK628-1</f>
        <v>2.2868321398445746E-2</v>
      </c>
    </row>
    <row r="656" spans="1:39" x14ac:dyDescent="0.25">
      <c r="A656" s="28" t="s">
        <v>11087</v>
      </c>
      <c r="B656" s="28"/>
      <c r="C656" s="28" t="s">
        <v>3488</v>
      </c>
      <c r="D656" s="29">
        <v>8301</v>
      </c>
      <c r="E656" s="29"/>
      <c r="F656" s="28" t="s">
        <v>6772</v>
      </c>
      <c r="G656" s="29">
        <v>32450</v>
      </c>
      <c r="H656" s="29"/>
      <c r="I656" s="28" t="s">
        <v>8598</v>
      </c>
      <c r="J656" s="29">
        <v>43740</v>
      </c>
      <c r="K656" s="29"/>
      <c r="L656" s="31" t="s">
        <v>17744</v>
      </c>
      <c r="M656" s="30">
        <v>525500</v>
      </c>
      <c r="V656" s="3" t="s">
        <v>667</v>
      </c>
      <c r="W656" s="4">
        <v>1750</v>
      </c>
      <c r="AD656"/>
      <c r="AE656"/>
      <c r="AH656" s="226" t="s">
        <v>19743</v>
      </c>
      <c r="AI656" s="226" t="s">
        <v>19744</v>
      </c>
      <c r="AJ656" s="226">
        <v>523500</v>
      </c>
    </row>
    <row r="657" spans="1:39" x14ac:dyDescent="0.25">
      <c r="A657" s="28" t="s">
        <v>11088</v>
      </c>
      <c r="B657" s="28"/>
      <c r="C657" s="28" t="s">
        <v>3489</v>
      </c>
      <c r="D657" s="29">
        <v>8300</v>
      </c>
      <c r="E657" s="29"/>
      <c r="F657" s="28" t="s">
        <v>6773</v>
      </c>
      <c r="G657" s="29"/>
      <c r="H657" s="29"/>
      <c r="I657" s="28" t="s">
        <v>8599</v>
      </c>
      <c r="J657" s="29">
        <v>43240</v>
      </c>
      <c r="K657" s="29"/>
      <c r="L657" s="31" t="s">
        <v>17745</v>
      </c>
      <c r="M657" s="30">
        <v>573500</v>
      </c>
      <c r="V657" s="3" t="s">
        <v>668</v>
      </c>
      <c r="W657" s="4">
        <v>1750</v>
      </c>
      <c r="AD657"/>
      <c r="AE657"/>
      <c r="AH657" s="225" t="s">
        <v>19745</v>
      </c>
      <c r="AI657" s="225" t="s">
        <v>19746</v>
      </c>
      <c r="AJ657" s="225">
        <v>522000</v>
      </c>
    </row>
    <row r="658" spans="1:39" x14ac:dyDescent="0.25">
      <c r="A658" s="28" t="s">
        <v>11089</v>
      </c>
      <c r="B658" s="28"/>
      <c r="C658" s="28" t="s">
        <v>3490</v>
      </c>
      <c r="D658" s="29">
        <v>8296</v>
      </c>
      <c r="E658" s="29"/>
      <c r="F658" s="28" t="s">
        <v>6774</v>
      </c>
      <c r="G658" s="29"/>
      <c r="H658" s="29"/>
      <c r="I658" s="28" t="s">
        <v>8600</v>
      </c>
      <c r="J658" s="29"/>
      <c r="K658" s="29"/>
      <c r="L658" s="31" t="s">
        <v>17675</v>
      </c>
      <c r="M658" s="30">
        <v>574500</v>
      </c>
      <c r="V658" s="3" t="s">
        <v>669</v>
      </c>
      <c r="W658" s="4">
        <v>1750</v>
      </c>
      <c r="AD658"/>
      <c r="AE658"/>
      <c r="AH658" s="226" t="s">
        <v>19747</v>
      </c>
      <c r="AI658" s="226" t="s">
        <v>19748</v>
      </c>
      <c r="AJ658" s="226">
        <v>515500</v>
      </c>
    </row>
    <row r="659" spans="1:39" x14ac:dyDescent="0.25">
      <c r="A659" s="28" t="s">
        <v>11090</v>
      </c>
      <c r="B659" s="28"/>
      <c r="C659" s="28" t="s">
        <v>3491</v>
      </c>
      <c r="D659" s="29">
        <v>8293</v>
      </c>
      <c r="E659" s="29"/>
      <c r="F659" s="28" t="s">
        <v>6775</v>
      </c>
      <c r="G659" s="29">
        <v>32350</v>
      </c>
      <c r="H659" s="29"/>
      <c r="I659" s="28" t="s">
        <v>8601</v>
      </c>
      <c r="J659" s="29">
        <v>43320</v>
      </c>
      <c r="K659" s="29"/>
      <c r="L659" s="31" t="s">
        <v>17746</v>
      </c>
      <c r="M659" s="30">
        <v>584000</v>
      </c>
      <c r="V659" s="3" t="s">
        <v>670</v>
      </c>
      <c r="W659" s="4">
        <v>1750</v>
      </c>
      <c r="AD659"/>
      <c r="AE659"/>
      <c r="AH659" s="225" t="s">
        <v>19749</v>
      </c>
      <c r="AI659" s="225" t="s">
        <v>19750</v>
      </c>
      <c r="AJ659" s="225">
        <v>516300</v>
      </c>
    </row>
    <row r="660" spans="1:39" x14ac:dyDescent="0.25">
      <c r="A660" s="28" t="s">
        <v>11091</v>
      </c>
      <c r="B660" s="28"/>
      <c r="C660" s="28" t="s">
        <v>3492</v>
      </c>
      <c r="D660" s="29">
        <v>8293</v>
      </c>
      <c r="E660" s="29"/>
      <c r="F660" s="28" t="s">
        <v>6776</v>
      </c>
      <c r="G660" s="29">
        <v>32460</v>
      </c>
      <c r="H660" s="29"/>
      <c r="I660" s="28" t="s">
        <v>8602</v>
      </c>
      <c r="J660" s="29">
        <v>43530</v>
      </c>
      <c r="K660" s="29"/>
      <c r="L660" s="31" t="s">
        <v>17747</v>
      </c>
      <c r="M660" s="30">
        <v>556500</v>
      </c>
      <c r="V660" s="3" t="s">
        <v>671</v>
      </c>
      <c r="W660" s="4">
        <v>1750</v>
      </c>
      <c r="AD660"/>
      <c r="AE660"/>
      <c r="AH660" s="226" t="s">
        <v>19751</v>
      </c>
      <c r="AI660" s="226" t="s">
        <v>19752</v>
      </c>
      <c r="AJ660" s="226">
        <v>519800</v>
      </c>
    </row>
    <row r="661" spans="1:39" x14ac:dyDescent="0.25">
      <c r="A661" s="28" t="s">
        <v>11092</v>
      </c>
      <c r="B661" s="28"/>
      <c r="C661" s="28" t="s">
        <v>3493</v>
      </c>
      <c r="D661" s="29">
        <v>8298</v>
      </c>
      <c r="E661" s="29"/>
      <c r="F661" s="28" t="s">
        <v>6777</v>
      </c>
      <c r="G661" s="29">
        <v>32350</v>
      </c>
      <c r="H661" s="29"/>
      <c r="I661" s="28" t="s">
        <v>8603</v>
      </c>
      <c r="J661" s="29">
        <v>43950</v>
      </c>
      <c r="K661" s="29"/>
      <c r="L661" s="31" t="s">
        <v>17674</v>
      </c>
      <c r="M661" s="30">
        <v>537000</v>
      </c>
      <c r="V661" s="3" t="s">
        <v>672</v>
      </c>
      <c r="W661" s="4">
        <v>1750</v>
      </c>
      <c r="AD661"/>
      <c r="AE661"/>
      <c r="AH661" s="226" t="s">
        <v>19753</v>
      </c>
      <c r="AI661" s="226" t="s">
        <v>19754</v>
      </c>
      <c r="AJ661" s="226">
        <v>515000</v>
      </c>
    </row>
    <row r="662" spans="1:39" x14ac:dyDescent="0.25">
      <c r="A662" s="28" t="s">
        <v>11093</v>
      </c>
      <c r="B662" s="28"/>
      <c r="C662" s="28" t="s">
        <v>3494</v>
      </c>
      <c r="D662" s="29">
        <v>8298</v>
      </c>
      <c r="E662" s="29"/>
      <c r="F662" s="28" t="s">
        <v>6778</v>
      </c>
      <c r="G662" s="29">
        <v>32660</v>
      </c>
      <c r="H662" s="29"/>
      <c r="I662" s="28" t="s">
        <v>8604</v>
      </c>
      <c r="J662" s="29">
        <v>43660</v>
      </c>
      <c r="K662" s="29"/>
      <c r="L662" s="31" t="s">
        <v>17673</v>
      </c>
      <c r="M662" s="30">
        <v>542500</v>
      </c>
      <c r="V662" s="3" t="s">
        <v>673</v>
      </c>
      <c r="W662" s="4">
        <v>1750</v>
      </c>
      <c r="AD662"/>
      <c r="AE662"/>
      <c r="AH662" s="225" t="s">
        <v>19755</v>
      </c>
      <c r="AI662" s="225" t="s">
        <v>19756</v>
      </c>
      <c r="AJ662" s="225">
        <v>517800</v>
      </c>
      <c r="AM662" s="236">
        <f>AJ682/AJ655-1</f>
        <v>-5.8880308880308929E-2</v>
      </c>
    </row>
    <row r="663" spans="1:39" x14ac:dyDescent="0.25">
      <c r="A663" s="28" t="s">
        <v>11094</v>
      </c>
      <c r="B663" s="28"/>
      <c r="C663" s="28" t="s">
        <v>3495</v>
      </c>
      <c r="D663" s="29">
        <v>8287</v>
      </c>
      <c r="E663" s="29"/>
      <c r="F663" s="28" t="s">
        <v>6779</v>
      </c>
      <c r="G663" s="29">
        <v>32850</v>
      </c>
      <c r="H663" s="29"/>
      <c r="I663" s="28" t="s">
        <v>8605</v>
      </c>
      <c r="J663" s="29">
        <v>44010</v>
      </c>
      <c r="K663" s="29"/>
      <c r="L663" s="31" t="s">
        <v>17748</v>
      </c>
      <c r="M663" s="30">
        <v>537500</v>
      </c>
      <c r="V663" s="3" t="s">
        <v>674</v>
      </c>
      <c r="W663" s="4">
        <v>1750</v>
      </c>
      <c r="AD663"/>
      <c r="AE663"/>
      <c r="AH663" s="226" t="s">
        <v>19757</v>
      </c>
      <c r="AI663" s="226" t="s">
        <v>19758</v>
      </c>
      <c r="AJ663" s="226">
        <v>513800</v>
      </c>
    </row>
    <row r="664" spans="1:39" x14ac:dyDescent="0.25">
      <c r="A664" s="28" t="s">
        <v>11095</v>
      </c>
      <c r="B664" s="28"/>
      <c r="C664" s="28" t="s">
        <v>3496</v>
      </c>
      <c r="D664" s="29">
        <v>8290</v>
      </c>
      <c r="E664" s="29"/>
      <c r="F664" s="28" t="s">
        <v>6780</v>
      </c>
      <c r="G664" s="29">
        <v>32800</v>
      </c>
      <c r="H664" s="29"/>
      <c r="I664" s="28" t="s">
        <v>8606</v>
      </c>
      <c r="J664" s="29">
        <v>44150</v>
      </c>
      <c r="K664" s="29"/>
      <c r="L664" s="31" t="s">
        <v>17749</v>
      </c>
      <c r="M664" s="30">
        <v>506000</v>
      </c>
      <c r="V664" s="3" t="s">
        <v>675</v>
      </c>
      <c r="W664" s="4">
        <v>1750</v>
      </c>
      <c r="AD664"/>
      <c r="AE664"/>
      <c r="AH664" s="225" t="s">
        <v>19759</v>
      </c>
      <c r="AI664" s="225" t="s">
        <v>19760</v>
      </c>
      <c r="AJ664" s="225">
        <v>509000</v>
      </c>
    </row>
    <row r="665" spans="1:39" x14ac:dyDescent="0.25">
      <c r="A665" s="28" t="s">
        <v>11096</v>
      </c>
      <c r="B665" s="28"/>
      <c r="C665" s="28" t="s">
        <v>3497</v>
      </c>
      <c r="D665" s="29">
        <v>8288</v>
      </c>
      <c r="E665" s="29"/>
      <c r="F665" s="28" t="s">
        <v>6781</v>
      </c>
      <c r="G665" s="29"/>
      <c r="H665" s="29"/>
      <c r="I665" s="28" t="s">
        <v>8607</v>
      </c>
      <c r="J665" s="29"/>
      <c r="K665" s="29"/>
      <c r="L665" s="31" t="s">
        <v>17672</v>
      </c>
      <c r="M665" s="30">
        <v>491000</v>
      </c>
      <c r="V665" s="3" t="s">
        <v>676</v>
      </c>
      <c r="W665" s="4">
        <v>1750</v>
      </c>
      <c r="AD665"/>
      <c r="AE665"/>
      <c r="AH665" s="226" t="s">
        <v>19761</v>
      </c>
      <c r="AI665" s="226" t="s">
        <v>19762</v>
      </c>
      <c r="AJ665" s="226">
        <v>513000</v>
      </c>
    </row>
    <row r="666" spans="1:39" x14ac:dyDescent="0.25">
      <c r="A666" s="28" t="s">
        <v>11097</v>
      </c>
      <c r="B666" s="28"/>
      <c r="C666" s="28" t="s">
        <v>3498</v>
      </c>
      <c r="D666" s="29">
        <v>8300</v>
      </c>
      <c r="E666" s="29"/>
      <c r="F666" s="28" t="s">
        <v>6782</v>
      </c>
      <c r="G666" s="29"/>
      <c r="H666" s="29"/>
      <c r="I666" s="28" t="s">
        <v>8608</v>
      </c>
      <c r="J666" s="29">
        <v>44110</v>
      </c>
      <c r="K666" s="29"/>
      <c r="L666" s="31" t="s">
        <v>17750</v>
      </c>
      <c r="M666" s="30">
        <v>513000</v>
      </c>
      <c r="V666" s="3" t="s">
        <v>677</v>
      </c>
      <c r="W666" s="4">
        <v>1750</v>
      </c>
      <c r="AD666"/>
      <c r="AE666"/>
      <c r="AH666" s="225" t="s">
        <v>19763</v>
      </c>
      <c r="AI666" s="225" t="s">
        <v>19764</v>
      </c>
      <c r="AJ666" s="225">
        <v>506800</v>
      </c>
    </row>
    <row r="667" spans="1:39" x14ac:dyDescent="0.25">
      <c r="A667" s="28" t="s">
        <v>11098</v>
      </c>
      <c r="B667" s="28"/>
      <c r="C667" s="28" t="s">
        <v>3499</v>
      </c>
      <c r="D667" s="29">
        <v>8305</v>
      </c>
      <c r="E667" s="29"/>
      <c r="F667" s="28" t="s">
        <v>6783</v>
      </c>
      <c r="G667" s="29">
        <v>32880</v>
      </c>
      <c r="H667" s="29"/>
      <c r="I667" s="28" t="s">
        <v>8609</v>
      </c>
      <c r="J667" s="29">
        <v>44260</v>
      </c>
      <c r="K667" s="29"/>
      <c r="L667" s="31" t="s">
        <v>17751</v>
      </c>
      <c r="M667" s="30">
        <v>506000</v>
      </c>
      <c r="V667" s="3" t="s">
        <v>678</v>
      </c>
      <c r="W667" s="4">
        <v>1750</v>
      </c>
      <c r="AD667"/>
      <c r="AE667"/>
      <c r="AH667" s="226" t="s">
        <v>19765</v>
      </c>
      <c r="AI667" s="226" t="s">
        <v>19766</v>
      </c>
      <c r="AJ667" s="226">
        <v>509000</v>
      </c>
    </row>
    <row r="668" spans="1:39" x14ac:dyDescent="0.25">
      <c r="A668" s="28" t="s">
        <v>11099</v>
      </c>
      <c r="B668" s="28"/>
      <c r="C668" s="28" t="s">
        <v>3500</v>
      </c>
      <c r="D668" s="29">
        <v>8318</v>
      </c>
      <c r="E668" s="29"/>
      <c r="F668" s="28" t="s">
        <v>6784</v>
      </c>
      <c r="G668" s="29">
        <v>32900</v>
      </c>
      <c r="H668" s="29"/>
      <c r="I668" s="28" t="s">
        <v>8610</v>
      </c>
      <c r="J668" s="29">
        <v>44210</v>
      </c>
      <c r="K668" s="29"/>
      <c r="L668" s="31" t="s">
        <v>17752</v>
      </c>
      <c r="M668" s="30">
        <v>498000</v>
      </c>
      <c r="V668" s="3" t="s">
        <v>679</v>
      </c>
      <c r="W668" s="4">
        <v>1750</v>
      </c>
      <c r="AD668"/>
      <c r="AE668"/>
      <c r="AH668" s="225" t="s">
        <v>19767</v>
      </c>
      <c r="AI668" s="225" t="s">
        <v>19768</v>
      </c>
      <c r="AJ668" s="225">
        <v>511000</v>
      </c>
    </row>
    <row r="669" spans="1:39" x14ac:dyDescent="0.25">
      <c r="A669" s="28" t="s">
        <v>11100</v>
      </c>
      <c r="B669" s="28"/>
      <c r="C669" s="28" t="s">
        <v>3501</v>
      </c>
      <c r="D669" s="29">
        <v>8318</v>
      </c>
      <c r="E669" s="29"/>
      <c r="F669" s="28" t="s">
        <v>6785</v>
      </c>
      <c r="G669" s="29">
        <v>33050</v>
      </c>
      <c r="H669" s="29"/>
      <c r="I669" s="28" t="s">
        <v>8611</v>
      </c>
      <c r="J669" s="29">
        <v>44290</v>
      </c>
      <c r="K669" s="29"/>
      <c r="L669" s="31" t="s">
        <v>17671</v>
      </c>
      <c r="M669" s="30">
        <v>439000</v>
      </c>
      <c r="V669" s="3" t="s">
        <v>680</v>
      </c>
      <c r="W669" s="4">
        <v>1750</v>
      </c>
      <c r="AD669"/>
      <c r="AE669"/>
      <c r="AH669" s="226" t="s">
        <v>19769</v>
      </c>
      <c r="AI669" s="226" t="s">
        <v>19770</v>
      </c>
      <c r="AJ669" s="226">
        <v>508800</v>
      </c>
    </row>
    <row r="670" spans="1:39" x14ac:dyDescent="0.25">
      <c r="A670" s="28" t="s">
        <v>11101</v>
      </c>
      <c r="B670" s="28"/>
      <c r="C670" s="28" t="s">
        <v>3502</v>
      </c>
      <c r="D670" s="29">
        <v>8341</v>
      </c>
      <c r="E670" s="29"/>
      <c r="F670" s="28" t="s">
        <v>6786</v>
      </c>
      <c r="G670" s="29">
        <v>33050</v>
      </c>
      <c r="H670" s="29"/>
      <c r="I670" s="28" t="s">
        <v>8612</v>
      </c>
      <c r="J670" s="29">
        <v>44480</v>
      </c>
      <c r="K670" s="29"/>
      <c r="L670" s="31" t="s">
        <v>17670</v>
      </c>
      <c r="M670" s="30">
        <v>438000</v>
      </c>
      <c r="V670" s="3" t="s">
        <v>681</v>
      </c>
      <c r="W670" s="4">
        <v>1750</v>
      </c>
      <c r="AD670"/>
      <c r="AE670"/>
      <c r="AH670" s="226" t="s">
        <v>19771</v>
      </c>
      <c r="AI670" s="226" t="s">
        <v>19772</v>
      </c>
      <c r="AJ670" s="226">
        <v>498700</v>
      </c>
    </row>
    <row r="671" spans="1:39" x14ac:dyDescent="0.25">
      <c r="A671" s="28" t="s">
        <v>11102</v>
      </c>
      <c r="B671" s="28"/>
      <c r="C671" s="28" t="s">
        <v>3503</v>
      </c>
      <c r="D671" s="29">
        <v>8348</v>
      </c>
      <c r="E671" s="29"/>
      <c r="F671" s="28" t="s">
        <v>6787</v>
      </c>
      <c r="G671" s="29">
        <v>33050</v>
      </c>
      <c r="H671" s="29"/>
      <c r="I671" s="28" t="s">
        <v>8613</v>
      </c>
      <c r="J671" s="29">
        <v>44580</v>
      </c>
      <c r="K671" s="29"/>
      <c r="L671" s="31" t="s">
        <v>17753</v>
      </c>
      <c r="M671" s="30">
        <v>453000</v>
      </c>
      <c r="V671" s="3" t="s">
        <v>682</v>
      </c>
      <c r="W671" s="4">
        <v>1750</v>
      </c>
      <c r="AD671"/>
      <c r="AE671"/>
      <c r="AH671" s="225" t="s">
        <v>19773</v>
      </c>
      <c r="AI671" s="225" t="s">
        <v>19774</v>
      </c>
      <c r="AJ671" s="225">
        <v>493500</v>
      </c>
    </row>
    <row r="672" spans="1:39" x14ac:dyDescent="0.25">
      <c r="A672" s="28" t="s">
        <v>11103</v>
      </c>
      <c r="B672" s="28"/>
      <c r="C672" s="28" t="s">
        <v>3504</v>
      </c>
      <c r="D672" s="29">
        <v>8354</v>
      </c>
      <c r="E672" s="29"/>
      <c r="F672" s="28" t="s">
        <v>6788</v>
      </c>
      <c r="G672" s="29"/>
      <c r="H672" s="29"/>
      <c r="I672" s="28" t="s">
        <v>8614</v>
      </c>
      <c r="J672" s="29"/>
      <c r="K672" s="29"/>
      <c r="L672" s="31" t="s">
        <v>17754</v>
      </c>
      <c r="M672" s="30">
        <v>475000</v>
      </c>
      <c r="V672" s="3" t="s">
        <v>683</v>
      </c>
      <c r="W672" s="4">
        <v>1750</v>
      </c>
      <c r="AD672"/>
      <c r="AE672"/>
      <c r="AH672" s="226" t="s">
        <v>19775</v>
      </c>
      <c r="AI672" s="226" t="s">
        <v>19776</v>
      </c>
      <c r="AJ672" s="226">
        <v>493500</v>
      </c>
    </row>
    <row r="673" spans="1:39" x14ac:dyDescent="0.25">
      <c r="A673" s="28" t="s">
        <v>11104</v>
      </c>
      <c r="B673" s="28"/>
      <c r="C673" s="28" t="s">
        <v>3505</v>
      </c>
      <c r="D673" s="29">
        <v>8356</v>
      </c>
      <c r="E673" s="29"/>
      <c r="F673" s="28" t="s">
        <v>6789</v>
      </c>
      <c r="G673" s="29">
        <v>33400</v>
      </c>
      <c r="H673" s="29"/>
      <c r="I673" s="28" t="s">
        <v>8615</v>
      </c>
      <c r="J673" s="29">
        <v>45330</v>
      </c>
      <c r="K673" s="29"/>
      <c r="L673" s="31" t="s">
        <v>17755</v>
      </c>
      <c r="M673" s="30">
        <v>462000</v>
      </c>
      <c r="V673" s="3" t="s">
        <v>684</v>
      </c>
      <c r="W673" s="4">
        <v>1750</v>
      </c>
      <c r="AD673"/>
      <c r="AE673"/>
      <c r="AH673" s="225" t="s">
        <v>19777</v>
      </c>
      <c r="AI673" s="225" t="s">
        <v>19778</v>
      </c>
      <c r="AJ673" s="225">
        <v>471200</v>
      </c>
    </row>
    <row r="674" spans="1:39" x14ac:dyDescent="0.25">
      <c r="A674" s="28" t="s">
        <v>11105</v>
      </c>
      <c r="B674" s="28"/>
      <c r="C674" s="28" t="s">
        <v>3506</v>
      </c>
      <c r="D674" s="29">
        <v>8347</v>
      </c>
      <c r="E674" s="29"/>
      <c r="F674" s="28" t="s">
        <v>6790</v>
      </c>
      <c r="G674" s="29">
        <v>34100</v>
      </c>
      <c r="H674" s="29"/>
      <c r="I674" s="28" t="s">
        <v>8616</v>
      </c>
      <c r="J674" s="29">
        <v>45970</v>
      </c>
      <c r="K674" s="29"/>
      <c r="L674" s="31" t="s">
        <v>17756</v>
      </c>
      <c r="M674" s="30">
        <v>465500</v>
      </c>
      <c r="V674" s="3" t="s">
        <v>685</v>
      </c>
      <c r="W674" s="4">
        <v>1750</v>
      </c>
      <c r="AD674"/>
      <c r="AE674"/>
      <c r="AH674" s="226" t="s">
        <v>19779</v>
      </c>
      <c r="AI674" s="226" t="s">
        <v>19780</v>
      </c>
      <c r="AJ674" s="226">
        <v>481800</v>
      </c>
    </row>
    <row r="675" spans="1:39" x14ac:dyDescent="0.25">
      <c r="A675" s="28" t="s">
        <v>11106</v>
      </c>
      <c r="B675" s="28"/>
      <c r="C675" s="28" t="s">
        <v>3507</v>
      </c>
      <c r="D675" s="29">
        <v>8345</v>
      </c>
      <c r="E675" s="29"/>
      <c r="F675" s="28" t="s">
        <v>6791</v>
      </c>
      <c r="G675" s="29">
        <v>35150</v>
      </c>
      <c r="H675" s="29"/>
      <c r="I675" s="28" t="s">
        <v>8617</v>
      </c>
      <c r="J675" s="29">
        <v>45790</v>
      </c>
      <c r="K675" s="29"/>
      <c r="L675" s="31" t="s">
        <v>17757</v>
      </c>
      <c r="M675" s="30">
        <v>470000</v>
      </c>
      <c r="V675" s="3" t="s">
        <v>686</v>
      </c>
      <c r="W675" s="4">
        <v>1750</v>
      </c>
      <c r="AD675"/>
      <c r="AE675"/>
      <c r="AH675" s="225" t="s">
        <v>19781</v>
      </c>
      <c r="AI675" s="225" t="s">
        <v>19782</v>
      </c>
      <c r="AJ675" s="225">
        <v>498000</v>
      </c>
    </row>
    <row r="676" spans="1:39" x14ac:dyDescent="0.25">
      <c r="A676" s="28" t="s">
        <v>11107</v>
      </c>
      <c r="B676" s="28"/>
      <c r="C676" s="28" t="s">
        <v>3508</v>
      </c>
      <c r="D676" s="29">
        <v>8355</v>
      </c>
      <c r="E676" s="29"/>
      <c r="F676" s="28" t="s">
        <v>6792</v>
      </c>
      <c r="G676" s="29">
        <v>36190</v>
      </c>
      <c r="H676" s="29"/>
      <c r="I676" s="28" t="s">
        <v>8618</v>
      </c>
      <c r="J676" s="29">
        <v>45800</v>
      </c>
      <c r="K676" s="29"/>
      <c r="L676" s="31" t="s">
        <v>17758</v>
      </c>
      <c r="M676" s="30">
        <v>481000</v>
      </c>
      <c r="V676" s="3" t="s">
        <v>687</v>
      </c>
      <c r="W676" s="4">
        <v>1750</v>
      </c>
      <c r="AD676"/>
      <c r="AE676"/>
      <c r="AH676" s="226" t="s">
        <v>19783</v>
      </c>
      <c r="AI676" s="226" t="s">
        <v>19784</v>
      </c>
      <c r="AJ676" s="226">
        <v>488500</v>
      </c>
    </row>
    <row r="677" spans="1:39" x14ac:dyDescent="0.25">
      <c r="A677" s="28" t="s">
        <v>11108</v>
      </c>
      <c r="B677" s="28"/>
      <c r="C677" s="28" t="s">
        <v>3509</v>
      </c>
      <c r="D677" s="29">
        <v>8355</v>
      </c>
      <c r="E677" s="29"/>
      <c r="F677" s="28" t="s">
        <v>6793</v>
      </c>
      <c r="G677" s="29">
        <v>35600</v>
      </c>
      <c r="H677" s="29"/>
      <c r="I677" s="28" t="s">
        <v>8619</v>
      </c>
      <c r="J677" s="29">
        <v>45660</v>
      </c>
      <c r="K677" s="29"/>
      <c r="L677" s="31" t="s">
        <v>17759</v>
      </c>
      <c r="M677" s="30">
        <v>507000</v>
      </c>
      <c r="V677" s="3" t="s">
        <v>688</v>
      </c>
      <c r="W677" s="4">
        <v>1750</v>
      </c>
      <c r="AD677"/>
      <c r="AE677"/>
      <c r="AH677" s="225" t="s">
        <v>19785</v>
      </c>
      <c r="AI677" s="225" t="s">
        <v>19786</v>
      </c>
      <c r="AJ677" s="225">
        <v>488000</v>
      </c>
    </row>
    <row r="678" spans="1:39" x14ac:dyDescent="0.25">
      <c r="A678" s="28" t="s">
        <v>11109</v>
      </c>
      <c r="B678" s="28"/>
      <c r="C678" s="28" t="s">
        <v>3510</v>
      </c>
      <c r="D678" s="29">
        <v>8357</v>
      </c>
      <c r="E678" s="29"/>
      <c r="F678" s="28" t="s">
        <v>6794</v>
      </c>
      <c r="G678" s="29">
        <v>35250</v>
      </c>
      <c r="H678" s="29"/>
      <c r="I678" s="28" t="s">
        <v>8620</v>
      </c>
      <c r="J678" s="29">
        <v>45330</v>
      </c>
      <c r="K678" s="29"/>
      <c r="L678" s="31" t="s">
        <v>17760</v>
      </c>
      <c r="M678" s="30">
        <v>509000</v>
      </c>
      <c r="V678" s="3" t="s">
        <v>689</v>
      </c>
      <c r="W678" s="4">
        <v>1750</v>
      </c>
      <c r="AD678"/>
      <c r="AE678"/>
      <c r="AH678" s="226" t="s">
        <v>19787</v>
      </c>
      <c r="AI678" s="226" t="s">
        <v>19788</v>
      </c>
      <c r="AJ678" s="226">
        <v>494000</v>
      </c>
    </row>
    <row r="679" spans="1:39" x14ac:dyDescent="0.25">
      <c r="A679" s="28" t="s">
        <v>11110</v>
      </c>
      <c r="B679" s="28"/>
      <c r="C679" s="28" t="s">
        <v>3511</v>
      </c>
      <c r="D679" s="29">
        <v>8358</v>
      </c>
      <c r="E679" s="29"/>
      <c r="F679" s="28" t="s">
        <v>6795</v>
      </c>
      <c r="G679" s="29"/>
      <c r="H679" s="29"/>
      <c r="I679" s="28" t="s">
        <v>8621</v>
      </c>
      <c r="J679" s="29"/>
      <c r="K679" s="29"/>
      <c r="L679" s="31" t="s">
        <v>17761</v>
      </c>
      <c r="M679" s="30">
        <v>511500</v>
      </c>
      <c r="V679" s="3" t="s">
        <v>690</v>
      </c>
      <c r="W679" s="4">
        <v>1750</v>
      </c>
      <c r="AD679"/>
      <c r="AE679"/>
      <c r="AH679" s="225" t="s">
        <v>19789</v>
      </c>
      <c r="AI679" s="225" t="s">
        <v>19790</v>
      </c>
      <c r="AJ679" s="225">
        <v>492500</v>
      </c>
    </row>
    <row r="680" spans="1:39" x14ac:dyDescent="0.25">
      <c r="A680" s="28" t="s">
        <v>11111</v>
      </c>
      <c r="B680" s="28"/>
      <c r="C680" s="28" t="s">
        <v>3512</v>
      </c>
      <c r="D680" s="29">
        <v>8366</v>
      </c>
      <c r="E680" s="29"/>
      <c r="F680" s="28" t="s">
        <v>6796</v>
      </c>
      <c r="G680" s="29">
        <v>35500</v>
      </c>
      <c r="H680" s="29"/>
      <c r="I680" s="28" t="s">
        <v>8622</v>
      </c>
      <c r="J680" s="29">
        <v>45160</v>
      </c>
      <c r="K680" s="29"/>
      <c r="L680" s="31" t="s">
        <v>17762</v>
      </c>
      <c r="M680" s="30">
        <v>524500</v>
      </c>
      <c r="V680" s="3" t="s">
        <v>691</v>
      </c>
      <c r="W680" s="4">
        <v>1750</v>
      </c>
      <c r="AD680"/>
      <c r="AE680"/>
      <c r="AH680" s="226" t="s">
        <v>19791</v>
      </c>
      <c r="AI680" s="226" t="s">
        <v>19792</v>
      </c>
      <c r="AJ680" s="226">
        <v>487800</v>
      </c>
    </row>
    <row r="681" spans="1:39" x14ac:dyDescent="0.25">
      <c r="A681" s="28" t="s">
        <v>11112</v>
      </c>
      <c r="B681" s="28"/>
      <c r="C681" s="28" t="s">
        <v>3513</v>
      </c>
      <c r="D681" s="29">
        <v>8364</v>
      </c>
      <c r="E681" s="29"/>
      <c r="F681" s="28" t="s">
        <v>6797</v>
      </c>
      <c r="G681" s="29">
        <v>36520</v>
      </c>
      <c r="H681" s="29"/>
      <c r="I681" s="28" t="s">
        <v>8623</v>
      </c>
      <c r="J681" s="29">
        <v>45680</v>
      </c>
      <c r="K681" s="29"/>
      <c r="L681" s="31" t="s">
        <v>17669</v>
      </c>
      <c r="M681" s="30">
        <v>538500</v>
      </c>
      <c r="V681" s="3" t="s">
        <v>692</v>
      </c>
      <c r="W681" s="4">
        <v>1750</v>
      </c>
      <c r="AD681"/>
      <c r="AE681"/>
      <c r="AH681" s="225" t="s">
        <v>19793</v>
      </c>
      <c r="AI681" s="225" t="s">
        <v>19794</v>
      </c>
      <c r="AJ681" s="225">
        <v>488300</v>
      </c>
    </row>
    <row r="682" spans="1:39" x14ac:dyDescent="0.25">
      <c r="A682" s="28" t="s">
        <v>11113</v>
      </c>
      <c r="B682" s="28"/>
      <c r="C682" s="28" t="s">
        <v>3514</v>
      </c>
      <c r="D682" s="29">
        <v>8374</v>
      </c>
      <c r="E682" s="29"/>
      <c r="F682" s="28" t="s">
        <v>6798</v>
      </c>
      <c r="G682" s="29">
        <v>36500</v>
      </c>
      <c r="H682" s="29"/>
      <c r="I682" s="28" t="s">
        <v>8624</v>
      </c>
      <c r="J682" s="29">
        <v>45500</v>
      </c>
      <c r="K682" s="29"/>
      <c r="L682" s="31" t="s">
        <v>17763</v>
      </c>
      <c r="M682" s="30">
        <v>549500</v>
      </c>
      <c r="V682" s="3" t="s">
        <v>693</v>
      </c>
      <c r="W682" s="4">
        <v>1750</v>
      </c>
      <c r="AD682"/>
      <c r="AE682"/>
      <c r="AH682" s="226" t="s">
        <v>19795</v>
      </c>
      <c r="AI682" s="226" t="s">
        <v>19796</v>
      </c>
      <c r="AJ682" s="226">
        <v>487500</v>
      </c>
      <c r="AK682" s="234">
        <f>AVERAGE(AJ656:AJ682)</f>
        <v>502392.59259259258</v>
      </c>
      <c r="AL682" t="s">
        <v>17964</v>
      </c>
      <c r="AM682">
        <f>AK682/AK655-1</f>
        <v>-4.7984671855589855E-2</v>
      </c>
    </row>
    <row r="683" spans="1:39" x14ac:dyDescent="0.25">
      <c r="A683" s="28" t="s">
        <v>11114</v>
      </c>
      <c r="B683" s="28"/>
      <c r="C683" s="28" t="s">
        <v>3515</v>
      </c>
      <c r="D683" s="29">
        <v>8373</v>
      </c>
      <c r="E683" s="29"/>
      <c r="F683" s="28" t="s">
        <v>6799</v>
      </c>
      <c r="G683" s="29">
        <v>36600</v>
      </c>
      <c r="H683" s="29"/>
      <c r="I683" s="28" t="s">
        <v>8625</v>
      </c>
      <c r="J683" s="29">
        <v>45670</v>
      </c>
      <c r="K683" s="29"/>
      <c r="L683" s="31" t="s">
        <v>17764</v>
      </c>
      <c r="M683" s="30">
        <v>539000</v>
      </c>
      <c r="V683" s="3" t="s">
        <v>694</v>
      </c>
      <c r="W683" s="4">
        <v>1750</v>
      </c>
      <c r="AD683"/>
      <c r="AE683"/>
      <c r="AH683" s="225" t="s">
        <v>19797</v>
      </c>
      <c r="AI683" s="225" t="s">
        <v>19798</v>
      </c>
      <c r="AJ683" s="225">
        <v>494000</v>
      </c>
    </row>
    <row r="684" spans="1:39" x14ac:dyDescent="0.25">
      <c r="A684" s="28" t="s">
        <v>11115</v>
      </c>
      <c r="B684" s="28"/>
      <c r="C684" s="28" t="s">
        <v>3516</v>
      </c>
      <c r="D684" s="29">
        <v>8373</v>
      </c>
      <c r="E684" s="29"/>
      <c r="F684" s="28" t="s">
        <v>6800</v>
      </c>
      <c r="G684" s="29">
        <v>37950</v>
      </c>
      <c r="H684" s="29"/>
      <c r="I684" s="28" t="s">
        <v>8626</v>
      </c>
      <c r="J684" s="29">
        <v>46450</v>
      </c>
      <c r="K684" s="29"/>
      <c r="L684" s="31" t="s">
        <v>17765</v>
      </c>
      <c r="M684" s="30">
        <v>534000</v>
      </c>
      <c r="V684" s="3" t="s">
        <v>695</v>
      </c>
      <c r="W684" s="4">
        <v>1750</v>
      </c>
      <c r="AD684"/>
      <c r="AE684"/>
      <c r="AH684" s="226" t="s">
        <v>19799</v>
      </c>
      <c r="AI684" s="226" t="s">
        <v>19800</v>
      </c>
      <c r="AJ684" s="226">
        <v>509000</v>
      </c>
    </row>
    <row r="685" spans="1:39" x14ac:dyDescent="0.25">
      <c r="A685" s="28" t="s">
        <v>11116</v>
      </c>
      <c r="B685" s="28"/>
      <c r="C685" s="28" t="s">
        <v>3517</v>
      </c>
      <c r="D685" s="29">
        <v>8375</v>
      </c>
      <c r="E685" s="29"/>
      <c r="F685" s="28" t="s">
        <v>6801</v>
      </c>
      <c r="G685" s="29">
        <v>38900</v>
      </c>
      <c r="H685" s="29"/>
      <c r="I685" s="28" t="s">
        <v>8627</v>
      </c>
      <c r="J685" s="29">
        <v>46470</v>
      </c>
      <c r="K685" s="29"/>
      <c r="L685" s="31" t="s">
        <v>17668</v>
      </c>
      <c r="M685" s="30">
        <v>513000</v>
      </c>
      <c r="V685" s="3" t="s">
        <v>696</v>
      </c>
      <c r="W685" s="4">
        <v>1750</v>
      </c>
      <c r="AD685"/>
      <c r="AE685"/>
      <c r="AH685" s="225" t="s">
        <v>19801</v>
      </c>
      <c r="AI685" s="225" t="s">
        <v>19802</v>
      </c>
      <c r="AJ685" s="225">
        <v>499500</v>
      </c>
    </row>
    <row r="686" spans="1:39" x14ac:dyDescent="0.25">
      <c r="A686" s="28" t="s">
        <v>11117</v>
      </c>
      <c r="B686" s="28"/>
      <c r="C686" s="28" t="s">
        <v>3518</v>
      </c>
      <c r="D686" s="29">
        <v>8375</v>
      </c>
      <c r="E686" s="29"/>
      <c r="F686" s="28" t="s">
        <v>6802</v>
      </c>
      <c r="G686" s="29"/>
      <c r="H686" s="29"/>
      <c r="I686" s="28" t="s">
        <v>8628</v>
      </c>
      <c r="J686" s="29"/>
      <c r="K686" s="29"/>
      <c r="L686" s="31" t="s">
        <v>17766</v>
      </c>
      <c r="M686" s="30">
        <v>511500</v>
      </c>
      <c r="V686" s="3" t="s">
        <v>697</v>
      </c>
      <c r="W686" s="4">
        <v>1750</v>
      </c>
      <c r="AD686"/>
      <c r="AE686"/>
      <c r="AH686" s="226" t="s">
        <v>19803</v>
      </c>
      <c r="AI686" s="226" t="s">
        <v>19804</v>
      </c>
      <c r="AJ686" s="226">
        <v>498000</v>
      </c>
    </row>
    <row r="687" spans="1:39" x14ac:dyDescent="0.25">
      <c r="A687" s="28" t="s">
        <v>11118</v>
      </c>
      <c r="B687" s="28"/>
      <c r="C687" s="28" t="s">
        <v>3519</v>
      </c>
      <c r="D687" s="29">
        <v>8376</v>
      </c>
      <c r="E687" s="29"/>
      <c r="F687" s="28" t="s">
        <v>6803</v>
      </c>
      <c r="G687" s="29">
        <v>38200</v>
      </c>
      <c r="H687" s="29"/>
      <c r="I687" s="28" t="s">
        <v>8629</v>
      </c>
      <c r="J687" s="29">
        <v>47040</v>
      </c>
      <c r="K687" s="29"/>
      <c r="L687" s="31" t="s">
        <v>17667</v>
      </c>
      <c r="M687" s="30">
        <v>503500</v>
      </c>
      <c r="V687" s="3" t="s">
        <v>698</v>
      </c>
      <c r="W687" s="4">
        <v>1750</v>
      </c>
      <c r="AD687"/>
      <c r="AE687"/>
      <c r="AH687" s="225" t="s">
        <v>19805</v>
      </c>
      <c r="AI687" s="225" t="s">
        <v>19806</v>
      </c>
      <c r="AJ687" s="225">
        <v>493300</v>
      </c>
    </row>
    <row r="688" spans="1:39" x14ac:dyDescent="0.25">
      <c r="A688" s="28" t="s">
        <v>11119</v>
      </c>
      <c r="B688" s="28"/>
      <c r="C688" s="28" t="s">
        <v>3520</v>
      </c>
      <c r="D688" s="29">
        <v>8374</v>
      </c>
      <c r="E688" s="29"/>
      <c r="F688" s="28" t="s">
        <v>6804</v>
      </c>
      <c r="G688" s="29">
        <v>38100</v>
      </c>
      <c r="H688" s="29"/>
      <c r="I688" s="28" t="s">
        <v>8630</v>
      </c>
      <c r="J688" s="29">
        <v>47440</v>
      </c>
      <c r="K688" s="29"/>
      <c r="L688" s="31" t="s">
        <v>17666</v>
      </c>
      <c r="M688" s="30">
        <v>508000</v>
      </c>
      <c r="V688" s="3" t="s">
        <v>699</v>
      </c>
      <c r="W688" s="4">
        <v>1750</v>
      </c>
      <c r="AD688"/>
      <c r="AE688"/>
      <c r="AH688" s="226" t="s">
        <v>19807</v>
      </c>
      <c r="AI688" s="226" t="s">
        <v>19808</v>
      </c>
      <c r="AJ688" s="226">
        <v>493500</v>
      </c>
    </row>
    <row r="689" spans="1:39" x14ac:dyDescent="0.25">
      <c r="A689" s="28" t="s">
        <v>11120</v>
      </c>
      <c r="B689" s="28"/>
      <c r="C689" s="28" t="s">
        <v>3521</v>
      </c>
      <c r="D689" s="29">
        <v>8375</v>
      </c>
      <c r="E689" s="29"/>
      <c r="F689" s="28" t="s">
        <v>6805</v>
      </c>
      <c r="G689" s="29">
        <v>38250</v>
      </c>
      <c r="H689" s="29"/>
      <c r="I689" s="28" t="s">
        <v>8631</v>
      </c>
      <c r="J689" s="29">
        <v>46760</v>
      </c>
      <c r="K689" s="29"/>
      <c r="L689" s="31" t="s">
        <v>17767</v>
      </c>
      <c r="M689" s="30">
        <v>510500</v>
      </c>
      <c r="V689" s="3" t="s">
        <v>700</v>
      </c>
      <c r="W689" s="4">
        <v>1750</v>
      </c>
      <c r="AD689"/>
      <c r="AE689"/>
      <c r="AH689" s="225" t="s">
        <v>19809</v>
      </c>
      <c r="AI689" s="225" t="s">
        <v>19810</v>
      </c>
      <c r="AJ689" s="225">
        <v>498400</v>
      </c>
    </row>
    <row r="690" spans="1:39" x14ac:dyDescent="0.25">
      <c r="A690" s="28" t="s">
        <v>11121</v>
      </c>
      <c r="B690" s="28"/>
      <c r="C690" s="28" t="s">
        <v>3522</v>
      </c>
      <c r="D690" s="29">
        <v>8371</v>
      </c>
      <c r="E690" s="29"/>
      <c r="F690" s="28" t="s">
        <v>6806</v>
      </c>
      <c r="G690" s="29">
        <v>38500</v>
      </c>
      <c r="H690" s="29"/>
      <c r="I690" s="28" t="s">
        <v>8632</v>
      </c>
      <c r="J690" s="29">
        <v>46900</v>
      </c>
      <c r="K690" s="29"/>
      <c r="L690" s="31" t="s">
        <v>17768</v>
      </c>
      <c r="M690" s="30">
        <v>503500</v>
      </c>
      <c r="V690" s="3" t="s">
        <v>701</v>
      </c>
      <c r="W690" s="4">
        <v>1750</v>
      </c>
      <c r="AD690"/>
      <c r="AE690"/>
      <c r="AH690" s="226" t="s">
        <v>19811</v>
      </c>
      <c r="AI690" s="226" t="s">
        <v>19812</v>
      </c>
      <c r="AJ690" s="226">
        <v>500500</v>
      </c>
    </row>
    <row r="691" spans="1:39" x14ac:dyDescent="0.25">
      <c r="A691" s="28" t="s">
        <v>11122</v>
      </c>
      <c r="B691" s="28"/>
      <c r="C691" s="28" t="s">
        <v>3523</v>
      </c>
      <c r="D691" s="29">
        <v>8371</v>
      </c>
      <c r="E691" s="29"/>
      <c r="F691" s="28" t="s">
        <v>6807</v>
      </c>
      <c r="G691" s="29">
        <v>37150</v>
      </c>
      <c r="H691" s="29"/>
      <c r="I691" s="28" t="s">
        <v>8633</v>
      </c>
      <c r="J691" s="29">
        <v>45450</v>
      </c>
      <c r="K691" s="29"/>
      <c r="L691" s="31" t="s">
        <v>17769</v>
      </c>
      <c r="M691" s="30">
        <v>504000</v>
      </c>
      <c r="V691" s="3" t="s">
        <v>702</v>
      </c>
      <c r="W691" s="4">
        <v>1750</v>
      </c>
      <c r="AD691"/>
      <c r="AE691"/>
      <c r="AH691" s="225" t="s">
        <v>19813</v>
      </c>
      <c r="AI691" s="225" t="s">
        <v>19814</v>
      </c>
      <c r="AJ691" s="225">
        <v>502500</v>
      </c>
    </row>
    <row r="692" spans="1:39" x14ac:dyDescent="0.25">
      <c r="A692" s="28" t="s">
        <v>11123</v>
      </c>
      <c r="B692" s="28"/>
      <c r="C692" s="28" t="s">
        <v>3524</v>
      </c>
      <c r="D692" s="29">
        <v>8371</v>
      </c>
      <c r="E692" s="29"/>
      <c r="F692" s="28" t="s">
        <v>6808</v>
      </c>
      <c r="G692" s="29">
        <v>38200</v>
      </c>
      <c r="H692" s="29"/>
      <c r="I692" s="28" t="s">
        <v>8634</v>
      </c>
      <c r="J692" s="29">
        <v>46700</v>
      </c>
      <c r="K692" s="29"/>
      <c r="L692" s="31" t="s">
        <v>17665</v>
      </c>
      <c r="M692" s="30">
        <v>513500</v>
      </c>
      <c r="V692" s="3" t="s">
        <v>703</v>
      </c>
      <c r="W692" s="4">
        <v>1750</v>
      </c>
      <c r="AD692"/>
      <c r="AE692"/>
      <c r="AH692" s="226" t="s">
        <v>19815</v>
      </c>
      <c r="AI692" s="226" t="s">
        <v>19816</v>
      </c>
      <c r="AJ692" s="226">
        <v>502000</v>
      </c>
      <c r="AM692" s="237">
        <f>AJ707/AJ682-1</f>
        <v>-2.0512820512820218E-3</v>
      </c>
    </row>
    <row r="693" spans="1:39" x14ac:dyDescent="0.25">
      <c r="A693" s="28" t="s">
        <v>11124</v>
      </c>
      <c r="B693" s="28"/>
      <c r="C693" s="28" t="s">
        <v>3525</v>
      </c>
      <c r="D693" s="29">
        <v>8367</v>
      </c>
      <c r="E693" s="29"/>
      <c r="F693" s="28" t="s">
        <v>6809</v>
      </c>
      <c r="G693" s="29"/>
      <c r="H693" s="29"/>
      <c r="I693" s="28" t="s">
        <v>8635</v>
      </c>
      <c r="J693" s="29"/>
      <c r="K693" s="29"/>
      <c r="L693" s="31" t="s">
        <v>17664</v>
      </c>
      <c r="M693" s="30">
        <v>510500</v>
      </c>
      <c r="V693" s="3" t="s">
        <v>704</v>
      </c>
      <c r="W693" s="4">
        <v>1750</v>
      </c>
      <c r="AD693"/>
      <c r="AE693"/>
      <c r="AH693" s="225" t="s">
        <v>19817</v>
      </c>
      <c r="AI693" s="225" t="s">
        <v>19818</v>
      </c>
      <c r="AJ693" s="225">
        <v>503500</v>
      </c>
    </row>
    <row r="694" spans="1:39" x14ac:dyDescent="0.25">
      <c r="A694" s="28" t="s">
        <v>11125</v>
      </c>
      <c r="B694" s="28"/>
      <c r="C694" s="28" t="s">
        <v>3526</v>
      </c>
      <c r="D694" s="29">
        <v>8367</v>
      </c>
      <c r="E694" s="29"/>
      <c r="F694" s="28" t="s">
        <v>6810</v>
      </c>
      <c r="G694" s="29">
        <v>38500</v>
      </c>
      <c r="H694" s="29"/>
      <c r="I694" s="28" t="s">
        <v>8636</v>
      </c>
      <c r="J694" s="29">
        <v>47250</v>
      </c>
      <c r="K694" s="29"/>
      <c r="L694" s="31" t="s">
        <v>17663</v>
      </c>
      <c r="M694" s="30">
        <v>508000</v>
      </c>
      <c r="V694" s="3" t="s">
        <v>705</v>
      </c>
      <c r="W694" s="4">
        <v>1750</v>
      </c>
      <c r="AD694"/>
      <c r="AE694"/>
      <c r="AH694" s="226" t="s">
        <v>19819</v>
      </c>
      <c r="AI694" s="226" t="s">
        <v>19820</v>
      </c>
      <c r="AJ694" s="226">
        <v>506500</v>
      </c>
    </row>
    <row r="695" spans="1:39" x14ac:dyDescent="0.25">
      <c r="A695" s="28" t="s">
        <v>11126</v>
      </c>
      <c r="B695" s="28"/>
      <c r="C695" s="28" t="s">
        <v>3527</v>
      </c>
      <c r="D695" s="29">
        <v>8367</v>
      </c>
      <c r="E695" s="29"/>
      <c r="F695" s="28" t="s">
        <v>6811</v>
      </c>
      <c r="G695" s="29"/>
      <c r="H695" s="29"/>
      <c r="I695" s="28" t="s">
        <v>8637</v>
      </c>
      <c r="J695" s="29">
        <v>47270</v>
      </c>
      <c r="K695" s="29"/>
      <c r="L695" s="31" t="s">
        <v>17770</v>
      </c>
      <c r="M695" s="30">
        <v>509500</v>
      </c>
      <c r="V695" s="3" t="s">
        <v>706</v>
      </c>
      <c r="W695" s="4">
        <v>1750</v>
      </c>
      <c r="AD695"/>
      <c r="AE695"/>
      <c r="AH695" s="225" t="s">
        <v>19821</v>
      </c>
      <c r="AI695" s="225" t="s">
        <v>19822</v>
      </c>
      <c r="AJ695" s="225">
        <v>498800</v>
      </c>
    </row>
    <row r="696" spans="1:39" x14ac:dyDescent="0.25">
      <c r="A696" s="28" t="s">
        <v>11127</v>
      </c>
      <c r="B696" s="28"/>
      <c r="C696" s="28" t="s">
        <v>3528</v>
      </c>
      <c r="D696" s="29">
        <v>8363</v>
      </c>
      <c r="E696" s="29"/>
      <c r="F696" s="28" t="s">
        <v>6812</v>
      </c>
      <c r="G696" s="29">
        <v>37700</v>
      </c>
      <c r="H696" s="29"/>
      <c r="I696" s="28" t="s">
        <v>8638</v>
      </c>
      <c r="J696" s="29">
        <v>48490</v>
      </c>
      <c r="K696" s="29"/>
      <c r="L696" s="31" t="s">
        <v>17662</v>
      </c>
      <c r="M696" s="30">
        <v>513000</v>
      </c>
      <c r="V696" s="3" t="s">
        <v>707</v>
      </c>
      <c r="W696" s="4">
        <v>1750</v>
      </c>
      <c r="AD696"/>
      <c r="AE696"/>
      <c r="AH696" s="226" t="s">
        <v>19823</v>
      </c>
      <c r="AI696" s="226" t="s">
        <v>19824</v>
      </c>
      <c r="AJ696" s="226">
        <v>499500</v>
      </c>
    </row>
    <row r="697" spans="1:39" x14ac:dyDescent="0.25">
      <c r="A697" s="28" t="s">
        <v>11128</v>
      </c>
      <c r="B697" s="28"/>
      <c r="C697" s="28" t="s">
        <v>3529</v>
      </c>
      <c r="D697" s="29">
        <v>8367</v>
      </c>
      <c r="E697" s="29"/>
      <c r="F697" s="28" t="s">
        <v>6813</v>
      </c>
      <c r="G697" s="29">
        <v>37200</v>
      </c>
      <c r="H697" s="29"/>
      <c r="I697" s="28" t="s">
        <v>8639</v>
      </c>
      <c r="J697" s="29">
        <v>48770</v>
      </c>
      <c r="K697" s="29"/>
      <c r="L697" s="31" t="s">
        <v>17771</v>
      </c>
      <c r="M697" s="30">
        <v>513500</v>
      </c>
      <c r="V697" s="3" t="s">
        <v>708</v>
      </c>
      <c r="W697" s="4">
        <v>1750</v>
      </c>
      <c r="AD697"/>
      <c r="AE697"/>
      <c r="AH697" s="225" t="s">
        <v>19825</v>
      </c>
      <c r="AI697" s="225" t="s">
        <v>19826</v>
      </c>
      <c r="AJ697" s="225">
        <v>498700</v>
      </c>
    </row>
    <row r="698" spans="1:39" x14ac:dyDescent="0.25">
      <c r="A698" s="28" t="s">
        <v>11129</v>
      </c>
      <c r="B698" s="28"/>
      <c r="C698" s="28" t="s">
        <v>3530</v>
      </c>
      <c r="D698" s="29">
        <v>8367</v>
      </c>
      <c r="E698" s="29"/>
      <c r="F698" s="28" t="s">
        <v>6814</v>
      </c>
      <c r="G698" s="29">
        <v>36500</v>
      </c>
      <c r="H698" s="29"/>
      <c r="I698" s="28" t="s">
        <v>8640</v>
      </c>
      <c r="J698" s="29">
        <v>48170</v>
      </c>
      <c r="K698" s="29"/>
      <c r="L698" s="31" t="s">
        <v>17772</v>
      </c>
      <c r="M698" s="30">
        <v>516000</v>
      </c>
      <c r="V698" s="3" t="s">
        <v>709</v>
      </c>
      <c r="W698" s="4">
        <v>1750</v>
      </c>
      <c r="AD698"/>
      <c r="AE698"/>
      <c r="AH698" s="226" t="s">
        <v>19827</v>
      </c>
      <c r="AI698" s="226" t="s">
        <v>19828</v>
      </c>
      <c r="AJ698" s="226">
        <v>492000</v>
      </c>
    </row>
    <row r="699" spans="1:39" x14ac:dyDescent="0.25">
      <c r="A699" s="28" t="s">
        <v>11130</v>
      </c>
      <c r="B699" s="28"/>
      <c r="C699" s="28" t="s">
        <v>3531</v>
      </c>
      <c r="D699" s="29">
        <v>8367</v>
      </c>
      <c r="E699" s="29"/>
      <c r="F699" s="28" t="s">
        <v>6815</v>
      </c>
      <c r="G699" s="29">
        <v>37500</v>
      </c>
      <c r="H699" s="29"/>
      <c r="I699" s="28" t="s">
        <v>8641</v>
      </c>
      <c r="J699" s="29">
        <v>47380</v>
      </c>
      <c r="K699" s="29"/>
      <c r="L699" s="31" t="s">
        <v>17773</v>
      </c>
      <c r="M699" s="30">
        <v>517000</v>
      </c>
      <c r="V699" s="3" t="s">
        <v>710</v>
      </c>
      <c r="W699" s="4">
        <v>1750</v>
      </c>
      <c r="AD699"/>
      <c r="AE699"/>
      <c r="AH699" s="225" t="s">
        <v>19829</v>
      </c>
      <c r="AI699" s="225" t="s">
        <v>19830</v>
      </c>
      <c r="AJ699" s="225">
        <v>492500</v>
      </c>
    </row>
    <row r="700" spans="1:39" x14ac:dyDescent="0.25">
      <c r="A700" s="28" t="s">
        <v>11131</v>
      </c>
      <c r="B700" s="28"/>
      <c r="C700" s="28" t="s">
        <v>3532</v>
      </c>
      <c r="D700" s="29">
        <v>8370</v>
      </c>
      <c r="E700" s="29"/>
      <c r="F700" s="28" t="s">
        <v>6816</v>
      </c>
      <c r="G700" s="29"/>
      <c r="H700" s="29"/>
      <c r="I700" s="28" t="s">
        <v>8642</v>
      </c>
      <c r="J700" s="29"/>
      <c r="K700" s="29"/>
      <c r="L700" s="31" t="s">
        <v>17773</v>
      </c>
      <c r="M700" s="30">
        <v>514000</v>
      </c>
      <c r="V700" s="3" t="s">
        <v>711</v>
      </c>
      <c r="W700" s="4">
        <v>1750</v>
      </c>
      <c r="AD700"/>
      <c r="AE700"/>
      <c r="AH700" s="226" t="s">
        <v>19831</v>
      </c>
      <c r="AI700" s="226" t="s">
        <v>19832</v>
      </c>
      <c r="AJ700" s="226">
        <v>493000</v>
      </c>
    </row>
    <row r="701" spans="1:39" x14ac:dyDescent="0.25">
      <c r="A701" s="28" t="s">
        <v>11132</v>
      </c>
      <c r="B701" s="28"/>
      <c r="C701" s="28" t="s">
        <v>3533</v>
      </c>
      <c r="D701" s="29">
        <v>8367</v>
      </c>
      <c r="E701" s="29"/>
      <c r="F701" s="28" t="s">
        <v>6817</v>
      </c>
      <c r="G701" s="29">
        <v>37300</v>
      </c>
      <c r="H701" s="29"/>
      <c r="I701" s="28" t="s">
        <v>8643</v>
      </c>
      <c r="J701" s="29">
        <v>46970</v>
      </c>
      <c r="K701" s="29"/>
      <c r="L701" s="31" t="s">
        <v>17774</v>
      </c>
      <c r="M701" s="30">
        <v>518000</v>
      </c>
      <c r="V701" s="3" t="s">
        <v>712</v>
      </c>
      <c r="W701" s="4">
        <v>1750</v>
      </c>
      <c r="AD701"/>
      <c r="AE701"/>
      <c r="AH701" s="225" t="s">
        <v>19833</v>
      </c>
      <c r="AI701" s="225" t="s">
        <v>19834</v>
      </c>
      <c r="AJ701" s="225">
        <v>489000</v>
      </c>
    </row>
    <row r="702" spans="1:39" x14ac:dyDescent="0.25">
      <c r="A702" s="28" t="s">
        <v>11133</v>
      </c>
      <c r="B702" s="28"/>
      <c r="C702" s="28" t="s">
        <v>3534</v>
      </c>
      <c r="D702" s="29">
        <v>8365</v>
      </c>
      <c r="E702" s="29"/>
      <c r="F702" s="28" t="s">
        <v>6818</v>
      </c>
      <c r="G702" s="29">
        <v>36800</v>
      </c>
      <c r="H702" s="29"/>
      <c r="I702" s="28" t="s">
        <v>8644</v>
      </c>
      <c r="J702" s="29">
        <v>46090</v>
      </c>
      <c r="K702" s="29"/>
      <c r="L702" s="31" t="s">
        <v>17775</v>
      </c>
      <c r="M702" s="30">
        <v>517500</v>
      </c>
      <c r="V702" s="3" t="s">
        <v>713</v>
      </c>
      <c r="W702" s="4">
        <v>1750</v>
      </c>
      <c r="AD702"/>
      <c r="AE702"/>
      <c r="AH702" s="226" t="s">
        <v>19835</v>
      </c>
      <c r="AI702" s="226" t="s">
        <v>19836</v>
      </c>
      <c r="AJ702" s="226">
        <v>485000</v>
      </c>
    </row>
    <row r="703" spans="1:39" x14ac:dyDescent="0.25">
      <c r="A703" s="28" t="s">
        <v>11134</v>
      </c>
      <c r="B703" s="28"/>
      <c r="C703" s="28" t="s">
        <v>3535</v>
      </c>
      <c r="D703" s="29">
        <v>8370</v>
      </c>
      <c r="E703" s="29"/>
      <c r="F703" s="28" t="s">
        <v>6819</v>
      </c>
      <c r="G703" s="29">
        <v>37100</v>
      </c>
      <c r="H703" s="29"/>
      <c r="I703" s="28" t="s">
        <v>8645</v>
      </c>
      <c r="J703" s="29">
        <v>45750</v>
      </c>
      <c r="K703" s="29"/>
      <c r="L703" s="31" t="s">
        <v>17661</v>
      </c>
      <c r="M703" s="30">
        <v>518500</v>
      </c>
      <c r="V703" s="3" t="s">
        <v>714</v>
      </c>
      <c r="W703" s="4">
        <v>1750</v>
      </c>
      <c r="AD703"/>
      <c r="AE703"/>
      <c r="AH703" s="226" t="s">
        <v>19837</v>
      </c>
      <c r="AI703" s="226" t="s">
        <v>19838</v>
      </c>
      <c r="AJ703" s="226">
        <v>488500</v>
      </c>
    </row>
    <row r="704" spans="1:39" x14ac:dyDescent="0.25">
      <c r="A704" s="28" t="s">
        <v>11135</v>
      </c>
      <c r="B704" s="28"/>
      <c r="C704" s="28" t="s">
        <v>3536</v>
      </c>
      <c r="D704" s="29">
        <v>8370</v>
      </c>
      <c r="E704" s="29"/>
      <c r="F704" s="28" t="s">
        <v>6820</v>
      </c>
      <c r="G704" s="29">
        <v>37250</v>
      </c>
      <c r="H704" s="29"/>
      <c r="I704" s="28" t="s">
        <v>8646</v>
      </c>
      <c r="J704" s="29"/>
      <c r="K704" s="29"/>
      <c r="L704" s="31" t="s">
        <v>17776</v>
      </c>
      <c r="M704" s="30">
        <v>518500</v>
      </c>
      <c r="V704" s="3" t="s">
        <v>715</v>
      </c>
      <c r="W704" s="4">
        <v>1750</v>
      </c>
      <c r="AD704"/>
      <c r="AE704"/>
      <c r="AH704" s="225" t="s">
        <v>19839</v>
      </c>
      <c r="AI704" s="225" t="s">
        <v>19840</v>
      </c>
      <c r="AJ704" s="225">
        <v>488500</v>
      </c>
    </row>
    <row r="705" spans="1:39" x14ac:dyDescent="0.25">
      <c r="A705" s="28" t="s">
        <v>11136</v>
      </c>
      <c r="B705" s="28"/>
      <c r="C705" s="28" t="s">
        <v>3537</v>
      </c>
      <c r="D705" s="29">
        <v>8378</v>
      </c>
      <c r="E705" s="29"/>
      <c r="F705" s="28" t="s">
        <v>6821</v>
      </c>
      <c r="G705" s="29">
        <v>36900</v>
      </c>
      <c r="H705" s="29"/>
      <c r="I705" s="28" t="s">
        <v>8647</v>
      </c>
      <c r="J705" s="29">
        <v>45180</v>
      </c>
      <c r="K705" s="29"/>
      <c r="L705" s="31" t="s">
        <v>17777</v>
      </c>
      <c r="M705" s="30">
        <v>518000</v>
      </c>
      <c r="V705" s="3" t="s">
        <v>716</v>
      </c>
      <c r="W705" s="4">
        <v>1750</v>
      </c>
      <c r="AD705"/>
      <c r="AE705"/>
      <c r="AH705" s="226" t="s">
        <v>19841</v>
      </c>
      <c r="AI705" s="226" t="s">
        <v>19842</v>
      </c>
      <c r="AJ705" s="226">
        <v>485000</v>
      </c>
    </row>
    <row r="706" spans="1:39" x14ac:dyDescent="0.25">
      <c r="A706" s="28" t="s">
        <v>11137</v>
      </c>
      <c r="B706" s="28"/>
      <c r="C706" s="28" t="s">
        <v>3538</v>
      </c>
      <c r="D706" s="29">
        <v>8384</v>
      </c>
      <c r="E706" s="29"/>
      <c r="F706" s="28" t="s">
        <v>6822</v>
      </c>
      <c r="G706" s="29">
        <v>36750</v>
      </c>
      <c r="H706" s="29"/>
      <c r="I706" s="28" t="s">
        <v>8648</v>
      </c>
      <c r="J706" s="29">
        <v>44930</v>
      </c>
      <c r="K706" s="29"/>
      <c r="L706" s="31" t="s">
        <v>17778</v>
      </c>
      <c r="M706" s="30">
        <v>524500</v>
      </c>
      <c r="V706" s="3" t="s">
        <v>717</v>
      </c>
      <c r="W706" s="4">
        <v>1750</v>
      </c>
      <c r="AD706"/>
      <c r="AE706"/>
      <c r="AH706" s="225" t="s">
        <v>19843</v>
      </c>
      <c r="AI706" s="225" t="s">
        <v>19844</v>
      </c>
      <c r="AJ706" s="225">
        <v>486800</v>
      </c>
    </row>
    <row r="707" spans="1:39" x14ac:dyDescent="0.25">
      <c r="A707" s="28" t="s">
        <v>11138</v>
      </c>
      <c r="B707" s="28"/>
      <c r="C707" s="28" t="s">
        <v>3539</v>
      </c>
      <c r="D707" s="29">
        <v>8387</v>
      </c>
      <c r="E707" s="29"/>
      <c r="F707" s="28" t="s">
        <v>6823</v>
      </c>
      <c r="G707" s="29"/>
      <c r="H707" s="29"/>
      <c r="I707" s="28" t="s">
        <v>8649</v>
      </c>
      <c r="J707" s="29"/>
      <c r="K707" s="29"/>
      <c r="L707" s="31" t="s">
        <v>17660</v>
      </c>
      <c r="M707" s="30">
        <v>535500</v>
      </c>
      <c r="V707" s="3" t="s">
        <v>718</v>
      </c>
      <c r="W707" s="4">
        <v>1750</v>
      </c>
      <c r="AD707"/>
      <c r="AE707"/>
      <c r="AH707" s="226" t="s">
        <v>19845</v>
      </c>
      <c r="AI707" s="226" t="s">
        <v>19846</v>
      </c>
      <c r="AJ707" s="226">
        <v>486500</v>
      </c>
      <c r="AK707" s="234">
        <f>AVERAGE(AJ683:AJ707)</f>
        <v>495380</v>
      </c>
      <c r="AL707" t="s">
        <v>17965</v>
      </c>
      <c r="AM707">
        <f>AK707/AK682-1</f>
        <v>-1.3958391696032302E-2</v>
      </c>
    </row>
    <row r="708" spans="1:39" x14ac:dyDescent="0.25">
      <c r="A708" s="28" t="s">
        <v>11139</v>
      </c>
      <c r="B708" s="28"/>
      <c r="C708" s="28" t="s">
        <v>3540</v>
      </c>
      <c r="D708" s="29">
        <v>8386</v>
      </c>
      <c r="E708" s="29"/>
      <c r="F708" s="28" t="s">
        <v>6824</v>
      </c>
      <c r="G708" s="29">
        <v>36800</v>
      </c>
      <c r="H708" s="29"/>
      <c r="I708" s="28" t="s">
        <v>8650</v>
      </c>
      <c r="J708" s="29">
        <v>44780</v>
      </c>
      <c r="K708" s="29"/>
      <c r="L708" s="31" t="s">
        <v>17779</v>
      </c>
      <c r="M708" s="30">
        <v>546800</v>
      </c>
      <c r="V708" s="3" t="s">
        <v>719</v>
      </c>
      <c r="W708" s="4">
        <v>1750</v>
      </c>
      <c r="AD708"/>
      <c r="AE708"/>
      <c r="AH708" s="225" t="s">
        <v>19847</v>
      </c>
      <c r="AI708" s="225" t="s">
        <v>19848</v>
      </c>
      <c r="AJ708" s="225">
        <v>483200</v>
      </c>
    </row>
    <row r="709" spans="1:39" x14ac:dyDescent="0.25">
      <c r="A709" s="28" t="s">
        <v>11140</v>
      </c>
      <c r="B709" s="28"/>
      <c r="C709" s="28" t="s">
        <v>3541</v>
      </c>
      <c r="D709" s="29">
        <v>8386</v>
      </c>
      <c r="E709" s="29"/>
      <c r="F709" s="28" t="s">
        <v>6825</v>
      </c>
      <c r="G709" s="29">
        <v>36750</v>
      </c>
      <c r="H709" s="29"/>
      <c r="I709" s="28" t="s">
        <v>8651</v>
      </c>
      <c r="J709" s="29">
        <v>44760</v>
      </c>
      <c r="K709" s="29"/>
      <c r="L709" s="31" t="s">
        <v>17659</v>
      </c>
      <c r="M709" s="30">
        <v>548500</v>
      </c>
      <c r="V709" s="3" t="s">
        <v>720</v>
      </c>
      <c r="W709" s="4">
        <v>1750</v>
      </c>
      <c r="AD709"/>
      <c r="AE709"/>
      <c r="AH709" s="226" t="s">
        <v>19849</v>
      </c>
      <c r="AI709" s="226" t="s">
        <v>19850</v>
      </c>
      <c r="AJ709" s="226">
        <v>485500</v>
      </c>
    </row>
    <row r="710" spans="1:39" x14ac:dyDescent="0.25">
      <c r="A710" s="28" t="s">
        <v>11141</v>
      </c>
      <c r="B710" s="28"/>
      <c r="C710" s="28" t="s">
        <v>3542</v>
      </c>
      <c r="D710" s="29">
        <v>8394</v>
      </c>
      <c r="E710" s="29"/>
      <c r="F710" s="28" t="s">
        <v>6826</v>
      </c>
      <c r="G710" s="29">
        <v>37460</v>
      </c>
      <c r="H710" s="29"/>
      <c r="I710" s="28" t="s">
        <v>8652</v>
      </c>
      <c r="J710" s="29">
        <v>44780</v>
      </c>
      <c r="K710" s="29"/>
      <c r="L710" s="31" t="s">
        <v>17658</v>
      </c>
      <c r="M710" s="30">
        <v>557200</v>
      </c>
      <c r="V710" s="3" t="s">
        <v>721</v>
      </c>
      <c r="W710" s="4">
        <v>1750</v>
      </c>
      <c r="AD710"/>
      <c r="AE710"/>
      <c r="AH710" s="225" t="s">
        <v>19851</v>
      </c>
      <c r="AI710" s="225" t="s">
        <v>19852</v>
      </c>
      <c r="AJ710" s="225">
        <v>489000</v>
      </c>
    </row>
    <row r="711" spans="1:39" x14ac:dyDescent="0.25">
      <c r="A711" s="28" t="s">
        <v>11142</v>
      </c>
      <c r="B711" s="28"/>
      <c r="C711" s="28" t="s">
        <v>3543</v>
      </c>
      <c r="D711" s="29">
        <v>8397</v>
      </c>
      <c r="E711" s="29"/>
      <c r="F711" s="28" t="s">
        <v>6827</v>
      </c>
      <c r="G711" s="29">
        <v>37650</v>
      </c>
      <c r="H711" s="29"/>
      <c r="I711" s="28" t="s">
        <v>8653</v>
      </c>
      <c r="J711" s="29">
        <v>44720</v>
      </c>
      <c r="K711" s="29"/>
      <c r="L711" s="31" t="s">
        <v>17657</v>
      </c>
      <c r="M711" s="30">
        <v>544500</v>
      </c>
      <c r="V711" s="3" t="s">
        <v>722</v>
      </c>
      <c r="W711" s="4">
        <v>1750</v>
      </c>
      <c r="AD711"/>
      <c r="AE711"/>
      <c r="AH711" s="226" t="s">
        <v>19853</v>
      </c>
      <c r="AI711" s="226" t="s">
        <v>19854</v>
      </c>
      <c r="AJ711" s="226">
        <v>489300</v>
      </c>
    </row>
    <row r="712" spans="1:39" x14ac:dyDescent="0.25">
      <c r="A712" s="28" t="s">
        <v>11143</v>
      </c>
      <c r="B712" s="28"/>
      <c r="C712" s="28" t="s">
        <v>3544</v>
      </c>
      <c r="D712" s="29">
        <v>8397</v>
      </c>
      <c r="E712" s="29"/>
      <c r="F712" s="28" t="s">
        <v>6828</v>
      </c>
      <c r="G712" s="29">
        <v>37050</v>
      </c>
      <c r="H712" s="29"/>
      <c r="I712" s="28" t="s">
        <v>8654</v>
      </c>
      <c r="J712" s="29">
        <v>44710</v>
      </c>
      <c r="K712" s="29"/>
      <c r="L712" s="31" t="s">
        <v>17780</v>
      </c>
      <c r="M712" s="30">
        <v>540500</v>
      </c>
      <c r="V712" s="3" t="s">
        <v>723</v>
      </c>
      <c r="W712" s="4">
        <v>1750</v>
      </c>
      <c r="AD712"/>
      <c r="AE712"/>
      <c r="AH712" s="225" t="s">
        <v>19855</v>
      </c>
      <c r="AI712" s="225" t="s">
        <v>19856</v>
      </c>
      <c r="AJ712" s="225">
        <v>490800</v>
      </c>
    </row>
    <row r="713" spans="1:39" x14ac:dyDescent="0.25">
      <c r="A713" s="28" t="s">
        <v>11144</v>
      </c>
      <c r="B713" s="28"/>
      <c r="C713" s="28" t="s">
        <v>3545</v>
      </c>
      <c r="D713" s="29">
        <v>8400</v>
      </c>
      <c r="E713" s="29"/>
      <c r="F713" s="28" t="s">
        <v>6829</v>
      </c>
      <c r="G713" s="29">
        <v>36750</v>
      </c>
      <c r="H713" s="29"/>
      <c r="I713" s="28" t="s">
        <v>8655</v>
      </c>
      <c r="J713" s="29">
        <v>44700</v>
      </c>
      <c r="K713" s="29"/>
      <c r="L713" s="31" t="s">
        <v>17781</v>
      </c>
      <c r="M713" s="30">
        <v>540800</v>
      </c>
      <c r="V713" s="3" t="s">
        <v>724</v>
      </c>
      <c r="W713" s="4">
        <v>1750</v>
      </c>
      <c r="AD713"/>
      <c r="AE713"/>
      <c r="AH713" s="226" t="s">
        <v>19857</v>
      </c>
      <c r="AI713" s="226" t="s">
        <v>19858</v>
      </c>
      <c r="AJ713" s="226">
        <v>488200</v>
      </c>
    </row>
    <row r="714" spans="1:39" x14ac:dyDescent="0.25">
      <c r="A714" s="28" t="s">
        <v>11145</v>
      </c>
      <c r="B714" s="28"/>
      <c r="C714" s="28" t="s">
        <v>3546</v>
      </c>
      <c r="D714" s="29">
        <v>8400</v>
      </c>
      <c r="E714" s="29"/>
      <c r="F714" s="28" t="s">
        <v>6830</v>
      </c>
      <c r="G714" s="29"/>
      <c r="H714" s="29"/>
      <c r="I714" s="28" t="s">
        <v>8656</v>
      </c>
      <c r="J714" s="29">
        <v>44690</v>
      </c>
      <c r="K714" s="29"/>
      <c r="L714" s="31" t="s">
        <v>17782</v>
      </c>
      <c r="M714" s="30">
        <v>533500</v>
      </c>
      <c r="V714" s="3" t="s">
        <v>725</v>
      </c>
      <c r="W714" s="4">
        <v>1750</v>
      </c>
      <c r="AD714"/>
      <c r="AE714"/>
      <c r="AH714" s="225" t="s">
        <v>19859</v>
      </c>
      <c r="AI714" s="225" t="s">
        <v>19860</v>
      </c>
      <c r="AJ714" s="225">
        <v>493300</v>
      </c>
    </row>
    <row r="715" spans="1:39" x14ac:dyDescent="0.25">
      <c r="A715" s="28" t="s">
        <v>11146</v>
      </c>
      <c r="B715" s="28"/>
      <c r="C715" s="28" t="s">
        <v>3547</v>
      </c>
      <c r="D715" s="29">
        <v>8400</v>
      </c>
      <c r="E715" s="29"/>
      <c r="F715" s="28" t="s">
        <v>6831</v>
      </c>
      <c r="G715" s="29">
        <v>36450</v>
      </c>
      <c r="H715" s="29"/>
      <c r="I715" s="28" t="s">
        <v>8657</v>
      </c>
      <c r="J715" s="29">
        <v>47080</v>
      </c>
      <c r="K715" s="29"/>
      <c r="L715" s="31" t="s">
        <v>17783</v>
      </c>
      <c r="M715" s="30">
        <v>526500</v>
      </c>
      <c r="V715" s="3" t="s">
        <v>726</v>
      </c>
      <c r="W715" s="4">
        <v>1750</v>
      </c>
      <c r="AD715"/>
      <c r="AE715"/>
      <c r="AH715" s="226" t="s">
        <v>19861</v>
      </c>
      <c r="AI715" s="226" t="s">
        <v>19862</v>
      </c>
      <c r="AJ715" s="226">
        <v>502800</v>
      </c>
      <c r="AM715" s="237">
        <f>AJ733/AJ707-1</f>
        <v>1.3360739979445091E-2</v>
      </c>
    </row>
    <row r="716" spans="1:39" x14ac:dyDescent="0.25">
      <c r="A716" s="28" t="s">
        <v>11147</v>
      </c>
      <c r="B716" s="28"/>
      <c r="C716" s="28" t="s">
        <v>3548</v>
      </c>
      <c r="D716" s="29">
        <v>8415</v>
      </c>
      <c r="E716" s="29"/>
      <c r="F716" s="28" t="s">
        <v>6832</v>
      </c>
      <c r="G716" s="29">
        <v>34900</v>
      </c>
      <c r="H716" s="29"/>
      <c r="I716" s="28" t="s">
        <v>8658</v>
      </c>
      <c r="J716" s="29">
        <v>47700</v>
      </c>
      <c r="K716" s="29"/>
      <c r="L716" s="31" t="s">
        <v>17784</v>
      </c>
      <c r="M716" s="30">
        <v>535800</v>
      </c>
      <c r="V716" s="3" t="s">
        <v>727</v>
      </c>
      <c r="W716" s="4">
        <v>1750</v>
      </c>
      <c r="AD716"/>
      <c r="AE716"/>
      <c r="AH716" s="225" t="s">
        <v>19863</v>
      </c>
      <c r="AI716" s="225" t="s">
        <v>19864</v>
      </c>
      <c r="AJ716" s="225">
        <v>501000</v>
      </c>
    </row>
    <row r="717" spans="1:39" x14ac:dyDescent="0.25">
      <c r="A717" s="28" t="s">
        <v>11148</v>
      </c>
      <c r="B717" s="28"/>
      <c r="C717" s="28" t="s">
        <v>3549</v>
      </c>
      <c r="D717" s="29">
        <v>8427</v>
      </c>
      <c r="E717" s="29"/>
      <c r="F717" s="28" t="s">
        <v>6833</v>
      </c>
      <c r="G717" s="29">
        <v>33050</v>
      </c>
      <c r="H717" s="29"/>
      <c r="I717" s="28" t="s">
        <v>8659</v>
      </c>
      <c r="J717" s="29">
        <v>47690</v>
      </c>
      <c r="K717" s="29"/>
      <c r="L717" s="31" t="s">
        <v>17785</v>
      </c>
      <c r="M717" s="30">
        <v>532200</v>
      </c>
      <c r="V717" s="3" t="s">
        <v>728</v>
      </c>
      <c r="W717" s="4">
        <v>1750</v>
      </c>
      <c r="AD717"/>
      <c r="AE717"/>
      <c r="AH717" s="226" t="s">
        <v>19865</v>
      </c>
      <c r="AI717" s="226" t="s">
        <v>19866</v>
      </c>
      <c r="AJ717" s="226">
        <v>502000</v>
      </c>
    </row>
    <row r="718" spans="1:39" x14ac:dyDescent="0.25">
      <c r="A718" s="28" t="s">
        <v>11149</v>
      </c>
      <c r="B718" s="28"/>
      <c r="C718" s="28" t="s">
        <v>3550</v>
      </c>
      <c r="D718" s="29">
        <v>8427</v>
      </c>
      <c r="E718" s="29"/>
      <c r="F718" s="28" t="s">
        <v>6834</v>
      </c>
      <c r="G718" s="29">
        <v>34400</v>
      </c>
      <c r="H718" s="29"/>
      <c r="I718" s="28" t="s">
        <v>8660</v>
      </c>
      <c r="J718" s="29">
        <v>47750</v>
      </c>
      <c r="K718" s="29"/>
      <c r="L718" s="31" t="s">
        <v>17656</v>
      </c>
      <c r="M718" s="30">
        <v>530500</v>
      </c>
      <c r="V718" s="3" t="s">
        <v>729</v>
      </c>
      <c r="W718" s="4">
        <v>1750</v>
      </c>
      <c r="AD718"/>
      <c r="AE718"/>
      <c r="AH718" s="225" t="s">
        <v>19867</v>
      </c>
      <c r="AI718" s="225" t="s">
        <v>19868</v>
      </c>
      <c r="AJ718" s="225">
        <v>494500</v>
      </c>
    </row>
    <row r="719" spans="1:39" x14ac:dyDescent="0.25">
      <c r="A719" s="28" t="s">
        <v>11150</v>
      </c>
      <c r="B719" s="28"/>
      <c r="C719" s="28" t="s">
        <v>3551</v>
      </c>
      <c r="D719" s="29">
        <v>8425</v>
      </c>
      <c r="E719" s="29"/>
      <c r="F719" s="28" t="s">
        <v>6835</v>
      </c>
      <c r="G719" s="29">
        <v>35900</v>
      </c>
      <c r="H719" s="29"/>
      <c r="I719" s="28" t="s">
        <v>8661</v>
      </c>
      <c r="J719" s="29">
        <v>47880</v>
      </c>
      <c r="K719" s="29"/>
      <c r="L719" s="31" t="s">
        <v>17786</v>
      </c>
      <c r="M719" s="30">
        <v>530700</v>
      </c>
      <c r="V719" s="3" t="s">
        <v>730</v>
      </c>
      <c r="W719" s="4">
        <v>1750</v>
      </c>
      <c r="AD719"/>
      <c r="AE719"/>
      <c r="AH719" s="226" t="s">
        <v>19869</v>
      </c>
      <c r="AI719" s="226" t="s">
        <v>19870</v>
      </c>
      <c r="AJ719" s="226">
        <v>496500</v>
      </c>
    </row>
    <row r="720" spans="1:39" x14ac:dyDescent="0.25">
      <c r="A720" s="28" t="s">
        <v>11151</v>
      </c>
      <c r="B720" s="28"/>
      <c r="C720" s="28" t="s">
        <v>3552</v>
      </c>
      <c r="D720" s="29">
        <v>8425</v>
      </c>
      <c r="E720" s="29"/>
      <c r="F720" s="28" t="s">
        <v>6836</v>
      </c>
      <c r="G720" s="29">
        <v>35700</v>
      </c>
      <c r="H720" s="29"/>
      <c r="I720" s="28" t="s">
        <v>8662</v>
      </c>
      <c r="J720" s="29">
        <v>47860</v>
      </c>
      <c r="K720" s="29"/>
      <c r="L720" s="31" t="s">
        <v>17655</v>
      </c>
      <c r="M720" s="30">
        <v>521300</v>
      </c>
      <c r="V720" s="3" t="s">
        <v>731</v>
      </c>
      <c r="W720" s="4">
        <v>1750</v>
      </c>
      <c r="AD720"/>
      <c r="AE720"/>
      <c r="AH720" s="226" t="s">
        <v>19871</v>
      </c>
      <c r="AI720" s="226" t="s">
        <v>19872</v>
      </c>
      <c r="AJ720" s="226">
        <v>495700</v>
      </c>
    </row>
    <row r="721" spans="1:38" x14ac:dyDescent="0.25">
      <c r="A721" s="28" t="s">
        <v>11152</v>
      </c>
      <c r="B721" s="28"/>
      <c r="C721" s="28" t="s">
        <v>3553</v>
      </c>
      <c r="D721" s="29">
        <v>8425</v>
      </c>
      <c r="E721" s="29"/>
      <c r="F721" s="28" t="s">
        <v>6837</v>
      </c>
      <c r="G721" s="29"/>
      <c r="H721" s="29"/>
      <c r="I721" s="28" t="s">
        <v>8663</v>
      </c>
      <c r="J721" s="29">
        <v>47890</v>
      </c>
      <c r="K721" s="29"/>
      <c r="L721" s="31" t="s">
        <v>17654</v>
      </c>
      <c r="M721" s="30">
        <v>513500</v>
      </c>
      <c r="V721" s="3" t="s">
        <v>732</v>
      </c>
      <c r="W721" s="4">
        <v>1750</v>
      </c>
      <c r="AD721"/>
      <c r="AE721"/>
      <c r="AH721" s="226" t="s">
        <v>19873</v>
      </c>
      <c r="AI721" s="226" t="s">
        <v>19874</v>
      </c>
      <c r="AJ721" s="226">
        <v>493500</v>
      </c>
    </row>
    <row r="722" spans="1:38" x14ac:dyDescent="0.25">
      <c r="A722" s="28" t="s">
        <v>11153</v>
      </c>
      <c r="B722" s="28"/>
      <c r="C722" s="28" t="s">
        <v>3554</v>
      </c>
      <c r="D722" s="29">
        <v>8425</v>
      </c>
      <c r="E722" s="29"/>
      <c r="F722" s="28" t="s">
        <v>6838</v>
      </c>
      <c r="G722" s="29">
        <v>34800</v>
      </c>
      <c r="H722" s="29"/>
      <c r="I722" s="28" t="s">
        <v>8664</v>
      </c>
      <c r="J722" s="29">
        <v>47960</v>
      </c>
      <c r="K722" s="29"/>
      <c r="L722" s="31" t="s">
        <v>17653</v>
      </c>
      <c r="M722" s="30">
        <v>520500</v>
      </c>
      <c r="V722" s="3" t="s">
        <v>733</v>
      </c>
      <c r="W722" s="4">
        <v>1750</v>
      </c>
      <c r="AD722"/>
      <c r="AE722"/>
      <c r="AH722" s="225" t="s">
        <v>19875</v>
      </c>
      <c r="AI722" s="225" t="s">
        <v>19876</v>
      </c>
      <c r="AJ722" s="225">
        <v>495900</v>
      </c>
    </row>
    <row r="723" spans="1:38" x14ac:dyDescent="0.25">
      <c r="A723" s="28" t="s">
        <v>11154</v>
      </c>
      <c r="B723" s="28"/>
      <c r="C723" s="28" t="s">
        <v>3555</v>
      </c>
      <c r="D723" s="29">
        <v>8430</v>
      </c>
      <c r="E723" s="29"/>
      <c r="F723" s="28" t="s">
        <v>6839</v>
      </c>
      <c r="G723" s="29">
        <v>34750</v>
      </c>
      <c r="H723" s="29"/>
      <c r="I723" s="28" t="s">
        <v>8665</v>
      </c>
      <c r="J723" s="29">
        <v>48030</v>
      </c>
      <c r="K723" s="29"/>
      <c r="L723" s="31" t="s">
        <v>17652</v>
      </c>
      <c r="M723" s="30">
        <v>516500</v>
      </c>
      <c r="V723" s="3" t="s">
        <v>734</v>
      </c>
      <c r="W723" s="4">
        <v>1750</v>
      </c>
      <c r="AD723"/>
      <c r="AE723"/>
      <c r="AH723" s="226" t="s">
        <v>19877</v>
      </c>
      <c r="AI723" s="226" t="s">
        <v>19878</v>
      </c>
      <c r="AJ723" s="226">
        <v>491500</v>
      </c>
    </row>
    <row r="724" spans="1:38" x14ac:dyDescent="0.25">
      <c r="A724" s="28" t="s">
        <v>11155</v>
      </c>
      <c r="B724" s="28"/>
      <c r="C724" s="28" t="s">
        <v>3556</v>
      </c>
      <c r="D724" s="29">
        <v>8436</v>
      </c>
      <c r="E724" s="29"/>
      <c r="F724" s="28" t="s">
        <v>6840</v>
      </c>
      <c r="G724" s="29">
        <v>35100</v>
      </c>
      <c r="H724" s="29"/>
      <c r="I724" s="28" t="s">
        <v>8666</v>
      </c>
      <c r="J724" s="29">
        <v>48260</v>
      </c>
      <c r="K724" s="29"/>
      <c r="L724" s="31" t="s">
        <v>17787</v>
      </c>
      <c r="M724" s="30">
        <v>512500</v>
      </c>
      <c r="V724" s="3" t="s">
        <v>735</v>
      </c>
      <c r="W724" s="4">
        <v>1750</v>
      </c>
      <c r="AD724"/>
      <c r="AE724"/>
      <c r="AH724" s="225" t="s">
        <v>19879</v>
      </c>
      <c r="AI724" s="225" t="s">
        <v>19880</v>
      </c>
      <c r="AJ724" s="225">
        <v>487500</v>
      </c>
    </row>
    <row r="725" spans="1:38" x14ac:dyDescent="0.25">
      <c r="A725" s="28" t="s">
        <v>11156</v>
      </c>
      <c r="B725" s="28"/>
      <c r="C725" s="28" t="s">
        <v>3557</v>
      </c>
      <c r="D725" s="29">
        <v>8440</v>
      </c>
      <c r="E725" s="29"/>
      <c r="F725" s="28" t="s">
        <v>6841</v>
      </c>
      <c r="G725" s="29">
        <v>34750</v>
      </c>
      <c r="H725" s="29"/>
      <c r="I725" s="28" t="s">
        <v>8667</v>
      </c>
      <c r="J725" s="29">
        <v>48160</v>
      </c>
      <c r="K725" s="29"/>
      <c r="L725" s="31" t="s">
        <v>17788</v>
      </c>
      <c r="M725" s="30">
        <v>514000</v>
      </c>
      <c r="V725" s="3" t="s">
        <v>736</v>
      </c>
      <c r="W725" s="4">
        <v>1750</v>
      </c>
      <c r="AD725"/>
      <c r="AE725"/>
      <c r="AH725" s="226" t="s">
        <v>19881</v>
      </c>
      <c r="AI725" s="226" t="s">
        <v>19882</v>
      </c>
      <c r="AJ725" s="226">
        <v>492000</v>
      </c>
    </row>
    <row r="726" spans="1:38" x14ac:dyDescent="0.25">
      <c r="A726" s="28" t="s">
        <v>11157</v>
      </c>
      <c r="B726" s="28"/>
      <c r="C726" s="28" t="s">
        <v>3558</v>
      </c>
      <c r="D726" s="29">
        <v>8440</v>
      </c>
      <c r="E726" s="29"/>
      <c r="F726" s="28" t="s">
        <v>6842</v>
      </c>
      <c r="G726" s="29">
        <v>34400</v>
      </c>
      <c r="H726" s="29"/>
      <c r="I726" s="28" t="s">
        <v>8668</v>
      </c>
      <c r="J726" s="29">
        <v>48510</v>
      </c>
      <c r="K726" s="29"/>
      <c r="L726" s="31" t="s">
        <v>17651</v>
      </c>
      <c r="M726" s="30">
        <v>514000</v>
      </c>
      <c r="V726" s="3" t="s">
        <v>737</v>
      </c>
      <c r="W726" s="4">
        <v>1750</v>
      </c>
      <c r="AD726"/>
      <c r="AE726"/>
      <c r="AH726" s="225" t="s">
        <v>19883</v>
      </c>
      <c r="AI726" s="225" t="s">
        <v>19884</v>
      </c>
      <c r="AJ726" s="225">
        <v>493000</v>
      </c>
    </row>
    <row r="727" spans="1:38" x14ac:dyDescent="0.25">
      <c r="A727" s="28" t="s">
        <v>11158</v>
      </c>
      <c r="B727" s="28"/>
      <c r="C727" s="28" t="s">
        <v>3559</v>
      </c>
      <c r="D727" s="29">
        <v>8444</v>
      </c>
      <c r="E727" s="29"/>
      <c r="F727" s="28" t="s">
        <v>6843</v>
      </c>
      <c r="G727" s="29">
        <v>34000</v>
      </c>
      <c r="H727" s="29"/>
      <c r="I727" s="28" t="s">
        <v>8669</v>
      </c>
      <c r="J727" s="29">
        <v>48490</v>
      </c>
      <c r="K727" s="29"/>
      <c r="L727" s="31" t="s">
        <v>17789</v>
      </c>
      <c r="M727" s="30">
        <v>518000</v>
      </c>
      <c r="V727" s="3" t="s">
        <v>738</v>
      </c>
      <c r="W727" s="4">
        <v>1750</v>
      </c>
      <c r="AD727"/>
      <c r="AE727"/>
      <c r="AH727" s="226" t="s">
        <v>19885</v>
      </c>
      <c r="AI727" s="226" t="s">
        <v>19886</v>
      </c>
      <c r="AJ727" s="226">
        <v>493000</v>
      </c>
    </row>
    <row r="728" spans="1:38" x14ac:dyDescent="0.25">
      <c r="A728" s="28" t="s">
        <v>11159</v>
      </c>
      <c r="B728" s="28"/>
      <c r="C728" s="28" t="s">
        <v>3560</v>
      </c>
      <c r="D728" s="29">
        <v>8454</v>
      </c>
      <c r="E728" s="29"/>
      <c r="F728" s="28" t="s">
        <v>6844</v>
      </c>
      <c r="G728" s="29"/>
      <c r="H728" s="29"/>
      <c r="I728" s="28" t="s">
        <v>8670</v>
      </c>
      <c r="J728" s="29">
        <v>48650</v>
      </c>
      <c r="K728" s="29"/>
      <c r="L728" s="31" t="s">
        <v>17650</v>
      </c>
      <c r="M728" s="30">
        <v>523500</v>
      </c>
      <c r="V728" s="3" t="s">
        <v>739</v>
      </c>
      <c r="W728" s="4">
        <v>1750</v>
      </c>
      <c r="AD728"/>
      <c r="AE728"/>
      <c r="AH728" s="225" t="s">
        <v>19887</v>
      </c>
      <c r="AI728" s="225" t="s">
        <v>19888</v>
      </c>
      <c r="AJ728" s="225">
        <v>489300</v>
      </c>
    </row>
    <row r="729" spans="1:38" x14ac:dyDescent="0.25">
      <c r="A729" s="28" t="s">
        <v>11160</v>
      </c>
      <c r="B729" s="28"/>
      <c r="C729" s="28" t="s">
        <v>3561</v>
      </c>
      <c r="D729" s="29">
        <v>8464</v>
      </c>
      <c r="E729" s="29"/>
      <c r="F729" s="28" t="s">
        <v>6845</v>
      </c>
      <c r="G729" s="29">
        <v>33320</v>
      </c>
      <c r="H729" s="29"/>
      <c r="I729" s="28" t="s">
        <v>8671</v>
      </c>
      <c r="J729" s="29">
        <v>48310</v>
      </c>
      <c r="K729" s="29"/>
      <c r="L729" s="31" t="s">
        <v>17790</v>
      </c>
      <c r="M729" s="30">
        <v>522000</v>
      </c>
      <c r="V729" s="3" t="s">
        <v>740</v>
      </c>
      <c r="W729" s="4">
        <v>1750</v>
      </c>
      <c r="AD729"/>
      <c r="AE729"/>
      <c r="AH729" s="226" t="s">
        <v>19889</v>
      </c>
      <c r="AI729" s="226" t="s">
        <v>19890</v>
      </c>
      <c r="AJ729" s="226">
        <v>489500</v>
      </c>
    </row>
    <row r="730" spans="1:38" x14ac:dyDescent="0.25">
      <c r="A730" s="28" t="s">
        <v>11161</v>
      </c>
      <c r="B730" s="28"/>
      <c r="C730" s="28" t="s">
        <v>3562</v>
      </c>
      <c r="D730" s="29">
        <v>8471</v>
      </c>
      <c r="E730" s="29"/>
      <c r="F730" s="28" t="s">
        <v>6846</v>
      </c>
      <c r="G730" s="29">
        <v>34100</v>
      </c>
      <c r="H730" s="29"/>
      <c r="I730" s="28" t="s">
        <v>8672</v>
      </c>
      <c r="J730" s="29">
        <v>48190</v>
      </c>
      <c r="K730" s="29"/>
      <c r="L730" s="31" t="s">
        <v>17791</v>
      </c>
      <c r="M730" s="30">
        <v>515500</v>
      </c>
      <c r="V730" s="3" t="s">
        <v>741</v>
      </c>
      <c r="W730" s="4">
        <v>1750</v>
      </c>
      <c r="AD730"/>
      <c r="AE730"/>
      <c r="AH730" s="225" t="s">
        <v>19891</v>
      </c>
      <c r="AI730" s="225" t="s">
        <v>19892</v>
      </c>
      <c r="AJ730" s="225">
        <v>488800</v>
      </c>
    </row>
    <row r="731" spans="1:38" x14ac:dyDescent="0.25">
      <c r="A731" s="28" t="s">
        <v>11162</v>
      </c>
      <c r="B731" s="28"/>
      <c r="C731" s="28" t="s">
        <v>3563</v>
      </c>
      <c r="D731" s="29">
        <v>8482</v>
      </c>
      <c r="E731" s="29"/>
      <c r="F731" s="28" t="s">
        <v>6847</v>
      </c>
      <c r="G731" s="29">
        <v>34050</v>
      </c>
      <c r="H731" s="29"/>
      <c r="I731" s="28" t="s">
        <v>8673</v>
      </c>
      <c r="J731" s="29">
        <v>48570</v>
      </c>
      <c r="K731" s="29"/>
      <c r="L731" s="31" t="s">
        <v>17792</v>
      </c>
      <c r="M731" s="30">
        <v>516300</v>
      </c>
      <c r="V731" s="3" t="s">
        <v>742</v>
      </c>
      <c r="W731" s="4">
        <v>1750</v>
      </c>
      <c r="AD731"/>
      <c r="AE731"/>
      <c r="AH731" s="226" t="s">
        <v>19893</v>
      </c>
      <c r="AI731" s="226" t="s">
        <v>19894</v>
      </c>
      <c r="AJ731" s="226">
        <v>487500</v>
      </c>
    </row>
    <row r="732" spans="1:38" x14ac:dyDescent="0.25">
      <c r="A732" s="28" t="s">
        <v>11163</v>
      </c>
      <c r="B732" s="28"/>
      <c r="C732" s="28" t="s">
        <v>3564</v>
      </c>
      <c r="D732" s="29">
        <v>8482</v>
      </c>
      <c r="E732" s="29"/>
      <c r="F732" s="28" t="s">
        <v>6848</v>
      </c>
      <c r="G732" s="29"/>
      <c r="H732" s="29"/>
      <c r="I732" s="28" t="s">
        <v>8674</v>
      </c>
      <c r="J732" s="29">
        <v>48990</v>
      </c>
      <c r="K732" s="29"/>
      <c r="L732" s="31" t="s">
        <v>17793</v>
      </c>
      <c r="M732" s="30">
        <v>519800</v>
      </c>
      <c r="V732" s="3" t="s">
        <v>743</v>
      </c>
      <c r="W732" s="4">
        <v>1750</v>
      </c>
      <c r="AD732"/>
      <c r="AE732"/>
      <c r="AH732" s="225" t="s">
        <v>19895</v>
      </c>
      <c r="AI732" s="225" t="s">
        <v>19896</v>
      </c>
      <c r="AJ732" s="225">
        <v>487500</v>
      </c>
    </row>
    <row r="733" spans="1:38" x14ac:dyDescent="0.25">
      <c r="A733" s="28" t="s">
        <v>11164</v>
      </c>
      <c r="B733" s="28"/>
      <c r="C733" s="28" t="s">
        <v>10347</v>
      </c>
      <c r="D733" s="29"/>
      <c r="E733" s="29"/>
      <c r="F733" s="28" t="s">
        <v>6849</v>
      </c>
      <c r="G733" s="29"/>
      <c r="H733" s="29"/>
      <c r="I733" s="28" t="s">
        <v>8675</v>
      </c>
      <c r="J733" s="29"/>
      <c r="K733" s="29"/>
      <c r="L733" s="31" t="s">
        <v>17649</v>
      </c>
      <c r="M733" s="30">
        <v>515000</v>
      </c>
      <c r="V733" s="3" t="s">
        <v>744</v>
      </c>
      <c r="W733" s="4">
        <v>1750</v>
      </c>
      <c r="AD733"/>
      <c r="AE733"/>
      <c r="AH733" s="226" t="s">
        <v>19897</v>
      </c>
      <c r="AI733" s="226" t="s">
        <v>19898</v>
      </c>
      <c r="AJ733" s="226">
        <v>493000</v>
      </c>
      <c r="AK733" s="234">
        <f>AVERAGE(AJ708:AJ733)</f>
        <v>492069.23076923075</v>
      </c>
      <c r="AL733" t="s">
        <v>17966</v>
      </c>
    </row>
    <row r="734" spans="1:38" x14ac:dyDescent="0.25">
      <c r="A734" s="28" t="s">
        <v>11165</v>
      </c>
      <c r="B734" s="28"/>
      <c r="C734" s="28" t="s">
        <v>10348</v>
      </c>
      <c r="D734" s="29"/>
      <c r="E734" s="29"/>
      <c r="F734" s="28" t="s">
        <v>6850</v>
      </c>
      <c r="G734" s="29"/>
      <c r="H734" s="29"/>
      <c r="I734" s="28" t="s">
        <v>8676</v>
      </c>
      <c r="J734" s="29"/>
      <c r="K734" s="29"/>
      <c r="L734" s="31" t="s">
        <v>17794</v>
      </c>
      <c r="M734" s="30">
        <v>517800</v>
      </c>
      <c r="V734" s="3" t="s">
        <v>745</v>
      </c>
      <c r="W734" s="4">
        <v>1750</v>
      </c>
      <c r="AD734"/>
      <c r="AE734"/>
      <c r="AH734" s="225" t="s">
        <v>19899</v>
      </c>
      <c r="AI734" s="225" t="s">
        <v>19900</v>
      </c>
      <c r="AJ734" s="225">
        <v>491300</v>
      </c>
    </row>
    <row r="735" spans="1:38" x14ac:dyDescent="0.25">
      <c r="A735" s="28" t="s">
        <v>11166</v>
      </c>
      <c r="B735" s="28"/>
      <c r="C735" s="28" t="s">
        <v>10349</v>
      </c>
      <c r="D735" s="29"/>
      <c r="E735" s="29"/>
      <c r="F735" s="28" t="s">
        <v>6851</v>
      </c>
      <c r="G735" s="29"/>
      <c r="H735" s="29"/>
      <c r="I735" s="28" t="s">
        <v>8677</v>
      </c>
      <c r="J735" s="29"/>
      <c r="K735" s="29"/>
      <c r="L735" s="31" t="s">
        <v>17795</v>
      </c>
      <c r="M735" s="30">
        <v>513800</v>
      </c>
      <c r="V735" s="3" t="s">
        <v>746</v>
      </c>
      <c r="W735" s="4">
        <v>1750</v>
      </c>
      <c r="AD735"/>
      <c r="AE735"/>
      <c r="AH735" s="226" t="s">
        <v>19901</v>
      </c>
      <c r="AI735" s="226" t="s">
        <v>19902</v>
      </c>
      <c r="AJ735" s="226">
        <v>492000</v>
      </c>
    </row>
    <row r="736" spans="1:38" x14ac:dyDescent="0.25">
      <c r="A736" s="28" t="s">
        <v>11167</v>
      </c>
      <c r="B736" s="28"/>
      <c r="C736" s="28" t="s">
        <v>3565</v>
      </c>
      <c r="D736" s="29">
        <v>8482</v>
      </c>
      <c r="E736" s="29"/>
      <c r="F736" s="28" t="s">
        <v>6852</v>
      </c>
      <c r="G736" s="29"/>
      <c r="H736" s="29"/>
      <c r="I736" s="28" t="s">
        <v>8678</v>
      </c>
      <c r="J736" s="29">
        <v>49210</v>
      </c>
      <c r="K736" s="29"/>
      <c r="L736" s="31" t="s">
        <v>17796</v>
      </c>
      <c r="M736" s="30">
        <v>509000</v>
      </c>
      <c r="V736" s="3" t="s">
        <v>747</v>
      </c>
      <c r="W736" s="4">
        <v>1750</v>
      </c>
      <c r="AD736"/>
      <c r="AE736"/>
      <c r="AH736" s="226" t="s">
        <v>19903</v>
      </c>
      <c r="AI736" s="226" t="s">
        <v>19904</v>
      </c>
      <c r="AJ736" s="226">
        <v>489500</v>
      </c>
    </row>
    <row r="737" spans="1:39" x14ac:dyDescent="0.25">
      <c r="A737" s="28" t="s">
        <v>11168</v>
      </c>
      <c r="B737" s="28"/>
      <c r="C737" s="28" t="s">
        <v>3566</v>
      </c>
      <c r="D737" s="29">
        <v>8482</v>
      </c>
      <c r="E737" s="29"/>
      <c r="F737" s="28" t="s">
        <v>6853</v>
      </c>
      <c r="G737" s="29"/>
      <c r="H737" s="29"/>
      <c r="I737" s="28" t="s">
        <v>8679</v>
      </c>
      <c r="J737" s="29">
        <v>49910</v>
      </c>
      <c r="K737" s="29"/>
      <c r="L737" s="31" t="s">
        <v>17797</v>
      </c>
      <c r="M737" s="30">
        <v>513000</v>
      </c>
      <c r="V737" s="3" t="s">
        <v>748</v>
      </c>
      <c r="W737" s="4">
        <v>1750</v>
      </c>
      <c r="AD737"/>
      <c r="AE737"/>
      <c r="AH737" s="225" t="s">
        <v>19905</v>
      </c>
      <c r="AI737" s="225" t="s">
        <v>19906</v>
      </c>
      <c r="AJ737" s="225">
        <v>491500</v>
      </c>
    </row>
    <row r="738" spans="1:39" x14ac:dyDescent="0.25">
      <c r="A738" s="28" t="s">
        <v>11169</v>
      </c>
      <c r="B738" s="28"/>
      <c r="C738" s="28" t="s">
        <v>3567</v>
      </c>
      <c r="D738" s="29">
        <v>8494</v>
      </c>
      <c r="E738" s="29"/>
      <c r="F738" s="28" t="s">
        <v>6854</v>
      </c>
      <c r="G738" s="29"/>
      <c r="H738" s="29"/>
      <c r="I738" s="28" t="s">
        <v>8680</v>
      </c>
      <c r="J738" s="29">
        <v>51030</v>
      </c>
      <c r="K738" s="29"/>
      <c r="L738" s="31" t="s">
        <v>17798</v>
      </c>
      <c r="M738" s="30">
        <v>506800</v>
      </c>
      <c r="V738" s="3" t="s">
        <v>749</v>
      </c>
      <c r="W738" s="4">
        <v>1750</v>
      </c>
      <c r="AD738"/>
      <c r="AE738"/>
      <c r="AH738" s="226" t="s">
        <v>19907</v>
      </c>
      <c r="AI738" s="226" t="s">
        <v>19908</v>
      </c>
      <c r="AJ738" s="226">
        <v>490500</v>
      </c>
    </row>
    <row r="739" spans="1:39" x14ac:dyDescent="0.25">
      <c r="A739" s="28" t="s">
        <v>11170</v>
      </c>
      <c r="B739" s="28"/>
      <c r="C739" s="28" t="s">
        <v>3568</v>
      </c>
      <c r="D739" s="29">
        <v>8494</v>
      </c>
      <c r="E739" s="29"/>
      <c r="F739" s="28" t="s">
        <v>6855</v>
      </c>
      <c r="G739" s="29"/>
      <c r="H739" s="29"/>
      <c r="I739" s="28" t="s">
        <v>8681</v>
      </c>
      <c r="J739" s="29">
        <v>50490</v>
      </c>
      <c r="K739" s="29"/>
      <c r="L739" s="31" t="s">
        <v>17648</v>
      </c>
      <c r="M739" s="30">
        <v>509000</v>
      </c>
      <c r="V739" s="3" t="s">
        <v>750</v>
      </c>
      <c r="W739" s="4">
        <v>1750</v>
      </c>
      <c r="AD739"/>
      <c r="AE739"/>
      <c r="AH739" s="225" t="s">
        <v>19909</v>
      </c>
      <c r="AI739" s="225" t="s">
        <v>19910</v>
      </c>
      <c r="AJ739" s="225">
        <v>491200</v>
      </c>
    </row>
    <row r="740" spans="1:39" x14ac:dyDescent="0.25">
      <c r="A740" s="28" t="s">
        <v>11171</v>
      </c>
      <c r="B740" s="28"/>
      <c r="C740" s="28" t="s">
        <v>3569</v>
      </c>
      <c r="D740" s="29">
        <v>8505</v>
      </c>
      <c r="E740" s="29"/>
      <c r="F740" s="28" t="s">
        <v>6856</v>
      </c>
      <c r="G740" s="29"/>
      <c r="H740" s="29"/>
      <c r="I740" s="28" t="s">
        <v>8682</v>
      </c>
      <c r="J740" s="29">
        <v>50460</v>
      </c>
      <c r="K740" s="29"/>
      <c r="L740" s="31" t="s">
        <v>17799</v>
      </c>
      <c r="M740" s="30">
        <v>511000</v>
      </c>
      <c r="V740" s="3" t="s">
        <v>751</v>
      </c>
      <c r="W740" s="4">
        <v>1750</v>
      </c>
      <c r="AD740"/>
      <c r="AE740"/>
      <c r="AH740" s="226" t="s">
        <v>19911</v>
      </c>
      <c r="AI740" s="226" t="s">
        <v>19912</v>
      </c>
      <c r="AJ740" s="226">
        <v>491300</v>
      </c>
    </row>
    <row r="741" spans="1:39" x14ac:dyDescent="0.25">
      <c r="A741" s="28" t="s">
        <v>11172</v>
      </c>
      <c r="B741" s="28"/>
      <c r="C741" s="28" t="s">
        <v>3570</v>
      </c>
      <c r="D741" s="29">
        <v>8505</v>
      </c>
      <c r="E741" s="29"/>
      <c r="F741" s="28" t="s">
        <v>6857</v>
      </c>
      <c r="G741" s="29"/>
      <c r="H741" s="29"/>
      <c r="I741" s="28" t="s">
        <v>8683</v>
      </c>
      <c r="J741" s="29">
        <v>50450</v>
      </c>
      <c r="K741" s="29"/>
      <c r="L741" s="31" t="s">
        <v>17800</v>
      </c>
      <c r="M741" s="30">
        <v>508800</v>
      </c>
      <c r="V741" s="3" t="s">
        <v>752</v>
      </c>
      <c r="W741" s="4">
        <v>1750</v>
      </c>
      <c r="AD741"/>
      <c r="AE741"/>
      <c r="AH741" s="225" t="s">
        <v>19913</v>
      </c>
      <c r="AI741" s="225" t="s">
        <v>19914</v>
      </c>
      <c r="AJ741" s="225">
        <v>490600</v>
      </c>
    </row>
    <row r="742" spans="1:39" x14ac:dyDescent="0.25">
      <c r="A742" s="28" t="s">
        <v>11173</v>
      </c>
      <c r="B742" s="28"/>
      <c r="C742" s="28" t="s">
        <v>3571</v>
      </c>
      <c r="D742" s="29">
        <v>8512</v>
      </c>
      <c r="E742" s="29"/>
      <c r="F742" s="28" t="s">
        <v>6858</v>
      </c>
      <c r="G742" s="29"/>
      <c r="H742" s="29"/>
      <c r="I742" s="28" t="s">
        <v>8684</v>
      </c>
      <c r="J742" s="29">
        <v>51020</v>
      </c>
      <c r="K742" s="29"/>
      <c r="L742" s="31" t="s">
        <v>17647</v>
      </c>
      <c r="M742" s="30">
        <v>498700</v>
      </c>
      <c r="V742" s="3" t="s">
        <v>753</v>
      </c>
      <c r="W742" s="4">
        <v>1750</v>
      </c>
      <c r="AD742"/>
      <c r="AE742"/>
      <c r="AH742" s="226" t="s">
        <v>19915</v>
      </c>
      <c r="AI742" s="226" t="s">
        <v>19916</v>
      </c>
      <c r="AJ742" s="226">
        <v>494700</v>
      </c>
    </row>
    <row r="743" spans="1:39" x14ac:dyDescent="0.25">
      <c r="A743" s="28" t="s">
        <v>11174</v>
      </c>
      <c r="B743" s="28"/>
      <c r="C743" s="28" t="s">
        <v>3572</v>
      </c>
      <c r="D743" s="29">
        <v>8510</v>
      </c>
      <c r="E743" s="29"/>
      <c r="F743" s="28" t="s">
        <v>6859</v>
      </c>
      <c r="G743" s="29"/>
      <c r="H743" s="29"/>
      <c r="I743" s="28" t="s">
        <v>8685</v>
      </c>
      <c r="J743" s="29">
        <v>50800</v>
      </c>
      <c r="K743" s="29"/>
      <c r="L743" s="31" t="s">
        <v>17646</v>
      </c>
      <c r="M743" s="30">
        <v>493500</v>
      </c>
      <c r="V743" s="3" t="s">
        <v>754</v>
      </c>
      <c r="W743" s="4">
        <v>1750</v>
      </c>
      <c r="AD743"/>
      <c r="AE743"/>
      <c r="AH743" s="225" t="s">
        <v>19917</v>
      </c>
      <c r="AI743" s="225" t="s">
        <v>19918</v>
      </c>
      <c r="AJ743" s="225">
        <v>496500</v>
      </c>
      <c r="AM743" s="237">
        <f>AJ759/AJ733-1</f>
        <v>2.0283975659229903E-3</v>
      </c>
    </row>
    <row r="744" spans="1:39" x14ac:dyDescent="0.25">
      <c r="A744" s="28" t="s">
        <v>11175</v>
      </c>
      <c r="B744" s="28"/>
      <c r="C744" s="28" t="s">
        <v>3573</v>
      </c>
      <c r="D744" s="29">
        <v>8510</v>
      </c>
      <c r="E744" s="29"/>
      <c r="F744" s="28" t="s">
        <v>6860</v>
      </c>
      <c r="G744" s="29"/>
      <c r="H744" s="29"/>
      <c r="I744" s="28" t="s">
        <v>8686</v>
      </c>
      <c r="J744" s="29">
        <v>50290</v>
      </c>
      <c r="K744" s="29"/>
      <c r="L744" s="31" t="s">
        <v>17645</v>
      </c>
      <c r="M744" s="30">
        <v>493500</v>
      </c>
      <c r="V744" s="3" t="s">
        <v>755</v>
      </c>
      <c r="W744" s="4">
        <v>1750</v>
      </c>
      <c r="AD744"/>
      <c r="AE744"/>
      <c r="AH744" s="226" t="s">
        <v>19919</v>
      </c>
      <c r="AI744" s="226" t="s">
        <v>19920</v>
      </c>
      <c r="AJ744" s="226">
        <v>496200</v>
      </c>
    </row>
    <row r="745" spans="1:39" x14ac:dyDescent="0.25">
      <c r="A745" s="28" t="s">
        <v>11176</v>
      </c>
      <c r="B745" s="28"/>
      <c r="C745" s="28" t="s">
        <v>3574</v>
      </c>
      <c r="D745" s="29">
        <v>8510</v>
      </c>
      <c r="E745" s="29"/>
      <c r="F745" s="28" t="s">
        <v>6861</v>
      </c>
      <c r="G745" s="29"/>
      <c r="H745" s="29"/>
      <c r="I745" s="28" t="s">
        <v>8687</v>
      </c>
      <c r="J745" s="29">
        <v>50800</v>
      </c>
      <c r="K745" s="29"/>
      <c r="L745" s="31" t="s">
        <v>17644</v>
      </c>
      <c r="M745" s="30">
        <v>471200</v>
      </c>
      <c r="V745" s="3" t="s">
        <v>756</v>
      </c>
      <c r="W745" s="4">
        <v>1750</v>
      </c>
      <c r="AD745"/>
      <c r="AE745"/>
      <c r="AH745" s="225" t="s">
        <v>19921</v>
      </c>
      <c r="AI745" s="225" t="s">
        <v>19922</v>
      </c>
      <c r="AJ745" s="225">
        <v>496500</v>
      </c>
    </row>
    <row r="746" spans="1:39" x14ac:dyDescent="0.25">
      <c r="A746" s="28" t="s">
        <v>11177</v>
      </c>
      <c r="B746" s="28"/>
      <c r="C746" s="28" t="s">
        <v>3575</v>
      </c>
      <c r="D746" s="29">
        <v>8512</v>
      </c>
      <c r="E746" s="29"/>
      <c r="F746" s="28" t="s">
        <v>6862</v>
      </c>
      <c r="G746" s="29"/>
      <c r="H746" s="29"/>
      <c r="I746" s="28" t="s">
        <v>8688</v>
      </c>
      <c r="J746" s="29">
        <v>50540</v>
      </c>
      <c r="K746" s="29"/>
      <c r="L746" s="31" t="s">
        <v>17643</v>
      </c>
      <c r="M746" s="30">
        <v>481800</v>
      </c>
      <c r="V746" s="3" t="s">
        <v>757</v>
      </c>
      <c r="W746" s="4">
        <v>1750</v>
      </c>
      <c r="AD746"/>
      <c r="AE746"/>
      <c r="AH746" s="226" t="s">
        <v>19923</v>
      </c>
      <c r="AI746" s="226" t="s">
        <v>19924</v>
      </c>
      <c r="AJ746" s="226">
        <v>495200</v>
      </c>
    </row>
    <row r="747" spans="1:39" x14ac:dyDescent="0.25">
      <c r="A747" s="28" t="s">
        <v>11178</v>
      </c>
      <c r="B747" s="28"/>
      <c r="C747" s="28" t="s">
        <v>3576</v>
      </c>
      <c r="D747" s="29">
        <v>8512</v>
      </c>
      <c r="E747" s="29"/>
      <c r="F747" s="28" t="s">
        <v>6863</v>
      </c>
      <c r="G747" s="29"/>
      <c r="H747" s="29"/>
      <c r="I747" s="28" t="s">
        <v>8689</v>
      </c>
      <c r="J747" s="29">
        <v>50560</v>
      </c>
      <c r="K747" s="29"/>
      <c r="L747" s="31" t="s">
        <v>17801</v>
      </c>
      <c r="M747" s="30">
        <v>498000</v>
      </c>
      <c r="V747" s="3" t="s">
        <v>758</v>
      </c>
      <c r="W747" s="4">
        <v>1750</v>
      </c>
      <c r="AD747"/>
      <c r="AE747"/>
      <c r="AH747" s="225" t="s">
        <v>19925</v>
      </c>
      <c r="AI747" s="225" t="s">
        <v>19926</v>
      </c>
      <c r="AJ747" s="225">
        <v>496400</v>
      </c>
    </row>
    <row r="748" spans="1:39" x14ac:dyDescent="0.25">
      <c r="A748" s="28" t="s">
        <v>11179</v>
      </c>
      <c r="B748" s="28"/>
      <c r="C748" s="28" t="s">
        <v>3577</v>
      </c>
      <c r="D748" s="29">
        <v>8512</v>
      </c>
      <c r="E748" s="29"/>
      <c r="F748" s="28" t="s">
        <v>6864</v>
      </c>
      <c r="G748" s="29"/>
      <c r="H748" s="29"/>
      <c r="I748" s="28" t="s">
        <v>8690</v>
      </c>
      <c r="J748" s="29">
        <v>50940</v>
      </c>
      <c r="K748" s="29"/>
      <c r="L748" s="31" t="s">
        <v>17642</v>
      </c>
      <c r="M748" s="30">
        <v>488500</v>
      </c>
      <c r="V748" s="3" t="s">
        <v>759</v>
      </c>
      <c r="W748" s="4">
        <v>1750</v>
      </c>
      <c r="AD748"/>
      <c r="AE748"/>
      <c r="AH748" s="226" t="s">
        <v>19927</v>
      </c>
      <c r="AI748" s="226" t="s">
        <v>19928</v>
      </c>
      <c r="AJ748" s="226">
        <v>497900</v>
      </c>
    </row>
    <row r="749" spans="1:39" x14ac:dyDescent="0.25">
      <c r="A749" s="28" t="s">
        <v>11180</v>
      </c>
      <c r="B749" s="28"/>
      <c r="C749" s="28" t="s">
        <v>3578</v>
      </c>
      <c r="D749" s="29">
        <v>8512</v>
      </c>
      <c r="E749" s="29"/>
      <c r="F749" s="28" t="s">
        <v>6865</v>
      </c>
      <c r="G749" s="29"/>
      <c r="H749" s="29"/>
      <c r="I749" s="28" t="s">
        <v>8691</v>
      </c>
      <c r="J749" s="29"/>
      <c r="K749" s="29"/>
      <c r="L749" s="31" t="s">
        <v>17641</v>
      </c>
      <c r="M749" s="30">
        <v>488000</v>
      </c>
      <c r="V749" s="3" t="s">
        <v>760</v>
      </c>
      <c r="W749" s="4">
        <v>1750</v>
      </c>
      <c r="AD749"/>
      <c r="AE749"/>
      <c r="AH749" s="225" t="s">
        <v>19929</v>
      </c>
      <c r="AI749" s="225" t="s">
        <v>19930</v>
      </c>
      <c r="AJ749" s="225">
        <v>496700</v>
      </c>
    </row>
    <row r="750" spans="1:39" x14ac:dyDescent="0.25">
      <c r="A750" s="28" t="s">
        <v>11181</v>
      </c>
      <c r="B750" s="28"/>
      <c r="C750" s="28" t="s">
        <v>3579</v>
      </c>
      <c r="D750" s="29">
        <v>8519</v>
      </c>
      <c r="E750" s="29"/>
      <c r="F750" s="28" t="s">
        <v>6866</v>
      </c>
      <c r="G750" s="29">
        <v>35100</v>
      </c>
      <c r="H750" s="29"/>
      <c r="I750" s="28" t="s">
        <v>8692</v>
      </c>
      <c r="J750" s="29">
        <v>51710</v>
      </c>
      <c r="K750" s="29"/>
      <c r="L750" s="31" t="s">
        <v>17802</v>
      </c>
      <c r="M750" s="30">
        <v>494000</v>
      </c>
      <c r="V750" s="3" t="s">
        <v>761</v>
      </c>
      <c r="W750" s="4">
        <v>1750</v>
      </c>
      <c r="AD750"/>
      <c r="AE750"/>
      <c r="AH750" s="226" t="s">
        <v>19931</v>
      </c>
      <c r="AI750" s="226" t="s">
        <v>19932</v>
      </c>
      <c r="AJ750" s="226">
        <v>496000</v>
      </c>
    </row>
    <row r="751" spans="1:39" x14ac:dyDescent="0.25">
      <c r="A751" s="28" t="s">
        <v>11182</v>
      </c>
      <c r="B751" s="28"/>
      <c r="C751" s="28" t="s">
        <v>3580</v>
      </c>
      <c r="D751" s="29">
        <v>8517</v>
      </c>
      <c r="E751" s="29"/>
      <c r="F751" s="28" t="s">
        <v>6867</v>
      </c>
      <c r="G751" s="29">
        <v>36350</v>
      </c>
      <c r="H751" s="29"/>
      <c r="I751" s="28" t="s">
        <v>8693</v>
      </c>
      <c r="J751" s="29">
        <v>56600</v>
      </c>
      <c r="K751" s="29"/>
      <c r="L751" s="31" t="s">
        <v>17803</v>
      </c>
      <c r="M751" s="30">
        <v>492500</v>
      </c>
      <c r="V751" s="3" t="s">
        <v>762</v>
      </c>
      <c r="W751" s="4">
        <v>1750</v>
      </c>
      <c r="AD751"/>
      <c r="AE751"/>
      <c r="AH751" s="225" t="s">
        <v>19933</v>
      </c>
      <c r="AI751" s="225" t="s">
        <v>19934</v>
      </c>
      <c r="AJ751" s="225">
        <v>497300</v>
      </c>
    </row>
    <row r="752" spans="1:39" x14ac:dyDescent="0.25">
      <c r="A752" s="28" t="s">
        <v>11183</v>
      </c>
      <c r="B752" s="28"/>
      <c r="C752" s="28" t="s">
        <v>3581</v>
      </c>
      <c r="D752" s="29">
        <v>8515</v>
      </c>
      <c r="E752" s="29"/>
      <c r="F752" s="28" t="s">
        <v>6868</v>
      </c>
      <c r="G752" s="29">
        <v>35400</v>
      </c>
      <c r="H752" s="29"/>
      <c r="I752" s="28" t="s">
        <v>8694</v>
      </c>
      <c r="J752" s="29">
        <v>58650</v>
      </c>
      <c r="K752" s="29"/>
      <c r="L752" s="31" t="s">
        <v>17640</v>
      </c>
      <c r="M752" s="30">
        <v>487800</v>
      </c>
      <c r="V752" s="3" t="s">
        <v>763</v>
      </c>
      <c r="W752" s="4">
        <v>1750</v>
      </c>
      <c r="AD752"/>
      <c r="AE752"/>
      <c r="AH752" s="226" t="s">
        <v>19935</v>
      </c>
      <c r="AI752" s="226" t="s">
        <v>19936</v>
      </c>
      <c r="AJ752" s="226">
        <v>499400</v>
      </c>
    </row>
    <row r="753" spans="1:39" x14ac:dyDescent="0.25">
      <c r="A753" s="28" t="s">
        <v>11184</v>
      </c>
      <c r="B753" s="28"/>
      <c r="C753" s="28" t="s">
        <v>3582</v>
      </c>
      <c r="D753" s="29">
        <v>8519</v>
      </c>
      <c r="E753" s="29"/>
      <c r="F753" s="28" t="s">
        <v>6869</v>
      </c>
      <c r="G753" s="29">
        <v>35400</v>
      </c>
      <c r="H753" s="29"/>
      <c r="I753" s="28" t="s">
        <v>8695</v>
      </c>
      <c r="J753" s="29"/>
      <c r="K753" s="29"/>
      <c r="L753" s="31" t="s">
        <v>17804</v>
      </c>
      <c r="M753" s="30">
        <v>488300</v>
      </c>
      <c r="V753" s="3" t="s">
        <v>764</v>
      </c>
      <c r="W753" s="4">
        <v>1750</v>
      </c>
      <c r="AD753"/>
      <c r="AE753"/>
      <c r="AH753" s="225" t="s">
        <v>19937</v>
      </c>
      <c r="AI753" s="225" t="s">
        <v>19938</v>
      </c>
      <c r="AJ753" s="225">
        <v>497500</v>
      </c>
    </row>
    <row r="754" spans="1:39" x14ac:dyDescent="0.25">
      <c r="A754" s="28" t="s">
        <v>11185</v>
      </c>
      <c r="B754" s="28"/>
      <c r="C754" s="28" t="s">
        <v>3583</v>
      </c>
      <c r="D754" s="29">
        <v>8519</v>
      </c>
      <c r="E754" s="29"/>
      <c r="F754" s="28" t="s">
        <v>6870</v>
      </c>
      <c r="G754" s="29">
        <v>35150</v>
      </c>
      <c r="H754" s="29"/>
      <c r="I754" s="28" t="s">
        <v>8696</v>
      </c>
      <c r="J754" s="29">
        <v>42000</v>
      </c>
      <c r="K754" s="29"/>
      <c r="L754" s="31" t="s">
        <v>17639</v>
      </c>
      <c r="M754" s="30">
        <v>487500</v>
      </c>
      <c r="V754" s="3" t="s">
        <v>765</v>
      </c>
      <c r="W754" s="4">
        <v>1750</v>
      </c>
      <c r="AD754"/>
      <c r="AE754"/>
      <c r="AH754" s="226" t="s">
        <v>19939</v>
      </c>
      <c r="AI754" s="226" t="s">
        <v>19940</v>
      </c>
      <c r="AJ754" s="226">
        <v>497000</v>
      </c>
    </row>
    <row r="755" spans="1:39" x14ac:dyDescent="0.25">
      <c r="A755" s="28" t="s">
        <v>11186</v>
      </c>
      <c r="B755" s="28"/>
      <c r="C755" s="28" t="s">
        <v>3584</v>
      </c>
      <c r="D755" s="29">
        <v>8519</v>
      </c>
      <c r="E755" s="29"/>
      <c r="F755" s="28" t="s">
        <v>6871</v>
      </c>
      <c r="G755" s="29">
        <v>35050</v>
      </c>
      <c r="H755" s="29"/>
      <c r="I755" s="28" t="s">
        <v>8697</v>
      </c>
      <c r="J755" s="29"/>
      <c r="K755" s="29"/>
      <c r="L755" s="31" t="s">
        <v>17805</v>
      </c>
      <c r="M755" s="30">
        <v>494000</v>
      </c>
      <c r="V755" s="3" t="s">
        <v>766</v>
      </c>
      <c r="W755" s="4">
        <v>1750</v>
      </c>
      <c r="AD755"/>
      <c r="AE755"/>
      <c r="AH755" s="225" t="s">
        <v>19941</v>
      </c>
      <c r="AI755" s="225" t="s">
        <v>19942</v>
      </c>
      <c r="AJ755" s="225">
        <v>496300</v>
      </c>
    </row>
    <row r="756" spans="1:39" x14ac:dyDescent="0.25">
      <c r="A756" s="28" t="s">
        <v>11187</v>
      </c>
      <c r="B756" s="28"/>
      <c r="C756" s="28" t="s">
        <v>3585</v>
      </c>
      <c r="D756" s="29">
        <v>8522</v>
      </c>
      <c r="E756" s="29"/>
      <c r="F756" s="28" t="s">
        <v>6872</v>
      </c>
      <c r="G756" s="29"/>
      <c r="H756" s="29"/>
      <c r="I756" s="28" t="s">
        <v>8698</v>
      </c>
      <c r="J756" s="29"/>
      <c r="K756" s="29"/>
      <c r="L756" s="31" t="s">
        <v>17638</v>
      </c>
      <c r="M756" s="30">
        <v>509000</v>
      </c>
      <c r="V756" s="3" t="s">
        <v>767</v>
      </c>
      <c r="W756" s="4">
        <v>1750</v>
      </c>
      <c r="AD756"/>
      <c r="AE756"/>
      <c r="AH756" s="226" t="s">
        <v>19943</v>
      </c>
      <c r="AI756" s="226" t="s">
        <v>19944</v>
      </c>
      <c r="AJ756" s="226">
        <v>495400</v>
      </c>
    </row>
    <row r="757" spans="1:39" x14ac:dyDescent="0.25">
      <c r="A757" s="28" t="s">
        <v>11188</v>
      </c>
      <c r="B757" s="28"/>
      <c r="C757" s="28" t="s">
        <v>3586</v>
      </c>
      <c r="D757" s="29">
        <v>8524</v>
      </c>
      <c r="E757" s="29"/>
      <c r="F757" s="28" t="s">
        <v>6873</v>
      </c>
      <c r="G757" s="29">
        <v>35150</v>
      </c>
      <c r="H757" s="29"/>
      <c r="I757" s="28" t="s">
        <v>8699</v>
      </c>
      <c r="J757" s="29"/>
      <c r="K757" s="29"/>
      <c r="L757" s="31" t="s">
        <v>17806</v>
      </c>
      <c r="M757" s="30">
        <v>499500</v>
      </c>
      <c r="V757" s="3" t="s">
        <v>768</v>
      </c>
      <c r="W757" s="4">
        <v>1750</v>
      </c>
      <c r="AD757"/>
      <c r="AE757"/>
      <c r="AH757" s="225" t="s">
        <v>19945</v>
      </c>
      <c r="AI757" s="225" t="s">
        <v>19946</v>
      </c>
      <c r="AJ757" s="225">
        <v>496000</v>
      </c>
    </row>
    <row r="758" spans="1:39" x14ac:dyDescent="0.25">
      <c r="A758" s="28" t="s">
        <v>11189</v>
      </c>
      <c r="B758" s="28"/>
      <c r="C758" s="28" t="s">
        <v>3587</v>
      </c>
      <c r="D758" s="29">
        <v>8531</v>
      </c>
      <c r="E758" s="29"/>
      <c r="F758" s="28" t="s">
        <v>6874</v>
      </c>
      <c r="G758" s="29"/>
      <c r="H758" s="29"/>
      <c r="I758" s="28" t="s">
        <v>8700</v>
      </c>
      <c r="J758" s="29"/>
      <c r="K758" s="29"/>
      <c r="L758" s="31" t="s">
        <v>17807</v>
      </c>
      <c r="M758" s="30">
        <v>498000</v>
      </c>
      <c r="V758" s="3" t="s">
        <v>769</v>
      </c>
      <c r="W758" s="4">
        <v>1750</v>
      </c>
      <c r="AD758"/>
      <c r="AE758"/>
      <c r="AH758" s="226" t="s">
        <v>19947</v>
      </c>
      <c r="AI758" s="226" t="s">
        <v>19948</v>
      </c>
      <c r="AJ758" s="226">
        <v>491200</v>
      </c>
    </row>
    <row r="759" spans="1:39" x14ac:dyDescent="0.25">
      <c r="A759" s="28" t="s">
        <v>11190</v>
      </c>
      <c r="B759" s="28"/>
      <c r="C759" s="28" t="s">
        <v>3588</v>
      </c>
      <c r="D759" s="29">
        <v>8534</v>
      </c>
      <c r="E759" s="29"/>
      <c r="F759" s="28" t="s">
        <v>6875</v>
      </c>
      <c r="G759" s="29">
        <v>35050</v>
      </c>
      <c r="H759" s="29"/>
      <c r="I759" s="28" t="s">
        <v>8701</v>
      </c>
      <c r="J759" s="29"/>
      <c r="K759" s="29"/>
      <c r="L759" s="31" t="s">
        <v>17637</v>
      </c>
      <c r="M759" s="30">
        <v>493300</v>
      </c>
      <c r="V759" s="3" t="s">
        <v>770</v>
      </c>
      <c r="W759" s="4">
        <v>1750</v>
      </c>
      <c r="AD759"/>
      <c r="AE759"/>
      <c r="AH759" s="225" t="s">
        <v>19949</v>
      </c>
      <c r="AI759" s="225" t="s">
        <v>19950</v>
      </c>
      <c r="AJ759" s="225">
        <v>494000</v>
      </c>
      <c r="AK759" s="234">
        <f>AVERAGE(AJ734:AJ759)</f>
        <v>494542.30769230769</v>
      </c>
      <c r="AL759" t="s">
        <v>17967</v>
      </c>
    </row>
    <row r="760" spans="1:39" x14ac:dyDescent="0.25">
      <c r="A760" s="28" t="s">
        <v>11191</v>
      </c>
      <c r="B760" s="28"/>
      <c r="C760" s="28" t="s">
        <v>3589</v>
      </c>
      <c r="D760" s="29">
        <v>8533</v>
      </c>
      <c r="E760" s="29"/>
      <c r="F760" s="28" t="s">
        <v>6876</v>
      </c>
      <c r="G760" s="29">
        <v>35050</v>
      </c>
      <c r="H760" s="29"/>
      <c r="I760" s="28" t="s">
        <v>8702</v>
      </c>
      <c r="J760" s="29"/>
      <c r="K760" s="29"/>
      <c r="L760" s="31" t="s">
        <v>17808</v>
      </c>
      <c r="M760" s="30">
        <v>493500</v>
      </c>
      <c r="V760" s="3" t="s">
        <v>771</v>
      </c>
      <c r="W760" s="4">
        <v>1750</v>
      </c>
      <c r="AD760"/>
      <c r="AE760"/>
      <c r="AH760" s="226" t="s">
        <v>19951</v>
      </c>
      <c r="AI760" s="226" t="s">
        <v>19952</v>
      </c>
      <c r="AJ760" s="226">
        <v>493400</v>
      </c>
    </row>
    <row r="761" spans="1:39" x14ac:dyDescent="0.25">
      <c r="A761" s="28" t="s">
        <v>11192</v>
      </c>
      <c r="B761" s="28"/>
      <c r="C761" s="28" t="s">
        <v>3590</v>
      </c>
      <c r="D761" s="29">
        <v>8533</v>
      </c>
      <c r="E761" s="29"/>
      <c r="F761" s="28" t="s">
        <v>6877</v>
      </c>
      <c r="G761" s="29">
        <v>35250</v>
      </c>
      <c r="H761" s="29"/>
      <c r="I761" s="28" t="s">
        <v>8703</v>
      </c>
      <c r="J761" s="29">
        <v>55920</v>
      </c>
      <c r="K761" s="29"/>
      <c r="L761" s="31" t="s">
        <v>17809</v>
      </c>
      <c r="M761" s="30">
        <v>498400</v>
      </c>
      <c r="V761" s="3" t="s">
        <v>772</v>
      </c>
      <c r="W761" s="4">
        <v>1750</v>
      </c>
      <c r="AD761"/>
      <c r="AE761"/>
      <c r="AH761" s="225" t="s">
        <v>19953</v>
      </c>
      <c r="AI761" s="225" t="s">
        <v>19954</v>
      </c>
      <c r="AJ761" s="225">
        <v>494000</v>
      </c>
    </row>
    <row r="762" spans="1:39" x14ac:dyDescent="0.25">
      <c r="A762" s="28" t="s">
        <v>11193</v>
      </c>
      <c r="B762" s="28"/>
      <c r="C762" s="28" t="s">
        <v>3591</v>
      </c>
      <c r="D762" s="29">
        <v>8538</v>
      </c>
      <c r="E762" s="29"/>
      <c r="F762" s="28" t="s">
        <v>6878</v>
      </c>
      <c r="G762" s="29">
        <v>35300</v>
      </c>
      <c r="H762" s="29"/>
      <c r="I762" s="28" t="s">
        <v>8704</v>
      </c>
      <c r="J762" s="29">
        <v>55740</v>
      </c>
      <c r="K762" s="29"/>
      <c r="L762" s="31" t="s">
        <v>17810</v>
      </c>
      <c r="M762" s="30">
        <v>500500</v>
      </c>
      <c r="V762" s="3" t="s">
        <v>773</v>
      </c>
      <c r="W762" s="4">
        <v>1750</v>
      </c>
      <c r="AD762"/>
      <c r="AE762"/>
      <c r="AH762" s="226" t="s">
        <v>19955</v>
      </c>
      <c r="AI762" s="226" t="s">
        <v>19956</v>
      </c>
      <c r="AJ762" s="226">
        <v>495000</v>
      </c>
    </row>
    <row r="763" spans="1:39" x14ac:dyDescent="0.25">
      <c r="A763" s="28" t="s">
        <v>11194</v>
      </c>
      <c r="B763" s="28"/>
      <c r="C763" s="28" t="s">
        <v>3592</v>
      </c>
      <c r="D763" s="29">
        <v>8538</v>
      </c>
      <c r="E763" s="29"/>
      <c r="F763" s="28" t="s">
        <v>6879</v>
      </c>
      <c r="G763" s="29"/>
      <c r="H763" s="29"/>
      <c r="I763" s="28" t="s">
        <v>8705</v>
      </c>
      <c r="J763" s="29">
        <v>56130</v>
      </c>
      <c r="K763" s="29"/>
      <c r="L763" s="31" t="s">
        <v>17636</v>
      </c>
      <c r="M763" s="30">
        <v>502500</v>
      </c>
      <c r="V763" s="3" t="s">
        <v>774</v>
      </c>
      <c r="W763" s="4">
        <v>1750</v>
      </c>
      <c r="AD763"/>
      <c r="AE763"/>
      <c r="AH763" s="225" t="s">
        <v>19957</v>
      </c>
      <c r="AI763" s="225" t="s">
        <v>19958</v>
      </c>
      <c r="AJ763" s="225">
        <v>493500</v>
      </c>
    </row>
    <row r="764" spans="1:39" x14ac:dyDescent="0.25">
      <c r="A764" s="28" t="s">
        <v>11195</v>
      </c>
      <c r="B764" s="28"/>
      <c r="C764" s="28" t="s">
        <v>3593</v>
      </c>
      <c r="D764" s="29">
        <v>8538</v>
      </c>
      <c r="E764" s="29"/>
      <c r="F764" s="28" t="s">
        <v>6880</v>
      </c>
      <c r="G764" s="29">
        <v>35200</v>
      </c>
      <c r="H764" s="29"/>
      <c r="I764" s="28" t="s">
        <v>8706</v>
      </c>
      <c r="J764" s="29">
        <v>56330</v>
      </c>
      <c r="K764" s="29"/>
      <c r="L764" s="31" t="s">
        <v>17635</v>
      </c>
      <c r="M764" s="30">
        <v>502000</v>
      </c>
      <c r="V764" s="3" t="s">
        <v>775</v>
      </c>
      <c r="W764" s="4">
        <v>1750</v>
      </c>
      <c r="AD764"/>
      <c r="AE764"/>
      <c r="AH764" s="226" t="s">
        <v>19959</v>
      </c>
      <c r="AI764" s="226" t="s">
        <v>19960</v>
      </c>
      <c r="AJ764" s="226">
        <v>494800</v>
      </c>
    </row>
    <row r="765" spans="1:39" x14ac:dyDescent="0.25">
      <c r="A765" s="28" t="s">
        <v>11196</v>
      </c>
      <c r="B765" s="28"/>
      <c r="C765" s="28" t="s">
        <v>3594</v>
      </c>
      <c r="D765" s="29">
        <v>8550</v>
      </c>
      <c r="E765" s="29"/>
      <c r="F765" s="28" t="s">
        <v>6881</v>
      </c>
      <c r="G765" s="29">
        <v>35350</v>
      </c>
      <c r="H765" s="29"/>
      <c r="I765" s="28" t="s">
        <v>8707</v>
      </c>
      <c r="J765" s="29">
        <v>55870</v>
      </c>
      <c r="K765" s="29"/>
      <c r="L765" s="31" t="s">
        <v>17811</v>
      </c>
      <c r="M765" s="30">
        <v>503500</v>
      </c>
      <c r="V765" s="3" t="s">
        <v>776</v>
      </c>
      <c r="W765" s="4">
        <v>1750</v>
      </c>
      <c r="AD765"/>
      <c r="AE765"/>
      <c r="AH765" s="225" t="s">
        <v>19961</v>
      </c>
      <c r="AI765" s="225" t="s">
        <v>19962</v>
      </c>
      <c r="AJ765" s="225">
        <v>497400</v>
      </c>
    </row>
    <row r="766" spans="1:39" x14ac:dyDescent="0.25">
      <c r="A766" s="28" t="s">
        <v>11197</v>
      </c>
      <c r="B766" s="28"/>
      <c r="C766" s="28" t="s">
        <v>3595</v>
      </c>
      <c r="D766" s="29">
        <v>8550</v>
      </c>
      <c r="E766" s="29"/>
      <c r="F766" s="28" t="s">
        <v>6882</v>
      </c>
      <c r="G766" s="29">
        <v>35500</v>
      </c>
      <c r="H766" s="29"/>
      <c r="I766" s="28" t="s">
        <v>8708</v>
      </c>
      <c r="J766" s="29">
        <v>55290</v>
      </c>
      <c r="K766" s="29"/>
      <c r="L766" s="31" t="s">
        <v>17812</v>
      </c>
      <c r="M766" s="30">
        <v>506500</v>
      </c>
      <c r="V766" s="3" t="s">
        <v>777</v>
      </c>
      <c r="W766" s="4">
        <v>1750</v>
      </c>
      <c r="AD766"/>
      <c r="AE766"/>
      <c r="AH766" s="226" t="s">
        <v>19963</v>
      </c>
      <c r="AI766" s="226" t="s">
        <v>19964</v>
      </c>
      <c r="AJ766" s="226">
        <v>496000</v>
      </c>
      <c r="AM766" s="236">
        <f>AJ785/AJ759-1</f>
        <v>2.4696356275303755E-2</v>
      </c>
    </row>
    <row r="767" spans="1:39" x14ac:dyDescent="0.25">
      <c r="A767" s="28" t="s">
        <v>11198</v>
      </c>
      <c r="B767" s="28"/>
      <c r="C767" s="28" t="s">
        <v>3596</v>
      </c>
      <c r="D767" s="29">
        <v>8555</v>
      </c>
      <c r="E767" s="29"/>
      <c r="F767" s="28" t="s">
        <v>6883</v>
      </c>
      <c r="G767" s="29">
        <v>35600</v>
      </c>
      <c r="H767" s="29"/>
      <c r="I767" s="28" t="s">
        <v>8709</v>
      </c>
      <c r="J767" s="29">
        <v>54500</v>
      </c>
      <c r="K767" s="29"/>
      <c r="L767" s="31" t="s">
        <v>17813</v>
      </c>
      <c r="M767" s="30">
        <v>498800</v>
      </c>
      <c r="V767" s="3" t="s">
        <v>778</v>
      </c>
      <c r="W767" s="4">
        <v>1750</v>
      </c>
      <c r="AD767"/>
      <c r="AE767"/>
      <c r="AH767" s="225" t="s">
        <v>19965</v>
      </c>
      <c r="AI767" s="225" t="s">
        <v>19966</v>
      </c>
      <c r="AJ767" s="225">
        <v>495700</v>
      </c>
    </row>
    <row r="768" spans="1:39" x14ac:dyDescent="0.25">
      <c r="A768" s="28" t="s">
        <v>11199</v>
      </c>
      <c r="B768" s="28"/>
      <c r="C768" s="28" t="s">
        <v>3597</v>
      </c>
      <c r="D768" s="29">
        <v>8555</v>
      </c>
      <c r="E768" s="29"/>
      <c r="F768" s="28" t="s">
        <v>6884</v>
      </c>
      <c r="G768" s="29">
        <v>36400</v>
      </c>
      <c r="H768" s="29"/>
      <c r="I768" s="28" t="s">
        <v>8710</v>
      </c>
      <c r="J768" s="29">
        <v>54230</v>
      </c>
      <c r="K768" s="29"/>
      <c r="L768" s="31" t="s">
        <v>17814</v>
      </c>
      <c r="M768" s="30">
        <v>499500</v>
      </c>
      <c r="V768" s="3" t="s">
        <v>779</v>
      </c>
      <c r="W768" s="4">
        <v>1750</v>
      </c>
      <c r="AD768"/>
      <c r="AE768"/>
      <c r="AH768" s="226" t="s">
        <v>19967</v>
      </c>
      <c r="AI768" s="226" t="s">
        <v>19968</v>
      </c>
      <c r="AJ768" s="226">
        <v>496400</v>
      </c>
    </row>
    <row r="769" spans="1:36" x14ac:dyDescent="0.25">
      <c r="A769" s="28" t="s">
        <v>11200</v>
      </c>
      <c r="B769" s="28"/>
      <c r="C769" s="28" t="s">
        <v>3598</v>
      </c>
      <c r="D769" s="29">
        <v>8560</v>
      </c>
      <c r="E769" s="29"/>
      <c r="F769" s="28" t="s">
        <v>6885</v>
      </c>
      <c r="G769" s="29">
        <v>36150</v>
      </c>
      <c r="H769" s="29"/>
      <c r="I769" s="28" t="s">
        <v>8711</v>
      </c>
      <c r="J769" s="29">
        <v>56350</v>
      </c>
      <c r="K769" s="29"/>
      <c r="L769" s="31" t="s">
        <v>17815</v>
      </c>
      <c r="M769" s="30">
        <v>498700</v>
      </c>
      <c r="V769" s="3" t="s">
        <v>780</v>
      </c>
      <c r="W769" s="4">
        <v>1750</v>
      </c>
      <c r="AD769"/>
      <c r="AE769"/>
      <c r="AH769" s="225" t="s">
        <v>19969</v>
      </c>
      <c r="AI769" s="225" t="s">
        <v>19970</v>
      </c>
      <c r="AJ769" s="225">
        <v>496200</v>
      </c>
    </row>
    <row r="770" spans="1:36" x14ac:dyDescent="0.25">
      <c r="A770" s="28" t="s">
        <v>11201</v>
      </c>
      <c r="B770" s="28"/>
      <c r="C770" s="28" t="s">
        <v>3599</v>
      </c>
      <c r="D770" s="29">
        <v>8567</v>
      </c>
      <c r="E770" s="29"/>
      <c r="F770" s="28" t="s">
        <v>6886</v>
      </c>
      <c r="G770" s="29"/>
      <c r="H770" s="29"/>
      <c r="I770" s="28" t="s">
        <v>8712</v>
      </c>
      <c r="J770" s="29"/>
      <c r="K770" s="29"/>
      <c r="L770" s="31" t="s">
        <v>17816</v>
      </c>
      <c r="M770" s="30">
        <v>492000</v>
      </c>
      <c r="V770" s="3" t="s">
        <v>781</v>
      </c>
      <c r="W770" s="4">
        <v>1750</v>
      </c>
      <c r="AD770"/>
      <c r="AE770"/>
      <c r="AH770" s="226" t="s">
        <v>19971</v>
      </c>
      <c r="AI770" s="226" t="s">
        <v>19972</v>
      </c>
      <c r="AJ770" s="226">
        <v>496300</v>
      </c>
    </row>
    <row r="771" spans="1:36" x14ac:dyDescent="0.25">
      <c r="A771" s="28" t="s">
        <v>11202</v>
      </c>
      <c r="B771" s="28"/>
      <c r="C771" s="28" t="s">
        <v>3600</v>
      </c>
      <c r="D771" s="29">
        <v>8564</v>
      </c>
      <c r="E771" s="29"/>
      <c r="F771" s="28" t="s">
        <v>6887</v>
      </c>
      <c r="G771" s="29">
        <v>35850</v>
      </c>
      <c r="H771" s="29"/>
      <c r="I771" s="28" t="s">
        <v>8713</v>
      </c>
      <c r="J771" s="29">
        <v>56030</v>
      </c>
      <c r="K771" s="29"/>
      <c r="L771" s="31" t="s">
        <v>17817</v>
      </c>
      <c r="M771" s="30">
        <v>492500</v>
      </c>
      <c r="V771" s="3" t="s">
        <v>782</v>
      </c>
      <c r="W771" s="4">
        <v>1750</v>
      </c>
      <c r="AD771"/>
      <c r="AE771"/>
      <c r="AH771" s="225" t="s">
        <v>19973</v>
      </c>
      <c r="AI771" s="225" t="s">
        <v>19974</v>
      </c>
      <c r="AJ771" s="225">
        <v>500000</v>
      </c>
    </row>
    <row r="772" spans="1:36" x14ac:dyDescent="0.25">
      <c r="A772" s="28" t="s">
        <v>11203</v>
      </c>
      <c r="B772" s="28"/>
      <c r="C772" s="28" t="s">
        <v>3601</v>
      </c>
      <c r="D772" s="29">
        <v>8558</v>
      </c>
      <c r="E772" s="29"/>
      <c r="F772" s="28" t="s">
        <v>6888</v>
      </c>
      <c r="G772" s="29">
        <v>35850</v>
      </c>
      <c r="H772" s="29"/>
      <c r="I772" s="28" t="s">
        <v>8714</v>
      </c>
      <c r="J772" s="29">
        <v>58540</v>
      </c>
      <c r="K772" s="29"/>
      <c r="L772" s="31" t="s">
        <v>17818</v>
      </c>
      <c r="M772" s="30">
        <v>493000</v>
      </c>
      <c r="V772" s="3" t="s">
        <v>783</v>
      </c>
      <c r="W772" s="4">
        <v>1750</v>
      </c>
      <c r="AD772"/>
      <c r="AE772"/>
      <c r="AH772" s="226" t="s">
        <v>19975</v>
      </c>
      <c r="AI772" s="226" t="s">
        <v>19976</v>
      </c>
      <c r="AJ772" s="226">
        <v>507000</v>
      </c>
    </row>
    <row r="773" spans="1:36" x14ac:dyDescent="0.25">
      <c r="A773" s="28" t="s">
        <v>11204</v>
      </c>
      <c r="B773" s="28"/>
      <c r="C773" s="28" t="s">
        <v>3602</v>
      </c>
      <c r="D773" s="29">
        <v>8566</v>
      </c>
      <c r="E773" s="29"/>
      <c r="F773" s="28" t="s">
        <v>6889</v>
      </c>
      <c r="G773" s="29">
        <v>35900</v>
      </c>
      <c r="H773" s="29"/>
      <c r="I773" s="28" t="s">
        <v>8715</v>
      </c>
      <c r="J773" s="29">
        <v>57030</v>
      </c>
      <c r="K773" s="29"/>
      <c r="L773" s="31" t="s">
        <v>17819</v>
      </c>
      <c r="M773" s="30">
        <v>489000</v>
      </c>
      <c r="V773" s="3" t="s">
        <v>784</v>
      </c>
      <c r="W773" s="4">
        <v>1750</v>
      </c>
      <c r="AD773"/>
      <c r="AE773"/>
      <c r="AH773" s="225" t="s">
        <v>19977</v>
      </c>
      <c r="AI773" s="225" t="s">
        <v>19978</v>
      </c>
      <c r="AJ773" s="225">
        <v>524300</v>
      </c>
    </row>
    <row r="774" spans="1:36" x14ac:dyDescent="0.25">
      <c r="A774" s="28" t="s">
        <v>11205</v>
      </c>
      <c r="B774" s="28"/>
      <c r="C774" s="28" t="s">
        <v>3603</v>
      </c>
      <c r="D774" s="29">
        <v>8566</v>
      </c>
      <c r="E774" s="29"/>
      <c r="F774" s="28" t="s">
        <v>6890</v>
      </c>
      <c r="G774" s="29">
        <v>35800</v>
      </c>
      <c r="H774" s="29"/>
      <c r="I774" s="28" t="s">
        <v>8716</v>
      </c>
      <c r="J774" s="29">
        <v>59650</v>
      </c>
      <c r="K774" s="29"/>
      <c r="L774" s="31" t="s">
        <v>17820</v>
      </c>
      <c r="M774" s="30">
        <v>485000</v>
      </c>
      <c r="V774" s="3" t="s">
        <v>785</v>
      </c>
      <c r="W774" s="4">
        <v>1750</v>
      </c>
      <c r="AD774"/>
      <c r="AE774"/>
      <c r="AH774" s="226" t="s">
        <v>19979</v>
      </c>
      <c r="AI774" s="226" t="s">
        <v>19980</v>
      </c>
      <c r="AJ774" s="226">
        <v>527500</v>
      </c>
    </row>
    <row r="775" spans="1:36" x14ac:dyDescent="0.25">
      <c r="A775" s="28" t="s">
        <v>11206</v>
      </c>
      <c r="B775" s="28"/>
      <c r="C775" s="28" t="s">
        <v>3604</v>
      </c>
      <c r="D775" s="29">
        <v>8556</v>
      </c>
      <c r="E775" s="29"/>
      <c r="F775" s="28" t="s">
        <v>6891</v>
      </c>
      <c r="G775" s="29">
        <v>35700</v>
      </c>
      <c r="H775" s="29"/>
      <c r="I775" s="28" t="s">
        <v>8717</v>
      </c>
      <c r="J775" s="29">
        <v>59640</v>
      </c>
      <c r="K775" s="29"/>
      <c r="L775" s="31" t="s">
        <v>17821</v>
      </c>
      <c r="M775" s="30">
        <v>488500</v>
      </c>
      <c r="V775" s="3" t="s">
        <v>786</v>
      </c>
      <c r="W775" s="4">
        <v>1750</v>
      </c>
      <c r="AD775"/>
      <c r="AE775"/>
      <c r="AH775" s="226" t="s">
        <v>19981</v>
      </c>
      <c r="AI775" s="226" t="s">
        <v>19982</v>
      </c>
      <c r="AJ775" s="226">
        <v>523000</v>
      </c>
    </row>
    <row r="776" spans="1:36" x14ac:dyDescent="0.25">
      <c r="A776" s="28" t="s">
        <v>11207</v>
      </c>
      <c r="B776" s="28"/>
      <c r="C776" s="28" t="s">
        <v>3605</v>
      </c>
      <c r="D776" s="29">
        <v>8560</v>
      </c>
      <c r="E776" s="29"/>
      <c r="F776" s="28" t="s">
        <v>6892</v>
      </c>
      <c r="G776" s="29">
        <v>35550</v>
      </c>
      <c r="H776" s="29"/>
      <c r="I776" s="28" t="s">
        <v>8718</v>
      </c>
      <c r="J776" s="29">
        <v>61170</v>
      </c>
      <c r="K776" s="29"/>
      <c r="L776" s="31" t="s">
        <v>17822</v>
      </c>
      <c r="M776" s="30">
        <v>488500</v>
      </c>
      <c r="V776" s="3" t="s">
        <v>787</v>
      </c>
      <c r="W776" s="4">
        <v>1750</v>
      </c>
      <c r="AD776"/>
      <c r="AE776"/>
      <c r="AH776" s="225" t="s">
        <v>19983</v>
      </c>
      <c r="AI776" s="225" t="s">
        <v>19984</v>
      </c>
      <c r="AJ776" s="225">
        <v>516500</v>
      </c>
    </row>
    <row r="777" spans="1:36" x14ac:dyDescent="0.25">
      <c r="A777" s="28" t="s">
        <v>11208</v>
      </c>
      <c r="B777" s="28"/>
      <c r="C777" s="28" t="s">
        <v>3606</v>
      </c>
      <c r="D777" s="29">
        <v>8563</v>
      </c>
      <c r="E777" s="29"/>
      <c r="F777" s="28" t="s">
        <v>6893</v>
      </c>
      <c r="G777" s="29"/>
      <c r="H777" s="29"/>
      <c r="I777" s="28" t="s">
        <v>8719</v>
      </c>
      <c r="J777" s="29">
        <v>61160</v>
      </c>
      <c r="K777" s="29"/>
      <c r="L777" s="31" t="s">
        <v>17823</v>
      </c>
      <c r="M777" s="30">
        <v>485000</v>
      </c>
      <c r="V777" s="3" t="s">
        <v>788</v>
      </c>
      <c r="W777" s="4">
        <v>1750</v>
      </c>
      <c r="AD777"/>
      <c r="AE777"/>
      <c r="AH777" s="226" t="s">
        <v>19985</v>
      </c>
      <c r="AI777" s="226" t="s">
        <v>19986</v>
      </c>
      <c r="AJ777" s="226">
        <v>515500</v>
      </c>
    </row>
    <row r="778" spans="1:36" x14ac:dyDescent="0.25">
      <c r="A778" s="28" t="s">
        <v>11209</v>
      </c>
      <c r="B778" s="28"/>
      <c r="C778" s="28" t="s">
        <v>3607</v>
      </c>
      <c r="D778" s="29">
        <v>8565</v>
      </c>
      <c r="E778" s="29"/>
      <c r="F778" s="28" t="s">
        <v>6894</v>
      </c>
      <c r="G778" s="29">
        <v>35600</v>
      </c>
      <c r="H778" s="29"/>
      <c r="I778" s="28" t="s">
        <v>8720</v>
      </c>
      <c r="J778" s="29">
        <v>63830</v>
      </c>
      <c r="K778" s="29"/>
      <c r="L778" s="31" t="s">
        <v>17824</v>
      </c>
      <c r="M778" s="30">
        <v>486800</v>
      </c>
      <c r="V778" s="3" t="s">
        <v>789</v>
      </c>
      <c r="W778" s="4">
        <v>1750</v>
      </c>
      <c r="AD778"/>
      <c r="AE778"/>
      <c r="AH778" s="225" t="s">
        <v>19987</v>
      </c>
      <c r="AI778" s="225" t="s">
        <v>19988</v>
      </c>
      <c r="AJ778" s="225">
        <v>510500</v>
      </c>
    </row>
    <row r="779" spans="1:36" x14ac:dyDescent="0.25">
      <c r="A779" s="28" t="s">
        <v>11210</v>
      </c>
      <c r="B779" s="28"/>
      <c r="C779" s="28" t="s">
        <v>3608</v>
      </c>
      <c r="D779" s="29">
        <v>8565</v>
      </c>
      <c r="E779" s="29"/>
      <c r="F779" s="28" t="s">
        <v>6895</v>
      </c>
      <c r="G779" s="29">
        <v>36000</v>
      </c>
      <c r="H779" s="29"/>
      <c r="I779" s="28" t="s">
        <v>8721</v>
      </c>
      <c r="J779" s="29">
        <v>63500</v>
      </c>
      <c r="K779" s="29"/>
      <c r="L779" s="31" t="s">
        <v>17634</v>
      </c>
      <c r="M779" s="30">
        <v>486500</v>
      </c>
      <c r="V779" s="3" t="s">
        <v>790</v>
      </c>
      <c r="W779" s="4">
        <v>1750</v>
      </c>
      <c r="AD779"/>
      <c r="AE779"/>
      <c r="AH779" s="226" t="s">
        <v>19989</v>
      </c>
      <c r="AI779" s="226" t="s">
        <v>19990</v>
      </c>
      <c r="AJ779" s="226">
        <v>508500</v>
      </c>
    </row>
    <row r="780" spans="1:36" x14ac:dyDescent="0.25">
      <c r="A780" s="28" t="s">
        <v>11211</v>
      </c>
      <c r="B780" s="28"/>
      <c r="C780" s="28" t="s">
        <v>3609</v>
      </c>
      <c r="D780" s="29">
        <v>8555</v>
      </c>
      <c r="E780" s="29"/>
      <c r="F780" s="28" t="s">
        <v>6896</v>
      </c>
      <c r="G780" s="29">
        <v>35700</v>
      </c>
      <c r="H780" s="29"/>
      <c r="I780" s="28" t="s">
        <v>8722</v>
      </c>
      <c r="J780" s="29">
        <v>59230</v>
      </c>
      <c r="K780" s="29"/>
      <c r="L780" s="31" t="s">
        <v>17825</v>
      </c>
      <c r="M780" s="30">
        <v>483200</v>
      </c>
      <c r="V780" s="3" t="s">
        <v>791</v>
      </c>
      <c r="W780" s="4">
        <v>1750</v>
      </c>
      <c r="AD780"/>
      <c r="AE780"/>
      <c r="AH780" s="225" t="s">
        <v>19991</v>
      </c>
      <c r="AI780" s="225" t="s">
        <v>19992</v>
      </c>
      <c r="AJ780" s="225">
        <v>503500</v>
      </c>
    </row>
    <row r="781" spans="1:36" x14ac:dyDescent="0.25">
      <c r="A781" s="28" t="s">
        <v>11212</v>
      </c>
      <c r="B781" s="28"/>
      <c r="C781" s="28" t="s">
        <v>3610</v>
      </c>
      <c r="D781" s="29">
        <v>8555</v>
      </c>
      <c r="E781" s="29"/>
      <c r="F781" s="28" t="s">
        <v>6897</v>
      </c>
      <c r="G781" s="29">
        <v>35600</v>
      </c>
      <c r="H781" s="29"/>
      <c r="I781" s="28" t="s">
        <v>8723</v>
      </c>
      <c r="J781" s="29">
        <v>63900</v>
      </c>
      <c r="K781" s="29"/>
      <c r="L781" s="31" t="s">
        <v>17826</v>
      </c>
      <c r="M781" s="30">
        <v>485500</v>
      </c>
      <c r="V781" s="3" t="s">
        <v>792</v>
      </c>
      <c r="W781" s="4">
        <v>1750</v>
      </c>
      <c r="AD781"/>
      <c r="AE781"/>
      <c r="AH781" s="226" t="s">
        <v>19993</v>
      </c>
      <c r="AI781" s="226" t="s">
        <v>19994</v>
      </c>
      <c r="AJ781" s="226">
        <v>510000</v>
      </c>
    </row>
    <row r="782" spans="1:36" x14ac:dyDescent="0.25">
      <c r="A782" s="28" t="s">
        <v>11213</v>
      </c>
      <c r="B782" s="28"/>
      <c r="C782" s="28" t="s">
        <v>3611</v>
      </c>
      <c r="D782" s="29">
        <v>8558</v>
      </c>
      <c r="E782" s="29"/>
      <c r="F782" s="28" t="s">
        <v>6898</v>
      </c>
      <c r="G782" s="29">
        <v>35450</v>
      </c>
      <c r="H782" s="29"/>
      <c r="I782" s="28" t="s">
        <v>8724</v>
      </c>
      <c r="J782" s="29">
        <v>65710</v>
      </c>
      <c r="K782" s="29"/>
      <c r="L782" s="31" t="s">
        <v>17827</v>
      </c>
      <c r="M782" s="30">
        <v>489000</v>
      </c>
      <c r="V782" s="3" t="s">
        <v>793</v>
      </c>
      <c r="W782" s="4">
        <v>1750</v>
      </c>
      <c r="AD782"/>
      <c r="AE782"/>
      <c r="AH782" s="225" t="s">
        <v>19995</v>
      </c>
      <c r="AI782" s="225" t="s">
        <v>19996</v>
      </c>
      <c r="AJ782" s="225">
        <v>513000</v>
      </c>
    </row>
    <row r="783" spans="1:36" x14ac:dyDescent="0.25">
      <c r="A783" s="28" t="s">
        <v>11214</v>
      </c>
      <c r="B783" s="28"/>
      <c r="C783" s="28" t="s">
        <v>3612</v>
      </c>
      <c r="D783" s="29">
        <v>8558</v>
      </c>
      <c r="E783" s="29"/>
      <c r="F783" s="28" t="s">
        <v>6899</v>
      </c>
      <c r="G783" s="29">
        <v>35350</v>
      </c>
      <c r="H783" s="29"/>
      <c r="I783" s="28" t="s">
        <v>8725</v>
      </c>
      <c r="J783" s="29">
        <v>66530</v>
      </c>
      <c r="K783" s="29"/>
      <c r="L783" s="31" t="s">
        <v>17633</v>
      </c>
      <c r="M783" s="30">
        <v>489300</v>
      </c>
      <c r="V783" s="3" t="s">
        <v>794</v>
      </c>
      <c r="W783" s="4">
        <v>1750</v>
      </c>
      <c r="AD783"/>
      <c r="AE783"/>
      <c r="AH783" s="226" t="s">
        <v>19997</v>
      </c>
      <c r="AI783" s="226" t="s">
        <v>19998</v>
      </c>
      <c r="AJ783" s="226">
        <v>512000</v>
      </c>
    </row>
    <row r="784" spans="1:36" x14ac:dyDescent="0.25">
      <c r="A784" s="28" t="s">
        <v>11215</v>
      </c>
      <c r="B784" s="28"/>
      <c r="C784" s="28" t="s">
        <v>3613</v>
      </c>
      <c r="D784" s="29">
        <v>8560</v>
      </c>
      <c r="E784" s="29"/>
      <c r="F784" s="28" t="s">
        <v>6900</v>
      </c>
      <c r="G784" s="29"/>
      <c r="H784" s="29"/>
      <c r="I784" s="28" t="s">
        <v>8726</v>
      </c>
      <c r="J784" s="29">
        <v>66900</v>
      </c>
      <c r="K784" s="29"/>
      <c r="L784" s="31" t="s">
        <v>17828</v>
      </c>
      <c r="M784" s="30">
        <v>490800</v>
      </c>
      <c r="V784" s="3" t="s">
        <v>795</v>
      </c>
      <c r="W784" s="4">
        <v>1750</v>
      </c>
      <c r="AD784"/>
      <c r="AE784"/>
      <c r="AH784" s="225" t="s">
        <v>19999</v>
      </c>
      <c r="AI784" s="225" t="s">
        <v>20000</v>
      </c>
      <c r="AJ784" s="225">
        <v>502200</v>
      </c>
    </row>
    <row r="785" spans="1:39" x14ac:dyDescent="0.25">
      <c r="A785" s="28" t="s">
        <v>11216</v>
      </c>
      <c r="B785" s="28"/>
      <c r="C785" s="28" t="s">
        <v>3614</v>
      </c>
      <c r="D785" s="29">
        <v>8560</v>
      </c>
      <c r="E785" s="29"/>
      <c r="F785" s="28" t="s">
        <v>6901</v>
      </c>
      <c r="G785" s="29">
        <v>34650</v>
      </c>
      <c r="H785" s="29"/>
      <c r="I785" s="28" t="s">
        <v>8727</v>
      </c>
      <c r="J785" s="29">
        <v>65970</v>
      </c>
      <c r="K785" s="29"/>
      <c r="L785" s="31" t="s">
        <v>17829</v>
      </c>
      <c r="M785" s="30">
        <v>488200</v>
      </c>
      <c r="V785" s="3" t="s">
        <v>796</v>
      </c>
      <c r="W785" s="4">
        <v>1750</v>
      </c>
      <c r="AD785"/>
      <c r="AE785"/>
      <c r="AH785" s="226" t="s">
        <v>20001</v>
      </c>
      <c r="AI785" s="226" t="s">
        <v>20002</v>
      </c>
      <c r="AJ785" s="226">
        <v>506200</v>
      </c>
      <c r="AK785" s="234">
        <f>AVERAGE(AJ760:AJ785)</f>
        <v>504938.46153846156</v>
      </c>
      <c r="AL785" t="s">
        <v>17968</v>
      </c>
      <c r="AM785">
        <f>AK785/AK759-1</f>
        <v>2.1021768379465122E-2</v>
      </c>
    </row>
    <row r="786" spans="1:39" x14ac:dyDescent="0.25">
      <c r="A786" s="28" t="s">
        <v>11217</v>
      </c>
      <c r="B786" s="28"/>
      <c r="C786" s="28" t="s">
        <v>3615</v>
      </c>
      <c r="D786" s="29">
        <v>8563</v>
      </c>
      <c r="E786" s="29"/>
      <c r="F786" s="28" t="s">
        <v>6902</v>
      </c>
      <c r="G786" s="29">
        <v>34900</v>
      </c>
      <c r="H786" s="29"/>
      <c r="I786" s="28" t="s">
        <v>8728</v>
      </c>
      <c r="J786" s="29">
        <v>64550</v>
      </c>
      <c r="K786" s="29"/>
      <c r="L786" s="31" t="s">
        <v>17830</v>
      </c>
      <c r="M786" s="30">
        <v>493300</v>
      </c>
      <c r="V786" s="3" t="s">
        <v>797</v>
      </c>
      <c r="W786" s="4">
        <v>1750</v>
      </c>
      <c r="AD786"/>
      <c r="AE786"/>
      <c r="AH786" s="225" t="s">
        <v>20003</v>
      </c>
      <c r="AI786" s="225" t="s">
        <v>20004</v>
      </c>
      <c r="AJ786" s="225">
        <v>507500</v>
      </c>
    </row>
    <row r="787" spans="1:39" x14ac:dyDescent="0.25">
      <c r="A787" s="28" t="s">
        <v>11218</v>
      </c>
      <c r="B787" s="28"/>
      <c r="C787" s="28" t="s">
        <v>3616</v>
      </c>
      <c r="D787" s="29">
        <v>8563</v>
      </c>
      <c r="E787" s="29"/>
      <c r="F787" s="28" t="s">
        <v>6903</v>
      </c>
      <c r="G787" s="29">
        <v>35300</v>
      </c>
      <c r="H787" s="29"/>
      <c r="I787" s="28" t="s">
        <v>8729</v>
      </c>
      <c r="J787" s="29">
        <v>63300</v>
      </c>
      <c r="K787" s="29"/>
      <c r="L787" s="31" t="s">
        <v>17632</v>
      </c>
      <c r="M787" s="30">
        <v>502800</v>
      </c>
      <c r="V787" s="3" t="s">
        <v>798</v>
      </c>
      <c r="W787" s="4">
        <v>1750</v>
      </c>
      <c r="AD787"/>
      <c r="AE787"/>
      <c r="AH787" s="226" t="s">
        <v>20005</v>
      </c>
      <c r="AI787" s="226" t="s">
        <v>20006</v>
      </c>
      <c r="AJ787" s="226">
        <v>508000</v>
      </c>
    </row>
    <row r="788" spans="1:39" x14ac:dyDescent="0.25">
      <c r="A788" s="28" t="s">
        <v>11219</v>
      </c>
      <c r="B788" s="28"/>
      <c r="C788" s="28" t="s">
        <v>3617</v>
      </c>
      <c r="D788" s="29">
        <v>8567</v>
      </c>
      <c r="E788" s="29"/>
      <c r="F788" s="28" t="s">
        <v>6904</v>
      </c>
      <c r="G788" s="29">
        <v>35250</v>
      </c>
      <c r="H788" s="29"/>
      <c r="I788" s="28" t="s">
        <v>8730</v>
      </c>
      <c r="J788" s="29">
        <v>64140</v>
      </c>
      <c r="K788" s="29"/>
      <c r="L788" s="31" t="s">
        <v>17831</v>
      </c>
      <c r="M788" s="30">
        <v>501000</v>
      </c>
      <c r="V788" s="3" t="s">
        <v>799</v>
      </c>
      <c r="W788" s="4">
        <v>1750</v>
      </c>
      <c r="AD788"/>
      <c r="AE788"/>
      <c r="AH788" s="226" t="s">
        <v>20007</v>
      </c>
      <c r="AI788" s="226" t="s">
        <v>20008</v>
      </c>
      <c r="AJ788" s="226">
        <v>511500</v>
      </c>
    </row>
    <row r="789" spans="1:39" x14ac:dyDescent="0.25">
      <c r="A789" s="28" t="s">
        <v>11220</v>
      </c>
      <c r="B789" s="28"/>
      <c r="C789" s="28" t="s">
        <v>3618</v>
      </c>
      <c r="D789" s="29">
        <v>8567</v>
      </c>
      <c r="E789" s="29"/>
      <c r="F789" s="28" t="s">
        <v>6905</v>
      </c>
      <c r="G789" s="29">
        <v>35050</v>
      </c>
      <c r="H789" s="29"/>
      <c r="I789" s="28" t="s">
        <v>8731</v>
      </c>
      <c r="J789" s="29">
        <v>61520</v>
      </c>
      <c r="K789" s="29"/>
      <c r="L789" s="31" t="s">
        <v>17631</v>
      </c>
      <c r="M789" s="30">
        <v>502000</v>
      </c>
      <c r="V789" s="3" t="s">
        <v>800</v>
      </c>
      <c r="W789" s="4">
        <v>1750</v>
      </c>
      <c r="AD789"/>
      <c r="AE789"/>
      <c r="AH789" s="226" t="s">
        <v>20007</v>
      </c>
      <c r="AI789" s="226" t="s">
        <v>20008</v>
      </c>
      <c r="AJ789" s="226">
        <v>511500</v>
      </c>
    </row>
    <row r="790" spans="1:39" x14ac:dyDescent="0.25">
      <c r="A790" s="28" t="s">
        <v>11221</v>
      </c>
      <c r="B790" s="28"/>
      <c r="C790" s="28" t="s">
        <v>3619</v>
      </c>
      <c r="D790" s="29">
        <v>8569</v>
      </c>
      <c r="E790" s="29"/>
      <c r="F790" s="28" t="s">
        <v>6906</v>
      </c>
      <c r="G790" s="29">
        <v>35150</v>
      </c>
      <c r="H790" s="29"/>
      <c r="I790" s="28" t="s">
        <v>8732</v>
      </c>
      <c r="J790" s="29">
        <v>62740</v>
      </c>
      <c r="K790" s="29"/>
      <c r="L790" s="31" t="s">
        <v>17832</v>
      </c>
      <c r="M790" s="30">
        <v>494500</v>
      </c>
      <c r="V790" s="3" t="s">
        <v>801</v>
      </c>
      <c r="W790" s="4">
        <v>1750</v>
      </c>
      <c r="AD790"/>
      <c r="AE790"/>
      <c r="AH790" s="225" t="s">
        <v>20009</v>
      </c>
      <c r="AI790" s="225" t="s">
        <v>20010</v>
      </c>
      <c r="AJ790" s="225">
        <v>517000</v>
      </c>
    </row>
    <row r="791" spans="1:39" x14ac:dyDescent="0.25">
      <c r="A791" s="28" t="s">
        <v>11222</v>
      </c>
      <c r="B791" s="28"/>
      <c r="C791" s="28" t="s">
        <v>3620</v>
      </c>
      <c r="D791" s="29">
        <v>8566</v>
      </c>
      <c r="E791" s="29"/>
      <c r="F791" s="28" t="s">
        <v>6907</v>
      </c>
      <c r="G791" s="29"/>
      <c r="H791" s="29"/>
      <c r="I791" s="28" t="s">
        <v>8733</v>
      </c>
      <c r="J791" s="29">
        <v>62640</v>
      </c>
      <c r="K791" s="29"/>
      <c r="L791" s="31" t="s">
        <v>17630</v>
      </c>
      <c r="M791" s="30">
        <v>496500</v>
      </c>
      <c r="V791" s="3" t="s">
        <v>802</v>
      </c>
      <c r="W791" s="4">
        <v>1750</v>
      </c>
      <c r="AD791"/>
      <c r="AE791"/>
      <c r="AH791" s="226" t="s">
        <v>20011</v>
      </c>
      <c r="AI791" s="226" t="s">
        <v>20012</v>
      </c>
      <c r="AJ791" s="226">
        <v>521500</v>
      </c>
    </row>
    <row r="792" spans="1:39" x14ac:dyDescent="0.25">
      <c r="A792" s="28" t="s">
        <v>11223</v>
      </c>
      <c r="B792" s="28"/>
      <c r="C792" s="28" t="s">
        <v>3621</v>
      </c>
      <c r="D792" s="29">
        <v>8568</v>
      </c>
      <c r="E792" s="29"/>
      <c r="F792" s="28" t="s">
        <v>6908</v>
      </c>
      <c r="G792" s="29">
        <v>35050</v>
      </c>
      <c r="H792" s="29"/>
      <c r="I792" s="28" t="s">
        <v>8734</v>
      </c>
      <c r="J792" s="29"/>
      <c r="K792" s="29"/>
      <c r="L792" s="31" t="s">
        <v>17833</v>
      </c>
      <c r="M792" s="30">
        <v>495700</v>
      </c>
      <c r="V792" s="3" t="s">
        <v>803</v>
      </c>
      <c r="W792" s="4">
        <v>1750</v>
      </c>
      <c r="AD792"/>
      <c r="AE792"/>
      <c r="AH792" s="225" t="s">
        <v>20013</v>
      </c>
      <c r="AI792" s="225" t="s">
        <v>20014</v>
      </c>
      <c r="AJ792" s="225">
        <v>513500</v>
      </c>
    </row>
    <row r="793" spans="1:39" x14ac:dyDescent="0.25">
      <c r="A793" s="28" t="s">
        <v>11224</v>
      </c>
      <c r="B793" s="28"/>
      <c r="C793" s="28" t="s">
        <v>3622</v>
      </c>
      <c r="D793" s="29">
        <v>8574</v>
      </c>
      <c r="E793" s="29"/>
      <c r="F793" s="28" t="s">
        <v>6909</v>
      </c>
      <c r="G793" s="29">
        <v>34750</v>
      </c>
      <c r="H793" s="29"/>
      <c r="I793" s="28" t="s">
        <v>8735</v>
      </c>
      <c r="J793" s="29"/>
      <c r="K793" s="29"/>
      <c r="L793" s="31" t="s">
        <v>17834</v>
      </c>
      <c r="M793" s="30">
        <v>493500</v>
      </c>
      <c r="V793" s="3" t="s">
        <v>804</v>
      </c>
      <c r="W793" s="4">
        <v>1750</v>
      </c>
      <c r="AD793"/>
      <c r="AE793"/>
      <c r="AH793" s="226" t="s">
        <v>20015</v>
      </c>
      <c r="AI793" s="226" t="s">
        <v>20016</v>
      </c>
      <c r="AJ793" s="226">
        <v>515500</v>
      </c>
    </row>
    <row r="794" spans="1:39" x14ac:dyDescent="0.25">
      <c r="A794" s="28" t="s">
        <v>11225</v>
      </c>
      <c r="B794" s="28"/>
      <c r="C794" s="28" t="s">
        <v>3623</v>
      </c>
      <c r="D794" s="29">
        <v>8574</v>
      </c>
      <c r="E794" s="29"/>
      <c r="F794" s="28" t="s">
        <v>6910</v>
      </c>
      <c r="G794" s="29"/>
      <c r="H794" s="29"/>
      <c r="I794" s="28" t="s">
        <v>8736</v>
      </c>
      <c r="J794" s="29"/>
      <c r="K794" s="29"/>
      <c r="L794" s="31" t="s">
        <v>17835</v>
      </c>
      <c r="M794" s="30">
        <v>495900</v>
      </c>
      <c r="V794" s="3" t="s">
        <v>805</v>
      </c>
      <c r="W794" s="4">
        <v>1750</v>
      </c>
      <c r="AD794"/>
      <c r="AE794"/>
      <c r="AH794" s="225" t="s">
        <v>20017</v>
      </c>
      <c r="AI794" s="225" t="s">
        <v>20018</v>
      </c>
      <c r="AJ794" s="225">
        <v>516000</v>
      </c>
    </row>
    <row r="795" spans="1:39" x14ac:dyDescent="0.25">
      <c r="A795" s="28" t="s">
        <v>11226</v>
      </c>
      <c r="B795" s="28"/>
      <c r="C795" s="28" t="s">
        <v>3624</v>
      </c>
      <c r="D795" s="29">
        <v>8574</v>
      </c>
      <c r="E795" s="29"/>
      <c r="F795" s="28" t="s">
        <v>6911</v>
      </c>
      <c r="G795" s="29"/>
      <c r="H795" s="29"/>
      <c r="I795" s="28" t="s">
        <v>8737</v>
      </c>
      <c r="J795" s="29">
        <v>63870</v>
      </c>
      <c r="K795" s="29"/>
      <c r="L795" s="31" t="s">
        <v>17836</v>
      </c>
      <c r="M795" s="30">
        <v>491500</v>
      </c>
      <c r="V795" s="3" t="s">
        <v>806</v>
      </c>
      <c r="W795" s="4">
        <v>1750</v>
      </c>
      <c r="AD795"/>
      <c r="AE795"/>
      <c r="AH795" s="226" t="s">
        <v>20019</v>
      </c>
      <c r="AI795" s="226" t="s">
        <v>20020</v>
      </c>
      <c r="AJ795" s="226">
        <v>517700</v>
      </c>
    </row>
    <row r="796" spans="1:39" x14ac:dyDescent="0.25">
      <c r="A796" s="28" t="s">
        <v>11227</v>
      </c>
      <c r="B796" s="28"/>
      <c r="C796" s="28" t="s">
        <v>3625</v>
      </c>
      <c r="D796" s="29">
        <v>8576</v>
      </c>
      <c r="E796" s="29"/>
      <c r="F796" s="28" t="s">
        <v>6912</v>
      </c>
      <c r="G796" s="29">
        <v>35650</v>
      </c>
      <c r="H796" s="29"/>
      <c r="I796" s="28" t="s">
        <v>8738</v>
      </c>
      <c r="J796" s="29">
        <v>63640</v>
      </c>
      <c r="K796" s="29"/>
      <c r="L796" s="31" t="s">
        <v>17837</v>
      </c>
      <c r="M796" s="30">
        <v>487500</v>
      </c>
      <c r="V796" s="3" t="s">
        <v>807</v>
      </c>
      <c r="W796" s="4">
        <v>1750</v>
      </c>
      <c r="AD796"/>
      <c r="AE796"/>
      <c r="AH796" s="225" t="s">
        <v>20021</v>
      </c>
      <c r="AI796" s="225" t="s">
        <v>20022</v>
      </c>
      <c r="AJ796" s="225">
        <v>521500</v>
      </c>
    </row>
    <row r="797" spans="1:39" x14ac:dyDescent="0.25">
      <c r="A797" s="28" t="s">
        <v>11228</v>
      </c>
      <c r="B797" s="28"/>
      <c r="C797" s="28" t="s">
        <v>3626</v>
      </c>
      <c r="D797" s="29">
        <v>8578</v>
      </c>
      <c r="E797" s="29"/>
      <c r="F797" s="28" t="s">
        <v>6913</v>
      </c>
      <c r="G797" s="29">
        <v>35450</v>
      </c>
      <c r="H797" s="29"/>
      <c r="I797" s="28" t="s">
        <v>8739</v>
      </c>
      <c r="J797" s="29">
        <v>63440</v>
      </c>
      <c r="K797" s="29"/>
      <c r="L797" s="31" t="s">
        <v>17838</v>
      </c>
      <c r="M797" s="30">
        <v>492000</v>
      </c>
      <c r="V797" s="3" t="s">
        <v>808</v>
      </c>
      <c r="W797" s="4">
        <v>1750</v>
      </c>
      <c r="AD797"/>
      <c r="AE797"/>
      <c r="AH797" s="226" t="s">
        <v>20023</v>
      </c>
      <c r="AI797" s="226" t="s">
        <v>20024</v>
      </c>
      <c r="AJ797" s="226">
        <v>511300</v>
      </c>
    </row>
    <row r="798" spans="1:39" x14ac:dyDescent="0.25">
      <c r="A798" s="28" t="s">
        <v>11229</v>
      </c>
      <c r="B798" s="28"/>
      <c r="C798" s="28" t="s">
        <v>3627</v>
      </c>
      <c r="D798" s="29">
        <v>8583</v>
      </c>
      <c r="E798" s="29"/>
      <c r="F798" s="28" t="s">
        <v>6914</v>
      </c>
      <c r="G798" s="29"/>
      <c r="H798" s="29"/>
      <c r="I798" s="28" t="s">
        <v>8740</v>
      </c>
      <c r="J798" s="29">
        <v>63670</v>
      </c>
      <c r="K798" s="29"/>
      <c r="L798" s="31" t="s">
        <v>17839</v>
      </c>
      <c r="M798" s="30">
        <v>493000</v>
      </c>
      <c r="V798" s="3" t="s">
        <v>809</v>
      </c>
      <c r="W798" s="4">
        <v>1750</v>
      </c>
      <c r="AD798"/>
      <c r="AE798"/>
      <c r="AH798" s="225" t="s">
        <v>20025</v>
      </c>
      <c r="AI798" s="225" t="s">
        <v>20026</v>
      </c>
      <c r="AJ798" s="225">
        <v>513500</v>
      </c>
    </row>
    <row r="799" spans="1:39" x14ac:dyDescent="0.25">
      <c r="A799" s="28" t="s">
        <v>11230</v>
      </c>
      <c r="B799" s="28"/>
      <c r="C799" s="28" t="s">
        <v>3628</v>
      </c>
      <c r="D799" s="29">
        <v>8581</v>
      </c>
      <c r="E799" s="29"/>
      <c r="F799" s="28" t="s">
        <v>6915</v>
      </c>
      <c r="G799" s="29">
        <v>35700</v>
      </c>
      <c r="H799" s="29"/>
      <c r="I799" s="28" t="s">
        <v>8741</v>
      </c>
      <c r="J799" s="29">
        <v>63970</v>
      </c>
      <c r="K799" s="29"/>
      <c r="L799" s="31" t="s">
        <v>17840</v>
      </c>
      <c r="M799" s="30">
        <v>493000</v>
      </c>
      <c r="V799" s="3" t="s">
        <v>810</v>
      </c>
      <c r="W799" s="4">
        <v>1750</v>
      </c>
      <c r="AD799"/>
      <c r="AE799"/>
      <c r="AH799" s="226" t="s">
        <v>20027</v>
      </c>
      <c r="AI799" s="226" t="s">
        <v>20028</v>
      </c>
      <c r="AJ799" s="226">
        <v>513500</v>
      </c>
    </row>
    <row r="800" spans="1:39" x14ac:dyDescent="0.25">
      <c r="A800" s="28" t="s">
        <v>11231</v>
      </c>
      <c r="B800" s="28"/>
      <c r="C800" s="28" t="s">
        <v>3629</v>
      </c>
      <c r="D800" s="29">
        <v>8578</v>
      </c>
      <c r="E800" s="29"/>
      <c r="F800" s="28" t="s">
        <v>6916</v>
      </c>
      <c r="G800" s="29">
        <v>36150</v>
      </c>
      <c r="H800" s="29"/>
      <c r="I800" s="28" t="s">
        <v>8742</v>
      </c>
      <c r="J800" s="29">
        <v>63630</v>
      </c>
      <c r="K800" s="29"/>
      <c r="L800" s="31" t="s">
        <v>17841</v>
      </c>
      <c r="M800" s="30">
        <v>489300</v>
      </c>
      <c r="V800" s="3" t="s">
        <v>811</v>
      </c>
      <c r="W800" s="4">
        <v>1750</v>
      </c>
      <c r="AD800"/>
      <c r="AE800"/>
      <c r="AH800" s="225" t="s">
        <v>20029</v>
      </c>
      <c r="AI800" s="225" t="s">
        <v>20030</v>
      </c>
      <c r="AJ800" s="225">
        <v>511700</v>
      </c>
      <c r="AM800" s="237">
        <f>AJ812/AJ785-1</f>
        <v>-8.6922165152113484E-3</v>
      </c>
    </row>
    <row r="801" spans="1:39" x14ac:dyDescent="0.25">
      <c r="A801" s="28" t="s">
        <v>11232</v>
      </c>
      <c r="B801" s="28"/>
      <c r="C801" s="28" t="s">
        <v>3630</v>
      </c>
      <c r="D801" s="29">
        <v>8577</v>
      </c>
      <c r="E801" s="29"/>
      <c r="F801" s="28" t="s">
        <v>6917</v>
      </c>
      <c r="G801" s="29">
        <v>36280</v>
      </c>
      <c r="H801" s="29"/>
      <c r="I801" s="28" t="s">
        <v>8743</v>
      </c>
      <c r="J801" s="29">
        <v>63530</v>
      </c>
      <c r="K801" s="29"/>
      <c r="L801" s="31" t="s">
        <v>17842</v>
      </c>
      <c r="M801" s="30">
        <v>489500</v>
      </c>
      <c r="V801" s="3" t="s">
        <v>812</v>
      </c>
      <c r="W801" s="4">
        <v>1750</v>
      </c>
      <c r="AD801"/>
      <c r="AE801"/>
      <c r="AH801" s="226" t="s">
        <v>20031</v>
      </c>
      <c r="AI801" s="226" t="s">
        <v>20032</v>
      </c>
      <c r="AJ801" s="226">
        <v>511500</v>
      </c>
      <c r="AM801" s="236"/>
    </row>
    <row r="802" spans="1:39" x14ac:dyDescent="0.25">
      <c r="A802" s="28" t="s">
        <v>11233</v>
      </c>
      <c r="B802" s="28"/>
      <c r="C802" s="28" t="s">
        <v>3631</v>
      </c>
      <c r="D802" s="29">
        <v>8577</v>
      </c>
      <c r="E802" s="29"/>
      <c r="F802" s="28" t="s">
        <v>6918</v>
      </c>
      <c r="G802" s="29">
        <v>36850</v>
      </c>
      <c r="H802" s="29"/>
      <c r="I802" s="28" t="s">
        <v>8744</v>
      </c>
      <c r="J802" s="29">
        <v>62920</v>
      </c>
      <c r="K802" s="29"/>
      <c r="L802" s="31" t="s">
        <v>17843</v>
      </c>
      <c r="M802" s="30">
        <v>488800</v>
      </c>
      <c r="V802" s="3" t="s">
        <v>813</v>
      </c>
      <c r="W802" s="4">
        <v>1750</v>
      </c>
      <c r="AD802"/>
      <c r="AE802"/>
      <c r="AH802" s="225" t="s">
        <v>20033</v>
      </c>
      <c r="AI802" s="225" t="s">
        <v>20034</v>
      </c>
      <c r="AJ802" s="225">
        <v>514000</v>
      </c>
    </row>
    <row r="803" spans="1:39" x14ac:dyDescent="0.25">
      <c r="A803" s="28" t="s">
        <v>11234</v>
      </c>
      <c r="B803" s="28"/>
      <c r="C803" s="28" t="s">
        <v>3632</v>
      </c>
      <c r="D803" s="29">
        <v>8573</v>
      </c>
      <c r="E803" s="29"/>
      <c r="F803" s="28" t="s">
        <v>6919</v>
      </c>
      <c r="G803" s="29">
        <v>36580</v>
      </c>
      <c r="H803" s="29"/>
      <c r="I803" s="28" t="s">
        <v>8745</v>
      </c>
      <c r="J803" s="29">
        <v>64380</v>
      </c>
      <c r="K803" s="29"/>
      <c r="L803" s="31" t="s">
        <v>17844</v>
      </c>
      <c r="M803" s="30">
        <v>487500</v>
      </c>
      <c r="V803" s="3" t="s">
        <v>814</v>
      </c>
      <c r="W803" s="4">
        <v>1750</v>
      </c>
      <c r="AD803"/>
      <c r="AE803"/>
      <c r="AH803" s="226" t="s">
        <v>20035</v>
      </c>
      <c r="AI803" s="226" t="s">
        <v>20036</v>
      </c>
      <c r="AJ803" s="226">
        <v>513500</v>
      </c>
    </row>
    <row r="804" spans="1:39" x14ac:dyDescent="0.25">
      <c r="A804" s="28" t="s">
        <v>11235</v>
      </c>
      <c r="B804" s="28"/>
      <c r="C804" s="28" t="s">
        <v>3633</v>
      </c>
      <c r="D804" s="29">
        <v>8575</v>
      </c>
      <c r="E804" s="29"/>
      <c r="F804" s="28" t="s">
        <v>6920</v>
      </c>
      <c r="G804" s="29">
        <v>36200</v>
      </c>
      <c r="H804" s="29"/>
      <c r="I804" s="28" t="s">
        <v>8746</v>
      </c>
      <c r="J804" s="29">
        <v>64640</v>
      </c>
      <c r="K804" s="29"/>
      <c r="L804" s="31" t="s">
        <v>17845</v>
      </c>
      <c r="M804" s="30">
        <v>487500</v>
      </c>
      <c r="V804" s="3" t="s">
        <v>815</v>
      </c>
      <c r="W804" s="4">
        <v>1750</v>
      </c>
      <c r="AD804"/>
      <c r="AE804"/>
      <c r="AH804" s="225" t="s">
        <v>20037</v>
      </c>
      <c r="AI804" s="225" t="s">
        <v>20038</v>
      </c>
      <c r="AJ804" s="225">
        <v>513800</v>
      </c>
    </row>
    <row r="805" spans="1:39" x14ac:dyDescent="0.25">
      <c r="A805" s="28" t="s">
        <v>11236</v>
      </c>
      <c r="B805" s="28"/>
      <c r="C805" s="28" t="s">
        <v>3634</v>
      </c>
      <c r="D805" s="29">
        <v>8577</v>
      </c>
      <c r="E805" s="29"/>
      <c r="F805" s="28" t="s">
        <v>6921</v>
      </c>
      <c r="G805" s="29"/>
      <c r="H805" s="29"/>
      <c r="I805" s="28" t="s">
        <v>8747</v>
      </c>
      <c r="J805" s="29">
        <v>65020</v>
      </c>
      <c r="K805" s="29"/>
      <c r="L805" s="31" t="s">
        <v>17846</v>
      </c>
      <c r="M805" s="30">
        <v>493000</v>
      </c>
      <c r="V805" s="3" t="s">
        <v>816</v>
      </c>
      <c r="W805" s="4">
        <v>1750</v>
      </c>
      <c r="AD805"/>
      <c r="AE805"/>
      <c r="AH805" s="226" t="s">
        <v>20039</v>
      </c>
      <c r="AI805" s="226" t="s">
        <v>20040</v>
      </c>
      <c r="AJ805" s="226">
        <v>511700</v>
      </c>
    </row>
    <row r="806" spans="1:39" x14ac:dyDescent="0.25">
      <c r="A806" s="28" t="s">
        <v>11237</v>
      </c>
      <c r="B806" s="28"/>
      <c r="C806" s="28" t="s">
        <v>3635</v>
      </c>
      <c r="D806" s="29">
        <v>8580</v>
      </c>
      <c r="E806" s="29"/>
      <c r="F806" s="28" t="s">
        <v>6922</v>
      </c>
      <c r="G806" s="29">
        <v>36450</v>
      </c>
      <c r="H806" s="29"/>
      <c r="I806" s="28" t="s">
        <v>8748</v>
      </c>
      <c r="J806" s="29">
        <v>63900</v>
      </c>
      <c r="K806" s="29"/>
      <c r="L806" s="31" t="s">
        <v>17847</v>
      </c>
      <c r="M806" s="30">
        <v>491300</v>
      </c>
      <c r="V806" s="3" t="s">
        <v>817</v>
      </c>
      <c r="W806" s="4">
        <v>1750</v>
      </c>
      <c r="AD806"/>
      <c r="AE806"/>
      <c r="AH806" s="225" t="s">
        <v>20041</v>
      </c>
      <c r="AI806" s="225" t="s">
        <v>20042</v>
      </c>
      <c r="AJ806" s="225">
        <v>510800</v>
      </c>
    </row>
    <row r="807" spans="1:39" x14ac:dyDescent="0.25">
      <c r="A807" s="28" t="s">
        <v>11238</v>
      </c>
      <c r="B807" s="28"/>
      <c r="C807" s="28" t="s">
        <v>3636</v>
      </c>
      <c r="D807" s="29">
        <v>8576</v>
      </c>
      <c r="E807" s="29"/>
      <c r="F807" s="28" t="s">
        <v>6923</v>
      </c>
      <c r="G807" s="29">
        <v>36280</v>
      </c>
      <c r="H807" s="29"/>
      <c r="I807" s="28" t="s">
        <v>8749</v>
      </c>
      <c r="J807" s="29">
        <v>64390</v>
      </c>
      <c r="K807" s="29"/>
      <c r="L807" s="31" t="s">
        <v>17848</v>
      </c>
      <c r="M807" s="30">
        <v>492000</v>
      </c>
      <c r="V807" s="3" t="s">
        <v>818</v>
      </c>
      <c r="W807" s="4">
        <v>1750</v>
      </c>
      <c r="AD807"/>
      <c r="AE807"/>
      <c r="AH807" s="226" t="s">
        <v>20043</v>
      </c>
      <c r="AI807" s="226" t="s">
        <v>20044</v>
      </c>
      <c r="AJ807" s="226">
        <v>508500</v>
      </c>
    </row>
    <row r="808" spans="1:39" x14ac:dyDescent="0.25">
      <c r="A808" s="28" t="s">
        <v>11239</v>
      </c>
      <c r="B808" s="28"/>
      <c r="C808" s="28" t="s">
        <v>3637</v>
      </c>
      <c r="D808" s="29">
        <v>8576</v>
      </c>
      <c r="E808" s="29"/>
      <c r="F808" s="28" t="s">
        <v>6924</v>
      </c>
      <c r="G808" s="29">
        <v>36350</v>
      </c>
      <c r="H808" s="29"/>
      <c r="I808" s="28" t="s">
        <v>8750</v>
      </c>
      <c r="J808" s="29">
        <v>64250</v>
      </c>
      <c r="K808" s="29"/>
      <c r="L808" s="31" t="s">
        <v>17849</v>
      </c>
      <c r="M808" s="30">
        <v>489500</v>
      </c>
      <c r="V808" s="3" t="s">
        <v>819</v>
      </c>
      <c r="W808" s="4">
        <v>1750</v>
      </c>
      <c r="AD808"/>
      <c r="AE808"/>
      <c r="AH808" s="225" t="s">
        <v>20045</v>
      </c>
      <c r="AI808" s="225" t="s">
        <v>20046</v>
      </c>
      <c r="AJ808" s="225">
        <v>508800</v>
      </c>
    </row>
    <row r="809" spans="1:39" x14ac:dyDescent="0.25">
      <c r="A809" s="28" t="s">
        <v>11240</v>
      </c>
      <c r="B809" s="28"/>
      <c r="C809" s="28" t="s">
        <v>3638</v>
      </c>
      <c r="D809" s="29">
        <v>8576</v>
      </c>
      <c r="E809" s="29"/>
      <c r="F809" s="28" t="s">
        <v>6925</v>
      </c>
      <c r="G809" s="29"/>
      <c r="H809" s="29"/>
      <c r="I809" s="28" t="s">
        <v>8751</v>
      </c>
      <c r="J809" s="29">
        <v>65210</v>
      </c>
      <c r="K809" s="29"/>
      <c r="L809" s="31" t="s">
        <v>17850</v>
      </c>
      <c r="M809" s="30">
        <v>491500</v>
      </c>
      <c r="V809" s="3" t="s">
        <v>820</v>
      </c>
      <c r="W809" s="4">
        <v>1750</v>
      </c>
      <c r="AD809"/>
      <c r="AE809"/>
      <c r="AH809" s="226" t="s">
        <v>20047</v>
      </c>
      <c r="AI809" s="226" t="s">
        <v>20048</v>
      </c>
      <c r="AJ809" s="226">
        <v>506400</v>
      </c>
    </row>
    <row r="810" spans="1:39" x14ac:dyDescent="0.25">
      <c r="A810" s="28" t="s">
        <v>11241</v>
      </c>
      <c r="B810" s="28"/>
      <c r="C810" s="28" t="s">
        <v>3639</v>
      </c>
      <c r="D810" s="29">
        <v>8577</v>
      </c>
      <c r="E810" s="29"/>
      <c r="F810" s="28" t="s">
        <v>6926</v>
      </c>
      <c r="G810" s="29"/>
      <c r="H810" s="29"/>
      <c r="I810" s="28" t="s">
        <v>8752</v>
      </c>
      <c r="J810" s="29">
        <v>65090</v>
      </c>
      <c r="K810" s="29"/>
      <c r="L810" s="31" t="s">
        <v>17851</v>
      </c>
      <c r="M810" s="30">
        <v>490500</v>
      </c>
      <c r="V810" s="3" t="s">
        <v>821</v>
      </c>
      <c r="W810" s="4">
        <v>1750</v>
      </c>
      <c r="AD810"/>
      <c r="AE810"/>
      <c r="AH810" s="225" t="s">
        <v>20049</v>
      </c>
      <c r="AI810" s="225" t="s">
        <v>20050</v>
      </c>
      <c r="AJ810" s="225">
        <v>503000</v>
      </c>
    </row>
    <row r="811" spans="1:39" x14ac:dyDescent="0.25">
      <c r="A811" s="28" t="s">
        <v>11242</v>
      </c>
      <c r="B811" s="28"/>
      <c r="C811" s="28" t="s">
        <v>3640</v>
      </c>
      <c r="D811" s="29">
        <v>8581</v>
      </c>
      <c r="E811" s="29"/>
      <c r="F811" s="28" t="s">
        <v>6927</v>
      </c>
      <c r="G811" s="29"/>
      <c r="H811" s="29"/>
      <c r="I811" s="28" t="s">
        <v>8753</v>
      </c>
      <c r="J811" s="29">
        <v>65030</v>
      </c>
      <c r="K811" s="29"/>
      <c r="L811" s="31" t="s">
        <v>17852</v>
      </c>
      <c r="M811" s="30">
        <v>491200</v>
      </c>
      <c r="V811" s="3" t="s">
        <v>822</v>
      </c>
      <c r="W811" s="4">
        <v>1750</v>
      </c>
      <c r="AD811"/>
      <c r="AE811"/>
      <c r="AH811" s="226" t="s">
        <v>20051</v>
      </c>
      <c r="AI811" s="226" t="s">
        <v>20052</v>
      </c>
      <c r="AJ811" s="226">
        <v>503000</v>
      </c>
    </row>
    <row r="812" spans="1:39" x14ac:dyDescent="0.25">
      <c r="A812" s="28" t="s">
        <v>11243</v>
      </c>
      <c r="B812" s="28"/>
      <c r="C812" s="28" t="s">
        <v>3641</v>
      </c>
      <c r="D812" s="29">
        <v>8579</v>
      </c>
      <c r="E812" s="29"/>
      <c r="F812" s="28" t="s">
        <v>6928</v>
      </c>
      <c r="G812" s="29"/>
      <c r="H812" s="29"/>
      <c r="I812" s="28" t="s">
        <v>8754</v>
      </c>
      <c r="J812" s="29">
        <v>64390</v>
      </c>
      <c r="K812" s="29"/>
      <c r="L812" s="31" t="s">
        <v>17853</v>
      </c>
      <c r="M812" s="30">
        <v>491300</v>
      </c>
      <c r="V812" s="3" t="s">
        <v>823</v>
      </c>
      <c r="W812" s="4">
        <v>1750</v>
      </c>
      <c r="AD812"/>
      <c r="AE812"/>
      <c r="AH812" s="225" t="s">
        <v>20053</v>
      </c>
      <c r="AI812" s="225" t="s">
        <v>20054</v>
      </c>
      <c r="AJ812" s="225">
        <v>501800</v>
      </c>
      <c r="AK812" s="234">
        <f>AVERAGE(AJ786:AJ812)</f>
        <v>511777.77777777775</v>
      </c>
      <c r="AL812" s="238" t="s">
        <v>17969</v>
      </c>
      <c r="AM812">
        <f>AK812/AK785-1</f>
        <v>1.354485102695091E-2</v>
      </c>
    </row>
    <row r="813" spans="1:39" x14ac:dyDescent="0.25">
      <c r="A813" s="28" t="s">
        <v>11244</v>
      </c>
      <c r="B813" s="28"/>
      <c r="C813" s="28" t="s">
        <v>3642</v>
      </c>
      <c r="D813" s="29">
        <v>8585</v>
      </c>
      <c r="E813" s="29"/>
      <c r="F813" s="28" t="s">
        <v>6929</v>
      </c>
      <c r="G813" s="29">
        <v>36700</v>
      </c>
      <c r="H813" s="29"/>
      <c r="I813" s="28" t="s">
        <v>8755</v>
      </c>
      <c r="J813" s="29">
        <v>67350</v>
      </c>
      <c r="K813" s="29"/>
      <c r="L813" s="31" t="s">
        <v>17854</v>
      </c>
      <c r="M813" s="30">
        <v>490600</v>
      </c>
      <c r="V813" s="3" t="s">
        <v>824</v>
      </c>
      <c r="W813" s="4">
        <v>1750</v>
      </c>
      <c r="AD813"/>
      <c r="AE813"/>
      <c r="AH813" s="226" t="s">
        <v>20055</v>
      </c>
      <c r="AI813" s="226" t="s">
        <v>18137</v>
      </c>
      <c r="AJ813" s="226">
        <v>501700</v>
      </c>
    </row>
    <row r="814" spans="1:39" x14ac:dyDescent="0.25">
      <c r="A814" s="28" t="s">
        <v>11245</v>
      </c>
      <c r="B814" s="28"/>
      <c r="C814" s="28" t="s">
        <v>3643</v>
      </c>
      <c r="D814" s="29">
        <v>8591</v>
      </c>
      <c r="E814" s="29"/>
      <c r="F814" s="28" t="s">
        <v>6930</v>
      </c>
      <c r="G814" s="29">
        <v>36300</v>
      </c>
      <c r="H814" s="29"/>
      <c r="I814" s="28" t="s">
        <v>8756</v>
      </c>
      <c r="J814" s="29">
        <v>65760</v>
      </c>
      <c r="K814" s="29"/>
      <c r="L814" s="31" t="s">
        <v>17855</v>
      </c>
      <c r="M814" s="30">
        <v>494700</v>
      </c>
      <c r="V814" s="3" t="s">
        <v>825</v>
      </c>
      <c r="W814" s="4">
        <v>1750</v>
      </c>
      <c r="AD814"/>
      <c r="AE814"/>
      <c r="AH814" s="225" t="s">
        <v>20056</v>
      </c>
      <c r="AI814" s="225" t="s">
        <v>18138</v>
      </c>
      <c r="AJ814" s="225">
        <v>502500</v>
      </c>
    </row>
    <row r="815" spans="1:39" x14ac:dyDescent="0.25">
      <c r="A815" s="28" t="s">
        <v>11246</v>
      </c>
      <c r="B815" s="28"/>
      <c r="C815" s="28" t="s">
        <v>3644</v>
      </c>
      <c r="D815" s="29">
        <v>8599</v>
      </c>
      <c r="E815" s="29"/>
      <c r="F815" s="28" t="s">
        <v>6931</v>
      </c>
      <c r="G815" s="29">
        <v>36200</v>
      </c>
      <c r="H815" s="29"/>
      <c r="I815" s="28" t="s">
        <v>8757</v>
      </c>
      <c r="J815" s="29">
        <v>67810</v>
      </c>
      <c r="K815" s="29"/>
      <c r="L815" s="31" t="s">
        <v>17856</v>
      </c>
      <c r="M815" s="30">
        <v>496500</v>
      </c>
      <c r="V815" s="3" t="s">
        <v>826</v>
      </c>
      <c r="W815" s="4">
        <v>1750</v>
      </c>
      <c r="AD815"/>
      <c r="AE815"/>
      <c r="AH815" s="226" t="s">
        <v>20057</v>
      </c>
      <c r="AI815" s="226" t="s">
        <v>18139</v>
      </c>
      <c r="AJ815" s="226">
        <v>502500</v>
      </c>
    </row>
    <row r="816" spans="1:39" x14ac:dyDescent="0.25">
      <c r="A816" s="28" t="s">
        <v>11247</v>
      </c>
      <c r="B816" s="28"/>
      <c r="C816" s="28" t="s">
        <v>3645</v>
      </c>
      <c r="D816" s="29">
        <v>8599</v>
      </c>
      <c r="E816" s="29"/>
      <c r="F816" s="28" t="s">
        <v>6932</v>
      </c>
      <c r="G816" s="29">
        <v>35850</v>
      </c>
      <c r="H816" s="29"/>
      <c r="I816" s="28" t="s">
        <v>8758</v>
      </c>
      <c r="J816" s="29">
        <v>70350</v>
      </c>
      <c r="K816" s="29"/>
      <c r="L816" s="31" t="s">
        <v>17857</v>
      </c>
      <c r="M816" s="30">
        <v>496200</v>
      </c>
      <c r="V816" s="3" t="s">
        <v>827</v>
      </c>
      <c r="W816" s="4">
        <v>1750</v>
      </c>
      <c r="AD816"/>
      <c r="AE816"/>
      <c r="AH816" s="225" t="s">
        <v>20058</v>
      </c>
      <c r="AI816" s="225" t="s">
        <v>18140</v>
      </c>
      <c r="AJ816" s="225">
        <v>502500</v>
      </c>
    </row>
    <row r="817" spans="1:39" x14ac:dyDescent="0.25">
      <c r="A817" s="28" t="s">
        <v>11248</v>
      </c>
      <c r="B817" s="28"/>
      <c r="C817" s="28" t="s">
        <v>3646</v>
      </c>
      <c r="D817" s="29">
        <v>8607</v>
      </c>
      <c r="E817" s="29"/>
      <c r="F817" s="28" t="s">
        <v>6933</v>
      </c>
      <c r="G817" s="29">
        <v>36450</v>
      </c>
      <c r="H817" s="29"/>
      <c r="I817" s="28" t="s">
        <v>8759</v>
      </c>
      <c r="J817" s="29">
        <v>70080</v>
      </c>
      <c r="K817" s="29"/>
      <c r="L817" s="31" t="s">
        <v>17858</v>
      </c>
      <c r="M817" s="30">
        <v>496500</v>
      </c>
      <c r="V817" s="3" t="s">
        <v>828</v>
      </c>
      <c r="W817" s="4">
        <v>1750</v>
      </c>
      <c r="AD817"/>
      <c r="AE817"/>
      <c r="AH817" s="226" t="s">
        <v>20059</v>
      </c>
      <c r="AI817" s="226" t="s">
        <v>18141</v>
      </c>
      <c r="AJ817" s="226">
        <v>502000</v>
      </c>
    </row>
    <row r="818" spans="1:39" x14ac:dyDescent="0.25">
      <c r="A818" s="28" t="s">
        <v>11249</v>
      </c>
      <c r="B818" s="28"/>
      <c r="C818" s="28" t="s">
        <v>3647</v>
      </c>
      <c r="D818" s="29">
        <v>8609</v>
      </c>
      <c r="E818" s="29"/>
      <c r="F818" s="28" t="s">
        <v>6934</v>
      </c>
      <c r="G818" s="29">
        <v>36300</v>
      </c>
      <c r="H818" s="29"/>
      <c r="I818" s="28" t="s">
        <v>8760</v>
      </c>
      <c r="J818" s="29">
        <v>67690</v>
      </c>
      <c r="K818" s="29"/>
      <c r="L818" s="31" t="s">
        <v>17859</v>
      </c>
      <c r="M818" s="30">
        <v>495200</v>
      </c>
      <c r="V818" s="3" t="s">
        <v>829</v>
      </c>
      <c r="W818" s="4">
        <v>1750</v>
      </c>
      <c r="AD818"/>
      <c r="AE818"/>
      <c r="AH818" s="225" t="s">
        <v>20060</v>
      </c>
      <c r="AI818" s="225" t="s">
        <v>18142</v>
      </c>
      <c r="AJ818" s="225">
        <v>504700</v>
      </c>
    </row>
    <row r="819" spans="1:39" x14ac:dyDescent="0.25">
      <c r="A819" s="28" t="s">
        <v>11250</v>
      </c>
      <c r="B819" s="28"/>
      <c r="C819" s="28" t="s">
        <v>3648</v>
      </c>
      <c r="D819" s="29">
        <v>8615</v>
      </c>
      <c r="E819" s="29"/>
      <c r="F819" s="28" t="s">
        <v>6935</v>
      </c>
      <c r="G819" s="29"/>
      <c r="H819" s="29"/>
      <c r="I819" s="28" t="s">
        <v>8761</v>
      </c>
      <c r="J819" s="29">
        <v>68670</v>
      </c>
      <c r="K819" s="29"/>
      <c r="L819" s="31" t="s">
        <v>17860</v>
      </c>
      <c r="M819" s="30">
        <v>496400</v>
      </c>
      <c r="V819" s="3" t="s">
        <v>830</v>
      </c>
      <c r="W819" s="4">
        <v>1750</v>
      </c>
      <c r="AD819"/>
      <c r="AE819"/>
      <c r="AH819" s="226" t="s">
        <v>20061</v>
      </c>
      <c r="AI819" s="226" t="s">
        <v>18143</v>
      </c>
      <c r="AJ819" s="226">
        <v>505200</v>
      </c>
      <c r="AM819" s="236">
        <f>AJ837/AJ812-1</f>
        <v>-5.1813471502590858E-3</v>
      </c>
    </row>
    <row r="820" spans="1:39" x14ac:dyDescent="0.25">
      <c r="A820" s="28" t="s">
        <v>11251</v>
      </c>
      <c r="B820" s="28"/>
      <c r="C820" s="28" t="s">
        <v>3649</v>
      </c>
      <c r="D820" s="29">
        <v>8614</v>
      </c>
      <c r="E820" s="29"/>
      <c r="F820" s="28" t="s">
        <v>6936</v>
      </c>
      <c r="G820" s="29">
        <v>34800</v>
      </c>
      <c r="H820" s="29"/>
      <c r="I820" s="28" t="s">
        <v>8762</v>
      </c>
      <c r="J820" s="29">
        <v>69320</v>
      </c>
      <c r="K820" s="29"/>
      <c r="L820" s="31" t="s">
        <v>17861</v>
      </c>
      <c r="M820" s="30">
        <v>497900</v>
      </c>
      <c r="V820" s="3" t="s">
        <v>831</v>
      </c>
      <c r="W820" s="4">
        <v>1750</v>
      </c>
      <c r="AD820"/>
      <c r="AE820"/>
      <c r="AH820" s="225" t="s">
        <v>20062</v>
      </c>
      <c r="AI820" s="225" t="s">
        <v>18144</v>
      </c>
      <c r="AJ820" s="225">
        <v>504200</v>
      </c>
    </row>
    <row r="821" spans="1:39" x14ac:dyDescent="0.25">
      <c r="A821" s="28" t="s">
        <v>11252</v>
      </c>
      <c r="B821" s="28"/>
      <c r="C821" s="28" t="s">
        <v>3650</v>
      </c>
      <c r="D821" s="29">
        <v>8613</v>
      </c>
      <c r="E821" s="29"/>
      <c r="F821" s="28" t="s">
        <v>6937</v>
      </c>
      <c r="G821" s="29">
        <v>35100</v>
      </c>
      <c r="H821" s="29"/>
      <c r="I821" s="28" t="s">
        <v>8763</v>
      </c>
      <c r="J821" s="29">
        <v>70310</v>
      </c>
      <c r="K821" s="29"/>
      <c r="L821" s="31" t="s">
        <v>17862</v>
      </c>
      <c r="M821" s="30">
        <v>496700</v>
      </c>
      <c r="V821" s="3" t="s">
        <v>832</v>
      </c>
      <c r="W821" s="4">
        <v>1750</v>
      </c>
      <c r="AD821"/>
      <c r="AE821"/>
      <c r="AH821" s="226" t="s">
        <v>20063</v>
      </c>
      <c r="AI821" s="226" t="s">
        <v>18145</v>
      </c>
      <c r="AJ821" s="226">
        <v>504500</v>
      </c>
    </row>
    <row r="822" spans="1:39" x14ac:dyDescent="0.25">
      <c r="A822" s="28" t="s">
        <v>11253</v>
      </c>
      <c r="B822" s="28"/>
      <c r="C822" s="28" t="s">
        <v>3651</v>
      </c>
      <c r="D822" s="29">
        <v>8622</v>
      </c>
      <c r="E822" s="29"/>
      <c r="F822" s="28" t="s">
        <v>6938</v>
      </c>
      <c r="G822" s="29">
        <v>34550</v>
      </c>
      <c r="H822" s="29"/>
      <c r="I822" s="28" t="s">
        <v>8764</v>
      </c>
      <c r="J822" s="29">
        <v>70540</v>
      </c>
      <c r="K822" s="29"/>
      <c r="L822" s="31" t="s">
        <v>17863</v>
      </c>
      <c r="M822" s="30">
        <v>496000</v>
      </c>
      <c r="V822" s="3" t="s">
        <v>833</v>
      </c>
      <c r="W822" s="4">
        <v>1750</v>
      </c>
      <c r="AD822"/>
      <c r="AE822"/>
      <c r="AH822" s="225" t="s">
        <v>20064</v>
      </c>
      <c r="AI822" s="225" t="s">
        <v>18146</v>
      </c>
      <c r="AJ822" s="225">
        <v>505500</v>
      </c>
    </row>
    <row r="823" spans="1:39" x14ac:dyDescent="0.25">
      <c r="A823" s="28" t="s">
        <v>11254</v>
      </c>
      <c r="B823" s="28"/>
      <c r="C823" s="28" t="s">
        <v>3652</v>
      </c>
      <c r="D823" s="29">
        <v>8620</v>
      </c>
      <c r="E823" s="29"/>
      <c r="F823" s="28" t="s">
        <v>6939</v>
      </c>
      <c r="G823" s="29">
        <v>34500</v>
      </c>
      <c r="H823" s="29"/>
      <c r="I823" s="28" t="s">
        <v>8765</v>
      </c>
      <c r="J823" s="29">
        <v>72270</v>
      </c>
      <c r="K823" s="29"/>
      <c r="L823" s="31" t="s">
        <v>17864</v>
      </c>
      <c r="M823" s="30">
        <v>497300</v>
      </c>
      <c r="V823" s="3" t="s">
        <v>834</v>
      </c>
      <c r="W823" s="4">
        <v>1750</v>
      </c>
      <c r="AD823"/>
      <c r="AE823"/>
      <c r="AH823" s="226" t="s">
        <v>20065</v>
      </c>
      <c r="AI823" s="226" t="s">
        <v>18147</v>
      </c>
      <c r="AJ823" s="226">
        <v>503800</v>
      </c>
    </row>
    <row r="824" spans="1:39" x14ac:dyDescent="0.25">
      <c r="A824" s="28" t="s">
        <v>11255</v>
      </c>
      <c r="B824" s="28"/>
      <c r="C824" s="28" t="s">
        <v>3653</v>
      </c>
      <c r="D824" s="29">
        <v>8620</v>
      </c>
      <c r="E824" s="29"/>
      <c r="F824" s="28" t="s">
        <v>6940</v>
      </c>
      <c r="G824" s="29">
        <v>34000</v>
      </c>
      <c r="H824" s="29"/>
      <c r="I824" s="28" t="s">
        <v>8766</v>
      </c>
      <c r="J824" s="29">
        <v>74000</v>
      </c>
      <c r="K824" s="29"/>
      <c r="L824" s="31" t="s">
        <v>17865</v>
      </c>
      <c r="M824" s="30">
        <v>499400</v>
      </c>
      <c r="V824" s="3" t="s">
        <v>835</v>
      </c>
      <c r="W824" s="4">
        <v>1750</v>
      </c>
      <c r="AD824"/>
      <c r="AE824"/>
      <c r="AH824" s="225" t="s">
        <v>20066</v>
      </c>
      <c r="AI824" s="225" t="s">
        <v>18148</v>
      </c>
      <c r="AJ824" s="225">
        <v>503000</v>
      </c>
    </row>
    <row r="825" spans="1:39" x14ac:dyDescent="0.25">
      <c r="A825" s="28" t="s">
        <v>11256</v>
      </c>
      <c r="B825" s="28"/>
      <c r="C825" s="28" t="s">
        <v>3654</v>
      </c>
      <c r="D825" s="29">
        <v>8625</v>
      </c>
      <c r="E825" s="29"/>
      <c r="F825" s="28" t="s">
        <v>6941</v>
      </c>
      <c r="G825" s="29">
        <v>33000</v>
      </c>
      <c r="H825" s="29"/>
      <c r="I825" s="28" t="s">
        <v>8767</v>
      </c>
      <c r="J825" s="29">
        <v>74910</v>
      </c>
      <c r="K825" s="29"/>
      <c r="L825" s="31" t="s">
        <v>17866</v>
      </c>
      <c r="M825" s="30">
        <v>497500</v>
      </c>
      <c r="V825" s="3" t="s">
        <v>836</v>
      </c>
      <c r="W825" s="4">
        <v>1750</v>
      </c>
      <c r="AD825"/>
      <c r="AE825"/>
      <c r="AH825" s="226" t="s">
        <v>20067</v>
      </c>
      <c r="AI825" s="226" t="s">
        <v>18149</v>
      </c>
      <c r="AJ825" s="226">
        <v>502500</v>
      </c>
    </row>
    <row r="826" spans="1:39" x14ac:dyDescent="0.25">
      <c r="A826" s="28" t="s">
        <v>11257</v>
      </c>
      <c r="B826" s="28"/>
      <c r="C826" s="28" t="s">
        <v>3655</v>
      </c>
      <c r="D826" s="29">
        <v>8630</v>
      </c>
      <c r="E826" s="29"/>
      <c r="F826" s="28" t="s">
        <v>6942</v>
      </c>
      <c r="G826" s="29"/>
      <c r="H826" s="29"/>
      <c r="I826" s="28" t="s">
        <v>8768</v>
      </c>
      <c r="J826" s="29"/>
      <c r="K826" s="29"/>
      <c r="L826" s="31" t="s">
        <v>17867</v>
      </c>
      <c r="M826" s="30">
        <v>497000</v>
      </c>
      <c r="V826" s="3" t="s">
        <v>837</v>
      </c>
      <c r="W826" s="4">
        <v>1750</v>
      </c>
      <c r="AD826"/>
      <c r="AE826"/>
      <c r="AH826" s="225" t="s">
        <v>20068</v>
      </c>
      <c r="AI826" s="225" t="s">
        <v>18150</v>
      </c>
      <c r="AJ826" s="225">
        <v>504200</v>
      </c>
    </row>
    <row r="827" spans="1:39" x14ac:dyDescent="0.25">
      <c r="A827" s="28" t="s">
        <v>11258</v>
      </c>
      <c r="B827" s="28"/>
      <c r="C827" s="28" t="s">
        <v>3656</v>
      </c>
      <c r="D827" s="29">
        <v>8633</v>
      </c>
      <c r="E827" s="29"/>
      <c r="F827" s="28" t="s">
        <v>6943</v>
      </c>
      <c r="G827" s="29">
        <v>32000</v>
      </c>
      <c r="H827" s="29"/>
      <c r="I827" s="28" t="s">
        <v>8769</v>
      </c>
      <c r="J827" s="29">
        <v>75060</v>
      </c>
      <c r="K827" s="29"/>
      <c r="L827" s="31" t="s">
        <v>17868</v>
      </c>
      <c r="M827" s="30">
        <v>496300</v>
      </c>
      <c r="V827" s="3" t="s">
        <v>838</v>
      </c>
      <c r="W827" s="4">
        <v>1750</v>
      </c>
      <c r="AD827"/>
      <c r="AE827"/>
      <c r="AH827" s="226" t="s">
        <v>20069</v>
      </c>
      <c r="AI827" s="226" t="s">
        <v>18151</v>
      </c>
      <c r="AJ827" s="226">
        <v>503400</v>
      </c>
    </row>
    <row r="828" spans="1:39" x14ac:dyDescent="0.25">
      <c r="A828" s="28" t="s">
        <v>11259</v>
      </c>
      <c r="B828" s="28"/>
      <c r="C828" s="28" t="s">
        <v>3657</v>
      </c>
      <c r="D828" s="29">
        <v>8633</v>
      </c>
      <c r="E828" s="29"/>
      <c r="F828" s="28" t="s">
        <v>6944</v>
      </c>
      <c r="G828" s="29">
        <v>30900</v>
      </c>
      <c r="H828" s="29"/>
      <c r="I828" s="28" t="s">
        <v>8770</v>
      </c>
      <c r="J828" s="29">
        <v>87050</v>
      </c>
      <c r="K828" s="29"/>
      <c r="L828" s="31" t="s">
        <v>17869</v>
      </c>
      <c r="M828" s="30">
        <v>495400</v>
      </c>
      <c r="V828" s="3" t="s">
        <v>839</v>
      </c>
      <c r="W828" s="4">
        <v>1750</v>
      </c>
      <c r="AD828"/>
      <c r="AE828"/>
      <c r="AH828" s="225" t="s">
        <v>20070</v>
      </c>
      <c r="AI828" s="225" t="s">
        <v>18152</v>
      </c>
      <c r="AJ828" s="225">
        <v>504500</v>
      </c>
    </row>
    <row r="829" spans="1:39" x14ac:dyDescent="0.25">
      <c r="A829" s="28" t="s">
        <v>11260</v>
      </c>
      <c r="B829" s="28"/>
      <c r="C829" s="28" t="s">
        <v>3658</v>
      </c>
      <c r="D829" s="29">
        <v>8643</v>
      </c>
      <c r="E829" s="29"/>
      <c r="F829" s="28" t="s">
        <v>6945</v>
      </c>
      <c r="G829" s="29"/>
      <c r="H829" s="29"/>
      <c r="I829" s="28" t="s">
        <v>8771</v>
      </c>
      <c r="J829" s="29">
        <v>81550</v>
      </c>
      <c r="K829" s="29"/>
      <c r="L829" s="31" t="s">
        <v>17870</v>
      </c>
      <c r="M829" s="30">
        <v>496000</v>
      </c>
      <c r="V829" s="3" t="s">
        <v>840</v>
      </c>
      <c r="W829" s="4">
        <v>1750</v>
      </c>
      <c r="AD829"/>
      <c r="AE829"/>
      <c r="AH829" s="226" t="s">
        <v>20071</v>
      </c>
      <c r="AI829" s="226" t="s">
        <v>18153</v>
      </c>
      <c r="AJ829" s="226">
        <v>503500</v>
      </c>
    </row>
    <row r="830" spans="1:39" x14ac:dyDescent="0.25">
      <c r="A830" s="28" t="s">
        <v>11261</v>
      </c>
      <c r="B830" s="28"/>
      <c r="C830" s="28" t="s">
        <v>3659</v>
      </c>
      <c r="D830" s="29">
        <v>8640</v>
      </c>
      <c r="E830" s="29"/>
      <c r="F830" s="28" t="s">
        <v>6946</v>
      </c>
      <c r="G830" s="29">
        <v>33100</v>
      </c>
      <c r="H830" s="29"/>
      <c r="I830" s="28" t="s">
        <v>8772</v>
      </c>
      <c r="J830" s="29">
        <v>78910</v>
      </c>
      <c r="K830" s="29"/>
      <c r="L830" s="31" t="s">
        <v>17871</v>
      </c>
      <c r="M830" s="30">
        <v>491200</v>
      </c>
      <c r="V830" s="3" t="s">
        <v>841</v>
      </c>
      <c r="W830" s="4">
        <v>1750</v>
      </c>
      <c r="AD830"/>
      <c r="AE830"/>
      <c r="AH830" s="225" t="s">
        <v>20072</v>
      </c>
      <c r="AI830" s="225" t="s">
        <v>18154</v>
      </c>
      <c r="AJ830" s="225">
        <v>503700</v>
      </c>
    </row>
    <row r="831" spans="1:39" x14ac:dyDescent="0.25">
      <c r="A831" s="28" t="s">
        <v>11262</v>
      </c>
      <c r="B831" s="28"/>
      <c r="C831" s="28" t="s">
        <v>3660</v>
      </c>
      <c r="D831" s="29">
        <v>8640</v>
      </c>
      <c r="E831" s="29"/>
      <c r="F831" s="28" t="s">
        <v>6947</v>
      </c>
      <c r="G831" s="29">
        <v>32950</v>
      </c>
      <c r="H831" s="29"/>
      <c r="I831" s="28" t="s">
        <v>8773</v>
      </c>
      <c r="J831" s="29">
        <v>79740</v>
      </c>
      <c r="K831" s="29"/>
      <c r="L831" s="31" t="s">
        <v>17872</v>
      </c>
      <c r="M831" s="30">
        <v>494000</v>
      </c>
      <c r="V831" s="3" t="s">
        <v>842</v>
      </c>
      <c r="W831" s="4">
        <v>1750</v>
      </c>
      <c r="AD831"/>
      <c r="AE831"/>
      <c r="AH831" s="226" t="s">
        <v>20073</v>
      </c>
      <c r="AI831" s="226" t="s">
        <v>18155</v>
      </c>
      <c r="AJ831" s="226">
        <v>503800</v>
      </c>
    </row>
    <row r="832" spans="1:39" x14ac:dyDescent="0.25">
      <c r="A832" s="28" t="s">
        <v>11263</v>
      </c>
      <c r="B832" s="28"/>
      <c r="C832" s="28" t="s">
        <v>3661</v>
      </c>
      <c r="D832" s="29">
        <v>8640</v>
      </c>
      <c r="E832" s="29"/>
      <c r="F832" s="28" t="s">
        <v>6948</v>
      </c>
      <c r="G832" s="29">
        <v>33600</v>
      </c>
      <c r="H832" s="29"/>
      <c r="I832" s="28" t="s">
        <v>8774</v>
      </c>
      <c r="J832" s="29">
        <v>82280</v>
      </c>
      <c r="K832" s="29"/>
      <c r="L832" s="31" t="s">
        <v>17873</v>
      </c>
      <c r="M832" s="30">
        <v>493400</v>
      </c>
      <c r="V832" s="3" t="s">
        <v>843</v>
      </c>
      <c r="W832" s="4">
        <v>1750</v>
      </c>
      <c r="AD832"/>
      <c r="AE832"/>
      <c r="AH832" s="225" t="s">
        <v>20074</v>
      </c>
      <c r="AI832" s="225" t="s">
        <v>18156</v>
      </c>
      <c r="AJ832" s="225">
        <v>503200</v>
      </c>
    </row>
    <row r="833" spans="1:39" x14ac:dyDescent="0.25">
      <c r="A833" s="28" t="s">
        <v>11264</v>
      </c>
      <c r="B833" s="28"/>
      <c r="C833" s="28" t="s">
        <v>3662</v>
      </c>
      <c r="D833" s="29">
        <v>8645</v>
      </c>
      <c r="E833" s="29"/>
      <c r="F833" s="28" t="s">
        <v>6949</v>
      </c>
      <c r="G833" s="29"/>
      <c r="H833" s="29"/>
      <c r="I833" s="28" t="s">
        <v>8775</v>
      </c>
      <c r="J833" s="29">
        <v>82280</v>
      </c>
      <c r="K833" s="29"/>
      <c r="L833" s="31" t="s">
        <v>17874</v>
      </c>
      <c r="M833" s="30">
        <v>494000</v>
      </c>
      <c r="V833" s="3" t="s">
        <v>844</v>
      </c>
      <c r="W833" s="4">
        <v>1750</v>
      </c>
      <c r="AD833"/>
      <c r="AE833"/>
      <c r="AH833" s="226" t="s">
        <v>20075</v>
      </c>
      <c r="AI833" s="226" t="s">
        <v>18157</v>
      </c>
      <c r="AJ833" s="226">
        <v>503600</v>
      </c>
    </row>
    <row r="834" spans="1:39" x14ac:dyDescent="0.25">
      <c r="A834" s="28" t="s">
        <v>11265</v>
      </c>
      <c r="B834" s="28"/>
      <c r="C834" s="28" t="s">
        <v>3663</v>
      </c>
      <c r="D834" s="29">
        <v>8645</v>
      </c>
      <c r="E834" s="29"/>
      <c r="F834" s="28" t="s">
        <v>6950</v>
      </c>
      <c r="G834" s="29">
        <v>33200</v>
      </c>
      <c r="H834" s="29"/>
      <c r="I834" s="28" t="s">
        <v>8776</v>
      </c>
      <c r="J834" s="29">
        <v>79750</v>
      </c>
      <c r="K834" s="29"/>
      <c r="L834" s="31" t="s">
        <v>17875</v>
      </c>
      <c r="M834" s="30">
        <v>495000</v>
      </c>
      <c r="V834" s="3" t="s">
        <v>845</v>
      </c>
      <c r="W834" s="4">
        <v>1750</v>
      </c>
      <c r="AD834"/>
      <c r="AE834"/>
      <c r="AH834" s="225" t="s">
        <v>20076</v>
      </c>
      <c r="AI834" s="225" t="s">
        <v>18158</v>
      </c>
      <c r="AJ834" s="225">
        <v>502000</v>
      </c>
    </row>
    <row r="835" spans="1:39" x14ac:dyDescent="0.25">
      <c r="A835" s="28" t="s">
        <v>11266</v>
      </c>
      <c r="B835" s="28"/>
      <c r="C835" s="28" t="s">
        <v>3664</v>
      </c>
      <c r="D835" s="29">
        <v>8652</v>
      </c>
      <c r="E835" s="29"/>
      <c r="F835" s="28" t="s">
        <v>6951</v>
      </c>
      <c r="G835" s="29">
        <v>33500</v>
      </c>
      <c r="H835" s="29"/>
      <c r="I835" s="28" t="s">
        <v>8777</v>
      </c>
      <c r="J835" s="29">
        <v>83580</v>
      </c>
      <c r="K835" s="29"/>
      <c r="L835" s="31" t="s">
        <v>17876</v>
      </c>
      <c r="M835" s="30">
        <v>493500</v>
      </c>
      <c r="V835" s="3" t="s">
        <v>846</v>
      </c>
      <c r="W835" s="4">
        <v>1750</v>
      </c>
      <c r="AD835"/>
      <c r="AE835"/>
      <c r="AH835" s="226" t="s">
        <v>20077</v>
      </c>
      <c r="AI835" s="226" t="s">
        <v>18159</v>
      </c>
      <c r="AJ835" s="226">
        <v>500200</v>
      </c>
    </row>
    <row r="836" spans="1:39" x14ac:dyDescent="0.25">
      <c r="A836" s="28" t="s">
        <v>11267</v>
      </c>
      <c r="B836" s="28"/>
      <c r="C836" s="28" t="s">
        <v>3665</v>
      </c>
      <c r="D836" s="29">
        <v>8651</v>
      </c>
      <c r="E836" s="29"/>
      <c r="F836" s="28" t="s">
        <v>6952</v>
      </c>
      <c r="G836" s="29">
        <v>33900</v>
      </c>
      <c r="H836" s="29"/>
      <c r="I836" s="28" t="s">
        <v>8778</v>
      </c>
      <c r="J836" s="29">
        <v>83310</v>
      </c>
      <c r="K836" s="29"/>
      <c r="L836" s="31" t="s">
        <v>17877</v>
      </c>
      <c r="M836" s="30">
        <v>494800</v>
      </c>
      <c r="V836" s="3" t="s">
        <v>847</v>
      </c>
      <c r="W836" s="4">
        <v>1750</v>
      </c>
      <c r="AD836"/>
      <c r="AE836"/>
      <c r="AH836" s="226" t="s">
        <v>20078</v>
      </c>
      <c r="AI836" s="226" t="s">
        <v>18160</v>
      </c>
      <c r="AJ836" s="226">
        <v>497500</v>
      </c>
    </row>
    <row r="837" spans="1:39" x14ac:dyDescent="0.25">
      <c r="A837" s="28" t="s">
        <v>11268</v>
      </c>
      <c r="B837" s="28"/>
      <c r="C837" s="28" t="s">
        <v>3666</v>
      </c>
      <c r="D837" s="29">
        <v>8649</v>
      </c>
      <c r="E837" s="29"/>
      <c r="F837" s="28" t="s">
        <v>6953</v>
      </c>
      <c r="G837" s="29">
        <v>33700</v>
      </c>
      <c r="H837" s="29"/>
      <c r="I837" s="28" t="s">
        <v>8779</v>
      </c>
      <c r="J837" s="29">
        <v>81600</v>
      </c>
      <c r="K837" s="29"/>
      <c r="L837" s="31" t="s">
        <v>17878</v>
      </c>
      <c r="M837" s="30">
        <v>497400</v>
      </c>
      <c r="V837" s="3" t="s">
        <v>848</v>
      </c>
      <c r="W837" s="4">
        <v>1750</v>
      </c>
      <c r="AD837"/>
      <c r="AE837"/>
      <c r="AH837" s="225" t="s">
        <v>20079</v>
      </c>
      <c r="AI837" s="225" t="s">
        <v>18161</v>
      </c>
      <c r="AJ837" s="225">
        <v>499200</v>
      </c>
      <c r="AK837" s="234">
        <f>AVERAGE(AJ813:AJ837)</f>
        <v>502936</v>
      </c>
      <c r="AL837" s="229" t="s">
        <v>17970</v>
      </c>
      <c r="AM837">
        <f>AK837/AK812-1</f>
        <v>-1.7276595744680767E-2</v>
      </c>
    </row>
    <row r="838" spans="1:39" x14ac:dyDescent="0.25">
      <c r="A838" s="28" t="s">
        <v>11269</v>
      </c>
      <c r="B838" s="28"/>
      <c r="C838" s="28" t="s">
        <v>3667</v>
      </c>
      <c r="D838" s="29">
        <v>8649</v>
      </c>
      <c r="E838" s="29"/>
      <c r="F838" s="28" t="s">
        <v>6954</v>
      </c>
      <c r="G838" s="29">
        <v>33600</v>
      </c>
      <c r="H838" s="29"/>
      <c r="I838" s="28" t="s">
        <v>8780</v>
      </c>
      <c r="J838" s="29">
        <v>80140</v>
      </c>
      <c r="K838" s="29"/>
      <c r="L838" s="31" t="s">
        <v>17879</v>
      </c>
      <c r="M838" s="30">
        <v>496000</v>
      </c>
      <c r="V838" s="3" t="s">
        <v>849</v>
      </c>
      <c r="W838" s="4">
        <v>1750</v>
      </c>
      <c r="AD838"/>
      <c r="AE838"/>
      <c r="AH838" s="226" t="s">
        <v>20080</v>
      </c>
      <c r="AI838" s="226" t="s">
        <v>18162</v>
      </c>
      <c r="AJ838" s="226">
        <v>501200</v>
      </c>
    </row>
    <row r="839" spans="1:39" x14ac:dyDescent="0.25">
      <c r="A839" s="28" t="s">
        <v>11270</v>
      </c>
      <c r="B839" s="28"/>
      <c r="C839" s="28" t="s">
        <v>3668</v>
      </c>
      <c r="D839" s="29">
        <v>8651</v>
      </c>
      <c r="E839" s="29"/>
      <c r="F839" s="28" t="s">
        <v>6955</v>
      </c>
      <c r="G839" s="29">
        <v>33650</v>
      </c>
      <c r="H839" s="29"/>
      <c r="I839" s="28" t="s">
        <v>8781</v>
      </c>
      <c r="J839" s="29">
        <v>78470</v>
      </c>
      <c r="K839" s="29"/>
      <c r="L839" s="31" t="s">
        <v>17880</v>
      </c>
      <c r="M839" s="30">
        <v>495700</v>
      </c>
      <c r="V839" s="3" t="s">
        <v>850</v>
      </c>
      <c r="W839" s="4">
        <v>1750</v>
      </c>
      <c r="AD839"/>
      <c r="AE839"/>
      <c r="AH839" s="225" t="s">
        <v>20081</v>
      </c>
      <c r="AI839" s="225" t="s">
        <v>18163</v>
      </c>
      <c r="AJ839" s="225">
        <v>499000</v>
      </c>
    </row>
    <row r="840" spans="1:39" x14ac:dyDescent="0.25">
      <c r="A840" s="28" t="s">
        <v>11271</v>
      </c>
      <c r="B840" s="28"/>
      <c r="C840" s="28" t="s">
        <v>3669</v>
      </c>
      <c r="D840" s="29">
        <v>8653</v>
      </c>
      <c r="E840" s="29"/>
      <c r="F840" s="28" t="s">
        <v>6956</v>
      </c>
      <c r="G840" s="29"/>
      <c r="H840" s="29"/>
      <c r="I840" s="28" t="s">
        <v>8782</v>
      </c>
      <c r="J840" s="29">
        <v>80370</v>
      </c>
      <c r="K840" s="29"/>
      <c r="L840" s="31" t="s">
        <v>17881</v>
      </c>
      <c r="M840" s="30">
        <v>496400</v>
      </c>
      <c r="V840" s="3" t="s">
        <v>851</v>
      </c>
      <c r="W840" s="4">
        <v>1750</v>
      </c>
      <c r="AD840"/>
      <c r="AE840"/>
      <c r="AH840" s="226" t="s">
        <v>20082</v>
      </c>
      <c r="AI840" s="226" t="s">
        <v>18164</v>
      </c>
      <c r="AJ840" s="226">
        <v>500500</v>
      </c>
    </row>
    <row r="841" spans="1:39" x14ac:dyDescent="0.25">
      <c r="A841" s="28" t="s">
        <v>11272</v>
      </c>
      <c r="B841" s="28"/>
      <c r="C841" s="28" t="s">
        <v>3670</v>
      </c>
      <c r="D841" s="29">
        <v>8658</v>
      </c>
      <c r="E841" s="29"/>
      <c r="F841" s="28" t="s">
        <v>6957</v>
      </c>
      <c r="G841" s="29">
        <v>33200</v>
      </c>
      <c r="H841" s="29"/>
      <c r="I841" s="28" t="s">
        <v>8783</v>
      </c>
      <c r="J841" s="29">
        <v>80190</v>
      </c>
      <c r="K841" s="29"/>
      <c r="L841" s="31" t="s">
        <v>17882</v>
      </c>
      <c r="M841" s="30">
        <v>496200</v>
      </c>
      <c r="V841" s="3" t="s">
        <v>852</v>
      </c>
      <c r="W841" s="4">
        <v>1750</v>
      </c>
      <c r="AD841"/>
      <c r="AE841"/>
      <c r="AH841" s="225" t="s">
        <v>20083</v>
      </c>
      <c r="AI841" s="225" t="s">
        <v>18165</v>
      </c>
      <c r="AJ841" s="225">
        <v>499500</v>
      </c>
    </row>
    <row r="842" spans="1:39" x14ac:dyDescent="0.25">
      <c r="A842" s="28" t="s">
        <v>11273</v>
      </c>
      <c r="B842" s="28"/>
      <c r="C842" s="28" t="s">
        <v>3671</v>
      </c>
      <c r="D842" s="29">
        <v>8657</v>
      </c>
      <c r="E842" s="29"/>
      <c r="F842" s="28" t="s">
        <v>6958</v>
      </c>
      <c r="G842" s="29">
        <v>32950</v>
      </c>
      <c r="H842" s="29"/>
      <c r="I842" s="28" t="s">
        <v>8784</v>
      </c>
      <c r="J842" s="29">
        <v>79860</v>
      </c>
      <c r="K842" s="29"/>
      <c r="L842" s="31" t="s">
        <v>17883</v>
      </c>
      <c r="M842" s="30">
        <v>496300</v>
      </c>
      <c r="V842" s="3" t="s">
        <v>853</v>
      </c>
      <c r="W842" s="4">
        <v>1750</v>
      </c>
      <c r="AD842"/>
      <c r="AE842"/>
      <c r="AH842" s="226" t="s">
        <v>20084</v>
      </c>
      <c r="AI842" s="226" t="s">
        <v>18166</v>
      </c>
      <c r="AJ842" s="226">
        <v>501000</v>
      </c>
    </row>
    <row r="843" spans="1:39" x14ac:dyDescent="0.25">
      <c r="A843" s="28" t="s">
        <v>11274</v>
      </c>
      <c r="B843" s="28"/>
      <c r="C843" s="28" t="s">
        <v>3672</v>
      </c>
      <c r="D843" s="29">
        <v>8656</v>
      </c>
      <c r="E843" s="29"/>
      <c r="F843" s="28" t="s">
        <v>6959</v>
      </c>
      <c r="G843" s="29">
        <v>33350</v>
      </c>
      <c r="H843" s="29"/>
      <c r="I843" s="28" t="s">
        <v>8785</v>
      </c>
      <c r="J843" s="29">
        <v>79460</v>
      </c>
      <c r="K843" s="29"/>
      <c r="L843" s="31" t="s">
        <v>17884</v>
      </c>
      <c r="M843" s="30">
        <v>500000</v>
      </c>
      <c r="V843" s="3" t="s">
        <v>854</v>
      </c>
      <c r="W843" s="4">
        <v>1750</v>
      </c>
      <c r="AD843"/>
      <c r="AE843"/>
      <c r="AH843" s="225" t="s">
        <v>20085</v>
      </c>
      <c r="AI843" s="225" t="s">
        <v>18167</v>
      </c>
      <c r="AJ843" s="225">
        <v>501000</v>
      </c>
    </row>
    <row r="844" spans="1:39" x14ac:dyDescent="0.25">
      <c r="A844" s="28" t="s">
        <v>11275</v>
      </c>
      <c r="B844" s="28"/>
      <c r="C844" s="28" t="s">
        <v>3673</v>
      </c>
      <c r="D844" s="29">
        <v>8656</v>
      </c>
      <c r="E844" s="29"/>
      <c r="F844" s="28" t="s">
        <v>6960</v>
      </c>
      <c r="G844" s="29">
        <v>33100</v>
      </c>
      <c r="H844" s="29"/>
      <c r="I844" s="28" t="s">
        <v>8786</v>
      </c>
      <c r="J844" s="29">
        <v>77850</v>
      </c>
      <c r="K844" s="29"/>
      <c r="L844" s="31" t="s">
        <v>17885</v>
      </c>
      <c r="M844" s="30">
        <v>507000</v>
      </c>
      <c r="V844" s="3" t="s">
        <v>855</v>
      </c>
      <c r="W844" s="4">
        <v>1750</v>
      </c>
      <c r="AD844"/>
      <c r="AE844"/>
      <c r="AH844" s="226" t="s">
        <v>20086</v>
      </c>
      <c r="AI844" s="226" t="s">
        <v>18168</v>
      </c>
      <c r="AJ844" s="226">
        <v>505500</v>
      </c>
    </row>
    <row r="845" spans="1:39" x14ac:dyDescent="0.25">
      <c r="A845" s="28" t="s">
        <v>11276</v>
      </c>
      <c r="B845" s="28"/>
      <c r="C845" s="28" t="s">
        <v>3674</v>
      </c>
      <c r="D845" s="29">
        <v>8654</v>
      </c>
      <c r="E845" s="29"/>
      <c r="F845" s="28" t="s">
        <v>6961</v>
      </c>
      <c r="G845" s="29">
        <v>33000</v>
      </c>
      <c r="H845" s="29"/>
      <c r="I845" s="28" t="s">
        <v>8787</v>
      </c>
      <c r="J845" s="29"/>
      <c r="K845" s="29"/>
      <c r="L845" s="31" t="s">
        <v>17886</v>
      </c>
      <c r="M845" s="30">
        <v>524300</v>
      </c>
      <c r="V845" s="3" t="s">
        <v>856</v>
      </c>
      <c r="W845" s="4">
        <v>1750</v>
      </c>
      <c r="AD845"/>
      <c r="AE845"/>
      <c r="AH845" s="225" t="s">
        <v>20087</v>
      </c>
      <c r="AI845" s="225" t="s">
        <v>18169</v>
      </c>
      <c r="AJ845" s="225">
        <v>505200</v>
      </c>
    </row>
    <row r="846" spans="1:39" x14ac:dyDescent="0.25">
      <c r="A846" s="28" t="s">
        <v>11277</v>
      </c>
      <c r="B846" s="28"/>
      <c r="C846" s="28" t="s">
        <v>3675</v>
      </c>
      <c r="D846" s="29">
        <v>8654</v>
      </c>
      <c r="E846" s="29"/>
      <c r="F846" s="28" t="s">
        <v>6962</v>
      </c>
      <c r="G846" s="29">
        <v>33150</v>
      </c>
      <c r="H846" s="29"/>
      <c r="I846" s="28" t="s">
        <v>8788</v>
      </c>
      <c r="J846" s="29">
        <v>77900</v>
      </c>
      <c r="K846" s="29"/>
      <c r="L846" s="31" t="s">
        <v>17887</v>
      </c>
      <c r="M846" s="30">
        <v>527500</v>
      </c>
      <c r="V846" s="3" t="s">
        <v>857</v>
      </c>
      <c r="W846" s="4">
        <v>1750</v>
      </c>
      <c r="AD846"/>
      <c r="AE846"/>
      <c r="AH846" s="226" t="s">
        <v>20088</v>
      </c>
      <c r="AI846" s="226" t="s">
        <v>18170</v>
      </c>
      <c r="AJ846" s="226">
        <v>505500</v>
      </c>
      <c r="AM846" s="239">
        <f>AJ862/AJ837-1</f>
        <v>8.5336538461538547E-2</v>
      </c>
    </row>
    <row r="847" spans="1:39" x14ac:dyDescent="0.25">
      <c r="A847" s="28" t="s">
        <v>11278</v>
      </c>
      <c r="B847" s="28"/>
      <c r="C847" s="28" t="s">
        <v>3676</v>
      </c>
      <c r="D847" s="29">
        <v>8658</v>
      </c>
      <c r="E847" s="29"/>
      <c r="F847" s="28" t="s">
        <v>6963</v>
      </c>
      <c r="G847" s="29"/>
      <c r="H847" s="29"/>
      <c r="I847" s="28" t="s">
        <v>8789</v>
      </c>
      <c r="J847" s="29">
        <v>78220</v>
      </c>
      <c r="K847" s="29"/>
      <c r="L847" s="31" t="s">
        <v>17888</v>
      </c>
      <c r="M847" s="30">
        <v>523000</v>
      </c>
      <c r="V847" s="3" t="s">
        <v>858</v>
      </c>
      <c r="W847" s="4">
        <v>1750</v>
      </c>
      <c r="AD847"/>
      <c r="AE847"/>
      <c r="AH847" s="225" t="s">
        <v>20089</v>
      </c>
      <c r="AI847" s="225" t="s">
        <v>18171</v>
      </c>
      <c r="AJ847" s="225">
        <v>505500</v>
      </c>
    </row>
    <row r="848" spans="1:39" x14ac:dyDescent="0.25">
      <c r="A848" s="28" t="s">
        <v>11279</v>
      </c>
      <c r="B848" s="28"/>
      <c r="C848" s="28" t="s">
        <v>3677</v>
      </c>
      <c r="D848" s="29">
        <v>8662</v>
      </c>
      <c r="E848" s="29"/>
      <c r="F848" s="28" t="s">
        <v>6964</v>
      </c>
      <c r="G848" s="29">
        <v>32850</v>
      </c>
      <c r="H848" s="29"/>
      <c r="I848" s="28" t="s">
        <v>8790</v>
      </c>
      <c r="J848" s="29">
        <v>79610</v>
      </c>
      <c r="K848" s="29"/>
      <c r="L848" s="31" t="s">
        <v>17889</v>
      </c>
      <c r="M848" s="30">
        <v>516500</v>
      </c>
      <c r="V848" s="3" t="s">
        <v>859</v>
      </c>
      <c r="W848" s="4">
        <v>1750</v>
      </c>
      <c r="AD848"/>
      <c r="AE848"/>
      <c r="AH848" s="226" t="s">
        <v>20090</v>
      </c>
      <c r="AI848" s="226" t="s">
        <v>18172</v>
      </c>
      <c r="AJ848" s="226">
        <v>508000</v>
      </c>
    </row>
    <row r="849" spans="1:39" x14ac:dyDescent="0.25">
      <c r="A849" s="28" t="s">
        <v>11280</v>
      </c>
      <c r="B849" s="28"/>
      <c r="C849" s="28" t="s">
        <v>3678</v>
      </c>
      <c r="D849" s="29">
        <v>8666</v>
      </c>
      <c r="E849" s="29"/>
      <c r="F849" s="28" t="s">
        <v>6965</v>
      </c>
      <c r="G849" s="29">
        <v>32700</v>
      </c>
      <c r="H849" s="29"/>
      <c r="I849" s="28" t="s">
        <v>8791</v>
      </c>
      <c r="J849" s="29">
        <v>80740</v>
      </c>
      <c r="K849" s="29"/>
      <c r="L849" s="31" t="s">
        <v>17890</v>
      </c>
      <c r="M849" s="30">
        <v>515500</v>
      </c>
      <c r="V849" s="3" t="s">
        <v>860</v>
      </c>
      <c r="W849" s="4">
        <v>1750</v>
      </c>
      <c r="AD849"/>
      <c r="AE849"/>
      <c r="AH849" s="225" t="s">
        <v>20091</v>
      </c>
      <c r="AI849" s="225" t="s">
        <v>18173</v>
      </c>
      <c r="AJ849" s="225">
        <v>512500</v>
      </c>
    </row>
    <row r="850" spans="1:39" x14ac:dyDescent="0.25">
      <c r="A850" s="28" t="s">
        <v>11281</v>
      </c>
      <c r="B850" s="28"/>
      <c r="C850" s="28" t="s">
        <v>3679</v>
      </c>
      <c r="D850" s="29">
        <v>8665</v>
      </c>
      <c r="E850" s="29"/>
      <c r="F850" s="28" t="s">
        <v>6966</v>
      </c>
      <c r="G850" s="29">
        <v>32600</v>
      </c>
      <c r="H850" s="29"/>
      <c r="I850" s="28" t="s">
        <v>8792</v>
      </c>
      <c r="J850" s="29">
        <v>79190</v>
      </c>
      <c r="K850" s="29"/>
      <c r="L850" s="31" t="s">
        <v>17891</v>
      </c>
      <c r="M850" s="30">
        <v>510500</v>
      </c>
      <c r="V850" s="3" t="s">
        <v>861</v>
      </c>
      <c r="W850" s="4">
        <v>1750</v>
      </c>
      <c r="AD850"/>
      <c r="AE850"/>
      <c r="AH850" s="226" t="s">
        <v>20092</v>
      </c>
      <c r="AI850" s="226" t="s">
        <v>18174</v>
      </c>
      <c r="AJ850" s="226">
        <v>509500</v>
      </c>
    </row>
    <row r="851" spans="1:39" x14ac:dyDescent="0.25">
      <c r="A851" s="28" t="s">
        <v>11282</v>
      </c>
      <c r="B851" s="28"/>
      <c r="C851" s="28" t="s">
        <v>3680</v>
      </c>
      <c r="D851" s="29">
        <v>8663</v>
      </c>
      <c r="E851" s="29"/>
      <c r="F851" s="28" t="s">
        <v>6967</v>
      </c>
      <c r="G851" s="29">
        <v>32600</v>
      </c>
      <c r="H851" s="29"/>
      <c r="I851" s="28" t="s">
        <v>8793</v>
      </c>
      <c r="J851" s="29">
        <v>81950</v>
      </c>
      <c r="K851" s="29"/>
      <c r="L851" s="31" t="s">
        <v>17892</v>
      </c>
      <c r="M851" s="30">
        <v>508500</v>
      </c>
      <c r="V851" s="3" t="s">
        <v>862</v>
      </c>
      <c r="W851" s="4">
        <v>1750</v>
      </c>
      <c r="AD851"/>
      <c r="AE851"/>
      <c r="AH851" s="226" t="s">
        <v>20093</v>
      </c>
      <c r="AI851" s="226" t="s">
        <v>18175</v>
      </c>
      <c r="AJ851" s="226">
        <v>509400</v>
      </c>
    </row>
    <row r="852" spans="1:39" x14ac:dyDescent="0.25">
      <c r="A852" s="28" t="s">
        <v>11283</v>
      </c>
      <c r="B852" s="28"/>
      <c r="C852" s="28" t="s">
        <v>3681</v>
      </c>
      <c r="D852" s="29">
        <v>8663</v>
      </c>
      <c r="E852" s="29"/>
      <c r="F852" s="28" t="s">
        <v>6968</v>
      </c>
      <c r="G852" s="29">
        <v>32150</v>
      </c>
      <c r="H852" s="29"/>
      <c r="I852" s="28" t="s">
        <v>8794</v>
      </c>
      <c r="J852" s="29">
        <v>81340</v>
      </c>
      <c r="K852" s="29"/>
      <c r="L852" s="31" t="s">
        <v>17893</v>
      </c>
      <c r="M852" s="30">
        <v>503500</v>
      </c>
      <c r="V852" s="3" t="s">
        <v>863</v>
      </c>
      <c r="W852" s="4">
        <v>1750</v>
      </c>
      <c r="AD852"/>
      <c r="AE852"/>
      <c r="AH852" s="225" t="s">
        <v>20094</v>
      </c>
      <c r="AI852" s="225" t="s">
        <v>18176</v>
      </c>
      <c r="AJ852" s="225">
        <v>509300</v>
      </c>
    </row>
    <row r="853" spans="1:39" x14ac:dyDescent="0.25">
      <c r="A853" s="28" t="s">
        <v>11284</v>
      </c>
      <c r="B853" s="28"/>
      <c r="C853" s="28" t="s">
        <v>3682</v>
      </c>
      <c r="D853" s="29">
        <v>8665</v>
      </c>
      <c r="E853" s="29"/>
      <c r="F853" s="28" t="s">
        <v>6969</v>
      </c>
      <c r="G853" s="29">
        <v>31650</v>
      </c>
      <c r="H853" s="29"/>
      <c r="I853" s="28" t="s">
        <v>8795</v>
      </c>
      <c r="J853" s="29">
        <v>81960</v>
      </c>
      <c r="K853" s="29"/>
      <c r="L853" s="31" t="s">
        <v>17894</v>
      </c>
      <c r="M853" s="30">
        <v>510000</v>
      </c>
      <c r="V853" s="3" t="s">
        <v>864</v>
      </c>
      <c r="W853" s="4">
        <v>1750</v>
      </c>
      <c r="AD853"/>
      <c r="AE853"/>
      <c r="AH853" s="226" t="s">
        <v>20095</v>
      </c>
      <c r="AI853" s="226" t="s">
        <v>18177</v>
      </c>
      <c r="AJ853" s="226">
        <v>514000</v>
      </c>
    </row>
    <row r="854" spans="1:39" x14ac:dyDescent="0.25">
      <c r="A854" s="28" t="s">
        <v>11285</v>
      </c>
      <c r="B854" s="28"/>
      <c r="C854" s="28" t="s">
        <v>3683</v>
      </c>
      <c r="D854" s="29">
        <v>8665</v>
      </c>
      <c r="E854" s="29"/>
      <c r="F854" s="28" t="s">
        <v>6970</v>
      </c>
      <c r="G854" s="29"/>
      <c r="H854" s="29"/>
      <c r="I854" s="28" t="s">
        <v>8796</v>
      </c>
      <c r="J854" s="29">
        <v>81490</v>
      </c>
      <c r="K854" s="29"/>
      <c r="L854" s="31" t="s">
        <v>17895</v>
      </c>
      <c r="M854" s="30">
        <v>513000</v>
      </c>
      <c r="V854" s="3" t="s">
        <v>865</v>
      </c>
      <c r="W854" s="4">
        <v>1750</v>
      </c>
      <c r="AD854"/>
      <c r="AE854"/>
      <c r="AH854" s="225" t="s">
        <v>20096</v>
      </c>
      <c r="AI854" s="225" t="s">
        <v>18178</v>
      </c>
      <c r="AJ854" s="225">
        <v>519500</v>
      </c>
    </row>
    <row r="855" spans="1:39" x14ac:dyDescent="0.25">
      <c r="A855" s="28" t="s">
        <v>11286</v>
      </c>
      <c r="B855" s="28"/>
      <c r="C855" s="28" t="s">
        <v>3684</v>
      </c>
      <c r="D855" s="29">
        <v>8668</v>
      </c>
      <c r="E855" s="29"/>
      <c r="F855" s="28" t="s">
        <v>6971</v>
      </c>
      <c r="G855" s="29">
        <v>31000</v>
      </c>
      <c r="H855" s="29"/>
      <c r="I855" s="28" t="s">
        <v>8797</v>
      </c>
      <c r="J855" s="29">
        <v>86500</v>
      </c>
      <c r="K855" s="29"/>
      <c r="L855" s="31" t="s">
        <v>17896</v>
      </c>
      <c r="M855" s="30">
        <v>512000</v>
      </c>
      <c r="V855" s="3" t="s">
        <v>866</v>
      </c>
      <c r="W855" s="4">
        <v>1750</v>
      </c>
      <c r="AD855"/>
      <c r="AE855"/>
      <c r="AH855" s="226" t="s">
        <v>20097</v>
      </c>
      <c r="AI855" s="226" t="s">
        <v>18179</v>
      </c>
      <c r="AJ855" s="226">
        <v>514500</v>
      </c>
    </row>
    <row r="856" spans="1:39" x14ac:dyDescent="0.25">
      <c r="A856" s="28" t="s">
        <v>11287</v>
      </c>
      <c r="B856" s="28"/>
      <c r="C856" s="28" t="s">
        <v>3685</v>
      </c>
      <c r="D856" s="29">
        <v>8668</v>
      </c>
      <c r="E856" s="29"/>
      <c r="F856" s="28" t="s">
        <v>6972</v>
      </c>
      <c r="G856" s="29">
        <v>31150</v>
      </c>
      <c r="H856" s="29"/>
      <c r="I856" s="28" t="s">
        <v>8798</v>
      </c>
      <c r="J856" s="29"/>
      <c r="K856" s="29"/>
      <c r="L856" s="31" t="s">
        <v>17897</v>
      </c>
      <c r="M856" s="30">
        <v>502200</v>
      </c>
      <c r="V856" s="3" t="s">
        <v>867</v>
      </c>
      <c r="W856" s="4">
        <v>1750</v>
      </c>
      <c r="AD856"/>
      <c r="AE856"/>
      <c r="AH856" s="225" t="s">
        <v>20098</v>
      </c>
      <c r="AI856" s="225" t="s">
        <v>18180</v>
      </c>
      <c r="AJ856" s="225">
        <v>523500</v>
      </c>
    </row>
    <row r="857" spans="1:39" x14ac:dyDescent="0.25">
      <c r="A857" s="28" t="s">
        <v>11288</v>
      </c>
      <c r="B857" s="28"/>
      <c r="C857" s="28" t="s">
        <v>3686</v>
      </c>
      <c r="D857" s="29">
        <v>8678</v>
      </c>
      <c r="E857" s="29"/>
      <c r="F857" s="28" t="s">
        <v>6973</v>
      </c>
      <c r="G857" s="29"/>
      <c r="H857" s="29"/>
      <c r="I857" s="28" t="s">
        <v>8799</v>
      </c>
      <c r="J857" s="29">
        <v>93700</v>
      </c>
      <c r="K857" s="29"/>
      <c r="L857" s="31" t="s">
        <v>17900</v>
      </c>
      <c r="M857" s="30">
        <v>506200</v>
      </c>
      <c r="V857" s="3" t="s">
        <v>868</v>
      </c>
      <c r="W857" s="4">
        <v>1750</v>
      </c>
      <c r="AD857"/>
      <c r="AE857"/>
      <c r="AH857" s="226" t="s">
        <v>20099</v>
      </c>
      <c r="AI857" s="226" t="s">
        <v>18181</v>
      </c>
      <c r="AJ857" s="226">
        <v>520800</v>
      </c>
    </row>
    <row r="858" spans="1:39" x14ac:dyDescent="0.25">
      <c r="A858" s="28" t="s">
        <v>11289</v>
      </c>
      <c r="B858" s="28"/>
      <c r="C858" s="28" t="s">
        <v>3687</v>
      </c>
      <c r="D858" s="29">
        <v>8678</v>
      </c>
      <c r="E858" s="29"/>
      <c r="F858" s="28" t="s">
        <v>6974</v>
      </c>
      <c r="G858" s="29">
        <v>31200</v>
      </c>
      <c r="H858" s="29"/>
      <c r="I858" s="28" t="s">
        <v>8800</v>
      </c>
      <c r="J858" s="29">
        <v>94060</v>
      </c>
      <c r="K858" s="29"/>
      <c r="L858" s="31" t="s">
        <v>17901</v>
      </c>
      <c r="M858" s="30">
        <v>507500</v>
      </c>
      <c r="V858" s="3" t="s">
        <v>869</v>
      </c>
      <c r="W858" s="4">
        <v>1750</v>
      </c>
      <c r="AD858"/>
      <c r="AE858"/>
      <c r="AH858" s="225" t="s">
        <v>20100</v>
      </c>
      <c r="AI858" s="225" t="s">
        <v>18182</v>
      </c>
      <c r="AJ858" s="225">
        <v>525000</v>
      </c>
    </row>
    <row r="859" spans="1:39" x14ac:dyDescent="0.25">
      <c r="A859" s="28" t="s">
        <v>11290</v>
      </c>
      <c r="B859" s="28"/>
      <c r="C859" s="28" t="s">
        <v>3688</v>
      </c>
      <c r="D859" s="29">
        <v>8689</v>
      </c>
      <c r="E859" s="29"/>
      <c r="F859" s="28" t="s">
        <v>6975</v>
      </c>
      <c r="G859" s="29">
        <v>31650</v>
      </c>
      <c r="H859" s="29"/>
      <c r="I859" s="28" t="s">
        <v>8801</v>
      </c>
      <c r="J859" s="29">
        <v>91550</v>
      </c>
      <c r="K859" s="29"/>
      <c r="L859" s="31" t="s">
        <v>17902</v>
      </c>
      <c r="M859" s="30">
        <v>508000</v>
      </c>
      <c r="V859" s="3" t="s">
        <v>870</v>
      </c>
      <c r="W859" s="4">
        <v>1750</v>
      </c>
      <c r="AD859"/>
      <c r="AE859"/>
      <c r="AH859" s="226" t="s">
        <v>20101</v>
      </c>
      <c r="AI859" s="226" t="s">
        <v>18183</v>
      </c>
      <c r="AJ859" s="226">
        <v>529500</v>
      </c>
    </row>
    <row r="860" spans="1:39" x14ac:dyDescent="0.25">
      <c r="A860" s="28" t="s">
        <v>11291</v>
      </c>
      <c r="B860" s="28"/>
      <c r="C860" s="28" t="s">
        <v>3689</v>
      </c>
      <c r="D860" s="29">
        <v>8693</v>
      </c>
      <c r="E860" s="29"/>
      <c r="F860" s="28" t="s">
        <v>6976</v>
      </c>
      <c r="G860" s="29">
        <v>31600</v>
      </c>
      <c r="H860" s="29"/>
      <c r="I860" s="28" t="s">
        <v>8802</v>
      </c>
      <c r="J860" s="29">
        <v>93160</v>
      </c>
      <c r="K860" s="29"/>
      <c r="L860" s="31" t="s">
        <v>17903</v>
      </c>
      <c r="M860" s="30">
        <v>511500</v>
      </c>
      <c r="V860" s="3" t="s">
        <v>871</v>
      </c>
      <c r="W860" s="4">
        <v>1750</v>
      </c>
      <c r="AD860"/>
      <c r="AE860"/>
      <c r="AH860" s="225" t="s">
        <v>20102</v>
      </c>
      <c r="AI860" s="225" t="s">
        <v>18184</v>
      </c>
      <c r="AJ860" s="225">
        <v>537500</v>
      </c>
    </row>
    <row r="861" spans="1:39" x14ac:dyDescent="0.25">
      <c r="A861" s="28" t="s">
        <v>11292</v>
      </c>
      <c r="B861" s="28"/>
      <c r="C861" s="28" t="s">
        <v>3690</v>
      </c>
      <c r="D861" s="29">
        <v>8692</v>
      </c>
      <c r="E861" s="29"/>
      <c r="F861" s="28" t="s">
        <v>6977</v>
      </c>
      <c r="G861" s="29"/>
      <c r="H861" s="29"/>
      <c r="I861" s="28" t="s">
        <v>8803</v>
      </c>
      <c r="J861" s="29">
        <v>94560</v>
      </c>
      <c r="K861" s="29"/>
      <c r="L861" s="31" t="s">
        <v>17904</v>
      </c>
      <c r="M861" s="30">
        <v>517000</v>
      </c>
      <c r="V861" s="3" t="s">
        <v>872</v>
      </c>
      <c r="W861" s="4">
        <v>1750</v>
      </c>
      <c r="AD861"/>
      <c r="AE861"/>
      <c r="AH861" s="226" t="s">
        <v>20103</v>
      </c>
      <c r="AI861" s="226" t="s">
        <v>18185</v>
      </c>
      <c r="AJ861" s="226">
        <v>540500</v>
      </c>
    </row>
    <row r="862" spans="1:39" x14ac:dyDescent="0.25">
      <c r="A862" s="28" t="s">
        <v>11293</v>
      </c>
      <c r="B862" s="28"/>
      <c r="C862" s="28" t="s">
        <v>3691</v>
      </c>
      <c r="D862" s="29">
        <v>8695</v>
      </c>
      <c r="E862" s="29"/>
      <c r="F862" s="28" t="s">
        <v>6978</v>
      </c>
      <c r="G862" s="29">
        <v>31700</v>
      </c>
      <c r="H862" s="29"/>
      <c r="I862" s="28" t="s">
        <v>8804</v>
      </c>
      <c r="J862" s="29">
        <v>96940</v>
      </c>
      <c r="K862" s="29"/>
      <c r="L862" s="31" t="s">
        <v>17905</v>
      </c>
      <c r="M862" s="30">
        <v>521500</v>
      </c>
      <c r="V862" s="3" t="s">
        <v>873</v>
      </c>
      <c r="W862" s="4">
        <v>1750</v>
      </c>
      <c r="AD862"/>
      <c r="AE862"/>
      <c r="AH862" s="225" t="s">
        <v>20104</v>
      </c>
      <c r="AI862" s="225" t="s">
        <v>18186</v>
      </c>
      <c r="AJ862" s="225">
        <v>541800</v>
      </c>
      <c r="AK862" s="234">
        <f>AVERAGE(AJ838:AJ862)</f>
        <v>513568</v>
      </c>
      <c r="AL862" s="229" t="s">
        <v>17971</v>
      </c>
      <c r="AM862">
        <f>AK862/AK837-1</f>
        <v>2.113986670272161E-2</v>
      </c>
    </row>
    <row r="863" spans="1:39" x14ac:dyDescent="0.25">
      <c r="A863" s="28" t="s">
        <v>11294</v>
      </c>
      <c r="B863" s="28"/>
      <c r="C863" s="28" t="s">
        <v>3692</v>
      </c>
      <c r="D863" s="29">
        <v>8703</v>
      </c>
      <c r="E863" s="29"/>
      <c r="F863" s="28" t="s">
        <v>6979</v>
      </c>
      <c r="G863" s="29">
        <v>31800</v>
      </c>
      <c r="H863" s="29"/>
      <c r="I863" s="28" t="s">
        <v>8805</v>
      </c>
      <c r="J863" s="29">
        <v>116500</v>
      </c>
      <c r="K863" s="29"/>
      <c r="L863" s="31" t="s">
        <v>17906</v>
      </c>
      <c r="M863" s="30">
        <v>513500</v>
      </c>
      <c r="V863" s="3" t="s">
        <v>874</v>
      </c>
      <c r="W863" s="4">
        <v>1750</v>
      </c>
      <c r="AD863"/>
      <c r="AE863"/>
      <c r="AH863" s="226" t="s">
        <v>20105</v>
      </c>
      <c r="AI863" s="226" t="s">
        <v>18187</v>
      </c>
      <c r="AJ863" s="226">
        <v>538500</v>
      </c>
    </row>
    <row r="864" spans="1:39" x14ac:dyDescent="0.25">
      <c r="A864" s="28" t="s">
        <v>11295</v>
      </c>
      <c r="B864" s="28"/>
      <c r="C864" s="28" t="s">
        <v>3693</v>
      </c>
      <c r="D864" s="29">
        <v>8705</v>
      </c>
      <c r="E864" s="29"/>
      <c r="F864" s="28" t="s">
        <v>6980</v>
      </c>
      <c r="G864" s="29">
        <v>31700</v>
      </c>
      <c r="H864" s="29"/>
      <c r="I864" s="28" t="s">
        <v>8806</v>
      </c>
      <c r="J864" s="29">
        <v>114700</v>
      </c>
      <c r="K864" s="29"/>
      <c r="L864" s="31" t="s">
        <v>17907</v>
      </c>
      <c r="M864" s="30">
        <v>515500</v>
      </c>
      <c r="V864" s="3" t="s">
        <v>875</v>
      </c>
      <c r="W864" s="4">
        <v>1750</v>
      </c>
      <c r="AD864"/>
      <c r="AE864"/>
      <c r="AH864" s="225" t="s">
        <v>20106</v>
      </c>
      <c r="AI864" s="225" t="s">
        <v>18188</v>
      </c>
      <c r="AJ864" s="225">
        <v>540000</v>
      </c>
    </row>
    <row r="865" spans="1:38" x14ac:dyDescent="0.25">
      <c r="A865" s="28" t="s">
        <v>11296</v>
      </c>
      <c r="B865" s="28"/>
      <c r="C865" s="28" t="s">
        <v>3694</v>
      </c>
      <c r="D865" s="29">
        <v>8705</v>
      </c>
      <c r="E865" s="29"/>
      <c r="F865" s="28" t="s">
        <v>6981</v>
      </c>
      <c r="G865" s="29"/>
      <c r="H865" s="29"/>
      <c r="I865" s="28" t="s">
        <v>8807</v>
      </c>
      <c r="J865" s="29">
        <v>105410</v>
      </c>
      <c r="K865" s="29"/>
      <c r="L865" s="31" t="s">
        <v>17908</v>
      </c>
      <c r="M865" s="30">
        <v>516000</v>
      </c>
      <c r="V865" s="3" t="s">
        <v>876</v>
      </c>
      <c r="W865" s="4">
        <v>1750</v>
      </c>
      <c r="AD865"/>
      <c r="AE865"/>
      <c r="AH865" s="226" t="s">
        <v>20107</v>
      </c>
      <c r="AI865" s="226" t="s">
        <v>18189</v>
      </c>
      <c r="AJ865" s="226">
        <v>548800</v>
      </c>
    </row>
    <row r="866" spans="1:38" x14ac:dyDescent="0.25">
      <c r="A866" s="28" t="s">
        <v>11297</v>
      </c>
      <c r="B866" s="28"/>
      <c r="C866" s="28" t="s">
        <v>3695</v>
      </c>
      <c r="D866" s="29">
        <v>8709</v>
      </c>
      <c r="E866" s="29"/>
      <c r="F866" s="28" t="s">
        <v>6982</v>
      </c>
      <c r="G866" s="29">
        <v>31700</v>
      </c>
      <c r="H866" s="29"/>
      <c r="I866" s="28" t="s">
        <v>8808</v>
      </c>
      <c r="J866" s="29">
        <v>105980</v>
      </c>
      <c r="K866" s="29"/>
      <c r="L866" s="31" t="s">
        <v>17909</v>
      </c>
      <c r="M866" s="30">
        <v>517700</v>
      </c>
      <c r="V866" s="3" t="s">
        <v>877</v>
      </c>
      <c r="W866" s="4">
        <v>1750</v>
      </c>
      <c r="AD866"/>
      <c r="AE866"/>
      <c r="AH866" s="225" t="s">
        <v>20108</v>
      </c>
      <c r="AI866" s="225" t="s">
        <v>18190</v>
      </c>
      <c r="AJ866" s="225">
        <v>554500</v>
      </c>
    </row>
    <row r="867" spans="1:38" x14ac:dyDescent="0.25">
      <c r="A867" s="28" t="s">
        <v>11298</v>
      </c>
      <c r="B867" s="28"/>
      <c r="C867" s="28" t="s">
        <v>3696</v>
      </c>
      <c r="D867" s="29">
        <v>8709</v>
      </c>
      <c r="E867" s="29"/>
      <c r="F867" s="28" t="s">
        <v>6983</v>
      </c>
      <c r="G867" s="29">
        <v>31800</v>
      </c>
      <c r="H867" s="29"/>
      <c r="I867" s="28" t="s">
        <v>8809</v>
      </c>
      <c r="J867" s="29">
        <v>112960</v>
      </c>
      <c r="K867" s="29"/>
      <c r="L867" s="31" t="s">
        <v>17910</v>
      </c>
      <c r="M867" s="30">
        <v>521500</v>
      </c>
      <c r="V867" s="3" t="s">
        <v>878</v>
      </c>
      <c r="W867" s="4">
        <v>1750</v>
      </c>
      <c r="AD867"/>
      <c r="AE867"/>
      <c r="AH867" s="226" t="s">
        <v>20109</v>
      </c>
      <c r="AI867" s="226" t="s">
        <v>18191</v>
      </c>
      <c r="AJ867" s="226">
        <v>551200</v>
      </c>
    </row>
    <row r="868" spans="1:38" x14ac:dyDescent="0.25">
      <c r="A868" s="28" t="s">
        <v>11299</v>
      </c>
      <c r="B868" s="28"/>
      <c r="C868" s="28" t="s">
        <v>3697</v>
      </c>
      <c r="D868" s="29">
        <v>8709</v>
      </c>
      <c r="E868" s="29"/>
      <c r="F868" s="28" t="s">
        <v>6984</v>
      </c>
      <c r="G868" s="29"/>
      <c r="H868" s="29"/>
      <c r="I868" s="28" t="s">
        <v>8810</v>
      </c>
      <c r="J868" s="29">
        <v>105770</v>
      </c>
      <c r="K868" s="29"/>
      <c r="L868" s="31" t="s">
        <v>17911</v>
      </c>
      <c r="M868" s="30">
        <v>511300</v>
      </c>
      <c r="V868" s="3" t="s">
        <v>879</v>
      </c>
      <c r="W868" s="4">
        <v>1750</v>
      </c>
      <c r="AD868"/>
      <c r="AE868"/>
      <c r="AH868" s="225" t="s">
        <v>20110</v>
      </c>
      <c r="AI868" s="225" t="s">
        <v>18192</v>
      </c>
      <c r="AJ868" s="225">
        <v>559200</v>
      </c>
    </row>
    <row r="869" spans="1:38" x14ac:dyDescent="0.25">
      <c r="A869" s="28" t="s">
        <v>11300</v>
      </c>
      <c r="B869" s="28"/>
      <c r="C869" s="28" t="s">
        <v>3698</v>
      </c>
      <c r="D869" s="29">
        <v>8712</v>
      </c>
      <c r="E869" s="29"/>
      <c r="F869" s="28" t="s">
        <v>6985</v>
      </c>
      <c r="G869" s="29">
        <v>32850</v>
      </c>
      <c r="H869" s="29"/>
      <c r="I869" s="28" t="s">
        <v>8811</v>
      </c>
      <c r="J869" s="29">
        <v>101480</v>
      </c>
      <c r="K869" s="29"/>
      <c r="L869" s="31" t="s">
        <v>17912</v>
      </c>
      <c r="M869" s="30">
        <v>513500</v>
      </c>
      <c r="V869" s="3" t="s">
        <v>880</v>
      </c>
      <c r="W869" s="4">
        <v>1750</v>
      </c>
      <c r="AD869"/>
      <c r="AE869"/>
      <c r="AH869" s="226" t="s">
        <v>20111</v>
      </c>
      <c r="AI869" s="226" t="s">
        <v>18193</v>
      </c>
      <c r="AJ869" s="226">
        <v>561000</v>
      </c>
    </row>
    <row r="870" spans="1:38" x14ac:dyDescent="0.25">
      <c r="A870" s="28" t="s">
        <v>11301</v>
      </c>
      <c r="B870" s="28"/>
      <c r="C870" s="28" t="s">
        <v>3699</v>
      </c>
      <c r="D870" s="29">
        <v>8712</v>
      </c>
      <c r="E870" s="29"/>
      <c r="F870" s="28" t="s">
        <v>6986</v>
      </c>
      <c r="G870" s="29">
        <v>32400</v>
      </c>
      <c r="H870" s="29"/>
      <c r="I870" s="28" t="s">
        <v>8812</v>
      </c>
      <c r="J870" s="29">
        <v>98170</v>
      </c>
      <c r="K870" s="29"/>
      <c r="L870" s="31" t="s">
        <v>17913</v>
      </c>
      <c r="M870" s="30">
        <v>513500</v>
      </c>
      <c r="V870" s="3" t="s">
        <v>881</v>
      </c>
      <c r="W870" s="4">
        <v>1750</v>
      </c>
      <c r="AD870"/>
      <c r="AE870"/>
      <c r="AH870" s="226" t="s">
        <v>20112</v>
      </c>
      <c r="AI870" s="226" t="s">
        <v>18194</v>
      </c>
      <c r="AJ870" s="226">
        <v>582000</v>
      </c>
    </row>
    <row r="871" spans="1:38" x14ac:dyDescent="0.25">
      <c r="A871" s="28" t="s">
        <v>11302</v>
      </c>
      <c r="B871" s="28"/>
      <c r="C871" s="28" t="s">
        <v>3700</v>
      </c>
      <c r="D871" s="29">
        <v>8712</v>
      </c>
      <c r="E871" s="29"/>
      <c r="F871" s="28" t="s">
        <v>6987</v>
      </c>
      <c r="G871" s="29">
        <v>32000</v>
      </c>
      <c r="H871" s="29"/>
      <c r="I871" s="28" t="s">
        <v>8813</v>
      </c>
      <c r="J871" s="29">
        <v>95960</v>
      </c>
      <c r="K871" s="29"/>
      <c r="L871" s="31" t="s">
        <v>17914</v>
      </c>
      <c r="M871" s="30">
        <v>511700</v>
      </c>
      <c r="V871" s="3" t="s">
        <v>882</v>
      </c>
      <c r="W871" s="4">
        <v>1750</v>
      </c>
      <c r="AD871"/>
      <c r="AE871"/>
      <c r="AH871" s="225" t="s">
        <v>20113</v>
      </c>
      <c r="AI871" s="225" t="s">
        <v>18195</v>
      </c>
      <c r="AJ871" s="225">
        <v>583500</v>
      </c>
    </row>
    <row r="872" spans="1:38" x14ac:dyDescent="0.25">
      <c r="A872" s="28" t="s">
        <v>11303</v>
      </c>
      <c r="B872" s="28"/>
      <c r="C872" s="28" t="s">
        <v>3701</v>
      </c>
      <c r="D872" s="29">
        <v>8712</v>
      </c>
      <c r="E872" s="29"/>
      <c r="F872" s="28" t="s">
        <v>6988</v>
      </c>
      <c r="G872" s="29">
        <v>31900</v>
      </c>
      <c r="H872" s="29"/>
      <c r="I872" s="28" t="s">
        <v>8814</v>
      </c>
      <c r="J872" s="29">
        <v>89760</v>
      </c>
      <c r="K872" s="29"/>
      <c r="L872" s="31" t="s">
        <v>17915</v>
      </c>
      <c r="M872" s="30">
        <v>511500</v>
      </c>
      <c r="V872" s="3" t="s">
        <v>883</v>
      </c>
      <c r="W872" s="4">
        <v>1750</v>
      </c>
      <c r="AD872"/>
      <c r="AE872"/>
      <c r="AH872" s="226" t="s">
        <v>20114</v>
      </c>
      <c r="AI872" s="226" t="s">
        <v>18196</v>
      </c>
      <c r="AJ872" s="226">
        <v>585000</v>
      </c>
      <c r="AL872" s="237">
        <f>AJ888/AJ862-1</f>
        <v>5.2048726467331052E-2</v>
      </c>
    </row>
    <row r="873" spans="1:38" x14ac:dyDescent="0.25">
      <c r="A873" s="28" t="s">
        <v>11304</v>
      </c>
      <c r="B873" s="28"/>
      <c r="C873" s="28" t="s">
        <v>3702</v>
      </c>
      <c r="D873" s="29">
        <v>8710</v>
      </c>
      <c r="E873" s="29"/>
      <c r="F873" s="28" t="s">
        <v>6989</v>
      </c>
      <c r="G873" s="29">
        <v>32250</v>
      </c>
      <c r="H873" s="29"/>
      <c r="I873" s="28" t="s">
        <v>8815</v>
      </c>
      <c r="J873" s="29">
        <v>102540</v>
      </c>
      <c r="K873" s="29"/>
      <c r="L873" s="31" t="s">
        <v>17916</v>
      </c>
      <c r="M873" s="30">
        <v>514000</v>
      </c>
      <c r="V873" s="3" t="s">
        <v>884</v>
      </c>
      <c r="W873" s="4">
        <v>1750</v>
      </c>
      <c r="AD873"/>
      <c r="AE873"/>
      <c r="AH873" s="225" t="s">
        <v>20115</v>
      </c>
      <c r="AI873" s="225" t="s">
        <v>18197</v>
      </c>
      <c r="AJ873" s="225">
        <v>579500</v>
      </c>
    </row>
    <row r="874" spans="1:38" x14ac:dyDescent="0.25">
      <c r="A874" s="28" t="s">
        <v>11305</v>
      </c>
      <c r="B874" s="28"/>
      <c r="C874" s="28" t="s">
        <v>3703</v>
      </c>
      <c r="D874" s="29">
        <v>8710</v>
      </c>
      <c r="E874" s="29"/>
      <c r="F874" s="28" t="s">
        <v>6990</v>
      </c>
      <c r="G874" s="29">
        <v>32150</v>
      </c>
      <c r="H874" s="29"/>
      <c r="I874" s="28" t="s">
        <v>8816</v>
      </c>
      <c r="J874" s="29">
        <v>103360</v>
      </c>
      <c r="K874" s="29"/>
      <c r="L874" s="31" t="s">
        <v>17917</v>
      </c>
      <c r="M874" s="30">
        <v>513500</v>
      </c>
      <c r="V874" s="3" t="s">
        <v>885</v>
      </c>
      <c r="W874" s="4">
        <v>1750</v>
      </c>
      <c r="AD874"/>
      <c r="AE874"/>
      <c r="AH874" s="226" t="s">
        <v>20116</v>
      </c>
      <c r="AI874" s="226" t="s">
        <v>18198</v>
      </c>
      <c r="AJ874" s="226">
        <v>564000</v>
      </c>
    </row>
    <row r="875" spans="1:38" x14ac:dyDescent="0.25">
      <c r="A875" s="28" t="s">
        <v>11306</v>
      </c>
      <c r="B875" s="28"/>
      <c r="C875" s="28" t="s">
        <v>3704</v>
      </c>
      <c r="D875" s="29">
        <v>8712</v>
      </c>
      <c r="E875" s="29"/>
      <c r="F875" s="28" t="s">
        <v>6991</v>
      </c>
      <c r="G875" s="29"/>
      <c r="H875" s="29"/>
      <c r="I875" s="28" t="s">
        <v>8817</v>
      </c>
      <c r="J875" s="29">
        <v>109430</v>
      </c>
      <c r="K875" s="29"/>
      <c r="L875" s="31" t="s">
        <v>17918</v>
      </c>
      <c r="M875" s="30">
        <v>513800</v>
      </c>
      <c r="V875" s="3" t="s">
        <v>886</v>
      </c>
      <c r="W875" s="4">
        <v>1750</v>
      </c>
      <c r="AD875"/>
      <c r="AE875"/>
      <c r="AH875" s="226" t="s">
        <v>20117</v>
      </c>
      <c r="AI875" s="226" t="s">
        <v>18199</v>
      </c>
      <c r="AJ875" s="226">
        <v>551000</v>
      </c>
    </row>
    <row r="876" spans="1:38" x14ac:dyDescent="0.25">
      <c r="A876" s="28" t="s">
        <v>11307</v>
      </c>
      <c r="B876" s="28"/>
      <c r="C876" s="28" t="s">
        <v>3705</v>
      </c>
      <c r="D876" s="29">
        <v>8713</v>
      </c>
      <c r="E876" s="29"/>
      <c r="F876" s="28" t="s">
        <v>6992</v>
      </c>
      <c r="G876" s="29"/>
      <c r="H876" s="29"/>
      <c r="I876" s="28" t="s">
        <v>8818</v>
      </c>
      <c r="J876" s="29">
        <v>104280</v>
      </c>
      <c r="K876" s="29"/>
      <c r="L876" s="31" t="s">
        <v>17919</v>
      </c>
      <c r="M876" s="30">
        <v>511700</v>
      </c>
      <c r="V876" s="3" t="s">
        <v>887</v>
      </c>
      <c r="W876" s="4">
        <v>1750</v>
      </c>
      <c r="AD876"/>
      <c r="AE876"/>
      <c r="AH876" s="225" t="s">
        <v>20118</v>
      </c>
      <c r="AI876" s="225" t="s">
        <v>18200</v>
      </c>
      <c r="AJ876" s="225">
        <v>553000</v>
      </c>
    </row>
    <row r="877" spans="1:38" x14ac:dyDescent="0.25">
      <c r="A877" s="28" t="s">
        <v>11308</v>
      </c>
      <c r="B877" s="28"/>
      <c r="C877" s="28" t="s">
        <v>3706</v>
      </c>
      <c r="D877" s="29">
        <v>8716</v>
      </c>
      <c r="E877" s="29"/>
      <c r="F877" s="28" t="s">
        <v>6993</v>
      </c>
      <c r="G877" s="29">
        <v>32200</v>
      </c>
      <c r="H877" s="29"/>
      <c r="I877" s="28" t="s">
        <v>8819</v>
      </c>
      <c r="J877" s="29">
        <v>100850</v>
      </c>
      <c r="K877" s="29"/>
      <c r="L877" s="31" t="s">
        <v>17920</v>
      </c>
      <c r="M877" s="30">
        <v>510800</v>
      </c>
      <c r="V877" s="3" t="s">
        <v>888</v>
      </c>
      <c r="W877" s="4">
        <v>1750</v>
      </c>
      <c r="AD877"/>
      <c r="AE877"/>
      <c r="AH877" s="226" t="s">
        <v>20119</v>
      </c>
      <c r="AI877" s="226" t="s">
        <v>18201</v>
      </c>
      <c r="AJ877" s="226">
        <v>552500</v>
      </c>
    </row>
    <row r="878" spans="1:38" x14ac:dyDescent="0.25">
      <c r="A878" s="28" t="s">
        <v>11309</v>
      </c>
      <c r="B878" s="28"/>
      <c r="C878" s="28" t="s">
        <v>3707</v>
      </c>
      <c r="D878" s="29">
        <v>8717</v>
      </c>
      <c r="E878" s="29"/>
      <c r="F878" s="28" t="s">
        <v>6994</v>
      </c>
      <c r="G878" s="29">
        <v>32250</v>
      </c>
      <c r="H878" s="29"/>
      <c r="I878" s="28" t="s">
        <v>8820</v>
      </c>
      <c r="J878" s="29">
        <v>106260</v>
      </c>
      <c r="K878" s="29"/>
      <c r="L878" s="31" t="s">
        <v>17921</v>
      </c>
      <c r="M878" s="30">
        <v>508500</v>
      </c>
      <c r="V878" s="3" t="s">
        <v>889</v>
      </c>
      <c r="W878" s="4">
        <v>1750</v>
      </c>
      <c r="AD878"/>
      <c r="AE878"/>
      <c r="AH878" s="226" t="s">
        <v>20120</v>
      </c>
      <c r="AI878" s="226" t="s">
        <v>18202</v>
      </c>
      <c r="AJ878" s="226">
        <v>559000</v>
      </c>
    </row>
    <row r="879" spans="1:38" x14ac:dyDescent="0.25">
      <c r="A879" s="28" t="s">
        <v>11310</v>
      </c>
      <c r="B879" s="28"/>
      <c r="C879" s="28" t="s">
        <v>3708</v>
      </c>
      <c r="D879" s="29">
        <v>8717</v>
      </c>
      <c r="E879" s="29"/>
      <c r="F879" s="28" t="s">
        <v>6995</v>
      </c>
      <c r="G879" s="29">
        <v>31950</v>
      </c>
      <c r="H879" s="29"/>
      <c r="I879" s="28" t="s">
        <v>8821</v>
      </c>
      <c r="J879" s="29">
        <v>105550</v>
      </c>
      <c r="K879" s="29"/>
      <c r="L879" s="31" t="s">
        <v>17922</v>
      </c>
      <c r="M879" s="30">
        <v>508800</v>
      </c>
      <c r="V879" s="3" t="s">
        <v>890</v>
      </c>
      <c r="W879" s="4">
        <v>1750</v>
      </c>
      <c r="AD879"/>
      <c r="AE879"/>
      <c r="AH879" s="225" t="s">
        <v>20121</v>
      </c>
      <c r="AI879" s="225" t="s">
        <v>18203</v>
      </c>
      <c r="AJ879" s="225">
        <v>557000</v>
      </c>
    </row>
    <row r="880" spans="1:38" x14ac:dyDescent="0.25">
      <c r="A880" s="28" t="s">
        <v>11311</v>
      </c>
      <c r="B880" s="28"/>
      <c r="C880" s="28" t="s">
        <v>3709</v>
      </c>
      <c r="D880" s="29">
        <v>8714</v>
      </c>
      <c r="E880" s="29"/>
      <c r="F880" s="28" t="s">
        <v>6996</v>
      </c>
      <c r="G880" s="29">
        <v>31950</v>
      </c>
      <c r="H880" s="29"/>
      <c r="I880" s="28" t="s">
        <v>8822</v>
      </c>
      <c r="J880" s="29">
        <v>105030</v>
      </c>
      <c r="K880" s="29"/>
      <c r="L880" s="31" t="s">
        <v>18137</v>
      </c>
      <c r="M880" s="30">
        <v>501700</v>
      </c>
      <c r="V880" s="3" t="s">
        <v>891</v>
      </c>
      <c r="W880" s="4">
        <v>1750</v>
      </c>
      <c r="AD880"/>
      <c r="AE880"/>
      <c r="AH880" s="226" t="s">
        <v>20122</v>
      </c>
      <c r="AI880" s="226" t="s">
        <v>18204</v>
      </c>
      <c r="AJ880" s="226">
        <v>549800</v>
      </c>
    </row>
    <row r="881" spans="1:39" x14ac:dyDescent="0.25">
      <c r="A881" s="28" t="s">
        <v>11312</v>
      </c>
      <c r="B881" s="28"/>
      <c r="C881" s="28" t="s">
        <v>3710</v>
      </c>
      <c r="D881" s="29">
        <v>8714</v>
      </c>
      <c r="E881" s="29"/>
      <c r="F881" s="28" t="s">
        <v>6997</v>
      </c>
      <c r="G881" s="29">
        <v>32000</v>
      </c>
      <c r="H881" s="29"/>
      <c r="I881" s="28" t="s">
        <v>8823</v>
      </c>
      <c r="J881" s="29">
        <v>107090</v>
      </c>
      <c r="K881" s="29"/>
      <c r="L881" s="31" t="s">
        <v>18138</v>
      </c>
      <c r="M881" s="30">
        <v>502500</v>
      </c>
      <c r="V881" s="3" t="s">
        <v>892</v>
      </c>
      <c r="W881" s="4">
        <v>1750</v>
      </c>
      <c r="AD881"/>
      <c r="AE881"/>
      <c r="AH881" s="225" t="s">
        <v>20123</v>
      </c>
      <c r="AI881" s="225" t="s">
        <v>18205</v>
      </c>
      <c r="AJ881" s="225">
        <v>551700</v>
      </c>
    </row>
    <row r="882" spans="1:39" x14ac:dyDescent="0.25">
      <c r="A882" s="28" t="s">
        <v>11313</v>
      </c>
      <c r="B882" s="28"/>
      <c r="C882" s="28" t="s">
        <v>3711</v>
      </c>
      <c r="D882" s="29">
        <v>8714</v>
      </c>
      <c r="E882" s="29"/>
      <c r="F882" s="28" t="s">
        <v>6998</v>
      </c>
      <c r="G882" s="29"/>
      <c r="H882" s="29"/>
      <c r="I882" s="28" t="s">
        <v>8824</v>
      </c>
      <c r="J882" s="29">
        <v>107120</v>
      </c>
      <c r="K882" s="29"/>
      <c r="L882" s="31" t="s">
        <v>18139</v>
      </c>
      <c r="M882" s="30">
        <v>502500</v>
      </c>
      <c r="V882" s="3" t="s">
        <v>893</v>
      </c>
      <c r="W882" s="4">
        <v>1750</v>
      </c>
      <c r="AD882"/>
      <c r="AE882"/>
      <c r="AH882" s="226" t="s">
        <v>20124</v>
      </c>
      <c r="AI882" s="226" t="s">
        <v>18206</v>
      </c>
      <c r="AJ882" s="226">
        <v>551500</v>
      </c>
    </row>
    <row r="883" spans="1:39" x14ac:dyDescent="0.25">
      <c r="A883" s="28" t="s">
        <v>11314</v>
      </c>
      <c r="B883" s="28"/>
      <c r="C883" s="28" t="s">
        <v>3712</v>
      </c>
      <c r="D883" s="29">
        <v>8716</v>
      </c>
      <c r="E883" s="29"/>
      <c r="F883" s="28" t="s">
        <v>6999</v>
      </c>
      <c r="G883" s="29">
        <v>31700</v>
      </c>
      <c r="H883" s="29"/>
      <c r="I883" s="28" t="s">
        <v>8825</v>
      </c>
      <c r="J883" s="29">
        <v>103300</v>
      </c>
      <c r="K883" s="29"/>
      <c r="L883" s="31" t="s">
        <v>18140</v>
      </c>
      <c r="M883" s="30">
        <v>502500</v>
      </c>
      <c r="V883" s="3" t="s">
        <v>894</v>
      </c>
      <c r="W883" s="4">
        <v>1750</v>
      </c>
      <c r="AD883"/>
      <c r="AE883"/>
      <c r="AH883" s="225" t="s">
        <v>20125</v>
      </c>
      <c r="AI883" s="225" t="s">
        <v>18207</v>
      </c>
      <c r="AJ883" s="225">
        <v>555300</v>
      </c>
    </row>
    <row r="884" spans="1:39" x14ac:dyDescent="0.25">
      <c r="A884" s="28" t="s">
        <v>11315</v>
      </c>
      <c r="B884" s="28"/>
      <c r="C884" s="28" t="s">
        <v>3713</v>
      </c>
      <c r="D884" s="29">
        <v>8717</v>
      </c>
      <c r="E884" s="29"/>
      <c r="F884" s="28" t="s">
        <v>7000</v>
      </c>
      <c r="G884" s="29">
        <v>31580</v>
      </c>
      <c r="H884" s="29"/>
      <c r="I884" s="28" t="s">
        <v>8826</v>
      </c>
      <c r="J884" s="29">
        <v>103050</v>
      </c>
      <c r="K884" s="29"/>
      <c r="L884" s="31" t="s">
        <v>18141</v>
      </c>
      <c r="M884" s="30">
        <v>502000</v>
      </c>
      <c r="V884" s="3" t="s">
        <v>895</v>
      </c>
      <c r="W884" s="4">
        <v>1750</v>
      </c>
      <c r="AD884"/>
      <c r="AE884"/>
      <c r="AH884" s="226" t="s">
        <v>20126</v>
      </c>
      <c r="AI884" s="226" t="s">
        <v>18208</v>
      </c>
      <c r="AJ884" s="226">
        <v>556000</v>
      </c>
    </row>
    <row r="885" spans="1:39" x14ac:dyDescent="0.25">
      <c r="A885" s="28" t="s">
        <v>11316</v>
      </c>
      <c r="B885" s="28"/>
      <c r="C885" s="28" t="s">
        <v>3714</v>
      </c>
      <c r="D885" s="29">
        <v>8717</v>
      </c>
      <c r="E885" s="29"/>
      <c r="F885" s="28" t="s">
        <v>7001</v>
      </c>
      <c r="G885" s="29">
        <v>31450</v>
      </c>
      <c r="H885" s="29"/>
      <c r="I885" s="28" t="s">
        <v>8827</v>
      </c>
      <c r="J885" s="29">
        <v>104140</v>
      </c>
      <c r="K885" s="29"/>
      <c r="L885" s="31" t="s">
        <v>18142</v>
      </c>
      <c r="M885" s="30">
        <v>504700</v>
      </c>
      <c r="V885" s="3" t="s">
        <v>896</v>
      </c>
      <c r="W885" s="4">
        <v>1750</v>
      </c>
      <c r="AD885"/>
      <c r="AE885"/>
      <c r="AH885" s="225" t="s">
        <v>20127</v>
      </c>
      <c r="AI885" s="225" t="s">
        <v>18209</v>
      </c>
      <c r="AJ885" s="225">
        <v>559800</v>
      </c>
    </row>
    <row r="886" spans="1:39" x14ac:dyDescent="0.25">
      <c r="A886" s="28" t="s">
        <v>11317</v>
      </c>
      <c r="B886" s="28"/>
      <c r="C886" s="28" t="s">
        <v>3715</v>
      </c>
      <c r="D886" s="29">
        <v>8717</v>
      </c>
      <c r="E886" s="29"/>
      <c r="F886" s="28" t="s">
        <v>7002</v>
      </c>
      <c r="G886" s="29">
        <v>31000</v>
      </c>
      <c r="H886" s="29"/>
      <c r="I886" s="28" t="s">
        <v>8828</v>
      </c>
      <c r="J886" s="29">
        <v>105840</v>
      </c>
      <c r="K886" s="29"/>
      <c r="L886" s="31" t="s">
        <v>18143</v>
      </c>
      <c r="M886" s="30">
        <v>505200</v>
      </c>
      <c r="V886" s="3" t="s">
        <v>897</v>
      </c>
      <c r="W886" s="4">
        <v>1750</v>
      </c>
      <c r="AD886"/>
      <c r="AE886"/>
      <c r="AH886" s="226" t="s">
        <v>20128</v>
      </c>
      <c r="AI886" s="226" t="s">
        <v>18210</v>
      </c>
      <c r="AJ886" s="226">
        <v>565500</v>
      </c>
    </row>
    <row r="887" spans="1:39" x14ac:dyDescent="0.25">
      <c r="A887" s="28" t="s">
        <v>11318</v>
      </c>
      <c r="B887" s="28"/>
      <c r="C887" s="28" t="s">
        <v>3716</v>
      </c>
      <c r="D887" s="29">
        <v>8719</v>
      </c>
      <c r="E887" s="29"/>
      <c r="F887" s="28" t="s">
        <v>7003</v>
      </c>
      <c r="G887" s="29">
        <v>30950</v>
      </c>
      <c r="H887" s="29"/>
      <c r="I887" s="28" t="s">
        <v>8829</v>
      </c>
      <c r="J887" s="29">
        <v>105460</v>
      </c>
      <c r="K887" s="29"/>
      <c r="L887" s="31" t="s">
        <v>18144</v>
      </c>
      <c r="M887" s="30">
        <v>504200</v>
      </c>
      <c r="V887" s="3" t="s">
        <v>898</v>
      </c>
      <c r="W887" s="4">
        <v>1750</v>
      </c>
      <c r="AD887"/>
      <c r="AE887"/>
      <c r="AH887" s="225" t="s">
        <v>20129</v>
      </c>
      <c r="AI887" s="225" t="s">
        <v>18211</v>
      </c>
      <c r="AJ887" s="225">
        <v>570000</v>
      </c>
    </row>
    <row r="888" spans="1:39" x14ac:dyDescent="0.25">
      <c r="A888" s="28" t="s">
        <v>11319</v>
      </c>
      <c r="B888" s="28"/>
      <c r="C888" s="28" t="s">
        <v>3717</v>
      </c>
      <c r="D888" s="29">
        <v>8720</v>
      </c>
      <c r="E888" s="29"/>
      <c r="F888" s="28" t="s">
        <v>7004</v>
      </c>
      <c r="G888" s="29">
        <v>31200</v>
      </c>
      <c r="H888" s="29"/>
      <c r="I888" s="28" t="s">
        <v>8830</v>
      </c>
      <c r="J888" s="29">
        <v>105090</v>
      </c>
      <c r="K888" s="29"/>
      <c r="L888" s="31" t="s">
        <v>18145</v>
      </c>
      <c r="M888" s="30">
        <v>504500</v>
      </c>
      <c r="V888" s="3" t="s">
        <v>899</v>
      </c>
      <c r="W888" s="4">
        <v>1750</v>
      </c>
      <c r="AD888"/>
      <c r="AE888"/>
      <c r="AH888" s="226" t="s">
        <v>20130</v>
      </c>
      <c r="AI888" s="226" t="s">
        <v>18212</v>
      </c>
      <c r="AJ888" s="226">
        <v>570000</v>
      </c>
      <c r="AK888" s="234">
        <f>AVERAGE(AJ863:AJ888)</f>
        <v>559588.4615384615</v>
      </c>
      <c r="AL888" s="229" t="s">
        <v>17972</v>
      </c>
      <c r="AM888">
        <f>AK888/AK862-1</f>
        <v>8.9609285505447112E-2</v>
      </c>
    </row>
    <row r="889" spans="1:39" x14ac:dyDescent="0.25">
      <c r="A889" s="28" t="s">
        <v>11320</v>
      </c>
      <c r="B889" s="28"/>
      <c r="C889" s="28" t="s">
        <v>3718</v>
      </c>
      <c r="D889" s="29">
        <v>8722</v>
      </c>
      <c r="E889" s="29"/>
      <c r="F889" s="28" t="s">
        <v>7005</v>
      </c>
      <c r="G889" s="29"/>
      <c r="H889" s="29"/>
      <c r="I889" s="28" t="s">
        <v>8831</v>
      </c>
      <c r="J889" s="29">
        <v>102790</v>
      </c>
      <c r="K889" s="29"/>
      <c r="L889" s="31" t="s">
        <v>18146</v>
      </c>
      <c r="M889" s="30">
        <v>505500</v>
      </c>
      <c r="V889" s="3" t="s">
        <v>900</v>
      </c>
      <c r="W889" s="4">
        <v>1750</v>
      </c>
      <c r="AD889"/>
      <c r="AE889"/>
      <c r="AH889" s="225" t="s">
        <v>20131</v>
      </c>
      <c r="AI889" s="225" t="s">
        <v>18213</v>
      </c>
      <c r="AJ889" s="225">
        <v>565000</v>
      </c>
    </row>
    <row r="890" spans="1:39" x14ac:dyDescent="0.25">
      <c r="A890" s="28" t="s">
        <v>11321</v>
      </c>
      <c r="B890" s="28"/>
      <c r="C890" s="28" t="s">
        <v>3719</v>
      </c>
      <c r="D890" s="29">
        <v>8725</v>
      </c>
      <c r="E890" s="29"/>
      <c r="F890" s="28" t="s">
        <v>7006</v>
      </c>
      <c r="G890" s="29">
        <v>31250</v>
      </c>
      <c r="H890" s="29"/>
      <c r="I890" s="28" t="s">
        <v>8832</v>
      </c>
      <c r="J890" s="29">
        <v>104390</v>
      </c>
      <c r="K890" s="29"/>
      <c r="L890" s="31" t="s">
        <v>18147</v>
      </c>
      <c r="M890" s="30">
        <v>503800</v>
      </c>
      <c r="V890" s="3" t="s">
        <v>901</v>
      </c>
      <c r="W890" s="4">
        <v>1750</v>
      </c>
      <c r="AD890"/>
      <c r="AE890"/>
      <c r="AH890" s="226" t="s">
        <v>20132</v>
      </c>
      <c r="AI890" s="226" t="s">
        <v>18214</v>
      </c>
      <c r="AJ890" s="226">
        <v>569800</v>
      </c>
    </row>
    <row r="891" spans="1:39" x14ac:dyDescent="0.25">
      <c r="A891" s="28" t="s">
        <v>11322</v>
      </c>
      <c r="B891" s="28"/>
      <c r="C891" s="28" t="s">
        <v>3720</v>
      </c>
      <c r="D891" s="29">
        <v>8728</v>
      </c>
      <c r="E891" s="29"/>
      <c r="F891" s="28" t="s">
        <v>7007</v>
      </c>
      <c r="G891" s="29">
        <v>31200</v>
      </c>
      <c r="H891" s="29"/>
      <c r="I891" s="28" t="s">
        <v>8833</v>
      </c>
      <c r="J891" s="29">
        <v>105430</v>
      </c>
      <c r="K891" s="29"/>
      <c r="L891" s="31" t="s">
        <v>18148</v>
      </c>
      <c r="M891" s="30">
        <v>503000</v>
      </c>
      <c r="V891" s="3" t="s">
        <v>902</v>
      </c>
      <c r="W891" s="4">
        <v>1750</v>
      </c>
      <c r="AD891"/>
      <c r="AE891"/>
      <c r="AH891" s="225" t="s">
        <v>20133</v>
      </c>
      <c r="AI891" s="225" t="s">
        <v>18215</v>
      </c>
      <c r="AJ891" s="225">
        <v>572200</v>
      </c>
    </row>
    <row r="892" spans="1:39" x14ac:dyDescent="0.25">
      <c r="A892" s="28" t="s">
        <v>11323</v>
      </c>
      <c r="B892" s="28"/>
      <c r="C892" s="28" t="s">
        <v>3721</v>
      </c>
      <c r="D892" s="29">
        <v>8728</v>
      </c>
      <c r="E892" s="29"/>
      <c r="F892" s="28" t="s">
        <v>7008</v>
      </c>
      <c r="G892" s="29">
        <v>31250</v>
      </c>
      <c r="H892" s="29"/>
      <c r="I892" s="28" t="s">
        <v>8834</v>
      </c>
      <c r="J892" s="29">
        <v>107150</v>
      </c>
      <c r="K892" s="29"/>
      <c r="L892" s="31" t="s">
        <v>18149</v>
      </c>
      <c r="M892" s="30">
        <v>502500</v>
      </c>
      <c r="V892" s="3" t="s">
        <v>903</v>
      </c>
      <c r="W892" s="4">
        <v>1750</v>
      </c>
      <c r="AD892"/>
      <c r="AE892"/>
      <c r="AH892" s="226" t="s">
        <v>20134</v>
      </c>
      <c r="AI892" s="226" t="s">
        <v>18216</v>
      </c>
      <c r="AJ892" s="226">
        <v>572500</v>
      </c>
    </row>
    <row r="893" spans="1:39" x14ac:dyDescent="0.25">
      <c r="A893" s="28" t="s">
        <v>11324</v>
      </c>
      <c r="B893" s="28"/>
      <c r="C893" s="28" t="s">
        <v>3722</v>
      </c>
      <c r="D893" s="29">
        <v>8728</v>
      </c>
      <c r="E893" s="29"/>
      <c r="F893" s="28" t="s">
        <v>7009</v>
      </c>
      <c r="G893" s="29">
        <v>31750</v>
      </c>
      <c r="H893" s="29"/>
      <c r="I893" s="28" t="s">
        <v>8835</v>
      </c>
      <c r="J893" s="29">
        <v>110610</v>
      </c>
      <c r="K893" s="29"/>
      <c r="L893" s="31" t="s">
        <v>18150</v>
      </c>
      <c r="M893" s="30">
        <v>504200</v>
      </c>
      <c r="V893" s="3" t="s">
        <v>904</v>
      </c>
      <c r="W893" s="4">
        <v>1750</v>
      </c>
      <c r="AD893"/>
      <c r="AE893"/>
      <c r="AH893" s="225" t="s">
        <v>20135</v>
      </c>
      <c r="AI893" s="225" t="s">
        <v>18217</v>
      </c>
      <c r="AJ893" s="225">
        <v>575000</v>
      </c>
    </row>
    <row r="894" spans="1:39" x14ac:dyDescent="0.25">
      <c r="A894" s="28" t="s">
        <v>11325</v>
      </c>
      <c r="B894" s="28"/>
      <c r="C894" s="28" t="s">
        <v>3723</v>
      </c>
      <c r="D894" s="29">
        <v>8736</v>
      </c>
      <c r="E894" s="29"/>
      <c r="F894" s="28" t="s">
        <v>7010</v>
      </c>
      <c r="G894" s="29">
        <v>33000</v>
      </c>
      <c r="H894" s="29"/>
      <c r="I894" s="28" t="s">
        <v>8836</v>
      </c>
      <c r="J894" s="29">
        <v>110110</v>
      </c>
      <c r="K894" s="29"/>
      <c r="L894" s="31" t="s">
        <v>18151</v>
      </c>
      <c r="M894" s="30">
        <v>503400</v>
      </c>
      <c r="V894" s="3" t="s">
        <v>905</v>
      </c>
      <c r="W894" s="4">
        <v>1750</v>
      </c>
      <c r="AD894"/>
      <c r="AE894"/>
      <c r="AH894" s="226" t="s">
        <v>20136</v>
      </c>
      <c r="AI894" s="226" t="s">
        <v>18218</v>
      </c>
      <c r="AJ894" s="226">
        <v>580300</v>
      </c>
    </row>
    <row r="895" spans="1:39" x14ac:dyDescent="0.25">
      <c r="A895" s="28" t="s">
        <v>11326</v>
      </c>
      <c r="B895" s="28"/>
      <c r="C895" s="28" t="s">
        <v>3724</v>
      </c>
      <c r="D895" s="29">
        <v>8738</v>
      </c>
      <c r="E895" s="29"/>
      <c r="F895" s="28" t="s">
        <v>7011</v>
      </c>
      <c r="G895" s="29">
        <v>32400</v>
      </c>
      <c r="H895" s="29"/>
      <c r="I895" s="28" t="s">
        <v>8837</v>
      </c>
      <c r="J895" s="29">
        <v>110350</v>
      </c>
      <c r="K895" s="29"/>
      <c r="L895" s="31" t="s">
        <v>18152</v>
      </c>
      <c r="M895" s="30">
        <v>504500</v>
      </c>
      <c r="V895" s="3" t="s">
        <v>906</v>
      </c>
      <c r="W895" s="4">
        <v>1750</v>
      </c>
      <c r="AD895"/>
      <c r="AE895"/>
      <c r="AH895" s="225" t="s">
        <v>20137</v>
      </c>
      <c r="AI895" s="225" t="s">
        <v>18219</v>
      </c>
      <c r="AJ895" s="225">
        <v>586200</v>
      </c>
    </row>
    <row r="896" spans="1:39" x14ac:dyDescent="0.25">
      <c r="A896" s="28" t="s">
        <v>11327</v>
      </c>
      <c r="B896" s="28"/>
      <c r="C896" s="28" t="s">
        <v>3725</v>
      </c>
      <c r="D896" s="29">
        <v>8738</v>
      </c>
      <c r="E896" s="29"/>
      <c r="F896" s="28" t="s">
        <v>7012</v>
      </c>
      <c r="G896" s="29"/>
      <c r="H896" s="29"/>
      <c r="I896" s="28" t="s">
        <v>8838</v>
      </c>
      <c r="J896" s="29">
        <v>109970</v>
      </c>
      <c r="K896" s="29"/>
      <c r="L896" s="31" t="s">
        <v>18153</v>
      </c>
      <c r="M896" s="30">
        <v>503500</v>
      </c>
      <c r="V896" s="3" t="s">
        <v>907</v>
      </c>
      <c r="W896" s="4">
        <v>1750</v>
      </c>
      <c r="AD896"/>
      <c r="AE896"/>
      <c r="AH896" s="226" t="s">
        <v>20138</v>
      </c>
      <c r="AI896" s="226" t="s">
        <v>18220</v>
      </c>
      <c r="AJ896" s="226">
        <v>581700</v>
      </c>
    </row>
    <row r="897" spans="1:39" x14ac:dyDescent="0.25">
      <c r="A897" s="28" t="s">
        <v>11328</v>
      </c>
      <c r="B897" s="28"/>
      <c r="C897" s="28" t="s">
        <v>3726</v>
      </c>
      <c r="D897" s="29">
        <v>8738</v>
      </c>
      <c r="E897" s="29"/>
      <c r="F897" s="28" t="s">
        <v>7013</v>
      </c>
      <c r="G897" s="29">
        <v>32700</v>
      </c>
      <c r="H897" s="29"/>
      <c r="I897" s="28" t="s">
        <v>8839</v>
      </c>
      <c r="J897" s="29">
        <v>111890</v>
      </c>
      <c r="K897" s="29"/>
      <c r="L897" s="31" t="s">
        <v>18154</v>
      </c>
      <c r="M897" s="30">
        <v>503700</v>
      </c>
      <c r="V897" s="3" t="s">
        <v>908</v>
      </c>
      <c r="W897" s="4">
        <v>1750</v>
      </c>
      <c r="AD897"/>
      <c r="AE897"/>
      <c r="AH897" s="225" t="s">
        <v>20139</v>
      </c>
      <c r="AI897" s="225" t="s">
        <v>18221</v>
      </c>
      <c r="AJ897" s="225">
        <v>585000</v>
      </c>
    </row>
    <row r="898" spans="1:39" x14ac:dyDescent="0.25">
      <c r="A898" s="28" t="s">
        <v>11329</v>
      </c>
      <c r="B898" s="28"/>
      <c r="C898" s="28" t="s">
        <v>3727</v>
      </c>
      <c r="D898" s="29">
        <v>8737</v>
      </c>
      <c r="E898" s="29"/>
      <c r="F898" s="28" t="s">
        <v>7014</v>
      </c>
      <c r="G898" s="29">
        <v>32400</v>
      </c>
      <c r="H898" s="29"/>
      <c r="I898" s="28" t="s">
        <v>8840</v>
      </c>
      <c r="J898" s="29">
        <v>119770</v>
      </c>
      <c r="K898" s="29"/>
      <c r="L898" s="31" t="s">
        <v>18155</v>
      </c>
      <c r="M898" s="30">
        <v>503800</v>
      </c>
      <c r="V898" s="3" t="s">
        <v>909</v>
      </c>
      <c r="W898" s="4">
        <v>1750</v>
      </c>
      <c r="AD898"/>
      <c r="AE898"/>
      <c r="AH898" s="226" t="s">
        <v>20140</v>
      </c>
      <c r="AI898" s="226" t="s">
        <v>18222</v>
      </c>
      <c r="AJ898" s="226">
        <v>593200</v>
      </c>
    </row>
    <row r="899" spans="1:39" x14ac:dyDescent="0.25">
      <c r="A899" s="28" t="s">
        <v>11330</v>
      </c>
      <c r="B899" s="28"/>
      <c r="C899" s="28" t="s">
        <v>3728</v>
      </c>
      <c r="D899" s="29">
        <v>8739</v>
      </c>
      <c r="E899" s="29"/>
      <c r="F899" s="28" t="s">
        <v>7015</v>
      </c>
      <c r="G899" s="29"/>
      <c r="H899" s="29"/>
      <c r="I899" s="28" t="s">
        <v>8841</v>
      </c>
      <c r="J899" s="29"/>
      <c r="K899" s="29"/>
      <c r="L899" s="31" t="s">
        <v>18156</v>
      </c>
      <c r="M899" s="30">
        <v>503200</v>
      </c>
      <c r="V899" s="3" t="s">
        <v>910</v>
      </c>
      <c r="W899" s="4">
        <v>1750</v>
      </c>
      <c r="AD899"/>
      <c r="AE899"/>
      <c r="AH899" s="225" t="s">
        <v>20141</v>
      </c>
      <c r="AI899" s="225" t="s">
        <v>18223</v>
      </c>
      <c r="AJ899" s="225">
        <v>595500</v>
      </c>
    </row>
    <row r="900" spans="1:39" x14ac:dyDescent="0.25">
      <c r="A900" s="28" t="s">
        <v>11331</v>
      </c>
      <c r="B900" s="28"/>
      <c r="C900" s="28" t="s">
        <v>3729</v>
      </c>
      <c r="D900" s="29">
        <v>8739</v>
      </c>
      <c r="E900" s="29"/>
      <c r="F900" s="28" t="s">
        <v>7016</v>
      </c>
      <c r="G900" s="29">
        <v>32700</v>
      </c>
      <c r="H900" s="29"/>
      <c r="I900" s="28" t="s">
        <v>8842</v>
      </c>
      <c r="J900" s="29">
        <v>127950</v>
      </c>
      <c r="K900" s="29"/>
      <c r="L900" s="31" t="s">
        <v>18157</v>
      </c>
      <c r="M900" s="30">
        <v>503600</v>
      </c>
      <c r="V900" s="3" t="s">
        <v>911</v>
      </c>
      <c r="W900" s="4">
        <v>1750</v>
      </c>
      <c r="AD900"/>
      <c r="AE900"/>
      <c r="AH900" s="226" t="s">
        <v>20142</v>
      </c>
      <c r="AI900" s="226" t="s">
        <v>18224</v>
      </c>
      <c r="AJ900" s="226">
        <v>603200</v>
      </c>
      <c r="AM900" s="237">
        <f>AJ912/AJ888-1</f>
        <v>6.1403508771929793E-2</v>
      </c>
    </row>
    <row r="901" spans="1:39" x14ac:dyDescent="0.25">
      <c r="A901" s="28" t="s">
        <v>11332</v>
      </c>
      <c r="B901" s="28"/>
      <c r="C901" s="28" t="s">
        <v>3730</v>
      </c>
      <c r="D901" s="29">
        <v>8744</v>
      </c>
      <c r="E901" s="29"/>
      <c r="F901" s="28" t="s">
        <v>7017</v>
      </c>
      <c r="G901" s="29">
        <v>33050</v>
      </c>
      <c r="H901" s="29"/>
      <c r="I901" s="28" t="s">
        <v>8843</v>
      </c>
      <c r="J901" s="29">
        <v>136890</v>
      </c>
      <c r="K901" s="29"/>
      <c r="L901" s="31" t="s">
        <v>18158</v>
      </c>
      <c r="M901" s="30">
        <v>502000</v>
      </c>
      <c r="V901" s="3" t="s">
        <v>912</v>
      </c>
      <c r="W901" s="4">
        <v>1750</v>
      </c>
      <c r="AD901"/>
      <c r="AE901"/>
      <c r="AH901" s="225" t="s">
        <v>20143</v>
      </c>
      <c r="AI901" s="225" t="s">
        <v>18225</v>
      </c>
      <c r="AJ901" s="225">
        <v>609300</v>
      </c>
    </row>
    <row r="902" spans="1:39" x14ac:dyDescent="0.25">
      <c r="A902" s="28" t="s">
        <v>11333</v>
      </c>
      <c r="B902" s="28"/>
      <c r="C902" s="28" t="s">
        <v>3731</v>
      </c>
      <c r="D902" s="29">
        <v>8746</v>
      </c>
      <c r="E902" s="29"/>
      <c r="F902" s="28" t="s">
        <v>7018</v>
      </c>
      <c r="G902" s="29">
        <v>33200</v>
      </c>
      <c r="H902" s="29"/>
      <c r="I902" s="28" t="s">
        <v>8844</v>
      </c>
      <c r="J902" s="29">
        <v>135110</v>
      </c>
      <c r="K902" s="29"/>
      <c r="L902" s="31" t="s">
        <v>18159</v>
      </c>
      <c r="M902" s="30">
        <v>500200</v>
      </c>
      <c r="V902" s="3" t="s">
        <v>913</v>
      </c>
      <c r="W902" s="4">
        <v>1750</v>
      </c>
      <c r="AD902"/>
      <c r="AE902"/>
      <c r="AH902" s="226" t="s">
        <v>20144</v>
      </c>
      <c r="AI902" s="226" t="s">
        <v>18226</v>
      </c>
      <c r="AJ902" s="226">
        <v>605500</v>
      </c>
    </row>
    <row r="903" spans="1:39" x14ac:dyDescent="0.25">
      <c r="A903" s="28" t="s">
        <v>11334</v>
      </c>
      <c r="B903" s="28"/>
      <c r="C903" s="28" t="s">
        <v>3732</v>
      </c>
      <c r="D903" s="29">
        <v>8748</v>
      </c>
      <c r="E903" s="29"/>
      <c r="F903" s="28" t="s">
        <v>7019</v>
      </c>
      <c r="G903" s="29"/>
      <c r="H903" s="29"/>
      <c r="I903" s="28" t="s">
        <v>8845</v>
      </c>
      <c r="J903" s="29"/>
      <c r="K903" s="29"/>
      <c r="L903" s="31" t="s">
        <v>18160</v>
      </c>
      <c r="M903" s="30">
        <v>497500</v>
      </c>
      <c r="V903" s="3" t="s">
        <v>914</v>
      </c>
      <c r="W903" s="4">
        <v>1750</v>
      </c>
      <c r="AD903"/>
      <c r="AE903"/>
      <c r="AH903" s="225" t="s">
        <v>20145</v>
      </c>
      <c r="AI903" s="225" t="s">
        <v>18227</v>
      </c>
      <c r="AJ903" s="225">
        <v>609000</v>
      </c>
    </row>
    <row r="904" spans="1:39" x14ac:dyDescent="0.25">
      <c r="A904" s="28" t="s">
        <v>11335</v>
      </c>
      <c r="B904" s="28"/>
      <c r="C904" s="28" t="s">
        <v>3733</v>
      </c>
      <c r="D904" s="29">
        <v>8750</v>
      </c>
      <c r="E904" s="29"/>
      <c r="F904" s="28" t="s">
        <v>7020</v>
      </c>
      <c r="G904" s="29">
        <v>32800</v>
      </c>
      <c r="H904" s="29"/>
      <c r="I904" s="28" t="s">
        <v>8846</v>
      </c>
      <c r="J904" s="29">
        <v>134470</v>
      </c>
      <c r="K904" s="29"/>
      <c r="L904" s="31" t="s">
        <v>18161</v>
      </c>
      <c r="M904" s="30">
        <v>499200</v>
      </c>
      <c r="V904" s="3" t="s">
        <v>915</v>
      </c>
      <c r="W904" s="4">
        <v>1750</v>
      </c>
      <c r="AD904"/>
      <c r="AE904"/>
      <c r="AH904" s="226" t="s">
        <v>20146</v>
      </c>
      <c r="AI904" s="226" t="s">
        <v>18228</v>
      </c>
      <c r="AJ904" s="226">
        <v>603200</v>
      </c>
    </row>
    <row r="905" spans="1:39" x14ac:dyDescent="0.25">
      <c r="A905" s="28" t="s">
        <v>11336</v>
      </c>
      <c r="B905" s="28"/>
      <c r="C905" s="28" t="s">
        <v>3734</v>
      </c>
      <c r="D905" s="29">
        <v>8749</v>
      </c>
      <c r="E905" s="29"/>
      <c r="F905" s="28" t="s">
        <v>7021</v>
      </c>
      <c r="G905" s="29">
        <v>32900</v>
      </c>
      <c r="H905" s="29"/>
      <c r="I905" s="28" t="s">
        <v>8847</v>
      </c>
      <c r="J905" s="29">
        <v>129630</v>
      </c>
      <c r="K905" s="29"/>
      <c r="L905" s="31" t="s">
        <v>18162</v>
      </c>
      <c r="M905" s="30">
        <v>501200</v>
      </c>
      <c r="V905" s="3" t="s">
        <v>916</v>
      </c>
      <c r="W905" s="4">
        <v>1750</v>
      </c>
      <c r="AD905"/>
      <c r="AE905"/>
      <c r="AH905" s="225" t="s">
        <v>20147</v>
      </c>
      <c r="AI905" s="225" t="s">
        <v>18229</v>
      </c>
      <c r="AJ905" s="225">
        <v>594000</v>
      </c>
    </row>
    <row r="906" spans="1:39" x14ac:dyDescent="0.25">
      <c r="A906" s="28" t="s">
        <v>11337</v>
      </c>
      <c r="B906" s="28"/>
      <c r="C906" s="28" t="s">
        <v>3735</v>
      </c>
      <c r="D906" s="29">
        <v>8747</v>
      </c>
      <c r="E906" s="29"/>
      <c r="F906" s="28" t="s">
        <v>7022</v>
      </c>
      <c r="G906" s="29">
        <v>32850</v>
      </c>
      <c r="H906" s="29"/>
      <c r="I906" s="28" t="s">
        <v>8848</v>
      </c>
      <c r="J906" s="29">
        <v>138160</v>
      </c>
      <c r="K906" s="29"/>
      <c r="L906" s="31" t="s">
        <v>18163</v>
      </c>
      <c r="M906" s="30">
        <v>499000</v>
      </c>
      <c r="V906" s="3" t="s">
        <v>917</v>
      </c>
      <c r="W906" s="4">
        <v>1750</v>
      </c>
      <c r="AD906"/>
      <c r="AE906"/>
      <c r="AH906" s="226" t="s">
        <v>20148</v>
      </c>
      <c r="AI906" s="226" t="s">
        <v>18230</v>
      </c>
      <c r="AJ906" s="226">
        <v>599000</v>
      </c>
    </row>
    <row r="907" spans="1:39" x14ac:dyDescent="0.25">
      <c r="A907" s="28" t="s">
        <v>11338</v>
      </c>
      <c r="B907" s="28"/>
      <c r="C907" s="28" t="s">
        <v>3736</v>
      </c>
      <c r="D907" s="29">
        <v>8747</v>
      </c>
      <c r="E907" s="29"/>
      <c r="F907" s="28" t="s">
        <v>7023</v>
      </c>
      <c r="G907" s="29">
        <v>32000</v>
      </c>
      <c r="H907" s="29"/>
      <c r="I907" s="28" t="s">
        <v>8849</v>
      </c>
      <c r="J907" s="29">
        <v>135330</v>
      </c>
      <c r="K907" s="29"/>
      <c r="L907" s="31" t="s">
        <v>18164</v>
      </c>
      <c r="M907" s="30">
        <v>500500</v>
      </c>
      <c r="V907" s="3" t="s">
        <v>918</v>
      </c>
      <c r="W907" s="4">
        <v>1750</v>
      </c>
      <c r="AD907"/>
      <c r="AE907"/>
      <c r="AH907" s="225" t="s">
        <v>20149</v>
      </c>
      <c r="AI907" s="225" t="s">
        <v>18231</v>
      </c>
      <c r="AJ907" s="225">
        <v>597000</v>
      </c>
    </row>
    <row r="908" spans="1:39" x14ac:dyDescent="0.25">
      <c r="A908" s="28" t="s">
        <v>11339</v>
      </c>
      <c r="B908" s="28"/>
      <c r="C908" s="28" t="s">
        <v>3737</v>
      </c>
      <c r="D908" s="29">
        <v>8742</v>
      </c>
      <c r="E908" s="29"/>
      <c r="F908" s="28" t="s">
        <v>7024</v>
      </c>
      <c r="G908" s="29">
        <v>31800</v>
      </c>
      <c r="H908" s="29"/>
      <c r="I908" s="28" t="s">
        <v>8850</v>
      </c>
      <c r="J908" s="29">
        <v>137160</v>
      </c>
      <c r="K908" s="29"/>
      <c r="L908" s="31" t="s">
        <v>18165</v>
      </c>
      <c r="M908" s="30">
        <v>499500</v>
      </c>
      <c r="V908" s="3" t="s">
        <v>919</v>
      </c>
      <c r="W908" s="4">
        <v>1750</v>
      </c>
      <c r="AD908"/>
      <c r="AE908"/>
      <c r="AH908" s="226" t="s">
        <v>20150</v>
      </c>
      <c r="AI908" s="226" t="s">
        <v>18232</v>
      </c>
      <c r="AJ908" s="226">
        <v>596000</v>
      </c>
    </row>
    <row r="909" spans="1:39" x14ac:dyDescent="0.25">
      <c r="A909" s="28" t="s">
        <v>11340</v>
      </c>
      <c r="B909" s="28"/>
      <c r="C909" s="28" t="s">
        <v>3738</v>
      </c>
      <c r="D909" s="29">
        <v>8739</v>
      </c>
      <c r="E909" s="29"/>
      <c r="F909" s="28" t="s">
        <v>7025</v>
      </c>
      <c r="G909" s="29">
        <v>31800</v>
      </c>
      <c r="H909" s="29"/>
      <c r="I909" s="28" t="s">
        <v>8851</v>
      </c>
      <c r="J909" s="29">
        <v>137600</v>
      </c>
      <c r="K909" s="29"/>
      <c r="L909" s="31" t="s">
        <v>18166</v>
      </c>
      <c r="M909" s="30">
        <v>501000</v>
      </c>
      <c r="V909" s="3" t="s">
        <v>920</v>
      </c>
      <c r="W909" s="4">
        <v>1750</v>
      </c>
      <c r="AD909"/>
      <c r="AE909"/>
      <c r="AH909" s="225" t="s">
        <v>20151</v>
      </c>
      <c r="AI909" s="225" t="s">
        <v>18233</v>
      </c>
      <c r="AJ909" s="225">
        <v>594000</v>
      </c>
    </row>
    <row r="910" spans="1:39" x14ac:dyDescent="0.25">
      <c r="A910" s="28" t="s">
        <v>11341</v>
      </c>
      <c r="B910" s="28"/>
      <c r="C910" s="28" t="s">
        <v>3739</v>
      </c>
      <c r="D910" s="29">
        <v>8739</v>
      </c>
      <c r="E910" s="29"/>
      <c r="F910" s="28" t="s">
        <v>7026</v>
      </c>
      <c r="G910" s="29"/>
      <c r="H910" s="29"/>
      <c r="I910" s="28" t="s">
        <v>8852</v>
      </c>
      <c r="J910" s="29"/>
      <c r="K910" s="29"/>
      <c r="L910" s="31" t="s">
        <v>18167</v>
      </c>
      <c r="M910" s="30">
        <v>501000</v>
      </c>
      <c r="V910" s="3" t="s">
        <v>921</v>
      </c>
      <c r="W910" s="4">
        <v>1750</v>
      </c>
      <c r="AD910"/>
      <c r="AE910"/>
      <c r="AH910" s="226" t="s">
        <v>20152</v>
      </c>
      <c r="AI910" s="226" t="s">
        <v>18234</v>
      </c>
      <c r="AJ910" s="226">
        <v>600500</v>
      </c>
    </row>
    <row r="911" spans="1:39" x14ac:dyDescent="0.25">
      <c r="A911" s="28" t="s">
        <v>11342</v>
      </c>
      <c r="B911" s="28"/>
      <c r="C911" s="28" t="s">
        <v>3740</v>
      </c>
      <c r="D911" s="29">
        <v>8739</v>
      </c>
      <c r="E911" s="29"/>
      <c r="F911" s="28" t="s">
        <v>7027</v>
      </c>
      <c r="G911" s="29">
        <v>31700</v>
      </c>
      <c r="H911" s="29"/>
      <c r="I911" s="28" t="s">
        <v>8853</v>
      </c>
      <c r="J911" s="29">
        <v>139000</v>
      </c>
      <c r="K911" s="29"/>
      <c r="L911" s="31" t="s">
        <v>18168</v>
      </c>
      <c r="M911" s="30">
        <v>505500</v>
      </c>
      <c r="V911" s="3" t="s">
        <v>922</v>
      </c>
      <c r="W911" s="4">
        <v>1750</v>
      </c>
      <c r="AD911"/>
      <c r="AE911"/>
      <c r="AH911" s="225" t="s">
        <v>20153</v>
      </c>
      <c r="AI911" s="225" t="s">
        <v>18235</v>
      </c>
      <c r="AJ911" s="225">
        <v>600500</v>
      </c>
    </row>
    <row r="912" spans="1:39" x14ac:dyDescent="0.25">
      <c r="A912" s="28" t="s">
        <v>11343</v>
      </c>
      <c r="B912" s="28"/>
      <c r="C912" s="28" t="s">
        <v>3741</v>
      </c>
      <c r="D912" s="29">
        <v>8740</v>
      </c>
      <c r="E912" s="29"/>
      <c r="F912" s="28" t="s">
        <v>7028</v>
      </c>
      <c r="G912" s="29">
        <v>31700</v>
      </c>
      <c r="H912" s="29"/>
      <c r="I912" s="28" t="s">
        <v>8854</v>
      </c>
      <c r="J912" s="29">
        <v>144500</v>
      </c>
      <c r="K912" s="29"/>
      <c r="L912" s="31" t="s">
        <v>18169</v>
      </c>
      <c r="M912" s="30">
        <v>505200</v>
      </c>
      <c r="V912" s="3" t="s">
        <v>923</v>
      </c>
      <c r="W912" s="4">
        <v>1750</v>
      </c>
      <c r="AD912"/>
      <c r="AE912"/>
      <c r="AH912" s="226" t="s">
        <v>20154</v>
      </c>
      <c r="AI912" s="226" t="s">
        <v>18236</v>
      </c>
      <c r="AJ912" s="226">
        <v>605000</v>
      </c>
      <c r="AK912" s="234">
        <f>AVERAGE(AJ889:AJ912)</f>
        <v>591358.33333333337</v>
      </c>
      <c r="AL912" s="229" t="s">
        <v>17973</v>
      </c>
      <c r="AM912">
        <f>AK912/AK888-1</f>
        <v>5.6773636303235842E-2</v>
      </c>
    </row>
    <row r="913" spans="1:38" x14ac:dyDescent="0.25">
      <c r="A913" s="28" t="s">
        <v>11344</v>
      </c>
      <c r="B913" s="28"/>
      <c r="C913" s="28" t="s">
        <v>3742</v>
      </c>
      <c r="D913" s="29">
        <v>8742</v>
      </c>
      <c r="E913" s="29"/>
      <c r="F913" s="28" t="s">
        <v>7029</v>
      </c>
      <c r="G913" s="29">
        <v>31300</v>
      </c>
      <c r="H913" s="29"/>
      <c r="I913" s="28" t="s">
        <v>8855</v>
      </c>
      <c r="J913" s="29">
        <v>144000</v>
      </c>
      <c r="K913" s="29"/>
      <c r="L913" s="31" t="s">
        <v>18170</v>
      </c>
      <c r="M913" s="30">
        <v>505500</v>
      </c>
      <c r="V913" s="3" t="s">
        <v>924</v>
      </c>
      <c r="W913" s="4">
        <v>1750</v>
      </c>
      <c r="AD913"/>
      <c r="AE913"/>
      <c r="AH913" s="225" t="s">
        <v>20155</v>
      </c>
      <c r="AI913" s="225" t="s">
        <v>18237</v>
      </c>
      <c r="AJ913" s="225">
        <v>618200</v>
      </c>
    </row>
    <row r="914" spans="1:38" x14ac:dyDescent="0.25">
      <c r="A914" s="28" t="s">
        <v>11345</v>
      </c>
      <c r="B914" s="28"/>
      <c r="C914" s="28" t="s">
        <v>3743</v>
      </c>
      <c r="D914" s="29">
        <v>8742</v>
      </c>
      <c r="E914" s="29"/>
      <c r="F914" s="28" t="s">
        <v>7030</v>
      </c>
      <c r="G914" s="29">
        <v>30600</v>
      </c>
      <c r="H914" s="29"/>
      <c r="I914" s="28" t="s">
        <v>8856</v>
      </c>
      <c r="J914" s="29">
        <v>146500</v>
      </c>
      <c r="K914" s="29"/>
      <c r="L914" s="31" t="s">
        <v>18171</v>
      </c>
      <c r="M914" s="30">
        <v>505500</v>
      </c>
      <c r="V914" s="3" t="s">
        <v>925</v>
      </c>
      <c r="W914" s="4">
        <v>1750</v>
      </c>
      <c r="AD914"/>
      <c r="AE914"/>
      <c r="AH914" s="226" t="s">
        <v>20156</v>
      </c>
      <c r="AI914" s="226" t="s">
        <v>18238</v>
      </c>
      <c r="AJ914" s="226">
        <v>612300</v>
      </c>
    </row>
    <row r="915" spans="1:38" x14ac:dyDescent="0.25">
      <c r="A915" s="28" t="s">
        <v>11346</v>
      </c>
      <c r="B915" s="28"/>
      <c r="C915" s="28" t="s">
        <v>3744</v>
      </c>
      <c r="D915" s="29">
        <v>8742</v>
      </c>
      <c r="E915" s="29"/>
      <c r="F915" s="28" t="s">
        <v>7031</v>
      </c>
      <c r="G915" s="29">
        <v>30800</v>
      </c>
      <c r="H915" s="29"/>
      <c r="I915" s="28" t="s">
        <v>8857</v>
      </c>
      <c r="J915" s="29">
        <v>147000</v>
      </c>
      <c r="K915" s="29"/>
      <c r="L915" s="31" t="s">
        <v>18172</v>
      </c>
      <c r="M915" s="30">
        <v>508000</v>
      </c>
      <c r="V915" s="3" t="s">
        <v>926</v>
      </c>
      <c r="W915" s="4">
        <v>1750</v>
      </c>
      <c r="AD915"/>
      <c r="AE915"/>
      <c r="AH915" s="225" t="s">
        <v>20157</v>
      </c>
      <c r="AI915" s="225" t="s">
        <v>18239</v>
      </c>
      <c r="AJ915" s="225">
        <v>608200</v>
      </c>
    </row>
    <row r="916" spans="1:38" x14ac:dyDescent="0.25">
      <c r="A916" s="28" t="s">
        <v>11347</v>
      </c>
      <c r="B916" s="28"/>
      <c r="C916" s="28" t="s">
        <v>3745</v>
      </c>
      <c r="D916" s="29">
        <v>8743</v>
      </c>
      <c r="E916" s="29"/>
      <c r="F916" s="28" t="s">
        <v>7032</v>
      </c>
      <c r="G916" s="29">
        <v>30800</v>
      </c>
      <c r="H916" s="29"/>
      <c r="I916" s="28" t="s">
        <v>8858</v>
      </c>
      <c r="J916" s="29">
        <v>143500</v>
      </c>
      <c r="K916" s="29"/>
      <c r="L916" s="31" t="s">
        <v>18173</v>
      </c>
      <c r="M916" s="30">
        <v>512500</v>
      </c>
      <c r="V916" s="3" t="s">
        <v>927</v>
      </c>
      <c r="W916" s="4">
        <v>1750</v>
      </c>
      <c r="AD916"/>
      <c r="AE916"/>
      <c r="AH916" s="226" t="s">
        <v>20158</v>
      </c>
      <c r="AI916" s="226" t="s">
        <v>18240</v>
      </c>
      <c r="AJ916" s="226">
        <v>613200</v>
      </c>
    </row>
    <row r="917" spans="1:38" x14ac:dyDescent="0.25">
      <c r="A917" s="28" t="s">
        <v>11348</v>
      </c>
      <c r="B917" s="28"/>
      <c r="C917" s="28" t="s">
        <v>3746</v>
      </c>
      <c r="D917" s="29">
        <v>8745</v>
      </c>
      <c r="E917" s="29"/>
      <c r="F917" s="28" t="s">
        <v>7033</v>
      </c>
      <c r="G917" s="29"/>
      <c r="H917" s="29"/>
      <c r="I917" s="28" t="s">
        <v>8859</v>
      </c>
      <c r="J917" s="29"/>
      <c r="K917" s="29"/>
      <c r="L917" s="31" t="s">
        <v>18174</v>
      </c>
      <c r="M917" s="30">
        <v>509500</v>
      </c>
      <c r="V917" s="3" t="s">
        <v>928</v>
      </c>
      <c r="W917" s="4">
        <v>1750</v>
      </c>
      <c r="AD917"/>
      <c r="AE917"/>
      <c r="AH917" s="225" t="s">
        <v>20159</v>
      </c>
      <c r="AI917" s="225" t="s">
        <v>18241</v>
      </c>
      <c r="AJ917" s="225">
        <v>616400</v>
      </c>
    </row>
    <row r="918" spans="1:38" x14ac:dyDescent="0.25">
      <c r="A918" s="28" t="s">
        <v>11349</v>
      </c>
      <c r="B918" s="28"/>
      <c r="C918" s="28" t="s">
        <v>3747</v>
      </c>
      <c r="D918" s="29">
        <v>8747</v>
      </c>
      <c r="E918" s="29"/>
      <c r="F918" s="28" t="s">
        <v>7034</v>
      </c>
      <c r="G918" s="29">
        <v>29000</v>
      </c>
      <c r="H918" s="29"/>
      <c r="I918" s="28" t="s">
        <v>8860</v>
      </c>
      <c r="J918" s="29">
        <v>146400</v>
      </c>
      <c r="K918" s="29"/>
      <c r="L918" s="31" t="s">
        <v>18175</v>
      </c>
      <c r="M918" s="30">
        <v>509400</v>
      </c>
      <c r="V918" s="3" t="s">
        <v>929</v>
      </c>
      <c r="W918" s="4">
        <v>1750</v>
      </c>
      <c r="AD918"/>
      <c r="AE918"/>
      <c r="AH918" s="226" t="s">
        <v>20160</v>
      </c>
      <c r="AI918" s="226" t="s">
        <v>18242</v>
      </c>
      <c r="AJ918" s="226">
        <v>614000</v>
      </c>
    </row>
    <row r="919" spans="1:38" x14ac:dyDescent="0.25">
      <c r="A919" s="28" t="s">
        <v>11350</v>
      </c>
      <c r="B919" s="28"/>
      <c r="C919" s="28" t="s">
        <v>3748</v>
      </c>
      <c r="D919" s="29">
        <v>8745</v>
      </c>
      <c r="E919" s="29"/>
      <c r="F919" s="28" t="s">
        <v>7035</v>
      </c>
      <c r="G919" s="29"/>
      <c r="H919" s="29"/>
      <c r="I919" s="28" t="s">
        <v>8861</v>
      </c>
      <c r="J919" s="29">
        <v>151000</v>
      </c>
      <c r="K919" s="29"/>
      <c r="L919" s="31" t="s">
        <v>18176</v>
      </c>
      <c r="M919" s="30">
        <v>509300</v>
      </c>
      <c r="V919" s="3" t="s">
        <v>930</v>
      </c>
      <c r="W919" s="4">
        <v>1750</v>
      </c>
      <c r="AD919"/>
      <c r="AE919"/>
      <c r="AH919" s="225" t="s">
        <v>20161</v>
      </c>
      <c r="AI919" s="225" t="s">
        <v>18243</v>
      </c>
      <c r="AJ919" s="225">
        <v>617500</v>
      </c>
    </row>
    <row r="920" spans="1:38" x14ac:dyDescent="0.25">
      <c r="A920" s="28" t="s">
        <v>11351</v>
      </c>
      <c r="B920" s="28"/>
      <c r="C920" s="28" t="s">
        <v>3749</v>
      </c>
      <c r="D920" s="29">
        <v>8751</v>
      </c>
      <c r="E920" s="29"/>
      <c r="F920" s="28" t="s">
        <v>7036</v>
      </c>
      <c r="G920" s="29">
        <v>29350</v>
      </c>
      <c r="H920" s="29"/>
      <c r="I920" s="28" t="s">
        <v>8862</v>
      </c>
      <c r="J920" s="29">
        <v>160000</v>
      </c>
      <c r="K920" s="29"/>
      <c r="L920" s="31" t="s">
        <v>18177</v>
      </c>
      <c r="M920" s="30">
        <v>514000</v>
      </c>
      <c r="V920" s="3" t="s">
        <v>931</v>
      </c>
      <c r="W920" s="4">
        <v>1750</v>
      </c>
      <c r="AD920"/>
      <c r="AE920"/>
      <c r="AH920" s="226" t="s">
        <v>20162</v>
      </c>
      <c r="AI920" s="226" t="s">
        <v>18244</v>
      </c>
      <c r="AJ920" s="226">
        <v>624000</v>
      </c>
    </row>
    <row r="921" spans="1:38" x14ac:dyDescent="0.25">
      <c r="A921" s="28" t="s">
        <v>11352</v>
      </c>
      <c r="B921" s="28"/>
      <c r="C921" s="28" t="s">
        <v>3750</v>
      </c>
      <c r="D921" s="29">
        <v>8751</v>
      </c>
      <c r="E921" s="29"/>
      <c r="F921" s="28" t="s">
        <v>7037</v>
      </c>
      <c r="G921" s="29">
        <v>29350</v>
      </c>
      <c r="H921" s="29"/>
      <c r="I921" s="28" t="s">
        <v>8863</v>
      </c>
      <c r="J921" s="29">
        <v>165500</v>
      </c>
      <c r="K921" s="29"/>
      <c r="L921" s="31" t="s">
        <v>18178</v>
      </c>
      <c r="M921" s="30">
        <v>519500</v>
      </c>
      <c r="V921" s="3" t="s">
        <v>932</v>
      </c>
      <c r="W921" s="4">
        <v>1750</v>
      </c>
      <c r="AD921"/>
      <c r="AE921"/>
      <c r="AH921" s="225" t="s">
        <v>20163</v>
      </c>
      <c r="AI921" s="225" t="s">
        <v>18245</v>
      </c>
      <c r="AJ921" s="225">
        <v>631300</v>
      </c>
    </row>
    <row r="922" spans="1:38" x14ac:dyDescent="0.25">
      <c r="A922" s="28" t="s">
        <v>11353</v>
      </c>
      <c r="B922" s="28"/>
      <c r="C922" s="28" t="s">
        <v>3751</v>
      </c>
      <c r="D922" s="29">
        <v>8753</v>
      </c>
      <c r="E922" s="29"/>
      <c r="F922" s="28" t="s">
        <v>7038</v>
      </c>
      <c r="G922" s="29">
        <v>30700</v>
      </c>
      <c r="H922" s="29"/>
      <c r="I922" s="28" t="s">
        <v>8864</v>
      </c>
      <c r="J922" s="29">
        <v>188500</v>
      </c>
      <c r="K922" s="29"/>
      <c r="L922" s="31" t="s">
        <v>18179</v>
      </c>
      <c r="M922" s="30">
        <v>514500</v>
      </c>
      <c r="V922" s="3" t="s">
        <v>933</v>
      </c>
      <c r="W922" s="4">
        <v>1750</v>
      </c>
      <c r="AD922"/>
      <c r="AE922"/>
      <c r="AH922" s="226" t="s">
        <v>20164</v>
      </c>
      <c r="AI922" s="226" t="s">
        <v>18246</v>
      </c>
      <c r="AJ922" s="226">
        <v>636500</v>
      </c>
    </row>
    <row r="923" spans="1:38" x14ac:dyDescent="0.25">
      <c r="A923" s="28" t="s">
        <v>11354</v>
      </c>
      <c r="B923" s="28"/>
      <c r="C923" s="28" t="s">
        <v>3752</v>
      </c>
      <c r="D923" s="29">
        <v>8754</v>
      </c>
      <c r="E923" s="29"/>
      <c r="F923" s="28" t="s">
        <v>7039</v>
      </c>
      <c r="G923" s="29">
        <v>30500</v>
      </c>
      <c r="H923" s="29"/>
      <c r="I923" s="28" t="s">
        <v>8865</v>
      </c>
      <c r="J923" s="29">
        <v>178000</v>
      </c>
      <c r="K923" s="29"/>
      <c r="L923" s="31" t="s">
        <v>18180</v>
      </c>
      <c r="M923" s="30">
        <v>523500</v>
      </c>
      <c r="V923" s="3" t="s">
        <v>934</v>
      </c>
      <c r="W923" s="4">
        <v>1750</v>
      </c>
      <c r="AD923"/>
      <c r="AE923"/>
      <c r="AH923" s="225" t="s">
        <v>20165</v>
      </c>
      <c r="AI923" s="225" t="s">
        <v>18247</v>
      </c>
      <c r="AJ923" s="225">
        <v>644000</v>
      </c>
    </row>
    <row r="924" spans="1:38" x14ac:dyDescent="0.25">
      <c r="A924" s="28" t="s">
        <v>11355</v>
      </c>
      <c r="B924" s="28"/>
      <c r="C924" s="28" t="s">
        <v>3753</v>
      </c>
      <c r="D924" s="29">
        <v>8755</v>
      </c>
      <c r="E924" s="29"/>
      <c r="F924" s="28" t="s">
        <v>7040</v>
      </c>
      <c r="G924" s="29"/>
      <c r="H924" s="29"/>
      <c r="I924" s="28" t="s">
        <v>8866</v>
      </c>
      <c r="J924" s="29"/>
      <c r="K924" s="29"/>
      <c r="L924" s="31" t="s">
        <v>18181</v>
      </c>
      <c r="M924" s="30">
        <v>520800</v>
      </c>
      <c r="V924" s="3" t="s">
        <v>935</v>
      </c>
      <c r="W924" s="4">
        <v>1750</v>
      </c>
      <c r="AD924"/>
      <c r="AE924"/>
      <c r="AH924" s="226" t="s">
        <v>20166</v>
      </c>
      <c r="AI924" s="226" t="s">
        <v>18248</v>
      </c>
      <c r="AJ924" s="226">
        <v>655500</v>
      </c>
    </row>
    <row r="925" spans="1:38" x14ac:dyDescent="0.25">
      <c r="A925" s="28" t="s">
        <v>11356</v>
      </c>
      <c r="B925" s="28"/>
      <c r="C925" s="28" t="s">
        <v>3754</v>
      </c>
      <c r="D925" s="29">
        <v>8755</v>
      </c>
      <c r="E925" s="29"/>
      <c r="F925" s="28" t="s">
        <v>7041</v>
      </c>
      <c r="G925" s="29">
        <v>30400</v>
      </c>
      <c r="H925" s="29"/>
      <c r="I925" s="28" t="s">
        <v>8867</v>
      </c>
      <c r="J925" s="29">
        <v>174500</v>
      </c>
      <c r="K925" s="29"/>
      <c r="L925" s="31" t="s">
        <v>18182</v>
      </c>
      <c r="M925" s="30">
        <v>525000</v>
      </c>
      <c r="V925" s="3" t="s">
        <v>936</v>
      </c>
      <c r="W925" s="4">
        <v>1750</v>
      </c>
      <c r="AD925"/>
      <c r="AE925"/>
      <c r="AH925" s="225" t="s">
        <v>20167</v>
      </c>
      <c r="AI925" s="225" t="s">
        <v>18249</v>
      </c>
      <c r="AJ925" s="225">
        <v>641000</v>
      </c>
      <c r="AL925" s="237">
        <f>AJ935/AJ912-1</f>
        <v>0.10578512396694206</v>
      </c>
    </row>
    <row r="926" spans="1:38" x14ac:dyDescent="0.25">
      <c r="A926" s="28" t="s">
        <v>11357</v>
      </c>
      <c r="B926" s="28"/>
      <c r="C926" s="28" t="s">
        <v>3755</v>
      </c>
      <c r="D926" s="29">
        <v>8755</v>
      </c>
      <c r="E926" s="29"/>
      <c r="F926" s="28" t="s">
        <v>7042</v>
      </c>
      <c r="G926" s="29">
        <v>30650</v>
      </c>
      <c r="H926" s="29"/>
      <c r="I926" s="28" t="s">
        <v>8868</v>
      </c>
      <c r="J926" s="29">
        <v>172500</v>
      </c>
      <c r="K926" s="29"/>
      <c r="L926" s="31" t="s">
        <v>18183</v>
      </c>
      <c r="M926" s="30">
        <v>529500</v>
      </c>
      <c r="V926" s="3" t="s">
        <v>937</v>
      </c>
      <c r="W926" s="4">
        <v>1750</v>
      </c>
      <c r="AD926"/>
      <c r="AE926"/>
      <c r="AH926" s="226" t="s">
        <v>20168</v>
      </c>
      <c r="AI926" s="226" t="s">
        <v>18250</v>
      </c>
      <c r="AJ926" s="226">
        <v>635500</v>
      </c>
    </row>
    <row r="927" spans="1:38" x14ac:dyDescent="0.25">
      <c r="A927" s="28" t="s">
        <v>11358</v>
      </c>
      <c r="B927" s="28"/>
      <c r="C927" s="28" t="s">
        <v>3756</v>
      </c>
      <c r="D927" s="29">
        <v>8757</v>
      </c>
      <c r="E927" s="29"/>
      <c r="F927" s="28" t="s">
        <v>7043</v>
      </c>
      <c r="G927" s="29">
        <v>30350</v>
      </c>
      <c r="H927" s="29"/>
      <c r="I927" s="28" t="s">
        <v>8869</v>
      </c>
      <c r="J927" s="29">
        <v>162000</v>
      </c>
      <c r="K927" s="29"/>
      <c r="L927" s="31" t="s">
        <v>18184</v>
      </c>
      <c r="M927" s="30">
        <v>537500</v>
      </c>
      <c r="V927" s="3" t="s">
        <v>938</v>
      </c>
      <c r="W927" s="4">
        <v>1750</v>
      </c>
      <c r="AD927"/>
      <c r="AE927"/>
      <c r="AH927" s="225" t="s">
        <v>20169</v>
      </c>
      <c r="AI927" s="225" t="s">
        <v>18251</v>
      </c>
      <c r="AJ927" s="225">
        <v>640800</v>
      </c>
    </row>
    <row r="928" spans="1:38" x14ac:dyDescent="0.25">
      <c r="A928" s="28" t="s">
        <v>11359</v>
      </c>
      <c r="B928" s="28"/>
      <c r="C928" s="28" t="s">
        <v>3757</v>
      </c>
      <c r="D928" s="29">
        <v>8757</v>
      </c>
      <c r="E928" s="29"/>
      <c r="F928" s="28" t="s">
        <v>7044</v>
      </c>
      <c r="G928" s="29">
        <v>30550</v>
      </c>
      <c r="H928" s="29"/>
      <c r="I928" s="28" t="s">
        <v>8870</v>
      </c>
      <c r="J928" s="29">
        <v>150000</v>
      </c>
      <c r="K928" s="29"/>
      <c r="L928" s="31" t="s">
        <v>18185</v>
      </c>
      <c r="M928" s="30">
        <v>540500</v>
      </c>
      <c r="V928" s="3" t="s">
        <v>939</v>
      </c>
      <c r="W928" s="4">
        <v>1750</v>
      </c>
      <c r="AD928"/>
      <c r="AE928"/>
      <c r="AH928" s="226" t="s">
        <v>20170</v>
      </c>
      <c r="AI928" s="226" t="s">
        <v>18252</v>
      </c>
      <c r="AJ928" s="226">
        <v>648500</v>
      </c>
    </row>
    <row r="929" spans="1:39" x14ac:dyDescent="0.25">
      <c r="A929" s="28" t="s">
        <v>11360</v>
      </c>
      <c r="B929" s="28"/>
      <c r="C929" s="28" t="s">
        <v>3758</v>
      </c>
      <c r="D929" s="29">
        <v>8755</v>
      </c>
      <c r="E929" s="29"/>
      <c r="F929" s="28" t="s">
        <v>7045</v>
      </c>
      <c r="G929" s="29">
        <v>30550</v>
      </c>
      <c r="H929" s="29"/>
      <c r="I929" s="28" t="s">
        <v>8871</v>
      </c>
      <c r="J929" s="29">
        <v>145000</v>
      </c>
      <c r="K929" s="29"/>
      <c r="L929" s="31" t="s">
        <v>18186</v>
      </c>
      <c r="M929" s="30">
        <v>541800</v>
      </c>
      <c r="V929" s="3" t="s">
        <v>940</v>
      </c>
      <c r="W929" s="4">
        <v>1750</v>
      </c>
      <c r="AD929"/>
      <c r="AE929"/>
      <c r="AH929" s="225" t="s">
        <v>20171</v>
      </c>
      <c r="AI929" s="225" t="s">
        <v>18253</v>
      </c>
      <c r="AJ929" s="225">
        <v>645000</v>
      </c>
    </row>
    <row r="930" spans="1:39" x14ac:dyDescent="0.25">
      <c r="A930" s="28" t="s">
        <v>11361</v>
      </c>
      <c r="B930" s="28"/>
      <c r="C930" s="28" t="s">
        <v>3759</v>
      </c>
      <c r="D930" s="29">
        <v>8757</v>
      </c>
      <c r="E930" s="29"/>
      <c r="F930" s="28" t="s">
        <v>7046</v>
      </c>
      <c r="G930" s="29">
        <v>30350</v>
      </c>
      <c r="H930" s="29"/>
      <c r="I930" s="28" t="s">
        <v>8872</v>
      </c>
      <c r="J930" s="29">
        <v>140000</v>
      </c>
      <c r="K930" s="29"/>
      <c r="L930" s="31" t="s">
        <v>18187</v>
      </c>
      <c r="M930" s="30">
        <v>538500</v>
      </c>
      <c r="V930" s="3" t="s">
        <v>941</v>
      </c>
      <c r="W930" s="4">
        <v>1750</v>
      </c>
      <c r="AD930"/>
      <c r="AE930"/>
      <c r="AH930" s="226" t="s">
        <v>20172</v>
      </c>
      <c r="AI930" s="226" t="s">
        <v>18254</v>
      </c>
      <c r="AJ930" s="226">
        <v>664500</v>
      </c>
    </row>
    <row r="931" spans="1:39" x14ac:dyDescent="0.25">
      <c r="A931" s="28" t="s">
        <v>11362</v>
      </c>
      <c r="B931" s="28"/>
      <c r="C931" s="28" t="s">
        <v>3760</v>
      </c>
      <c r="D931" s="29">
        <v>8761</v>
      </c>
      <c r="E931" s="29"/>
      <c r="F931" s="28" t="s">
        <v>7047</v>
      </c>
      <c r="G931" s="29"/>
      <c r="H931" s="29"/>
      <c r="I931" s="28" t="s">
        <v>8873</v>
      </c>
      <c r="J931" s="29"/>
      <c r="K931" s="29"/>
      <c r="L931" s="31" t="s">
        <v>18188</v>
      </c>
      <c r="M931" s="30">
        <v>540000</v>
      </c>
      <c r="V931" s="3" t="s">
        <v>942</v>
      </c>
      <c r="W931" s="4">
        <v>1750</v>
      </c>
      <c r="AD931"/>
      <c r="AE931"/>
      <c r="AH931" s="225" t="s">
        <v>20173</v>
      </c>
      <c r="AI931" s="225" t="s">
        <v>18255</v>
      </c>
      <c r="AJ931" s="225">
        <v>676500</v>
      </c>
    </row>
    <row r="932" spans="1:39" x14ac:dyDescent="0.25">
      <c r="A932" s="28" t="s">
        <v>11363</v>
      </c>
      <c r="B932" s="28"/>
      <c r="C932" s="28" t="s">
        <v>3761</v>
      </c>
      <c r="D932" s="29">
        <v>8764</v>
      </c>
      <c r="E932" s="29"/>
      <c r="F932" s="28" t="s">
        <v>7048</v>
      </c>
      <c r="G932" s="29">
        <v>30550</v>
      </c>
      <c r="H932" s="29"/>
      <c r="I932" s="28" t="s">
        <v>8874</v>
      </c>
      <c r="J932" s="29">
        <v>134000</v>
      </c>
      <c r="K932" s="29"/>
      <c r="L932" s="31" t="s">
        <v>18189</v>
      </c>
      <c r="M932" s="30">
        <v>548800</v>
      </c>
      <c r="V932" s="3" t="s">
        <v>943</v>
      </c>
      <c r="W932" s="4">
        <v>1750</v>
      </c>
      <c r="AD932"/>
      <c r="AE932"/>
      <c r="AH932" s="226" t="s">
        <v>20174</v>
      </c>
      <c r="AI932" s="226" t="s">
        <v>18256</v>
      </c>
      <c r="AJ932" s="226">
        <v>668500</v>
      </c>
    </row>
    <row r="933" spans="1:39" x14ac:dyDescent="0.25">
      <c r="A933" s="28" t="s">
        <v>11364</v>
      </c>
      <c r="B933" s="28"/>
      <c r="C933" s="28" t="s">
        <v>3762</v>
      </c>
      <c r="D933" s="29">
        <v>8763</v>
      </c>
      <c r="E933" s="29"/>
      <c r="F933" s="28" t="s">
        <v>7049</v>
      </c>
      <c r="G933" s="29">
        <v>30550</v>
      </c>
      <c r="H933" s="29"/>
      <c r="I933" s="28" t="s">
        <v>8875</v>
      </c>
      <c r="J933" s="29">
        <v>134000</v>
      </c>
      <c r="K933" s="29"/>
      <c r="L933" s="31" t="s">
        <v>18190</v>
      </c>
      <c r="M933" s="30">
        <v>554500</v>
      </c>
      <c r="V933" s="3" t="s">
        <v>944</v>
      </c>
      <c r="W933" s="4">
        <v>1750</v>
      </c>
      <c r="AD933"/>
      <c r="AE933"/>
      <c r="AH933" s="225" t="s">
        <v>20175</v>
      </c>
      <c r="AI933" s="225" t="s">
        <v>18257</v>
      </c>
      <c r="AJ933" s="225">
        <v>657800</v>
      </c>
    </row>
    <row r="934" spans="1:39" x14ac:dyDescent="0.25">
      <c r="A934" s="28" t="s">
        <v>11365</v>
      </c>
      <c r="B934" s="28"/>
      <c r="C934" s="28" t="s">
        <v>3763</v>
      </c>
      <c r="D934" s="29">
        <v>8766</v>
      </c>
      <c r="E934" s="29"/>
      <c r="F934" s="28" t="s">
        <v>7050</v>
      </c>
      <c r="G934" s="29">
        <v>30450</v>
      </c>
      <c r="H934" s="29"/>
      <c r="I934" s="28" t="s">
        <v>8876</v>
      </c>
      <c r="J934" s="29">
        <v>143500</v>
      </c>
      <c r="K934" s="29"/>
      <c r="L934" s="31" t="s">
        <v>18191</v>
      </c>
      <c r="M934" s="30">
        <v>551200</v>
      </c>
      <c r="V934" s="3" t="s">
        <v>945</v>
      </c>
      <c r="W934" s="4">
        <v>1750</v>
      </c>
      <c r="AD934"/>
      <c r="AE934"/>
      <c r="AH934" s="226" t="s">
        <v>20176</v>
      </c>
      <c r="AI934" s="226" t="s">
        <v>18258</v>
      </c>
      <c r="AJ934" s="226">
        <v>665000</v>
      </c>
    </row>
    <row r="935" spans="1:39" x14ac:dyDescent="0.25">
      <c r="A935" s="28" t="s">
        <v>11366</v>
      </c>
      <c r="B935" s="28"/>
      <c r="C935" s="28" t="s">
        <v>3764</v>
      </c>
      <c r="D935" s="29">
        <v>8766</v>
      </c>
      <c r="E935" s="29"/>
      <c r="F935" s="28" t="s">
        <v>7051</v>
      </c>
      <c r="G935" s="29">
        <v>30500</v>
      </c>
      <c r="H935" s="29"/>
      <c r="I935" s="28" t="s">
        <v>8877</v>
      </c>
      <c r="J935" s="29">
        <v>150500</v>
      </c>
      <c r="K935" s="29"/>
      <c r="L935" s="31" t="s">
        <v>18192</v>
      </c>
      <c r="M935" s="30">
        <v>559200</v>
      </c>
      <c r="V935" s="3" t="s">
        <v>946</v>
      </c>
      <c r="W935" s="4">
        <v>1750</v>
      </c>
      <c r="AD935"/>
      <c r="AE935"/>
      <c r="AH935" s="225" t="s">
        <v>20177</v>
      </c>
      <c r="AI935" s="225" t="s">
        <v>18259</v>
      </c>
      <c r="AJ935" s="225">
        <v>669000</v>
      </c>
      <c r="AK935" s="234">
        <f>AVERAGE(AJ913:AJ935)</f>
        <v>639269.56521739135</v>
      </c>
      <c r="AL935" s="229" t="s">
        <v>20178</v>
      </c>
      <c r="AM935">
        <f>AK935/AK912-1</f>
        <v>8.1018951088411617E-2</v>
      </c>
    </row>
    <row r="936" spans="1:39" x14ac:dyDescent="0.25">
      <c r="A936" s="28" t="s">
        <v>11367</v>
      </c>
      <c r="B936" s="28"/>
      <c r="C936" s="28" t="s">
        <v>3765</v>
      </c>
      <c r="D936" s="29">
        <v>8763</v>
      </c>
      <c r="E936" s="29"/>
      <c r="F936" s="28" t="s">
        <v>7052</v>
      </c>
      <c r="G936" s="29">
        <v>30350</v>
      </c>
      <c r="H936" s="29"/>
      <c r="I936" s="28" t="s">
        <v>8878</v>
      </c>
      <c r="J936" s="29">
        <v>149000</v>
      </c>
      <c r="K936" s="29"/>
      <c r="L936" s="31" t="s">
        <v>18193</v>
      </c>
      <c r="M936" s="30">
        <v>561000</v>
      </c>
      <c r="V936" s="3" t="s">
        <v>947</v>
      </c>
      <c r="W936" s="4">
        <v>1750</v>
      </c>
      <c r="AD936"/>
      <c r="AE936"/>
      <c r="AH936" s="226" t="s">
        <v>20179</v>
      </c>
      <c r="AI936" s="226" t="s">
        <v>18260</v>
      </c>
      <c r="AJ936" s="226">
        <v>651800</v>
      </c>
    </row>
    <row r="937" spans="1:39" x14ac:dyDescent="0.25">
      <c r="A937" s="28" t="s">
        <v>11368</v>
      </c>
      <c r="B937" s="28"/>
      <c r="C937" s="28" t="s">
        <v>3766</v>
      </c>
      <c r="D937" s="29">
        <v>8764</v>
      </c>
      <c r="E937" s="29"/>
      <c r="F937" s="28" t="s">
        <v>7053</v>
      </c>
      <c r="G937" s="29">
        <v>30400</v>
      </c>
      <c r="H937" s="29"/>
      <c r="I937" s="28" t="s">
        <v>8879</v>
      </c>
      <c r="J937" s="29">
        <v>146000</v>
      </c>
      <c r="K937" s="29"/>
      <c r="L937" s="31" t="s">
        <v>18194</v>
      </c>
      <c r="M937" s="30">
        <v>582000</v>
      </c>
      <c r="V937" s="3" t="s">
        <v>948</v>
      </c>
      <c r="W937" s="4">
        <v>1750</v>
      </c>
      <c r="AD937"/>
      <c r="AE937"/>
      <c r="AH937" s="225" t="s">
        <v>20180</v>
      </c>
      <c r="AI937" s="225" t="s">
        <v>18261</v>
      </c>
      <c r="AJ937" s="225">
        <v>649500</v>
      </c>
    </row>
    <row r="938" spans="1:39" x14ac:dyDescent="0.25">
      <c r="A938" s="28" t="s">
        <v>11369</v>
      </c>
      <c r="B938" s="28"/>
      <c r="C938" s="28" t="s">
        <v>3767</v>
      </c>
      <c r="D938" s="29">
        <v>8764</v>
      </c>
      <c r="E938" s="29"/>
      <c r="F938" s="28" t="s">
        <v>7054</v>
      </c>
      <c r="G938" s="29"/>
      <c r="H938" s="29"/>
      <c r="I938" s="28" t="s">
        <v>8880</v>
      </c>
      <c r="J938" s="29"/>
      <c r="K938" s="29"/>
      <c r="L938" s="31" t="s">
        <v>18195</v>
      </c>
      <c r="M938" s="30">
        <v>583500</v>
      </c>
      <c r="V938" s="3" t="s">
        <v>949</v>
      </c>
      <c r="W938" s="4">
        <v>1750</v>
      </c>
      <c r="AD938"/>
      <c r="AE938"/>
      <c r="AH938" s="226" t="s">
        <v>20181</v>
      </c>
      <c r="AI938" s="226" t="s">
        <v>18262</v>
      </c>
      <c r="AJ938" s="226">
        <v>652000</v>
      </c>
    </row>
    <row r="939" spans="1:39" x14ac:dyDescent="0.25">
      <c r="A939" s="28" t="s">
        <v>11370</v>
      </c>
      <c r="B939" s="28"/>
      <c r="C939" s="28" t="s">
        <v>3768</v>
      </c>
      <c r="D939" s="29">
        <v>8766</v>
      </c>
      <c r="E939" s="29"/>
      <c r="F939" s="28" t="s">
        <v>7055</v>
      </c>
      <c r="G939" s="29">
        <v>30350</v>
      </c>
      <c r="H939" s="29"/>
      <c r="I939" s="28" t="s">
        <v>8881</v>
      </c>
      <c r="J939" s="29">
        <v>142500</v>
      </c>
      <c r="K939" s="29"/>
      <c r="L939" s="31" t="s">
        <v>18196</v>
      </c>
      <c r="M939" s="30">
        <v>585000</v>
      </c>
      <c r="V939" s="3" t="s">
        <v>950</v>
      </c>
      <c r="W939" s="4">
        <v>1750</v>
      </c>
      <c r="AD939"/>
      <c r="AE939"/>
      <c r="AH939" s="225" t="s">
        <v>20182</v>
      </c>
      <c r="AI939" s="225" t="s">
        <v>18263</v>
      </c>
      <c r="AJ939" s="225">
        <v>648500</v>
      </c>
    </row>
    <row r="940" spans="1:39" x14ac:dyDescent="0.25">
      <c r="A940" s="28" t="s">
        <v>11371</v>
      </c>
      <c r="B940" s="28"/>
      <c r="C940" s="28" t="s">
        <v>3769</v>
      </c>
      <c r="D940" s="29">
        <v>8770</v>
      </c>
      <c r="E940" s="29"/>
      <c r="F940" s="28" t="s">
        <v>7056</v>
      </c>
      <c r="G940" s="29">
        <v>30150</v>
      </c>
      <c r="H940" s="29"/>
      <c r="I940" s="28" t="s">
        <v>8882</v>
      </c>
      <c r="J940" s="29">
        <v>139000</v>
      </c>
      <c r="K940" s="29"/>
      <c r="L940" s="31" t="s">
        <v>18197</v>
      </c>
      <c r="M940" s="30">
        <v>579500</v>
      </c>
      <c r="V940" s="3" t="s">
        <v>951</v>
      </c>
      <c r="W940" s="4">
        <v>1750</v>
      </c>
      <c r="AD940"/>
      <c r="AE940"/>
      <c r="AH940" s="226" t="s">
        <v>20183</v>
      </c>
      <c r="AI940" s="226" t="s">
        <v>18264</v>
      </c>
      <c r="AJ940" s="226">
        <v>641500</v>
      </c>
    </row>
    <row r="941" spans="1:39" x14ac:dyDescent="0.25">
      <c r="A941" s="28" t="s">
        <v>11372</v>
      </c>
      <c r="B941" s="28"/>
      <c r="C941" s="28" t="s">
        <v>3770</v>
      </c>
      <c r="D941" s="29">
        <v>8770</v>
      </c>
      <c r="E941" s="29"/>
      <c r="F941" s="28" t="s">
        <v>7057</v>
      </c>
      <c r="G941" s="29">
        <v>30350</v>
      </c>
      <c r="H941" s="29"/>
      <c r="I941" s="28" t="s">
        <v>8883</v>
      </c>
      <c r="J941" s="29">
        <v>141050</v>
      </c>
      <c r="K941" s="29"/>
      <c r="L941" s="31" t="s">
        <v>18198</v>
      </c>
      <c r="M941" s="30">
        <v>564000</v>
      </c>
      <c r="V941" s="3" t="s">
        <v>952</v>
      </c>
      <c r="W941" s="4">
        <v>1750</v>
      </c>
      <c r="AD941"/>
      <c r="AE941"/>
      <c r="AH941" s="225" t="s">
        <v>20184</v>
      </c>
      <c r="AI941" s="225" t="s">
        <v>18265</v>
      </c>
      <c r="AJ941" s="225">
        <v>634500</v>
      </c>
    </row>
    <row r="942" spans="1:39" x14ac:dyDescent="0.25">
      <c r="A942" s="28" t="s">
        <v>11373</v>
      </c>
      <c r="B942" s="28"/>
      <c r="C942" s="28" t="s">
        <v>3771</v>
      </c>
      <c r="D942" s="29">
        <v>8770</v>
      </c>
      <c r="E942" s="29"/>
      <c r="F942" s="28" t="s">
        <v>7058</v>
      </c>
      <c r="G942" s="29">
        <v>30350</v>
      </c>
      <c r="H942" s="29"/>
      <c r="I942" s="28" t="s">
        <v>8884</v>
      </c>
      <c r="J942" s="29">
        <v>144000</v>
      </c>
      <c r="K942" s="29"/>
      <c r="L942" s="31" t="s">
        <v>18199</v>
      </c>
      <c r="M942" s="30">
        <v>551000</v>
      </c>
      <c r="V942" s="3" t="s">
        <v>953</v>
      </c>
      <c r="W942" s="4">
        <v>1750</v>
      </c>
      <c r="AD942"/>
      <c r="AE942"/>
      <c r="AH942" s="226" t="s">
        <v>20185</v>
      </c>
      <c r="AI942" s="226" t="s">
        <v>18266</v>
      </c>
      <c r="AJ942" s="226">
        <v>617000</v>
      </c>
    </row>
    <row r="943" spans="1:39" x14ac:dyDescent="0.25">
      <c r="A943" s="28" t="s">
        <v>11374</v>
      </c>
      <c r="B943" s="28"/>
      <c r="C943" s="28" t="s">
        <v>3772</v>
      </c>
      <c r="D943" s="29">
        <v>8767</v>
      </c>
      <c r="E943" s="29"/>
      <c r="F943" s="28" t="s">
        <v>7059</v>
      </c>
      <c r="G943" s="29"/>
      <c r="H943" s="29"/>
      <c r="I943" s="28" t="s">
        <v>8885</v>
      </c>
      <c r="J943" s="29">
        <v>141000</v>
      </c>
      <c r="K943" s="29"/>
      <c r="L943" s="31" t="s">
        <v>18200</v>
      </c>
      <c r="M943" s="30">
        <v>553000</v>
      </c>
      <c r="V943" s="3" t="s">
        <v>954</v>
      </c>
      <c r="W943" s="4">
        <v>1750</v>
      </c>
      <c r="AD943"/>
      <c r="AE943"/>
      <c r="AH943" s="225" t="s">
        <v>20186</v>
      </c>
      <c r="AI943" s="225" t="s">
        <v>18267</v>
      </c>
      <c r="AJ943" s="225">
        <v>607000</v>
      </c>
    </row>
    <row r="944" spans="1:39" x14ac:dyDescent="0.25">
      <c r="A944" s="28" t="s">
        <v>11375</v>
      </c>
      <c r="B944" s="28"/>
      <c r="C944" s="28" t="s">
        <v>3773</v>
      </c>
      <c r="D944" s="29">
        <v>8767</v>
      </c>
      <c r="E944" s="29"/>
      <c r="F944" s="28" t="s">
        <v>7060</v>
      </c>
      <c r="G944" s="29">
        <v>30450</v>
      </c>
      <c r="H944" s="29"/>
      <c r="I944" s="28" t="s">
        <v>8886</v>
      </c>
      <c r="J944" s="29">
        <v>140000</v>
      </c>
      <c r="K944" s="29"/>
      <c r="L944" s="31" t="s">
        <v>18201</v>
      </c>
      <c r="M944" s="30">
        <v>552500</v>
      </c>
      <c r="V944" s="3" t="s">
        <v>955</v>
      </c>
      <c r="W944" s="4">
        <v>1750</v>
      </c>
      <c r="AD944"/>
      <c r="AE944"/>
      <c r="AH944" s="226" t="s">
        <v>20187</v>
      </c>
      <c r="AI944" s="226" t="s">
        <v>18268</v>
      </c>
      <c r="AJ944" s="226">
        <v>619000</v>
      </c>
    </row>
    <row r="945" spans="1:36" x14ac:dyDescent="0.25">
      <c r="A945" s="28" t="s">
        <v>11376</v>
      </c>
      <c r="B945" s="28"/>
      <c r="C945" s="28" t="s">
        <v>3774</v>
      </c>
      <c r="D945" s="29">
        <v>8767</v>
      </c>
      <c r="E945" s="29"/>
      <c r="F945" s="28" t="s">
        <v>7061</v>
      </c>
      <c r="G945" s="29"/>
      <c r="H945" s="29"/>
      <c r="I945" s="28" t="s">
        <v>8887</v>
      </c>
      <c r="J945" s="29"/>
      <c r="K945" s="29"/>
      <c r="L945" s="31" t="s">
        <v>18202</v>
      </c>
      <c r="M945" s="30">
        <v>559000</v>
      </c>
      <c r="V945" s="3" t="s">
        <v>956</v>
      </c>
      <c r="W945" s="4">
        <v>1750</v>
      </c>
      <c r="AD945"/>
      <c r="AE945"/>
      <c r="AH945" s="225" t="s">
        <v>20188</v>
      </c>
      <c r="AI945" s="225" t="s">
        <v>18269</v>
      </c>
      <c r="AJ945" s="225">
        <v>626500</v>
      </c>
    </row>
    <row r="946" spans="1:36" x14ac:dyDescent="0.25">
      <c r="A946" s="28" t="s">
        <v>11377</v>
      </c>
      <c r="B946" s="28"/>
      <c r="C946" s="28" t="s">
        <v>3775</v>
      </c>
      <c r="D946" s="29">
        <v>8769</v>
      </c>
      <c r="E946" s="29"/>
      <c r="F946" s="28" t="s">
        <v>7062</v>
      </c>
      <c r="G946" s="29">
        <v>30200</v>
      </c>
      <c r="H946" s="29"/>
      <c r="I946" s="28" t="s">
        <v>8888</v>
      </c>
      <c r="J946" s="29">
        <v>137000</v>
      </c>
      <c r="K946" s="29"/>
      <c r="L946" s="31" t="s">
        <v>18203</v>
      </c>
      <c r="M946" s="30">
        <v>557000</v>
      </c>
      <c r="V946" s="3" t="s">
        <v>957</v>
      </c>
      <c r="W946" s="4">
        <v>1750</v>
      </c>
      <c r="AD946"/>
      <c r="AE946"/>
      <c r="AH946" s="226" t="s">
        <v>20189</v>
      </c>
      <c r="AI946" s="226" t="s">
        <v>18270</v>
      </c>
      <c r="AJ946" s="226">
        <v>619000</v>
      </c>
    </row>
    <row r="947" spans="1:36" x14ac:dyDescent="0.25">
      <c r="A947" s="28" t="s">
        <v>11378</v>
      </c>
      <c r="B947" s="28"/>
      <c r="C947" s="28" t="s">
        <v>3776</v>
      </c>
      <c r="D947" s="29">
        <v>8769</v>
      </c>
      <c r="E947" s="29"/>
      <c r="F947" s="28" t="s">
        <v>7063</v>
      </c>
      <c r="G947" s="29">
        <v>30150</v>
      </c>
      <c r="H947" s="29"/>
      <c r="I947" s="28" t="s">
        <v>8889</v>
      </c>
      <c r="J947" s="29">
        <v>139500</v>
      </c>
      <c r="K947" s="29"/>
      <c r="L947" s="31" t="s">
        <v>18204</v>
      </c>
      <c r="M947" s="30">
        <v>549800</v>
      </c>
      <c r="V947" s="3" t="s">
        <v>958</v>
      </c>
      <c r="W947" s="4">
        <v>1750</v>
      </c>
      <c r="AD947"/>
      <c r="AE947"/>
      <c r="AH947" s="240" t="s">
        <v>20189</v>
      </c>
      <c r="AI947" s="240" t="s">
        <v>18270</v>
      </c>
      <c r="AJ947" s="240">
        <v>619000</v>
      </c>
    </row>
    <row r="948" spans="1:36" x14ac:dyDescent="0.25">
      <c r="A948" s="28" t="s">
        <v>11379</v>
      </c>
      <c r="B948" s="28"/>
      <c r="C948" s="28" t="s">
        <v>3777</v>
      </c>
      <c r="D948" s="29">
        <v>8768</v>
      </c>
      <c r="E948" s="29"/>
      <c r="F948" s="28" t="s">
        <v>7064</v>
      </c>
      <c r="G948" s="29">
        <v>29950</v>
      </c>
      <c r="H948" s="29"/>
      <c r="I948" s="28" t="s">
        <v>8890</v>
      </c>
      <c r="J948" s="29">
        <v>140000</v>
      </c>
      <c r="K948" s="29"/>
      <c r="L948" s="31" t="s">
        <v>18205</v>
      </c>
      <c r="M948" s="30">
        <v>551700</v>
      </c>
      <c r="V948" s="3" t="s">
        <v>959</v>
      </c>
      <c r="W948" s="4">
        <v>1750</v>
      </c>
      <c r="AD948"/>
      <c r="AE948"/>
      <c r="AH948" s="241" t="s">
        <v>20190</v>
      </c>
      <c r="AI948" s="241" t="s">
        <v>20191</v>
      </c>
      <c r="AJ948" s="241">
        <v>616000</v>
      </c>
    </row>
    <row r="949" spans="1:36" x14ac:dyDescent="0.25">
      <c r="A949" s="28" t="s">
        <v>11380</v>
      </c>
      <c r="B949" s="28"/>
      <c r="C949" s="28" t="s">
        <v>3778</v>
      </c>
      <c r="D949" s="29">
        <v>8768</v>
      </c>
      <c r="E949" s="29"/>
      <c r="F949" s="28" t="s">
        <v>7065</v>
      </c>
      <c r="G949" s="29">
        <v>30100</v>
      </c>
      <c r="H949" s="29"/>
      <c r="I949" s="28" t="s">
        <v>8891</v>
      </c>
      <c r="J949" s="29">
        <v>137000</v>
      </c>
      <c r="K949" s="29"/>
      <c r="L949" s="31" t="s">
        <v>18206</v>
      </c>
      <c r="M949" s="30">
        <v>551500</v>
      </c>
      <c r="V949" s="3" t="s">
        <v>960</v>
      </c>
      <c r="W949" s="4">
        <v>1750</v>
      </c>
      <c r="AD949"/>
      <c r="AE949"/>
      <c r="AH949" s="240" t="s">
        <v>20192</v>
      </c>
      <c r="AI949" s="240" t="s">
        <v>20193</v>
      </c>
      <c r="AJ949" s="240">
        <v>613000</v>
      </c>
    </row>
    <row r="950" spans="1:36" x14ac:dyDescent="0.25">
      <c r="A950" s="28" t="s">
        <v>11381</v>
      </c>
      <c r="B950" s="28"/>
      <c r="C950" s="28" t="s">
        <v>3779</v>
      </c>
      <c r="D950" s="29">
        <v>8766</v>
      </c>
      <c r="E950" s="29"/>
      <c r="F950" s="28" t="s">
        <v>7066</v>
      </c>
      <c r="G950" s="29">
        <v>30100</v>
      </c>
      <c r="H950" s="29"/>
      <c r="I950" s="28" t="s">
        <v>8892</v>
      </c>
      <c r="J950" s="29">
        <v>138500</v>
      </c>
      <c r="K950" s="29"/>
      <c r="L950" s="31" t="s">
        <v>18207</v>
      </c>
      <c r="M950" s="30">
        <v>555300</v>
      </c>
      <c r="V950" s="3" t="s">
        <v>961</v>
      </c>
      <c r="W950" s="4">
        <v>1750</v>
      </c>
      <c r="AD950"/>
      <c r="AE950"/>
      <c r="AH950" s="241" t="s">
        <v>20194</v>
      </c>
      <c r="AI950" s="241" t="s">
        <v>20195</v>
      </c>
      <c r="AJ950" s="241">
        <v>606500</v>
      </c>
    </row>
    <row r="951" spans="1:36" x14ac:dyDescent="0.25">
      <c r="A951" s="28" t="s">
        <v>11382</v>
      </c>
      <c r="B951" s="28"/>
      <c r="C951" s="28" t="s">
        <v>3780</v>
      </c>
      <c r="D951" s="29">
        <v>8767</v>
      </c>
      <c r="E951" s="29"/>
      <c r="F951" s="28" t="s">
        <v>7067</v>
      </c>
      <c r="G951" s="29"/>
      <c r="H951" s="29"/>
      <c r="I951" s="28" t="s">
        <v>8893</v>
      </c>
      <c r="J951" s="29">
        <v>137500</v>
      </c>
      <c r="K951" s="29"/>
      <c r="L951" s="31" t="s">
        <v>18208</v>
      </c>
      <c r="M951" s="30">
        <v>556000</v>
      </c>
      <c r="V951" s="3" t="s">
        <v>962</v>
      </c>
      <c r="W951" s="4">
        <v>1750</v>
      </c>
      <c r="AD951"/>
      <c r="AE951"/>
      <c r="AH951" s="240" t="s">
        <v>20196</v>
      </c>
      <c r="AI951" s="240" t="s">
        <v>20197</v>
      </c>
      <c r="AJ951" s="240">
        <v>610500</v>
      </c>
    </row>
    <row r="952" spans="1:36" x14ac:dyDescent="0.25">
      <c r="A952" s="28" t="s">
        <v>11383</v>
      </c>
      <c r="B952" s="28"/>
      <c r="C952" s="28" t="s">
        <v>3781</v>
      </c>
      <c r="D952" s="29">
        <v>8765</v>
      </c>
      <c r="E952" s="29"/>
      <c r="F952" s="28" t="s">
        <v>7068</v>
      </c>
      <c r="G952" s="29"/>
      <c r="H952" s="29"/>
      <c r="I952" s="28" t="s">
        <v>8894</v>
      </c>
      <c r="J952" s="29"/>
      <c r="K952" s="29"/>
      <c r="L952" s="31" t="s">
        <v>18209</v>
      </c>
      <c r="M952" s="30">
        <v>559800</v>
      </c>
      <c r="V952" s="3" t="s">
        <v>963</v>
      </c>
      <c r="W952" s="4">
        <v>1750</v>
      </c>
      <c r="AD952"/>
      <c r="AE952"/>
      <c r="AH952" s="241" t="s">
        <v>20198</v>
      </c>
      <c r="AI952" s="241" t="s">
        <v>20199</v>
      </c>
      <c r="AJ952" s="241">
        <v>613800</v>
      </c>
    </row>
    <row r="953" spans="1:36" x14ac:dyDescent="0.25">
      <c r="A953" s="28" t="s">
        <v>11384</v>
      </c>
      <c r="B953" s="28"/>
      <c r="C953" s="28" t="s">
        <v>3782</v>
      </c>
      <c r="D953" s="29">
        <v>8758</v>
      </c>
      <c r="E953" s="29"/>
      <c r="F953" s="28" t="s">
        <v>7069</v>
      </c>
      <c r="G953" s="29">
        <v>30150</v>
      </c>
      <c r="H953" s="29"/>
      <c r="I953" s="28" t="s">
        <v>8895</v>
      </c>
      <c r="J953" s="29">
        <v>142000</v>
      </c>
      <c r="K953" s="29"/>
      <c r="L953" s="31" t="s">
        <v>18210</v>
      </c>
      <c r="M953" s="30">
        <v>565500</v>
      </c>
      <c r="V953" s="3" t="s">
        <v>964</v>
      </c>
      <c r="W953" s="4">
        <v>1750</v>
      </c>
      <c r="AD953"/>
      <c r="AE953"/>
      <c r="AH953" s="240" t="s">
        <v>20200</v>
      </c>
      <c r="AI953" s="240" t="s">
        <v>20201</v>
      </c>
      <c r="AJ953" s="240">
        <v>611500</v>
      </c>
    </row>
    <row r="954" spans="1:36" x14ac:dyDescent="0.25">
      <c r="A954" s="28" t="s">
        <v>11385</v>
      </c>
      <c r="B954" s="28"/>
      <c r="C954" s="28" t="s">
        <v>3783</v>
      </c>
      <c r="D954" s="29">
        <v>8765</v>
      </c>
      <c r="E954" s="29"/>
      <c r="F954" s="28" t="s">
        <v>7070</v>
      </c>
      <c r="G954" s="29">
        <v>30100</v>
      </c>
      <c r="H954" s="29"/>
      <c r="I954" s="28" t="s">
        <v>8896</v>
      </c>
      <c r="J954" s="29">
        <v>145500</v>
      </c>
      <c r="K954" s="29"/>
      <c r="L954" s="31" t="s">
        <v>18211</v>
      </c>
      <c r="M954" s="30">
        <v>570000</v>
      </c>
      <c r="V954" s="3" t="s">
        <v>965</v>
      </c>
      <c r="W954" s="4">
        <v>1750</v>
      </c>
      <c r="AD954"/>
      <c r="AE954"/>
      <c r="AH954" s="241" t="s">
        <v>20202</v>
      </c>
      <c r="AI954" s="241" t="s">
        <v>20203</v>
      </c>
      <c r="AJ954" s="241">
        <v>612500</v>
      </c>
    </row>
    <row r="955" spans="1:36" x14ac:dyDescent="0.25">
      <c r="A955" s="28" t="s">
        <v>11386</v>
      </c>
      <c r="B955" s="28"/>
      <c r="C955" s="28" t="s">
        <v>3784</v>
      </c>
      <c r="D955" s="29">
        <v>8768</v>
      </c>
      <c r="E955" s="29"/>
      <c r="F955" s="28" t="s">
        <v>7071</v>
      </c>
      <c r="G955" s="29">
        <v>30100</v>
      </c>
      <c r="H955" s="29"/>
      <c r="I955" s="28" t="s">
        <v>8897</v>
      </c>
      <c r="J955" s="29">
        <v>148500</v>
      </c>
      <c r="K955" s="29"/>
      <c r="L955" s="31" t="s">
        <v>18212</v>
      </c>
      <c r="M955" s="30">
        <v>570000</v>
      </c>
      <c r="V955" s="3" t="s">
        <v>966</v>
      </c>
      <c r="W955" s="4">
        <v>1750</v>
      </c>
      <c r="AD955"/>
      <c r="AE955"/>
      <c r="AH955" s="240" t="s">
        <v>20204</v>
      </c>
      <c r="AI955" s="240" t="s">
        <v>20205</v>
      </c>
      <c r="AJ955" s="240">
        <v>607500</v>
      </c>
    </row>
    <row r="956" spans="1:36" x14ac:dyDescent="0.25">
      <c r="A956" s="28" t="s">
        <v>11387</v>
      </c>
      <c r="B956" s="28"/>
      <c r="C956" s="28" t="s">
        <v>3785</v>
      </c>
      <c r="D956" s="29">
        <v>8768</v>
      </c>
      <c r="E956" s="29"/>
      <c r="F956" s="28" t="s">
        <v>7072</v>
      </c>
      <c r="G956" s="29">
        <v>30150</v>
      </c>
      <c r="H956" s="29"/>
      <c r="I956" s="28" t="s">
        <v>8898</v>
      </c>
      <c r="J956" s="29"/>
      <c r="K956" s="29"/>
      <c r="L956" s="31" t="s">
        <v>18213</v>
      </c>
      <c r="M956" s="30">
        <v>565000</v>
      </c>
      <c r="V956" s="3" t="s">
        <v>967</v>
      </c>
      <c r="W956" s="4">
        <v>1750</v>
      </c>
      <c r="AD956"/>
      <c r="AE956"/>
      <c r="AH956" s="241" t="s">
        <v>20206</v>
      </c>
      <c r="AI956" s="241" t="s">
        <v>20207</v>
      </c>
      <c r="AJ956" s="241">
        <v>602000</v>
      </c>
    </row>
    <row r="957" spans="1:36" x14ac:dyDescent="0.25">
      <c r="A957" s="28" t="s">
        <v>11388</v>
      </c>
      <c r="B957" s="28"/>
      <c r="C957" s="28" t="s">
        <v>3786</v>
      </c>
      <c r="D957" s="29">
        <v>8768</v>
      </c>
      <c r="E957" s="29"/>
      <c r="F957" s="28" t="s">
        <v>7073</v>
      </c>
      <c r="G957" s="29">
        <v>30050</v>
      </c>
      <c r="H957" s="29"/>
      <c r="I957" s="28" t="s">
        <v>8899</v>
      </c>
      <c r="J957" s="29">
        <v>154000</v>
      </c>
      <c r="K957" s="29"/>
      <c r="L957" s="31" t="s">
        <v>18214</v>
      </c>
      <c r="M957" s="30">
        <v>569800</v>
      </c>
      <c r="V957" s="3" t="s">
        <v>968</v>
      </c>
      <c r="W957" s="4">
        <v>1750</v>
      </c>
      <c r="AD957"/>
      <c r="AE957"/>
      <c r="AH957" s="240" t="s">
        <v>20208</v>
      </c>
      <c r="AI957" s="240" t="s">
        <v>20209</v>
      </c>
      <c r="AJ957" s="240">
        <v>596000</v>
      </c>
    </row>
    <row r="958" spans="1:36" x14ac:dyDescent="0.25">
      <c r="A958" s="28" t="s">
        <v>11389</v>
      </c>
      <c r="B958" s="28"/>
      <c r="C958" s="28" t="s">
        <v>3787</v>
      </c>
      <c r="D958" s="29">
        <v>8770</v>
      </c>
      <c r="E958" s="29"/>
      <c r="F958" s="28" t="s">
        <v>7074</v>
      </c>
      <c r="G958" s="29">
        <v>30050</v>
      </c>
      <c r="H958" s="29"/>
      <c r="I958" s="28" t="s">
        <v>8900</v>
      </c>
      <c r="J958" s="29">
        <v>147000</v>
      </c>
      <c r="K958" s="29"/>
      <c r="L958" s="31" t="s">
        <v>18215</v>
      </c>
      <c r="M958" s="30">
        <v>572200</v>
      </c>
      <c r="V958" s="3" t="s">
        <v>969</v>
      </c>
      <c r="W958" s="4">
        <v>1750</v>
      </c>
      <c r="AD958"/>
      <c r="AE958"/>
      <c r="AH958" s="241" t="s">
        <v>20210</v>
      </c>
      <c r="AI958" s="241" t="s">
        <v>20211</v>
      </c>
      <c r="AJ958" s="241">
        <v>592500</v>
      </c>
    </row>
    <row r="959" spans="1:36" x14ac:dyDescent="0.25">
      <c r="A959" s="28" t="s">
        <v>11390</v>
      </c>
      <c r="B959" s="28"/>
      <c r="C959" s="28" t="s">
        <v>3788</v>
      </c>
      <c r="D959" s="29">
        <v>8772</v>
      </c>
      <c r="E959" s="29"/>
      <c r="F959" s="28" t="s">
        <v>7075</v>
      </c>
      <c r="G959" s="29"/>
      <c r="H959" s="29"/>
      <c r="I959" s="28" t="s">
        <v>8901</v>
      </c>
      <c r="J959" s="29"/>
      <c r="K959" s="29"/>
      <c r="L959" s="31" t="s">
        <v>18216</v>
      </c>
      <c r="M959" s="30">
        <v>572500</v>
      </c>
      <c r="V959" s="3" t="s">
        <v>970</v>
      </c>
      <c r="W959" s="4">
        <v>1750</v>
      </c>
      <c r="AD959"/>
      <c r="AE959"/>
      <c r="AH959" s="240" t="s">
        <v>20212</v>
      </c>
      <c r="AI959" s="240" t="s">
        <v>20213</v>
      </c>
      <c r="AJ959" s="240">
        <v>589000</v>
      </c>
    </row>
    <row r="960" spans="1:36" x14ac:dyDescent="0.25">
      <c r="A960" s="28" t="s">
        <v>11391</v>
      </c>
      <c r="B960" s="28"/>
      <c r="C960" s="28" t="s">
        <v>3789</v>
      </c>
      <c r="D960" s="29">
        <v>8777</v>
      </c>
      <c r="E960" s="29"/>
      <c r="F960" s="28" t="s">
        <v>7076</v>
      </c>
      <c r="G960" s="29">
        <v>30120</v>
      </c>
      <c r="H960" s="29"/>
      <c r="I960" s="28" t="s">
        <v>8902</v>
      </c>
      <c r="J960" s="29">
        <v>144500</v>
      </c>
      <c r="K960" s="29"/>
      <c r="L960" s="31" t="s">
        <v>18217</v>
      </c>
      <c r="M960" s="30">
        <v>575000</v>
      </c>
      <c r="V960" s="3" t="s">
        <v>971</v>
      </c>
      <c r="W960" s="4">
        <v>1750</v>
      </c>
      <c r="AD960"/>
      <c r="AE960"/>
      <c r="AH960" s="241" t="s">
        <v>20214</v>
      </c>
      <c r="AI960" s="241" t="s">
        <v>20215</v>
      </c>
      <c r="AJ960" s="241">
        <v>584000</v>
      </c>
    </row>
    <row r="961" spans="1:39" x14ac:dyDescent="0.25">
      <c r="A961" s="28" t="s">
        <v>11392</v>
      </c>
      <c r="B961" s="28"/>
      <c r="C961" s="28" t="s">
        <v>3790</v>
      </c>
      <c r="D961" s="29">
        <v>8781</v>
      </c>
      <c r="E961" s="29"/>
      <c r="F961" s="28" t="s">
        <v>7077</v>
      </c>
      <c r="G961" s="29">
        <v>30400</v>
      </c>
      <c r="H961" s="29"/>
      <c r="I961" s="28" t="s">
        <v>8903</v>
      </c>
      <c r="J961" s="29">
        <v>148800</v>
      </c>
      <c r="K961" s="29"/>
      <c r="L961" s="31" t="s">
        <v>18218</v>
      </c>
      <c r="M961" s="30">
        <v>580300</v>
      </c>
      <c r="V961" s="3" t="s">
        <v>972</v>
      </c>
      <c r="W961" s="4">
        <v>1750</v>
      </c>
      <c r="AD961"/>
      <c r="AE961"/>
      <c r="AH961" s="240" t="s">
        <v>20216</v>
      </c>
      <c r="AI961" s="240" t="s">
        <v>20217</v>
      </c>
      <c r="AJ961" s="240">
        <v>569000</v>
      </c>
    </row>
    <row r="962" spans="1:39" x14ac:dyDescent="0.25">
      <c r="A962" s="28" t="s">
        <v>11393</v>
      </c>
      <c r="B962" s="28"/>
      <c r="C962" s="28" t="s">
        <v>3791</v>
      </c>
      <c r="D962" s="29">
        <v>8780</v>
      </c>
      <c r="E962" s="29"/>
      <c r="F962" s="28" t="s">
        <v>7078</v>
      </c>
      <c r="G962" s="29">
        <v>30300</v>
      </c>
      <c r="H962" s="29"/>
      <c r="I962" s="28" t="s">
        <v>8904</v>
      </c>
      <c r="J962" s="29">
        <v>149500</v>
      </c>
      <c r="K962" s="29"/>
      <c r="L962" s="31" t="s">
        <v>18219</v>
      </c>
      <c r="M962" s="30">
        <v>586200</v>
      </c>
      <c r="V962" s="3" t="s">
        <v>973</v>
      </c>
      <c r="W962" s="4">
        <v>1750</v>
      </c>
      <c r="AD962"/>
      <c r="AE962"/>
      <c r="AH962" s="241" t="s">
        <v>20218</v>
      </c>
      <c r="AI962" s="241" t="s">
        <v>20219</v>
      </c>
      <c r="AJ962" s="241">
        <v>600000</v>
      </c>
    </row>
    <row r="963" spans="1:39" x14ac:dyDescent="0.25">
      <c r="A963" s="28" t="s">
        <v>11394</v>
      </c>
      <c r="B963" s="28"/>
      <c r="C963" s="28" t="s">
        <v>3792</v>
      </c>
      <c r="D963" s="29">
        <v>8780</v>
      </c>
      <c r="E963" s="29"/>
      <c r="F963" s="28" t="s">
        <v>7079</v>
      </c>
      <c r="G963" s="29">
        <v>30100</v>
      </c>
      <c r="H963" s="29"/>
      <c r="I963" s="28" t="s">
        <v>8905</v>
      </c>
      <c r="J963" s="29">
        <v>147500</v>
      </c>
      <c r="K963" s="29"/>
      <c r="L963" s="31" t="s">
        <v>18220</v>
      </c>
      <c r="M963" s="30">
        <v>581700</v>
      </c>
      <c r="V963" s="3" t="s">
        <v>974</v>
      </c>
      <c r="W963" s="4">
        <v>1750</v>
      </c>
      <c r="AD963"/>
      <c r="AE963"/>
      <c r="AH963" s="240" t="s">
        <v>20220</v>
      </c>
      <c r="AI963" s="240" t="s">
        <v>20221</v>
      </c>
      <c r="AJ963" s="240">
        <v>574500</v>
      </c>
      <c r="AK963" s="234">
        <f>AVERAGE(AJ935:AJ963)</f>
        <v>615606.89655172417</v>
      </c>
      <c r="AL963" t="s">
        <v>20222</v>
      </c>
      <c r="AM963">
        <f>AK963/AK935-1</f>
        <v>-3.7015165359264968E-2</v>
      </c>
    </row>
    <row r="964" spans="1:39" x14ac:dyDescent="0.25">
      <c r="A964" s="28" t="s">
        <v>11395</v>
      </c>
      <c r="B964" s="28"/>
      <c r="C964" s="28" t="s">
        <v>3793</v>
      </c>
      <c r="D964" s="29">
        <v>8775</v>
      </c>
      <c r="E964" s="29"/>
      <c r="F964" s="28" t="s">
        <v>7080</v>
      </c>
      <c r="G964" s="29">
        <v>30180</v>
      </c>
      <c r="H964" s="29"/>
      <c r="I964" s="28" t="s">
        <v>8906</v>
      </c>
      <c r="J964" s="29"/>
      <c r="K964" s="29"/>
      <c r="L964" s="31" t="s">
        <v>18221</v>
      </c>
      <c r="M964" s="30">
        <v>585000</v>
      </c>
      <c r="V964" s="3" t="s">
        <v>975</v>
      </c>
      <c r="W964" s="4">
        <v>1750</v>
      </c>
      <c r="AD964"/>
      <c r="AE964"/>
      <c r="AH964" s="241" t="s">
        <v>20223</v>
      </c>
      <c r="AI964" s="241" t="s">
        <v>20224</v>
      </c>
      <c r="AJ964" s="241">
        <v>577500</v>
      </c>
    </row>
    <row r="965" spans="1:39" x14ac:dyDescent="0.25">
      <c r="A965" s="28" t="s">
        <v>11396</v>
      </c>
      <c r="B965" s="28"/>
      <c r="C965" s="28" t="s">
        <v>3794</v>
      </c>
      <c r="D965" s="29">
        <v>8777</v>
      </c>
      <c r="E965" s="29"/>
      <c r="F965" s="28" t="s">
        <v>7081</v>
      </c>
      <c r="G965" s="29">
        <v>30150</v>
      </c>
      <c r="H965" s="29"/>
      <c r="I965" s="28" t="s">
        <v>8907</v>
      </c>
      <c r="J965" s="29"/>
      <c r="K965" s="29"/>
      <c r="L965" s="31" t="s">
        <v>18222</v>
      </c>
      <c r="M965" s="30">
        <v>593200</v>
      </c>
      <c r="V965" s="3" t="s">
        <v>976</v>
      </c>
      <c r="W965" s="4">
        <v>1750</v>
      </c>
      <c r="AD965"/>
      <c r="AE965"/>
      <c r="AH965" s="240" t="s">
        <v>20225</v>
      </c>
      <c r="AI965" s="240" t="s">
        <v>20226</v>
      </c>
      <c r="AJ965" s="240">
        <v>573500</v>
      </c>
    </row>
    <row r="966" spans="1:39" x14ac:dyDescent="0.25">
      <c r="A966" s="28" t="s">
        <v>11397</v>
      </c>
      <c r="B966" s="28"/>
      <c r="C966" s="28" t="s">
        <v>3795</v>
      </c>
      <c r="D966" s="29">
        <v>8778</v>
      </c>
      <c r="E966" s="29"/>
      <c r="F966" s="28" t="s">
        <v>7082</v>
      </c>
      <c r="G966" s="29"/>
      <c r="H966" s="29"/>
      <c r="I966" s="28" t="s">
        <v>8908</v>
      </c>
      <c r="J966" s="29"/>
      <c r="K966" s="29"/>
      <c r="L966" s="31" t="s">
        <v>18223</v>
      </c>
      <c r="M966" s="30">
        <v>595500</v>
      </c>
      <c r="V966" s="3" t="s">
        <v>977</v>
      </c>
      <c r="W966" s="4">
        <v>1750</v>
      </c>
      <c r="AD966"/>
      <c r="AE966"/>
      <c r="AH966" s="241" t="s">
        <v>20227</v>
      </c>
      <c r="AI966" s="241" t="s">
        <v>20228</v>
      </c>
      <c r="AJ966" s="241">
        <v>582500</v>
      </c>
    </row>
    <row r="967" spans="1:39" x14ac:dyDescent="0.25">
      <c r="A967" s="28" t="s">
        <v>11398</v>
      </c>
      <c r="B967" s="28"/>
      <c r="C967" s="28" t="s">
        <v>3796</v>
      </c>
      <c r="D967" s="29">
        <v>8785</v>
      </c>
      <c r="E967" s="29"/>
      <c r="F967" s="28" t="s">
        <v>7083</v>
      </c>
      <c r="G967" s="29">
        <v>29950</v>
      </c>
      <c r="H967" s="29"/>
      <c r="I967" s="28" t="s">
        <v>8909</v>
      </c>
      <c r="J967" s="29">
        <v>145000</v>
      </c>
      <c r="K967" s="29"/>
      <c r="L967" s="31" t="s">
        <v>18224</v>
      </c>
      <c r="M967" s="30">
        <v>603200</v>
      </c>
      <c r="V967" s="3" t="s">
        <v>978</v>
      </c>
      <c r="W967" s="4">
        <v>1750</v>
      </c>
      <c r="AD967"/>
      <c r="AE967"/>
      <c r="AH967" s="240" t="s">
        <v>20229</v>
      </c>
      <c r="AI967" s="240" t="s">
        <v>20230</v>
      </c>
      <c r="AJ967" s="240">
        <v>574000</v>
      </c>
    </row>
    <row r="968" spans="1:39" x14ac:dyDescent="0.25">
      <c r="A968" s="28" t="s">
        <v>11399</v>
      </c>
      <c r="B968" s="28"/>
      <c r="C968" s="28" t="s">
        <v>3797</v>
      </c>
      <c r="D968" s="29">
        <v>8787</v>
      </c>
      <c r="E968" s="29"/>
      <c r="F968" s="28" t="s">
        <v>7084</v>
      </c>
      <c r="G968" s="29">
        <v>30250</v>
      </c>
      <c r="H968" s="29"/>
      <c r="I968" s="28" t="s">
        <v>8910</v>
      </c>
      <c r="J968" s="29">
        <v>141500</v>
      </c>
      <c r="K968" s="29"/>
      <c r="L968" s="31" t="s">
        <v>18225</v>
      </c>
      <c r="M968" s="30">
        <v>609300</v>
      </c>
      <c r="V968" s="3" t="s">
        <v>979</v>
      </c>
      <c r="W968" s="4">
        <v>1750</v>
      </c>
      <c r="AD968"/>
      <c r="AE968"/>
      <c r="AH968" s="241" t="s">
        <v>20231</v>
      </c>
      <c r="AI968" s="241" t="s">
        <v>20232</v>
      </c>
      <c r="AJ968" s="241">
        <v>575800</v>
      </c>
    </row>
    <row r="969" spans="1:39" x14ac:dyDescent="0.25">
      <c r="A969" s="28" t="s">
        <v>11400</v>
      </c>
      <c r="B969" s="28"/>
      <c r="C969" s="28" t="s">
        <v>3798</v>
      </c>
      <c r="D969" s="29">
        <v>8790</v>
      </c>
      <c r="E969" s="29"/>
      <c r="F969" s="28" t="s">
        <v>7085</v>
      </c>
      <c r="G969" s="29">
        <v>30150</v>
      </c>
      <c r="H969" s="29"/>
      <c r="I969" s="28" t="s">
        <v>8911</v>
      </c>
      <c r="J969" s="29">
        <v>139500</v>
      </c>
      <c r="K969" s="29"/>
      <c r="L969" s="31" t="s">
        <v>18226</v>
      </c>
      <c r="M969" s="30">
        <v>605500</v>
      </c>
      <c r="V969" s="3" t="s">
        <v>980</v>
      </c>
      <c r="W969" s="4">
        <v>1750</v>
      </c>
      <c r="AD969"/>
      <c r="AE969"/>
      <c r="AH969" s="240" t="s">
        <v>20233</v>
      </c>
      <c r="AI969" s="240" t="s">
        <v>20234</v>
      </c>
      <c r="AJ969" s="240">
        <v>584500</v>
      </c>
    </row>
    <row r="970" spans="1:39" x14ac:dyDescent="0.25">
      <c r="A970" s="28" t="s">
        <v>11401</v>
      </c>
      <c r="B970" s="28"/>
      <c r="C970" s="28" t="s">
        <v>3799</v>
      </c>
      <c r="D970" s="29">
        <v>8790</v>
      </c>
      <c r="E970" s="29"/>
      <c r="F970" s="28" t="s">
        <v>7086</v>
      </c>
      <c r="G970" s="29">
        <v>30180</v>
      </c>
      <c r="H970" s="29"/>
      <c r="I970" s="28" t="s">
        <v>8912</v>
      </c>
      <c r="J970" s="29">
        <v>135000</v>
      </c>
      <c r="K970" s="29"/>
      <c r="L970" s="31" t="s">
        <v>18227</v>
      </c>
      <c r="M970" s="30">
        <v>609000</v>
      </c>
      <c r="V970" s="3" t="s">
        <v>981</v>
      </c>
      <c r="W970" s="4">
        <v>1750</v>
      </c>
      <c r="AD970"/>
      <c r="AE970"/>
      <c r="AH970" s="241" t="s">
        <v>20235</v>
      </c>
      <c r="AI970" s="241" t="s">
        <v>20236</v>
      </c>
      <c r="AJ970" s="241">
        <v>586500</v>
      </c>
    </row>
    <row r="971" spans="1:39" x14ac:dyDescent="0.25">
      <c r="A971" s="28" t="s">
        <v>11402</v>
      </c>
      <c r="B971" s="28"/>
      <c r="C971" s="28" t="s">
        <v>3800</v>
      </c>
      <c r="D971" s="29">
        <v>8788</v>
      </c>
      <c r="E971" s="29"/>
      <c r="F971" s="28" t="s">
        <v>7087</v>
      </c>
      <c r="G971" s="29"/>
      <c r="H971" s="29"/>
      <c r="I971" s="28" t="s">
        <v>8913</v>
      </c>
      <c r="J971" s="29">
        <v>131500</v>
      </c>
      <c r="K971" s="29"/>
      <c r="L971" s="31" t="s">
        <v>18228</v>
      </c>
      <c r="M971" s="30">
        <v>603200</v>
      </c>
      <c r="V971" s="3" t="s">
        <v>982</v>
      </c>
      <c r="W971" s="4">
        <v>1750</v>
      </c>
      <c r="AD971"/>
      <c r="AE971"/>
      <c r="AH971" s="240" t="s">
        <v>20237</v>
      </c>
      <c r="AI971" s="240" t="s">
        <v>20238</v>
      </c>
      <c r="AJ971" s="240">
        <v>582200</v>
      </c>
    </row>
    <row r="972" spans="1:39" x14ac:dyDescent="0.25">
      <c r="A972" s="28" t="s">
        <v>11403</v>
      </c>
      <c r="B972" s="28"/>
      <c r="C972" s="28" t="s">
        <v>3801</v>
      </c>
      <c r="D972" s="29">
        <v>8788</v>
      </c>
      <c r="E972" s="29"/>
      <c r="F972" s="28" t="s">
        <v>7088</v>
      </c>
      <c r="G972" s="29"/>
      <c r="H972" s="29"/>
      <c r="I972" s="28" t="s">
        <v>8914</v>
      </c>
      <c r="J972" s="29">
        <v>124000</v>
      </c>
      <c r="K972" s="29"/>
      <c r="L972" s="31" t="s">
        <v>18229</v>
      </c>
      <c r="M972" s="30">
        <v>594000</v>
      </c>
      <c r="V972" s="3" t="s">
        <v>983</v>
      </c>
      <c r="W972" s="4">
        <v>1750</v>
      </c>
      <c r="AD972"/>
      <c r="AE972"/>
      <c r="AH972" s="241" t="s">
        <v>20239</v>
      </c>
      <c r="AI972" s="241" t="s">
        <v>20240</v>
      </c>
      <c r="AJ972" s="241">
        <v>591500</v>
      </c>
    </row>
    <row r="973" spans="1:39" x14ac:dyDescent="0.25">
      <c r="A973" s="28" t="s">
        <v>11404</v>
      </c>
      <c r="B973" s="28"/>
      <c r="C973" s="28" t="s">
        <v>3802</v>
      </c>
      <c r="D973" s="29">
        <v>8788</v>
      </c>
      <c r="E973" s="29"/>
      <c r="F973" s="28" t="s">
        <v>7089</v>
      </c>
      <c r="G973" s="29"/>
      <c r="H973" s="29"/>
      <c r="I973" s="28" t="s">
        <v>8915</v>
      </c>
      <c r="J973" s="29"/>
      <c r="K973" s="29"/>
      <c r="L973" s="31" t="s">
        <v>18230</v>
      </c>
      <c r="M973" s="30">
        <v>599000</v>
      </c>
      <c r="V973" s="3" t="s">
        <v>984</v>
      </c>
      <c r="W973" s="4">
        <v>1750</v>
      </c>
      <c r="AD973"/>
      <c r="AE973"/>
      <c r="AH973" s="240" t="s">
        <v>20241</v>
      </c>
      <c r="AI973" s="240" t="s">
        <v>20242</v>
      </c>
      <c r="AJ973" s="240">
        <v>588000</v>
      </c>
    </row>
    <row r="974" spans="1:39" x14ac:dyDescent="0.25">
      <c r="A974" s="28" t="s">
        <v>11405</v>
      </c>
      <c r="B974" s="28"/>
      <c r="C974" s="28" t="s">
        <v>3803</v>
      </c>
      <c r="D974" s="29">
        <v>8790</v>
      </c>
      <c r="E974" s="29"/>
      <c r="F974" s="28" t="s">
        <v>7090</v>
      </c>
      <c r="G974" s="29">
        <v>30130</v>
      </c>
      <c r="H974" s="29"/>
      <c r="I974" s="28" t="s">
        <v>8916</v>
      </c>
      <c r="J974" s="29">
        <v>130500</v>
      </c>
      <c r="K974" s="29"/>
      <c r="L974" s="31" t="s">
        <v>18231</v>
      </c>
      <c r="M974" s="30">
        <v>597000</v>
      </c>
      <c r="V974" s="3" t="s">
        <v>985</v>
      </c>
      <c r="W974" s="4">
        <v>1750</v>
      </c>
      <c r="AD974"/>
      <c r="AE974"/>
      <c r="AH974" s="241" t="s">
        <v>20243</v>
      </c>
      <c r="AI974" s="241" t="s">
        <v>20244</v>
      </c>
      <c r="AJ974" s="241">
        <v>596500</v>
      </c>
    </row>
    <row r="975" spans="1:39" x14ac:dyDescent="0.25">
      <c r="A975" s="28" t="s">
        <v>11406</v>
      </c>
      <c r="B975" s="28"/>
      <c r="C975" s="28" t="s">
        <v>3804</v>
      </c>
      <c r="D975" s="29">
        <v>8790</v>
      </c>
      <c r="E975" s="29"/>
      <c r="F975" s="28" t="s">
        <v>7091</v>
      </c>
      <c r="G975" s="29">
        <v>30100</v>
      </c>
      <c r="H975" s="29"/>
      <c r="I975" s="28" t="s">
        <v>8917</v>
      </c>
      <c r="J975" s="29">
        <v>136500</v>
      </c>
      <c r="K975" s="29"/>
      <c r="L975" s="31" t="s">
        <v>18232</v>
      </c>
      <c r="M975" s="30">
        <v>596000</v>
      </c>
      <c r="V975" s="3" t="s">
        <v>986</v>
      </c>
      <c r="W975" s="4">
        <v>1750</v>
      </c>
      <c r="AD975"/>
      <c r="AE975"/>
      <c r="AH975" s="240" t="s">
        <v>20245</v>
      </c>
      <c r="AI975" s="240" t="s">
        <v>20246</v>
      </c>
      <c r="AJ975" s="240">
        <v>589500</v>
      </c>
    </row>
    <row r="976" spans="1:39" x14ac:dyDescent="0.25">
      <c r="A976" s="28" t="s">
        <v>11407</v>
      </c>
      <c r="B976" s="28"/>
      <c r="C976" s="28" t="s">
        <v>3805</v>
      </c>
      <c r="D976" s="29">
        <v>8788</v>
      </c>
      <c r="E976" s="29"/>
      <c r="F976" s="28" t="s">
        <v>7092</v>
      </c>
      <c r="G976" s="29">
        <v>30030</v>
      </c>
      <c r="H976" s="29"/>
      <c r="I976" s="28" t="s">
        <v>8918</v>
      </c>
      <c r="J976" s="29">
        <v>132000</v>
      </c>
      <c r="K976" s="29"/>
      <c r="L976" s="31" t="s">
        <v>18233</v>
      </c>
      <c r="M976" s="30">
        <v>594000</v>
      </c>
      <c r="V976" s="3" t="s">
        <v>987</v>
      </c>
      <c r="W976" s="4">
        <v>1750</v>
      </c>
      <c r="AD976"/>
      <c r="AE976"/>
      <c r="AH976" s="241" t="s">
        <v>20247</v>
      </c>
      <c r="AI976" s="241" t="s">
        <v>20248</v>
      </c>
      <c r="AJ976" s="241">
        <v>586500</v>
      </c>
    </row>
    <row r="977" spans="1:39" x14ac:dyDescent="0.25">
      <c r="A977" s="28" t="s">
        <v>11408</v>
      </c>
      <c r="B977" s="28"/>
      <c r="C977" s="28" t="s">
        <v>3806</v>
      </c>
      <c r="D977" s="29">
        <v>8788</v>
      </c>
      <c r="E977" s="29"/>
      <c r="F977" s="28" t="s">
        <v>7093</v>
      </c>
      <c r="G977" s="29">
        <v>30070</v>
      </c>
      <c r="H977" s="29"/>
      <c r="I977" s="28" t="s">
        <v>8919</v>
      </c>
      <c r="J977" s="29">
        <v>128406</v>
      </c>
      <c r="K977" s="29"/>
      <c r="L977" s="31" t="s">
        <v>18234</v>
      </c>
      <c r="M977" s="30">
        <v>600500</v>
      </c>
      <c r="V977" s="3" t="s">
        <v>988</v>
      </c>
      <c r="W977" s="4">
        <v>1750</v>
      </c>
      <c r="AD977"/>
      <c r="AE977"/>
      <c r="AH977" s="240" t="s">
        <v>20249</v>
      </c>
      <c r="AI977" s="240" t="s">
        <v>20250</v>
      </c>
      <c r="AJ977" s="240">
        <v>588000</v>
      </c>
    </row>
    <row r="978" spans="1:39" x14ac:dyDescent="0.25">
      <c r="A978" s="28" t="s">
        <v>11409</v>
      </c>
      <c r="B978" s="28"/>
      <c r="C978" s="28" t="s">
        <v>3807</v>
      </c>
      <c r="D978" s="29">
        <v>8790</v>
      </c>
      <c r="E978" s="29"/>
      <c r="F978" s="28" t="s">
        <v>7094</v>
      </c>
      <c r="G978" s="29">
        <v>30050</v>
      </c>
      <c r="H978" s="29"/>
      <c r="I978" s="28" t="s">
        <v>8920</v>
      </c>
      <c r="J978" s="29">
        <v>127918</v>
      </c>
      <c r="K978" s="29"/>
      <c r="L978" s="31" t="s">
        <v>18235</v>
      </c>
      <c r="M978" s="30">
        <v>600500</v>
      </c>
      <c r="V978" s="3" t="s">
        <v>989</v>
      </c>
      <c r="W978" s="4">
        <v>1750</v>
      </c>
      <c r="AD978"/>
      <c r="AE978"/>
      <c r="AH978" s="241" t="s">
        <v>20251</v>
      </c>
      <c r="AI978" s="241" t="s">
        <v>20252</v>
      </c>
      <c r="AJ978" s="241">
        <v>587000</v>
      </c>
    </row>
    <row r="979" spans="1:39" x14ac:dyDescent="0.25">
      <c r="A979" s="28" t="s">
        <v>11410</v>
      </c>
      <c r="B979" s="28"/>
      <c r="C979" s="28" t="s">
        <v>3808</v>
      </c>
      <c r="D979" s="29">
        <v>8793</v>
      </c>
      <c r="E979" s="29"/>
      <c r="F979" s="28" t="s">
        <v>7095</v>
      </c>
      <c r="G979" s="29">
        <v>30100</v>
      </c>
      <c r="H979" s="29"/>
      <c r="I979" s="28" t="s">
        <v>8921</v>
      </c>
      <c r="J979" s="29">
        <v>127710</v>
      </c>
      <c r="K979" s="29"/>
      <c r="L979" s="31" t="s">
        <v>18236</v>
      </c>
      <c r="M979" s="30">
        <v>605000</v>
      </c>
      <c r="V979" s="3" t="s">
        <v>990</v>
      </c>
      <c r="W979" s="4">
        <v>1750</v>
      </c>
      <c r="AD979"/>
      <c r="AE979"/>
      <c r="AH979" s="240" t="s">
        <v>20253</v>
      </c>
      <c r="AI979" s="240" t="s">
        <v>20254</v>
      </c>
      <c r="AJ979" s="240">
        <v>592700</v>
      </c>
    </row>
    <row r="980" spans="1:39" x14ac:dyDescent="0.25">
      <c r="A980" s="28" t="s">
        <v>11411</v>
      </c>
      <c r="B980" s="28"/>
      <c r="C980" s="28" t="s">
        <v>3809</v>
      </c>
      <c r="D980" s="29">
        <v>8795</v>
      </c>
      <c r="E980" s="29"/>
      <c r="F980" s="28" t="s">
        <v>7096</v>
      </c>
      <c r="G980" s="29"/>
      <c r="H980" s="29"/>
      <c r="I980" s="28" t="s">
        <v>8922</v>
      </c>
      <c r="J980" s="29">
        <v>127710</v>
      </c>
      <c r="K980" s="29"/>
      <c r="L980" s="31" t="s">
        <v>18237</v>
      </c>
      <c r="M980" s="30">
        <v>618200</v>
      </c>
      <c r="V980" s="3" t="s">
        <v>991</v>
      </c>
      <c r="W980" s="4">
        <v>1750</v>
      </c>
      <c r="AD980"/>
      <c r="AE980"/>
      <c r="AH980" s="241" t="s">
        <v>20255</v>
      </c>
      <c r="AI980" s="241" t="s">
        <v>20256</v>
      </c>
      <c r="AJ980" s="241">
        <v>589700</v>
      </c>
    </row>
    <row r="981" spans="1:39" x14ac:dyDescent="0.25">
      <c r="A981" s="28" t="s">
        <v>11412</v>
      </c>
      <c r="B981" s="28"/>
      <c r="C981" s="28" t="s">
        <v>3810</v>
      </c>
      <c r="D981" s="29">
        <v>8798</v>
      </c>
      <c r="E981" s="29"/>
      <c r="F981" s="28" t="s">
        <v>7097</v>
      </c>
      <c r="G981" s="29">
        <v>30050</v>
      </c>
      <c r="H981" s="29"/>
      <c r="I981" s="28" t="s">
        <v>8923</v>
      </c>
      <c r="J981" s="29">
        <v>127252</v>
      </c>
      <c r="K981" s="29"/>
      <c r="L981" s="31" t="s">
        <v>18238</v>
      </c>
      <c r="M981" s="30">
        <v>612300</v>
      </c>
      <c r="V981" s="3" t="s">
        <v>992</v>
      </c>
      <c r="W981" s="4">
        <v>1750</v>
      </c>
      <c r="AD981"/>
      <c r="AE981"/>
      <c r="AH981" s="240" t="s">
        <v>20257</v>
      </c>
      <c r="AI981" s="240" t="s">
        <v>20258</v>
      </c>
      <c r="AJ981" s="240">
        <v>589500</v>
      </c>
    </row>
    <row r="982" spans="1:39" x14ac:dyDescent="0.25">
      <c r="A982" s="28" t="s">
        <v>11413</v>
      </c>
      <c r="B982" s="28"/>
      <c r="C982" s="28" t="s">
        <v>3811</v>
      </c>
      <c r="D982" s="29">
        <v>8796</v>
      </c>
      <c r="E982" s="29"/>
      <c r="F982" s="28" t="s">
        <v>7098</v>
      </c>
      <c r="G982" s="29">
        <v>29400</v>
      </c>
      <c r="H982" s="29"/>
      <c r="I982" s="28" t="s">
        <v>8924</v>
      </c>
      <c r="J982" s="29">
        <v>123357</v>
      </c>
      <c r="K982" s="29"/>
      <c r="L982" s="31" t="s">
        <v>18239</v>
      </c>
      <c r="M982" s="30">
        <v>608200</v>
      </c>
      <c r="V982" s="3" t="s">
        <v>993</v>
      </c>
      <c r="W982" s="4">
        <v>1750</v>
      </c>
      <c r="AD982"/>
      <c r="AE982"/>
      <c r="AH982" s="241" t="s">
        <v>20259</v>
      </c>
      <c r="AI982" s="241" t="s">
        <v>20260</v>
      </c>
      <c r="AJ982" s="241">
        <v>590500</v>
      </c>
    </row>
    <row r="983" spans="1:39" x14ac:dyDescent="0.25">
      <c r="A983" s="28" t="s">
        <v>11414</v>
      </c>
      <c r="B983" s="28"/>
      <c r="C983" s="28" t="s">
        <v>3812</v>
      </c>
      <c r="D983" s="29">
        <v>8794</v>
      </c>
      <c r="E983" s="29"/>
      <c r="F983" s="28" t="s">
        <v>7099</v>
      </c>
      <c r="G983" s="29">
        <v>29150</v>
      </c>
      <c r="H983" s="29"/>
      <c r="I983" s="28" t="s">
        <v>8925</v>
      </c>
      <c r="J983" s="29">
        <v>123357</v>
      </c>
      <c r="K983" s="29"/>
      <c r="L983" s="31" t="s">
        <v>18240</v>
      </c>
      <c r="M983" s="30">
        <v>613200</v>
      </c>
      <c r="V983" s="3" t="s">
        <v>994</v>
      </c>
      <c r="W983" s="4">
        <v>1750</v>
      </c>
      <c r="AD983"/>
      <c r="AE983"/>
      <c r="AH983" s="240" t="s">
        <v>20261</v>
      </c>
      <c r="AI983" s="240" t="s">
        <v>20262</v>
      </c>
      <c r="AJ983" s="240">
        <v>589000</v>
      </c>
    </row>
    <row r="984" spans="1:39" x14ac:dyDescent="0.25">
      <c r="A984" s="28" t="s">
        <v>11415</v>
      </c>
      <c r="B984" s="28"/>
      <c r="C984" s="28" t="s">
        <v>3813</v>
      </c>
      <c r="D984" s="29">
        <v>8794</v>
      </c>
      <c r="E984" s="29"/>
      <c r="F984" s="28" t="s">
        <v>7100</v>
      </c>
      <c r="G984" s="29">
        <v>29750</v>
      </c>
      <c r="H984" s="29"/>
      <c r="I984" s="28" t="s">
        <v>8926</v>
      </c>
      <c r="J984" s="29">
        <v>123038</v>
      </c>
      <c r="K984" s="29"/>
      <c r="L984" s="31" t="s">
        <v>18241</v>
      </c>
      <c r="M984" s="30">
        <v>616400</v>
      </c>
      <c r="V984" s="3" t="s">
        <v>995</v>
      </c>
      <c r="W984" s="4">
        <v>1750</v>
      </c>
      <c r="AD984"/>
      <c r="AE984"/>
      <c r="AH984" s="241" t="s">
        <v>20263</v>
      </c>
      <c r="AI984" s="241" t="s">
        <v>20264</v>
      </c>
      <c r="AJ984" s="241">
        <v>591000</v>
      </c>
    </row>
    <row r="985" spans="1:39" x14ac:dyDescent="0.25">
      <c r="A985" s="28" t="s">
        <v>11416</v>
      </c>
      <c r="B985" s="28"/>
      <c r="C985" s="28" t="s">
        <v>3814</v>
      </c>
      <c r="D985" s="29">
        <v>8786</v>
      </c>
      <c r="E985" s="29"/>
      <c r="F985" s="28" t="s">
        <v>7101</v>
      </c>
      <c r="G985" s="29">
        <v>29900</v>
      </c>
      <c r="H985" s="29"/>
      <c r="I985" s="28" t="s">
        <v>8927</v>
      </c>
      <c r="J985" s="29">
        <v>121156</v>
      </c>
      <c r="K985" s="29"/>
      <c r="L985" s="31" t="s">
        <v>18242</v>
      </c>
      <c r="M985" s="30">
        <v>614000</v>
      </c>
      <c r="V985" s="3" t="s">
        <v>996</v>
      </c>
      <c r="W985" s="4">
        <v>1750</v>
      </c>
      <c r="AD985"/>
      <c r="AE985"/>
      <c r="AH985" s="240" t="s">
        <v>20265</v>
      </c>
      <c r="AI985" s="240" t="s">
        <v>20266</v>
      </c>
      <c r="AJ985" s="240">
        <v>588500</v>
      </c>
    </row>
    <row r="986" spans="1:39" x14ac:dyDescent="0.25">
      <c r="A986" s="28" t="s">
        <v>11417</v>
      </c>
      <c r="B986" s="28"/>
      <c r="C986" s="28" t="s">
        <v>3815</v>
      </c>
      <c r="D986" s="29">
        <v>8787</v>
      </c>
      <c r="E986" s="29"/>
      <c r="F986" s="28" t="s">
        <v>7102</v>
      </c>
      <c r="G986" s="29">
        <v>29620</v>
      </c>
      <c r="H986" s="29"/>
      <c r="I986" s="28" t="s">
        <v>8928</v>
      </c>
      <c r="J986" s="29">
        <v>112450</v>
      </c>
      <c r="K986" s="29"/>
      <c r="L986" s="31" t="s">
        <v>18243</v>
      </c>
      <c r="M986" s="30">
        <v>617500</v>
      </c>
      <c r="V986" s="3" t="s">
        <v>997</v>
      </c>
      <c r="W986" s="4">
        <v>1750</v>
      </c>
      <c r="AD986"/>
      <c r="AE986"/>
      <c r="AH986" s="241" t="s">
        <v>20267</v>
      </c>
      <c r="AI986" s="241" t="s">
        <v>20268</v>
      </c>
      <c r="AJ986" s="241">
        <v>589300</v>
      </c>
    </row>
    <row r="987" spans="1:39" x14ac:dyDescent="0.25">
      <c r="A987" s="28" t="s">
        <v>11418</v>
      </c>
      <c r="B987" s="28"/>
      <c r="C987" s="28" t="s">
        <v>3816</v>
      </c>
      <c r="D987" s="29">
        <v>8789</v>
      </c>
      <c r="E987" s="29"/>
      <c r="F987" s="28" t="s">
        <v>7103</v>
      </c>
      <c r="G987" s="29"/>
      <c r="H987" s="29"/>
      <c r="I987" s="28" t="s">
        <v>8929</v>
      </c>
      <c r="J987" s="29">
        <v>112450</v>
      </c>
      <c r="K987" s="29"/>
      <c r="L987" s="31" t="s">
        <v>18244</v>
      </c>
      <c r="M987" s="30">
        <v>624000</v>
      </c>
      <c r="V987" s="3" t="s">
        <v>998</v>
      </c>
      <c r="W987" s="4">
        <v>1750</v>
      </c>
      <c r="AD987"/>
      <c r="AE987"/>
      <c r="AH987" s="240" t="s">
        <v>20269</v>
      </c>
      <c r="AI987" s="240" t="s">
        <v>20270</v>
      </c>
      <c r="AJ987" s="240">
        <v>593500</v>
      </c>
    </row>
    <row r="988" spans="1:39" x14ac:dyDescent="0.25">
      <c r="A988" s="28" t="s">
        <v>11419</v>
      </c>
      <c r="B988" s="28"/>
      <c r="C988" s="28" t="s">
        <v>3817</v>
      </c>
      <c r="D988" s="29">
        <v>8789</v>
      </c>
      <c r="E988" s="29"/>
      <c r="F988" s="28" t="s">
        <v>7104</v>
      </c>
      <c r="G988" s="29">
        <v>29600</v>
      </c>
      <c r="H988" s="29"/>
      <c r="I988" s="28" t="s">
        <v>8930</v>
      </c>
      <c r="J988" s="29">
        <v>113580</v>
      </c>
      <c r="K988" s="29"/>
      <c r="L988" s="31" t="s">
        <v>18245</v>
      </c>
      <c r="M988" s="30">
        <v>631300</v>
      </c>
      <c r="V988" s="3" t="s">
        <v>999</v>
      </c>
      <c r="W988" s="4">
        <v>1750</v>
      </c>
      <c r="AD988"/>
      <c r="AE988"/>
      <c r="AH988" s="241" t="s">
        <v>20271</v>
      </c>
      <c r="AI988" s="241" t="s">
        <v>20272</v>
      </c>
      <c r="AJ988" s="241">
        <v>594000</v>
      </c>
    </row>
    <row r="989" spans="1:39" x14ac:dyDescent="0.25">
      <c r="A989" s="28" t="s">
        <v>11420</v>
      </c>
      <c r="B989" s="28"/>
      <c r="C989" s="28" t="s">
        <v>3818</v>
      </c>
      <c r="D989" s="29">
        <v>8787</v>
      </c>
      <c r="E989" s="29"/>
      <c r="F989" s="28" t="s">
        <v>7105</v>
      </c>
      <c r="G989" s="29">
        <v>29530</v>
      </c>
      <c r="H989" s="29"/>
      <c r="I989" s="28" t="s">
        <v>8931</v>
      </c>
      <c r="J989" s="29"/>
      <c r="K989" s="29"/>
      <c r="L989" s="31" t="s">
        <v>18246</v>
      </c>
      <c r="M989" s="30">
        <v>636500</v>
      </c>
      <c r="V989" s="3" t="s">
        <v>1000</v>
      </c>
      <c r="W989" s="4">
        <v>1750</v>
      </c>
      <c r="AD989"/>
      <c r="AE989"/>
      <c r="AH989" s="240" t="s">
        <v>20273</v>
      </c>
      <c r="AI989" s="240" t="s">
        <v>20274</v>
      </c>
      <c r="AJ989" s="240">
        <v>592800</v>
      </c>
    </row>
    <row r="990" spans="1:39" x14ac:dyDescent="0.25">
      <c r="A990" s="28" t="s">
        <v>11421</v>
      </c>
      <c r="B990" s="28"/>
      <c r="C990" s="28" t="s">
        <v>3819</v>
      </c>
      <c r="D990" s="29">
        <v>8786</v>
      </c>
      <c r="E990" s="29"/>
      <c r="F990" s="28" t="s">
        <v>7106</v>
      </c>
      <c r="G990" s="29">
        <v>29530</v>
      </c>
      <c r="H990" s="29"/>
      <c r="I990" s="28" t="s">
        <v>8932</v>
      </c>
      <c r="J990" s="29">
        <v>114300</v>
      </c>
      <c r="K990" s="29"/>
      <c r="L990" s="31" t="s">
        <v>18247</v>
      </c>
      <c r="M990" s="30">
        <v>644000</v>
      </c>
      <c r="V990" s="3" t="s">
        <v>1001</v>
      </c>
      <c r="W990" s="4">
        <v>1750</v>
      </c>
      <c r="AD990"/>
      <c r="AE990"/>
      <c r="AH990" s="241" t="s">
        <v>20275</v>
      </c>
      <c r="AI990" s="241" t="s">
        <v>20276</v>
      </c>
      <c r="AJ990" s="241">
        <v>594500</v>
      </c>
      <c r="AK990">
        <f>AVERAGE(AJ963:AJ990)</f>
        <v>586892.85714285716</v>
      </c>
      <c r="AL990" s="234" t="s">
        <v>20277</v>
      </c>
      <c r="AM990">
        <f>AK990/AK963-1</f>
        <v>-4.6643466097775255E-2</v>
      </c>
    </row>
    <row r="991" spans="1:39" x14ac:dyDescent="0.25">
      <c r="A991" s="28" t="s">
        <v>11422</v>
      </c>
      <c r="B991" s="28"/>
      <c r="C991" s="28" t="s">
        <v>3820</v>
      </c>
      <c r="D991" s="29">
        <v>8786</v>
      </c>
      <c r="E991" s="29"/>
      <c r="F991" s="28" t="s">
        <v>7107</v>
      </c>
      <c r="G991" s="29">
        <v>29450</v>
      </c>
      <c r="H991" s="29"/>
      <c r="I991" s="28" t="s">
        <v>8933</v>
      </c>
      <c r="J991" s="29">
        <v>113670</v>
      </c>
      <c r="K991" s="29"/>
      <c r="L991" s="31" t="s">
        <v>18248</v>
      </c>
      <c r="M991" s="30">
        <v>655500</v>
      </c>
      <c r="V991" s="3" t="s">
        <v>1002</v>
      </c>
      <c r="W991" s="4">
        <v>1750</v>
      </c>
      <c r="AD991"/>
      <c r="AE991"/>
      <c r="AH991" s="240" t="s">
        <v>20278</v>
      </c>
      <c r="AI991" s="240" t="s">
        <v>20279</v>
      </c>
      <c r="AJ991" s="240">
        <v>594000</v>
      </c>
    </row>
    <row r="992" spans="1:39" x14ac:dyDescent="0.25">
      <c r="A992" s="28" t="s">
        <v>11423</v>
      </c>
      <c r="B992" s="28"/>
      <c r="C992" s="28" t="s">
        <v>3821</v>
      </c>
      <c r="D992" s="29">
        <v>8778</v>
      </c>
      <c r="E992" s="29"/>
      <c r="F992" s="28" t="s">
        <v>7108</v>
      </c>
      <c r="G992" s="29">
        <v>29550</v>
      </c>
      <c r="H992" s="29"/>
      <c r="I992" s="28" t="s">
        <v>8934</v>
      </c>
      <c r="J992" s="29">
        <v>113520</v>
      </c>
      <c r="K992" s="29"/>
      <c r="L992" s="31" t="s">
        <v>18249</v>
      </c>
      <c r="M992" s="30">
        <v>641000</v>
      </c>
      <c r="V992" s="3" t="s">
        <v>1003</v>
      </c>
      <c r="W992" s="4">
        <v>1750</v>
      </c>
      <c r="AD992"/>
      <c r="AE992"/>
      <c r="AH992" s="241" t="s">
        <v>20280</v>
      </c>
      <c r="AI992" s="241" t="s">
        <v>20281</v>
      </c>
      <c r="AJ992" s="241">
        <v>600800</v>
      </c>
    </row>
    <row r="993" spans="1:36" x14ac:dyDescent="0.25">
      <c r="A993" s="28" t="s">
        <v>11424</v>
      </c>
      <c r="B993" s="28"/>
      <c r="C993" s="28" t="s">
        <v>3822</v>
      </c>
      <c r="D993" s="29">
        <v>8778</v>
      </c>
      <c r="E993" s="29"/>
      <c r="F993" s="28" t="s">
        <v>7109</v>
      </c>
      <c r="G993" s="29">
        <v>29520</v>
      </c>
      <c r="H993" s="29"/>
      <c r="I993" s="28" t="s">
        <v>8935</v>
      </c>
      <c r="J993" s="29">
        <v>113030</v>
      </c>
      <c r="K993" s="29"/>
      <c r="L993" s="31" t="s">
        <v>18250</v>
      </c>
      <c r="M993" s="30">
        <v>635500</v>
      </c>
      <c r="V993" s="3" t="s">
        <v>1004</v>
      </c>
      <c r="W993" s="4">
        <v>1750</v>
      </c>
      <c r="AD993"/>
      <c r="AE993"/>
      <c r="AH993" s="240" t="s">
        <v>20282</v>
      </c>
      <c r="AI993" s="240" t="s">
        <v>20283</v>
      </c>
      <c r="AJ993" s="240">
        <v>611500</v>
      </c>
    </row>
    <row r="994" spans="1:36" x14ac:dyDescent="0.25">
      <c r="A994" s="28" t="s">
        <v>11425</v>
      </c>
      <c r="B994" s="28"/>
      <c r="C994" s="28" t="s">
        <v>3823</v>
      </c>
      <c r="D994" s="29">
        <v>8779</v>
      </c>
      <c r="E994" s="29"/>
      <c r="F994" s="28" t="s">
        <v>7110</v>
      </c>
      <c r="G994" s="29"/>
      <c r="H994" s="29"/>
      <c r="I994" s="28" t="s">
        <v>8936</v>
      </c>
      <c r="J994" s="29"/>
      <c r="K994" s="29"/>
      <c r="L994" s="31" t="s">
        <v>18251</v>
      </c>
      <c r="M994" s="30">
        <v>640800</v>
      </c>
      <c r="V994" s="3" t="s">
        <v>1005</v>
      </c>
      <c r="W994" s="4">
        <v>1750</v>
      </c>
      <c r="AD994"/>
      <c r="AE994"/>
      <c r="AH994" s="241" t="s">
        <v>20284</v>
      </c>
      <c r="AI994" s="241" t="s">
        <v>20285</v>
      </c>
      <c r="AJ994" s="241">
        <v>609500</v>
      </c>
    </row>
    <row r="995" spans="1:36" x14ac:dyDescent="0.25">
      <c r="A995" s="28" t="s">
        <v>11426</v>
      </c>
      <c r="B995" s="28"/>
      <c r="C995" s="28" t="s">
        <v>3824</v>
      </c>
      <c r="D995" s="29">
        <v>8781</v>
      </c>
      <c r="E995" s="29"/>
      <c r="F995" s="28" t="s">
        <v>7111</v>
      </c>
      <c r="G995" s="29">
        <v>29480</v>
      </c>
      <c r="H995" s="29"/>
      <c r="I995" s="28" t="s">
        <v>8937</v>
      </c>
      <c r="J995" s="29">
        <v>115170</v>
      </c>
      <c r="K995" s="29"/>
      <c r="L995" s="31" t="s">
        <v>18252</v>
      </c>
      <c r="M995" s="30">
        <v>648500</v>
      </c>
      <c r="V995" s="3" t="s">
        <v>1006</v>
      </c>
      <c r="W995" s="4">
        <v>1750</v>
      </c>
      <c r="AD995"/>
      <c r="AE995"/>
      <c r="AH995" s="240" t="s">
        <v>20286</v>
      </c>
      <c r="AI995" s="240" t="s">
        <v>20287</v>
      </c>
      <c r="AJ995" s="240">
        <v>605500</v>
      </c>
    </row>
    <row r="996" spans="1:36" x14ac:dyDescent="0.25">
      <c r="A996" s="28" t="s">
        <v>11427</v>
      </c>
      <c r="B996" s="28"/>
      <c r="C996" s="28" t="s">
        <v>3825</v>
      </c>
      <c r="D996" s="29">
        <v>8781</v>
      </c>
      <c r="E996" s="29"/>
      <c r="F996" s="28" t="s">
        <v>7112</v>
      </c>
      <c r="G996" s="29">
        <v>29460</v>
      </c>
      <c r="H996" s="29"/>
      <c r="I996" s="28" t="s">
        <v>8938</v>
      </c>
      <c r="J996" s="29"/>
      <c r="K996" s="29"/>
      <c r="L996" s="31" t="s">
        <v>18253</v>
      </c>
      <c r="M996" s="30">
        <v>645000</v>
      </c>
      <c r="V996" s="3" t="s">
        <v>1007</v>
      </c>
      <c r="W996" s="4">
        <v>1750</v>
      </c>
      <c r="AD996"/>
      <c r="AE996"/>
      <c r="AH996" s="241" t="s">
        <v>20288</v>
      </c>
      <c r="AI996" s="241" t="s">
        <v>20289</v>
      </c>
      <c r="AJ996" s="241">
        <v>612000</v>
      </c>
    </row>
    <row r="997" spans="1:36" x14ac:dyDescent="0.25">
      <c r="A997" s="28" t="s">
        <v>11428</v>
      </c>
      <c r="B997" s="28"/>
      <c r="C997" s="28" t="s">
        <v>3826</v>
      </c>
      <c r="D997" s="29">
        <v>8787</v>
      </c>
      <c r="E997" s="29"/>
      <c r="F997" s="28" t="s">
        <v>7113</v>
      </c>
      <c r="G997" s="29">
        <v>29420</v>
      </c>
      <c r="H997" s="29"/>
      <c r="I997" s="28" t="s">
        <v>8939</v>
      </c>
      <c r="J997" s="29">
        <v>107900</v>
      </c>
      <c r="K997" s="29"/>
      <c r="L997" s="31" t="s">
        <v>18254</v>
      </c>
      <c r="M997" s="30">
        <v>664500</v>
      </c>
      <c r="V997" s="3" t="s">
        <v>1008</v>
      </c>
      <c r="W997" s="4">
        <v>1750</v>
      </c>
      <c r="AD997"/>
      <c r="AE997"/>
      <c r="AH997" s="240" t="s">
        <v>20290</v>
      </c>
      <c r="AI997" s="240" t="s">
        <v>20291</v>
      </c>
      <c r="AJ997" s="240">
        <v>618500</v>
      </c>
    </row>
    <row r="998" spans="1:36" x14ac:dyDescent="0.25">
      <c r="A998" s="28" t="s">
        <v>11429</v>
      </c>
      <c r="B998" s="28"/>
      <c r="C998" s="28" t="s">
        <v>3827</v>
      </c>
      <c r="D998" s="29">
        <v>8787</v>
      </c>
      <c r="E998" s="29"/>
      <c r="F998" s="28" t="s">
        <v>7114</v>
      </c>
      <c r="G998" s="29">
        <v>29480</v>
      </c>
      <c r="H998" s="29"/>
      <c r="I998" s="28" t="s">
        <v>8940</v>
      </c>
      <c r="J998" s="29">
        <v>108190</v>
      </c>
      <c r="K998" s="29"/>
      <c r="L998" s="31" t="s">
        <v>18255</v>
      </c>
      <c r="M998" s="30">
        <v>676500</v>
      </c>
      <c r="V998" s="3" t="s">
        <v>1009</v>
      </c>
      <c r="W998" s="4">
        <v>1750</v>
      </c>
      <c r="AD998"/>
      <c r="AE998"/>
      <c r="AH998" s="241" t="s">
        <v>20292</v>
      </c>
      <c r="AI998" s="241" t="s">
        <v>20293</v>
      </c>
      <c r="AJ998" s="241">
        <v>620500</v>
      </c>
    </row>
    <row r="999" spans="1:36" x14ac:dyDescent="0.25">
      <c r="A999" s="28" t="s">
        <v>11430</v>
      </c>
      <c r="B999" s="28"/>
      <c r="C999" s="28" t="s">
        <v>3828</v>
      </c>
      <c r="D999" s="29">
        <v>8791</v>
      </c>
      <c r="E999" s="29"/>
      <c r="F999" s="28" t="s">
        <v>7115</v>
      </c>
      <c r="G999" s="29">
        <v>29390</v>
      </c>
      <c r="H999" s="29"/>
      <c r="I999" s="28" t="s">
        <v>8941</v>
      </c>
      <c r="J999" s="29">
        <v>97100</v>
      </c>
      <c r="K999" s="29"/>
      <c r="L999" s="31" t="s">
        <v>18256</v>
      </c>
      <c r="M999" s="30">
        <v>668500</v>
      </c>
      <c r="V999" s="3" t="s">
        <v>1010</v>
      </c>
      <c r="W999" s="4">
        <v>1750</v>
      </c>
      <c r="AD999"/>
      <c r="AE999"/>
      <c r="AH999" s="240" t="s">
        <v>20294</v>
      </c>
      <c r="AI999" s="240" t="s">
        <v>20295</v>
      </c>
      <c r="AJ999" s="240">
        <v>619000</v>
      </c>
    </row>
    <row r="1000" spans="1:36" x14ac:dyDescent="0.25">
      <c r="A1000" s="28" t="s">
        <v>11431</v>
      </c>
      <c r="B1000" s="28"/>
      <c r="C1000" s="28" t="s">
        <v>3829</v>
      </c>
      <c r="D1000" s="29">
        <v>8795</v>
      </c>
      <c r="E1000" s="29"/>
      <c r="F1000" s="28" t="s">
        <v>7116</v>
      </c>
      <c r="G1000" s="29">
        <v>29350</v>
      </c>
      <c r="H1000" s="29"/>
      <c r="I1000" s="28" t="s">
        <v>8942</v>
      </c>
      <c r="J1000" s="29">
        <v>101300</v>
      </c>
      <c r="K1000" s="29"/>
      <c r="L1000" s="31" t="s">
        <v>18257</v>
      </c>
      <c r="M1000" s="30">
        <v>657800</v>
      </c>
      <c r="V1000" s="3" t="s">
        <v>1011</v>
      </c>
      <c r="W1000" s="4">
        <v>1750</v>
      </c>
      <c r="AD1000"/>
      <c r="AE1000"/>
      <c r="AH1000" s="241" t="s">
        <v>20296</v>
      </c>
      <c r="AI1000" s="241" t="s">
        <v>20297</v>
      </c>
      <c r="AJ1000" s="241">
        <v>613000</v>
      </c>
    </row>
    <row r="1001" spans="1:36" x14ac:dyDescent="0.25">
      <c r="A1001" s="28" t="s">
        <v>11432</v>
      </c>
      <c r="B1001" s="28"/>
      <c r="C1001" s="28" t="s">
        <v>3830</v>
      </c>
      <c r="D1001" s="29">
        <v>8795</v>
      </c>
      <c r="E1001" s="29"/>
      <c r="F1001" s="28" t="s">
        <v>7117</v>
      </c>
      <c r="G1001" s="29"/>
      <c r="H1001" s="29"/>
      <c r="I1001" s="28" t="s">
        <v>8943</v>
      </c>
      <c r="J1001" s="29"/>
      <c r="K1001" s="29"/>
      <c r="L1001" s="31" t="s">
        <v>18258</v>
      </c>
      <c r="M1001" s="30">
        <v>665000</v>
      </c>
      <c r="V1001" s="3" t="s">
        <v>1012</v>
      </c>
      <c r="W1001" s="4">
        <v>1750</v>
      </c>
      <c r="AD1001"/>
      <c r="AE1001"/>
      <c r="AH1001" s="240" t="s">
        <v>20298</v>
      </c>
      <c r="AI1001" s="240" t="s">
        <v>20299</v>
      </c>
      <c r="AJ1001" s="240">
        <v>608800</v>
      </c>
    </row>
    <row r="1002" spans="1:36" x14ac:dyDescent="0.25">
      <c r="A1002" s="28" t="s">
        <v>11433</v>
      </c>
      <c r="B1002" s="28"/>
      <c r="C1002" s="28" t="s">
        <v>3831</v>
      </c>
      <c r="D1002" s="29">
        <v>8797</v>
      </c>
      <c r="E1002" s="29"/>
      <c r="F1002" s="28" t="s">
        <v>7118</v>
      </c>
      <c r="G1002" s="29">
        <v>29560</v>
      </c>
      <c r="H1002" s="29"/>
      <c r="I1002" s="28" t="s">
        <v>8944</v>
      </c>
      <c r="J1002" s="29">
        <v>101350</v>
      </c>
      <c r="K1002" s="29"/>
      <c r="L1002" s="31" t="s">
        <v>18259</v>
      </c>
      <c r="M1002" s="30">
        <v>669000</v>
      </c>
      <c r="V1002" s="3" t="s">
        <v>1013</v>
      </c>
      <c r="W1002" s="4">
        <v>1750</v>
      </c>
      <c r="AD1002"/>
      <c r="AE1002"/>
      <c r="AH1002" s="241" t="s">
        <v>20300</v>
      </c>
      <c r="AI1002" s="241" t="s">
        <v>20301</v>
      </c>
      <c r="AJ1002" s="241">
        <v>615500</v>
      </c>
    </row>
    <row r="1003" spans="1:36" x14ac:dyDescent="0.25">
      <c r="A1003" s="28" t="s">
        <v>11434</v>
      </c>
      <c r="B1003" s="28"/>
      <c r="C1003" s="28" t="s">
        <v>3832</v>
      </c>
      <c r="D1003" s="29">
        <v>8797</v>
      </c>
      <c r="E1003" s="29"/>
      <c r="F1003" s="28" t="s">
        <v>7119</v>
      </c>
      <c r="G1003" s="29">
        <v>29520</v>
      </c>
      <c r="H1003" s="29"/>
      <c r="I1003" s="28" t="s">
        <v>8945</v>
      </c>
      <c r="J1003" s="29">
        <v>99500</v>
      </c>
      <c r="K1003" s="29"/>
      <c r="L1003" s="31" t="s">
        <v>18260</v>
      </c>
      <c r="M1003" s="30">
        <v>651800</v>
      </c>
      <c r="V1003" s="3" t="s">
        <v>1014</v>
      </c>
      <c r="W1003" s="4">
        <v>1750</v>
      </c>
      <c r="AD1003"/>
      <c r="AE1003"/>
      <c r="AH1003" s="240" t="s">
        <v>20302</v>
      </c>
      <c r="AI1003" s="240" t="s">
        <v>20303</v>
      </c>
      <c r="AJ1003" s="240">
        <v>603000</v>
      </c>
    </row>
    <row r="1004" spans="1:36" x14ac:dyDescent="0.25">
      <c r="A1004" s="28" t="s">
        <v>11435</v>
      </c>
      <c r="B1004" s="28"/>
      <c r="C1004" s="28" t="s">
        <v>3833</v>
      </c>
      <c r="D1004" s="29">
        <v>8794</v>
      </c>
      <c r="E1004" s="29"/>
      <c r="F1004" s="28" t="s">
        <v>7120</v>
      </c>
      <c r="G1004" s="29">
        <v>29470</v>
      </c>
      <c r="H1004" s="29"/>
      <c r="I1004" s="28" t="s">
        <v>8946</v>
      </c>
      <c r="J1004" s="29">
        <v>99400</v>
      </c>
      <c r="K1004" s="29"/>
      <c r="L1004" s="31" t="s">
        <v>18261</v>
      </c>
      <c r="M1004" s="30">
        <v>649500</v>
      </c>
      <c r="V1004" s="3" t="s">
        <v>1015</v>
      </c>
      <c r="W1004" s="4">
        <v>1750</v>
      </c>
      <c r="AD1004"/>
      <c r="AE1004"/>
      <c r="AH1004" s="241" t="s">
        <v>20304</v>
      </c>
      <c r="AI1004" s="241" t="s">
        <v>20305</v>
      </c>
      <c r="AJ1004" s="241">
        <v>601300</v>
      </c>
    </row>
    <row r="1005" spans="1:36" x14ac:dyDescent="0.25">
      <c r="A1005" s="28" t="s">
        <v>11436</v>
      </c>
      <c r="B1005" s="28"/>
      <c r="C1005" s="28" t="s">
        <v>3834</v>
      </c>
      <c r="D1005" s="29">
        <v>8794</v>
      </c>
      <c r="E1005" s="29"/>
      <c r="F1005" s="28" t="s">
        <v>7121</v>
      </c>
      <c r="G1005" s="29">
        <v>29440</v>
      </c>
      <c r="H1005" s="29"/>
      <c r="I1005" s="28" t="s">
        <v>8947</v>
      </c>
      <c r="J1005" s="29">
        <v>99400</v>
      </c>
      <c r="K1005" s="29"/>
      <c r="L1005" s="31" t="s">
        <v>18262</v>
      </c>
      <c r="M1005" s="30">
        <v>652000</v>
      </c>
      <c r="V1005" s="3" t="s">
        <v>1016</v>
      </c>
      <c r="W1005" s="4">
        <v>1750</v>
      </c>
      <c r="AD1005"/>
      <c r="AE1005"/>
      <c r="AH1005" s="240" t="s">
        <v>20306</v>
      </c>
      <c r="AI1005" s="240" t="s">
        <v>20307</v>
      </c>
      <c r="AJ1005" s="240">
        <v>597500</v>
      </c>
    </row>
    <row r="1006" spans="1:36" x14ac:dyDescent="0.25">
      <c r="A1006" s="28" t="s">
        <v>11437</v>
      </c>
      <c r="B1006" s="28"/>
      <c r="C1006" s="28" t="s">
        <v>3835</v>
      </c>
      <c r="D1006" s="29">
        <v>8800</v>
      </c>
      <c r="E1006" s="29"/>
      <c r="F1006" s="28" t="s">
        <v>7122</v>
      </c>
      <c r="G1006" s="29">
        <v>29490</v>
      </c>
      <c r="H1006" s="29"/>
      <c r="I1006" s="28" t="s">
        <v>8948</v>
      </c>
      <c r="J1006" s="29">
        <v>99900</v>
      </c>
      <c r="K1006" s="29"/>
      <c r="L1006" s="31" t="s">
        <v>18263</v>
      </c>
      <c r="M1006" s="30">
        <v>648500</v>
      </c>
      <c r="V1006" s="3" t="s">
        <v>1017</v>
      </c>
      <c r="W1006" s="4">
        <v>1750</v>
      </c>
      <c r="AD1006"/>
      <c r="AE1006"/>
      <c r="AH1006" s="241" t="s">
        <v>20308</v>
      </c>
      <c r="AI1006" s="241" t="s">
        <v>20309</v>
      </c>
      <c r="AJ1006" s="241">
        <v>591200</v>
      </c>
    </row>
    <row r="1007" spans="1:36" x14ac:dyDescent="0.25">
      <c r="A1007" s="28" t="s">
        <v>11438</v>
      </c>
      <c r="B1007" s="28"/>
      <c r="C1007" s="28" t="s">
        <v>3836</v>
      </c>
      <c r="D1007" s="29">
        <v>8803</v>
      </c>
      <c r="E1007" s="29"/>
      <c r="F1007" s="28" t="s">
        <v>7123</v>
      </c>
      <c r="G1007" s="29">
        <v>29450</v>
      </c>
      <c r="H1007" s="29"/>
      <c r="I1007" s="28" t="s">
        <v>8949</v>
      </c>
      <c r="J1007" s="29">
        <v>99700</v>
      </c>
      <c r="K1007" s="29"/>
      <c r="L1007" s="31" t="s">
        <v>18264</v>
      </c>
      <c r="M1007" s="30">
        <v>641500</v>
      </c>
      <c r="V1007" s="3" t="s">
        <v>1018</v>
      </c>
      <c r="W1007" s="4">
        <v>1750</v>
      </c>
      <c r="AD1007"/>
      <c r="AE1007"/>
      <c r="AH1007" s="240" t="s">
        <v>20310</v>
      </c>
      <c r="AI1007" s="240" t="s">
        <v>20311</v>
      </c>
      <c r="AJ1007" s="240">
        <v>585500</v>
      </c>
    </row>
    <row r="1008" spans="1:36" x14ac:dyDescent="0.25">
      <c r="A1008" s="28" t="s">
        <v>11439</v>
      </c>
      <c r="B1008" s="28"/>
      <c r="C1008" s="28" t="s">
        <v>3837</v>
      </c>
      <c r="D1008" s="29">
        <v>8803</v>
      </c>
      <c r="E1008" s="29"/>
      <c r="F1008" s="28" t="s">
        <v>7124</v>
      </c>
      <c r="G1008" s="29"/>
      <c r="H1008" s="29"/>
      <c r="I1008" s="28" t="s">
        <v>8950</v>
      </c>
      <c r="J1008" s="29"/>
      <c r="K1008" s="29"/>
      <c r="L1008" s="31" t="s">
        <v>18265</v>
      </c>
      <c r="M1008" s="30">
        <v>634500</v>
      </c>
      <c r="V1008" s="3" t="s">
        <v>1019</v>
      </c>
      <c r="W1008" s="4">
        <v>1750</v>
      </c>
      <c r="AD1008"/>
      <c r="AE1008"/>
      <c r="AH1008" s="241" t="s">
        <v>20312</v>
      </c>
      <c r="AI1008" s="241" t="s">
        <v>20313</v>
      </c>
      <c r="AJ1008" s="241">
        <v>583000</v>
      </c>
    </row>
    <row r="1009" spans="1:39" x14ac:dyDescent="0.25">
      <c r="A1009" s="28" t="s">
        <v>11440</v>
      </c>
      <c r="B1009" s="28"/>
      <c r="C1009" s="28" t="s">
        <v>3838</v>
      </c>
      <c r="D1009" s="29">
        <v>8801</v>
      </c>
      <c r="E1009" s="29"/>
      <c r="F1009" s="28" t="s">
        <v>7125</v>
      </c>
      <c r="G1009" s="29">
        <v>29450</v>
      </c>
      <c r="H1009" s="29"/>
      <c r="I1009" s="28" t="s">
        <v>8951</v>
      </c>
      <c r="J1009" s="29">
        <v>99900</v>
      </c>
      <c r="K1009" s="29"/>
      <c r="L1009" s="31" t="s">
        <v>18266</v>
      </c>
      <c r="M1009" s="30">
        <v>617000</v>
      </c>
      <c r="V1009" s="3" t="s">
        <v>1020</v>
      </c>
      <c r="W1009" s="4">
        <v>1750</v>
      </c>
      <c r="AD1009"/>
      <c r="AE1009"/>
      <c r="AH1009" s="240" t="s">
        <v>20314</v>
      </c>
      <c r="AI1009" s="240" t="s">
        <v>20315</v>
      </c>
      <c r="AJ1009" s="240">
        <v>581300</v>
      </c>
    </row>
    <row r="1010" spans="1:39" x14ac:dyDescent="0.25">
      <c r="A1010" s="28" t="s">
        <v>11441</v>
      </c>
      <c r="B1010" s="28"/>
      <c r="C1010" s="28" t="s">
        <v>3839</v>
      </c>
      <c r="D1010" s="29">
        <v>8803</v>
      </c>
      <c r="E1010" s="29"/>
      <c r="F1010" s="28" t="s">
        <v>7126</v>
      </c>
      <c r="G1010" s="29">
        <v>29560</v>
      </c>
      <c r="H1010" s="29"/>
      <c r="I1010" s="28" t="s">
        <v>8952</v>
      </c>
      <c r="J1010" s="29"/>
      <c r="K1010" s="29"/>
      <c r="L1010" s="31" t="s">
        <v>18267</v>
      </c>
      <c r="M1010" s="30">
        <v>607000</v>
      </c>
      <c r="V1010" s="3" t="s">
        <v>1021</v>
      </c>
      <c r="W1010" s="4">
        <v>1750</v>
      </c>
      <c r="AD1010"/>
      <c r="AE1010"/>
      <c r="AH1010" s="241" t="s">
        <v>20316</v>
      </c>
      <c r="AI1010" s="241" t="s">
        <v>20317</v>
      </c>
      <c r="AJ1010" s="241">
        <v>581000</v>
      </c>
    </row>
    <row r="1011" spans="1:39" x14ac:dyDescent="0.25">
      <c r="A1011" s="28" t="s">
        <v>11442</v>
      </c>
      <c r="B1011" s="28"/>
      <c r="C1011" s="28" t="s">
        <v>3840</v>
      </c>
      <c r="D1011" s="29">
        <v>8801</v>
      </c>
      <c r="E1011" s="29"/>
      <c r="F1011" s="28" t="s">
        <v>7127</v>
      </c>
      <c r="G1011" s="29"/>
      <c r="H1011" s="29"/>
      <c r="I1011" s="28" t="s">
        <v>8953</v>
      </c>
      <c r="J1011" s="29">
        <v>101000</v>
      </c>
      <c r="K1011" s="29"/>
      <c r="L1011" s="31" t="s">
        <v>18268</v>
      </c>
      <c r="M1011" s="30">
        <v>619000</v>
      </c>
      <c r="V1011" s="3" t="s">
        <v>1022</v>
      </c>
      <c r="W1011" s="4">
        <v>1750</v>
      </c>
      <c r="AD1011"/>
      <c r="AE1011"/>
      <c r="AH1011" s="240" t="s">
        <v>20318</v>
      </c>
      <c r="AI1011" s="240" t="s">
        <v>20319</v>
      </c>
      <c r="AJ1011" s="240">
        <v>583500</v>
      </c>
    </row>
    <row r="1012" spans="1:39" x14ac:dyDescent="0.25">
      <c r="A1012" s="28" t="s">
        <v>11443</v>
      </c>
      <c r="B1012" s="28"/>
      <c r="C1012" s="28" t="s">
        <v>3841</v>
      </c>
      <c r="D1012" s="29">
        <v>8801</v>
      </c>
      <c r="E1012" s="29"/>
      <c r="F1012" s="28" t="s">
        <v>7128</v>
      </c>
      <c r="G1012" s="29">
        <v>29710</v>
      </c>
      <c r="H1012" s="29"/>
      <c r="I1012" s="28" t="s">
        <v>8954</v>
      </c>
      <c r="J1012" s="29">
        <v>105000</v>
      </c>
      <c r="K1012" s="29"/>
      <c r="L1012" s="31" t="s">
        <v>18269</v>
      </c>
      <c r="M1012" s="30">
        <v>626500</v>
      </c>
      <c r="V1012" s="3" t="s">
        <v>1023</v>
      </c>
      <c r="W1012" s="4">
        <v>1750</v>
      </c>
      <c r="AD1012"/>
      <c r="AE1012"/>
      <c r="AH1012" s="241" t="s">
        <v>20320</v>
      </c>
      <c r="AI1012" s="241" t="s">
        <v>20321</v>
      </c>
      <c r="AJ1012" s="241">
        <v>575000</v>
      </c>
    </row>
    <row r="1013" spans="1:39" x14ac:dyDescent="0.25">
      <c r="A1013" s="28" t="s">
        <v>11444</v>
      </c>
      <c r="B1013" s="28"/>
      <c r="C1013" s="28" t="s">
        <v>3842</v>
      </c>
      <c r="D1013" s="29">
        <v>8798</v>
      </c>
      <c r="E1013" s="29"/>
      <c r="F1013" s="28" t="s">
        <v>7129</v>
      </c>
      <c r="G1013" s="29">
        <v>29670</v>
      </c>
      <c r="H1013" s="29"/>
      <c r="I1013" s="28" t="s">
        <v>8955</v>
      </c>
      <c r="J1013" s="29">
        <v>112000</v>
      </c>
      <c r="K1013" s="29"/>
      <c r="L1013" s="31" t="s">
        <v>18270</v>
      </c>
      <c r="M1013" s="30">
        <v>619000</v>
      </c>
      <c r="V1013" s="3" t="s">
        <v>1024</v>
      </c>
      <c r="W1013" s="4">
        <v>1750</v>
      </c>
      <c r="AD1013"/>
      <c r="AE1013"/>
      <c r="AH1013" s="240" t="s">
        <v>20322</v>
      </c>
      <c r="AI1013" s="240" t="s">
        <v>20323</v>
      </c>
      <c r="AJ1013" s="240">
        <v>572500</v>
      </c>
    </row>
    <row r="1014" spans="1:39" x14ac:dyDescent="0.25">
      <c r="A1014" s="28" t="s">
        <v>11445</v>
      </c>
      <c r="B1014" s="28"/>
      <c r="C1014" s="28" t="s">
        <v>3843</v>
      </c>
      <c r="D1014" s="29">
        <v>8800</v>
      </c>
      <c r="E1014" s="29"/>
      <c r="F1014" s="28" t="s">
        <v>7130</v>
      </c>
      <c r="G1014" s="29">
        <v>30010</v>
      </c>
      <c r="H1014" s="29"/>
      <c r="I1014" s="28" t="s">
        <v>8956</v>
      </c>
      <c r="J1014" s="29">
        <v>107500</v>
      </c>
      <c r="K1014" s="224"/>
      <c r="L1014" s="224"/>
      <c r="M1014" s="133"/>
      <c r="V1014" s="3" t="s">
        <v>1025</v>
      </c>
      <c r="W1014" s="4">
        <v>1750</v>
      </c>
      <c r="AD1014"/>
      <c r="AE1014"/>
      <c r="AH1014" s="241" t="s">
        <v>20324</v>
      </c>
      <c r="AI1014" s="241" t="s">
        <v>20325</v>
      </c>
      <c r="AJ1014" s="241">
        <v>579000</v>
      </c>
    </row>
    <row r="1015" spans="1:39" x14ac:dyDescent="0.25">
      <c r="A1015" s="28" t="s">
        <v>11446</v>
      </c>
      <c r="B1015" s="28"/>
      <c r="C1015" s="28" t="s">
        <v>3844</v>
      </c>
      <c r="D1015" s="29">
        <v>8798</v>
      </c>
      <c r="E1015" s="29"/>
      <c r="F1015" s="28" t="s">
        <v>7131</v>
      </c>
      <c r="G1015" s="29"/>
      <c r="H1015" s="29"/>
      <c r="I1015" s="28" t="s">
        <v>8957</v>
      </c>
      <c r="J1015" s="29"/>
      <c r="K1015" s="224"/>
      <c r="L1015" s="224"/>
      <c r="M1015" s="133"/>
      <c r="V1015" s="3" t="s">
        <v>1026</v>
      </c>
      <c r="W1015" s="4">
        <v>1750</v>
      </c>
      <c r="AD1015"/>
      <c r="AE1015"/>
      <c r="AH1015" s="240" t="s">
        <v>20326</v>
      </c>
      <c r="AI1015" s="240" t="s">
        <v>20327</v>
      </c>
      <c r="AJ1015" s="240">
        <v>576000</v>
      </c>
      <c r="AK1015">
        <f>AVERAGE(AJ990:AJ1015)</f>
        <v>597419.23076923075</v>
      </c>
      <c r="AL1015" t="s">
        <v>20328</v>
      </c>
      <c r="AM1015">
        <f>AK1015/AK990-1</f>
        <v>1.7935767147718717E-2</v>
      </c>
    </row>
    <row r="1016" spans="1:39" x14ac:dyDescent="0.25">
      <c r="A1016" s="28" t="s">
        <v>11447</v>
      </c>
      <c r="B1016" s="28"/>
      <c r="C1016" s="28" t="s">
        <v>3845</v>
      </c>
      <c r="D1016" s="29">
        <v>8795</v>
      </c>
      <c r="E1016" s="29"/>
      <c r="F1016" s="28" t="s">
        <v>7132</v>
      </c>
      <c r="G1016" s="29">
        <v>29950</v>
      </c>
      <c r="H1016" s="29"/>
      <c r="I1016" s="28" t="s">
        <v>8958</v>
      </c>
      <c r="J1016" s="29">
        <v>103000</v>
      </c>
      <c r="K1016" s="224"/>
      <c r="L1016" s="224"/>
      <c r="M1016" s="133"/>
      <c r="V1016" s="3" t="s">
        <v>1027</v>
      </c>
      <c r="W1016" s="4">
        <v>1750</v>
      </c>
      <c r="AD1016"/>
      <c r="AE1016"/>
      <c r="AH1016" s="241" t="s">
        <v>20329</v>
      </c>
      <c r="AI1016" s="241" t="s">
        <v>20330</v>
      </c>
      <c r="AJ1016" s="241">
        <v>577000</v>
      </c>
    </row>
    <row r="1017" spans="1:39" x14ac:dyDescent="0.25">
      <c r="A1017" s="28" t="s">
        <v>11448</v>
      </c>
      <c r="B1017" s="28"/>
      <c r="C1017" s="28" t="s">
        <v>3846</v>
      </c>
      <c r="D1017" s="29">
        <v>8795</v>
      </c>
      <c r="E1017" s="29"/>
      <c r="F1017" s="28" t="s">
        <v>7133</v>
      </c>
      <c r="G1017" s="29">
        <v>30150</v>
      </c>
      <c r="H1017" s="29"/>
      <c r="I1017" s="28" t="s">
        <v>8959</v>
      </c>
      <c r="J1017" s="29">
        <v>107000</v>
      </c>
      <c r="K1017" s="224"/>
      <c r="L1017" s="224"/>
      <c r="M1017" s="133"/>
      <c r="V1017" s="3" t="s">
        <v>1028</v>
      </c>
      <c r="W1017" s="4">
        <v>1750</v>
      </c>
      <c r="AD1017"/>
      <c r="AE1017"/>
      <c r="AH1017" s="240" t="s">
        <v>20331</v>
      </c>
      <c r="AI1017" s="240" t="s">
        <v>20332</v>
      </c>
      <c r="AJ1017" s="240">
        <v>583000</v>
      </c>
    </row>
    <row r="1018" spans="1:39" x14ac:dyDescent="0.25">
      <c r="A1018" s="28" t="s">
        <v>11449</v>
      </c>
      <c r="B1018" s="28"/>
      <c r="C1018" s="28" t="s">
        <v>3847</v>
      </c>
      <c r="D1018" s="29">
        <v>8793</v>
      </c>
      <c r="E1018" s="29"/>
      <c r="F1018" s="28" t="s">
        <v>7134</v>
      </c>
      <c r="G1018" s="29">
        <v>30060</v>
      </c>
      <c r="H1018" s="29"/>
      <c r="I1018" s="28" t="s">
        <v>8960</v>
      </c>
      <c r="J1018" s="29">
        <v>108000</v>
      </c>
      <c r="K1018" s="224"/>
      <c r="L1018" s="224"/>
      <c r="M1018" s="133"/>
      <c r="V1018" s="3" t="s">
        <v>1029</v>
      </c>
      <c r="W1018" s="4">
        <v>1750</v>
      </c>
      <c r="AD1018"/>
      <c r="AE1018"/>
      <c r="AH1018" s="241" t="s">
        <v>20333</v>
      </c>
      <c r="AI1018" s="241" t="s">
        <v>20334</v>
      </c>
      <c r="AJ1018" s="241">
        <v>583200</v>
      </c>
    </row>
    <row r="1019" spans="1:39" x14ac:dyDescent="0.25">
      <c r="A1019" s="28" t="s">
        <v>11450</v>
      </c>
      <c r="B1019" s="28"/>
      <c r="C1019" s="28" t="s">
        <v>3848</v>
      </c>
      <c r="D1019" s="29">
        <v>8793</v>
      </c>
      <c r="E1019" s="29"/>
      <c r="F1019" s="28" t="s">
        <v>7135</v>
      </c>
      <c r="G1019" s="29">
        <v>30070</v>
      </c>
      <c r="H1019" s="29"/>
      <c r="I1019" s="28" t="s">
        <v>8961</v>
      </c>
      <c r="J1019" s="29">
        <v>105000</v>
      </c>
      <c r="K1019" s="224"/>
      <c r="L1019" s="224"/>
      <c r="M1019" s="133"/>
      <c r="V1019" s="3" t="s">
        <v>1030</v>
      </c>
      <c r="W1019" s="4">
        <v>1750</v>
      </c>
      <c r="AD1019"/>
      <c r="AE1019"/>
      <c r="AH1019" s="225" t="s">
        <v>20335</v>
      </c>
      <c r="AI1019" s="225" t="s">
        <v>20336</v>
      </c>
      <c r="AJ1019" s="225">
        <v>587200</v>
      </c>
    </row>
    <row r="1020" spans="1:39" x14ac:dyDescent="0.25">
      <c r="A1020" s="28" t="s">
        <v>11451</v>
      </c>
      <c r="B1020" s="28"/>
      <c r="C1020" s="28" t="s">
        <v>3849</v>
      </c>
      <c r="D1020" s="29">
        <v>8797</v>
      </c>
      <c r="E1020" s="29"/>
      <c r="F1020" s="28" t="s">
        <v>7136</v>
      </c>
      <c r="G1020" s="29">
        <v>30000</v>
      </c>
      <c r="H1020" s="29"/>
      <c r="I1020" s="28" t="s">
        <v>8962</v>
      </c>
      <c r="J1020" s="29">
        <v>104500</v>
      </c>
      <c r="K1020" s="224"/>
      <c r="L1020" s="224"/>
      <c r="M1020" s="133"/>
      <c r="V1020" s="3" t="s">
        <v>1031</v>
      </c>
      <c r="W1020" s="4">
        <v>1750</v>
      </c>
      <c r="AD1020"/>
      <c r="AE1020"/>
      <c r="AH1020" s="226" t="s">
        <v>20337</v>
      </c>
      <c r="AI1020" s="226" t="s">
        <v>20338</v>
      </c>
      <c r="AJ1020" s="226">
        <v>587200</v>
      </c>
    </row>
    <row r="1021" spans="1:39" x14ac:dyDescent="0.25">
      <c r="A1021" s="28" t="s">
        <v>11452</v>
      </c>
      <c r="B1021" s="28"/>
      <c r="C1021" s="28" t="s">
        <v>3850</v>
      </c>
      <c r="D1021" s="29">
        <v>8799</v>
      </c>
      <c r="E1021" s="29"/>
      <c r="F1021" s="28" t="s">
        <v>7137</v>
      </c>
      <c r="G1021" s="29">
        <v>29920</v>
      </c>
      <c r="H1021" s="29"/>
      <c r="I1021" s="28" t="s">
        <v>8963</v>
      </c>
      <c r="J1021" s="29">
        <v>106000</v>
      </c>
      <c r="K1021" s="224"/>
      <c r="L1021" s="224"/>
      <c r="M1021" s="133"/>
      <c r="V1021" s="3" t="s">
        <v>1032</v>
      </c>
      <c r="W1021" s="4">
        <v>1750</v>
      </c>
      <c r="AD1021"/>
      <c r="AE1021"/>
      <c r="AH1021" s="225" t="s">
        <v>20339</v>
      </c>
      <c r="AI1021" s="225" t="s">
        <v>20340</v>
      </c>
      <c r="AJ1021" s="225">
        <v>590500</v>
      </c>
    </row>
    <row r="1022" spans="1:39" x14ac:dyDescent="0.25">
      <c r="A1022" s="28" t="s">
        <v>11453</v>
      </c>
      <c r="B1022" s="28"/>
      <c r="C1022" s="28" t="s">
        <v>3851</v>
      </c>
      <c r="D1022" s="29">
        <v>8804</v>
      </c>
      <c r="E1022" s="29"/>
      <c r="F1022" s="28" t="s">
        <v>7138</v>
      </c>
      <c r="G1022" s="29"/>
      <c r="H1022" s="29"/>
      <c r="I1022" s="28" t="s">
        <v>8964</v>
      </c>
      <c r="J1022" s="29"/>
      <c r="K1022" s="224"/>
      <c r="L1022" s="224"/>
      <c r="M1022" s="133"/>
      <c r="V1022" s="3" t="s">
        <v>1033</v>
      </c>
      <c r="W1022" s="4">
        <v>1750</v>
      </c>
      <c r="AD1022"/>
      <c r="AE1022"/>
      <c r="AH1022" s="226" t="s">
        <v>20341</v>
      </c>
      <c r="AI1022" s="226" t="s">
        <v>20342</v>
      </c>
      <c r="AJ1022" s="226">
        <v>592500</v>
      </c>
    </row>
    <row r="1023" spans="1:39" x14ac:dyDescent="0.25">
      <c r="A1023" s="28" t="s">
        <v>11454</v>
      </c>
      <c r="B1023" s="28"/>
      <c r="C1023" s="28" t="s">
        <v>3852</v>
      </c>
      <c r="D1023" s="29">
        <v>8803</v>
      </c>
      <c r="E1023" s="29"/>
      <c r="F1023" s="28" t="s">
        <v>7139</v>
      </c>
      <c r="G1023" s="29">
        <v>29760</v>
      </c>
      <c r="H1023" s="29"/>
      <c r="I1023" s="28" t="s">
        <v>8965</v>
      </c>
      <c r="J1023" s="29">
        <v>105900</v>
      </c>
      <c r="K1023" s="224"/>
      <c r="L1023" s="224"/>
      <c r="M1023" s="133"/>
      <c r="V1023" s="3" t="s">
        <v>1034</v>
      </c>
      <c r="W1023" s="4">
        <v>1750</v>
      </c>
      <c r="AD1023"/>
      <c r="AE1023"/>
      <c r="AH1023" s="225" t="s">
        <v>20343</v>
      </c>
      <c r="AI1023" s="225" t="s">
        <v>20344</v>
      </c>
      <c r="AJ1023" s="225">
        <v>597000</v>
      </c>
    </row>
    <row r="1024" spans="1:39" x14ac:dyDescent="0.25">
      <c r="A1024" s="28" t="s">
        <v>11455</v>
      </c>
      <c r="B1024" s="28"/>
      <c r="C1024" s="28" t="s">
        <v>3853</v>
      </c>
      <c r="D1024" s="29">
        <v>8812</v>
      </c>
      <c r="E1024" s="29"/>
      <c r="F1024" s="28" t="s">
        <v>7140</v>
      </c>
      <c r="G1024" s="29">
        <v>29740</v>
      </c>
      <c r="H1024" s="29"/>
      <c r="I1024" s="28" t="s">
        <v>8966</v>
      </c>
      <c r="J1024" s="29">
        <v>105500</v>
      </c>
      <c r="K1024" s="224"/>
      <c r="L1024" s="224"/>
      <c r="M1024" s="133"/>
      <c r="V1024" s="3" t="s">
        <v>1035</v>
      </c>
      <c r="W1024" s="4">
        <v>1750</v>
      </c>
      <c r="AD1024"/>
      <c r="AE1024"/>
      <c r="AH1024" s="240" t="s">
        <v>20345</v>
      </c>
      <c r="AI1024" s="240" t="s">
        <v>20346</v>
      </c>
      <c r="AJ1024" s="240">
        <v>603000</v>
      </c>
    </row>
    <row r="1025" spans="1:36" x14ac:dyDescent="0.25">
      <c r="A1025" s="28" t="s">
        <v>11456</v>
      </c>
      <c r="B1025" s="28"/>
      <c r="C1025" s="28" t="s">
        <v>3854</v>
      </c>
      <c r="D1025" s="29">
        <v>8818</v>
      </c>
      <c r="E1025" s="29"/>
      <c r="F1025" s="28" t="s">
        <v>7141</v>
      </c>
      <c r="G1025" s="29">
        <v>29800</v>
      </c>
      <c r="H1025" s="29"/>
      <c r="I1025" s="28" t="s">
        <v>8967</v>
      </c>
      <c r="J1025" s="29">
        <v>107000</v>
      </c>
      <c r="K1025" s="224"/>
      <c r="L1025" s="224"/>
      <c r="M1025" s="133"/>
      <c r="V1025" s="3" t="s">
        <v>1036</v>
      </c>
      <c r="W1025" s="4">
        <v>1750</v>
      </c>
      <c r="AD1025"/>
      <c r="AE1025"/>
      <c r="AH1025" s="241" t="s">
        <v>20347</v>
      </c>
      <c r="AI1025" s="241" t="s">
        <v>20348</v>
      </c>
      <c r="AJ1025" s="241">
        <v>611000</v>
      </c>
    </row>
    <row r="1026" spans="1:36" x14ac:dyDescent="0.25">
      <c r="A1026" s="28" t="s">
        <v>11457</v>
      </c>
      <c r="B1026" s="28"/>
      <c r="C1026" s="28" t="s">
        <v>3855</v>
      </c>
      <c r="D1026" s="29">
        <v>8818</v>
      </c>
      <c r="E1026" s="29"/>
      <c r="F1026" s="28" t="s">
        <v>7142</v>
      </c>
      <c r="G1026" s="29">
        <v>29850</v>
      </c>
      <c r="H1026" s="29"/>
      <c r="I1026" s="28" t="s">
        <v>8968</v>
      </c>
      <c r="J1026" s="29">
        <v>109000</v>
      </c>
      <c r="K1026" s="224"/>
      <c r="L1026" s="224"/>
      <c r="M1026" s="133"/>
      <c r="V1026" s="3" t="s">
        <v>1037</v>
      </c>
      <c r="W1026" s="4">
        <v>1750</v>
      </c>
      <c r="AD1026"/>
      <c r="AE1026"/>
      <c r="AH1026" s="240" t="s">
        <v>20349</v>
      </c>
      <c r="AI1026" s="240" t="s">
        <v>20350</v>
      </c>
      <c r="AJ1026" s="240">
        <v>619200</v>
      </c>
    </row>
    <row r="1027" spans="1:36" x14ac:dyDescent="0.25">
      <c r="A1027" s="28" t="s">
        <v>11458</v>
      </c>
      <c r="B1027" s="28"/>
      <c r="C1027" s="28" t="s">
        <v>3856</v>
      </c>
      <c r="D1027" s="29">
        <v>8826</v>
      </c>
      <c r="E1027" s="29"/>
      <c r="F1027" s="28" t="s">
        <v>7143</v>
      </c>
      <c r="G1027" s="29">
        <v>29900</v>
      </c>
      <c r="H1027" s="29"/>
      <c r="I1027" s="28" t="s">
        <v>8969</v>
      </c>
      <c r="J1027" s="29">
        <v>108800</v>
      </c>
      <c r="K1027" s="224"/>
      <c r="L1027" s="224"/>
      <c r="M1027" s="133"/>
      <c r="V1027" s="3" t="s">
        <v>1038</v>
      </c>
      <c r="W1027" s="4">
        <v>1750</v>
      </c>
      <c r="AD1027"/>
      <c r="AE1027"/>
      <c r="AH1027" s="241" t="s">
        <v>20351</v>
      </c>
      <c r="AI1027" s="241" t="s">
        <v>20352</v>
      </c>
      <c r="AJ1027" s="241">
        <v>612000</v>
      </c>
    </row>
    <row r="1028" spans="1:36" x14ac:dyDescent="0.25">
      <c r="A1028" s="28" t="s">
        <v>11459</v>
      </c>
      <c r="B1028" s="28"/>
      <c r="C1028" s="28" t="s">
        <v>3857</v>
      </c>
      <c r="D1028" s="29">
        <v>8830</v>
      </c>
      <c r="E1028" s="29"/>
      <c r="F1028" s="28" t="s">
        <v>7144</v>
      </c>
      <c r="G1028" s="29">
        <v>29800</v>
      </c>
      <c r="H1028" s="29"/>
      <c r="I1028" s="28" t="s">
        <v>8970</v>
      </c>
      <c r="J1028" s="29">
        <v>108900</v>
      </c>
      <c r="K1028" s="224"/>
      <c r="L1028" s="224"/>
      <c r="M1028" s="133"/>
      <c r="V1028" s="3" t="s">
        <v>1039</v>
      </c>
      <c r="W1028" s="4">
        <v>1750</v>
      </c>
      <c r="AD1028"/>
      <c r="AE1028"/>
      <c r="AH1028" s="240" t="s">
        <v>20353</v>
      </c>
      <c r="AI1028" s="240" t="s">
        <v>20354</v>
      </c>
      <c r="AJ1028" s="240">
        <v>616500</v>
      </c>
    </row>
    <row r="1029" spans="1:36" x14ac:dyDescent="0.25">
      <c r="A1029" s="28" t="s">
        <v>11460</v>
      </c>
      <c r="B1029" s="28"/>
      <c r="C1029" s="28" t="s">
        <v>3858</v>
      </c>
      <c r="D1029" s="29">
        <v>8833</v>
      </c>
      <c r="E1029" s="29"/>
      <c r="F1029" s="28" t="s">
        <v>7145</v>
      </c>
      <c r="G1029" s="29"/>
      <c r="H1029" s="29"/>
      <c r="I1029" s="28" t="s">
        <v>8971</v>
      </c>
      <c r="J1029" s="29"/>
      <c r="K1029" s="224"/>
      <c r="L1029" s="224"/>
      <c r="M1029" s="133"/>
      <c r="V1029" s="3" t="s">
        <v>1040</v>
      </c>
      <c r="W1029" s="4">
        <v>1750</v>
      </c>
      <c r="AD1029"/>
      <c r="AE1029"/>
      <c r="AH1029" s="241" t="s">
        <v>20355</v>
      </c>
      <c r="AI1029" s="241" t="s">
        <v>20356</v>
      </c>
      <c r="AJ1029" s="241">
        <v>613500</v>
      </c>
    </row>
    <row r="1030" spans="1:36" x14ac:dyDescent="0.25">
      <c r="A1030" s="28" t="s">
        <v>11461</v>
      </c>
      <c r="B1030" s="28"/>
      <c r="C1030" s="28" t="s">
        <v>3859</v>
      </c>
      <c r="D1030" s="29">
        <v>8833</v>
      </c>
      <c r="E1030" s="29"/>
      <c r="F1030" s="28" t="s">
        <v>7146</v>
      </c>
      <c r="G1030" s="29">
        <v>29800</v>
      </c>
      <c r="H1030" s="29"/>
      <c r="I1030" s="28" t="s">
        <v>8972</v>
      </c>
      <c r="J1030" s="29">
        <v>113000</v>
      </c>
      <c r="K1030" s="224"/>
      <c r="L1030" s="224"/>
      <c r="M1030" s="133"/>
      <c r="V1030" s="3" t="s">
        <v>1041</v>
      </c>
      <c r="W1030" s="4">
        <v>1750</v>
      </c>
      <c r="AD1030"/>
      <c r="AE1030"/>
      <c r="AH1030" s="240" t="s">
        <v>20357</v>
      </c>
      <c r="AI1030" s="240" t="s">
        <v>20358</v>
      </c>
      <c r="AJ1030" s="240">
        <v>620000</v>
      </c>
    </row>
    <row r="1031" spans="1:36" x14ac:dyDescent="0.25">
      <c r="A1031" s="28" t="s">
        <v>11462</v>
      </c>
      <c r="B1031" s="28"/>
      <c r="C1031" s="28" t="s">
        <v>3860</v>
      </c>
      <c r="D1031" s="29">
        <v>8836</v>
      </c>
      <c r="E1031" s="29"/>
      <c r="F1031" s="28" t="s">
        <v>7147</v>
      </c>
      <c r="G1031" s="29">
        <v>29790</v>
      </c>
      <c r="H1031" s="29"/>
      <c r="I1031" s="28" t="s">
        <v>8973</v>
      </c>
      <c r="J1031" s="29">
        <v>114000</v>
      </c>
      <c r="K1031" s="224"/>
      <c r="L1031" s="224"/>
      <c r="M1031" s="133"/>
      <c r="V1031" s="3" t="s">
        <v>1042</v>
      </c>
      <c r="W1031" s="4">
        <v>1750</v>
      </c>
      <c r="AD1031"/>
      <c r="AE1031"/>
      <c r="AH1031" s="241" t="s">
        <v>20359</v>
      </c>
      <c r="AI1031" s="241" t="s">
        <v>20360</v>
      </c>
      <c r="AJ1031" s="241">
        <v>614000</v>
      </c>
    </row>
    <row r="1032" spans="1:36" x14ac:dyDescent="0.25">
      <c r="A1032" s="28" t="s">
        <v>11463</v>
      </c>
      <c r="B1032" s="28"/>
      <c r="C1032" s="28" t="s">
        <v>3861</v>
      </c>
      <c r="D1032" s="29">
        <v>8834</v>
      </c>
      <c r="E1032" s="29"/>
      <c r="F1032" s="28" t="s">
        <v>7148</v>
      </c>
      <c r="G1032" s="29">
        <v>29560</v>
      </c>
      <c r="H1032" s="29"/>
      <c r="I1032" s="28" t="s">
        <v>8974</v>
      </c>
      <c r="J1032" s="29">
        <v>109900</v>
      </c>
      <c r="K1032" s="224"/>
      <c r="L1032" s="224"/>
      <c r="M1032" s="133"/>
      <c r="V1032" s="3" t="s">
        <v>1043</v>
      </c>
      <c r="W1032" s="4">
        <v>1750</v>
      </c>
      <c r="AD1032"/>
      <c r="AE1032"/>
      <c r="AH1032" s="240" t="s">
        <v>20361</v>
      </c>
      <c r="AI1032" s="240" t="s">
        <v>20362</v>
      </c>
      <c r="AJ1032" s="240">
        <v>602500</v>
      </c>
    </row>
    <row r="1033" spans="1:36" x14ac:dyDescent="0.25">
      <c r="A1033" s="28" t="s">
        <v>11464</v>
      </c>
      <c r="B1033" s="28"/>
      <c r="C1033" s="28" t="s">
        <v>3862</v>
      </c>
      <c r="D1033" s="29">
        <v>8834</v>
      </c>
      <c r="E1033" s="29"/>
      <c r="F1033" s="28" t="s">
        <v>7149</v>
      </c>
      <c r="G1033" s="29">
        <v>29630</v>
      </c>
      <c r="H1033" s="29"/>
      <c r="I1033" s="28" t="s">
        <v>8975</v>
      </c>
      <c r="J1033" s="29">
        <v>112500</v>
      </c>
      <c r="K1033" s="224"/>
      <c r="L1033" s="224"/>
      <c r="M1033" s="133"/>
      <c r="V1033" s="3" t="s">
        <v>1044</v>
      </c>
      <c r="W1033" s="4">
        <v>1750</v>
      </c>
      <c r="AD1033"/>
      <c r="AE1033"/>
      <c r="AH1033" s="241" t="s">
        <v>20363</v>
      </c>
      <c r="AI1033" s="241" t="s">
        <v>20364</v>
      </c>
      <c r="AJ1033" s="241">
        <v>597500</v>
      </c>
    </row>
    <row r="1034" spans="1:36" x14ac:dyDescent="0.25">
      <c r="A1034" s="28" t="s">
        <v>11465</v>
      </c>
      <c r="B1034" s="28"/>
      <c r="C1034" s="28" t="s">
        <v>3863</v>
      </c>
      <c r="D1034" s="29">
        <v>8842</v>
      </c>
      <c r="E1034" s="29"/>
      <c r="F1034" s="28" t="s">
        <v>7150</v>
      </c>
      <c r="G1034" s="29">
        <v>29570</v>
      </c>
      <c r="H1034" s="29"/>
      <c r="I1034" s="28" t="s">
        <v>8976</v>
      </c>
      <c r="J1034" s="29">
        <v>114500</v>
      </c>
      <c r="K1034" s="224"/>
      <c r="L1034" s="224"/>
      <c r="M1034" s="133"/>
      <c r="V1034" s="3" t="s">
        <v>1045</v>
      </c>
      <c r="W1034" s="4">
        <v>1750</v>
      </c>
      <c r="AD1034"/>
      <c r="AE1034"/>
      <c r="AH1034" s="240" t="s">
        <v>20365</v>
      </c>
      <c r="AI1034" s="240" t="s">
        <v>20366</v>
      </c>
      <c r="AJ1034" s="240">
        <v>602500</v>
      </c>
    </row>
    <row r="1035" spans="1:36" x14ac:dyDescent="0.25">
      <c r="A1035" s="28" t="s">
        <v>11466</v>
      </c>
      <c r="B1035" s="28"/>
      <c r="C1035" s="28" t="s">
        <v>3864</v>
      </c>
      <c r="D1035" s="29">
        <v>8842</v>
      </c>
      <c r="E1035" s="29"/>
      <c r="F1035" s="28" t="s">
        <v>7151</v>
      </c>
      <c r="G1035" s="29">
        <v>29570</v>
      </c>
      <c r="H1035" s="29"/>
      <c r="I1035" s="28" t="s">
        <v>8977</v>
      </c>
      <c r="J1035" s="29">
        <v>115900</v>
      </c>
      <c r="K1035" s="224"/>
      <c r="L1035" s="224"/>
      <c r="M1035" s="133"/>
      <c r="V1035" s="3" t="s">
        <v>1046</v>
      </c>
      <c r="W1035" s="4">
        <v>1750</v>
      </c>
      <c r="AD1035"/>
      <c r="AE1035"/>
      <c r="AH1035" s="241" t="s">
        <v>20367</v>
      </c>
      <c r="AI1035" s="241" t="s">
        <v>20368</v>
      </c>
      <c r="AJ1035" s="241">
        <v>598800</v>
      </c>
    </row>
    <row r="1036" spans="1:36" x14ac:dyDescent="0.25">
      <c r="A1036" s="28" t="s">
        <v>11467</v>
      </c>
      <c r="B1036" s="28"/>
      <c r="C1036" s="28" t="s">
        <v>3865</v>
      </c>
      <c r="D1036" s="29">
        <v>8842</v>
      </c>
      <c r="E1036" s="29"/>
      <c r="F1036" s="28" t="s">
        <v>7152</v>
      </c>
      <c r="G1036" s="29"/>
      <c r="H1036" s="29"/>
      <c r="I1036" s="28" t="s">
        <v>8978</v>
      </c>
      <c r="J1036" s="29"/>
      <c r="K1036" s="224"/>
      <c r="L1036" s="224"/>
      <c r="M1036" s="133"/>
      <c r="V1036" s="3" t="s">
        <v>1047</v>
      </c>
      <c r="W1036" s="4">
        <v>1750</v>
      </c>
      <c r="AD1036"/>
      <c r="AE1036"/>
      <c r="AH1036" s="240" t="s">
        <v>20369</v>
      </c>
      <c r="AI1036" s="240" t="s">
        <v>20370</v>
      </c>
      <c r="AJ1036" s="240">
        <v>592000</v>
      </c>
    </row>
    <row r="1037" spans="1:36" x14ac:dyDescent="0.25">
      <c r="A1037" s="28" t="s">
        <v>11468</v>
      </c>
      <c r="B1037" s="28"/>
      <c r="C1037" s="28" t="s">
        <v>3866</v>
      </c>
      <c r="D1037" s="29">
        <v>8849</v>
      </c>
      <c r="E1037" s="29"/>
      <c r="F1037" s="28" t="s">
        <v>7153</v>
      </c>
      <c r="G1037" s="29">
        <v>29390</v>
      </c>
      <c r="H1037" s="29"/>
      <c r="I1037" s="28" t="s">
        <v>8979</v>
      </c>
      <c r="J1037" s="29">
        <v>114500</v>
      </c>
      <c r="K1037" s="224"/>
      <c r="L1037" s="224"/>
      <c r="M1037" s="133"/>
      <c r="V1037" s="3" t="s">
        <v>1048</v>
      </c>
      <c r="W1037" s="4">
        <v>1750</v>
      </c>
      <c r="AD1037"/>
      <c r="AE1037"/>
      <c r="AH1037" s="241" t="s">
        <v>20371</v>
      </c>
      <c r="AI1037" s="241" t="s">
        <v>20372</v>
      </c>
      <c r="AJ1037" s="241">
        <v>590000</v>
      </c>
    </row>
    <row r="1038" spans="1:36" x14ac:dyDescent="0.25">
      <c r="A1038" s="28" t="s">
        <v>11469</v>
      </c>
      <c r="B1038" s="28"/>
      <c r="C1038" s="28" t="s">
        <v>3867</v>
      </c>
      <c r="D1038" s="29">
        <v>8850</v>
      </c>
      <c r="E1038" s="29"/>
      <c r="F1038" s="28" t="s">
        <v>7154</v>
      </c>
      <c r="G1038" s="29">
        <v>29360</v>
      </c>
      <c r="H1038" s="29"/>
      <c r="I1038" s="28" t="s">
        <v>8980</v>
      </c>
      <c r="J1038" s="29">
        <v>114500</v>
      </c>
      <c r="K1038" s="224"/>
      <c r="L1038" s="224"/>
      <c r="M1038" s="133"/>
      <c r="V1038" s="3" t="s">
        <v>1049</v>
      </c>
      <c r="W1038" s="4">
        <v>1750</v>
      </c>
      <c r="AD1038"/>
      <c r="AE1038"/>
      <c r="AH1038" s="240" t="s">
        <v>20373</v>
      </c>
      <c r="AI1038" s="240" t="s">
        <v>20374</v>
      </c>
      <c r="AJ1038" s="240">
        <v>580000</v>
      </c>
    </row>
    <row r="1039" spans="1:36" x14ac:dyDescent="0.25">
      <c r="A1039" s="28" t="s">
        <v>11470</v>
      </c>
      <c r="B1039" s="28"/>
      <c r="C1039" s="28" t="s">
        <v>3868</v>
      </c>
      <c r="D1039" s="29">
        <v>8850</v>
      </c>
      <c r="E1039" s="29"/>
      <c r="F1039" s="28" t="s">
        <v>7155</v>
      </c>
      <c r="G1039" s="29">
        <v>28880</v>
      </c>
      <c r="H1039" s="29"/>
      <c r="I1039" s="28" t="s">
        <v>8981</v>
      </c>
      <c r="J1039" s="29">
        <v>116300</v>
      </c>
      <c r="K1039" s="224"/>
      <c r="L1039" s="224"/>
      <c r="M1039" s="133"/>
      <c r="V1039" s="3" t="s">
        <v>1050</v>
      </c>
      <c r="W1039" s="4">
        <v>1750</v>
      </c>
      <c r="AD1039"/>
      <c r="AE1039"/>
      <c r="AH1039" s="241" t="s">
        <v>20375</v>
      </c>
      <c r="AI1039" s="241" t="s">
        <v>20376</v>
      </c>
      <c r="AJ1039" s="241">
        <v>582500</v>
      </c>
    </row>
    <row r="1040" spans="1:36" x14ac:dyDescent="0.25">
      <c r="A1040" s="28" t="s">
        <v>11471</v>
      </c>
      <c r="B1040" s="28"/>
      <c r="C1040" s="28" t="s">
        <v>3869</v>
      </c>
      <c r="D1040" s="29">
        <v>8850</v>
      </c>
      <c r="E1040" s="29"/>
      <c r="F1040" s="28" t="s">
        <v>7156</v>
      </c>
      <c r="G1040" s="29">
        <v>29340</v>
      </c>
      <c r="H1040" s="29"/>
      <c r="I1040" s="28" t="s">
        <v>8982</v>
      </c>
      <c r="J1040" s="29">
        <v>116500</v>
      </c>
      <c r="K1040" s="224"/>
      <c r="L1040" s="224"/>
      <c r="M1040" s="133"/>
      <c r="V1040" s="3" t="s">
        <v>1051</v>
      </c>
      <c r="W1040" s="4">
        <v>1750</v>
      </c>
      <c r="AD1040"/>
      <c r="AE1040"/>
      <c r="AH1040" s="240" t="s">
        <v>20377</v>
      </c>
      <c r="AI1040" s="240" t="s">
        <v>20378</v>
      </c>
      <c r="AJ1040" s="240">
        <v>585800</v>
      </c>
    </row>
    <row r="1041" spans="1:39" x14ac:dyDescent="0.25">
      <c r="A1041" s="28" t="s">
        <v>11472</v>
      </c>
      <c r="B1041" s="28"/>
      <c r="C1041" s="28" t="s">
        <v>3870</v>
      </c>
      <c r="D1041" s="29">
        <v>8853</v>
      </c>
      <c r="E1041" s="29"/>
      <c r="F1041" s="28" t="s">
        <v>7157</v>
      </c>
      <c r="G1041" s="29">
        <v>29510</v>
      </c>
      <c r="H1041" s="29"/>
      <c r="I1041" s="28" t="s">
        <v>8983</v>
      </c>
      <c r="J1041" s="29">
        <v>115400</v>
      </c>
      <c r="K1041" s="224"/>
      <c r="L1041" s="224"/>
      <c r="M1041" s="133"/>
      <c r="V1041" s="3" t="s">
        <v>1052</v>
      </c>
      <c r="W1041" s="4">
        <v>1750</v>
      </c>
      <c r="AD1041"/>
      <c r="AE1041"/>
      <c r="AH1041" s="241" t="s">
        <v>20379</v>
      </c>
      <c r="AI1041" s="241" t="s">
        <v>20380</v>
      </c>
      <c r="AJ1041" s="241">
        <v>584500</v>
      </c>
    </row>
    <row r="1042" spans="1:39" x14ac:dyDescent="0.25">
      <c r="A1042" s="28" t="s">
        <v>11473</v>
      </c>
      <c r="B1042" s="28"/>
      <c r="C1042" s="28" t="s">
        <v>3871</v>
      </c>
      <c r="D1042" s="29">
        <v>8853</v>
      </c>
      <c r="E1042" s="29"/>
      <c r="F1042" s="28" t="s">
        <v>7158</v>
      </c>
      <c r="G1042" s="29">
        <v>29400</v>
      </c>
      <c r="H1042" s="29"/>
      <c r="I1042" s="28" t="s">
        <v>8984</v>
      </c>
      <c r="J1042" s="29">
        <v>115000</v>
      </c>
      <c r="K1042" s="224"/>
      <c r="L1042" s="224"/>
      <c r="M1042" s="133"/>
      <c r="V1042" s="3" t="s">
        <v>1053</v>
      </c>
      <c r="W1042" s="4">
        <v>1750</v>
      </c>
      <c r="AD1042"/>
      <c r="AE1042"/>
      <c r="AH1042" s="240" t="s">
        <v>20381</v>
      </c>
      <c r="AI1042" s="240" t="s">
        <v>20382</v>
      </c>
      <c r="AJ1042" s="240">
        <v>585500</v>
      </c>
      <c r="AK1042">
        <f>AVERAGE(AJ1015:AJ1042)</f>
        <v>595871.42857142852</v>
      </c>
      <c r="AL1042" s="234" t="s">
        <v>20383</v>
      </c>
      <c r="AM1042">
        <f>AK1042/AK1015-1</f>
        <v>-2.5908141520809558E-3</v>
      </c>
    </row>
    <row r="1043" spans="1:39" x14ac:dyDescent="0.25">
      <c r="A1043" s="28" t="s">
        <v>11474</v>
      </c>
      <c r="B1043" s="28"/>
      <c r="C1043" s="28" t="s">
        <v>3872</v>
      </c>
      <c r="D1043" s="29">
        <v>8850</v>
      </c>
      <c r="E1043" s="29"/>
      <c r="F1043" s="28" t="s">
        <v>7159</v>
      </c>
      <c r="G1043" s="29"/>
      <c r="H1043" s="29"/>
      <c r="I1043" s="28" t="s">
        <v>8985</v>
      </c>
      <c r="J1043" s="29"/>
      <c r="K1043" s="224"/>
      <c r="L1043" s="224"/>
      <c r="M1043" s="133"/>
      <c r="V1043" s="3" t="s">
        <v>1054</v>
      </c>
      <c r="W1043" s="4">
        <v>1750</v>
      </c>
      <c r="AD1043"/>
      <c r="AE1043"/>
      <c r="AH1043" s="241" t="s">
        <v>20384</v>
      </c>
      <c r="AI1043" s="241" t="s">
        <v>20385</v>
      </c>
      <c r="AJ1043" s="241">
        <v>589500</v>
      </c>
    </row>
    <row r="1044" spans="1:39" x14ac:dyDescent="0.25">
      <c r="A1044" s="28" t="s">
        <v>11475</v>
      </c>
      <c r="B1044" s="28"/>
      <c r="C1044" s="28" t="s">
        <v>3873</v>
      </c>
      <c r="D1044" s="29">
        <v>8850</v>
      </c>
      <c r="E1044" s="29"/>
      <c r="F1044" s="28" t="s">
        <v>7160</v>
      </c>
      <c r="G1044" s="29">
        <v>29520</v>
      </c>
      <c r="H1044" s="29"/>
      <c r="I1044" s="28" t="s">
        <v>8986</v>
      </c>
      <c r="J1044" s="29">
        <v>116500</v>
      </c>
      <c r="K1044" s="224"/>
      <c r="L1044" s="224"/>
      <c r="M1044" s="133"/>
      <c r="V1044" s="3" t="s">
        <v>1055</v>
      </c>
      <c r="W1044" s="4">
        <v>1750</v>
      </c>
      <c r="AD1044"/>
      <c r="AE1044"/>
      <c r="AH1044" s="240" t="s">
        <v>20386</v>
      </c>
      <c r="AI1044" s="240" t="s">
        <v>20387</v>
      </c>
      <c r="AJ1044" s="240">
        <v>587500</v>
      </c>
    </row>
    <row r="1045" spans="1:39" x14ac:dyDescent="0.25">
      <c r="A1045" s="28" t="s">
        <v>11476</v>
      </c>
      <c r="B1045" s="28"/>
      <c r="C1045" s="28" t="s">
        <v>3874</v>
      </c>
      <c r="D1045" s="29">
        <v>8850</v>
      </c>
      <c r="E1045" s="29"/>
      <c r="F1045" s="28" t="s">
        <v>7161</v>
      </c>
      <c r="G1045" s="29">
        <v>29450</v>
      </c>
      <c r="H1045" s="29"/>
      <c r="I1045" s="28" t="s">
        <v>8987</v>
      </c>
      <c r="J1045" s="29">
        <v>117900</v>
      </c>
      <c r="K1045" s="224"/>
      <c r="L1045" s="224"/>
      <c r="M1045" s="133"/>
      <c r="V1045" s="3" t="s">
        <v>1056</v>
      </c>
      <c r="W1045" s="4">
        <v>1750</v>
      </c>
      <c r="AD1045"/>
      <c r="AE1045"/>
      <c r="AH1045" s="241" t="s">
        <v>20388</v>
      </c>
      <c r="AI1045" s="241" t="s">
        <v>20389</v>
      </c>
      <c r="AJ1045" s="241">
        <v>595000</v>
      </c>
    </row>
    <row r="1046" spans="1:39" x14ac:dyDescent="0.25">
      <c r="A1046" s="28" t="s">
        <v>11477</v>
      </c>
      <c r="B1046" s="28"/>
      <c r="C1046" s="28" t="s">
        <v>3875</v>
      </c>
      <c r="D1046" s="29">
        <v>8848</v>
      </c>
      <c r="E1046" s="29"/>
      <c r="F1046" s="28" t="s">
        <v>7162</v>
      </c>
      <c r="G1046" s="29">
        <v>29490</v>
      </c>
      <c r="H1046" s="29"/>
      <c r="I1046" s="28" t="s">
        <v>8988</v>
      </c>
      <c r="J1046" s="29">
        <v>118000</v>
      </c>
      <c r="K1046" s="224"/>
      <c r="L1046" s="224"/>
      <c r="M1046" s="133"/>
      <c r="V1046" s="3" t="s">
        <v>1057</v>
      </c>
      <c r="W1046" s="4">
        <v>1750</v>
      </c>
      <c r="AD1046"/>
      <c r="AE1046"/>
      <c r="AH1046" s="240" t="s">
        <v>20390</v>
      </c>
      <c r="AI1046" s="240" t="s">
        <v>20391</v>
      </c>
      <c r="AJ1046" s="240">
        <v>597000</v>
      </c>
    </row>
    <row r="1047" spans="1:39" x14ac:dyDescent="0.25">
      <c r="A1047" s="28" t="s">
        <v>11478</v>
      </c>
      <c r="B1047" s="28"/>
      <c r="C1047" s="28" t="s">
        <v>3876</v>
      </c>
      <c r="D1047" s="29">
        <v>8848</v>
      </c>
      <c r="E1047" s="29"/>
      <c r="F1047" s="28" t="s">
        <v>7163</v>
      </c>
      <c r="G1047" s="29">
        <v>29480</v>
      </c>
      <c r="H1047" s="29"/>
      <c r="I1047" s="28" t="s">
        <v>8989</v>
      </c>
      <c r="J1047" s="29"/>
      <c r="K1047" s="224"/>
      <c r="L1047" s="224"/>
      <c r="M1047" s="133"/>
      <c r="V1047" s="3" t="s">
        <v>1058</v>
      </c>
      <c r="W1047" s="4">
        <v>1750</v>
      </c>
      <c r="AD1047"/>
      <c r="AE1047"/>
      <c r="AH1047" s="240" t="s">
        <v>20392</v>
      </c>
      <c r="AI1047" s="240" t="s">
        <v>20393</v>
      </c>
      <c r="AJ1047" s="240">
        <v>593000</v>
      </c>
    </row>
    <row r="1048" spans="1:39" x14ac:dyDescent="0.25">
      <c r="A1048" s="28" t="s">
        <v>11479</v>
      </c>
      <c r="B1048" s="28"/>
      <c r="C1048" s="28" t="s">
        <v>3877</v>
      </c>
      <c r="D1048" s="29">
        <v>8848</v>
      </c>
      <c r="E1048" s="29"/>
      <c r="F1048" s="28" t="s">
        <v>7164</v>
      </c>
      <c r="G1048" s="29">
        <v>29420</v>
      </c>
      <c r="H1048" s="29"/>
      <c r="I1048" s="28" t="s">
        <v>8990</v>
      </c>
      <c r="J1048" s="29">
        <v>119450</v>
      </c>
      <c r="K1048" s="224"/>
      <c r="L1048" s="224"/>
      <c r="M1048" s="133"/>
      <c r="V1048" s="3" t="s">
        <v>1059</v>
      </c>
      <c r="W1048" s="4">
        <v>1750</v>
      </c>
      <c r="AD1048"/>
      <c r="AE1048"/>
      <c r="AH1048" s="241" t="s">
        <v>20394</v>
      </c>
      <c r="AI1048" s="241" t="s">
        <v>20395</v>
      </c>
      <c r="AJ1048" s="241">
        <v>599000</v>
      </c>
    </row>
    <row r="1049" spans="1:39" x14ac:dyDescent="0.25">
      <c r="A1049" s="28" t="s">
        <v>11480</v>
      </c>
      <c r="B1049" s="28"/>
      <c r="C1049" s="28" t="s">
        <v>3878</v>
      </c>
      <c r="D1049" s="29">
        <v>8851</v>
      </c>
      <c r="E1049" s="29"/>
      <c r="F1049" s="28" t="s">
        <v>7165</v>
      </c>
      <c r="G1049" s="29">
        <v>29350</v>
      </c>
      <c r="H1049" s="29"/>
      <c r="I1049" s="28" t="s">
        <v>8991</v>
      </c>
      <c r="J1049" s="29">
        <v>118500</v>
      </c>
      <c r="K1049" s="224"/>
      <c r="L1049" s="224"/>
      <c r="M1049" s="133"/>
      <c r="V1049" s="3" t="s">
        <v>1060</v>
      </c>
      <c r="W1049" s="4">
        <v>1750</v>
      </c>
      <c r="AD1049"/>
      <c r="AE1049"/>
      <c r="AH1049" s="240" t="s">
        <v>20396</v>
      </c>
      <c r="AI1049" s="240" t="s">
        <v>20397</v>
      </c>
      <c r="AJ1049" s="240">
        <v>599000</v>
      </c>
    </row>
    <row r="1050" spans="1:39" x14ac:dyDescent="0.25">
      <c r="A1050" s="28" t="s">
        <v>11481</v>
      </c>
      <c r="B1050" s="28"/>
      <c r="C1050" s="28" t="s">
        <v>3879</v>
      </c>
      <c r="D1050" s="29">
        <v>8851</v>
      </c>
      <c r="E1050" s="29"/>
      <c r="F1050" s="28" t="s">
        <v>7166</v>
      </c>
      <c r="G1050" s="29">
        <v>29380</v>
      </c>
      <c r="H1050" s="29"/>
      <c r="I1050" s="28" t="s">
        <v>8992</v>
      </c>
      <c r="J1050" s="29"/>
      <c r="K1050" s="224"/>
      <c r="L1050" s="224"/>
      <c r="M1050" s="133"/>
      <c r="V1050" s="3" t="s">
        <v>1061</v>
      </c>
      <c r="W1050" s="4">
        <v>1750</v>
      </c>
      <c r="AD1050"/>
      <c r="AE1050"/>
      <c r="AH1050" s="241" t="s">
        <v>20398</v>
      </c>
      <c r="AI1050" s="241" t="s">
        <v>20399</v>
      </c>
      <c r="AJ1050" s="241">
        <v>598500</v>
      </c>
    </row>
    <row r="1051" spans="1:39" x14ac:dyDescent="0.25">
      <c r="A1051" s="28" t="s">
        <v>11482</v>
      </c>
      <c r="B1051" s="28"/>
      <c r="C1051" s="28" t="s">
        <v>3880</v>
      </c>
      <c r="D1051" s="29">
        <v>8850</v>
      </c>
      <c r="E1051" s="29"/>
      <c r="F1051" s="28" t="s">
        <v>7167</v>
      </c>
      <c r="G1051" s="29">
        <v>29420</v>
      </c>
      <c r="H1051" s="29"/>
      <c r="I1051" s="28" t="s">
        <v>8993</v>
      </c>
      <c r="J1051" s="29">
        <v>113000</v>
      </c>
      <c r="K1051" s="224"/>
      <c r="L1051" s="224"/>
      <c r="M1051" s="133"/>
      <c r="V1051" s="3" t="s">
        <v>1062</v>
      </c>
      <c r="W1051" s="4">
        <v>1750</v>
      </c>
      <c r="AD1051"/>
      <c r="AE1051"/>
      <c r="AH1051" s="240" t="s">
        <v>20400</v>
      </c>
      <c r="AI1051" s="240" t="s">
        <v>20401</v>
      </c>
      <c r="AJ1051" s="240">
        <v>604200</v>
      </c>
    </row>
    <row r="1052" spans="1:39" x14ac:dyDescent="0.25">
      <c r="A1052" s="28" t="s">
        <v>11483</v>
      </c>
      <c r="B1052" s="28"/>
      <c r="C1052" s="28" t="s">
        <v>3881</v>
      </c>
      <c r="D1052" s="29">
        <v>8850</v>
      </c>
      <c r="E1052" s="29"/>
      <c r="F1052" s="28" t="s">
        <v>7168</v>
      </c>
      <c r="G1052" s="29">
        <v>29460</v>
      </c>
      <c r="H1052" s="29"/>
      <c r="I1052" s="28" t="s">
        <v>8994</v>
      </c>
      <c r="J1052" s="29"/>
      <c r="K1052" s="224"/>
      <c r="L1052" s="224"/>
      <c r="M1052" s="133"/>
      <c r="V1052" s="3" t="s">
        <v>1063</v>
      </c>
      <c r="W1052" s="4">
        <v>1750</v>
      </c>
      <c r="AD1052"/>
      <c r="AE1052"/>
      <c r="AH1052" s="241" t="s">
        <v>20402</v>
      </c>
      <c r="AI1052" s="241" t="s">
        <v>20403</v>
      </c>
      <c r="AJ1052" s="241">
        <v>603000</v>
      </c>
    </row>
    <row r="1053" spans="1:39" x14ac:dyDescent="0.25">
      <c r="A1053" s="28" t="s">
        <v>11484</v>
      </c>
      <c r="B1053" s="28"/>
      <c r="C1053" s="28" t="s">
        <v>3882</v>
      </c>
      <c r="D1053" s="29">
        <v>8852</v>
      </c>
      <c r="E1053" s="29"/>
      <c r="F1053" s="28" t="s">
        <v>7169</v>
      </c>
      <c r="G1053" s="29">
        <v>29540</v>
      </c>
      <c r="H1053" s="29"/>
      <c r="I1053" s="28" t="s">
        <v>8995</v>
      </c>
      <c r="J1053" s="29">
        <v>116500</v>
      </c>
      <c r="K1053" s="224"/>
      <c r="L1053" s="224"/>
      <c r="M1053" s="133"/>
      <c r="V1053" s="3" t="s">
        <v>1064</v>
      </c>
      <c r="W1053" s="4">
        <v>1750</v>
      </c>
      <c r="AD1053"/>
      <c r="AE1053"/>
      <c r="AH1053" s="240" t="s">
        <v>20404</v>
      </c>
      <c r="AI1053" s="240" t="s">
        <v>20405</v>
      </c>
      <c r="AJ1053" s="240">
        <v>602000</v>
      </c>
    </row>
    <row r="1054" spans="1:39" x14ac:dyDescent="0.25">
      <c r="A1054" s="28" t="s">
        <v>11485</v>
      </c>
      <c r="B1054" s="28"/>
      <c r="C1054" s="28" t="s">
        <v>3883</v>
      </c>
      <c r="D1054" s="29">
        <v>8852</v>
      </c>
      <c r="E1054" s="29"/>
      <c r="F1054" s="28" t="s">
        <v>7170</v>
      </c>
      <c r="G1054" s="29">
        <v>29470</v>
      </c>
      <c r="H1054" s="29"/>
      <c r="I1054" s="28" t="s">
        <v>8996</v>
      </c>
      <c r="J1054" s="29">
        <v>117500</v>
      </c>
      <c r="K1054" s="224"/>
      <c r="L1054" s="224"/>
      <c r="M1054" s="133"/>
      <c r="V1054" s="3" t="s">
        <v>1065</v>
      </c>
      <c r="W1054" s="4">
        <v>1750</v>
      </c>
      <c r="AD1054"/>
      <c r="AE1054"/>
      <c r="AH1054" s="241" t="s">
        <v>20406</v>
      </c>
      <c r="AI1054" s="241" t="s">
        <v>20407</v>
      </c>
      <c r="AJ1054" s="241">
        <v>601000</v>
      </c>
    </row>
    <row r="1055" spans="1:39" x14ac:dyDescent="0.25">
      <c r="A1055" s="28" t="s">
        <v>11486</v>
      </c>
      <c r="B1055" s="28"/>
      <c r="C1055" s="28" t="s">
        <v>3884</v>
      </c>
      <c r="D1055" s="29">
        <v>8856</v>
      </c>
      <c r="E1055" s="29"/>
      <c r="F1055" s="28" t="s">
        <v>7171</v>
      </c>
      <c r="G1055" s="29">
        <v>29510</v>
      </c>
      <c r="H1055" s="29"/>
      <c r="I1055" s="28" t="s">
        <v>8997</v>
      </c>
      <c r="J1055" s="29">
        <v>118500</v>
      </c>
      <c r="K1055" s="224"/>
      <c r="L1055" s="224"/>
      <c r="M1055" s="133"/>
      <c r="V1055" s="3" t="s">
        <v>1066</v>
      </c>
      <c r="W1055" s="4">
        <v>1750</v>
      </c>
      <c r="AD1055"/>
      <c r="AE1055"/>
      <c r="AH1055" s="240" t="s">
        <v>20408</v>
      </c>
      <c r="AI1055" s="240" t="s">
        <v>20409</v>
      </c>
      <c r="AJ1055" s="240">
        <v>600000</v>
      </c>
    </row>
    <row r="1056" spans="1:39" x14ac:dyDescent="0.25">
      <c r="A1056" s="28" t="s">
        <v>11487</v>
      </c>
      <c r="B1056" s="28"/>
      <c r="C1056" s="28" t="s">
        <v>3885</v>
      </c>
      <c r="D1056" s="29">
        <v>8857</v>
      </c>
      <c r="E1056" s="29"/>
      <c r="F1056" s="28" t="s">
        <v>7172</v>
      </c>
      <c r="G1056" s="29">
        <v>29590</v>
      </c>
      <c r="H1056" s="29"/>
      <c r="I1056" s="28" t="s">
        <v>8998</v>
      </c>
      <c r="J1056" s="29">
        <v>116450</v>
      </c>
      <c r="K1056" s="224"/>
      <c r="L1056" s="224"/>
      <c r="M1056" s="133"/>
      <c r="V1056" s="3" t="s">
        <v>1067</v>
      </c>
      <c r="W1056" s="4">
        <v>1750</v>
      </c>
      <c r="AD1056"/>
      <c r="AE1056"/>
      <c r="AH1056" s="241" t="s">
        <v>20410</v>
      </c>
      <c r="AI1056" s="241" t="s">
        <v>20411</v>
      </c>
      <c r="AJ1056" s="241">
        <v>597000</v>
      </c>
    </row>
    <row r="1057" spans="1:39" x14ac:dyDescent="0.25">
      <c r="A1057" s="28" t="s">
        <v>11488</v>
      </c>
      <c r="B1057" s="28"/>
      <c r="C1057" s="28" t="s">
        <v>3886</v>
      </c>
      <c r="D1057" s="29">
        <v>8858</v>
      </c>
      <c r="E1057" s="29"/>
      <c r="F1057" s="28" t="s">
        <v>7173</v>
      </c>
      <c r="G1057" s="29">
        <v>29600</v>
      </c>
      <c r="H1057" s="29"/>
      <c r="I1057" s="28" t="s">
        <v>8999</v>
      </c>
      <c r="J1057" s="29"/>
      <c r="K1057" s="224"/>
      <c r="L1057" s="224"/>
      <c r="M1057" s="133"/>
      <c r="V1057" s="3" t="s">
        <v>1068</v>
      </c>
      <c r="W1057" s="4">
        <v>1750</v>
      </c>
      <c r="AD1057"/>
      <c r="AE1057"/>
      <c r="AH1057" s="240" t="s">
        <v>20412</v>
      </c>
      <c r="AI1057" s="240" t="s">
        <v>20413</v>
      </c>
      <c r="AJ1057" s="240">
        <v>598500</v>
      </c>
    </row>
    <row r="1058" spans="1:39" x14ac:dyDescent="0.25">
      <c r="A1058" s="28" t="s">
        <v>11489</v>
      </c>
      <c r="B1058" s="28"/>
      <c r="C1058" s="28" t="s">
        <v>3887</v>
      </c>
      <c r="D1058" s="29">
        <v>8861</v>
      </c>
      <c r="E1058" s="29"/>
      <c r="F1058" s="28" t="s">
        <v>7174</v>
      </c>
      <c r="G1058" s="29">
        <v>29540</v>
      </c>
      <c r="H1058" s="29"/>
      <c r="I1058" s="28" t="s">
        <v>9000</v>
      </c>
      <c r="J1058" s="29"/>
      <c r="K1058" s="224"/>
      <c r="L1058" s="224"/>
      <c r="M1058" s="133"/>
      <c r="V1058" s="3" t="s">
        <v>1069</v>
      </c>
      <c r="W1058" s="4">
        <v>1750</v>
      </c>
      <c r="AD1058"/>
      <c r="AE1058"/>
      <c r="AH1058" s="241" t="s">
        <v>20414</v>
      </c>
      <c r="AI1058" s="241" t="s">
        <v>20415</v>
      </c>
      <c r="AJ1058" s="241">
        <v>598500</v>
      </c>
    </row>
    <row r="1059" spans="1:39" x14ac:dyDescent="0.25">
      <c r="A1059" s="28" t="s">
        <v>11490</v>
      </c>
      <c r="B1059" s="28"/>
      <c r="C1059" s="28" t="s">
        <v>3888</v>
      </c>
      <c r="D1059" s="29">
        <v>8860</v>
      </c>
      <c r="E1059" s="29"/>
      <c r="F1059" s="28" t="s">
        <v>7175</v>
      </c>
      <c r="G1059" s="29">
        <v>29460</v>
      </c>
      <c r="H1059" s="29"/>
      <c r="I1059" s="28" t="s">
        <v>9001</v>
      </c>
      <c r="J1059" s="29"/>
      <c r="K1059" s="224"/>
      <c r="L1059" s="224"/>
      <c r="M1059" s="133"/>
      <c r="V1059" s="3" t="s">
        <v>1070</v>
      </c>
      <c r="W1059" s="4">
        <v>1750</v>
      </c>
      <c r="AD1059"/>
      <c r="AE1059"/>
      <c r="AH1059" s="240" t="s">
        <v>20416</v>
      </c>
      <c r="AI1059" s="240" t="s">
        <v>20417</v>
      </c>
      <c r="AJ1059" s="240">
        <v>597500</v>
      </c>
    </row>
    <row r="1060" spans="1:39" x14ac:dyDescent="0.25">
      <c r="A1060" s="28" t="s">
        <v>11491</v>
      </c>
      <c r="B1060" s="28"/>
      <c r="C1060" s="28" t="s">
        <v>3889</v>
      </c>
      <c r="D1060" s="29">
        <v>8860</v>
      </c>
      <c r="E1060" s="29"/>
      <c r="F1060" s="28" t="s">
        <v>7176</v>
      </c>
      <c r="G1060" s="29">
        <v>29510</v>
      </c>
      <c r="H1060" s="29"/>
      <c r="I1060" s="28" t="s">
        <v>9002</v>
      </c>
      <c r="J1060" s="29"/>
      <c r="K1060" s="224"/>
      <c r="L1060" s="224"/>
      <c r="M1060" s="133"/>
      <c r="V1060" s="3" t="s">
        <v>1071</v>
      </c>
      <c r="W1060" s="4">
        <v>1750</v>
      </c>
      <c r="AD1060"/>
      <c r="AE1060"/>
      <c r="AH1060" s="241" t="s">
        <v>20418</v>
      </c>
      <c r="AI1060" s="241" t="s">
        <v>20419</v>
      </c>
      <c r="AJ1060" s="241">
        <v>598200</v>
      </c>
    </row>
    <row r="1061" spans="1:39" x14ac:dyDescent="0.25">
      <c r="A1061" s="28" t="s">
        <v>11492</v>
      </c>
      <c r="B1061" s="28"/>
      <c r="C1061" s="28" t="s">
        <v>3890</v>
      </c>
      <c r="D1061" s="29">
        <v>8860</v>
      </c>
      <c r="E1061" s="29"/>
      <c r="F1061" s="28" t="s">
        <v>7177</v>
      </c>
      <c r="G1061" s="29">
        <v>29500</v>
      </c>
      <c r="H1061" s="29"/>
      <c r="I1061" s="28" t="s">
        <v>9003</v>
      </c>
      <c r="J1061" s="29">
        <v>119000</v>
      </c>
      <c r="K1061" s="224"/>
      <c r="L1061" s="224"/>
      <c r="M1061" s="133"/>
      <c r="V1061" s="3" t="s">
        <v>1072</v>
      </c>
      <c r="W1061" s="4">
        <v>1750</v>
      </c>
      <c r="AD1061"/>
      <c r="AE1061"/>
      <c r="AH1061" s="240" t="s">
        <v>20420</v>
      </c>
      <c r="AI1061" s="240" t="s">
        <v>20421</v>
      </c>
      <c r="AJ1061" s="240">
        <v>596500</v>
      </c>
    </row>
    <row r="1062" spans="1:39" x14ac:dyDescent="0.25">
      <c r="A1062" s="28" t="s">
        <v>11493</v>
      </c>
      <c r="B1062" s="28"/>
      <c r="C1062" s="28" t="s">
        <v>3891</v>
      </c>
      <c r="D1062" s="29">
        <v>8858</v>
      </c>
      <c r="E1062" s="29"/>
      <c r="F1062" s="28" t="s">
        <v>7178</v>
      </c>
      <c r="G1062" s="29">
        <v>29540</v>
      </c>
      <c r="H1062" s="29"/>
      <c r="I1062" s="28" t="s">
        <v>9004</v>
      </c>
      <c r="J1062" s="29">
        <v>119300</v>
      </c>
      <c r="K1062" s="224"/>
      <c r="L1062" s="224"/>
      <c r="M1062" s="133"/>
      <c r="V1062" s="3" t="s">
        <v>1073</v>
      </c>
      <c r="W1062" s="4">
        <v>1750</v>
      </c>
      <c r="AD1062"/>
      <c r="AE1062"/>
      <c r="AH1062" s="241" t="s">
        <v>20422</v>
      </c>
      <c r="AI1062" s="241" t="s">
        <v>20423</v>
      </c>
      <c r="AJ1062" s="241">
        <v>594700</v>
      </c>
    </row>
    <row r="1063" spans="1:39" x14ac:dyDescent="0.25">
      <c r="A1063" s="28" t="s">
        <v>11494</v>
      </c>
      <c r="B1063" s="28"/>
      <c r="C1063" s="28" t="s">
        <v>3892</v>
      </c>
      <c r="D1063" s="29">
        <v>8858</v>
      </c>
      <c r="E1063" s="29"/>
      <c r="F1063" s="28" t="s">
        <v>7179</v>
      </c>
      <c r="G1063" s="29">
        <v>29520</v>
      </c>
      <c r="H1063" s="29"/>
      <c r="I1063" s="28" t="s">
        <v>9005</v>
      </c>
      <c r="J1063" s="29">
        <v>118500</v>
      </c>
      <c r="K1063" s="224"/>
      <c r="L1063" s="224"/>
      <c r="M1063" s="133"/>
      <c r="V1063" s="3" t="s">
        <v>1074</v>
      </c>
      <c r="W1063" s="4">
        <v>1750</v>
      </c>
      <c r="AD1063"/>
      <c r="AE1063"/>
      <c r="AH1063" s="240" t="s">
        <v>20424</v>
      </c>
      <c r="AI1063" s="240" t="s">
        <v>20425</v>
      </c>
      <c r="AJ1063" s="240">
        <v>593000</v>
      </c>
    </row>
    <row r="1064" spans="1:39" x14ac:dyDescent="0.25">
      <c r="A1064" s="28" t="s">
        <v>11495</v>
      </c>
      <c r="B1064" s="28"/>
      <c r="C1064" s="28" t="s">
        <v>3893</v>
      </c>
      <c r="D1064" s="29">
        <v>8857</v>
      </c>
      <c r="E1064" s="29"/>
      <c r="F1064" s="28" t="s">
        <v>7180</v>
      </c>
      <c r="G1064" s="29">
        <v>29530</v>
      </c>
      <c r="H1064" s="29"/>
      <c r="I1064" s="28" t="s">
        <v>9006</v>
      </c>
      <c r="J1064" s="29">
        <v>121800</v>
      </c>
      <c r="K1064" s="224"/>
      <c r="L1064" s="224"/>
      <c r="M1064" s="133"/>
      <c r="V1064" s="3" t="s">
        <v>1075</v>
      </c>
      <c r="W1064" s="4">
        <v>1750</v>
      </c>
      <c r="AD1064"/>
      <c r="AE1064"/>
      <c r="AH1064" s="241" t="s">
        <v>20426</v>
      </c>
      <c r="AI1064" s="241" t="s">
        <v>20427</v>
      </c>
      <c r="AJ1064" s="241">
        <v>594000</v>
      </c>
    </row>
    <row r="1065" spans="1:39" x14ac:dyDescent="0.25">
      <c r="A1065" s="28" t="s">
        <v>11496</v>
      </c>
      <c r="B1065" s="28"/>
      <c r="C1065" s="28" t="s">
        <v>3894</v>
      </c>
      <c r="D1065" s="29">
        <v>8855</v>
      </c>
      <c r="E1065" s="29"/>
      <c r="F1065" s="28" t="s">
        <v>7181</v>
      </c>
      <c r="G1065" s="29">
        <v>29580</v>
      </c>
      <c r="H1065" s="29"/>
      <c r="I1065" s="28" t="s">
        <v>9007</v>
      </c>
      <c r="J1065" s="29">
        <v>123200</v>
      </c>
      <c r="K1065" s="224"/>
      <c r="L1065" s="224"/>
      <c r="M1065" s="133"/>
      <c r="V1065" s="3" t="s">
        <v>1076</v>
      </c>
      <c r="W1065" s="4">
        <v>1750</v>
      </c>
      <c r="AD1065"/>
      <c r="AE1065"/>
      <c r="AH1065" s="240" t="s">
        <v>20428</v>
      </c>
      <c r="AI1065" s="240" t="s">
        <v>20429</v>
      </c>
      <c r="AJ1065" s="240">
        <v>598300</v>
      </c>
    </row>
    <row r="1066" spans="1:39" x14ac:dyDescent="0.25">
      <c r="A1066" s="28" t="s">
        <v>11497</v>
      </c>
      <c r="B1066" s="28"/>
      <c r="C1066" s="28" t="s">
        <v>3895</v>
      </c>
      <c r="D1066" s="29">
        <v>8853</v>
      </c>
      <c r="E1066" s="29"/>
      <c r="F1066" s="28" t="s">
        <v>7182</v>
      </c>
      <c r="G1066" s="29">
        <v>29480</v>
      </c>
      <c r="H1066" s="29"/>
      <c r="I1066" s="28" t="s">
        <v>9008</v>
      </c>
      <c r="J1066" s="29">
        <v>125500</v>
      </c>
      <c r="K1066" s="224"/>
      <c r="L1066" s="224"/>
      <c r="M1066" s="133"/>
      <c r="V1066" s="3" t="s">
        <v>1077</v>
      </c>
      <c r="W1066" s="4">
        <v>1750</v>
      </c>
      <c r="AD1066"/>
      <c r="AE1066"/>
      <c r="AH1066" s="241" t="s">
        <v>20430</v>
      </c>
      <c r="AI1066" s="241" t="s">
        <v>20431</v>
      </c>
      <c r="AJ1066" s="241">
        <v>595000</v>
      </c>
    </row>
    <row r="1067" spans="1:39" x14ac:dyDescent="0.25">
      <c r="A1067" s="28" t="s">
        <v>11498</v>
      </c>
      <c r="B1067" s="28"/>
      <c r="C1067" s="28" t="s">
        <v>3896</v>
      </c>
      <c r="D1067" s="29">
        <v>8853</v>
      </c>
      <c r="E1067" s="29"/>
      <c r="F1067" s="28" t="s">
        <v>7183</v>
      </c>
      <c r="G1067" s="29">
        <v>29520</v>
      </c>
      <c r="H1067" s="29"/>
      <c r="I1067" s="28" t="s">
        <v>9009</v>
      </c>
      <c r="J1067" s="29">
        <v>132000</v>
      </c>
      <c r="K1067" s="224"/>
      <c r="L1067" s="224"/>
      <c r="M1067" s="133"/>
      <c r="V1067" s="3" t="s">
        <v>1078</v>
      </c>
      <c r="W1067" s="4">
        <v>1750</v>
      </c>
      <c r="AD1067"/>
      <c r="AE1067"/>
      <c r="AH1067" s="240" t="s">
        <v>20432</v>
      </c>
      <c r="AI1067" s="240" t="s">
        <v>20433</v>
      </c>
      <c r="AJ1067" s="240">
        <v>594200</v>
      </c>
    </row>
    <row r="1068" spans="1:39" x14ac:dyDescent="0.25">
      <c r="A1068" s="28" t="s">
        <v>11499</v>
      </c>
      <c r="B1068" s="28"/>
      <c r="C1068" s="28" t="s">
        <v>3897</v>
      </c>
      <c r="D1068" s="29">
        <v>8853</v>
      </c>
      <c r="E1068" s="29"/>
      <c r="F1068" s="28" t="s">
        <v>7184</v>
      </c>
      <c r="G1068" s="29">
        <v>29520</v>
      </c>
      <c r="H1068" s="29"/>
      <c r="I1068" s="28" t="s">
        <v>9010</v>
      </c>
      <c r="J1068" s="29">
        <v>131500</v>
      </c>
      <c r="K1068" s="224"/>
      <c r="L1068" s="224"/>
      <c r="M1068" s="133"/>
      <c r="V1068" s="3" t="s">
        <v>1079</v>
      </c>
      <c r="W1068" s="4">
        <v>1750</v>
      </c>
      <c r="AD1068"/>
      <c r="AE1068"/>
      <c r="AH1068" s="241" t="s">
        <v>20434</v>
      </c>
      <c r="AI1068" s="241" t="s">
        <v>20435</v>
      </c>
      <c r="AJ1068" s="241">
        <v>594800</v>
      </c>
      <c r="AK1068">
        <f>AVERAGE(AJ1042:AJ1068)</f>
        <v>596459.25925925921</v>
      </c>
      <c r="AL1068" s="234" t="s">
        <v>20436</v>
      </c>
      <c r="AM1068">
        <f>AK1068/AK1042-1</f>
        <v>9.8650591326387982E-4</v>
      </c>
    </row>
    <row r="1069" spans="1:39" x14ac:dyDescent="0.25">
      <c r="A1069" s="28" t="s">
        <v>11500</v>
      </c>
      <c r="B1069" s="28"/>
      <c r="C1069" s="28" t="s">
        <v>3898</v>
      </c>
      <c r="D1069" s="29">
        <v>8853</v>
      </c>
      <c r="E1069" s="29"/>
      <c r="F1069" s="28" t="s">
        <v>7185</v>
      </c>
      <c r="G1069" s="29">
        <v>29520</v>
      </c>
      <c r="H1069" s="29"/>
      <c r="I1069" s="28" t="s">
        <v>9011</v>
      </c>
      <c r="J1069" s="29"/>
      <c r="K1069" s="224"/>
      <c r="L1069" s="224"/>
      <c r="M1069" s="133"/>
      <c r="V1069" s="3" t="s">
        <v>1080</v>
      </c>
      <c r="W1069" s="4">
        <v>1750</v>
      </c>
      <c r="AD1069"/>
      <c r="AE1069"/>
      <c r="AH1069" s="240" t="s">
        <v>20437</v>
      </c>
      <c r="AI1069" s="240" t="s">
        <v>20438</v>
      </c>
      <c r="AJ1069" s="240">
        <v>595300</v>
      </c>
    </row>
    <row r="1070" spans="1:39" x14ac:dyDescent="0.25">
      <c r="A1070" s="28" t="s">
        <v>11501</v>
      </c>
      <c r="B1070" s="28"/>
      <c r="C1070" s="28" t="s">
        <v>3899</v>
      </c>
      <c r="D1070" s="29">
        <v>8853</v>
      </c>
      <c r="E1070" s="29"/>
      <c r="F1070" s="28" t="s">
        <v>7186</v>
      </c>
      <c r="G1070" s="29">
        <v>29530</v>
      </c>
      <c r="H1070" s="29"/>
      <c r="I1070" s="28" t="s">
        <v>9012</v>
      </c>
      <c r="J1070" s="29"/>
      <c r="K1070" s="224"/>
      <c r="L1070" s="224"/>
      <c r="M1070" s="133"/>
      <c r="V1070" s="3" t="s">
        <v>1081</v>
      </c>
      <c r="W1070" s="4">
        <v>1750</v>
      </c>
      <c r="AD1070"/>
      <c r="AE1070"/>
      <c r="AH1070" s="241" t="s">
        <v>20439</v>
      </c>
      <c r="AI1070" s="241" t="s">
        <v>20440</v>
      </c>
      <c r="AJ1070" s="241">
        <v>601500</v>
      </c>
    </row>
    <row r="1071" spans="1:39" x14ac:dyDescent="0.25">
      <c r="A1071" s="28" t="s">
        <v>11502</v>
      </c>
      <c r="B1071" s="28"/>
      <c r="C1071" s="28" t="s">
        <v>3900</v>
      </c>
      <c r="D1071" s="29">
        <v>8854</v>
      </c>
      <c r="E1071" s="29"/>
      <c r="F1071" s="28" t="s">
        <v>7187</v>
      </c>
      <c r="G1071" s="29">
        <v>29500</v>
      </c>
      <c r="H1071" s="29"/>
      <c r="I1071" s="28" t="s">
        <v>9013</v>
      </c>
      <c r="J1071" s="29"/>
      <c r="K1071" s="224"/>
      <c r="L1071" s="224"/>
      <c r="M1071" s="133"/>
      <c r="V1071" s="3" t="s">
        <v>1082</v>
      </c>
      <c r="W1071" s="4">
        <v>1750</v>
      </c>
      <c r="AD1071"/>
      <c r="AE1071"/>
      <c r="AH1071" s="240" t="s">
        <v>20441</v>
      </c>
      <c r="AI1071" s="240" t="s">
        <v>20442</v>
      </c>
      <c r="AJ1071" s="240">
        <v>606000</v>
      </c>
    </row>
    <row r="1072" spans="1:39" x14ac:dyDescent="0.25">
      <c r="A1072" s="28" t="s">
        <v>11503</v>
      </c>
      <c r="B1072" s="28"/>
      <c r="C1072" s="28" t="s">
        <v>3901</v>
      </c>
      <c r="D1072" s="29">
        <v>8852</v>
      </c>
      <c r="E1072" s="29"/>
      <c r="F1072" s="28" t="s">
        <v>7188</v>
      </c>
      <c r="G1072" s="29">
        <v>29560</v>
      </c>
      <c r="H1072" s="29"/>
      <c r="I1072" s="28" t="s">
        <v>9014</v>
      </c>
      <c r="J1072" s="29"/>
      <c r="K1072" s="224"/>
      <c r="L1072" s="224"/>
      <c r="M1072" s="133"/>
      <c r="V1072" s="3" t="s">
        <v>1083</v>
      </c>
      <c r="W1072" s="4">
        <v>1750</v>
      </c>
      <c r="AD1072"/>
      <c r="AE1072"/>
      <c r="AH1072" s="241" t="s">
        <v>20443</v>
      </c>
      <c r="AI1072" s="241" t="s">
        <v>20444</v>
      </c>
      <c r="AJ1072" s="241">
        <v>602300</v>
      </c>
    </row>
    <row r="1073" spans="1:36" x14ac:dyDescent="0.25">
      <c r="A1073" s="28" t="s">
        <v>11504</v>
      </c>
      <c r="B1073" s="28"/>
      <c r="C1073" s="28" t="s">
        <v>3902</v>
      </c>
      <c r="D1073" s="29">
        <v>8850</v>
      </c>
      <c r="E1073" s="29"/>
      <c r="F1073" s="28" t="s">
        <v>7189</v>
      </c>
      <c r="G1073" s="29">
        <v>29600</v>
      </c>
      <c r="H1073" s="29"/>
      <c r="I1073" s="28" t="s">
        <v>9015</v>
      </c>
      <c r="J1073" s="29"/>
      <c r="K1073" s="224"/>
      <c r="L1073" s="224"/>
      <c r="M1073" s="133"/>
      <c r="V1073" s="3" t="s">
        <v>1084</v>
      </c>
      <c r="W1073" s="4">
        <v>1750</v>
      </c>
      <c r="AD1073"/>
      <c r="AE1073"/>
      <c r="AH1073" s="240" t="s">
        <v>20445</v>
      </c>
      <c r="AI1073" s="240" t="s">
        <v>20446</v>
      </c>
      <c r="AJ1073" s="240">
        <v>606300</v>
      </c>
    </row>
    <row r="1074" spans="1:36" x14ac:dyDescent="0.25">
      <c r="A1074" s="28" t="s">
        <v>11505</v>
      </c>
      <c r="B1074" s="28"/>
      <c r="C1074" s="28" t="s">
        <v>3903</v>
      </c>
      <c r="D1074" s="29">
        <v>8850</v>
      </c>
      <c r="E1074" s="29"/>
      <c r="F1074" s="28" t="s">
        <v>7190</v>
      </c>
      <c r="G1074" s="29">
        <v>29840</v>
      </c>
      <c r="H1074" s="29"/>
      <c r="I1074" s="28" t="s">
        <v>9016</v>
      </c>
      <c r="J1074" s="29"/>
      <c r="K1074" s="224"/>
      <c r="L1074" s="224"/>
      <c r="M1074" s="133"/>
      <c r="V1074" s="3" t="s">
        <v>1085</v>
      </c>
      <c r="W1074" s="4">
        <v>1750</v>
      </c>
      <c r="AD1074"/>
      <c r="AE1074"/>
      <c r="AH1074" s="241" t="s">
        <v>20447</v>
      </c>
      <c r="AI1074" s="241" t="s">
        <v>20448</v>
      </c>
      <c r="AJ1074" s="241">
        <v>611000</v>
      </c>
    </row>
    <row r="1075" spans="1:36" x14ac:dyDescent="0.25">
      <c r="A1075" s="28" t="s">
        <v>11506</v>
      </c>
      <c r="B1075" s="28"/>
      <c r="C1075" s="28" t="s">
        <v>3904</v>
      </c>
      <c r="D1075" s="29">
        <v>8850</v>
      </c>
      <c r="E1075" s="29"/>
      <c r="F1075" s="28" t="s">
        <v>7191</v>
      </c>
      <c r="G1075" s="29">
        <v>29900</v>
      </c>
      <c r="H1075" s="29"/>
      <c r="I1075" s="28" t="s">
        <v>9017</v>
      </c>
      <c r="J1075" s="29"/>
      <c r="K1075" s="224"/>
      <c r="L1075" s="224"/>
      <c r="M1075" s="133"/>
      <c r="V1075" s="3" t="s">
        <v>1086</v>
      </c>
      <c r="W1075" s="4">
        <v>1750</v>
      </c>
      <c r="AD1075"/>
      <c r="AE1075"/>
      <c r="AH1075" s="240" t="s">
        <v>20449</v>
      </c>
      <c r="AI1075" s="240" t="s">
        <v>20450</v>
      </c>
      <c r="AJ1075" s="240">
        <v>609000</v>
      </c>
    </row>
    <row r="1076" spans="1:36" x14ac:dyDescent="0.25">
      <c r="A1076" s="28" t="s">
        <v>11507</v>
      </c>
      <c r="B1076" s="28"/>
      <c r="C1076" s="28" t="s">
        <v>3905</v>
      </c>
      <c r="D1076" s="29">
        <v>8852</v>
      </c>
      <c r="E1076" s="29"/>
      <c r="F1076" s="28" t="s">
        <v>7192</v>
      </c>
      <c r="G1076" s="29">
        <v>29880</v>
      </c>
      <c r="H1076" s="29"/>
      <c r="I1076" s="28" t="s">
        <v>9018</v>
      </c>
      <c r="J1076" s="29"/>
      <c r="K1076" s="224"/>
      <c r="L1076" s="224"/>
      <c r="M1076" s="133"/>
      <c r="V1076" s="3" t="s">
        <v>1087</v>
      </c>
      <c r="W1076" s="4">
        <v>1750</v>
      </c>
      <c r="AD1076"/>
      <c r="AE1076"/>
      <c r="AH1076" s="241" t="s">
        <v>20451</v>
      </c>
      <c r="AI1076" s="241" t="s">
        <v>20452</v>
      </c>
      <c r="AJ1076" s="241">
        <v>612500</v>
      </c>
    </row>
    <row r="1077" spans="1:36" x14ac:dyDescent="0.25">
      <c r="A1077" s="28" t="s">
        <v>11508</v>
      </c>
      <c r="B1077" s="28"/>
      <c r="C1077" s="28" t="s">
        <v>3906</v>
      </c>
      <c r="D1077" s="29">
        <v>8854</v>
      </c>
      <c r="E1077" s="29"/>
      <c r="F1077" s="28" t="s">
        <v>7193</v>
      </c>
      <c r="G1077" s="29">
        <v>30090</v>
      </c>
      <c r="H1077" s="29"/>
      <c r="I1077" s="28" t="s">
        <v>9019</v>
      </c>
      <c r="J1077" s="29"/>
      <c r="K1077" s="224"/>
      <c r="L1077" s="224"/>
      <c r="M1077" s="133"/>
      <c r="V1077" s="3" t="s">
        <v>1088</v>
      </c>
      <c r="W1077" s="4">
        <v>1750</v>
      </c>
      <c r="AD1077"/>
      <c r="AE1077"/>
      <c r="AH1077" s="240" t="s">
        <v>20453</v>
      </c>
      <c r="AI1077" s="240" t="s">
        <v>20454</v>
      </c>
      <c r="AJ1077" s="240">
        <v>629000</v>
      </c>
    </row>
    <row r="1078" spans="1:36" x14ac:dyDescent="0.25">
      <c r="A1078" s="28" t="s">
        <v>11509</v>
      </c>
      <c r="B1078" s="28"/>
      <c r="C1078" s="28" t="s">
        <v>3907</v>
      </c>
      <c r="D1078" s="29">
        <v>8854</v>
      </c>
      <c r="E1078" s="29"/>
      <c r="F1078" s="28" t="s">
        <v>7194</v>
      </c>
      <c r="G1078" s="29">
        <v>30100</v>
      </c>
      <c r="H1078" s="29"/>
      <c r="I1078" s="28" t="s">
        <v>9020</v>
      </c>
      <c r="J1078" s="29"/>
      <c r="K1078" s="224"/>
      <c r="L1078" s="224"/>
      <c r="M1078" s="133"/>
      <c r="V1078" s="3" t="s">
        <v>1089</v>
      </c>
      <c r="W1078" s="4">
        <v>1750</v>
      </c>
      <c r="AD1078"/>
      <c r="AE1078"/>
      <c r="AH1078" s="241" t="s">
        <v>20455</v>
      </c>
      <c r="AI1078" s="241" t="s">
        <v>20456</v>
      </c>
      <c r="AJ1078" s="241">
        <v>629200</v>
      </c>
    </row>
    <row r="1079" spans="1:36" x14ac:dyDescent="0.25">
      <c r="A1079" s="28" t="s">
        <v>11510</v>
      </c>
      <c r="B1079" s="28"/>
      <c r="C1079" s="28" t="s">
        <v>3908</v>
      </c>
      <c r="D1079" s="29">
        <v>8858</v>
      </c>
      <c r="E1079" s="29"/>
      <c r="F1079" s="28" t="s">
        <v>7195</v>
      </c>
      <c r="G1079" s="29">
        <v>30450</v>
      </c>
      <c r="H1079" s="29"/>
      <c r="I1079" s="28" t="s">
        <v>9021</v>
      </c>
      <c r="J1079" s="29">
        <v>134500</v>
      </c>
      <c r="K1079" s="224"/>
      <c r="L1079" s="224"/>
      <c r="M1079" s="133"/>
      <c r="V1079" s="3" t="s">
        <v>1090</v>
      </c>
      <c r="W1079" s="4">
        <v>1750</v>
      </c>
      <c r="AD1079"/>
      <c r="AE1079"/>
      <c r="AH1079" s="240" t="s">
        <v>20457</v>
      </c>
      <c r="AI1079" s="240" t="s">
        <v>20458</v>
      </c>
      <c r="AJ1079" s="240">
        <v>636000</v>
      </c>
    </row>
    <row r="1080" spans="1:36" x14ac:dyDescent="0.25">
      <c r="A1080" s="28" t="s">
        <v>11511</v>
      </c>
      <c r="B1080" s="28"/>
      <c r="C1080" s="28" t="s">
        <v>3909</v>
      </c>
      <c r="D1080" s="29">
        <v>8859</v>
      </c>
      <c r="E1080" s="29"/>
      <c r="F1080" s="28" t="s">
        <v>7196</v>
      </c>
      <c r="G1080" s="29">
        <v>30590</v>
      </c>
      <c r="H1080" s="29"/>
      <c r="I1080" s="28" t="s">
        <v>9022</v>
      </c>
      <c r="J1080" s="29"/>
      <c r="K1080" s="224"/>
      <c r="L1080" s="224"/>
      <c r="M1080" s="133"/>
      <c r="V1080" s="3" t="s">
        <v>1091</v>
      </c>
      <c r="W1080" s="4">
        <v>1750</v>
      </c>
      <c r="AD1080"/>
      <c r="AE1080"/>
      <c r="AH1080" s="241" t="s">
        <v>20459</v>
      </c>
      <c r="AI1080" s="241" t="s">
        <v>20460</v>
      </c>
      <c r="AJ1080" s="241">
        <v>629000</v>
      </c>
    </row>
    <row r="1081" spans="1:36" x14ac:dyDescent="0.25">
      <c r="A1081" s="28" t="s">
        <v>11512</v>
      </c>
      <c r="B1081" s="28"/>
      <c r="C1081" s="28" t="s">
        <v>3910</v>
      </c>
      <c r="D1081" s="29">
        <v>8860</v>
      </c>
      <c r="E1081" s="29"/>
      <c r="F1081" s="28" t="s">
        <v>7197</v>
      </c>
      <c r="G1081" s="29">
        <v>31070</v>
      </c>
      <c r="H1081" s="29"/>
      <c r="I1081" s="28" t="s">
        <v>9023</v>
      </c>
      <c r="J1081" s="29"/>
      <c r="K1081" s="224"/>
      <c r="L1081" s="224"/>
      <c r="M1081" s="133"/>
      <c r="V1081" s="3" t="s">
        <v>1092</v>
      </c>
      <c r="W1081" s="4">
        <v>1750</v>
      </c>
      <c r="AD1081"/>
      <c r="AE1081"/>
      <c r="AH1081" s="240" t="s">
        <v>20461</v>
      </c>
      <c r="AI1081" s="240" t="s">
        <v>20462</v>
      </c>
      <c r="AJ1081" s="240">
        <v>639000</v>
      </c>
    </row>
    <row r="1082" spans="1:36" x14ac:dyDescent="0.25">
      <c r="A1082" s="28" t="s">
        <v>11513</v>
      </c>
      <c r="B1082" s="28"/>
      <c r="C1082" s="28" t="s">
        <v>3911</v>
      </c>
      <c r="D1082" s="29">
        <v>8860</v>
      </c>
      <c r="E1082" s="29"/>
      <c r="F1082" s="28" t="s">
        <v>7198</v>
      </c>
      <c r="G1082" s="29">
        <v>30640</v>
      </c>
      <c r="H1082" s="29"/>
      <c r="I1082" s="28" t="s">
        <v>9024</v>
      </c>
      <c r="J1082" s="29">
        <v>125980</v>
      </c>
      <c r="K1082" s="224"/>
      <c r="L1082" s="224"/>
      <c r="M1082" s="133"/>
      <c r="V1082" s="3" t="s">
        <v>1093</v>
      </c>
      <c r="W1082" s="4">
        <v>1750</v>
      </c>
      <c r="AD1082"/>
      <c r="AE1082"/>
      <c r="AH1082" s="241" t="s">
        <v>20463</v>
      </c>
      <c r="AI1082" s="241" t="s">
        <v>20464</v>
      </c>
      <c r="AJ1082" s="241">
        <v>632000</v>
      </c>
    </row>
    <row r="1083" spans="1:36" x14ac:dyDescent="0.25">
      <c r="A1083" s="28" t="s">
        <v>11514</v>
      </c>
      <c r="B1083" s="28"/>
      <c r="C1083" s="28" t="s">
        <v>3912</v>
      </c>
      <c r="D1083" s="29">
        <v>8858</v>
      </c>
      <c r="E1083" s="29"/>
      <c r="F1083" s="28" t="s">
        <v>7199</v>
      </c>
      <c r="G1083" s="29">
        <v>30520</v>
      </c>
      <c r="H1083" s="29"/>
      <c r="I1083" s="28" t="s">
        <v>9025</v>
      </c>
      <c r="J1083" s="29"/>
      <c r="K1083" s="224"/>
      <c r="L1083" s="224"/>
      <c r="M1083" s="133"/>
      <c r="V1083" s="3" t="s">
        <v>1094</v>
      </c>
      <c r="W1083" s="4">
        <v>1750</v>
      </c>
      <c r="AD1083"/>
      <c r="AE1083"/>
      <c r="AH1083" s="240" t="s">
        <v>20465</v>
      </c>
      <c r="AI1083" s="240" t="s">
        <v>20466</v>
      </c>
      <c r="AJ1083" s="240">
        <v>629000</v>
      </c>
    </row>
    <row r="1084" spans="1:36" x14ac:dyDescent="0.25">
      <c r="A1084" s="28" t="s">
        <v>11515</v>
      </c>
      <c r="B1084" s="28"/>
      <c r="C1084" s="28" t="s">
        <v>3913</v>
      </c>
      <c r="D1084" s="29">
        <v>8858</v>
      </c>
      <c r="E1084" s="29"/>
      <c r="F1084" s="28" t="s">
        <v>7200</v>
      </c>
      <c r="G1084" s="29">
        <v>30490</v>
      </c>
      <c r="H1084" s="29"/>
      <c r="I1084" s="28" t="s">
        <v>9026</v>
      </c>
      <c r="J1084" s="29">
        <v>130370</v>
      </c>
      <c r="K1084" s="224"/>
      <c r="L1084" s="224"/>
      <c r="M1084" s="133"/>
      <c r="V1084" s="3" t="s">
        <v>1095</v>
      </c>
      <c r="W1084" s="4">
        <v>1750</v>
      </c>
      <c r="AD1084"/>
      <c r="AE1084"/>
      <c r="AH1084" s="241" t="s">
        <v>20467</v>
      </c>
      <c r="AI1084" s="241" t="s">
        <v>20468</v>
      </c>
      <c r="AJ1084" s="241">
        <v>634000</v>
      </c>
    </row>
    <row r="1085" spans="1:36" x14ac:dyDescent="0.25">
      <c r="A1085" s="28" t="s">
        <v>11516</v>
      </c>
      <c r="B1085" s="28"/>
      <c r="C1085" s="28" t="s">
        <v>3914</v>
      </c>
      <c r="D1085" s="29">
        <v>8858</v>
      </c>
      <c r="E1085" s="29"/>
      <c r="F1085" s="28" t="s">
        <v>7201</v>
      </c>
      <c r="G1085" s="29">
        <v>30460</v>
      </c>
      <c r="H1085" s="29"/>
      <c r="I1085" s="28" t="s">
        <v>9027</v>
      </c>
      <c r="J1085" s="29"/>
      <c r="K1085" s="224"/>
      <c r="L1085" s="224"/>
      <c r="M1085" s="133"/>
      <c r="V1085" s="3" t="s">
        <v>1096</v>
      </c>
      <c r="W1085" s="4">
        <v>1750</v>
      </c>
      <c r="AD1085"/>
      <c r="AE1085"/>
      <c r="AH1085" s="240" t="s">
        <v>20469</v>
      </c>
      <c r="AI1085" s="240" t="s">
        <v>20470</v>
      </c>
      <c r="AJ1085" s="240">
        <v>640500</v>
      </c>
    </row>
    <row r="1086" spans="1:36" x14ac:dyDescent="0.25">
      <c r="A1086" s="28" t="s">
        <v>11517</v>
      </c>
      <c r="B1086" s="28"/>
      <c r="C1086" s="28" t="s">
        <v>3915</v>
      </c>
      <c r="D1086" s="29">
        <v>8859</v>
      </c>
      <c r="E1086" s="29"/>
      <c r="F1086" s="28" t="s">
        <v>7202</v>
      </c>
      <c r="G1086" s="29">
        <v>30060</v>
      </c>
      <c r="H1086" s="29"/>
      <c r="I1086" s="28" t="s">
        <v>9028</v>
      </c>
      <c r="J1086" s="29">
        <v>131020</v>
      </c>
      <c r="K1086" s="224"/>
      <c r="L1086" s="224"/>
      <c r="M1086" s="133"/>
      <c r="V1086" s="3" t="s">
        <v>1097</v>
      </c>
      <c r="W1086" s="4">
        <v>1750</v>
      </c>
      <c r="AD1086"/>
      <c r="AE1086"/>
      <c r="AH1086" s="241" t="s">
        <v>20471</v>
      </c>
      <c r="AI1086" s="241" t="s">
        <v>20472</v>
      </c>
      <c r="AJ1086" s="241">
        <v>626500</v>
      </c>
    </row>
    <row r="1087" spans="1:36" x14ac:dyDescent="0.25">
      <c r="A1087" s="28" t="s">
        <v>11518</v>
      </c>
      <c r="B1087" s="28"/>
      <c r="C1087" s="28" t="s">
        <v>3916</v>
      </c>
      <c r="D1087" s="29">
        <v>8857</v>
      </c>
      <c r="E1087" s="29"/>
      <c r="F1087" s="28" t="s">
        <v>7203</v>
      </c>
      <c r="G1087" s="29">
        <v>30440</v>
      </c>
      <c r="H1087" s="29"/>
      <c r="I1087" s="28" t="s">
        <v>9029</v>
      </c>
      <c r="J1087" s="29"/>
      <c r="K1087" s="224"/>
      <c r="L1087" s="224"/>
      <c r="M1087" s="133"/>
      <c r="V1087" s="3" t="s">
        <v>1098</v>
      </c>
      <c r="W1087" s="4">
        <v>1750</v>
      </c>
      <c r="AD1087"/>
      <c r="AE1087"/>
      <c r="AH1087" s="240" t="s">
        <v>20473</v>
      </c>
      <c r="AI1087" s="240" t="s">
        <v>20474</v>
      </c>
      <c r="AJ1087" s="240">
        <v>631800</v>
      </c>
    </row>
    <row r="1088" spans="1:36" x14ac:dyDescent="0.25">
      <c r="A1088" s="28" t="s">
        <v>11519</v>
      </c>
      <c r="B1088" s="28"/>
      <c r="C1088" s="28" t="s">
        <v>3917</v>
      </c>
      <c r="D1088" s="29">
        <v>8855</v>
      </c>
      <c r="E1088" s="29"/>
      <c r="F1088" s="28" t="s">
        <v>7204</v>
      </c>
      <c r="G1088" s="29">
        <v>30710</v>
      </c>
      <c r="H1088" s="29"/>
      <c r="I1088" s="28" t="s">
        <v>9030</v>
      </c>
      <c r="J1088" s="29">
        <v>129050</v>
      </c>
      <c r="K1088" s="224"/>
      <c r="L1088" s="224"/>
      <c r="M1088" s="133"/>
      <c r="V1088" s="3" t="s">
        <v>1099</v>
      </c>
      <c r="W1088" s="4">
        <v>1750</v>
      </c>
      <c r="AD1088"/>
      <c r="AE1088"/>
      <c r="AH1088" s="241" t="s">
        <v>20475</v>
      </c>
      <c r="AI1088" s="241" t="s">
        <v>20476</v>
      </c>
      <c r="AJ1088" s="241">
        <v>634000</v>
      </c>
    </row>
    <row r="1089" spans="1:39" x14ac:dyDescent="0.25">
      <c r="A1089" s="28" t="s">
        <v>11520</v>
      </c>
      <c r="B1089" s="28"/>
      <c r="C1089" s="28" t="s">
        <v>3918</v>
      </c>
      <c r="D1089" s="29">
        <v>8855</v>
      </c>
      <c r="E1089" s="29"/>
      <c r="F1089" s="28" t="s">
        <v>7205</v>
      </c>
      <c r="G1089" s="29">
        <v>30550</v>
      </c>
      <c r="H1089" s="29"/>
      <c r="I1089" s="28" t="s">
        <v>9031</v>
      </c>
      <c r="J1089" s="29">
        <v>128470</v>
      </c>
      <c r="K1089" s="224"/>
      <c r="L1089" s="224"/>
      <c r="M1089" s="133"/>
      <c r="V1089" s="3" t="s">
        <v>1100</v>
      </c>
      <c r="W1089" s="4">
        <v>1750</v>
      </c>
      <c r="AD1089"/>
      <c r="AE1089"/>
      <c r="AH1089" s="240" t="s">
        <v>20477</v>
      </c>
      <c r="AI1089" s="240" t="s">
        <v>20478</v>
      </c>
      <c r="AJ1089" s="240">
        <v>630300</v>
      </c>
    </row>
    <row r="1090" spans="1:39" x14ac:dyDescent="0.25">
      <c r="A1090" s="28" t="s">
        <v>11521</v>
      </c>
      <c r="B1090" s="28"/>
      <c r="C1090" s="28" t="s">
        <v>3919</v>
      </c>
      <c r="D1090" s="29">
        <v>8855</v>
      </c>
      <c r="E1090" s="29"/>
      <c r="F1090" s="28" t="s">
        <v>7206</v>
      </c>
      <c r="G1090" s="29">
        <v>30370</v>
      </c>
      <c r="H1090" s="29"/>
      <c r="I1090" s="28" t="s">
        <v>9032</v>
      </c>
      <c r="J1090" s="29">
        <v>128550</v>
      </c>
      <c r="K1090" s="224"/>
      <c r="L1090" s="224"/>
      <c r="M1090" s="133"/>
      <c r="V1090" s="3" t="s">
        <v>1101</v>
      </c>
      <c r="W1090" s="4">
        <v>1750</v>
      </c>
      <c r="AD1090"/>
      <c r="AE1090"/>
      <c r="AH1090" s="241" t="s">
        <v>20479</v>
      </c>
      <c r="AI1090" s="241" t="s">
        <v>20480</v>
      </c>
      <c r="AJ1090" s="241">
        <v>636000</v>
      </c>
    </row>
    <row r="1091" spans="1:39" x14ac:dyDescent="0.25">
      <c r="A1091" s="28" t="s">
        <v>11522</v>
      </c>
      <c r="B1091" s="28"/>
      <c r="C1091" s="28" t="s">
        <v>3920</v>
      </c>
      <c r="D1091" s="29">
        <v>8857</v>
      </c>
      <c r="E1091" s="29"/>
      <c r="F1091" s="28" t="s">
        <v>7207</v>
      </c>
      <c r="G1091" s="29">
        <v>30360</v>
      </c>
      <c r="H1091" s="29"/>
      <c r="I1091" s="28" t="s">
        <v>9033</v>
      </c>
      <c r="J1091" s="29">
        <v>131020</v>
      </c>
      <c r="K1091" s="224"/>
      <c r="L1091" s="224"/>
      <c r="M1091" s="133"/>
      <c r="V1091" s="3" t="s">
        <v>1102</v>
      </c>
      <c r="W1091" s="4">
        <v>1750</v>
      </c>
      <c r="AD1091"/>
      <c r="AE1091"/>
      <c r="AH1091" s="240" t="s">
        <v>20481</v>
      </c>
      <c r="AI1091" s="240" t="s">
        <v>20482</v>
      </c>
      <c r="AJ1091" s="240">
        <v>639000</v>
      </c>
    </row>
    <row r="1092" spans="1:39" x14ac:dyDescent="0.25">
      <c r="A1092" s="28" t="s">
        <v>11523</v>
      </c>
      <c r="B1092" s="28"/>
      <c r="C1092" s="28" t="s">
        <v>3921</v>
      </c>
      <c r="D1092" s="29">
        <v>8859</v>
      </c>
      <c r="E1092" s="29"/>
      <c r="F1092" s="28" t="s">
        <v>7208</v>
      </c>
      <c r="G1092" s="29">
        <v>30440</v>
      </c>
      <c r="H1092" s="29"/>
      <c r="I1092" s="28" t="s">
        <v>9034</v>
      </c>
      <c r="J1092" s="29"/>
      <c r="K1092" s="224"/>
      <c r="L1092" s="224"/>
      <c r="M1092" s="133"/>
      <c r="V1092" s="3" t="s">
        <v>1103</v>
      </c>
      <c r="W1092" s="4">
        <v>1750</v>
      </c>
      <c r="AD1092"/>
      <c r="AE1092"/>
      <c r="AH1092" s="241" t="s">
        <v>20483</v>
      </c>
      <c r="AI1092" s="241" t="s">
        <v>20484</v>
      </c>
      <c r="AJ1092" s="241">
        <v>639000</v>
      </c>
    </row>
    <row r="1093" spans="1:39" x14ac:dyDescent="0.25">
      <c r="A1093" s="28" t="s">
        <v>11524</v>
      </c>
      <c r="B1093" s="28"/>
      <c r="C1093" s="28" t="s">
        <v>3922</v>
      </c>
      <c r="D1093" s="29">
        <v>8861</v>
      </c>
      <c r="E1093" s="29"/>
      <c r="F1093" s="28" t="s">
        <v>7209</v>
      </c>
      <c r="G1093" s="29">
        <v>30080</v>
      </c>
      <c r="H1093" s="29"/>
      <c r="I1093" s="28" t="s">
        <v>9035</v>
      </c>
      <c r="J1093" s="29">
        <v>129850</v>
      </c>
      <c r="K1093" s="224"/>
      <c r="L1093" s="224"/>
      <c r="M1093" s="133"/>
      <c r="V1093" s="3" t="s">
        <v>1104</v>
      </c>
      <c r="W1093" s="4">
        <v>1750</v>
      </c>
      <c r="AD1093"/>
      <c r="AE1093"/>
      <c r="AH1093" s="240" t="s">
        <v>20485</v>
      </c>
      <c r="AI1093" s="240" t="s">
        <v>20486</v>
      </c>
      <c r="AJ1093" s="240">
        <v>643000</v>
      </c>
    </row>
    <row r="1094" spans="1:39" x14ac:dyDescent="0.25">
      <c r="A1094" s="28" t="s">
        <v>11525</v>
      </c>
      <c r="B1094" s="28"/>
      <c r="C1094" s="28" t="s">
        <v>3923</v>
      </c>
      <c r="D1094" s="29">
        <v>8864</v>
      </c>
      <c r="E1094" s="29"/>
      <c r="F1094" s="28" t="s">
        <v>7210</v>
      </c>
      <c r="G1094" s="29">
        <v>30200</v>
      </c>
      <c r="H1094" s="29"/>
      <c r="I1094" s="28" t="s">
        <v>9036</v>
      </c>
      <c r="J1094" s="29"/>
      <c r="K1094" s="224"/>
      <c r="L1094" s="224"/>
      <c r="M1094" s="133"/>
      <c r="V1094" s="3" t="s">
        <v>1105</v>
      </c>
      <c r="W1094" s="4">
        <v>1750</v>
      </c>
      <c r="AD1094"/>
      <c r="AE1094"/>
      <c r="AH1094" s="241" t="s">
        <v>20487</v>
      </c>
      <c r="AI1094" s="241" t="s">
        <v>20488</v>
      </c>
      <c r="AJ1094" s="241">
        <v>648800</v>
      </c>
      <c r="AK1094">
        <f>AVERAGE(AJ1068:AJ1094)</f>
        <v>624622.22222222225</v>
      </c>
      <c r="AL1094" s="234" t="s">
        <v>20489</v>
      </c>
      <c r="AM1094">
        <f>AK1094/AK1068-1</f>
        <v>4.7216909664439699E-2</v>
      </c>
    </row>
    <row r="1095" spans="1:39" x14ac:dyDescent="0.25">
      <c r="A1095" s="28" t="s">
        <v>11526</v>
      </c>
      <c r="B1095" s="28"/>
      <c r="C1095" s="28" t="s">
        <v>3924</v>
      </c>
      <c r="D1095" s="29">
        <v>8864</v>
      </c>
      <c r="E1095" s="29"/>
      <c r="F1095" s="28" t="s">
        <v>7211</v>
      </c>
      <c r="G1095" s="29">
        <v>29960</v>
      </c>
      <c r="H1095" s="29"/>
      <c r="I1095" s="28" t="s">
        <v>9037</v>
      </c>
      <c r="J1095" s="29">
        <v>128940</v>
      </c>
      <c r="K1095" s="224"/>
      <c r="L1095" s="224"/>
      <c r="M1095" s="133"/>
      <c r="V1095" s="3" t="s">
        <v>1106</v>
      </c>
      <c r="W1095" s="4">
        <v>1750</v>
      </c>
      <c r="AD1095"/>
      <c r="AE1095"/>
      <c r="AH1095" s="240" t="s">
        <v>20490</v>
      </c>
      <c r="AI1095" s="240" t="s">
        <v>20491</v>
      </c>
      <c r="AJ1095" s="240">
        <v>664000</v>
      </c>
    </row>
    <row r="1096" spans="1:39" x14ac:dyDescent="0.25">
      <c r="A1096" s="28" t="s">
        <v>11527</v>
      </c>
      <c r="B1096" s="28"/>
      <c r="C1096" s="28" t="s">
        <v>3925</v>
      </c>
      <c r="D1096" s="29">
        <v>8864</v>
      </c>
      <c r="E1096" s="29"/>
      <c r="F1096" s="28" t="s">
        <v>7212</v>
      </c>
      <c r="G1096" s="29">
        <v>30000</v>
      </c>
      <c r="H1096" s="29"/>
      <c r="I1096" s="28" t="s">
        <v>9038</v>
      </c>
      <c r="J1096" s="29">
        <v>128940</v>
      </c>
      <c r="K1096" s="224"/>
      <c r="L1096" s="224"/>
      <c r="M1096" s="133"/>
      <c r="V1096" s="3" t="s">
        <v>1107</v>
      </c>
      <c r="W1096" s="4">
        <v>1750</v>
      </c>
      <c r="AD1096"/>
      <c r="AE1096"/>
      <c r="AH1096" s="241" t="s">
        <v>20492</v>
      </c>
      <c r="AI1096" s="241" t="s">
        <v>20493</v>
      </c>
      <c r="AJ1096" s="241">
        <v>682500</v>
      </c>
    </row>
    <row r="1097" spans="1:39" x14ac:dyDescent="0.25">
      <c r="A1097" s="28" t="s">
        <v>11528</v>
      </c>
      <c r="B1097" s="28"/>
      <c r="C1097" s="28" t="s">
        <v>3926</v>
      </c>
      <c r="D1097" s="29">
        <v>8864</v>
      </c>
      <c r="E1097" s="29"/>
      <c r="F1097" s="28" t="s">
        <v>7213</v>
      </c>
      <c r="G1097" s="29">
        <v>30140</v>
      </c>
      <c r="H1097" s="29"/>
      <c r="I1097" s="28" t="s">
        <v>9039</v>
      </c>
      <c r="J1097" s="29"/>
      <c r="K1097" s="224"/>
      <c r="L1097" s="224"/>
      <c r="M1097" s="133"/>
      <c r="V1097" s="3" t="s">
        <v>1108</v>
      </c>
      <c r="W1097" s="4">
        <v>1750</v>
      </c>
      <c r="AD1097"/>
      <c r="AE1097"/>
      <c r="AH1097" s="240" t="s">
        <v>20494</v>
      </c>
      <c r="AI1097" s="240" t="s">
        <v>20495</v>
      </c>
      <c r="AJ1097" s="240">
        <v>683000</v>
      </c>
    </row>
    <row r="1098" spans="1:39" x14ac:dyDescent="0.25">
      <c r="A1098" s="28" t="s">
        <v>11529</v>
      </c>
      <c r="B1098" s="28"/>
      <c r="C1098" s="28" t="s">
        <v>3927</v>
      </c>
      <c r="D1098" s="29"/>
      <c r="E1098" s="29"/>
      <c r="F1098" s="28" t="s">
        <v>7214</v>
      </c>
      <c r="G1098" s="29">
        <v>30170</v>
      </c>
      <c r="H1098" s="29"/>
      <c r="I1098" s="28" t="s">
        <v>9040</v>
      </c>
      <c r="J1098" s="29"/>
      <c r="K1098" s="224"/>
      <c r="L1098" s="224"/>
      <c r="M1098" s="133"/>
      <c r="V1098" s="3" t="s">
        <v>1109</v>
      </c>
      <c r="W1098" s="4">
        <v>1750</v>
      </c>
      <c r="AD1098"/>
      <c r="AE1098"/>
      <c r="AH1098" s="241" t="s">
        <v>20496</v>
      </c>
      <c r="AI1098" s="241" t="s">
        <v>20497</v>
      </c>
      <c r="AJ1098" s="241">
        <v>657000</v>
      </c>
    </row>
    <row r="1099" spans="1:39" x14ac:dyDescent="0.25">
      <c r="A1099" s="28" t="s">
        <v>11530</v>
      </c>
      <c r="B1099" s="28"/>
      <c r="C1099" s="28" t="s">
        <v>3928</v>
      </c>
      <c r="D1099" s="29">
        <v>8864</v>
      </c>
      <c r="E1099" s="29"/>
      <c r="F1099" s="28" t="s">
        <v>7215</v>
      </c>
      <c r="G1099" s="29"/>
      <c r="H1099" s="29"/>
      <c r="I1099" s="28" t="s">
        <v>9041</v>
      </c>
      <c r="J1099" s="29"/>
      <c r="K1099" s="224"/>
      <c r="L1099" s="224"/>
      <c r="M1099" s="133"/>
      <c r="V1099" s="3" t="s">
        <v>1110</v>
      </c>
      <c r="W1099" s="4">
        <v>1750</v>
      </c>
      <c r="AD1099"/>
      <c r="AE1099"/>
      <c r="AH1099" s="240" t="s">
        <v>20498</v>
      </c>
      <c r="AI1099" s="240" t="s">
        <v>20499</v>
      </c>
      <c r="AJ1099" s="240">
        <v>664000</v>
      </c>
    </row>
    <row r="1100" spans="1:39" x14ac:dyDescent="0.25">
      <c r="A1100" s="28" t="s">
        <v>11531</v>
      </c>
      <c r="B1100" s="28"/>
      <c r="C1100" s="28" t="s">
        <v>3929</v>
      </c>
      <c r="D1100" s="29">
        <v>8864</v>
      </c>
      <c r="E1100" s="29"/>
      <c r="F1100" s="28" t="s">
        <v>7216</v>
      </c>
      <c r="G1100" s="29"/>
      <c r="H1100" s="29"/>
      <c r="I1100" s="28" t="s">
        <v>9042</v>
      </c>
      <c r="J1100" s="29"/>
      <c r="K1100" s="224"/>
      <c r="L1100" s="224"/>
      <c r="M1100" s="133"/>
      <c r="V1100" s="3" t="s">
        <v>1111</v>
      </c>
      <c r="W1100" s="4">
        <v>1750</v>
      </c>
      <c r="AD1100"/>
      <c r="AE1100"/>
      <c r="AH1100" s="241" t="s">
        <v>20500</v>
      </c>
      <c r="AI1100" s="241" t="s">
        <v>20501</v>
      </c>
      <c r="AJ1100" s="241">
        <v>675700</v>
      </c>
    </row>
    <row r="1101" spans="1:39" x14ac:dyDescent="0.25">
      <c r="A1101" s="28" t="s">
        <v>11532</v>
      </c>
      <c r="B1101" s="28"/>
      <c r="C1101" s="28" t="s">
        <v>3930</v>
      </c>
      <c r="D1101" s="29">
        <v>8864</v>
      </c>
      <c r="E1101" s="29"/>
      <c r="F1101" s="28" t="s">
        <v>7217</v>
      </c>
      <c r="G1101" s="29">
        <v>30270</v>
      </c>
      <c r="H1101" s="29"/>
      <c r="I1101" s="28" t="s">
        <v>9043</v>
      </c>
      <c r="J1101" s="29"/>
      <c r="K1101" s="224"/>
      <c r="L1101" s="224"/>
      <c r="M1101" s="133"/>
      <c r="V1101" s="3" t="s">
        <v>1112</v>
      </c>
      <c r="W1101" s="4">
        <v>1750</v>
      </c>
      <c r="AD1101"/>
      <c r="AE1101"/>
      <c r="AH1101" s="240" t="s">
        <v>20502</v>
      </c>
      <c r="AI1101" s="240" t="s">
        <v>20503</v>
      </c>
      <c r="AJ1101" s="240">
        <v>686000</v>
      </c>
    </row>
    <row r="1102" spans="1:39" x14ac:dyDescent="0.25">
      <c r="A1102" s="28" t="s">
        <v>11533</v>
      </c>
      <c r="B1102" s="28"/>
      <c r="C1102" s="28" t="s">
        <v>3931</v>
      </c>
      <c r="D1102" s="29">
        <v>8864</v>
      </c>
      <c r="E1102" s="29"/>
      <c r="F1102" s="28" t="s">
        <v>7218</v>
      </c>
      <c r="G1102" s="29">
        <v>30180</v>
      </c>
      <c r="H1102" s="29"/>
      <c r="I1102" s="28" t="s">
        <v>9044</v>
      </c>
      <c r="J1102" s="29"/>
      <c r="K1102" s="224"/>
      <c r="L1102" s="224"/>
      <c r="M1102" s="133"/>
      <c r="V1102" s="3" t="s">
        <v>1113</v>
      </c>
      <c r="W1102" s="4">
        <v>1750</v>
      </c>
      <c r="AD1102"/>
      <c r="AE1102"/>
      <c r="AH1102" s="241" t="s">
        <v>20504</v>
      </c>
      <c r="AI1102" s="241" t="s">
        <v>20505</v>
      </c>
      <c r="AJ1102" s="241">
        <v>689800</v>
      </c>
    </row>
    <row r="1103" spans="1:39" x14ac:dyDescent="0.25">
      <c r="A1103" s="28" t="s">
        <v>11534</v>
      </c>
      <c r="B1103" s="28"/>
      <c r="C1103" s="28" t="s">
        <v>3932</v>
      </c>
      <c r="D1103" s="29">
        <v>8864</v>
      </c>
      <c r="E1103" s="29"/>
      <c r="F1103" s="28" t="s">
        <v>7219</v>
      </c>
      <c r="G1103" s="29">
        <v>30300</v>
      </c>
      <c r="H1103" s="29"/>
      <c r="I1103" s="28" t="s">
        <v>9045</v>
      </c>
      <c r="J1103" s="29"/>
      <c r="K1103" s="224"/>
      <c r="L1103" s="224"/>
      <c r="M1103" s="133"/>
      <c r="V1103" s="3" t="s">
        <v>1114</v>
      </c>
      <c r="W1103" s="4">
        <v>1750</v>
      </c>
      <c r="AD1103"/>
      <c r="AE1103"/>
      <c r="AH1103" s="240" t="s">
        <v>20506</v>
      </c>
      <c r="AI1103" s="240" t="s">
        <v>20507</v>
      </c>
      <c r="AJ1103" s="240">
        <v>683500</v>
      </c>
    </row>
    <row r="1104" spans="1:39" x14ac:dyDescent="0.25">
      <c r="A1104" s="28" t="s">
        <v>11535</v>
      </c>
      <c r="B1104" s="28"/>
      <c r="C1104" s="28" t="s">
        <v>3933</v>
      </c>
      <c r="D1104" s="29">
        <v>8870</v>
      </c>
      <c r="E1104" s="29"/>
      <c r="F1104" s="28" t="s">
        <v>7220</v>
      </c>
      <c r="G1104" s="29">
        <v>30500</v>
      </c>
      <c r="H1104" s="29"/>
      <c r="I1104" s="28" t="s">
        <v>9046</v>
      </c>
      <c r="J1104" s="29"/>
      <c r="K1104" s="224"/>
      <c r="L1104" s="224"/>
      <c r="M1104" s="133"/>
      <c r="V1104" s="3" t="s">
        <v>1115</v>
      </c>
      <c r="W1104" s="4">
        <v>1750</v>
      </c>
      <c r="AD1104"/>
      <c r="AE1104"/>
      <c r="AH1104" s="241" t="s">
        <v>20508</v>
      </c>
      <c r="AI1104" s="241" t="s">
        <v>20509</v>
      </c>
      <c r="AJ1104" s="241">
        <v>695800</v>
      </c>
    </row>
    <row r="1105" spans="1:39" x14ac:dyDescent="0.25">
      <c r="A1105" s="28" t="s">
        <v>11536</v>
      </c>
      <c r="B1105" s="28"/>
      <c r="C1105" s="28" t="s">
        <v>3934</v>
      </c>
      <c r="D1105" s="29">
        <v>8872</v>
      </c>
      <c r="E1105" s="29"/>
      <c r="F1105" s="28" t="s">
        <v>7221</v>
      </c>
      <c r="G1105" s="29">
        <v>30580</v>
      </c>
      <c r="H1105" s="29"/>
      <c r="I1105" s="28" t="s">
        <v>9047</v>
      </c>
      <c r="J1105" s="29">
        <v>134400</v>
      </c>
      <c r="K1105" s="224"/>
      <c r="L1105" s="224"/>
      <c r="M1105" s="133"/>
      <c r="V1105" s="3" t="s">
        <v>1116</v>
      </c>
      <c r="W1105" s="4">
        <v>1750</v>
      </c>
      <c r="AD1105"/>
      <c r="AE1105"/>
      <c r="AH1105" s="240" t="s">
        <v>20510</v>
      </c>
      <c r="AI1105" s="240" t="s">
        <v>20511</v>
      </c>
      <c r="AJ1105" s="240">
        <v>696000</v>
      </c>
    </row>
    <row r="1106" spans="1:39" x14ac:dyDescent="0.25">
      <c r="A1106" s="28" t="s">
        <v>11537</v>
      </c>
      <c r="B1106" s="28"/>
      <c r="C1106" s="28" t="s">
        <v>3935</v>
      </c>
      <c r="D1106" s="29">
        <v>8877</v>
      </c>
      <c r="E1106" s="29"/>
      <c r="F1106" s="28" t="s">
        <v>7222</v>
      </c>
      <c r="G1106" s="29">
        <v>30570</v>
      </c>
      <c r="H1106" s="29"/>
      <c r="I1106" s="28" t="s">
        <v>9048</v>
      </c>
      <c r="J1106" s="29"/>
      <c r="K1106" s="224"/>
      <c r="L1106" s="224"/>
      <c r="M1106" s="133"/>
      <c r="V1106" s="3" t="s">
        <v>1117</v>
      </c>
      <c r="W1106" s="4">
        <v>1750</v>
      </c>
      <c r="AD1106"/>
      <c r="AE1106"/>
      <c r="AH1106" s="241" t="s">
        <v>20512</v>
      </c>
      <c r="AI1106" s="241" t="s">
        <v>20513</v>
      </c>
      <c r="AJ1106" s="241">
        <v>691000</v>
      </c>
    </row>
    <row r="1107" spans="1:39" x14ac:dyDescent="0.25">
      <c r="A1107" s="28" t="s">
        <v>11538</v>
      </c>
      <c r="B1107" s="28"/>
      <c r="C1107" s="28" t="s">
        <v>3936</v>
      </c>
      <c r="D1107" s="29">
        <v>8875</v>
      </c>
      <c r="E1107" s="29"/>
      <c r="F1107" s="28" t="s">
        <v>7223</v>
      </c>
      <c r="G1107" s="29">
        <v>30470</v>
      </c>
      <c r="H1107" s="29"/>
      <c r="I1107" s="28" t="s">
        <v>9049</v>
      </c>
      <c r="J1107" s="29">
        <v>133900</v>
      </c>
      <c r="K1107" s="224"/>
      <c r="L1107" s="224"/>
      <c r="M1107" s="133"/>
      <c r="V1107" s="3" t="s">
        <v>1118</v>
      </c>
      <c r="W1107" s="4">
        <v>1750</v>
      </c>
      <c r="AD1107"/>
      <c r="AE1107"/>
      <c r="AH1107" s="240" t="s">
        <v>20514</v>
      </c>
      <c r="AI1107" s="240" t="s">
        <v>20515</v>
      </c>
      <c r="AJ1107" s="240">
        <v>689500</v>
      </c>
    </row>
    <row r="1108" spans="1:39" x14ac:dyDescent="0.25">
      <c r="A1108" s="28" t="s">
        <v>11539</v>
      </c>
      <c r="B1108" s="28"/>
      <c r="C1108" s="28" t="s">
        <v>3937</v>
      </c>
      <c r="D1108" s="29">
        <v>8877</v>
      </c>
      <c r="E1108" s="29"/>
      <c r="F1108" s="28" t="s">
        <v>7224</v>
      </c>
      <c r="G1108" s="29">
        <v>30490</v>
      </c>
      <c r="H1108" s="29"/>
      <c r="I1108" s="28" t="s">
        <v>9050</v>
      </c>
      <c r="J1108" s="29">
        <v>134600</v>
      </c>
      <c r="K1108" s="224"/>
      <c r="L1108" s="224"/>
      <c r="M1108" s="133"/>
      <c r="V1108" s="3" t="s">
        <v>1119</v>
      </c>
      <c r="W1108" s="4">
        <v>1750</v>
      </c>
      <c r="AD1108"/>
      <c r="AE1108"/>
      <c r="AH1108" s="241" t="s">
        <v>20516</v>
      </c>
      <c r="AI1108" s="241" t="s">
        <v>20517</v>
      </c>
      <c r="AJ1108" s="241">
        <v>698000</v>
      </c>
    </row>
    <row r="1109" spans="1:39" x14ac:dyDescent="0.25">
      <c r="A1109" s="28" t="s">
        <v>11540</v>
      </c>
      <c r="B1109" s="28"/>
      <c r="C1109" s="28" t="s">
        <v>3938</v>
      </c>
      <c r="D1109" s="29">
        <v>8877</v>
      </c>
      <c r="E1109" s="29"/>
      <c r="F1109" s="28" t="s">
        <v>7225</v>
      </c>
      <c r="G1109" s="29">
        <v>30640</v>
      </c>
      <c r="H1109" s="29"/>
      <c r="I1109" s="28" t="s">
        <v>9051</v>
      </c>
      <c r="J1109" s="29"/>
      <c r="K1109" s="224"/>
      <c r="L1109" s="224"/>
      <c r="M1109" s="133"/>
      <c r="V1109" s="3" t="s">
        <v>1120</v>
      </c>
      <c r="W1109" s="4">
        <v>1750</v>
      </c>
      <c r="AD1109"/>
      <c r="AE1109"/>
      <c r="AH1109" s="240" t="s">
        <v>20518</v>
      </c>
      <c r="AI1109" s="240" t="s">
        <v>20519</v>
      </c>
      <c r="AJ1109" s="240">
        <v>694000</v>
      </c>
    </row>
    <row r="1110" spans="1:39" x14ac:dyDescent="0.25">
      <c r="A1110" s="28" t="s">
        <v>11541</v>
      </c>
      <c r="B1110" s="28"/>
      <c r="C1110" s="28" t="s">
        <v>3939</v>
      </c>
      <c r="D1110" s="29">
        <v>8877</v>
      </c>
      <c r="E1110" s="29"/>
      <c r="F1110" s="28" t="s">
        <v>7226</v>
      </c>
      <c r="G1110" s="29">
        <v>30630</v>
      </c>
      <c r="H1110" s="29"/>
      <c r="I1110" s="28" t="s">
        <v>9052</v>
      </c>
      <c r="J1110" s="29"/>
      <c r="K1110" s="224"/>
      <c r="L1110" s="224"/>
      <c r="M1110" s="133"/>
      <c r="V1110" s="3" t="s">
        <v>1121</v>
      </c>
      <c r="W1110" s="4">
        <v>1750</v>
      </c>
      <c r="AD1110"/>
      <c r="AE1110"/>
      <c r="AH1110" s="241" t="s">
        <v>20520</v>
      </c>
      <c r="AI1110" s="241" t="s">
        <v>20521</v>
      </c>
      <c r="AJ1110" s="241">
        <v>693000</v>
      </c>
    </row>
    <row r="1111" spans="1:39" x14ac:dyDescent="0.25">
      <c r="A1111" s="28" t="s">
        <v>11542</v>
      </c>
      <c r="B1111" s="28"/>
      <c r="C1111" s="28" t="s">
        <v>3940</v>
      </c>
      <c r="D1111" s="29">
        <v>8877</v>
      </c>
      <c r="E1111" s="29"/>
      <c r="F1111" s="28" t="s">
        <v>7227</v>
      </c>
      <c r="G1111" s="29"/>
      <c r="H1111" s="29"/>
      <c r="I1111" s="28" t="s">
        <v>9053</v>
      </c>
      <c r="J1111" s="29"/>
      <c r="K1111" s="224"/>
      <c r="L1111" s="224"/>
      <c r="M1111" s="133"/>
      <c r="V1111" s="3" t="s">
        <v>1122</v>
      </c>
      <c r="W1111" s="4">
        <v>1750</v>
      </c>
      <c r="AD1111"/>
      <c r="AE1111"/>
      <c r="AH1111" s="240" t="s">
        <v>20522</v>
      </c>
      <c r="AI1111" s="240" t="s">
        <v>20523</v>
      </c>
      <c r="AJ1111" s="240">
        <v>683200</v>
      </c>
    </row>
    <row r="1112" spans="1:39" x14ac:dyDescent="0.25">
      <c r="A1112" s="28" t="s">
        <v>11543</v>
      </c>
      <c r="B1112" s="28"/>
      <c r="C1112" s="28" t="s">
        <v>3941</v>
      </c>
      <c r="D1112" s="29">
        <v>8880</v>
      </c>
      <c r="E1112" s="29"/>
      <c r="F1112" s="28" t="s">
        <v>7228</v>
      </c>
      <c r="G1112" s="29">
        <v>30610</v>
      </c>
      <c r="H1112" s="29"/>
      <c r="I1112" s="28" t="s">
        <v>9054</v>
      </c>
      <c r="J1112" s="29">
        <v>134600</v>
      </c>
      <c r="K1112" s="224"/>
      <c r="L1112" s="224"/>
      <c r="M1112" s="133"/>
      <c r="V1112" s="3" t="s">
        <v>1123</v>
      </c>
      <c r="W1112" s="4">
        <v>1750</v>
      </c>
      <c r="AD1112"/>
      <c r="AE1112"/>
      <c r="AH1112" s="241" t="s">
        <v>20524</v>
      </c>
      <c r="AI1112" s="241" t="s">
        <v>20525</v>
      </c>
      <c r="AJ1112" s="241">
        <v>670000</v>
      </c>
    </row>
    <row r="1113" spans="1:39" x14ac:dyDescent="0.25">
      <c r="A1113" s="28" t="s">
        <v>11544</v>
      </c>
      <c r="B1113" s="28"/>
      <c r="C1113" s="28" t="s">
        <v>3942</v>
      </c>
      <c r="D1113" s="29">
        <v>8882</v>
      </c>
      <c r="E1113" s="29"/>
      <c r="F1113" s="28" t="s">
        <v>7229</v>
      </c>
      <c r="G1113" s="29"/>
      <c r="H1113" s="29"/>
      <c r="I1113" s="28" t="s">
        <v>9055</v>
      </c>
      <c r="J1113" s="29"/>
      <c r="K1113" s="224"/>
      <c r="L1113" s="224"/>
      <c r="M1113" s="133"/>
      <c r="V1113" s="3" t="s">
        <v>1124</v>
      </c>
      <c r="W1113" s="4">
        <v>1750</v>
      </c>
      <c r="AD1113"/>
      <c r="AE1113"/>
      <c r="AH1113" s="240" t="s">
        <v>20526</v>
      </c>
      <c r="AI1113" s="240" t="s">
        <v>20527</v>
      </c>
      <c r="AJ1113" s="240">
        <v>680500</v>
      </c>
    </row>
    <row r="1114" spans="1:39" x14ac:dyDescent="0.25">
      <c r="A1114" s="28" t="s">
        <v>11545</v>
      </c>
      <c r="B1114" s="28"/>
      <c r="C1114" s="28" t="s">
        <v>3943</v>
      </c>
      <c r="D1114" s="29">
        <v>8885</v>
      </c>
      <c r="E1114" s="29"/>
      <c r="F1114" s="28" t="s">
        <v>7230</v>
      </c>
      <c r="G1114" s="29">
        <v>30480</v>
      </c>
      <c r="H1114" s="29"/>
      <c r="I1114" s="28" t="s">
        <v>9056</v>
      </c>
      <c r="J1114" s="29">
        <v>135000</v>
      </c>
      <c r="K1114" s="224"/>
      <c r="L1114" s="224"/>
      <c r="M1114" s="133"/>
      <c r="V1114" s="3" t="s">
        <v>1125</v>
      </c>
      <c r="W1114" s="4">
        <v>1750</v>
      </c>
      <c r="AD1114"/>
      <c r="AE1114"/>
      <c r="AH1114" s="241" t="s">
        <v>20528</v>
      </c>
      <c r="AI1114" s="241" t="s">
        <v>20529</v>
      </c>
      <c r="AJ1114" s="241">
        <v>683500</v>
      </c>
    </row>
    <row r="1115" spans="1:39" x14ac:dyDescent="0.25">
      <c r="A1115" s="28" t="s">
        <v>11546</v>
      </c>
      <c r="B1115" s="28"/>
      <c r="C1115" s="28" t="s">
        <v>3944</v>
      </c>
      <c r="D1115" s="29">
        <v>8884</v>
      </c>
      <c r="E1115" s="29"/>
      <c r="F1115" s="28" t="s">
        <v>7231</v>
      </c>
      <c r="G1115" s="29">
        <v>30430</v>
      </c>
      <c r="H1115" s="29"/>
      <c r="I1115" s="28" t="s">
        <v>9057</v>
      </c>
      <c r="J1115" s="29">
        <v>136100</v>
      </c>
      <c r="K1115" s="224"/>
      <c r="L1115" s="224"/>
      <c r="M1115" s="133"/>
      <c r="V1115" s="3" t="s">
        <v>1126</v>
      </c>
      <c r="W1115" s="4">
        <v>1750</v>
      </c>
      <c r="AD1115"/>
      <c r="AE1115"/>
      <c r="AH1115" s="240" t="s">
        <v>20530</v>
      </c>
      <c r="AI1115" s="240" t="s">
        <v>20531</v>
      </c>
      <c r="AJ1115" s="240">
        <v>685500</v>
      </c>
    </row>
    <row r="1116" spans="1:39" x14ac:dyDescent="0.25">
      <c r="A1116" s="28" t="s">
        <v>11547</v>
      </c>
      <c r="B1116" s="28"/>
      <c r="C1116" s="28" t="s">
        <v>3945</v>
      </c>
      <c r="D1116" s="29">
        <v>8886</v>
      </c>
      <c r="E1116" s="29"/>
      <c r="F1116" s="28" t="s">
        <v>7232</v>
      </c>
      <c r="G1116" s="29">
        <v>30580</v>
      </c>
      <c r="H1116" s="29"/>
      <c r="I1116" s="28" t="s">
        <v>9058</v>
      </c>
      <c r="J1116" s="29">
        <v>138700</v>
      </c>
      <c r="K1116" s="224"/>
      <c r="L1116" s="224"/>
      <c r="M1116" s="133"/>
      <c r="V1116" s="3" t="s">
        <v>1127</v>
      </c>
      <c r="W1116" s="4">
        <v>1750</v>
      </c>
      <c r="AD1116"/>
      <c r="AE1116"/>
      <c r="AH1116" s="241" t="s">
        <v>20532</v>
      </c>
      <c r="AI1116" s="241" t="s">
        <v>20533</v>
      </c>
      <c r="AJ1116" s="241">
        <v>683800</v>
      </c>
    </row>
    <row r="1117" spans="1:39" x14ac:dyDescent="0.25">
      <c r="A1117" s="28" t="s">
        <v>11548</v>
      </c>
      <c r="B1117" s="28"/>
      <c r="C1117" s="28" t="s">
        <v>3946</v>
      </c>
      <c r="D1117" s="29">
        <v>8886</v>
      </c>
      <c r="E1117" s="29"/>
      <c r="F1117" s="28" t="s">
        <v>7233</v>
      </c>
      <c r="G1117" s="29">
        <v>30900</v>
      </c>
      <c r="H1117" s="29"/>
      <c r="I1117" s="28" t="s">
        <v>9059</v>
      </c>
      <c r="J1117" s="29">
        <v>144000</v>
      </c>
      <c r="K1117" s="224"/>
      <c r="L1117" s="224"/>
      <c r="M1117" s="133"/>
      <c r="V1117" s="3" t="s">
        <v>1128</v>
      </c>
      <c r="W1117" s="4">
        <v>1750</v>
      </c>
      <c r="AD1117"/>
      <c r="AE1117"/>
      <c r="AH1117" s="240" t="s">
        <v>20534</v>
      </c>
      <c r="AI1117" s="240" t="s">
        <v>20535</v>
      </c>
      <c r="AJ1117" s="240">
        <v>684000</v>
      </c>
    </row>
    <row r="1118" spans="1:39" x14ac:dyDescent="0.25">
      <c r="A1118" s="28" t="s">
        <v>11549</v>
      </c>
      <c r="B1118" s="28"/>
      <c r="C1118" s="28" t="s">
        <v>3947</v>
      </c>
      <c r="D1118" s="29">
        <v>8886</v>
      </c>
      <c r="E1118" s="29"/>
      <c r="F1118" s="28" t="s">
        <v>7234</v>
      </c>
      <c r="G1118" s="29">
        <v>30800</v>
      </c>
      <c r="H1118" s="29"/>
      <c r="I1118" s="28" t="s">
        <v>9060</v>
      </c>
      <c r="J1118" s="29">
        <v>136900</v>
      </c>
      <c r="K1118" s="224"/>
      <c r="L1118" s="224"/>
      <c r="M1118" s="133"/>
      <c r="V1118" s="3" t="s">
        <v>1129</v>
      </c>
      <c r="W1118" s="4">
        <v>1750</v>
      </c>
      <c r="AD1118"/>
      <c r="AE1118"/>
      <c r="AH1118" s="241" t="s">
        <v>20536</v>
      </c>
      <c r="AI1118" s="241" t="s">
        <v>20537</v>
      </c>
      <c r="AJ1118" s="241">
        <v>685000</v>
      </c>
    </row>
    <row r="1119" spans="1:39" x14ac:dyDescent="0.25">
      <c r="A1119" s="28" t="s">
        <v>11550</v>
      </c>
      <c r="B1119" s="28"/>
      <c r="C1119" s="28" t="s">
        <v>3948</v>
      </c>
      <c r="D1119" s="29">
        <v>8885</v>
      </c>
      <c r="E1119" s="29"/>
      <c r="F1119" s="28" t="s">
        <v>7235</v>
      </c>
      <c r="G1119" s="29">
        <v>30810</v>
      </c>
      <c r="H1119" s="29"/>
      <c r="I1119" s="28" t="s">
        <v>9061</v>
      </c>
      <c r="J1119" s="29">
        <v>139300</v>
      </c>
      <c r="K1119" s="224"/>
      <c r="L1119" s="224"/>
      <c r="M1119" s="133"/>
      <c r="V1119" s="3" t="s">
        <v>1130</v>
      </c>
      <c r="W1119" s="4">
        <v>1750</v>
      </c>
      <c r="AD1119"/>
      <c r="AE1119"/>
      <c r="AH1119" s="240" t="s">
        <v>20538</v>
      </c>
      <c r="AI1119" s="240" t="s">
        <v>20539</v>
      </c>
      <c r="AJ1119" s="240">
        <v>688000</v>
      </c>
      <c r="AK1119">
        <f>AVERAGE(AJ1094:AJ1119)</f>
        <v>682119.23076923075</v>
      </c>
      <c r="AL1119" s="234" t="s">
        <v>20540</v>
      </c>
      <c r="AM1119">
        <f>AK1119/AK1094-1</f>
        <v>9.2050853302098501E-2</v>
      </c>
    </row>
    <row r="1120" spans="1:39" x14ac:dyDescent="0.25">
      <c r="A1120" s="28" t="s">
        <v>11551</v>
      </c>
      <c r="B1120" s="28"/>
      <c r="C1120" s="28" t="s">
        <v>3949</v>
      </c>
      <c r="D1120" s="29">
        <v>8886</v>
      </c>
      <c r="E1120" s="29"/>
      <c r="F1120" s="28" t="s">
        <v>7236</v>
      </c>
      <c r="G1120" s="29">
        <v>30790</v>
      </c>
      <c r="H1120" s="29"/>
      <c r="I1120" s="28" t="s">
        <v>9062</v>
      </c>
      <c r="J1120" s="29"/>
      <c r="K1120" s="224"/>
      <c r="L1120" s="224"/>
      <c r="M1120" s="133"/>
      <c r="V1120" s="3" t="s">
        <v>1131</v>
      </c>
      <c r="W1120" s="4">
        <v>1750</v>
      </c>
      <c r="AD1120"/>
      <c r="AE1120"/>
    </row>
    <row r="1121" spans="1:31" x14ac:dyDescent="0.25">
      <c r="A1121" s="28" t="s">
        <v>11552</v>
      </c>
      <c r="B1121" s="28"/>
      <c r="C1121" s="28" t="s">
        <v>3950</v>
      </c>
      <c r="D1121" s="29">
        <v>8885</v>
      </c>
      <c r="E1121" s="29"/>
      <c r="F1121" s="28" t="s">
        <v>7237</v>
      </c>
      <c r="G1121" s="29">
        <v>31140</v>
      </c>
      <c r="H1121" s="29"/>
      <c r="I1121" s="28" t="s">
        <v>9063</v>
      </c>
      <c r="J1121" s="29">
        <v>138000</v>
      </c>
      <c r="K1121" s="224"/>
      <c r="L1121" s="224"/>
      <c r="M1121" s="133"/>
      <c r="V1121" s="3" t="s">
        <v>1132</v>
      </c>
      <c r="W1121" s="4">
        <v>1750</v>
      </c>
      <c r="AD1121"/>
      <c r="AE1121"/>
    </row>
    <row r="1122" spans="1:31" x14ac:dyDescent="0.25">
      <c r="A1122" s="28" t="s">
        <v>11553</v>
      </c>
      <c r="B1122" s="28"/>
      <c r="C1122" s="28" t="s">
        <v>3951</v>
      </c>
      <c r="D1122" s="29">
        <v>8888</v>
      </c>
      <c r="E1122" s="29"/>
      <c r="F1122" s="28" t="s">
        <v>7238</v>
      </c>
      <c r="G1122" s="29">
        <v>31210</v>
      </c>
      <c r="H1122" s="29"/>
      <c r="I1122" s="28" t="s">
        <v>9064</v>
      </c>
      <c r="J1122" s="29">
        <v>137700</v>
      </c>
      <c r="K1122" s="224"/>
      <c r="L1122" s="224"/>
      <c r="M1122" s="133"/>
      <c r="V1122" s="3" t="s">
        <v>1133</v>
      </c>
      <c r="W1122" s="4">
        <v>1750</v>
      </c>
      <c r="AD1122"/>
      <c r="AE1122"/>
    </row>
    <row r="1123" spans="1:31" x14ac:dyDescent="0.25">
      <c r="A1123" s="28" t="s">
        <v>11554</v>
      </c>
      <c r="B1123" s="28"/>
      <c r="C1123" s="28" t="s">
        <v>3952</v>
      </c>
      <c r="D1123" s="29">
        <v>8890</v>
      </c>
      <c r="E1123" s="29"/>
      <c r="F1123" s="28" t="s">
        <v>7239</v>
      </c>
      <c r="G1123" s="29">
        <v>31300</v>
      </c>
      <c r="H1123" s="29"/>
      <c r="I1123" s="28" t="s">
        <v>9065</v>
      </c>
      <c r="J1123" s="29">
        <v>138600</v>
      </c>
      <c r="K1123" s="224"/>
      <c r="L1123" s="224"/>
      <c r="M1123" s="133"/>
      <c r="V1123" s="3" t="s">
        <v>1134</v>
      </c>
      <c r="W1123" s="4">
        <v>1750</v>
      </c>
      <c r="AD1123"/>
      <c r="AE1123"/>
    </row>
    <row r="1124" spans="1:31" x14ac:dyDescent="0.25">
      <c r="A1124" s="28" t="s">
        <v>11555</v>
      </c>
      <c r="B1124" s="28"/>
      <c r="C1124" s="28" t="s">
        <v>3953</v>
      </c>
      <c r="D1124" s="29">
        <v>8890</v>
      </c>
      <c r="E1124" s="29"/>
      <c r="F1124" s="28" t="s">
        <v>7240</v>
      </c>
      <c r="G1124" s="29">
        <v>31800</v>
      </c>
      <c r="H1124" s="29"/>
      <c r="I1124" s="28" t="s">
        <v>9066</v>
      </c>
      <c r="J1124" s="29">
        <v>136700</v>
      </c>
      <c r="K1124" s="224"/>
      <c r="L1124" s="224"/>
      <c r="M1124" s="133"/>
      <c r="V1124" s="3" t="s">
        <v>1135</v>
      </c>
      <c r="W1124" s="4">
        <v>1750</v>
      </c>
      <c r="AD1124"/>
      <c r="AE1124"/>
    </row>
    <row r="1125" spans="1:31" x14ac:dyDescent="0.25">
      <c r="A1125" s="28" t="s">
        <v>11556</v>
      </c>
      <c r="B1125" s="28"/>
      <c r="C1125" s="28" t="s">
        <v>3954</v>
      </c>
      <c r="D1125" s="29">
        <v>8892</v>
      </c>
      <c r="E1125" s="29"/>
      <c r="F1125" s="28" t="s">
        <v>7241</v>
      </c>
      <c r="G1125" s="29">
        <v>31560</v>
      </c>
      <c r="H1125" s="29"/>
      <c r="I1125" s="28" t="s">
        <v>9067</v>
      </c>
      <c r="J1125" s="29">
        <v>135700</v>
      </c>
      <c r="K1125" s="224"/>
      <c r="L1125" s="224"/>
      <c r="M1125" s="133"/>
      <c r="V1125" s="3" t="s">
        <v>1136</v>
      </c>
      <c r="W1125" s="4">
        <v>1750</v>
      </c>
      <c r="AD1125"/>
      <c r="AE1125"/>
    </row>
    <row r="1126" spans="1:31" x14ac:dyDescent="0.25">
      <c r="A1126" s="28" t="s">
        <v>11557</v>
      </c>
      <c r="B1126" s="28"/>
      <c r="C1126" s="28" t="s">
        <v>3955</v>
      </c>
      <c r="D1126" s="29">
        <v>8894</v>
      </c>
      <c r="E1126" s="29"/>
      <c r="F1126" s="28" t="s">
        <v>7242</v>
      </c>
      <c r="G1126" s="29">
        <v>31710</v>
      </c>
      <c r="H1126" s="29"/>
      <c r="I1126" s="28" t="s">
        <v>9068</v>
      </c>
      <c r="J1126" s="29">
        <v>136100</v>
      </c>
      <c r="K1126" s="224"/>
      <c r="L1126" s="224"/>
      <c r="M1126" s="133"/>
      <c r="V1126" s="3" t="s">
        <v>1137</v>
      </c>
      <c r="W1126" s="4">
        <v>1750</v>
      </c>
      <c r="AD1126"/>
      <c r="AE1126"/>
    </row>
    <row r="1127" spans="1:31" x14ac:dyDescent="0.25">
      <c r="A1127" s="28" t="s">
        <v>11558</v>
      </c>
      <c r="B1127" s="28"/>
      <c r="C1127" s="28" t="s">
        <v>3956</v>
      </c>
      <c r="D1127" s="29">
        <v>8896</v>
      </c>
      <c r="E1127" s="29"/>
      <c r="F1127" s="28" t="s">
        <v>7243</v>
      </c>
      <c r="G1127" s="29">
        <v>31730</v>
      </c>
      <c r="H1127" s="29"/>
      <c r="I1127" s="28" t="s">
        <v>9069</v>
      </c>
      <c r="J1127" s="29"/>
      <c r="K1127" s="224"/>
      <c r="L1127" s="224"/>
      <c r="M1127" s="133"/>
      <c r="V1127" s="3" t="s">
        <v>1138</v>
      </c>
      <c r="W1127" s="4">
        <v>1750</v>
      </c>
      <c r="AD1127"/>
      <c r="AE1127"/>
    </row>
    <row r="1128" spans="1:31" x14ac:dyDescent="0.25">
      <c r="A1128" s="28" t="s">
        <v>11559</v>
      </c>
      <c r="B1128" s="28"/>
      <c r="C1128" s="28" t="s">
        <v>3957</v>
      </c>
      <c r="D1128" s="29">
        <v>8895</v>
      </c>
      <c r="E1128" s="29"/>
      <c r="F1128" s="28" t="s">
        <v>7244</v>
      </c>
      <c r="G1128" s="29">
        <v>31790</v>
      </c>
      <c r="H1128" s="29"/>
      <c r="I1128" s="28" t="s">
        <v>9070</v>
      </c>
      <c r="J1128" s="29">
        <v>136500</v>
      </c>
      <c r="K1128" s="224"/>
      <c r="L1128" s="224"/>
      <c r="M1128" s="133"/>
      <c r="V1128" s="3" t="s">
        <v>1139</v>
      </c>
      <c r="W1128" s="4">
        <v>1750</v>
      </c>
      <c r="AD1128"/>
      <c r="AE1128"/>
    </row>
    <row r="1129" spans="1:31" x14ac:dyDescent="0.25">
      <c r="A1129" s="28" t="s">
        <v>11560</v>
      </c>
      <c r="B1129" s="28"/>
      <c r="C1129" s="28" t="s">
        <v>3958</v>
      </c>
      <c r="D1129" s="29">
        <v>8893</v>
      </c>
      <c r="E1129" s="29"/>
      <c r="F1129" s="28" t="s">
        <v>7245</v>
      </c>
      <c r="G1129" s="29">
        <v>32090</v>
      </c>
      <c r="H1129" s="29"/>
      <c r="I1129" s="28" t="s">
        <v>9071</v>
      </c>
      <c r="J1129" s="29"/>
      <c r="K1129" s="224"/>
      <c r="L1129" s="224"/>
      <c r="M1129" s="133"/>
      <c r="V1129" s="3" t="s">
        <v>1140</v>
      </c>
      <c r="W1129" s="4">
        <v>1750</v>
      </c>
      <c r="AD1129"/>
      <c r="AE1129"/>
    </row>
    <row r="1130" spans="1:31" x14ac:dyDescent="0.25">
      <c r="A1130" s="28" t="s">
        <v>11561</v>
      </c>
      <c r="B1130" s="28"/>
      <c r="C1130" s="28" t="s">
        <v>3959</v>
      </c>
      <c r="D1130" s="29">
        <v>8894</v>
      </c>
      <c r="E1130" s="29"/>
      <c r="F1130" s="28" t="s">
        <v>7246</v>
      </c>
      <c r="G1130" s="29">
        <v>32400</v>
      </c>
      <c r="H1130" s="29"/>
      <c r="I1130" s="28" t="s">
        <v>9072</v>
      </c>
      <c r="J1130" s="29">
        <v>139000</v>
      </c>
      <c r="K1130" s="224"/>
      <c r="L1130" s="224"/>
      <c r="M1130" s="133"/>
      <c r="V1130" s="3" t="s">
        <v>1141</v>
      </c>
      <c r="W1130" s="4">
        <v>1750</v>
      </c>
      <c r="AD1130"/>
      <c r="AE1130"/>
    </row>
    <row r="1131" spans="1:31" x14ac:dyDescent="0.25">
      <c r="A1131" s="28" t="s">
        <v>11562</v>
      </c>
      <c r="B1131" s="28"/>
      <c r="C1131" s="28" t="s">
        <v>3960</v>
      </c>
      <c r="D1131" s="29">
        <v>8894</v>
      </c>
      <c r="E1131" s="29"/>
      <c r="F1131" s="28" t="s">
        <v>7247</v>
      </c>
      <c r="G1131" s="29">
        <v>33160</v>
      </c>
      <c r="H1131" s="29"/>
      <c r="I1131" s="28" t="s">
        <v>9073</v>
      </c>
      <c r="J1131" s="29">
        <v>139300</v>
      </c>
      <c r="K1131" s="224"/>
      <c r="L1131" s="224"/>
      <c r="M1131" s="133"/>
      <c r="V1131" s="3" t="s">
        <v>1142</v>
      </c>
      <c r="W1131" s="4">
        <v>1750</v>
      </c>
      <c r="AD1131"/>
      <c r="AE1131"/>
    </row>
    <row r="1132" spans="1:31" x14ac:dyDescent="0.25">
      <c r="A1132" s="28" t="s">
        <v>11563</v>
      </c>
      <c r="B1132" s="28"/>
      <c r="C1132" s="28" t="s">
        <v>3961</v>
      </c>
      <c r="D1132" s="29">
        <v>8896</v>
      </c>
      <c r="E1132" s="29"/>
      <c r="F1132" s="28" t="s">
        <v>7248</v>
      </c>
      <c r="G1132" s="29">
        <v>32650</v>
      </c>
      <c r="H1132" s="29"/>
      <c r="I1132" s="28" t="s">
        <v>9074</v>
      </c>
      <c r="J1132" s="29">
        <v>139800</v>
      </c>
      <c r="K1132" s="224"/>
      <c r="L1132" s="224"/>
      <c r="M1132" s="133"/>
      <c r="V1132" s="3" t="s">
        <v>1143</v>
      </c>
      <c r="W1132" s="4">
        <v>1750</v>
      </c>
      <c r="AD1132"/>
      <c r="AE1132"/>
    </row>
    <row r="1133" spans="1:31" x14ac:dyDescent="0.25">
      <c r="A1133" s="28" t="s">
        <v>11564</v>
      </c>
      <c r="B1133" s="28"/>
      <c r="C1133" s="28" t="s">
        <v>3962</v>
      </c>
      <c r="D1133" s="29">
        <v>8896</v>
      </c>
      <c r="E1133" s="29"/>
      <c r="F1133" s="28" t="s">
        <v>7249</v>
      </c>
      <c r="G1133" s="29">
        <v>32540</v>
      </c>
      <c r="H1133" s="29"/>
      <c r="I1133" s="28" t="s">
        <v>9075</v>
      </c>
      <c r="J1133" s="29">
        <v>140500</v>
      </c>
      <c r="K1133" s="224"/>
      <c r="L1133" s="224"/>
      <c r="M1133" s="133"/>
      <c r="V1133" s="3" t="s">
        <v>1144</v>
      </c>
      <c r="W1133" s="4">
        <v>1750</v>
      </c>
      <c r="AD1133"/>
      <c r="AE1133"/>
    </row>
    <row r="1134" spans="1:31" x14ac:dyDescent="0.25">
      <c r="A1134" s="28" t="s">
        <v>11565</v>
      </c>
      <c r="B1134" s="28"/>
      <c r="C1134" s="28" t="s">
        <v>3963</v>
      </c>
      <c r="D1134" s="29">
        <v>8898</v>
      </c>
      <c r="E1134" s="29"/>
      <c r="F1134" s="28" t="s">
        <v>7250</v>
      </c>
      <c r="G1134" s="29">
        <v>32480</v>
      </c>
      <c r="H1134" s="29"/>
      <c r="I1134" s="28" t="s">
        <v>9076</v>
      </c>
      <c r="J1134" s="29"/>
      <c r="K1134" s="224"/>
      <c r="L1134" s="224"/>
      <c r="M1134" s="133"/>
      <c r="V1134" s="3" t="s">
        <v>1145</v>
      </c>
      <c r="W1134" s="4">
        <v>1750</v>
      </c>
      <c r="AD1134"/>
      <c r="AE1134"/>
    </row>
    <row r="1135" spans="1:31" x14ac:dyDescent="0.25">
      <c r="A1135" s="28" t="s">
        <v>11566</v>
      </c>
      <c r="B1135" s="28"/>
      <c r="C1135" s="28" t="s">
        <v>3964</v>
      </c>
      <c r="D1135" s="29">
        <v>8898</v>
      </c>
      <c r="E1135" s="29"/>
      <c r="F1135" s="28" t="s">
        <v>7251</v>
      </c>
      <c r="G1135" s="29">
        <v>32800</v>
      </c>
      <c r="H1135" s="29"/>
      <c r="I1135" s="28" t="s">
        <v>9077</v>
      </c>
      <c r="J1135" s="29">
        <v>142500</v>
      </c>
      <c r="K1135" s="224"/>
      <c r="L1135" s="224"/>
      <c r="M1135" s="133"/>
      <c r="V1135" s="3" t="s">
        <v>1146</v>
      </c>
      <c r="W1135" s="4">
        <v>1750</v>
      </c>
      <c r="AD1135"/>
      <c r="AE1135"/>
    </row>
    <row r="1136" spans="1:31" x14ac:dyDescent="0.25">
      <c r="A1136" s="28" t="s">
        <v>11567</v>
      </c>
      <c r="B1136" s="28"/>
      <c r="C1136" s="28" t="s">
        <v>3965</v>
      </c>
      <c r="D1136" s="29">
        <v>8901</v>
      </c>
      <c r="E1136" s="29"/>
      <c r="F1136" s="28" t="s">
        <v>7252</v>
      </c>
      <c r="G1136" s="29">
        <v>33350</v>
      </c>
      <c r="H1136" s="29"/>
      <c r="I1136" s="28" t="s">
        <v>9078</v>
      </c>
      <c r="J1136" s="29">
        <v>143000</v>
      </c>
      <c r="K1136" s="224"/>
      <c r="L1136" s="224"/>
      <c r="M1136" s="133"/>
      <c r="V1136" s="3" t="s">
        <v>1147</v>
      </c>
      <c r="W1136" s="4">
        <v>1750</v>
      </c>
      <c r="AD1136"/>
      <c r="AE1136"/>
    </row>
    <row r="1137" spans="1:31" x14ac:dyDescent="0.25">
      <c r="A1137" s="28" t="s">
        <v>11568</v>
      </c>
      <c r="B1137" s="28"/>
      <c r="C1137" s="28" t="s">
        <v>3966</v>
      </c>
      <c r="D1137" s="29">
        <v>8903</v>
      </c>
      <c r="E1137" s="29"/>
      <c r="F1137" s="28" t="s">
        <v>7253</v>
      </c>
      <c r="G1137" s="29">
        <v>32820</v>
      </c>
      <c r="H1137" s="29"/>
      <c r="I1137" s="28" t="s">
        <v>9079</v>
      </c>
      <c r="J1137" s="29">
        <v>143300</v>
      </c>
      <c r="K1137" s="224"/>
      <c r="L1137" s="224"/>
      <c r="M1137" s="133"/>
      <c r="V1137" s="3" t="s">
        <v>1148</v>
      </c>
      <c r="W1137" s="4">
        <v>1750</v>
      </c>
      <c r="AD1137"/>
      <c r="AE1137"/>
    </row>
    <row r="1138" spans="1:31" x14ac:dyDescent="0.25">
      <c r="A1138" s="28" t="s">
        <v>11569</v>
      </c>
      <c r="B1138" s="28"/>
      <c r="C1138" s="28" t="s">
        <v>3967</v>
      </c>
      <c r="D1138" s="29">
        <v>8903</v>
      </c>
      <c r="E1138" s="29"/>
      <c r="F1138" s="28" t="s">
        <v>7254</v>
      </c>
      <c r="G1138" s="29">
        <v>32950</v>
      </c>
      <c r="H1138" s="29"/>
      <c r="I1138" s="28" t="s">
        <v>9080</v>
      </c>
      <c r="J1138" s="29">
        <v>142500</v>
      </c>
      <c r="K1138" s="224"/>
      <c r="L1138" s="224"/>
      <c r="M1138" s="133"/>
      <c r="V1138" s="3" t="s">
        <v>1149</v>
      </c>
      <c r="W1138" s="4">
        <v>1750</v>
      </c>
      <c r="AD1138"/>
      <c r="AE1138"/>
    </row>
    <row r="1139" spans="1:31" x14ac:dyDescent="0.25">
      <c r="A1139" s="28" t="s">
        <v>11570</v>
      </c>
      <c r="B1139" s="28"/>
      <c r="C1139" s="28" t="s">
        <v>3968</v>
      </c>
      <c r="D1139" s="29">
        <v>8905</v>
      </c>
      <c r="E1139" s="29"/>
      <c r="F1139" s="28" t="s">
        <v>7255</v>
      </c>
      <c r="G1139" s="29">
        <v>32980</v>
      </c>
      <c r="H1139" s="29"/>
      <c r="I1139" s="28" t="s">
        <v>9081</v>
      </c>
      <c r="J1139" s="29">
        <v>144800</v>
      </c>
      <c r="K1139" s="224"/>
      <c r="L1139" s="224"/>
      <c r="M1139" s="133"/>
      <c r="V1139" s="3" t="s">
        <v>1150</v>
      </c>
      <c r="W1139" s="4">
        <v>1750</v>
      </c>
      <c r="AD1139"/>
      <c r="AE1139"/>
    </row>
    <row r="1140" spans="1:31" x14ac:dyDescent="0.25">
      <c r="A1140" s="28" t="s">
        <v>11571</v>
      </c>
      <c r="B1140" s="28"/>
      <c r="C1140" s="28" t="s">
        <v>3969</v>
      </c>
      <c r="D1140" s="29">
        <v>8905</v>
      </c>
      <c r="E1140" s="29"/>
      <c r="F1140" s="28" t="s">
        <v>7256</v>
      </c>
      <c r="G1140" s="29">
        <v>33100</v>
      </c>
      <c r="H1140" s="29"/>
      <c r="I1140" s="28" t="s">
        <v>9082</v>
      </c>
      <c r="J1140" s="29">
        <v>145800</v>
      </c>
      <c r="K1140" s="224"/>
      <c r="L1140" s="224"/>
      <c r="M1140" s="133"/>
      <c r="V1140" s="3" t="s">
        <v>1151</v>
      </c>
      <c r="W1140" s="4">
        <v>1750</v>
      </c>
      <c r="AD1140"/>
      <c r="AE1140"/>
    </row>
    <row r="1141" spans="1:31" x14ac:dyDescent="0.25">
      <c r="A1141" s="28" t="s">
        <v>11572</v>
      </c>
      <c r="B1141" s="28"/>
      <c r="C1141" s="28" t="s">
        <v>3970</v>
      </c>
      <c r="D1141" s="29">
        <v>8905</v>
      </c>
      <c r="E1141" s="29"/>
      <c r="F1141" s="28" t="s">
        <v>7257</v>
      </c>
      <c r="G1141" s="29">
        <v>33130</v>
      </c>
      <c r="H1141" s="29"/>
      <c r="I1141" s="28" t="s">
        <v>9083</v>
      </c>
      <c r="J1141" s="29"/>
      <c r="K1141" s="224"/>
      <c r="L1141" s="224"/>
      <c r="M1141" s="133"/>
      <c r="V1141" s="3" t="s">
        <v>1152</v>
      </c>
      <c r="W1141" s="4">
        <v>1750</v>
      </c>
      <c r="AD1141"/>
      <c r="AE1141"/>
    </row>
    <row r="1142" spans="1:31" x14ac:dyDescent="0.25">
      <c r="A1142" s="28" t="s">
        <v>11573</v>
      </c>
      <c r="B1142" s="28"/>
      <c r="C1142" s="28" t="s">
        <v>3971</v>
      </c>
      <c r="D1142" s="29">
        <v>8907</v>
      </c>
      <c r="E1142" s="29"/>
      <c r="F1142" s="28" t="s">
        <v>7258</v>
      </c>
      <c r="G1142" s="29">
        <v>33150</v>
      </c>
      <c r="H1142" s="29"/>
      <c r="I1142" s="28" t="s">
        <v>9084</v>
      </c>
      <c r="J1142" s="29">
        <v>148700</v>
      </c>
      <c r="K1142" s="224"/>
      <c r="L1142" s="224"/>
      <c r="M1142" s="133"/>
      <c r="V1142" s="3" t="s">
        <v>1153</v>
      </c>
      <c r="W1142" s="4">
        <v>1750</v>
      </c>
      <c r="AD1142"/>
      <c r="AE1142"/>
    </row>
    <row r="1143" spans="1:31" x14ac:dyDescent="0.25">
      <c r="A1143" s="28" t="s">
        <v>11574</v>
      </c>
      <c r="B1143" s="28"/>
      <c r="C1143" s="28" t="s">
        <v>3972</v>
      </c>
      <c r="D1143" s="29">
        <v>8906</v>
      </c>
      <c r="E1143" s="29"/>
      <c r="F1143" s="28" t="s">
        <v>7259</v>
      </c>
      <c r="G1143" s="29">
        <v>32780</v>
      </c>
      <c r="H1143" s="29"/>
      <c r="I1143" s="28" t="s">
        <v>9085</v>
      </c>
      <c r="J1143" s="29">
        <v>147600</v>
      </c>
      <c r="K1143" s="224"/>
      <c r="L1143" s="224"/>
      <c r="M1143" s="133"/>
      <c r="V1143" s="3" t="s">
        <v>1154</v>
      </c>
      <c r="W1143" s="4">
        <v>1750</v>
      </c>
      <c r="AD1143"/>
      <c r="AE1143"/>
    </row>
    <row r="1144" spans="1:31" x14ac:dyDescent="0.25">
      <c r="A1144" s="28" t="s">
        <v>11575</v>
      </c>
      <c r="B1144" s="28"/>
      <c r="C1144" s="28" t="s">
        <v>3973</v>
      </c>
      <c r="D1144" s="29">
        <v>8906</v>
      </c>
      <c r="E1144" s="29"/>
      <c r="F1144" s="28" t="s">
        <v>7260</v>
      </c>
      <c r="G1144" s="29">
        <v>33140</v>
      </c>
      <c r="H1144" s="29"/>
      <c r="I1144" s="28" t="s">
        <v>9086</v>
      </c>
      <c r="J1144" s="29">
        <v>149400</v>
      </c>
      <c r="K1144" s="224"/>
      <c r="L1144" s="224"/>
      <c r="M1144" s="133"/>
      <c r="V1144" s="3" t="s">
        <v>1155</v>
      </c>
      <c r="W1144" s="4">
        <v>1750</v>
      </c>
      <c r="AD1144"/>
      <c r="AE1144"/>
    </row>
    <row r="1145" spans="1:31" x14ac:dyDescent="0.25">
      <c r="A1145" s="28" t="s">
        <v>11576</v>
      </c>
      <c r="B1145" s="28"/>
      <c r="C1145" s="28" t="s">
        <v>3974</v>
      </c>
      <c r="D1145" s="29">
        <v>8906</v>
      </c>
      <c r="E1145" s="29"/>
      <c r="F1145" s="28" t="s">
        <v>7261</v>
      </c>
      <c r="G1145" s="29">
        <v>33040</v>
      </c>
      <c r="H1145" s="29"/>
      <c r="I1145" s="28" t="s">
        <v>9087</v>
      </c>
      <c r="J1145" s="29">
        <v>152800</v>
      </c>
      <c r="K1145" s="224"/>
      <c r="L1145" s="224"/>
      <c r="M1145" s="133"/>
      <c r="V1145" s="3" t="s">
        <v>1156</v>
      </c>
      <c r="W1145" s="4">
        <v>1750</v>
      </c>
      <c r="AD1145"/>
      <c r="AE1145"/>
    </row>
    <row r="1146" spans="1:31" x14ac:dyDescent="0.25">
      <c r="A1146" s="28" t="s">
        <v>11577</v>
      </c>
      <c r="B1146" s="28"/>
      <c r="C1146" s="28" t="s">
        <v>3975</v>
      </c>
      <c r="D1146" s="29">
        <v>8910</v>
      </c>
      <c r="E1146" s="29"/>
      <c r="F1146" s="28" t="s">
        <v>7262</v>
      </c>
      <c r="G1146" s="29">
        <v>32910</v>
      </c>
      <c r="H1146" s="29"/>
      <c r="I1146" s="28" t="s">
        <v>9088</v>
      </c>
      <c r="J1146" s="29">
        <v>153700</v>
      </c>
      <c r="K1146" s="224"/>
      <c r="L1146" s="224"/>
      <c r="M1146" s="133"/>
      <c r="V1146" s="3" t="s">
        <v>1157</v>
      </c>
      <c r="W1146" s="4">
        <v>1750</v>
      </c>
      <c r="AD1146"/>
      <c r="AE1146"/>
    </row>
    <row r="1147" spans="1:31" x14ac:dyDescent="0.25">
      <c r="A1147" s="28" t="s">
        <v>11578</v>
      </c>
      <c r="B1147" s="28"/>
      <c r="C1147" s="28" t="s">
        <v>3976</v>
      </c>
      <c r="D1147" s="29">
        <v>8912</v>
      </c>
      <c r="E1147" s="29"/>
      <c r="F1147" s="28" t="s">
        <v>7263</v>
      </c>
      <c r="G1147" s="29">
        <v>32900</v>
      </c>
      <c r="H1147" s="29"/>
      <c r="I1147" s="28" t="s">
        <v>9089</v>
      </c>
      <c r="J1147" s="29">
        <v>154500</v>
      </c>
      <c r="K1147" s="224"/>
      <c r="L1147" s="224"/>
      <c r="M1147" s="133"/>
      <c r="V1147" s="3" t="s">
        <v>1158</v>
      </c>
      <c r="W1147" s="4">
        <v>1750</v>
      </c>
      <c r="AD1147"/>
      <c r="AE1147"/>
    </row>
    <row r="1148" spans="1:31" x14ac:dyDescent="0.25">
      <c r="A1148" s="28" t="s">
        <v>11579</v>
      </c>
      <c r="B1148" s="28"/>
      <c r="C1148" s="28" t="s">
        <v>3977</v>
      </c>
      <c r="D1148" s="29">
        <v>8914</v>
      </c>
      <c r="E1148" s="29"/>
      <c r="F1148" s="28" t="s">
        <v>7264</v>
      </c>
      <c r="G1148" s="29">
        <v>32870</v>
      </c>
      <c r="H1148" s="29"/>
      <c r="I1148" s="28" t="s">
        <v>9090</v>
      </c>
      <c r="J1148" s="29"/>
      <c r="K1148" s="224"/>
      <c r="L1148" s="224"/>
      <c r="M1148" s="133"/>
      <c r="V1148" s="3" t="s">
        <v>1159</v>
      </c>
      <c r="W1148" s="4">
        <v>1750</v>
      </c>
      <c r="AD1148"/>
      <c r="AE1148"/>
    </row>
    <row r="1149" spans="1:31" x14ac:dyDescent="0.25">
      <c r="A1149" s="28" t="s">
        <v>11580</v>
      </c>
      <c r="B1149" s="28"/>
      <c r="C1149" s="28" t="s">
        <v>3978</v>
      </c>
      <c r="D1149" s="29">
        <v>8913</v>
      </c>
      <c r="E1149" s="29"/>
      <c r="F1149" s="28" t="s">
        <v>7265</v>
      </c>
      <c r="G1149" s="29">
        <v>32580</v>
      </c>
      <c r="H1149" s="29"/>
      <c r="I1149" s="28" t="s">
        <v>9091</v>
      </c>
      <c r="J1149" s="29">
        <v>152000</v>
      </c>
      <c r="K1149" s="224"/>
      <c r="L1149" s="224"/>
      <c r="M1149" s="133"/>
      <c r="V1149" s="3" t="s">
        <v>1160</v>
      </c>
      <c r="W1149" s="4">
        <v>1750</v>
      </c>
      <c r="AD1149"/>
      <c r="AE1149"/>
    </row>
    <row r="1150" spans="1:31" x14ac:dyDescent="0.25">
      <c r="A1150" s="28" t="s">
        <v>11581</v>
      </c>
      <c r="B1150" s="28"/>
      <c r="C1150" s="28" t="s">
        <v>3979</v>
      </c>
      <c r="D1150" s="29">
        <v>8915</v>
      </c>
      <c r="E1150" s="29"/>
      <c r="F1150" s="28" t="s">
        <v>7266</v>
      </c>
      <c r="G1150" s="29">
        <v>32360</v>
      </c>
      <c r="H1150" s="29"/>
      <c r="I1150" s="28" t="s">
        <v>9092</v>
      </c>
      <c r="J1150" s="29">
        <v>147500</v>
      </c>
      <c r="K1150" s="224"/>
      <c r="L1150" s="224"/>
      <c r="M1150" s="133"/>
      <c r="V1150" s="3" t="s">
        <v>1161</v>
      </c>
      <c r="W1150" s="4">
        <v>1750</v>
      </c>
      <c r="AD1150"/>
      <c r="AE1150"/>
    </row>
    <row r="1151" spans="1:31" x14ac:dyDescent="0.25">
      <c r="A1151" s="28" t="s">
        <v>11582</v>
      </c>
      <c r="B1151" s="28"/>
      <c r="C1151" s="28" t="s">
        <v>3980</v>
      </c>
      <c r="D1151" s="29">
        <v>8919</v>
      </c>
      <c r="E1151" s="29"/>
      <c r="F1151" s="28" t="s">
        <v>7267</v>
      </c>
      <c r="G1151" s="29">
        <v>32490</v>
      </c>
      <c r="H1151" s="29"/>
      <c r="I1151" s="28" t="s">
        <v>9093</v>
      </c>
      <c r="J1151" s="29">
        <v>149800</v>
      </c>
      <c r="K1151" s="224"/>
      <c r="L1151" s="224"/>
      <c r="M1151" s="133"/>
      <c r="V1151" s="3" t="s">
        <v>1162</v>
      </c>
      <c r="W1151" s="4">
        <v>1750</v>
      </c>
      <c r="AD1151"/>
      <c r="AE1151"/>
    </row>
    <row r="1152" spans="1:31" x14ac:dyDescent="0.25">
      <c r="A1152" s="28" t="s">
        <v>11583</v>
      </c>
      <c r="B1152" s="28"/>
      <c r="C1152" s="28" t="s">
        <v>3981</v>
      </c>
      <c r="D1152" s="29">
        <v>8919</v>
      </c>
      <c r="E1152" s="29"/>
      <c r="F1152" s="28" t="s">
        <v>7268</v>
      </c>
      <c r="G1152" s="29">
        <v>32480</v>
      </c>
      <c r="H1152" s="29"/>
      <c r="I1152" s="28" t="s">
        <v>9094</v>
      </c>
      <c r="J1152" s="29">
        <v>151200</v>
      </c>
      <c r="K1152" s="224"/>
      <c r="L1152" s="224"/>
      <c r="M1152" s="133"/>
      <c r="V1152" s="3" t="s">
        <v>1163</v>
      </c>
      <c r="W1152" s="4">
        <v>1750</v>
      </c>
      <c r="AD1152"/>
      <c r="AE1152"/>
    </row>
    <row r="1153" spans="1:31" x14ac:dyDescent="0.25">
      <c r="A1153" s="28" t="s">
        <v>11584</v>
      </c>
      <c r="B1153" s="28"/>
      <c r="C1153" s="28" t="s">
        <v>3982</v>
      </c>
      <c r="D1153" s="29">
        <v>8925</v>
      </c>
      <c r="E1153" s="29"/>
      <c r="F1153" s="28" t="s">
        <v>7269</v>
      </c>
      <c r="G1153" s="29">
        <v>32370</v>
      </c>
      <c r="H1153" s="29"/>
      <c r="I1153" s="28" t="s">
        <v>9095</v>
      </c>
      <c r="J1153" s="29">
        <v>148000</v>
      </c>
      <c r="K1153" s="224"/>
      <c r="L1153" s="224"/>
      <c r="M1153" s="133"/>
      <c r="V1153" s="3" t="s">
        <v>1164</v>
      </c>
      <c r="W1153" s="4">
        <v>1750</v>
      </c>
      <c r="AD1153"/>
      <c r="AE1153"/>
    </row>
    <row r="1154" spans="1:31" x14ac:dyDescent="0.25">
      <c r="A1154" s="28" t="s">
        <v>11585</v>
      </c>
      <c r="B1154" s="28"/>
      <c r="C1154" s="28" t="s">
        <v>3983</v>
      </c>
      <c r="D1154" s="29">
        <v>8929</v>
      </c>
      <c r="E1154" s="29"/>
      <c r="F1154" s="28" t="s">
        <v>7270</v>
      </c>
      <c r="G1154" s="29">
        <v>32450</v>
      </c>
      <c r="H1154" s="29"/>
      <c r="I1154" s="28" t="s">
        <v>9096</v>
      </c>
      <c r="J1154" s="29">
        <v>146500</v>
      </c>
      <c r="K1154" s="224"/>
      <c r="L1154" s="224"/>
      <c r="M1154" s="133"/>
      <c r="V1154" s="3" t="s">
        <v>1165</v>
      </c>
      <c r="W1154" s="4">
        <v>1750</v>
      </c>
      <c r="AD1154"/>
      <c r="AE1154"/>
    </row>
    <row r="1155" spans="1:31" x14ac:dyDescent="0.25">
      <c r="A1155" s="28" t="s">
        <v>11586</v>
      </c>
      <c r="B1155" s="28"/>
      <c r="C1155" s="28" t="s">
        <v>3984</v>
      </c>
      <c r="D1155" s="29">
        <v>8932</v>
      </c>
      <c r="E1155" s="29"/>
      <c r="F1155" s="28" t="s">
        <v>7271</v>
      </c>
      <c r="G1155" s="29">
        <v>32930</v>
      </c>
      <c r="H1155" s="29"/>
      <c r="I1155" s="28" t="s">
        <v>9097</v>
      </c>
      <c r="J1155" s="29"/>
      <c r="K1155" s="224"/>
      <c r="L1155" s="224"/>
      <c r="M1155" s="133"/>
      <c r="V1155" s="3" t="s">
        <v>1166</v>
      </c>
      <c r="W1155" s="4">
        <v>1750</v>
      </c>
      <c r="AD1155"/>
      <c r="AE1155"/>
    </row>
    <row r="1156" spans="1:31" x14ac:dyDescent="0.25">
      <c r="A1156" s="28" t="s">
        <v>11587</v>
      </c>
      <c r="B1156" s="28"/>
      <c r="C1156" s="28" t="s">
        <v>3985</v>
      </c>
      <c r="D1156" s="29">
        <v>8932</v>
      </c>
      <c r="E1156" s="29"/>
      <c r="F1156" s="28" t="s">
        <v>7272</v>
      </c>
      <c r="G1156" s="29">
        <v>32990</v>
      </c>
      <c r="H1156" s="29"/>
      <c r="I1156" s="28" t="s">
        <v>9098</v>
      </c>
      <c r="J1156" s="29">
        <v>145700</v>
      </c>
      <c r="K1156" s="224"/>
      <c r="L1156" s="224"/>
      <c r="M1156" s="133"/>
      <c r="V1156" s="3" t="s">
        <v>1167</v>
      </c>
      <c r="W1156" s="4">
        <v>1750</v>
      </c>
      <c r="AD1156"/>
      <c r="AE1156"/>
    </row>
    <row r="1157" spans="1:31" x14ac:dyDescent="0.25">
      <c r="A1157" s="28" t="s">
        <v>11588</v>
      </c>
      <c r="B1157" s="28"/>
      <c r="C1157" s="28" t="s">
        <v>3986</v>
      </c>
      <c r="D1157" s="29">
        <v>8937</v>
      </c>
      <c r="E1157" s="29"/>
      <c r="F1157" s="28" t="s">
        <v>7273</v>
      </c>
      <c r="G1157" s="29">
        <v>32760</v>
      </c>
      <c r="H1157" s="29"/>
      <c r="I1157" s="28" t="s">
        <v>9099</v>
      </c>
      <c r="J1157" s="29">
        <v>143700</v>
      </c>
      <c r="K1157" s="224"/>
      <c r="L1157" s="224"/>
      <c r="M1157" s="133"/>
      <c r="V1157" s="3" t="s">
        <v>1168</v>
      </c>
      <c r="W1157" s="4">
        <v>1750</v>
      </c>
      <c r="AD1157"/>
      <c r="AE1157"/>
    </row>
    <row r="1158" spans="1:31" x14ac:dyDescent="0.25">
      <c r="A1158" s="28" t="s">
        <v>11589</v>
      </c>
      <c r="B1158" s="28"/>
      <c r="C1158" s="28" t="s">
        <v>3987</v>
      </c>
      <c r="D1158" s="29">
        <v>8935</v>
      </c>
      <c r="E1158" s="29"/>
      <c r="F1158" s="28" t="s">
        <v>7274</v>
      </c>
      <c r="G1158" s="29"/>
      <c r="H1158" s="29"/>
      <c r="I1158" s="28" t="s">
        <v>9100</v>
      </c>
      <c r="J1158" s="29">
        <v>139200</v>
      </c>
      <c r="K1158" s="224"/>
      <c r="L1158" s="224"/>
      <c r="M1158" s="133"/>
      <c r="V1158" s="3" t="s">
        <v>1169</v>
      </c>
      <c r="W1158" s="4">
        <v>1750</v>
      </c>
      <c r="AD1158"/>
      <c r="AE1158"/>
    </row>
    <row r="1159" spans="1:31" x14ac:dyDescent="0.25">
      <c r="A1159" s="28" t="s">
        <v>11590</v>
      </c>
      <c r="B1159" s="28"/>
      <c r="C1159" s="28" t="s">
        <v>3988</v>
      </c>
      <c r="D1159" s="29">
        <v>8935</v>
      </c>
      <c r="E1159" s="29"/>
      <c r="F1159" s="28" t="s">
        <v>7275</v>
      </c>
      <c r="G1159" s="29"/>
      <c r="H1159" s="29"/>
      <c r="I1159" s="28" t="s">
        <v>9101</v>
      </c>
      <c r="J1159" s="29">
        <v>141700</v>
      </c>
      <c r="K1159" s="224"/>
      <c r="L1159" s="224"/>
      <c r="M1159" s="133"/>
      <c r="V1159" s="3" t="s">
        <v>1170</v>
      </c>
      <c r="W1159" s="4">
        <v>1750</v>
      </c>
      <c r="AD1159"/>
      <c r="AE1159"/>
    </row>
    <row r="1160" spans="1:31" x14ac:dyDescent="0.25">
      <c r="A1160" s="28" t="s">
        <v>11591</v>
      </c>
      <c r="B1160" s="28"/>
      <c r="C1160" s="28" t="s">
        <v>3989</v>
      </c>
      <c r="D1160" s="29">
        <v>8941</v>
      </c>
      <c r="E1160" s="29"/>
      <c r="F1160" s="28" t="s">
        <v>7276</v>
      </c>
      <c r="G1160" s="29"/>
      <c r="H1160" s="29"/>
      <c r="I1160" s="28" t="s">
        <v>9102</v>
      </c>
      <c r="J1160" s="29">
        <v>143600</v>
      </c>
      <c r="K1160" s="224"/>
      <c r="L1160" s="224"/>
      <c r="M1160" s="133"/>
      <c r="V1160" s="3" t="s">
        <v>1171</v>
      </c>
      <c r="W1160" s="4">
        <v>1750</v>
      </c>
      <c r="AD1160"/>
      <c r="AE1160"/>
    </row>
    <row r="1161" spans="1:31" x14ac:dyDescent="0.25">
      <c r="A1161" s="28" t="s">
        <v>11592</v>
      </c>
      <c r="B1161" s="28"/>
      <c r="C1161" s="28" t="s">
        <v>3990</v>
      </c>
      <c r="D1161" s="29">
        <v>8945</v>
      </c>
      <c r="E1161" s="29"/>
      <c r="F1161" s="28" t="s">
        <v>7277</v>
      </c>
      <c r="G1161" s="29">
        <v>32870</v>
      </c>
      <c r="H1161" s="29"/>
      <c r="I1161" s="28" t="s">
        <v>9103</v>
      </c>
      <c r="J1161" s="29">
        <v>142500</v>
      </c>
      <c r="K1161" s="224"/>
      <c r="L1161" s="224"/>
      <c r="M1161" s="133"/>
      <c r="V1161" s="3" t="s">
        <v>1172</v>
      </c>
      <c r="W1161" s="4">
        <v>1750</v>
      </c>
      <c r="AD1161"/>
      <c r="AE1161"/>
    </row>
    <row r="1162" spans="1:31" x14ac:dyDescent="0.25">
      <c r="A1162" s="28" t="s">
        <v>11593</v>
      </c>
      <c r="B1162" s="28"/>
      <c r="C1162" s="28" t="s">
        <v>3991</v>
      </c>
      <c r="D1162" s="29">
        <v>8950</v>
      </c>
      <c r="E1162" s="29"/>
      <c r="F1162" s="28" t="s">
        <v>7278</v>
      </c>
      <c r="G1162" s="29">
        <v>32830</v>
      </c>
      <c r="H1162" s="29"/>
      <c r="I1162" s="28" t="s">
        <v>9104</v>
      </c>
      <c r="J1162" s="29"/>
      <c r="K1162" s="224"/>
      <c r="L1162" s="224"/>
      <c r="M1162" s="133"/>
      <c r="V1162" s="3" t="s">
        <v>1173</v>
      </c>
      <c r="W1162" s="4">
        <v>1750</v>
      </c>
      <c r="AD1162"/>
      <c r="AE1162"/>
    </row>
    <row r="1163" spans="1:31" x14ac:dyDescent="0.25">
      <c r="A1163" s="28" t="s">
        <v>11594</v>
      </c>
      <c r="B1163" s="28"/>
      <c r="C1163" s="28" t="s">
        <v>3992</v>
      </c>
      <c r="D1163" s="29">
        <v>8952</v>
      </c>
      <c r="E1163" s="29"/>
      <c r="F1163" s="28" t="s">
        <v>7279</v>
      </c>
      <c r="G1163" s="29">
        <v>32740</v>
      </c>
      <c r="H1163" s="29"/>
      <c r="I1163" s="28" t="s">
        <v>9105</v>
      </c>
      <c r="J1163" s="29">
        <v>140700</v>
      </c>
      <c r="K1163" s="224"/>
      <c r="L1163" s="224"/>
      <c r="M1163" s="133"/>
      <c r="V1163" s="3" t="s">
        <v>1174</v>
      </c>
      <c r="W1163" s="4">
        <v>1750</v>
      </c>
      <c r="AD1163"/>
      <c r="AE1163"/>
    </row>
    <row r="1164" spans="1:31" x14ac:dyDescent="0.25">
      <c r="A1164" s="28" t="s">
        <v>11595</v>
      </c>
      <c r="B1164" s="28"/>
      <c r="C1164" s="28" t="s">
        <v>3993</v>
      </c>
      <c r="D1164" s="29">
        <v>8952</v>
      </c>
      <c r="E1164" s="29"/>
      <c r="F1164" s="28" t="s">
        <v>7280</v>
      </c>
      <c r="G1164" s="29">
        <v>32820</v>
      </c>
      <c r="H1164" s="29"/>
      <c r="I1164" s="28" t="s">
        <v>9106</v>
      </c>
      <c r="J1164" s="29">
        <v>141200</v>
      </c>
      <c r="K1164" s="224"/>
      <c r="L1164" s="224"/>
      <c r="M1164" s="133"/>
      <c r="V1164" s="3" t="s">
        <v>1175</v>
      </c>
      <c r="W1164" s="4">
        <v>1750</v>
      </c>
      <c r="AD1164"/>
      <c r="AE1164"/>
    </row>
    <row r="1165" spans="1:31" x14ac:dyDescent="0.25">
      <c r="A1165" s="28" t="s">
        <v>11596</v>
      </c>
      <c r="B1165" s="28"/>
      <c r="C1165" s="28" t="s">
        <v>3994</v>
      </c>
      <c r="D1165" s="29">
        <v>8954</v>
      </c>
      <c r="E1165" s="29"/>
      <c r="F1165" s="28" t="s">
        <v>7281</v>
      </c>
      <c r="G1165" s="29">
        <v>32830</v>
      </c>
      <c r="H1165" s="29"/>
      <c r="I1165" s="28" t="s">
        <v>9107</v>
      </c>
      <c r="J1165" s="29"/>
      <c r="K1165" s="224"/>
      <c r="L1165" s="224"/>
      <c r="M1165" s="133"/>
      <c r="V1165" s="3" t="s">
        <v>1176</v>
      </c>
      <c r="W1165" s="4">
        <v>1750</v>
      </c>
      <c r="AD1165"/>
      <c r="AE1165"/>
    </row>
    <row r="1166" spans="1:31" x14ac:dyDescent="0.25">
      <c r="A1166" s="28" t="s">
        <v>11597</v>
      </c>
      <c r="B1166" s="28"/>
      <c r="C1166" s="28" t="s">
        <v>3995</v>
      </c>
      <c r="D1166" s="29">
        <v>8954</v>
      </c>
      <c r="E1166" s="29"/>
      <c r="F1166" s="28" t="s">
        <v>7282</v>
      </c>
      <c r="G1166" s="29">
        <v>32770</v>
      </c>
      <c r="H1166" s="29"/>
      <c r="I1166" s="28" t="s">
        <v>9108</v>
      </c>
      <c r="J1166" s="29">
        <v>137600</v>
      </c>
      <c r="K1166" s="224"/>
      <c r="L1166" s="224"/>
      <c r="M1166" s="133"/>
      <c r="V1166" s="3" t="s">
        <v>1177</v>
      </c>
      <c r="W1166" s="4">
        <v>1750</v>
      </c>
      <c r="AD1166"/>
      <c r="AE1166"/>
    </row>
    <row r="1167" spans="1:31" x14ac:dyDescent="0.25">
      <c r="A1167" s="28" t="s">
        <v>11598</v>
      </c>
      <c r="B1167" s="28"/>
      <c r="C1167" s="28" t="s">
        <v>3996</v>
      </c>
      <c r="D1167" s="29">
        <v>8956</v>
      </c>
      <c r="E1167" s="29"/>
      <c r="F1167" s="28" t="s">
        <v>7283</v>
      </c>
      <c r="G1167" s="29">
        <v>32670</v>
      </c>
      <c r="H1167" s="29"/>
      <c r="I1167" s="28" t="s">
        <v>9109</v>
      </c>
      <c r="J1167" s="29">
        <v>136000</v>
      </c>
      <c r="K1167" s="224"/>
      <c r="L1167" s="224"/>
      <c r="M1167" s="133"/>
      <c r="V1167" s="3" t="s">
        <v>1178</v>
      </c>
      <c r="W1167" s="4">
        <v>1750</v>
      </c>
      <c r="AD1167"/>
      <c r="AE1167"/>
    </row>
    <row r="1168" spans="1:31" x14ac:dyDescent="0.25">
      <c r="A1168" s="28" t="s">
        <v>11599</v>
      </c>
      <c r="B1168" s="28"/>
      <c r="C1168" s="28" t="s">
        <v>3997</v>
      </c>
      <c r="D1168" s="29">
        <v>8958</v>
      </c>
      <c r="E1168" s="29"/>
      <c r="F1168" s="28" t="s">
        <v>7284</v>
      </c>
      <c r="G1168" s="29">
        <v>32780</v>
      </c>
      <c r="H1168" s="29"/>
      <c r="I1168" s="28" t="s">
        <v>9110</v>
      </c>
      <c r="J1168" s="29">
        <v>136500</v>
      </c>
      <c r="K1168" s="224"/>
      <c r="L1168" s="224"/>
      <c r="M1168" s="133"/>
      <c r="V1168" s="3" t="s">
        <v>1179</v>
      </c>
      <c r="W1168" s="4">
        <v>1750</v>
      </c>
      <c r="AD1168"/>
      <c r="AE1168"/>
    </row>
    <row r="1169" spans="1:31" x14ac:dyDescent="0.25">
      <c r="A1169" s="28" t="s">
        <v>11600</v>
      </c>
      <c r="B1169" s="28"/>
      <c r="C1169" s="28" t="s">
        <v>3998</v>
      </c>
      <c r="D1169" s="29">
        <v>8959</v>
      </c>
      <c r="E1169" s="29"/>
      <c r="F1169" s="28" t="s">
        <v>7285</v>
      </c>
      <c r="G1169" s="29">
        <v>32770</v>
      </c>
      <c r="H1169" s="29"/>
      <c r="I1169" s="28" t="s">
        <v>9111</v>
      </c>
      <c r="J1169" s="29"/>
      <c r="K1169" s="224"/>
      <c r="L1169" s="224"/>
      <c r="M1169" s="133"/>
      <c r="V1169" s="3" t="s">
        <v>1180</v>
      </c>
      <c r="W1169" s="4">
        <v>1750</v>
      </c>
      <c r="AD1169"/>
      <c r="AE1169"/>
    </row>
    <row r="1170" spans="1:31" x14ac:dyDescent="0.25">
      <c r="A1170" s="28" t="s">
        <v>11601</v>
      </c>
      <c r="B1170" s="28"/>
      <c r="C1170" s="28" t="s">
        <v>3999</v>
      </c>
      <c r="D1170" s="29">
        <v>8962</v>
      </c>
      <c r="E1170" s="29"/>
      <c r="F1170" s="28" t="s">
        <v>7286</v>
      </c>
      <c r="G1170" s="29">
        <v>32760</v>
      </c>
      <c r="H1170" s="29"/>
      <c r="I1170" s="28" t="s">
        <v>9112</v>
      </c>
      <c r="J1170" s="29">
        <v>137000</v>
      </c>
      <c r="K1170" s="224"/>
      <c r="L1170" s="224"/>
      <c r="M1170" s="133"/>
      <c r="V1170" s="3" t="s">
        <v>1181</v>
      </c>
      <c r="W1170" s="4">
        <v>1750</v>
      </c>
      <c r="AD1170"/>
      <c r="AE1170"/>
    </row>
    <row r="1171" spans="1:31" x14ac:dyDescent="0.25">
      <c r="A1171" s="28" t="s">
        <v>11602</v>
      </c>
      <c r="B1171" s="28"/>
      <c r="C1171" s="28" t="s">
        <v>4000</v>
      </c>
      <c r="D1171" s="29">
        <v>8964</v>
      </c>
      <c r="E1171" s="29"/>
      <c r="F1171" s="28" t="s">
        <v>7287</v>
      </c>
      <c r="G1171" s="29">
        <v>32810</v>
      </c>
      <c r="H1171" s="29"/>
      <c r="I1171" s="28" t="s">
        <v>9113</v>
      </c>
      <c r="J1171" s="29">
        <v>134400</v>
      </c>
      <c r="K1171" s="224"/>
      <c r="L1171" s="224"/>
      <c r="M1171" s="133"/>
      <c r="V1171" s="3" t="s">
        <v>1182</v>
      </c>
      <c r="W1171" s="4">
        <v>1750</v>
      </c>
      <c r="AD1171"/>
      <c r="AE1171"/>
    </row>
    <row r="1172" spans="1:31" x14ac:dyDescent="0.25">
      <c r="A1172" s="28" t="s">
        <v>11603</v>
      </c>
      <c r="B1172" s="28"/>
      <c r="C1172" s="28" t="s">
        <v>4001</v>
      </c>
      <c r="D1172" s="29">
        <v>8969</v>
      </c>
      <c r="E1172" s="29"/>
      <c r="F1172" s="28" t="s">
        <v>7288</v>
      </c>
      <c r="G1172" s="29">
        <v>32820</v>
      </c>
      <c r="H1172" s="29"/>
      <c r="I1172" s="28" t="s">
        <v>9114</v>
      </c>
      <c r="J1172" s="29">
        <v>132600</v>
      </c>
      <c r="K1172" s="224"/>
      <c r="L1172" s="224"/>
      <c r="M1172" s="133"/>
      <c r="V1172" s="3" t="s">
        <v>1183</v>
      </c>
      <c r="W1172" s="4">
        <v>1750</v>
      </c>
      <c r="AD1172"/>
      <c r="AE1172"/>
    </row>
    <row r="1173" spans="1:31" x14ac:dyDescent="0.25">
      <c r="A1173" s="28" t="s">
        <v>11604</v>
      </c>
      <c r="B1173" s="28"/>
      <c r="C1173" s="28" t="s">
        <v>4002</v>
      </c>
      <c r="D1173" s="29">
        <v>8969</v>
      </c>
      <c r="E1173" s="29"/>
      <c r="F1173" s="28" t="s">
        <v>7289</v>
      </c>
      <c r="G1173" s="29">
        <v>32800</v>
      </c>
      <c r="H1173" s="29"/>
      <c r="I1173" s="28" t="s">
        <v>9115</v>
      </c>
      <c r="J1173" s="29"/>
      <c r="K1173" s="224"/>
      <c r="L1173" s="224"/>
      <c r="M1173" s="133"/>
      <c r="V1173" s="3" t="s">
        <v>1184</v>
      </c>
      <c r="W1173" s="4">
        <v>1750</v>
      </c>
      <c r="AD1173"/>
      <c r="AE1173"/>
    </row>
    <row r="1174" spans="1:31" x14ac:dyDescent="0.25">
      <c r="A1174" s="28" t="s">
        <v>11605</v>
      </c>
      <c r="B1174" s="28"/>
      <c r="C1174" s="28" t="s">
        <v>4003</v>
      </c>
      <c r="D1174" s="29">
        <v>8969</v>
      </c>
      <c r="E1174" s="29"/>
      <c r="F1174" s="28" t="s">
        <v>7290</v>
      </c>
      <c r="G1174" s="29">
        <v>32830</v>
      </c>
      <c r="H1174" s="29"/>
      <c r="I1174" s="28" t="s">
        <v>9116</v>
      </c>
      <c r="J1174" s="29"/>
      <c r="K1174" s="224"/>
      <c r="L1174" s="224"/>
      <c r="M1174" s="133"/>
      <c r="V1174" s="3" t="s">
        <v>1185</v>
      </c>
      <c r="W1174" s="4">
        <v>1750</v>
      </c>
      <c r="AD1174"/>
      <c r="AE1174"/>
    </row>
    <row r="1175" spans="1:31" x14ac:dyDescent="0.25">
      <c r="A1175" s="28" t="s">
        <v>11606</v>
      </c>
      <c r="B1175" s="28"/>
      <c r="C1175" s="28" t="s">
        <v>4004</v>
      </c>
      <c r="D1175" s="29">
        <v>8969</v>
      </c>
      <c r="E1175" s="29"/>
      <c r="F1175" s="28" t="s">
        <v>7291</v>
      </c>
      <c r="G1175" s="29"/>
      <c r="H1175" s="29"/>
      <c r="I1175" s="28" t="s">
        <v>9117</v>
      </c>
      <c r="J1175" s="29"/>
      <c r="K1175" s="224"/>
      <c r="L1175" s="224"/>
      <c r="M1175" s="133"/>
      <c r="V1175" s="3" t="s">
        <v>1186</v>
      </c>
      <c r="W1175" s="4">
        <v>1750</v>
      </c>
      <c r="AD1175"/>
      <c r="AE1175"/>
    </row>
    <row r="1176" spans="1:31" x14ac:dyDescent="0.25">
      <c r="A1176" s="28" t="s">
        <v>11607</v>
      </c>
      <c r="B1176" s="28"/>
      <c r="C1176" s="28" t="s">
        <v>4005</v>
      </c>
      <c r="D1176" s="29">
        <v>8969</v>
      </c>
      <c r="E1176" s="29"/>
      <c r="F1176" s="28" t="s">
        <v>7292</v>
      </c>
      <c r="G1176" s="29">
        <v>32830</v>
      </c>
      <c r="H1176" s="29"/>
      <c r="I1176" s="28" t="s">
        <v>9118</v>
      </c>
      <c r="J1176" s="29"/>
      <c r="K1176" s="224"/>
      <c r="L1176" s="224"/>
      <c r="M1176" s="133"/>
      <c r="V1176" s="3" t="s">
        <v>1187</v>
      </c>
      <c r="W1176" s="4">
        <v>1750</v>
      </c>
      <c r="AD1176"/>
      <c r="AE1176"/>
    </row>
    <row r="1177" spans="1:31" x14ac:dyDescent="0.25">
      <c r="A1177" s="28" t="s">
        <v>11608</v>
      </c>
      <c r="B1177" s="28"/>
      <c r="C1177" s="28" t="s">
        <v>4006</v>
      </c>
      <c r="D1177" s="29">
        <v>8970</v>
      </c>
      <c r="E1177" s="29"/>
      <c r="F1177" s="28" t="s">
        <v>7293</v>
      </c>
      <c r="G1177" s="29">
        <v>32620</v>
      </c>
      <c r="H1177" s="29"/>
      <c r="I1177" s="28" t="s">
        <v>9119</v>
      </c>
      <c r="J1177" s="29">
        <v>131300</v>
      </c>
      <c r="K1177" s="224"/>
      <c r="L1177" s="224"/>
      <c r="M1177" s="133"/>
      <c r="V1177" s="3" t="s">
        <v>1188</v>
      </c>
      <c r="W1177" s="4">
        <v>1750</v>
      </c>
      <c r="AD1177"/>
      <c r="AE1177"/>
    </row>
    <row r="1178" spans="1:31" x14ac:dyDescent="0.25">
      <c r="A1178" s="28" t="s">
        <v>11609</v>
      </c>
      <c r="B1178" s="28"/>
      <c r="C1178" s="28" t="s">
        <v>4007</v>
      </c>
      <c r="D1178" s="29">
        <v>8968</v>
      </c>
      <c r="E1178" s="29"/>
      <c r="F1178" s="28" t="s">
        <v>7294</v>
      </c>
      <c r="G1178" s="29">
        <v>32450</v>
      </c>
      <c r="H1178" s="29"/>
      <c r="I1178" s="28" t="s">
        <v>9120</v>
      </c>
      <c r="J1178" s="29">
        <v>127000</v>
      </c>
      <c r="K1178" s="224"/>
      <c r="L1178" s="224"/>
      <c r="M1178" s="133"/>
      <c r="V1178" s="3" t="s">
        <v>1189</v>
      </c>
      <c r="W1178" s="4">
        <v>1750</v>
      </c>
      <c r="AD1178"/>
      <c r="AE1178"/>
    </row>
    <row r="1179" spans="1:31" x14ac:dyDescent="0.25">
      <c r="A1179" s="28" t="s">
        <v>11610</v>
      </c>
      <c r="B1179" s="28"/>
      <c r="C1179" s="28" t="s">
        <v>4008</v>
      </c>
      <c r="D1179" s="29">
        <v>8968</v>
      </c>
      <c r="E1179" s="29"/>
      <c r="F1179" s="28" t="s">
        <v>7295</v>
      </c>
      <c r="G1179" s="29">
        <v>32320</v>
      </c>
      <c r="H1179" s="29"/>
      <c r="I1179" s="28" t="s">
        <v>9121</v>
      </c>
      <c r="J1179" s="29">
        <v>130000</v>
      </c>
      <c r="K1179" s="224"/>
      <c r="L1179" s="224"/>
      <c r="M1179" s="133"/>
      <c r="V1179" s="3" t="s">
        <v>1190</v>
      </c>
      <c r="W1179" s="4">
        <v>1755</v>
      </c>
      <c r="AD1179"/>
      <c r="AE1179"/>
    </row>
    <row r="1180" spans="1:31" x14ac:dyDescent="0.25">
      <c r="A1180" s="28" t="s">
        <v>11611</v>
      </c>
      <c r="B1180" s="28"/>
      <c r="C1180" s="28" t="s">
        <v>4009</v>
      </c>
      <c r="D1180" s="29">
        <v>8968</v>
      </c>
      <c r="E1180" s="29"/>
      <c r="F1180" s="28" t="s">
        <v>7296</v>
      </c>
      <c r="G1180" s="29">
        <v>32400</v>
      </c>
      <c r="H1180" s="29"/>
      <c r="I1180" s="28" t="s">
        <v>9122</v>
      </c>
      <c r="J1180" s="29">
        <v>129500</v>
      </c>
      <c r="K1180" s="224"/>
      <c r="L1180" s="224"/>
      <c r="M1180" s="133"/>
      <c r="V1180" s="3" t="s">
        <v>1191</v>
      </c>
      <c r="W1180" s="4">
        <v>1755</v>
      </c>
      <c r="AD1180"/>
      <c r="AE1180"/>
    </row>
    <row r="1181" spans="1:31" x14ac:dyDescent="0.25">
      <c r="A1181" s="28" t="s">
        <v>11612</v>
      </c>
      <c r="B1181" s="28"/>
      <c r="C1181" s="28" t="s">
        <v>4010</v>
      </c>
      <c r="D1181" s="29">
        <v>8973</v>
      </c>
      <c r="E1181" s="29"/>
      <c r="F1181" s="28" t="s">
        <v>7297</v>
      </c>
      <c r="G1181" s="29">
        <v>32400</v>
      </c>
      <c r="H1181" s="29"/>
      <c r="I1181" s="28" t="s">
        <v>9123</v>
      </c>
      <c r="J1181" s="29">
        <v>130700</v>
      </c>
      <c r="K1181" s="224"/>
      <c r="L1181" s="224"/>
      <c r="M1181" s="133"/>
      <c r="V1181" s="3" t="s">
        <v>1192</v>
      </c>
      <c r="W1181" s="4">
        <v>1755</v>
      </c>
      <c r="AD1181"/>
      <c r="AE1181"/>
    </row>
    <row r="1182" spans="1:31" x14ac:dyDescent="0.25">
      <c r="A1182" s="28" t="s">
        <v>11613</v>
      </c>
      <c r="B1182" s="28"/>
      <c r="C1182" s="28" t="s">
        <v>4011</v>
      </c>
      <c r="D1182" s="29">
        <v>8973</v>
      </c>
      <c r="E1182" s="29"/>
      <c r="F1182" s="28" t="s">
        <v>7298</v>
      </c>
      <c r="G1182" s="29">
        <v>32450</v>
      </c>
      <c r="H1182" s="29"/>
      <c r="I1182" s="28" t="s">
        <v>9124</v>
      </c>
      <c r="J1182" s="29">
        <v>133500</v>
      </c>
      <c r="K1182" s="224"/>
      <c r="L1182" s="224"/>
      <c r="M1182" s="133"/>
      <c r="V1182" s="3" t="s">
        <v>1193</v>
      </c>
      <c r="W1182" s="4">
        <v>1755</v>
      </c>
      <c r="AD1182"/>
      <c r="AE1182"/>
    </row>
    <row r="1183" spans="1:31" x14ac:dyDescent="0.25">
      <c r="A1183" s="28" t="s">
        <v>11614</v>
      </c>
      <c r="B1183" s="28"/>
      <c r="C1183" s="28" t="s">
        <v>4012</v>
      </c>
      <c r="D1183" s="29">
        <v>8973</v>
      </c>
      <c r="E1183" s="29"/>
      <c r="F1183" s="28" t="s">
        <v>7299</v>
      </c>
      <c r="G1183" s="29">
        <v>32430</v>
      </c>
      <c r="H1183" s="29"/>
      <c r="I1183" s="28" t="s">
        <v>9125</v>
      </c>
      <c r="J1183" s="29"/>
      <c r="K1183" s="224"/>
      <c r="L1183" s="224"/>
      <c r="M1183" s="133"/>
      <c r="V1183" s="3" t="s">
        <v>1194</v>
      </c>
      <c r="W1183" s="4">
        <v>1755</v>
      </c>
      <c r="AD1183"/>
      <c r="AE1183"/>
    </row>
    <row r="1184" spans="1:31" x14ac:dyDescent="0.25">
      <c r="A1184" s="28" t="s">
        <v>11615</v>
      </c>
      <c r="B1184" s="28"/>
      <c r="C1184" s="28" t="s">
        <v>4013</v>
      </c>
      <c r="D1184" s="29">
        <v>8975</v>
      </c>
      <c r="E1184" s="29"/>
      <c r="F1184" s="28" t="s">
        <v>7300</v>
      </c>
      <c r="G1184" s="29">
        <v>32190</v>
      </c>
      <c r="H1184" s="29"/>
      <c r="I1184" s="28" t="s">
        <v>9126</v>
      </c>
      <c r="J1184" s="29">
        <v>134600</v>
      </c>
      <c r="K1184" s="224"/>
      <c r="L1184" s="224"/>
      <c r="M1184" s="133"/>
      <c r="V1184" s="3" t="s">
        <v>1195</v>
      </c>
      <c r="W1184" s="4">
        <v>1755</v>
      </c>
      <c r="AD1184"/>
      <c r="AE1184"/>
    </row>
    <row r="1185" spans="1:31" x14ac:dyDescent="0.25">
      <c r="A1185" s="28" t="s">
        <v>11616</v>
      </c>
      <c r="B1185" s="28"/>
      <c r="C1185" s="28" t="s">
        <v>4014</v>
      </c>
      <c r="D1185" s="29">
        <v>8978</v>
      </c>
      <c r="E1185" s="29"/>
      <c r="F1185" s="28" t="s">
        <v>7301</v>
      </c>
      <c r="G1185" s="29">
        <v>32120</v>
      </c>
      <c r="H1185" s="29"/>
      <c r="I1185" s="28" t="s">
        <v>9127</v>
      </c>
      <c r="J1185" s="29">
        <v>137500</v>
      </c>
      <c r="K1185" s="224"/>
      <c r="L1185" s="224"/>
      <c r="M1185" s="133"/>
      <c r="V1185" s="3" t="s">
        <v>1196</v>
      </c>
      <c r="W1185" s="4">
        <v>1755</v>
      </c>
      <c r="AD1185"/>
      <c r="AE1185"/>
    </row>
    <row r="1186" spans="1:31" x14ac:dyDescent="0.25">
      <c r="A1186" s="28" t="s">
        <v>11617</v>
      </c>
      <c r="B1186" s="28"/>
      <c r="C1186" s="28" t="s">
        <v>4015</v>
      </c>
      <c r="D1186" s="29">
        <v>8978</v>
      </c>
      <c r="E1186" s="29"/>
      <c r="F1186" s="28" t="s">
        <v>7302</v>
      </c>
      <c r="G1186" s="29">
        <v>31790</v>
      </c>
      <c r="H1186" s="29"/>
      <c r="I1186" s="28" t="s">
        <v>9128</v>
      </c>
      <c r="J1186" s="29">
        <v>134800</v>
      </c>
      <c r="K1186" s="224"/>
      <c r="L1186" s="224"/>
      <c r="M1186" s="133"/>
      <c r="V1186" s="3" t="s">
        <v>1197</v>
      </c>
      <c r="W1186" s="4">
        <v>1755</v>
      </c>
      <c r="AD1186"/>
      <c r="AE1186"/>
    </row>
    <row r="1187" spans="1:31" x14ac:dyDescent="0.25">
      <c r="A1187" s="28" t="s">
        <v>11618</v>
      </c>
      <c r="B1187" s="28"/>
      <c r="C1187" s="28" t="s">
        <v>4016</v>
      </c>
      <c r="D1187" s="29">
        <v>8978</v>
      </c>
      <c r="E1187" s="29"/>
      <c r="F1187" s="28" t="s">
        <v>7303</v>
      </c>
      <c r="G1187" s="29">
        <v>32040</v>
      </c>
      <c r="H1187" s="29"/>
      <c r="I1187" s="28" t="s">
        <v>9129</v>
      </c>
      <c r="J1187" s="29">
        <v>132000</v>
      </c>
      <c r="K1187" s="224"/>
      <c r="L1187" s="224"/>
      <c r="M1187" s="133"/>
      <c r="V1187" s="3" t="s">
        <v>1198</v>
      </c>
      <c r="W1187" s="4">
        <v>1755</v>
      </c>
      <c r="AD1187"/>
      <c r="AE1187"/>
    </row>
    <row r="1188" spans="1:31" x14ac:dyDescent="0.25">
      <c r="A1188" s="28" t="s">
        <v>11619</v>
      </c>
      <c r="B1188" s="28"/>
      <c r="C1188" s="28" t="s">
        <v>4017</v>
      </c>
      <c r="D1188" s="29">
        <v>8977</v>
      </c>
      <c r="E1188" s="29"/>
      <c r="F1188" s="28" t="s">
        <v>7304</v>
      </c>
      <c r="G1188" s="29">
        <v>31930</v>
      </c>
      <c r="H1188" s="29"/>
      <c r="I1188" s="28" t="s">
        <v>9130</v>
      </c>
      <c r="J1188" s="29">
        <v>133000</v>
      </c>
      <c r="K1188" s="224"/>
      <c r="L1188" s="224"/>
      <c r="M1188" s="133"/>
      <c r="V1188" s="3" t="s">
        <v>1199</v>
      </c>
      <c r="W1188" s="4">
        <v>1755</v>
      </c>
      <c r="AD1188"/>
      <c r="AE1188"/>
    </row>
    <row r="1189" spans="1:31" x14ac:dyDescent="0.25">
      <c r="A1189" s="28" t="s">
        <v>11620</v>
      </c>
      <c r="B1189" s="28"/>
      <c r="C1189" s="28" t="s">
        <v>4018</v>
      </c>
      <c r="D1189" s="29">
        <v>8977</v>
      </c>
      <c r="E1189" s="29"/>
      <c r="F1189" s="28" t="s">
        <v>7305</v>
      </c>
      <c r="G1189" s="29">
        <v>32110</v>
      </c>
      <c r="H1189" s="29"/>
      <c r="I1189" s="28" t="s">
        <v>9131</v>
      </c>
      <c r="J1189" s="29">
        <v>134500</v>
      </c>
      <c r="K1189" s="224"/>
      <c r="L1189" s="224"/>
      <c r="M1189" s="133"/>
      <c r="V1189" s="3" t="s">
        <v>1200</v>
      </c>
      <c r="W1189" s="4">
        <v>1755</v>
      </c>
      <c r="AD1189"/>
      <c r="AE1189"/>
    </row>
    <row r="1190" spans="1:31" x14ac:dyDescent="0.25">
      <c r="A1190" s="28" t="s">
        <v>11621</v>
      </c>
      <c r="B1190" s="28"/>
      <c r="C1190" s="28" t="s">
        <v>4019</v>
      </c>
      <c r="D1190" s="29">
        <v>8979</v>
      </c>
      <c r="E1190" s="29"/>
      <c r="F1190" s="28" t="s">
        <v>7306</v>
      </c>
      <c r="G1190" s="29">
        <v>32290</v>
      </c>
      <c r="H1190" s="29"/>
      <c r="I1190" s="28" t="s">
        <v>9132</v>
      </c>
      <c r="J1190" s="29"/>
      <c r="K1190" s="224"/>
      <c r="L1190" s="224"/>
      <c r="M1190" s="133"/>
      <c r="V1190" s="3" t="s">
        <v>1201</v>
      </c>
      <c r="W1190" s="4">
        <v>1755</v>
      </c>
      <c r="AD1190"/>
      <c r="AE1190"/>
    </row>
    <row r="1191" spans="1:31" x14ac:dyDescent="0.25">
      <c r="A1191" s="28" t="s">
        <v>11622</v>
      </c>
      <c r="B1191" s="28"/>
      <c r="C1191" s="28" t="s">
        <v>4020</v>
      </c>
      <c r="D1191" s="29">
        <v>8982</v>
      </c>
      <c r="E1191" s="29"/>
      <c r="F1191" s="28" t="s">
        <v>7307</v>
      </c>
      <c r="G1191" s="29">
        <v>32070</v>
      </c>
      <c r="H1191" s="29"/>
      <c r="I1191" s="28" t="s">
        <v>9133</v>
      </c>
      <c r="J1191" s="29">
        <v>132000</v>
      </c>
      <c r="K1191" s="224"/>
      <c r="L1191" s="224"/>
      <c r="M1191" s="133"/>
      <c r="V1191" s="3" t="s">
        <v>1202</v>
      </c>
      <c r="W1191" s="4">
        <v>1755</v>
      </c>
      <c r="AD1191"/>
      <c r="AE1191"/>
    </row>
    <row r="1192" spans="1:31" x14ac:dyDescent="0.25">
      <c r="A1192" s="28" t="s">
        <v>11623</v>
      </c>
      <c r="B1192" s="28"/>
      <c r="C1192" s="28" t="s">
        <v>4021</v>
      </c>
      <c r="D1192" s="29">
        <v>8982</v>
      </c>
      <c r="E1192" s="29"/>
      <c r="F1192" s="28" t="s">
        <v>7308</v>
      </c>
      <c r="G1192" s="29">
        <v>31920</v>
      </c>
      <c r="H1192" s="29"/>
      <c r="I1192" s="28" t="s">
        <v>9134</v>
      </c>
      <c r="J1192" s="29">
        <v>132500</v>
      </c>
      <c r="K1192" s="224"/>
      <c r="L1192" s="224"/>
      <c r="M1192" s="133"/>
      <c r="V1192" s="3" t="s">
        <v>1203</v>
      </c>
      <c r="W1192" s="4">
        <v>1755</v>
      </c>
      <c r="AD1192"/>
      <c r="AE1192"/>
    </row>
    <row r="1193" spans="1:31" x14ac:dyDescent="0.25">
      <c r="A1193" s="28" t="s">
        <v>11624</v>
      </c>
      <c r="B1193" s="28"/>
      <c r="C1193" s="28" t="s">
        <v>4022</v>
      </c>
      <c r="D1193" s="29">
        <v>8984</v>
      </c>
      <c r="E1193" s="29"/>
      <c r="F1193" s="28" t="s">
        <v>7309</v>
      </c>
      <c r="G1193" s="29">
        <v>31720</v>
      </c>
      <c r="H1193" s="29"/>
      <c r="I1193" s="28" t="s">
        <v>9135</v>
      </c>
      <c r="J1193" s="29">
        <v>133800</v>
      </c>
      <c r="K1193" s="224"/>
      <c r="L1193" s="224"/>
      <c r="M1193" s="133"/>
      <c r="V1193" s="3" t="s">
        <v>1204</v>
      </c>
      <c r="W1193" s="4">
        <v>1755</v>
      </c>
      <c r="AD1193"/>
      <c r="AE1193"/>
    </row>
    <row r="1194" spans="1:31" x14ac:dyDescent="0.25">
      <c r="A1194" s="28" t="s">
        <v>11625</v>
      </c>
      <c r="B1194" s="28"/>
      <c r="C1194" s="28" t="s">
        <v>4023</v>
      </c>
      <c r="D1194" s="29">
        <v>8984</v>
      </c>
      <c r="E1194" s="29"/>
      <c r="F1194" s="28" t="s">
        <v>7310</v>
      </c>
      <c r="G1194" s="29">
        <v>31670</v>
      </c>
      <c r="H1194" s="29"/>
      <c r="I1194" s="28" t="s">
        <v>9136</v>
      </c>
      <c r="J1194" s="29">
        <v>132300</v>
      </c>
      <c r="K1194" s="224"/>
      <c r="L1194" s="224"/>
      <c r="M1194" s="133"/>
      <c r="V1194" s="3" t="s">
        <v>1205</v>
      </c>
      <c r="W1194" s="4">
        <v>1755</v>
      </c>
      <c r="AD1194"/>
      <c r="AE1194"/>
    </row>
    <row r="1195" spans="1:31" x14ac:dyDescent="0.25">
      <c r="A1195" s="28" t="s">
        <v>11626</v>
      </c>
      <c r="B1195" s="28"/>
      <c r="C1195" s="28" t="s">
        <v>4024</v>
      </c>
      <c r="D1195" s="29">
        <v>8985</v>
      </c>
      <c r="E1195" s="29"/>
      <c r="F1195" s="28" t="s">
        <v>7311</v>
      </c>
      <c r="G1195" s="29">
        <v>31670</v>
      </c>
      <c r="H1195" s="29"/>
      <c r="I1195" s="28" t="s">
        <v>9137</v>
      </c>
      <c r="J1195" s="29">
        <v>131200</v>
      </c>
      <c r="K1195" s="224"/>
      <c r="L1195" s="224"/>
      <c r="M1195" s="133"/>
      <c r="V1195" s="3" t="s">
        <v>1206</v>
      </c>
      <c r="W1195" s="4">
        <v>1755</v>
      </c>
      <c r="AD1195"/>
      <c r="AE1195"/>
    </row>
    <row r="1196" spans="1:31" x14ac:dyDescent="0.25">
      <c r="A1196" s="28" t="s">
        <v>11627</v>
      </c>
      <c r="B1196" s="28"/>
      <c r="C1196" s="28" t="s">
        <v>4025</v>
      </c>
      <c r="D1196" s="29">
        <v>8985</v>
      </c>
      <c r="E1196" s="29"/>
      <c r="F1196" s="28" t="s">
        <v>7312</v>
      </c>
      <c r="G1196" s="29">
        <v>31650</v>
      </c>
      <c r="H1196" s="29"/>
      <c r="I1196" s="28" t="s">
        <v>9138</v>
      </c>
      <c r="J1196" s="29">
        <v>132000</v>
      </c>
      <c r="K1196" s="224"/>
      <c r="L1196" s="224"/>
      <c r="M1196" s="133"/>
      <c r="V1196" s="3" t="s">
        <v>1207</v>
      </c>
      <c r="W1196" s="4">
        <v>1755</v>
      </c>
      <c r="AD1196"/>
      <c r="AE1196"/>
    </row>
    <row r="1197" spans="1:31" x14ac:dyDescent="0.25">
      <c r="A1197" s="28" t="s">
        <v>11628</v>
      </c>
      <c r="B1197" s="28"/>
      <c r="C1197" s="28" t="s">
        <v>4026</v>
      </c>
      <c r="D1197" s="29">
        <v>8983</v>
      </c>
      <c r="E1197" s="29"/>
      <c r="F1197" s="28" t="s">
        <v>7313</v>
      </c>
      <c r="G1197" s="29">
        <v>31690</v>
      </c>
      <c r="H1197" s="29"/>
      <c r="I1197" s="28" t="s">
        <v>9139</v>
      </c>
      <c r="J1197" s="29"/>
      <c r="K1197" s="224"/>
      <c r="L1197" s="224"/>
      <c r="M1197" s="133"/>
      <c r="V1197" s="3" t="s">
        <v>1208</v>
      </c>
      <c r="W1197" s="4">
        <v>1755</v>
      </c>
      <c r="AD1197"/>
      <c r="AE1197"/>
    </row>
    <row r="1198" spans="1:31" x14ac:dyDescent="0.25">
      <c r="A1198" s="28" t="s">
        <v>11629</v>
      </c>
      <c r="B1198" s="28"/>
      <c r="C1198" s="28" t="s">
        <v>4027</v>
      </c>
      <c r="D1198" s="29">
        <v>8983</v>
      </c>
      <c r="E1198" s="29"/>
      <c r="F1198" s="28" t="s">
        <v>7314</v>
      </c>
      <c r="G1198" s="29">
        <v>31390</v>
      </c>
      <c r="H1198" s="29"/>
      <c r="I1198" s="28" t="s">
        <v>9140</v>
      </c>
      <c r="J1198" s="29"/>
      <c r="K1198" s="224"/>
      <c r="L1198" s="224"/>
      <c r="M1198" s="133"/>
      <c r="V1198" s="3" t="s">
        <v>1209</v>
      </c>
      <c r="W1198" s="4">
        <v>1755</v>
      </c>
      <c r="AD1198"/>
      <c r="AE1198"/>
    </row>
    <row r="1199" spans="1:31" x14ac:dyDescent="0.25">
      <c r="A1199" s="28" t="s">
        <v>11630</v>
      </c>
      <c r="B1199" s="28"/>
      <c r="C1199" s="28" t="s">
        <v>4028</v>
      </c>
      <c r="D1199" s="29">
        <v>8985</v>
      </c>
      <c r="E1199" s="29"/>
      <c r="F1199" s="28" t="s">
        <v>7315</v>
      </c>
      <c r="G1199" s="29">
        <v>31180</v>
      </c>
      <c r="H1199" s="29"/>
      <c r="I1199" s="28" t="s">
        <v>9141</v>
      </c>
      <c r="J1199" s="29">
        <v>128800</v>
      </c>
      <c r="K1199" s="224"/>
      <c r="L1199" s="224"/>
      <c r="M1199" s="133"/>
      <c r="V1199" s="3" t="s">
        <v>1210</v>
      </c>
      <c r="W1199" s="4">
        <v>1755</v>
      </c>
      <c r="AD1199"/>
      <c r="AE1199"/>
    </row>
    <row r="1200" spans="1:31" x14ac:dyDescent="0.25">
      <c r="A1200" s="28" t="s">
        <v>11631</v>
      </c>
      <c r="B1200" s="28"/>
      <c r="C1200" s="28" t="s">
        <v>4029</v>
      </c>
      <c r="D1200" s="29">
        <v>8985</v>
      </c>
      <c r="E1200" s="29"/>
      <c r="F1200" s="28" t="s">
        <v>7316</v>
      </c>
      <c r="G1200" s="29">
        <v>31140</v>
      </c>
      <c r="H1200" s="29"/>
      <c r="I1200" s="28" t="s">
        <v>9142</v>
      </c>
      <c r="J1200" s="29">
        <v>129500</v>
      </c>
      <c r="K1200" s="224"/>
      <c r="L1200" s="224"/>
      <c r="M1200" s="133"/>
      <c r="V1200" s="3" t="s">
        <v>1211</v>
      </c>
      <c r="W1200" s="4">
        <v>1755</v>
      </c>
      <c r="AD1200"/>
      <c r="AE1200"/>
    </row>
    <row r="1201" spans="1:31" x14ac:dyDescent="0.25">
      <c r="A1201" s="28" t="s">
        <v>11632</v>
      </c>
      <c r="B1201" s="28"/>
      <c r="C1201" s="28" t="s">
        <v>4030</v>
      </c>
      <c r="D1201" s="29">
        <v>8985</v>
      </c>
      <c r="E1201" s="29"/>
      <c r="F1201" s="28" t="s">
        <v>7317</v>
      </c>
      <c r="G1201" s="29">
        <v>31180</v>
      </c>
      <c r="H1201" s="29"/>
      <c r="I1201" s="28" t="s">
        <v>9143</v>
      </c>
      <c r="J1201" s="29">
        <v>128700</v>
      </c>
      <c r="K1201" s="224"/>
      <c r="L1201" s="224"/>
      <c r="M1201" s="133"/>
      <c r="V1201" s="3" t="s">
        <v>1212</v>
      </c>
      <c r="W1201" s="4">
        <v>1755</v>
      </c>
      <c r="AD1201"/>
      <c r="AE1201"/>
    </row>
    <row r="1202" spans="1:31" x14ac:dyDescent="0.25">
      <c r="A1202" s="28" t="s">
        <v>11633</v>
      </c>
      <c r="B1202" s="28"/>
      <c r="C1202" s="28" t="s">
        <v>4031</v>
      </c>
      <c r="D1202" s="29">
        <v>8989</v>
      </c>
      <c r="E1202" s="29"/>
      <c r="F1202" s="28" t="s">
        <v>7318</v>
      </c>
      <c r="G1202" s="29">
        <v>31330</v>
      </c>
      <c r="H1202" s="29"/>
      <c r="I1202" s="28" t="s">
        <v>9144</v>
      </c>
      <c r="J1202" s="29">
        <v>129600</v>
      </c>
      <c r="K1202" s="224"/>
      <c r="L1202" s="224"/>
      <c r="M1202" s="133"/>
      <c r="V1202" s="3" t="s">
        <v>1213</v>
      </c>
      <c r="W1202" s="4">
        <v>1755</v>
      </c>
      <c r="AD1202"/>
      <c r="AE1202"/>
    </row>
    <row r="1203" spans="1:31" x14ac:dyDescent="0.25">
      <c r="A1203" s="28" t="s">
        <v>11634</v>
      </c>
      <c r="B1203" s="28"/>
      <c r="C1203" s="28" t="s">
        <v>4032</v>
      </c>
      <c r="D1203" s="29">
        <v>8991</v>
      </c>
      <c r="E1203" s="29"/>
      <c r="F1203" s="28" t="s">
        <v>7319</v>
      </c>
      <c r="G1203" s="29">
        <v>31270</v>
      </c>
      <c r="H1203" s="29"/>
      <c r="I1203" s="28" t="s">
        <v>9145</v>
      </c>
      <c r="J1203" s="29">
        <v>129700</v>
      </c>
      <c r="K1203" s="224"/>
      <c r="L1203" s="224"/>
      <c r="M1203" s="133"/>
      <c r="V1203" s="3" t="s">
        <v>1214</v>
      </c>
      <c r="W1203" s="4">
        <v>1755</v>
      </c>
      <c r="AD1203"/>
      <c r="AE1203"/>
    </row>
    <row r="1204" spans="1:31" x14ac:dyDescent="0.25">
      <c r="A1204" s="28" t="s">
        <v>11635</v>
      </c>
      <c r="B1204" s="28"/>
      <c r="C1204" s="28" t="s">
        <v>4033</v>
      </c>
      <c r="D1204" s="29">
        <v>8993</v>
      </c>
      <c r="E1204" s="29"/>
      <c r="F1204" s="28" t="s">
        <v>7320</v>
      </c>
      <c r="G1204" s="29">
        <v>31260</v>
      </c>
      <c r="H1204" s="29"/>
      <c r="I1204" s="28" t="s">
        <v>9146</v>
      </c>
      <c r="J1204" s="29"/>
      <c r="K1204" s="224"/>
      <c r="L1204" s="224"/>
      <c r="M1204" s="133"/>
      <c r="V1204" s="3" t="s">
        <v>1215</v>
      </c>
      <c r="W1204" s="4">
        <v>1755</v>
      </c>
      <c r="AD1204"/>
      <c r="AE1204"/>
    </row>
    <row r="1205" spans="1:31" x14ac:dyDescent="0.25">
      <c r="A1205" s="28" t="s">
        <v>11636</v>
      </c>
      <c r="B1205" s="28"/>
      <c r="C1205" s="28" t="s">
        <v>4034</v>
      </c>
      <c r="D1205" s="29">
        <v>8993</v>
      </c>
      <c r="E1205" s="29"/>
      <c r="F1205" s="28" t="s">
        <v>7321</v>
      </c>
      <c r="G1205" s="29">
        <v>30960</v>
      </c>
      <c r="H1205" s="29"/>
      <c r="I1205" s="28" t="s">
        <v>9147</v>
      </c>
      <c r="J1205" s="29">
        <v>132000</v>
      </c>
      <c r="K1205" s="224"/>
      <c r="L1205" s="224"/>
      <c r="M1205" s="133"/>
      <c r="V1205" s="3" t="s">
        <v>1216</v>
      </c>
      <c r="W1205" s="4">
        <v>1755</v>
      </c>
      <c r="AD1205"/>
      <c r="AE1205"/>
    </row>
    <row r="1206" spans="1:31" x14ac:dyDescent="0.25">
      <c r="A1206" s="28" t="s">
        <v>11637</v>
      </c>
      <c r="B1206" s="28"/>
      <c r="C1206" s="28" t="s">
        <v>4035</v>
      </c>
      <c r="D1206" s="29">
        <v>8995</v>
      </c>
      <c r="E1206" s="29"/>
      <c r="F1206" s="28" t="s">
        <v>7322</v>
      </c>
      <c r="G1206" s="29">
        <v>30950</v>
      </c>
      <c r="H1206" s="29"/>
      <c r="I1206" s="28" t="s">
        <v>9148</v>
      </c>
      <c r="J1206" s="29">
        <v>129800</v>
      </c>
      <c r="K1206" s="224"/>
      <c r="L1206" s="224"/>
      <c r="M1206" s="133"/>
      <c r="V1206" s="3" t="s">
        <v>1217</v>
      </c>
      <c r="W1206" s="4">
        <v>1755</v>
      </c>
      <c r="AD1206"/>
      <c r="AE1206"/>
    </row>
    <row r="1207" spans="1:31" x14ac:dyDescent="0.25">
      <c r="A1207" s="28" t="s">
        <v>11638</v>
      </c>
      <c r="B1207" s="28"/>
      <c r="C1207" s="28" t="s">
        <v>4036</v>
      </c>
      <c r="D1207" s="29">
        <v>8995</v>
      </c>
      <c r="E1207" s="29"/>
      <c r="F1207" s="28" t="s">
        <v>7323</v>
      </c>
      <c r="G1207" s="29">
        <v>31260</v>
      </c>
      <c r="H1207" s="29"/>
      <c r="I1207" s="28" t="s">
        <v>9149</v>
      </c>
      <c r="J1207" s="29">
        <v>128400</v>
      </c>
      <c r="K1207" s="224"/>
      <c r="L1207" s="224"/>
      <c r="M1207" s="133"/>
      <c r="V1207" s="3" t="s">
        <v>1218</v>
      </c>
      <c r="W1207" s="4">
        <v>1755</v>
      </c>
      <c r="AD1207"/>
      <c r="AE1207"/>
    </row>
    <row r="1208" spans="1:31" x14ac:dyDescent="0.25">
      <c r="A1208" s="28" t="s">
        <v>11639</v>
      </c>
      <c r="B1208" s="28"/>
      <c r="C1208" s="28" t="s">
        <v>4037</v>
      </c>
      <c r="D1208" s="29">
        <v>8995</v>
      </c>
      <c r="E1208" s="29"/>
      <c r="F1208" s="28" t="s">
        <v>7324</v>
      </c>
      <c r="G1208" s="29">
        <v>31180</v>
      </c>
      <c r="H1208" s="29"/>
      <c r="I1208" s="28" t="s">
        <v>9150</v>
      </c>
      <c r="J1208" s="29">
        <v>129500</v>
      </c>
      <c r="K1208" s="224"/>
      <c r="L1208" s="224"/>
      <c r="M1208" s="133"/>
      <c r="V1208" s="3" t="s">
        <v>1219</v>
      </c>
      <c r="W1208" s="4">
        <v>1755</v>
      </c>
      <c r="AD1208"/>
      <c r="AE1208"/>
    </row>
    <row r="1209" spans="1:31" x14ac:dyDescent="0.25">
      <c r="A1209" s="28" t="s">
        <v>11640</v>
      </c>
      <c r="B1209" s="28"/>
      <c r="C1209" s="28" t="s">
        <v>4038</v>
      </c>
      <c r="D1209" s="29">
        <v>8995</v>
      </c>
      <c r="E1209" s="29"/>
      <c r="F1209" s="28" t="s">
        <v>7325</v>
      </c>
      <c r="G1209" s="29">
        <v>31050</v>
      </c>
      <c r="H1209" s="29"/>
      <c r="I1209" s="28" t="s">
        <v>9151</v>
      </c>
      <c r="J1209" s="29">
        <v>129000</v>
      </c>
      <c r="K1209" s="224"/>
      <c r="L1209" s="224"/>
      <c r="M1209" s="133"/>
      <c r="V1209" s="3" t="s">
        <v>1220</v>
      </c>
      <c r="W1209" s="4">
        <v>1755</v>
      </c>
      <c r="AD1209"/>
      <c r="AE1209"/>
    </row>
    <row r="1210" spans="1:31" x14ac:dyDescent="0.25">
      <c r="A1210" s="28" t="s">
        <v>11641</v>
      </c>
      <c r="B1210" s="28"/>
      <c r="C1210" s="28" t="s">
        <v>4039</v>
      </c>
      <c r="D1210" s="29">
        <v>8995</v>
      </c>
      <c r="E1210" s="29"/>
      <c r="F1210" s="28" t="s">
        <v>7326</v>
      </c>
      <c r="G1210" s="29">
        <v>31020</v>
      </c>
      <c r="H1210" s="29"/>
      <c r="I1210" s="28" t="s">
        <v>9152</v>
      </c>
      <c r="J1210" s="29"/>
      <c r="K1210" s="224"/>
      <c r="L1210" s="224"/>
      <c r="M1210" s="133"/>
      <c r="V1210" s="3" t="s">
        <v>1221</v>
      </c>
      <c r="W1210" s="4">
        <v>1755</v>
      </c>
      <c r="AD1210"/>
      <c r="AE1210"/>
    </row>
    <row r="1211" spans="1:31" x14ac:dyDescent="0.25">
      <c r="A1211" s="28" t="s">
        <v>11642</v>
      </c>
      <c r="B1211" s="28"/>
      <c r="C1211" s="28" t="s">
        <v>4040</v>
      </c>
      <c r="D1211" s="29">
        <v>8994</v>
      </c>
      <c r="E1211" s="29"/>
      <c r="F1211" s="28" t="s">
        <v>7327</v>
      </c>
      <c r="G1211" s="29">
        <v>31060</v>
      </c>
      <c r="H1211" s="29"/>
      <c r="I1211" s="28" t="s">
        <v>9153</v>
      </c>
      <c r="J1211" s="29"/>
      <c r="K1211" s="224"/>
      <c r="L1211" s="224"/>
      <c r="M1211" s="133"/>
      <c r="V1211" s="3" t="s">
        <v>1222</v>
      </c>
      <c r="W1211" s="4">
        <v>1755</v>
      </c>
      <c r="AD1211"/>
      <c r="AE1211"/>
    </row>
    <row r="1212" spans="1:31" x14ac:dyDescent="0.25">
      <c r="A1212" s="28" t="s">
        <v>11643</v>
      </c>
      <c r="B1212" s="28"/>
      <c r="C1212" s="28" t="s">
        <v>4041</v>
      </c>
      <c r="D1212" s="29">
        <v>8992</v>
      </c>
      <c r="E1212" s="29"/>
      <c r="F1212" s="28" t="s">
        <v>7328</v>
      </c>
      <c r="G1212" s="29">
        <v>31220</v>
      </c>
      <c r="H1212" s="29"/>
      <c r="I1212" s="28" t="s">
        <v>9154</v>
      </c>
      <c r="J1212" s="29">
        <v>127000</v>
      </c>
      <c r="K1212" s="224"/>
      <c r="L1212" s="224"/>
      <c r="M1212" s="133"/>
      <c r="V1212" s="3" t="s">
        <v>1223</v>
      </c>
      <c r="W1212" s="4">
        <v>1755</v>
      </c>
      <c r="AD1212"/>
      <c r="AE1212"/>
    </row>
    <row r="1213" spans="1:31" x14ac:dyDescent="0.25">
      <c r="A1213" s="28" t="s">
        <v>11644</v>
      </c>
      <c r="B1213" s="28"/>
      <c r="C1213" s="28" t="s">
        <v>4042</v>
      </c>
      <c r="D1213" s="29">
        <v>8992</v>
      </c>
      <c r="E1213" s="29"/>
      <c r="F1213" s="28" t="s">
        <v>7329</v>
      </c>
      <c r="G1213" s="29">
        <v>31360</v>
      </c>
      <c r="H1213" s="29"/>
      <c r="I1213" s="28" t="s">
        <v>9155</v>
      </c>
      <c r="J1213" s="29">
        <v>126000</v>
      </c>
      <c r="K1213" s="224"/>
      <c r="L1213" s="224"/>
      <c r="M1213" s="133"/>
      <c r="V1213" s="3" t="s">
        <v>1224</v>
      </c>
      <c r="W1213" s="4">
        <v>1755</v>
      </c>
      <c r="AD1213"/>
      <c r="AE1213"/>
    </row>
    <row r="1214" spans="1:31" x14ac:dyDescent="0.25">
      <c r="A1214" s="28" t="s">
        <v>11645</v>
      </c>
      <c r="B1214" s="28"/>
      <c r="C1214" s="28" t="s">
        <v>4043</v>
      </c>
      <c r="D1214" s="29">
        <v>8995</v>
      </c>
      <c r="E1214" s="29"/>
      <c r="F1214" s="28" t="s">
        <v>7330</v>
      </c>
      <c r="G1214" s="29">
        <v>31230</v>
      </c>
      <c r="H1214" s="29"/>
      <c r="I1214" s="28" t="s">
        <v>9156</v>
      </c>
      <c r="J1214" s="29">
        <v>122000</v>
      </c>
      <c r="K1214" s="224"/>
      <c r="L1214" s="224"/>
      <c r="M1214" s="133"/>
      <c r="V1214" s="3" t="s">
        <v>1225</v>
      </c>
      <c r="W1214" s="4">
        <v>1755</v>
      </c>
      <c r="AD1214"/>
      <c r="AE1214"/>
    </row>
    <row r="1215" spans="1:31" x14ac:dyDescent="0.25">
      <c r="A1215" s="28" t="s">
        <v>11646</v>
      </c>
      <c r="B1215" s="28"/>
      <c r="C1215" s="28" t="s">
        <v>4044</v>
      </c>
      <c r="D1215" s="29">
        <v>8995</v>
      </c>
      <c r="E1215" s="29"/>
      <c r="F1215" s="28" t="s">
        <v>7331</v>
      </c>
      <c r="G1215" s="29">
        <v>31170</v>
      </c>
      <c r="H1215" s="29"/>
      <c r="I1215" s="28" t="s">
        <v>9157</v>
      </c>
      <c r="J1215" s="29">
        <v>118500</v>
      </c>
      <c r="K1215" s="224"/>
      <c r="L1215" s="224"/>
      <c r="M1215" s="133"/>
      <c r="V1215" s="3" t="s">
        <v>1226</v>
      </c>
      <c r="W1215" s="4">
        <v>1755</v>
      </c>
      <c r="AD1215"/>
      <c r="AE1215"/>
    </row>
    <row r="1216" spans="1:31" x14ac:dyDescent="0.25">
      <c r="A1216" s="28" t="s">
        <v>11647</v>
      </c>
      <c r="B1216" s="28"/>
      <c r="C1216" s="28" t="s">
        <v>4045</v>
      </c>
      <c r="D1216" s="29">
        <v>8995</v>
      </c>
      <c r="E1216" s="29"/>
      <c r="F1216" s="28" t="s">
        <v>7332</v>
      </c>
      <c r="G1216" s="29">
        <v>31360</v>
      </c>
      <c r="H1216" s="29"/>
      <c r="I1216" s="28" t="s">
        <v>9158</v>
      </c>
      <c r="J1216" s="29">
        <v>115500</v>
      </c>
      <c r="K1216" s="224"/>
      <c r="L1216" s="224"/>
      <c r="M1216" s="133"/>
      <c r="V1216" s="3" t="s">
        <v>1227</v>
      </c>
      <c r="W1216" s="4">
        <v>1755</v>
      </c>
      <c r="AD1216"/>
      <c r="AE1216"/>
    </row>
    <row r="1217" spans="1:31" x14ac:dyDescent="0.25">
      <c r="A1217" s="28" t="s">
        <v>11648</v>
      </c>
      <c r="B1217" s="28"/>
      <c r="C1217" s="28" t="s">
        <v>4046</v>
      </c>
      <c r="D1217" s="29">
        <v>8995</v>
      </c>
      <c r="E1217" s="29"/>
      <c r="F1217" s="28" t="s">
        <v>7333</v>
      </c>
      <c r="G1217" s="29">
        <v>31430</v>
      </c>
      <c r="H1217" s="29"/>
      <c r="I1217" s="28" t="s">
        <v>9159</v>
      </c>
      <c r="J1217" s="29"/>
      <c r="K1217" s="224"/>
      <c r="L1217" s="224"/>
      <c r="M1217" s="133"/>
      <c r="V1217" s="3" t="s">
        <v>1228</v>
      </c>
      <c r="W1217" s="4">
        <v>1755</v>
      </c>
      <c r="AD1217"/>
      <c r="AE1217"/>
    </row>
    <row r="1218" spans="1:31" x14ac:dyDescent="0.25">
      <c r="A1218" s="28" t="s">
        <v>11649</v>
      </c>
      <c r="B1218" s="28"/>
      <c r="C1218" s="28" t="s">
        <v>4047</v>
      </c>
      <c r="D1218" s="29">
        <v>8995</v>
      </c>
      <c r="E1218" s="29"/>
      <c r="F1218" s="28" t="s">
        <v>7334</v>
      </c>
      <c r="G1218" s="29">
        <v>31560</v>
      </c>
      <c r="H1218" s="29"/>
      <c r="I1218" s="28" t="s">
        <v>9160</v>
      </c>
      <c r="J1218" s="29"/>
      <c r="K1218" s="224"/>
      <c r="L1218" s="224"/>
      <c r="M1218" s="133"/>
      <c r="V1218" s="3" t="s">
        <v>1229</v>
      </c>
      <c r="W1218" s="4">
        <v>1755</v>
      </c>
      <c r="AD1218"/>
      <c r="AE1218"/>
    </row>
    <row r="1219" spans="1:31" x14ac:dyDescent="0.25">
      <c r="A1219" s="28" t="s">
        <v>11650</v>
      </c>
      <c r="B1219" s="28"/>
      <c r="C1219" s="28" t="s">
        <v>4048</v>
      </c>
      <c r="D1219" s="29">
        <v>8994</v>
      </c>
      <c r="E1219" s="29"/>
      <c r="F1219" s="28" t="s">
        <v>7335</v>
      </c>
      <c r="G1219" s="29">
        <v>31340</v>
      </c>
      <c r="H1219" s="29"/>
      <c r="I1219" s="28" t="s">
        <v>9161</v>
      </c>
      <c r="J1219" s="29">
        <v>118500</v>
      </c>
      <c r="K1219" s="224"/>
      <c r="L1219" s="224"/>
      <c r="M1219" s="133"/>
      <c r="V1219" s="3" t="s">
        <v>1230</v>
      </c>
      <c r="W1219" s="4">
        <v>1755</v>
      </c>
      <c r="AD1219"/>
      <c r="AE1219"/>
    </row>
    <row r="1220" spans="1:31" x14ac:dyDescent="0.25">
      <c r="A1220" s="28" t="s">
        <v>11651</v>
      </c>
      <c r="B1220" s="28"/>
      <c r="C1220" s="28" t="s">
        <v>4049</v>
      </c>
      <c r="D1220" s="29">
        <v>8992</v>
      </c>
      <c r="E1220" s="29"/>
      <c r="F1220" s="28" t="s">
        <v>7336</v>
      </c>
      <c r="G1220" s="29">
        <v>31310</v>
      </c>
      <c r="H1220" s="29"/>
      <c r="I1220" s="28" t="s">
        <v>9162</v>
      </c>
      <c r="J1220" s="29">
        <v>122200</v>
      </c>
      <c r="K1220" s="224"/>
      <c r="L1220" s="224"/>
      <c r="M1220" s="133"/>
      <c r="V1220" s="3" t="s">
        <v>1231</v>
      </c>
      <c r="W1220" s="4">
        <v>1755</v>
      </c>
      <c r="AD1220"/>
      <c r="AE1220"/>
    </row>
    <row r="1221" spans="1:31" x14ac:dyDescent="0.25">
      <c r="A1221" s="28" t="s">
        <v>11652</v>
      </c>
      <c r="B1221" s="28"/>
      <c r="C1221" s="28" t="s">
        <v>4050</v>
      </c>
      <c r="D1221" s="29">
        <v>8991</v>
      </c>
      <c r="E1221" s="29"/>
      <c r="F1221" s="28" t="s">
        <v>7337</v>
      </c>
      <c r="G1221" s="29">
        <v>31330</v>
      </c>
      <c r="H1221" s="29"/>
      <c r="I1221" s="28" t="s">
        <v>9163</v>
      </c>
      <c r="J1221" s="29">
        <v>119200</v>
      </c>
      <c r="K1221" s="224"/>
      <c r="L1221" s="224"/>
      <c r="M1221" s="133"/>
      <c r="V1221" s="3" t="s">
        <v>1232</v>
      </c>
      <c r="W1221" s="4">
        <v>1755</v>
      </c>
      <c r="AD1221"/>
      <c r="AE1221"/>
    </row>
    <row r="1222" spans="1:31" x14ac:dyDescent="0.25">
      <c r="A1222" s="28" t="s">
        <v>11653</v>
      </c>
      <c r="B1222" s="28"/>
      <c r="C1222" s="28" t="s">
        <v>4051</v>
      </c>
      <c r="D1222" s="29">
        <v>8991</v>
      </c>
      <c r="E1222" s="29"/>
      <c r="F1222" s="28" t="s">
        <v>7338</v>
      </c>
      <c r="G1222" s="29"/>
      <c r="H1222" s="29"/>
      <c r="I1222" s="28" t="s">
        <v>9164</v>
      </c>
      <c r="J1222" s="29">
        <v>121300</v>
      </c>
      <c r="K1222" s="224"/>
      <c r="L1222" s="224"/>
      <c r="M1222" s="133"/>
      <c r="V1222" s="3" t="s">
        <v>1233</v>
      </c>
      <c r="W1222" s="4">
        <v>1755</v>
      </c>
      <c r="AD1222"/>
      <c r="AE1222"/>
    </row>
    <row r="1223" spans="1:31" x14ac:dyDescent="0.25">
      <c r="A1223" s="28" t="s">
        <v>11654</v>
      </c>
      <c r="B1223" s="28"/>
      <c r="C1223" s="28" t="s">
        <v>4052</v>
      </c>
      <c r="D1223" s="29">
        <v>8994</v>
      </c>
      <c r="E1223" s="29"/>
      <c r="F1223" s="28" t="s">
        <v>7339</v>
      </c>
      <c r="G1223" s="29">
        <v>31330</v>
      </c>
      <c r="H1223" s="29"/>
      <c r="I1223" s="28" t="s">
        <v>9165</v>
      </c>
      <c r="J1223" s="29">
        <v>124300</v>
      </c>
      <c r="K1223" s="224"/>
      <c r="L1223" s="224"/>
      <c r="M1223" s="133"/>
      <c r="V1223" s="3" t="s">
        <v>1234</v>
      </c>
      <c r="W1223" s="4">
        <v>1755</v>
      </c>
      <c r="AD1223"/>
      <c r="AE1223"/>
    </row>
    <row r="1224" spans="1:31" x14ac:dyDescent="0.25">
      <c r="A1224" s="28" t="s">
        <v>11655</v>
      </c>
      <c r="B1224" s="28"/>
      <c r="C1224" s="28" t="s">
        <v>4053</v>
      </c>
      <c r="D1224" s="29">
        <v>8996</v>
      </c>
      <c r="E1224" s="29"/>
      <c r="F1224" s="28" t="s">
        <v>7340</v>
      </c>
      <c r="G1224" s="29">
        <v>31390</v>
      </c>
      <c r="H1224" s="29"/>
      <c r="I1224" s="28" t="s">
        <v>9166</v>
      </c>
      <c r="J1224" s="29">
        <v>122400</v>
      </c>
      <c r="K1224" s="224"/>
      <c r="L1224" s="224"/>
      <c r="M1224" s="133"/>
      <c r="V1224" s="3" t="s">
        <v>1235</v>
      </c>
      <c r="W1224" s="4">
        <v>1755</v>
      </c>
      <c r="AD1224"/>
      <c r="AE1224"/>
    </row>
    <row r="1225" spans="1:31" x14ac:dyDescent="0.25">
      <c r="A1225" s="28" t="s">
        <v>11656</v>
      </c>
      <c r="B1225" s="28"/>
      <c r="C1225" s="28" t="s">
        <v>4054</v>
      </c>
      <c r="D1225" s="29">
        <v>8996</v>
      </c>
      <c r="E1225" s="29"/>
      <c r="F1225" s="28" t="s">
        <v>7341</v>
      </c>
      <c r="G1225" s="29">
        <v>31380</v>
      </c>
      <c r="H1225" s="29"/>
      <c r="I1225" s="28" t="s">
        <v>9167</v>
      </c>
      <c r="J1225" s="29"/>
      <c r="K1225" s="224"/>
      <c r="L1225" s="224"/>
      <c r="M1225" s="133"/>
      <c r="V1225" s="3" t="s">
        <v>1236</v>
      </c>
      <c r="W1225" s="4">
        <v>1755</v>
      </c>
      <c r="AD1225"/>
      <c r="AE1225"/>
    </row>
    <row r="1226" spans="1:31" x14ac:dyDescent="0.25">
      <c r="A1226" s="28" t="s">
        <v>11657</v>
      </c>
      <c r="B1226" s="28"/>
      <c r="C1226" s="28" t="s">
        <v>4055</v>
      </c>
      <c r="D1226" s="29">
        <v>8998</v>
      </c>
      <c r="E1226" s="29"/>
      <c r="F1226" s="28" t="s">
        <v>7342</v>
      </c>
      <c r="G1226" s="29">
        <v>31390</v>
      </c>
      <c r="H1226" s="29"/>
      <c r="I1226" s="28" t="s">
        <v>9168</v>
      </c>
      <c r="J1226" s="29"/>
      <c r="K1226" s="224"/>
      <c r="L1226" s="224"/>
      <c r="M1226" s="133"/>
      <c r="V1226" s="3" t="s">
        <v>1237</v>
      </c>
      <c r="W1226" s="4">
        <v>1755</v>
      </c>
      <c r="AD1226"/>
      <c r="AE1226"/>
    </row>
    <row r="1227" spans="1:31" x14ac:dyDescent="0.25">
      <c r="A1227" s="28" t="s">
        <v>11658</v>
      </c>
      <c r="B1227" s="28"/>
      <c r="C1227" s="28" t="s">
        <v>4056</v>
      </c>
      <c r="D1227" s="29">
        <v>8998</v>
      </c>
      <c r="E1227" s="29"/>
      <c r="F1227" s="28" t="s">
        <v>7343</v>
      </c>
      <c r="G1227" s="29">
        <v>31370</v>
      </c>
      <c r="H1227" s="29"/>
      <c r="I1227" s="28" t="s">
        <v>9169</v>
      </c>
      <c r="J1227" s="29">
        <v>121800</v>
      </c>
      <c r="K1227" s="224"/>
      <c r="L1227" s="224"/>
      <c r="M1227" s="133"/>
      <c r="V1227" s="3" t="s">
        <v>1238</v>
      </c>
      <c r="W1227" s="4">
        <v>1755</v>
      </c>
      <c r="AD1227"/>
      <c r="AE1227"/>
    </row>
    <row r="1228" spans="1:31" x14ac:dyDescent="0.25">
      <c r="A1228" s="28" t="s">
        <v>11659</v>
      </c>
      <c r="B1228" s="28"/>
      <c r="C1228" s="28" t="s">
        <v>4057</v>
      </c>
      <c r="D1228" s="29">
        <v>8997</v>
      </c>
      <c r="E1228" s="29"/>
      <c r="F1228" s="28" t="s">
        <v>7344</v>
      </c>
      <c r="G1228" s="29">
        <v>31290</v>
      </c>
      <c r="H1228" s="29"/>
      <c r="I1228" s="28" t="s">
        <v>9170</v>
      </c>
      <c r="J1228" s="29"/>
      <c r="K1228" s="224"/>
      <c r="L1228" s="224"/>
      <c r="M1228" s="133"/>
      <c r="V1228" s="3" t="s">
        <v>1239</v>
      </c>
      <c r="W1228" s="4">
        <v>1755</v>
      </c>
      <c r="AD1228"/>
      <c r="AE1228"/>
    </row>
    <row r="1229" spans="1:31" x14ac:dyDescent="0.25">
      <c r="A1229" s="28" t="s">
        <v>11660</v>
      </c>
      <c r="B1229" s="28"/>
      <c r="C1229" s="28" t="s">
        <v>4058</v>
      </c>
      <c r="D1229" s="29">
        <v>8997</v>
      </c>
      <c r="E1229" s="29"/>
      <c r="F1229" s="28" t="s">
        <v>7345</v>
      </c>
      <c r="G1229" s="29">
        <v>31260</v>
      </c>
      <c r="H1229" s="29"/>
      <c r="I1229" s="28" t="s">
        <v>9171</v>
      </c>
      <c r="J1229" s="29">
        <v>120800</v>
      </c>
      <c r="K1229" s="224"/>
      <c r="L1229" s="224"/>
      <c r="M1229" s="133"/>
      <c r="V1229" s="3" t="s">
        <v>1240</v>
      </c>
      <c r="W1229" s="4">
        <v>1755</v>
      </c>
      <c r="AD1229"/>
      <c r="AE1229"/>
    </row>
    <row r="1230" spans="1:31" x14ac:dyDescent="0.25">
      <c r="A1230" s="28" t="s">
        <v>11661</v>
      </c>
      <c r="B1230" s="28"/>
      <c r="C1230" s="28" t="s">
        <v>4059</v>
      </c>
      <c r="D1230" s="29">
        <v>8996</v>
      </c>
      <c r="E1230" s="29"/>
      <c r="F1230" s="28" t="s">
        <v>7346</v>
      </c>
      <c r="G1230" s="29">
        <v>31240</v>
      </c>
      <c r="H1230" s="29"/>
      <c r="I1230" s="28" t="s">
        <v>9172</v>
      </c>
      <c r="J1230" s="29">
        <v>110600</v>
      </c>
      <c r="K1230" s="224"/>
      <c r="L1230" s="224"/>
      <c r="M1230" s="133"/>
      <c r="V1230" s="3" t="s">
        <v>1241</v>
      </c>
      <c r="W1230" s="4">
        <v>1755</v>
      </c>
      <c r="AD1230"/>
      <c r="AE1230"/>
    </row>
    <row r="1231" spans="1:31" x14ac:dyDescent="0.25">
      <c r="A1231" s="28" t="s">
        <v>11662</v>
      </c>
      <c r="B1231" s="28"/>
      <c r="C1231" s="28" t="s">
        <v>4060</v>
      </c>
      <c r="D1231" s="29">
        <v>8996</v>
      </c>
      <c r="E1231" s="29"/>
      <c r="F1231" s="28" t="s">
        <v>7347</v>
      </c>
      <c r="G1231" s="29">
        <v>31230</v>
      </c>
      <c r="H1231" s="29"/>
      <c r="I1231" s="28" t="s">
        <v>9173</v>
      </c>
      <c r="J1231" s="29">
        <v>119200</v>
      </c>
      <c r="K1231" s="224"/>
      <c r="L1231" s="224"/>
      <c r="M1231" s="133"/>
      <c r="V1231" s="3" t="s">
        <v>1242</v>
      </c>
      <c r="W1231" s="4">
        <v>1755</v>
      </c>
      <c r="AD1231"/>
      <c r="AE1231"/>
    </row>
    <row r="1232" spans="1:31" x14ac:dyDescent="0.25">
      <c r="A1232" s="28" t="s">
        <v>11663</v>
      </c>
      <c r="B1232" s="28"/>
      <c r="C1232" s="28" t="s">
        <v>4061</v>
      </c>
      <c r="D1232" s="29">
        <v>8995</v>
      </c>
      <c r="E1232" s="29"/>
      <c r="F1232" s="28" t="s">
        <v>7348</v>
      </c>
      <c r="G1232" s="29"/>
      <c r="H1232" s="29"/>
      <c r="I1232" s="28" t="s">
        <v>9174</v>
      </c>
      <c r="J1232" s="29"/>
      <c r="K1232" s="224"/>
      <c r="L1232" s="224"/>
      <c r="M1232" s="133"/>
      <c r="V1232" s="3" t="s">
        <v>1243</v>
      </c>
      <c r="W1232" s="4">
        <v>1755</v>
      </c>
      <c r="AD1232"/>
      <c r="AE1232"/>
    </row>
    <row r="1233" spans="1:31" x14ac:dyDescent="0.25">
      <c r="A1233" s="28" t="s">
        <v>11664</v>
      </c>
      <c r="B1233" s="28"/>
      <c r="C1233" s="28" t="s">
        <v>4062</v>
      </c>
      <c r="D1233" s="29">
        <v>8995</v>
      </c>
      <c r="E1233" s="29"/>
      <c r="F1233" s="28" t="s">
        <v>7349</v>
      </c>
      <c r="G1233" s="29">
        <v>31290</v>
      </c>
      <c r="H1233" s="29"/>
      <c r="I1233" s="28" t="s">
        <v>9175</v>
      </c>
      <c r="J1233" s="29">
        <v>119700</v>
      </c>
      <c r="K1233" s="224"/>
      <c r="L1233" s="224"/>
      <c r="M1233" s="133"/>
      <c r="V1233" s="3" t="s">
        <v>1244</v>
      </c>
      <c r="W1233" s="4">
        <v>1755</v>
      </c>
      <c r="AD1233"/>
      <c r="AE1233"/>
    </row>
    <row r="1234" spans="1:31" x14ac:dyDescent="0.25">
      <c r="A1234" s="28" t="s">
        <v>11665</v>
      </c>
      <c r="B1234" s="28"/>
      <c r="C1234" s="28" t="s">
        <v>4063</v>
      </c>
      <c r="D1234" s="29">
        <v>8998</v>
      </c>
      <c r="E1234" s="29"/>
      <c r="F1234" s="28" t="s">
        <v>7350</v>
      </c>
      <c r="G1234" s="29">
        <v>31400</v>
      </c>
      <c r="H1234" s="29"/>
      <c r="I1234" s="28" t="s">
        <v>9176</v>
      </c>
      <c r="J1234" s="29">
        <v>118800</v>
      </c>
      <c r="K1234" s="224"/>
      <c r="L1234" s="224"/>
      <c r="M1234" s="133"/>
      <c r="V1234" s="3" t="s">
        <v>1245</v>
      </c>
      <c r="W1234" s="4">
        <v>1755</v>
      </c>
      <c r="AD1234"/>
      <c r="AE1234"/>
    </row>
    <row r="1235" spans="1:31" x14ac:dyDescent="0.25">
      <c r="A1235" s="28" t="s">
        <v>11666</v>
      </c>
      <c r="B1235" s="28"/>
      <c r="C1235" s="28" t="s">
        <v>4064</v>
      </c>
      <c r="D1235" s="29">
        <v>8996</v>
      </c>
      <c r="E1235" s="29"/>
      <c r="F1235" s="28" t="s">
        <v>7351</v>
      </c>
      <c r="G1235" s="29">
        <v>31420</v>
      </c>
      <c r="H1235" s="29"/>
      <c r="I1235" s="28" t="s">
        <v>9177</v>
      </c>
      <c r="J1235" s="29">
        <v>119500</v>
      </c>
      <c r="K1235" s="224"/>
      <c r="L1235" s="224"/>
      <c r="M1235" s="133"/>
      <c r="V1235" s="3" t="s">
        <v>1246</v>
      </c>
      <c r="W1235" s="4">
        <v>1755</v>
      </c>
      <c r="AD1235"/>
      <c r="AE1235"/>
    </row>
    <row r="1236" spans="1:31" x14ac:dyDescent="0.25">
      <c r="A1236" s="28" t="s">
        <v>11667</v>
      </c>
      <c r="B1236" s="28"/>
      <c r="C1236" s="28" t="s">
        <v>4065</v>
      </c>
      <c r="D1236" s="29">
        <v>8996</v>
      </c>
      <c r="E1236" s="29"/>
      <c r="F1236" s="28" t="s">
        <v>7352</v>
      </c>
      <c r="G1236" s="29">
        <v>31400</v>
      </c>
      <c r="H1236" s="29"/>
      <c r="I1236" s="28" t="s">
        <v>9178</v>
      </c>
      <c r="J1236" s="29">
        <v>119300</v>
      </c>
      <c r="K1236" s="224"/>
      <c r="L1236" s="224"/>
      <c r="M1236" s="133"/>
      <c r="V1236" s="3" t="s">
        <v>1247</v>
      </c>
      <c r="W1236" s="4">
        <v>1755</v>
      </c>
      <c r="AD1236"/>
      <c r="AE1236"/>
    </row>
    <row r="1237" spans="1:31" x14ac:dyDescent="0.25">
      <c r="A1237" s="28" t="s">
        <v>11668</v>
      </c>
      <c r="B1237" s="28"/>
      <c r="C1237" s="28" t="s">
        <v>4066</v>
      </c>
      <c r="D1237" s="29">
        <v>8995</v>
      </c>
      <c r="E1237" s="29"/>
      <c r="F1237" s="28" t="s">
        <v>7353</v>
      </c>
      <c r="G1237" s="29">
        <v>31400</v>
      </c>
      <c r="H1237" s="29"/>
      <c r="I1237" s="28" t="s">
        <v>9179</v>
      </c>
      <c r="J1237" s="29"/>
      <c r="K1237" s="224"/>
      <c r="L1237" s="224"/>
      <c r="M1237" s="133"/>
      <c r="V1237" s="3" t="s">
        <v>1248</v>
      </c>
      <c r="W1237" s="4">
        <v>1755</v>
      </c>
      <c r="AD1237"/>
      <c r="AE1237"/>
    </row>
    <row r="1238" spans="1:31" x14ac:dyDescent="0.25">
      <c r="A1238" s="28" t="s">
        <v>11669</v>
      </c>
      <c r="B1238" s="28"/>
      <c r="C1238" s="28" t="s">
        <v>4067</v>
      </c>
      <c r="D1238" s="29">
        <v>8995</v>
      </c>
      <c r="E1238" s="29"/>
      <c r="F1238" s="28" t="s">
        <v>7354</v>
      </c>
      <c r="G1238" s="29">
        <v>31320</v>
      </c>
      <c r="H1238" s="29"/>
      <c r="I1238" s="28" t="s">
        <v>9180</v>
      </c>
      <c r="J1238" s="29">
        <v>119400</v>
      </c>
      <c r="K1238" s="224"/>
      <c r="L1238" s="224"/>
      <c r="M1238" s="133"/>
      <c r="V1238" s="3" t="s">
        <v>1249</v>
      </c>
      <c r="W1238" s="4">
        <v>1755</v>
      </c>
      <c r="AD1238"/>
      <c r="AE1238"/>
    </row>
    <row r="1239" spans="1:31" x14ac:dyDescent="0.25">
      <c r="A1239" s="28" t="s">
        <v>11670</v>
      </c>
      <c r="B1239" s="28"/>
      <c r="C1239" s="28" t="s">
        <v>4068</v>
      </c>
      <c r="D1239" s="29">
        <v>8997</v>
      </c>
      <c r="E1239" s="29"/>
      <c r="F1239" s="28" t="s">
        <v>7355</v>
      </c>
      <c r="G1239" s="29">
        <v>31320</v>
      </c>
      <c r="H1239" s="29"/>
      <c r="I1239" s="28" t="s">
        <v>9181</v>
      </c>
      <c r="J1239" s="29"/>
      <c r="K1239" s="224"/>
      <c r="L1239" s="224"/>
      <c r="M1239" s="133"/>
      <c r="V1239" s="3" t="s">
        <v>1250</v>
      </c>
      <c r="W1239" s="4">
        <v>1755</v>
      </c>
      <c r="AD1239"/>
      <c r="AE1239"/>
    </row>
    <row r="1240" spans="1:31" x14ac:dyDescent="0.25">
      <c r="A1240" s="28" t="s">
        <v>11671</v>
      </c>
      <c r="B1240" s="28"/>
      <c r="C1240" s="28" t="s">
        <v>4069</v>
      </c>
      <c r="D1240" s="29">
        <v>8997</v>
      </c>
      <c r="E1240" s="29"/>
      <c r="F1240" s="28" t="s">
        <v>7356</v>
      </c>
      <c r="G1240" s="29">
        <v>31300</v>
      </c>
      <c r="H1240" s="29"/>
      <c r="I1240" s="28" t="s">
        <v>9182</v>
      </c>
      <c r="J1240" s="29">
        <v>119300</v>
      </c>
      <c r="K1240" s="224"/>
      <c r="L1240" s="224"/>
      <c r="M1240" s="133"/>
      <c r="V1240" s="3" t="s">
        <v>1251</v>
      </c>
      <c r="W1240" s="4">
        <v>1755</v>
      </c>
      <c r="AD1240"/>
      <c r="AE1240"/>
    </row>
    <row r="1241" spans="1:31" x14ac:dyDescent="0.25">
      <c r="A1241" s="28" t="s">
        <v>11672</v>
      </c>
      <c r="B1241" s="28"/>
      <c r="C1241" s="28" t="s">
        <v>4070</v>
      </c>
      <c r="D1241" s="29">
        <v>8998</v>
      </c>
      <c r="E1241" s="29"/>
      <c r="F1241" s="28" t="s">
        <v>7357</v>
      </c>
      <c r="G1241" s="29">
        <v>31220</v>
      </c>
      <c r="H1241" s="29"/>
      <c r="I1241" s="28" t="s">
        <v>9183</v>
      </c>
      <c r="J1241" s="29">
        <v>116700</v>
      </c>
      <c r="K1241" s="224"/>
      <c r="L1241" s="224"/>
      <c r="M1241" s="133"/>
      <c r="V1241" s="3" t="s">
        <v>1252</v>
      </c>
      <c r="W1241" s="4">
        <v>1755</v>
      </c>
      <c r="AD1241"/>
      <c r="AE1241"/>
    </row>
    <row r="1242" spans="1:31" x14ac:dyDescent="0.25">
      <c r="A1242" s="28" t="s">
        <v>11673</v>
      </c>
      <c r="B1242" s="28"/>
      <c r="C1242" s="28" t="s">
        <v>4071</v>
      </c>
      <c r="D1242" s="29">
        <v>8998</v>
      </c>
      <c r="E1242" s="29"/>
      <c r="F1242" s="28" t="s">
        <v>7358</v>
      </c>
      <c r="G1242" s="29">
        <v>31250</v>
      </c>
      <c r="H1242" s="29"/>
      <c r="I1242" s="28" t="s">
        <v>9184</v>
      </c>
      <c r="J1242" s="29"/>
      <c r="K1242" s="224"/>
      <c r="L1242" s="224"/>
      <c r="M1242" s="133"/>
      <c r="V1242" s="3" t="s">
        <v>1253</v>
      </c>
      <c r="W1242" s="4">
        <v>1755</v>
      </c>
      <c r="AD1242"/>
      <c r="AE1242"/>
    </row>
    <row r="1243" spans="1:31" x14ac:dyDescent="0.25">
      <c r="A1243" s="28" t="s">
        <v>11674</v>
      </c>
      <c r="B1243" s="28"/>
      <c r="C1243" s="28" t="s">
        <v>4072</v>
      </c>
      <c r="D1243" s="29">
        <v>8998</v>
      </c>
      <c r="E1243" s="29"/>
      <c r="F1243" s="28" t="s">
        <v>7359</v>
      </c>
      <c r="G1243" s="29">
        <v>31190</v>
      </c>
      <c r="H1243" s="29"/>
      <c r="I1243" s="28" t="s">
        <v>9185</v>
      </c>
      <c r="J1243" s="29"/>
      <c r="K1243" s="224"/>
      <c r="L1243" s="224"/>
      <c r="M1243" s="133"/>
      <c r="V1243" s="3" t="s">
        <v>1254</v>
      </c>
      <c r="W1243" s="4">
        <v>1755</v>
      </c>
      <c r="AD1243"/>
      <c r="AE1243"/>
    </row>
    <row r="1244" spans="1:31" x14ac:dyDescent="0.25">
      <c r="A1244" s="28" t="s">
        <v>11675</v>
      </c>
      <c r="B1244" s="28"/>
      <c r="C1244" s="28" t="s">
        <v>4073</v>
      </c>
      <c r="D1244" s="29">
        <v>8997</v>
      </c>
      <c r="E1244" s="29"/>
      <c r="F1244" s="28" t="s">
        <v>7360</v>
      </c>
      <c r="G1244" s="29">
        <v>31270</v>
      </c>
      <c r="H1244" s="29"/>
      <c r="I1244" s="28" t="s">
        <v>9186</v>
      </c>
      <c r="J1244" s="29">
        <v>116600</v>
      </c>
      <c r="K1244" s="224"/>
      <c r="L1244" s="224"/>
      <c r="M1244" s="133"/>
      <c r="V1244" s="3" t="s">
        <v>1255</v>
      </c>
      <c r="W1244" s="4">
        <v>1755</v>
      </c>
      <c r="AD1244"/>
      <c r="AE1244"/>
    </row>
    <row r="1245" spans="1:31" x14ac:dyDescent="0.25">
      <c r="A1245" s="28" t="s">
        <v>11676</v>
      </c>
      <c r="B1245" s="28"/>
      <c r="C1245" s="28" t="s">
        <v>4074</v>
      </c>
      <c r="D1245" s="29">
        <v>8998</v>
      </c>
      <c r="E1245" s="29"/>
      <c r="F1245" s="28" t="s">
        <v>7361</v>
      </c>
      <c r="G1245" s="29">
        <v>31180</v>
      </c>
      <c r="H1245" s="29"/>
      <c r="I1245" s="28" t="s">
        <v>9187</v>
      </c>
      <c r="J1245" s="29"/>
      <c r="K1245" s="224"/>
      <c r="L1245" s="224"/>
      <c r="M1245" s="133"/>
      <c r="V1245" s="3" t="s">
        <v>1256</v>
      </c>
      <c r="W1245" s="4">
        <v>1755</v>
      </c>
      <c r="AD1245"/>
      <c r="AE1245"/>
    </row>
    <row r="1246" spans="1:31" x14ac:dyDescent="0.25">
      <c r="A1246" s="28" t="s">
        <v>11677</v>
      </c>
      <c r="B1246" s="28"/>
      <c r="C1246" s="28" t="s">
        <v>4075</v>
      </c>
      <c r="D1246" s="29">
        <v>9000</v>
      </c>
      <c r="E1246" s="29"/>
      <c r="F1246" s="28" t="s">
        <v>7362</v>
      </c>
      <c r="G1246" s="29">
        <v>31190</v>
      </c>
      <c r="H1246" s="29"/>
      <c r="I1246" s="28" t="s">
        <v>9188</v>
      </c>
      <c r="J1246" s="29"/>
      <c r="K1246" s="224"/>
      <c r="L1246" s="224"/>
      <c r="M1246" s="133"/>
      <c r="V1246" s="3" t="s">
        <v>1257</v>
      </c>
      <c r="W1246" s="4">
        <v>1755</v>
      </c>
      <c r="AD1246"/>
      <c r="AE1246"/>
    </row>
    <row r="1247" spans="1:31" x14ac:dyDescent="0.25">
      <c r="A1247" s="28" t="s">
        <v>11678</v>
      </c>
      <c r="B1247" s="28"/>
      <c r="C1247" s="28" t="s">
        <v>4076</v>
      </c>
      <c r="D1247" s="29">
        <v>9002</v>
      </c>
      <c r="E1247" s="29"/>
      <c r="F1247" s="28" t="s">
        <v>7363</v>
      </c>
      <c r="G1247" s="29">
        <v>31090</v>
      </c>
      <c r="H1247" s="29"/>
      <c r="I1247" s="28" t="s">
        <v>9189</v>
      </c>
      <c r="J1247" s="29">
        <v>116700</v>
      </c>
      <c r="K1247" s="224"/>
      <c r="L1247" s="224"/>
      <c r="M1247" s="133"/>
      <c r="V1247" s="3" t="s">
        <v>1258</v>
      </c>
      <c r="W1247" s="4">
        <v>1755</v>
      </c>
      <c r="AD1247"/>
      <c r="AE1247"/>
    </row>
    <row r="1248" spans="1:31" x14ac:dyDescent="0.25">
      <c r="A1248" s="28" t="s">
        <v>11679</v>
      </c>
      <c r="B1248" s="28"/>
      <c r="C1248" s="28" t="s">
        <v>4077</v>
      </c>
      <c r="D1248" s="29">
        <v>9002</v>
      </c>
      <c r="E1248" s="29"/>
      <c r="F1248" s="28" t="s">
        <v>7364</v>
      </c>
      <c r="G1248" s="29">
        <v>31020</v>
      </c>
      <c r="H1248" s="29"/>
      <c r="I1248" s="28" t="s">
        <v>9190</v>
      </c>
      <c r="J1248" s="29">
        <v>117000</v>
      </c>
      <c r="K1248" s="224"/>
      <c r="L1248" s="224"/>
      <c r="M1248" s="133"/>
      <c r="V1248" s="3" t="s">
        <v>1259</v>
      </c>
      <c r="W1248" s="4">
        <v>1755</v>
      </c>
      <c r="AD1248"/>
      <c r="AE1248"/>
    </row>
    <row r="1249" spans="1:31" x14ac:dyDescent="0.25">
      <c r="A1249" s="28" t="s">
        <v>11680</v>
      </c>
      <c r="B1249" s="28"/>
      <c r="C1249" s="28" t="s">
        <v>4078</v>
      </c>
      <c r="D1249" s="29">
        <v>9004</v>
      </c>
      <c r="E1249" s="29"/>
      <c r="F1249" s="28" t="s">
        <v>7365</v>
      </c>
      <c r="G1249" s="29">
        <v>31070</v>
      </c>
      <c r="H1249" s="29"/>
      <c r="I1249" s="28" t="s">
        <v>9191</v>
      </c>
      <c r="J1249" s="29">
        <v>116400</v>
      </c>
      <c r="K1249" s="224"/>
      <c r="L1249" s="224"/>
      <c r="M1249" s="133"/>
      <c r="V1249" s="3" t="s">
        <v>1260</v>
      </c>
      <c r="W1249" s="4">
        <v>1755</v>
      </c>
      <c r="AD1249"/>
      <c r="AE1249"/>
    </row>
    <row r="1250" spans="1:31" x14ac:dyDescent="0.25">
      <c r="A1250" s="28" t="s">
        <v>11681</v>
      </c>
      <c r="B1250" s="28"/>
      <c r="C1250" s="28" t="s">
        <v>4079</v>
      </c>
      <c r="D1250" s="29">
        <v>9004</v>
      </c>
      <c r="E1250" s="29"/>
      <c r="F1250" s="28" t="s">
        <v>7366</v>
      </c>
      <c r="G1250" s="29">
        <v>31050</v>
      </c>
      <c r="H1250" s="29"/>
      <c r="I1250" s="28" t="s">
        <v>9192</v>
      </c>
      <c r="J1250" s="29"/>
      <c r="K1250" s="224"/>
      <c r="L1250" s="224"/>
      <c r="M1250" s="133"/>
      <c r="V1250" s="3" t="s">
        <v>1261</v>
      </c>
      <c r="W1250" s="4">
        <v>1755</v>
      </c>
      <c r="AD1250"/>
      <c r="AE1250"/>
    </row>
    <row r="1251" spans="1:31" x14ac:dyDescent="0.25">
      <c r="A1251" s="28" t="s">
        <v>11682</v>
      </c>
      <c r="B1251" s="28"/>
      <c r="C1251" s="28" t="s">
        <v>4080</v>
      </c>
      <c r="D1251" s="29">
        <v>9006</v>
      </c>
      <c r="E1251" s="29"/>
      <c r="F1251" s="28" t="s">
        <v>7367</v>
      </c>
      <c r="G1251" s="29">
        <v>30930</v>
      </c>
      <c r="H1251" s="29"/>
      <c r="I1251" s="28" t="s">
        <v>9193</v>
      </c>
      <c r="J1251" s="29">
        <v>116650</v>
      </c>
      <c r="K1251" s="224"/>
      <c r="L1251" s="224"/>
      <c r="M1251" s="133"/>
      <c r="V1251" s="3" t="s">
        <v>1262</v>
      </c>
      <c r="W1251" s="4">
        <v>1755</v>
      </c>
      <c r="AD1251"/>
      <c r="AE1251"/>
    </row>
    <row r="1252" spans="1:31" x14ac:dyDescent="0.25">
      <c r="A1252" s="28" t="s">
        <v>11683</v>
      </c>
      <c r="B1252" s="28"/>
      <c r="C1252" s="28" t="s">
        <v>4081</v>
      </c>
      <c r="D1252" s="29">
        <v>9006</v>
      </c>
      <c r="E1252" s="29"/>
      <c r="F1252" s="28" t="s">
        <v>7368</v>
      </c>
      <c r="G1252" s="29">
        <v>30920</v>
      </c>
      <c r="H1252" s="29"/>
      <c r="I1252" s="28" t="s">
        <v>9194</v>
      </c>
      <c r="J1252" s="29">
        <v>115800</v>
      </c>
      <c r="K1252" s="224"/>
      <c r="L1252" s="224"/>
      <c r="M1252" s="133"/>
      <c r="V1252" s="3" t="s">
        <v>1263</v>
      </c>
      <c r="W1252" s="4">
        <v>1755</v>
      </c>
      <c r="AD1252"/>
      <c r="AE1252"/>
    </row>
    <row r="1253" spans="1:31" x14ac:dyDescent="0.25">
      <c r="A1253" s="28" t="s">
        <v>11684</v>
      </c>
      <c r="B1253" s="28"/>
      <c r="C1253" s="28" t="s">
        <v>4082</v>
      </c>
      <c r="D1253" s="29">
        <v>9005</v>
      </c>
      <c r="E1253" s="29"/>
      <c r="F1253" s="28" t="s">
        <v>7369</v>
      </c>
      <c r="G1253" s="29">
        <v>30910</v>
      </c>
      <c r="H1253" s="29"/>
      <c r="I1253" s="28" t="s">
        <v>9195</v>
      </c>
      <c r="J1253" s="29"/>
      <c r="K1253" s="224"/>
      <c r="L1253" s="224"/>
      <c r="M1253" s="133"/>
      <c r="V1253" s="3" t="s">
        <v>1264</v>
      </c>
      <c r="W1253" s="4">
        <v>1755</v>
      </c>
      <c r="AD1253"/>
      <c r="AE1253"/>
    </row>
    <row r="1254" spans="1:31" x14ac:dyDescent="0.25">
      <c r="A1254" s="28" t="s">
        <v>11685</v>
      </c>
      <c r="B1254" s="28"/>
      <c r="C1254" s="28" t="s">
        <v>4083</v>
      </c>
      <c r="D1254" s="29">
        <v>9005</v>
      </c>
      <c r="E1254" s="29"/>
      <c r="F1254" s="135" t="s">
        <v>7370</v>
      </c>
      <c r="G1254" s="29">
        <v>31210</v>
      </c>
      <c r="H1254" s="29"/>
      <c r="I1254" s="28" t="s">
        <v>9196</v>
      </c>
      <c r="J1254" s="29">
        <v>116300</v>
      </c>
      <c r="K1254" s="224"/>
      <c r="L1254" s="224"/>
      <c r="M1254" s="133"/>
      <c r="V1254" s="3" t="s">
        <v>1265</v>
      </c>
      <c r="W1254" s="4">
        <v>1755</v>
      </c>
      <c r="AD1254"/>
      <c r="AE1254"/>
    </row>
    <row r="1255" spans="1:31" x14ac:dyDescent="0.25">
      <c r="A1255" s="28" t="s">
        <v>11686</v>
      </c>
      <c r="B1255" s="28"/>
      <c r="C1255" s="28" t="s">
        <v>4084</v>
      </c>
      <c r="D1255" s="29">
        <v>9005</v>
      </c>
      <c r="E1255" s="29"/>
      <c r="F1255" s="28" t="s">
        <v>7371</v>
      </c>
      <c r="G1255" s="29">
        <v>31160</v>
      </c>
      <c r="H1255" s="29"/>
      <c r="I1255" s="28" t="s">
        <v>9197</v>
      </c>
      <c r="J1255" s="29">
        <v>113800</v>
      </c>
      <c r="K1255" s="224"/>
      <c r="L1255" s="224"/>
      <c r="M1255" s="133"/>
      <c r="V1255" s="3" t="s">
        <v>1266</v>
      </c>
      <c r="W1255" s="4">
        <v>1755</v>
      </c>
      <c r="AD1255"/>
      <c r="AE1255"/>
    </row>
    <row r="1256" spans="1:31" x14ac:dyDescent="0.25">
      <c r="A1256" s="28" t="s">
        <v>11687</v>
      </c>
      <c r="B1256" s="28"/>
      <c r="C1256" s="28" t="s">
        <v>4085</v>
      </c>
      <c r="D1256" s="29">
        <v>9003</v>
      </c>
      <c r="E1256" s="29"/>
      <c r="F1256" s="28" t="s">
        <v>7372</v>
      </c>
      <c r="G1256" s="29">
        <v>31330</v>
      </c>
      <c r="H1256" s="29"/>
      <c r="I1256" s="28" t="s">
        <v>9198</v>
      </c>
      <c r="J1256" s="29">
        <v>112000</v>
      </c>
      <c r="K1256" s="224"/>
      <c r="L1256" s="224"/>
      <c r="M1256" s="133"/>
      <c r="V1256" s="3" t="s">
        <v>1267</v>
      </c>
      <c r="W1256" s="4">
        <v>1755</v>
      </c>
      <c r="AD1256"/>
      <c r="AE1256"/>
    </row>
    <row r="1257" spans="1:31" x14ac:dyDescent="0.25">
      <c r="A1257" s="28" t="s">
        <v>11688</v>
      </c>
      <c r="B1257" s="28"/>
      <c r="C1257" s="28" t="s">
        <v>4086</v>
      </c>
      <c r="D1257" s="29">
        <v>9003</v>
      </c>
      <c r="E1257" s="29"/>
      <c r="F1257" s="28" t="s">
        <v>7373</v>
      </c>
      <c r="G1257" s="29">
        <v>31270</v>
      </c>
      <c r="H1257" s="29"/>
      <c r="I1257" s="28" t="s">
        <v>9199</v>
      </c>
      <c r="J1257" s="29">
        <v>110600</v>
      </c>
      <c r="K1257" s="224"/>
      <c r="L1257" s="224"/>
      <c r="M1257" s="133"/>
      <c r="V1257" s="3" t="s">
        <v>1268</v>
      </c>
      <c r="W1257" s="4">
        <v>1755</v>
      </c>
      <c r="AD1257"/>
      <c r="AE1257"/>
    </row>
    <row r="1258" spans="1:31" x14ac:dyDescent="0.25">
      <c r="A1258" s="28" t="s">
        <v>11689</v>
      </c>
      <c r="B1258" s="28"/>
      <c r="C1258" s="28" t="s">
        <v>4087</v>
      </c>
      <c r="D1258" s="29">
        <v>9005</v>
      </c>
      <c r="E1258" s="29"/>
      <c r="F1258" s="28" t="s">
        <v>7374</v>
      </c>
      <c r="G1258" s="29">
        <v>31300</v>
      </c>
      <c r="H1258" s="29"/>
      <c r="I1258" s="28" t="s">
        <v>9200</v>
      </c>
      <c r="J1258" s="29">
        <v>111600</v>
      </c>
      <c r="K1258" s="224"/>
      <c r="L1258" s="224"/>
      <c r="M1258" s="133"/>
      <c r="V1258" s="3" t="s">
        <v>1269</v>
      </c>
      <c r="W1258" s="4">
        <v>1755</v>
      </c>
      <c r="AD1258"/>
      <c r="AE1258"/>
    </row>
    <row r="1259" spans="1:31" x14ac:dyDescent="0.25">
      <c r="A1259" s="28" t="s">
        <v>11690</v>
      </c>
      <c r="B1259" s="28"/>
      <c r="C1259" s="28" t="s">
        <v>4088</v>
      </c>
      <c r="D1259" s="29">
        <v>9006</v>
      </c>
      <c r="E1259" s="29"/>
      <c r="F1259" s="28" t="s">
        <v>7375</v>
      </c>
      <c r="G1259" s="29">
        <v>31300</v>
      </c>
      <c r="H1259" s="29"/>
      <c r="I1259" s="28" t="s">
        <v>9201</v>
      </c>
      <c r="J1259" s="29">
        <v>112200</v>
      </c>
      <c r="K1259" s="224"/>
      <c r="L1259" s="224"/>
      <c r="M1259" s="133"/>
      <c r="V1259" s="3" t="s">
        <v>1270</v>
      </c>
      <c r="W1259" s="4">
        <v>1755</v>
      </c>
      <c r="AD1259"/>
      <c r="AE1259"/>
    </row>
    <row r="1260" spans="1:31" x14ac:dyDescent="0.25">
      <c r="A1260" s="28" t="s">
        <v>11691</v>
      </c>
      <c r="B1260" s="28"/>
      <c r="C1260" s="28" t="s">
        <v>4089</v>
      </c>
      <c r="D1260" s="29">
        <v>9005</v>
      </c>
      <c r="E1260" s="29"/>
      <c r="F1260" s="28" t="s">
        <v>7376</v>
      </c>
      <c r="G1260" s="29">
        <v>31420</v>
      </c>
      <c r="H1260" s="29"/>
      <c r="I1260" s="28" t="s">
        <v>9202</v>
      </c>
      <c r="J1260" s="29"/>
      <c r="K1260" s="224"/>
      <c r="L1260" s="224"/>
      <c r="M1260" s="133"/>
      <c r="V1260" s="3" t="s">
        <v>1271</v>
      </c>
      <c r="W1260" s="4">
        <v>1755</v>
      </c>
      <c r="AD1260"/>
      <c r="AE1260"/>
    </row>
    <row r="1261" spans="1:31" x14ac:dyDescent="0.25">
      <c r="A1261" s="28" t="s">
        <v>11692</v>
      </c>
      <c r="B1261" s="28"/>
      <c r="C1261" s="28" t="s">
        <v>4090</v>
      </c>
      <c r="D1261" s="29">
        <v>9009</v>
      </c>
      <c r="E1261" s="29"/>
      <c r="F1261" s="28" t="s">
        <v>7377</v>
      </c>
      <c r="G1261" s="29">
        <v>31590</v>
      </c>
      <c r="H1261" s="29"/>
      <c r="I1261" s="28" t="s">
        <v>9203</v>
      </c>
      <c r="J1261" s="29">
        <v>114200</v>
      </c>
      <c r="K1261" s="224"/>
      <c r="L1261" s="224"/>
      <c r="M1261" s="133"/>
      <c r="V1261" s="3" t="s">
        <v>1272</v>
      </c>
      <c r="W1261" s="4">
        <v>1755</v>
      </c>
      <c r="AD1261"/>
      <c r="AE1261"/>
    </row>
    <row r="1262" spans="1:31" x14ac:dyDescent="0.25">
      <c r="A1262" s="28" t="s">
        <v>11693</v>
      </c>
      <c r="B1262" s="28"/>
      <c r="C1262" s="28" t="s">
        <v>4091</v>
      </c>
      <c r="D1262" s="29">
        <v>9009</v>
      </c>
      <c r="E1262" s="29"/>
      <c r="F1262" s="28" t="s">
        <v>7378</v>
      </c>
      <c r="G1262" s="29">
        <v>31500</v>
      </c>
      <c r="H1262" s="29"/>
      <c r="I1262" s="28" t="s">
        <v>9204</v>
      </c>
      <c r="J1262" s="29">
        <v>114800</v>
      </c>
      <c r="K1262" s="224"/>
      <c r="L1262" s="224"/>
      <c r="M1262" s="133"/>
      <c r="V1262" s="3" t="s">
        <v>1273</v>
      </c>
      <c r="W1262" s="4">
        <v>1755</v>
      </c>
      <c r="AD1262"/>
      <c r="AE1262"/>
    </row>
    <row r="1263" spans="1:31" x14ac:dyDescent="0.25">
      <c r="A1263" s="28" t="s">
        <v>11694</v>
      </c>
      <c r="B1263" s="28"/>
      <c r="C1263" s="28" t="s">
        <v>4092</v>
      </c>
      <c r="D1263" s="29">
        <v>9008</v>
      </c>
      <c r="E1263" s="29"/>
      <c r="F1263" s="28" t="s">
        <v>7379</v>
      </c>
      <c r="G1263" s="29">
        <v>31480</v>
      </c>
      <c r="H1263" s="29"/>
      <c r="I1263" s="28" t="s">
        <v>9205</v>
      </c>
      <c r="J1263" s="29">
        <v>112470</v>
      </c>
      <c r="K1263" s="224"/>
      <c r="L1263" s="224"/>
      <c r="M1263" s="133"/>
      <c r="V1263" s="3" t="s">
        <v>1274</v>
      </c>
      <c r="W1263" s="4">
        <v>1755</v>
      </c>
      <c r="AD1263"/>
      <c r="AE1263"/>
    </row>
    <row r="1264" spans="1:31" x14ac:dyDescent="0.25">
      <c r="A1264" s="28" t="s">
        <v>11695</v>
      </c>
      <c r="B1264" s="28"/>
      <c r="C1264" s="28" t="s">
        <v>4093</v>
      </c>
      <c r="D1264" s="29">
        <v>9008</v>
      </c>
      <c r="E1264" s="29"/>
      <c r="F1264" s="28" t="s">
        <v>7380</v>
      </c>
      <c r="G1264" s="29">
        <v>31730</v>
      </c>
      <c r="H1264" s="29"/>
      <c r="I1264" s="28" t="s">
        <v>9206</v>
      </c>
      <c r="J1264" s="29">
        <v>113500</v>
      </c>
      <c r="K1264" s="224"/>
      <c r="L1264" s="224"/>
      <c r="M1264" s="133"/>
      <c r="V1264" s="3" t="s">
        <v>1275</v>
      </c>
      <c r="W1264" s="4">
        <v>1755</v>
      </c>
      <c r="AD1264"/>
      <c r="AE1264"/>
    </row>
    <row r="1265" spans="1:31" x14ac:dyDescent="0.25">
      <c r="A1265" s="28" t="s">
        <v>11696</v>
      </c>
      <c r="B1265" s="28"/>
      <c r="C1265" s="28" t="s">
        <v>4094</v>
      </c>
      <c r="D1265" s="29">
        <v>9005</v>
      </c>
      <c r="E1265" s="29"/>
      <c r="F1265" s="28" t="s">
        <v>7381</v>
      </c>
      <c r="G1265" s="29">
        <v>31720</v>
      </c>
      <c r="H1265" s="29"/>
      <c r="I1265" s="28" t="s">
        <v>9207</v>
      </c>
      <c r="J1265" s="29">
        <v>113800</v>
      </c>
      <c r="K1265" s="224"/>
      <c r="L1265" s="224"/>
      <c r="M1265" s="133"/>
      <c r="V1265" s="3" t="s">
        <v>1276</v>
      </c>
      <c r="W1265" s="4">
        <v>1755</v>
      </c>
      <c r="AD1265"/>
      <c r="AE1265"/>
    </row>
    <row r="1266" spans="1:31" x14ac:dyDescent="0.25">
      <c r="A1266" s="28" t="s">
        <v>11697</v>
      </c>
      <c r="B1266" s="28"/>
      <c r="C1266" s="28" t="s">
        <v>4095</v>
      </c>
      <c r="D1266" s="29">
        <v>9007</v>
      </c>
      <c r="E1266" s="29"/>
      <c r="F1266" s="28" t="s">
        <v>7382</v>
      </c>
      <c r="G1266" s="29">
        <v>31810</v>
      </c>
      <c r="H1266" s="29"/>
      <c r="I1266" s="28" t="s">
        <v>9208</v>
      </c>
      <c r="J1266" s="29">
        <v>114700</v>
      </c>
      <c r="K1266" s="224"/>
      <c r="L1266" s="224"/>
      <c r="M1266" s="133"/>
      <c r="V1266" s="3" t="s">
        <v>1277</v>
      </c>
      <c r="W1266" s="4">
        <v>1755</v>
      </c>
      <c r="AD1266"/>
      <c r="AE1266"/>
    </row>
    <row r="1267" spans="1:31" x14ac:dyDescent="0.25">
      <c r="A1267" s="28" t="s">
        <v>11698</v>
      </c>
      <c r="B1267" s="28"/>
      <c r="C1267" s="28" t="s">
        <v>4096</v>
      </c>
      <c r="D1267" s="29">
        <v>9007</v>
      </c>
      <c r="E1267" s="29"/>
      <c r="F1267" s="28" t="s">
        <v>7383</v>
      </c>
      <c r="G1267" s="29">
        <v>31740</v>
      </c>
      <c r="H1267" s="29"/>
      <c r="I1267" s="28" t="s">
        <v>9209</v>
      </c>
      <c r="J1267" s="29"/>
      <c r="K1267" s="224"/>
      <c r="L1267" s="224"/>
      <c r="M1267" s="133"/>
      <c r="V1267" s="3" t="s">
        <v>1278</v>
      </c>
      <c r="W1267" s="4">
        <v>1755</v>
      </c>
      <c r="AD1267"/>
      <c r="AE1267"/>
    </row>
    <row r="1268" spans="1:31" x14ac:dyDescent="0.25">
      <c r="A1268" s="28" t="s">
        <v>11699</v>
      </c>
      <c r="B1268" s="28"/>
      <c r="C1268" s="28" t="s">
        <v>4097</v>
      </c>
      <c r="D1268" s="29">
        <v>9009</v>
      </c>
      <c r="E1268" s="29"/>
      <c r="F1268" s="28" t="s">
        <v>7384</v>
      </c>
      <c r="G1268" s="29">
        <v>31570</v>
      </c>
      <c r="H1268" s="29"/>
      <c r="I1268" s="28" t="s">
        <v>9210</v>
      </c>
      <c r="J1268" s="29">
        <v>114700</v>
      </c>
      <c r="K1268" s="224"/>
      <c r="L1268" s="224"/>
      <c r="M1268" s="133"/>
      <c r="V1268" s="3" t="s">
        <v>1279</v>
      </c>
      <c r="W1268" s="4">
        <v>1755</v>
      </c>
      <c r="AD1268"/>
      <c r="AE1268"/>
    </row>
    <row r="1269" spans="1:31" x14ac:dyDescent="0.25">
      <c r="A1269" s="28" t="s">
        <v>11700</v>
      </c>
      <c r="B1269" s="28"/>
      <c r="C1269" s="28" t="s">
        <v>4098</v>
      </c>
      <c r="D1269" s="29">
        <v>9011</v>
      </c>
      <c r="E1269" s="29"/>
      <c r="F1269" s="28" t="s">
        <v>7385</v>
      </c>
      <c r="G1269" s="29">
        <v>31680</v>
      </c>
      <c r="H1269" s="29"/>
      <c r="I1269" s="28" t="s">
        <v>9211</v>
      </c>
      <c r="J1269" s="29">
        <v>116500</v>
      </c>
      <c r="K1269" s="224"/>
      <c r="L1269" s="224"/>
      <c r="M1269" s="133"/>
      <c r="V1269" s="3" t="s">
        <v>1280</v>
      </c>
      <c r="W1269" s="4">
        <v>1755</v>
      </c>
      <c r="AD1269"/>
      <c r="AE1269"/>
    </row>
    <row r="1270" spans="1:31" x14ac:dyDescent="0.25">
      <c r="A1270" s="28" t="s">
        <v>11701</v>
      </c>
      <c r="B1270" s="28"/>
      <c r="C1270" s="28" t="s">
        <v>4099</v>
      </c>
      <c r="D1270" s="29">
        <v>9013</v>
      </c>
      <c r="E1270" s="29"/>
      <c r="F1270" s="28" t="s">
        <v>7386</v>
      </c>
      <c r="G1270" s="29">
        <v>31980</v>
      </c>
      <c r="H1270" s="29"/>
      <c r="I1270" s="28" t="s">
        <v>9212</v>
      </c>
      <c r="J1270" s="29"/>
      <c r="K1270" s="224"/>
      <c r="L1270" s="224"/>
      <c r="M1270" s="133"/>
      <c r="V1270" s="3" t="s">
        <v>1281</v>
      </c>
      <c r="W1270" s="4">
        <v>1755</v>
      </c>
      <c r="AD1270"/>
      <c r="AE1270"/>
    </row>
    <row r="1271" spans="1:31" x14ac:dyDescent="0.25">
      <c r="A1271" s="28" t="s">
        <v>11702</v>
      </c>
      <c r="B1271" s="28"/>
      <c r="C1271" s="28" t="s">
        <v>4100</v>
      </c>
      <c r="D1271" s="29">
        <v>9013</v>
      </c>
      <c r="E1271" s="29"/>
      <c r="F1271" s="28" t="s">
        <v>7387</v>
      </c>
      <c r="G1271" s="29">
        <v>31750</v>
      </c>
      <c r="H1271" s="29"/>
      <c r="I1271" s="28" t="s">
        <v>9213</v>
      </c>
      <c r="J1271" s="29"/>
      <c r="K1271" s="224"/>
      <c r="L1271" s="224"/>
      <c r="M1271" s="133"/>
      <c r="V1271" s="3" t="s">
        <v>1282</v>
      </c>
      <c r="W1271" s="4">
        <v>1755</v>
      </c>
      <c r="AD1271"/>
      <c r="AE1271"/>
    </row>
    <row r="1272" spans="1:31" x14ac:dyDescent="0.25">
      <c r="A1272" s="28" t="s">
        <v>11703</v>
      </c>
      <c r="B1272" s="28"/>
      <c r="C1272" s="28" t="s">
        <v>4101</v>
      </c>
      <c r="D1272" s="29">
        <v>9015</v>
      </c>
      <c r="E1272" s="29"/>
      <c r="F1272" s="28" t="s">
        <v>7388</v>
      </c>
      <c r="G1272" s="29">
        <v>31790</v>
      </c>
      <c r="H1272" s="29"/>
      <c r="I1272" s="28" t="s">
        <v>9214</v>
      </c>
      <c r="J1272" s="29"/>
      <c r="K1272" s="224"/>
      <c r="L1272" s="224"/>
      <c r="M1272" s="133"/>
      <c r="V1272" s="3" t="s">
        <v>1283</v>
      </c>
      <c r="W1272" s="4">
        <v>1755</v>
      </c>
      <c r="AD1272"/>
      <c r="AE1272"/>
    </row>
    <row r="1273" spans="1:31" x14ac:dyDescent="0.25">
      <c r="A1273" s="28" t="s">
        <v>11704</v>
      </c>
      <c r="B1273" s="28"/>
      <c r="C1273" s="28" t="s">
        <v>4102</v>
      </c>
      <c r="D1273" s="29">
        <v>9015</v>
      </c>
      <c r="E1273" s="29"/>
      <c r="F1273" s="28" t="s">
        <v>7389</v>
      </c>
      <c r="G1273" s="29">
        <v>31840</v>
      </c>
      <c r="H1273" s="29"/>
      <c r="I1273" s="28" t="s">
        <v>9215</v>
      </c>
      <c r="J1273" s="29"/>
      <c r="K1273" s="224"/>
      <c r="L1273" s="224"/>
      <c r="M1273" s="133"/>
      <c r="V1273" s="3" t="s">
        <v>1284</v>
      </c>
      <c r="W1273" s="4">
        <v>1755</v>
      </c>
      <c r="AD1273"/>
      <c r="AE1273"/>
    </row>
    <row r="1274" spans="1:31" x14ac:dyDescent="0.25">
      <c r="A1274" s="28" t="s">
        <v>11705</v>
      </c>
      <c r="B1274" s="28"/>
      <c r="C1274" s="28" t="s">
        <v>4103</v>
      </c>
      <c r="D1274" s="29">
        <v>9019</v>
      </c>
      <c r="E1274" s="29"/>
      <c r="F1274" s="28" t="s">
        <v>7390</v>
      </c>
      <c r="G1274" s="29">
        <v>31860</v>
      </c>
      <c r="H1274" s="29"/>
      <c r="I1274" s="28" t="s">
        <v>9216</v>
      </c>
      <c r="J1274" s="29"/>
      <c r="K1274" s="224"/>
      <c r="L1274" s="224"/>
      <c r="M1274" s="133"/>
      <c r="V1274" s="3" t="s">
        <v>1285</v>
      </c>
      <c r="W1274" s="4">
        <v>1755</v>
      </c>
      <c r="AD1274"/>
      <c r="AE1274"/>
    </row>
    <row r="1275" spans="1:31" x14ac:dyDescent="0.25">
      <c r="A1275" s="28" t="s">
        <v>11706</v>
      </c>
      <c r="B1275" s="28"/>
      <c r="C1275" s="28" t="s">
        <v>4104</v>
      </c>
      <c r="D1275" s="29">
        <v>9021</v>
      </c>
      <c r="E1275" s="29"/>
      <c r="F1275" s="28" t="s">
        <v>7391</v>
      </c>
      <c r="G1275" s="29">
        <v>31760</v>
      </c>
      <c r="H1275" s="29"/>
      <c r="I1275" s="28" t="s">
        <v>9217</v>
      </c>
      <c r="J1275" s="29">
        <v>112800</v>
      </c>
      <c r="K1275" s="224"/>
      <c r="L1275" s="224"/>
      <c r="M1275" s="133"/>
      <c r="V1275" s="3" t="s">
        <v>1286</v>
      </c>
      <c r="W1275" s="4">
        <v>1755</v>
      </c>
      <c r="AD1275"/>
      <c r="AE1275"/>
    </row>
    <row r="1276" spans="1:31" x14ac:dyDescent="0.25">
      <c r="A1276" s="28" t="s">
        <v>11707</v>
      </c>
      <c r="B1276" s="28"/>
      <c r="C1276" s="28" t="s">
        <v>4105</v>
      </c>
      <c r="D1276" s="29">
        <v>9022</v>
      </c>
      <c r="E1276" s="29"/>
      <c r="F1276" s="28" t="s">
        <v>7392</v>
      </c>
      <c r="G1276" s="29">
        <v>31910</v>
      </c>
      <c r="H1276" s="29"/>
      <c r="I1276" s="28" t="s">
        <v>9218</v>
      </c>
      <c r="J1276" s="29">
        <v>112900</v>
      </c>
      <c r="K1276" s="224"/>
      <c r="L1276" s="224"/>
      <c r="M1276" s="133"/>
      <c r="V1276" s="3" t="s">
        <v>1287</v>
      </c>
      <c r="W1276" s="4">
        <v>1755</v>
      </c>
      <c r="AD1276"/>
      <c r="AE1276"/>
    </row>
    <row r="1277" spans="1:31" x14ac:dyDescent="0.25">
      <c r="A1277" s="28" t="s">
        <v>11708</v>
      </c>
      <c r="B1277" s="28"/>
      <c r="C1277" s="28" t="s">
        <v>4106</v>
      </c>
      <c r="D1277" s="29">
        <v>9024</v>
      </c>
      <c r="E1277" s="29"/>
      <c r="F1277" s="28" t="s">
        <v>7393</v>
      </c>
      <c r="G1277" s="29">
        <v>31980</v>
      </c>
      <c r="H1277" s="29"/>
      <c r="I1277" s="28" t="s">
        <v>9219</v>
      </c>
      <c r="J1277" s="29">
        <v>113800</v>
      </c>
      <c r="K1277" s="224"/>
      <c r="L1277" s="224"/>
      <c r="M1277" s="133"/>
      <c r="V1277" s="3" t="s">
        <v>1288</v>
      </c>
      <c r="W1277" s="4">
        <v>1755</v>
      </c>
      <c r="AD1277"/>
      <c r="AE1277"/>
    </row>
    <row r="1278" spans="1:31" x14ac:dyDescent="0.25">
      <c r="A1278" s="28" t="s">
        <v>11709</v>
      </c>
      <c r="B1278" s="28"/>
      <c r="C1278" s="28" t="s">
        <v>4107</v>
      </c>
      <c r="D1278" s="29">
        <v>9024</v>
      </c>
      <c r="E1278" s="29"/>
      <c r="F1278" s="28" t="s">
        <v>7394</v>
      </c>
      <c r="G1278" s="29">
        <v>31920</v>
      </c>
      <c r="H1278" s="29"/>
      <c r="I1278" s="28" t="s">
        <v>9220</v>
      </c>
      <c r="J1278" s="29">
        <v>113900</v>
      </c>
      <c r="K1278" s="224"/>
      <c r="L1278" s="224"/>
      <c r="M1278" s="133"/>
      <c r="V1278" s="3" t="s">
        <v>1289</v>
      </c>
      <c r="W1278" s="4">
        <v>1755</v>
      </c>
      <c r="AD1278"/>
      <c r="AE1278"/>
    </row>
    <row r="1279" spans="1:31" x14ac:dyDescent="0.25">
      <c r="A1279" s="28" t="s">
        <v>11710</v>
      </c>
      <c r="B1279" s="28"/>
      <c r="C1279" s="28" t="s">
        <v>4108</v>
      </c>
      <c r="D1279" s="29">
        <v>9024</v>
      </c>
      <c r="E1279" s="29"/>
      <c r="F1279" s="28" t="s">
        <v>7395</v>
      </c>
      <c r="G1279" s="29">
        <v>32140</v>
      </c>
      <c r="H1279" s="29"/>
      <c r="I1279" s="28" t="s">
        <v>9221</v>
      </c>
      <c r="J1279" s="29">
        <v>114400</v>
      </c>
      <c r="K1279" s="224"/>
      <c r="L1279" s="224"/>
      <c r="M1279" s="133"/>
      <c r="V1279" s="3" t="s">
        <v>1290</v>
      </c>
      <c r="W1279" s="4">
        <v>1755</v>
      </c>
      <c r="AD1279"/>
      <c r="AE1279"/>
    </row>
    <row r="1280" spans="1:31" x14ac:dyDescent="0.25">
      <c r="A1280" s="28" t="s">
        <v>11711</v>
      </c>
      <c r="B1280" s="28"/>
      <c r="C1280" s="28" t="s">
        <v>4109</v>
      </c>
      <c r="D1280" s="29">
        <v>9025</v>
      </c>
      <c r="E1280" s="29"/>
      <c r="F1280" s="28" t="s">
        <v>7396</v>
      </c>
      <c r="G1280" s="29">
        <v>32010</v>
      </c>
      <c r="H1280" s="29"/>
      <c r="I1280" s="28" t="s">
        <v>9222</v>
      </c>
      <c r="J1280" s="29">
        <v>114800</v>
      </c>
      <c r="K1280" s="224"/>
      <c r="L1280" s="224"/>
      <c r="M1280" s="133"/>
      <c r="V1280" s="3" t="s">
        <v>1291</v>
      </c>
      <c r="W1280" s="4">
        <v>1755</v>
      </c>
      <c r="AD1280"/>
      <c r="AE1280"/>
    </row>
    <row r="1281" spans="1:31" x14ac:dyDescent="0.25">
      <c r="A1281" s="28" t="s">
        <v>11712</v>
      </c>
      <c r="B1281" s="28"/>
      <c r="C1281" s="28" t="s">
        <v>4110</v>
      </c>
      <c r="D1281" s="29">
        <v>9028</v>
      </c>
      <c r="E1281" s="29"/>
      <c r="F1281" s="28" t="s">
        <v>7397</v>
      </c>
      <c r="G1281" s="29">
        <v>31990</v>
      </c>
      <c r="H1281" s="29"/>
      <c r="I1281" s="28" t="s">
        <v>9223</v>
      </c>
      <c r="J1281" s="29">
        <v>114900</v>
      </c>
      <c r="K1281" s="224"/>
      <c r="L1281" s="224"/>
      <c r="M1281" s="133"/>
      <c r="V1281" s="3" t="s">
        <v>1292</v>
      </c>
      <c r="W1281" s="4">
        <v>1755</v>
      </c>
      <c r="AD1281"/>
      <c r="AE1281"/>
    </row>
    <row r="1282" spans="1:31" x14ac:dyDescent="0.25">
      <c r="A1282" s="28" t="s">
        <v>11713</v>
      </c>
      <c r="B1282" s="28"/>
      <c r="C1282" s="28" t="s">
        <v>4111</v>
      </c>
      <c r="D1282" s="29">
        <v>9028</v>
      </c>
      <c r="E1282" s="29"/>
      <c r="F1282" s="28" t="s">
        <v>7398</v>
      </c>
      <c r="G1282" s="29">
        <v>31780</v>
      </c>
      <c r="H1282" s="29"/>
      <c r="I1282" s="28" t="s">
        <v>9224</v>
      </c>
      <c r="J1282" s="29">
        <v>113800</v>
      </c>
      <c r="K1282" s="224"/>
      <c r="L1282" s="224"/>
      <c r="M1282" s="133"/>
      <c r="V1282" s="3" t="s">
        <v>1293</v>
      </c>
      <c r="W1282" s="4">
        <v>1755</v>
      </c>
      <c r="AD1282"/>
      <c r="AE1282"/>
    </row>
    <row r="1283" spans="1:31" x14ac:dyDescent="0.25">
      <c r="A1283" s="28" t="s">
        <v>11714</v>
      </c>
      <c r="B1283" s="28"/>
      <c r="C1283" s="28" t="s">
        <v>4112</v>
      </c>
      <c r="D1283" s="29">
        <v>9028</v>
      </c>
      <c r="E1283" s="29"/>
      <c r="F1283" s="28" t="s">
        <v>7399</v>
      </c>
      <c r="G1283" s="29">
        <v>31670</v>
      </c>
      <c r="H1283" s="29"/>
      <c r="I1283" s="28" t="s">
        <v>9225</v>
      </c>
      <c r="J1283" s="29"/>
      <c r="K1283" s="224"/>
      <c r="L1283" s="224"/>
      <c r="M1283" s="133"/>
      <c r="V1283" s="3" t="s">
        <v>1294</v>
      </c>
      <c r="W1283" s="4">
        <v>1755</v>
      </c>
      <c r="AD1283"/>
      <c r="AE1283"/>
    </row>
    <row r="1284" spans="1:31" x14ac:dyDescent="0.25">
      <c r="A1284" s="28" t="s">
        <v>11715</v>
      </c>
      <c r="B1284" s="28"/>
      <c r="C1284" s="28" t="s">
        <v>4113</v>
      </c>
      <c r="D1284" s="29">
        <v>9028</v>
      </c>
      <c r="E1284" s="29"/>
      <c r="F1284" s="28" t="s">
        <v>7400</v>
      </c>
      <c r="G1284" s="29"/>
      <c r="H1284" s="29"/>
      <c r="I1284" s="28" t="s">
        <v>9226</v>
      </c>
      <c r="J1284" s="29">
        <v>113500</v>
      </c>
      <c r="K1284" s="224"/>
      <c r="L1284" s="224"/>
      <c r="M1284" s="133"/>
      <c r="V1284" s="3" t="s">
        <v>1295</v>
      </c>
      <c r="W1284" s="4">
        <v>1755</v>
      </c>
      <c r="AD1284"/>
      <c r="AE1284"/>
    </row>
    <row r="1285" spans="1:31" x14ac:dyDescent="0.25">
      <c r="A1285" s="28" t="s">
        <v>11716</v>
      </c>
      <c r="B1285" s="28"/>
      <c r="C1285" s="28" t="s">
        <v>4114</v>
      </c>
      <c r="D1285" s="29">
        <v>9028</v>
      </c>
      <c r="E1285" s="29"/>
      <c r="F1285" s="28" t="s">
        <v>7401</v>
      </c>
      <c r="G1285" s="29">
        <v>31880</v>
      </c>
      <c r="H1285" s="29"/>
      <c r="I1285" s="28" t="s">
        <v>9227</v>
      </c>
      <c r="J1285" s="29">
        <v>114300</v>
      </c>
      <c r="K1285" s="224"/>
      <c r="L1285" s="224"/>
      <c r="M1285" s="133"/>
      <c r="V1285" s="3" t="s">
        <v>1296</v>
      </c>
      <c r="W1285" s="4">
        <v>1755</v>
      </c>
      <c r="AD1285"/>
      <c r="AE1285"/>
    </row>
    <row r="1286" spans="1:31" x14ac:dyDescent="0.25">
      <c r="A1286" s="28" t="s">
        <v>11717</v>
      </c>
      <c r="B1286" s="28"/>
      <c r="C1286" s="28" t="s">
        <v>4115</v>
      </c>
      <c r="D1286" s="29">
        <v>9032</v>
      </c>
      <c r="E1286" s="29"/>
      <c r="F1286" s="28" t="s">
        <v>7402</v>
      </c>
      <c r="G1286" s="29">
        <v>31940</v>
      </c>
      <c r="H1286" s="29"/>
      <c r="I1286" s="28" t="s">
        <v>9228</v>
      </c>
      <c r="J1286" s="29">
        <v>113900</v>
      </c>
      <c r="K1286" s="224"/>
      <c r="L1286" s="224"/>
      <c r="M1286" s="133"/>
      <c r="V1286" s="3" t="s">
        <v>1297</v>
      </c>
      <c r="W1286" s="4">
        <v>1755</v>
      </c>
      <c r="AD1286"/>
      <c r="AE1286"/>
    </row>
    <row r="1287" spans="1:31" x14ac:dyDescent="0.25">
      <c r="A1287" s="28" t="s">
        <v>11718</v>
      </c>
      <c r="B1287" s="28"/>
      <c r="C1287" s="28" t="s">
        <v>4116</v>
      </c>
      <c r="D1287" s="29">
        <v>9034</v>
      </c>
      <c r="E1287" s="29"/>
      <c r="F1287" s="28" t="s">
        <v>7403</v>
      </c>
      <c r="G1287" s="29">
        <v>32000</v>
      </c>
      <c r="H1287" s="29"/>
      <c r="I1287" s="28" t="s">
        <v>9229</v>
      </c>
      <c r="J1287" s="29">
        <v>114300</v>
      </c>
      <c r="K1287" s="224"/>
      <c r="L1287" s="224"/>
      <c r="M1287" s="133"/>
      <c r="V1287" s="3" t="s">
        <v>1298</v>
      </c>
      <c r="W1287" s="4">
        <v>1755</v>
      </c>
      <c r="AD1287"/>
      <c r="AE1287"/>
    </row>
    <row r="1288" spans="1:31" x14ac:dyDescent="0.25">
      <c r="A1288" s="28" t="s">
        <v>11719</v>
      </c>
      <c r="B1288" s="28"/>
      <c r="C1288" s="28" t="s">
        <v>4117</v>
      </c>
      <c r="D1288" s="29">
        <v>9034</v>
      </c>
      <c r="E1288" s="29"/>
      <c r="F1288" s="28" t="s">
        <v>7404</v>
      </c>
      <c r="G1288" s="29">
        <v>32000</v>
      </c>
      <c r="H1288" s="29"/>
      <c r="I1288" s="28" t="s">
        <v>9230</v>
      </c>
      <c r="J1288" s="29"/>
      <c r="K1288" s="224"/>
      <c r="L1288" s="224"/>
      <c r="M1288" s="133"/>
      <c r="V1288" s="3" t="s">
        <v>1299</v>
      </c>
      <c r="W1288" s="4">
        <v>1755</v>
      </c>
      <c r="AD1288"/>
      <c r="AE1288"/>
    </row>
    <row r="1289" spans="1:31" x14ac:dyDescent="0.25">
      <c r="A1289" s="28" t="s">
        <v>11720</v>
      </c>
      <c r="B1289" s="28"/>
      <c r="C1289" s="28" t="s">
        <v>4118</v>
      </c>
      <c r="D1289" s="29">
        <v>9035</v>
      </c>
      <c r="E1289" s="29"/>
      <c r="F1289" s="28" t="s">
        <v>7405</v>
      </c>
      <c r="G1289" s="29">
        <v>32480</v>
      </c>
      <c r="H1289" s="29"/>
      <c r="I1289" s="28" t="s">
        <v>9231</v>
      </c>
      <c r="J1289" s="29">
        <v>114400</v>
      </c>
      <c r="K1289" s="224"/>
      <c r="L1289" s="224"/>
      <c r="M1289" s="133"/>
      <c r="V1289" s="3" t="s">
        <v>1300</v>
      </c>
      <c r="W1289" s="4">
        <v>1755</v>
      </c>
      <c r="AD1289"/>
      <c r="AE1289"/>
    </row>
    <row r="1290" spans="1:31" x14ac:dyDescent="0.25">
      <c r="A1290" s="28" t="s">
        <v>11721</v>
      </c>
      <c r="B1290" s="28"/>
      <c r="C1290" s="28" t="s">
        <v>4119</v>
      </c>
      <c r="D1290" s="29">
        <v>9035</v>
      </c>
      <c r="E1290" s="29"/>
      <c r="F1290" s="28" t="s">
        <v>7406</v>
      </c>
      <c r="G1290" s="29">
        <v>32640</v>
      </c>
      <c r="H1290" s="29"/>
      <c r="I1290" s="28" t="s">
        <v>9232</v>
      </c>
      <c r="J1290" s="29">
        <v>114400</v>
      </c>
      <c r="K1290" s="224"/>
      <c r="L1290" s="224"/>
      <c r="M1290" s="133"/>
      <c r="V1290" s="3" t="s">
        <v>1301</v>
      </c>
      <c r="W1290" s="4">
        <v>1755</v>
      </c>
      <c r="AD1290"/>
      <c r="AE1290"/>
    </row>
    <row r="1291" spans="1:31" x14ac:dyDescent="0.25">
      <c r="A1291" s="28" t="s">
        <v>11722</v>
      </c>
      <c r="B1291" s="28"/>
      <c r="C1291" s="28" t="s">
        <v>4120</v>
      </c>
      <c r="D1291" s="29">
        <v>9035</v>
      </c>
      <c r="E1291" s="29"/>
      <c r="F1291" s="28" t="s">
        <v>7407</v>
      </c>
      <c r="G1291" s="29">
        <v>32350</v>
      </c>
      <c r="H1291" s="29"/>
      <c r="I1291" s="28" t="s">
        <v>9233</v>
      </c>
      <c r="J1291" s="29">
        <v>115400</v>
      </c>
      <c r="K1291" s="224"/>
      <c r="L1291" s="224"/>
      <c r="M1291" s="133"/>
      <c r="V1291" s="3" t="s">
        <v>1302</v>
      </c>
      <c r="W1291" s="4">
        <v>1755</v>
      </c>
      <c r="AD1291"/>
      <c r="AE1291"/>
    </row>
    <row r="1292" spans="1:31" x14ac:dyDescent="0.25">
      <c r="A1292" s="28" t="s">
        <v>11723</v>
      </c>
      <c r="B1292" s="28"/>
      <c r="C1292" s="28" t="s">
        <v>4121</v>
      </c>
      <c r="D1292" s="29">
        <v>9035</v>
      </c>
      <c r="E1292" s="29"/>
      <c r="F1292" s="28" t="s">
        <v>7408</v>
      </c>
      <c r="G1292" s="29">
        <v>32410</v>
      </c>
      <c r="H1292" s="29"/>
      <c r="I1292" s="28" t="s">
        <v>9234</v>
      </c>
      <c r="J1292" s="29">
        <v>114900</v>
      </c>
      <c r="K1292" s="224"/>
      <c r="L1292" s="224"/>
      <c r="M1292" s="133"/>
      <c r="V1292" s="3" t="s">
        <v>1303</v>
      </c>
      <c r="W1292" s="4">
        <v>1755</v>
      </c>
      <c r="AD1292"/>
      <c r="AE1292"/>
    </row>
    <row r="1293" spans="1:31" x14ac:dyDescent="0.25">
      <c r="A1293" s="28" t="s">
        <v>11724</v>
      </c>
      <c r="B1293" s="28"/>
      <c r="C1293" s="28" t="s">
        <v>4122</v>
      </c>
      <c r="D1293" s="29">
        <v>9037</v>
      </c>
      <c r="E1293" s="29"/>
      <c r="F1293" s="28" t="s">
        <v>7409</v>
      </c>
      <c r="G1293" s="29">
        <v>32430</v>
      </c>
      <c r="H1293" s="29"/>
      <c r="I1293" s="28" t="s">
        <v>9235</v>
      </c>
      <c r="J1293" s="29">
        <v>114900</v>
      </c>
      <c r="K1293" s="224"/>
      <c r="L1293" s="224"/>
      <c r="M1293" s="133"/>
      <c r="V1293" s="3" t="s">
        <v>1304</v>
      </c>
      <c r="W1293" s="4">
        <v>1755</v>
      </c>
      <c r="AD1293"/>
      <c r="AE1293"/>
    </row>
    <row r="1294" spans="1:31" x14ac:dyDescent="0.25">
      <c r="A1294" s="28" t="s">
        <v>11725</v>
      </c>
      <c r="B1294" s="28"/>
      <c r="C1294" s="28" t="s">
        <v>4123</v>
      </c>
      <c r="D1294" s="29">
        <v>9039</v>
      </c>
      <c r="E1294" s="29"/>
      <c r="F1294" s="28" t="s">
        <v>7410</v>
      </c>
      <c r="G1294" s="29">
        <v>32400</v>
      </c>
      <c r="H1294" s="29"/>
      <c r="I1294" s="28" t="s">
        <v>9236</v>
      </c>
      <c r="J1294" s="29">
        <v>115400</v>
      </c>
      <c r="K1294" s="224"/>
      <c r="L1294" s="224"/>
      <c r="M1294" s="133"/>
      <c r="V1294" s="3" t="s">
        <v>1305</v>
      </c>
      <c r="W1294" s="4">
        <v>1755</v>
      </c>
      <c r="AD1294"/>
      <c r="AE1294"/>
    </row>
    <row r="1295" spans="1:31" x14ac:dyDescent="0.25">
      <c r="A1295" s="28" t="s">
        <v>11726</v>
      </c>
      <c r="B1295" s="28"/>
      <c r="C1295" s="28" t="s">
        <v>4124</v>
      </c>
      <c r="D1295" s="29">
        <v>9042</v>
      </c>
      <c r="E1295" s="29"/>
      <c r="F1295" s="28" t="s">
        <v>7411</v>
      </c>
      <c r="G1295" s="29">
        <v>32430</v>
      </c>
      <c r="H1295" s="29"/>
      <c r="I1295" s="28" t="s">
        <v>9237</v>
      </c>
      <c r="J1295" s="29"/>
      <c r="K1295" s="224"/>
      <c r="L1295" s="224"/>
      <c r="M1295" s="133"/>
      <c r="V1295" s="3" t="s">
        <v>1306</v>
      </c>
      <c r="W1295" s="4">
        <v>1755</v>
      </c>
      <c r="AD1295"/>
      <c r="AE1295"/>
    </row>
    <row r="1296" spans="1:31" x14ac:dyDescent="0.25">
      <c r="A1296" s="28" t="s">
        <v>11727</v>
      </c>
      <c r="B1296" s="28"/>
      <c r="C1296" s="28" t="s">
        <v>4125</v>
      </c>
      <c r="D1296" s="29">
        <v>9043</v>
      </c>
      <c r="E1296" s="29"/>
      <c r="F1296" s="28" t="s">
        <v>7412</v>
      </c>
      <c r="G1296" s="29">
        <v>32410</v>
      </c>
      <c r="H1296" s="29"/>
      <c r="I1296" s="28" t="s">
        <v>9238</v>
      </c>
      <c r="J1296" s="29">
        <v>115400</v>
      </c>
      <c r="K1296" s="224"/>
      <c r="L1296" s="224"/>
      <c r="M1296" s="133"/>
      <c r="V1296" s="3" t="s">
        <v>1307</v>
      </c>
      <c r="W1296" s="4">
        <v>1755</v>
      </c>
      <c r="AD1296"/>
      <c r="AE1296"/>
    </row>
    <row r="1297" spans="1:31" x14ac:dyDescent="0.25">
      <c r="A1297" s="28" t="s">
        <v>11728</v>
      </c>
      <c r="B1297" s="28"/>
      <c r="C1297" s="28" t="s">
        <v>4126</v>
      </c>
      <c r="D1297" s="29">
        <v>9042</v>
      </c>
      <c r="E1297" s="29"/>
      <c r="F1297" s="28" t="s">
        <v>7413</v>
      </c>
      <c r="G1297" s="29">
        <v>32310</v>
      </c>
      <c r="H1297" s="29"/>
      <c r="I1297" s="28" t="s">
        <v>9239</v>
      </c>
      <c r="J1297" s="29">
        <v>114600</v>
      </c>
      <c r="K1297" s="224"/>
      <c r="L1297" s="224"/>
      <c r="M1297" s="133"/>
      <c r="V1297" s="3" t="s">
        <v>1308</v>
      </c>
      <c r="W1297" s="4">
        <v>1755</v>
      </c>
      <c r="AD1297"/>
      <c r="AE1297"/>
    </row>
    <row r="1298" spans="1:31" x14ac:dyDescent="0.25">
      <c r="A1298" s="28" t="s">
        <v>11729</v>
      </c>
      <c r="B1298" s="28"/>
      <c r="C1298" s="28" t="s">
        <v>4127</v>
      </c>
      <c r="D1298" s="29">
        <v>9041</v>
      </c>
      <c r="E1298" s="29"/>
      <c r="F1298" s="28" t="s">
        <v>7414</v>
      </c>
      <c r="G1298" s="29">
        <v>32310</v>
      </c>
      <c r="H1298" s="29"/>
      <c r="I1298" s="28" t="s">
        <v>9240</v>
      </c>
      <c r="J1298" s="29">
        <v>114600</v>
      </c>
      <c r="K1298" s="224"/>
      <c r="L1298" s="224"/>
      <c r="M1298" s="133"/>
      <c r="V1298" s="3" t="s">
        <v>1309</v>
      </c>
      <c r="W1298" s="4">
        <v>1755</v>
      </c>
      <c r="AD1298"/>
      <c r="AE1298"/>
    </row>
    <row r="1299" spans="1:31" x14ac:dyDescent="0.25">
      <c r="A1299" s="28" t="s">
        <v>11730</v>
      </c>
      <c r="B1299" s="28"/>
      <c r="C1299" s="28" t="s">
        <v>4128</v>
      </c>
      <c r="D1299" s="29">
        <v>9041</v>
      </c>
      <c r="E1299" s="29"/>
      <c r="F1299" s="28" t="s">
        <v>7415</v>
      </c>
      <c r="G1299" s="29">
        <v>32390</v>
      </c>
      <c r="H1299" s="29"/>
      <c r="I1299" s="28" t="s">
        <v>9241</v>
      </c>
      <c r="J1299" s="29">
        <v>114500</v>
      </c>
      <c r="K1299" s="224"/>
      <c r="L1299" s="224"/>
      <c r="M1299" s="133"/>
      <c r="V1299" s="3" t="s">
        <v>1310</v>
      </c>
      <c r="W1299" s="4">
        <v>1755</v>
      </c>
      <c r="AD1299"/>
      <c r="AE1299"/>
    </row>
    <row r="1300" spans="1:31" x14ac:dyDescent="0.25">
      <c r="A1300" s="28" t="s">
        <v>11731</v>
      </c>
      <c r="B1300" s="28"/>
      <c r="C1300" s="28" t="s">
        <v>4129</v>
      </c>
      <c r="D1300" s="29">
        <v>9040</v>
      </c>
      <c r="E1300" s="29"/>
      <c r="F1300" s="28" t="s">
        <v>7416</v>
      </c>
      <c r="G1300" s="29">
        <v>32370</v>
      </c>
      <c r="H1300" s="29"/>
      <c r="I1300" s="28" t="s">
        <v>9242</v>
      </c>
      <c r="J1300" s="29">
        <v>114800</v>
      </c>
      <c r="K1300" s="224"/>
      <c r="L1300" s="224"/>
      <c r="M1300" s="133"/>
      <c r="V1300" s="3" t="s">
        <v>1311</v>
      </c>
      <c r="W1300" s="4">
        <v>1755</v>
      </c>
      <c r="AD1300"/>
      <c r="AE1300"/>
    </row>
    <row r="1301" spans="1:31" x14ac:dyDescent="0.25">
      <c r="A1301" s="28" t="s">
        <v>11732</v>
      </c>
      <c r="B1301" s="28"/>
      <c r="C1301" s="28" t="s">
        <v>4130</v>
      </c>
      <c r="D1301" s="29">
        <v>9042</v>
      </c>
      <c r="E1301" s="29"/>
      <c r="F1301" s="28" t="s">
        <v>7417</v>
      </c>
      <c r="G1301" s="29">
        <v>32480</v>
      </c>
      <c r="H1301" s="29"/>
      <c r="I1301" s="28" t="s">
        <v>9243</v>
      </c>
      <c r="J1301" s="29">
        <v>114800</v>
      </c>
      <c r="K1301" s="224"/>
      <c r="L1301" s="224"/>
      <c r="M1301" s="133"/>
      <c r="V1301" s="3" t="s">
        <v>1312</v>
      </c>
      <c r="W1301" s="4">
        <v>1755</v>
      </c>
      <c r="AD1301"/>
      <c r="AE1301"/>
    </row>
    <row r="1302" spans="1:31" x14ac:dyDescent="0.25">
      <c r="A1302" s="28" t="s">
        <v>11733</v>
      </c>
      <c r="B1302" s="28"/>
      <c r="C1302" s="28" t="s">
        <v>4131</v>
      </c>
      <c r="D1302" s="29">
        <v>9043</v>
      </c>
      <c r="E1302" s="29"/>
      <c r="F1302" s="28" t="s">
        <v>7418</v>
      </c>
      <c r="G1302" s="29">
        <v>32500</v>
      </c>
      <c r="H1302" s="29"/>
      <c r="I1302" s="28" t="s">
        <v>9244</v>
      </c>
      <c r="J1302" s="29"/>
      <c r="K1302" s="224"/>
      <c r="L1302" s="224"/>
      <c r="M1302" s="133"/>
      <c r="V1302" s="3" t="s">
        <v>1313</v>
      </c>
      <c r="W1302" s="4">
        <v>1755</v>
      </c>
      <c r="AD1302"/>
      <c r="AE1302"/>
    </row>
    <row r="1303" spans="1:31" x14ac:dyDescent="0.25">
      <c r="A1303" s="28" t="s">
        <v>11734</v>
      </c>
      <c r="B1303" s="28"/>
      <c r="C1303" s="28" t="s">
        <v>4132</v>
      </c>
      <c r="D1303" s="29">
        <v>9046</v>
      </c>
      <c r="E1303" s="29"/>
      <c r="F1303" s="28" t="s">
        <v>7419</v>
      </c>
      <c r="G1303" s="29">
        <v>32430</v>
      </c>
      <c r="H1303" s="29"/>
      <c r="I1303" s="28" t="s">
        <v>9245</v>
      </c>
      <c r="J1303" s="29">
        <v>114900</v>
      </c>
      <c r="K1303" s="224"/>
      <c r="L1303" s="224"/>
      <c r="M1303" s="133"/>
      <c r="V1303" s="3" t="s">
        <v>1314</v>
      </c>
      <c r="W1303" s="4">
        <v>1755</v>
      </c>
      <c r="AD1303"/>
      <c r="AE1303"/>
    </row>
    <row r="1304" spans="1:31" x14ac:dyDescent="0.25">
      <c r="A1304" s="28" t="s">
        <v>11735</v>
      </c>
      <c r="B1304" s="28"/>
      <c r="C1304" s="28" t="s">
        <v>4133</v>
      </c>
      <c r="D1304" s="29">
        <v>9049</v>
      </c>
      <c r="E1304" s="29"/>
      <c r="F1304" s="28" t="s">
        <v>7420</v>
      </c>
      <c r="G1304" s="29">
        <v>32500</v>
      </c>
      <c r="H1304" s="29"/>
      <c r="I1304" s="28" t="s">
        <v>9246</v>
      </c>
      <c r="J1304" s="29">
        <v>114400</v>
      </c>
      <c r="K1304" s="224"/>
      <c r="L1304" s="224"/>
      <c r="M1304" s="133"/>
      <c r="V1304" s="3" t="s">
        <v>1315</v>
      </c>
      <c r="W1304" s="4">
        <v>1755</v>
      </c>
      <c r="AD1304"/>
      <c r="AE1304"/>
    </row>
    <row r="1305" spans="1:31" x14ac:dyDescent="0.25">
      <c r="A1305" s="28" t="s">
        <v>11736</v>
      </c>
      <c r="B1305" s="28"/>
      <c r="C1305" s="28" t="s">
        <v>4134</v>
      </c>
      <c r="D1305" s="29">
        <v>9049</v>
      </c>
      <c r="E1305" s="29"/>
      <c r="F1305" s="28" t="s">
        <v>7421</v>
      </c>
      <c r="G1305" s="29">
        <v>32520</v>
      </c>
      <c r="H1305" s="29"/>
      <c r="I1305" s="28" t="s">
        <v>9247</v>
      </c>
      <c r="J1305" s="29">
        <v>114000</v>
      </c>
      <c r="K1305" s="224"/>
      <c r="L1305" s="224"/>
      <c r="M1305" s="133"/>
      <c r="V1305" s="3" t="s">
        <v>1316</v>
      </c>
      <c r="W1305" s="4">
        <v>1755</v>
      </c>
      <c r="AD1305"/>
      <c r="AE1305"/>
    </row>
    <row r="1306" spans="1:31" x14ac:dyDescent="0.25">
      <c r="A1306" s="28" t="s">
        <v>11737</v>
      </c>
      <c r="B1306" s="28"/>
      <c r="C1306" s="28" t="s">
        <v>4135</v>
      </c>
      <c r="D1306" s="29">
        <v>9049</v>
      </c>
      <c r="E1306" s="29"/>
      <c r="F1306" s="28" t="s">
        <v>7422</v>
      </c>
      <c r="G1306" s="29">
        <v>32530</v>
      </c>
      <c r="H1306" s="29"/>
      <c r="I1306" s="28" t="s">
        <v>9248</v>
      </c>
      <c r="J1306" s="29"/>
      <c r="K1306" s="224"/>
      <c r="L1306" s="224"/>
      <c r="M1306" s="133"/>
      <c r="V1306" s="3" t="s">
        <v>1317</v>
      </c>
      <c r="W1306" s="4">
        <v>1755</v>
      </c>
      <c r="AD1306"/>
      <c r="AE1306"/>
    </row>
    <row r="1307" spans="1:31" x14ac:dyDescent="0.25">
      <c r="A1307" s="28" t="s">
        <v>11738</v>
      </c>
      <c r="B1307" s="28"/>
      <c r="C1307" s="28" t="s">
        <v>4136</v>
      </c>
      <c r="D1307" s="29">
        <v>9048</v>
      </c>
      <c r="E1307" s="29"/>
      <c r="F1307" s="28" t="s">
        <v>7423</v>
      </c>
      <c r="G1307" s="29">
        <v>32440</v>
      </c>
      <c r="H1307" s="29"/>
      <c r="I1307" s="28" t="s">
        <v>9249</v>
      </c>
      <c r="J1307" s="29"/>
      <c r="K1307" s="224"/>
      <c r="L1307" s="224"/>
      <c r="M1307" s="133"/>
      <c r="V1307" s="3" t="s">
        <v>1318</v>
      </c>
      <c r="W1307" s="4">
        <v>1755</v>
      </c>
      <c r="AD1307"/>
      <c r="AE1307"/>
    </row>
    <row r="1308" spans="1:31" x14ac:dyDescent="0.25">
      <c r="A1308" s="28" t="s">
        <v>11739</v>
      </c>
      <c r="B1308" s="28"/>
      <c r="C1308" s="28" t="s">
        <v>4137</v>
      </c>
      <c r="D1308" s="29">
        <v>9050</v>
      </c>
      <c r="E1308" s="29"/>
      <c r="F1308" s="28" t="s">
        <v>7424</v>
      </c>
      <c r="G1308" s="29">
        <v>32500</v>
      </c>
      <c r="H1308" s="29"/>
      <c r="I1308" s="28" t="s">
        <v>9250</v>
      </c>
      <c r="J1308" s="29"/>
      <c r="K1308" s="224"/>
      <c r="L1308" s="224"/>
      <c r="M1308" s="133"/>
      <c r="V1308" s="3" t="s">
        <v>1319</v>
      </c>
      <c r="W1308" s="4">
        <v>1755</v>
      </c>
      <c r="AD1308"/>
      <c r="AE1308"/>
    </row>
    <row r="1309" spans="1:31" x14ac:dyDescent="0.25">
      <c r="A1309" s="28" t="s">
        <v>11740</v>
      </c>
      <c r="B1309" s="28"/>
      <c r="C1309" s="28" t="s">
        <v>4138</v>
      </c>
      <c r="D1309" s="29">
        <v>9050</v>
      </c>
      <c r="E1309" s="29"/>
      <c r="F1309" s="28" t="s">
        <v>7425</v>
      </c>
      <c r="G1309" s="29">
        <v>32460</v>
      </c>
      <c r="H1309" s="29"/>
      <c r="I1309" s="28" t="s">
        <v>9251</v>
      </c>
      <c r="J1309" s="29"/>
      <c r="K1309" s="224"/>
      <c r="L1309" s="224"/>
      <c r="M1309" s="133"/>
      <c r="V1309" s="3" t="s">
        <v>1320</v>
      </c>
      <c r="W1309" s="4">
        <v>1755</v>
      </c>
      <c r="AD1309"/>
      <c r="AE1309"/>
    </row>
    <row r="1310" spans="1:31" x14ac:dyDescent="0.25">
      <c r="A1310" s="28" t="s">
        <v>11741</v>
      </c>
      <c r="B1310" s="28"/>
      <c r="C1310" s="28" t="s">
        <v>4139</v>
      </c>
      <c r="D1310" s="29">
        <v>9053</v>
      </c>
      <c r="E1310" s="29"/>
      <c r="F1310" s="28" t="s">
        <v>7426</v>
      </c>
      <c r="G1310" s="29">
        <v>32380</v>
      </c>
      <c r="H1310" s="29"/>
      <c r="I1310" s="28" t="s">
        <v>9252</v>
      </c>
      <c r="J1310" s="29"/>
      <c r="K1310" s="224"/>
      <c r="L1310" s="224"/>
      <c r="M1310" s="133"/>
      <c r="V1310" s="3" t="s">
        <v>1321</v>
      </c>
      <c r="W1310" s="4">
        <v>1755</v>
      </c>
      <c r="AD1310"/>
      <c r="AE1310"/>
    </row>
    <row r="1311" spans="1:31" x14ac:dyDescent="0.25">
      <c r="A1311" s="28" t="s">
        <v>11742</v>
      </c>
      <c r="B1311" s="28"/>
      <c r="C1311" s="28" t="s">
        <v>4140</v>
      </c>
      <c r="D1311" s="29">
        <v>9056</v>
      </c>
      <c r="E1311" s="29"/>
      <c r="F1311" s="28" t="s">
        <v>7427</v>
      </c>
      <c r="G1311" s="29">
        <v>32340</v>
      </c>
      <c r="H1311" s="29"/>
      <c r="I1311" s="28" t="s">
        <v>9253</v>
      </c>
      <c r="J1311" s="29">
        <v>113800</v>
      </c>
      <c r="K1311" s="224"/>
      <c r="L1311" s="224"/>
      <c r="M1311" s="133"/>
      <c r="V1311" s="3" t="s">
        <v>1322</v>
      </c>
      <c r="W1311" s="4">
        <v>1755</v>
      </c>
      <c r="AD1311"/>
      <c r="AE1311"/>
    </row>
    <row r="1312" spans="1:31" x14ac:dyDescent="0.25">
      <c r="A1312" s="28" t="s">
        <v>11743</v>
      </c>
      <c r="B1312" s="28"/>
      <c r="C1312" s="28" t="s">
        <v>4141</v>
      </c>
      <c r="D1312" s="29">
        <v>9055</v>
      </c>
      <c r="E1312" s="29"/>
      <c r="F1312" s="28" t="s">
        <v>7428</v>
      </c>
      <c r="G1312" s="29">
        <v>32190</v>
      </c>
      <c r="H1312" s="29"/>
      <c r="I1312" s="28" t="s">
        <v>9254</v>
      </c>
      <c r="J1312" s="29">
        <v>113400</v>
      </c>
      <c r="K1312" s="224"/>
      <c r="L1312" s="224"/>
      <c r="M1312" s="133"/>
      <c r="V1312" s="3" t="s">
        <v>1323</v>
      </c>
      <c r="W1312" s="4">
        <v>1755</v>
      </c>
      <c r="AD1312"/>
      <c r="AE1312"/>
    </row>
    <row r="1313" spans="1:31" x14ac:dyDescent="0.25">
      <c r="A1313" s="28" t="s">
        <v>11744</v>
      </c>
      <c r="B1313" s="28"/>
      <c r="C1313" s="28" t="s">
        <v>4142</v>
      </c>
      <c r="D1313" s="29">
        <v>9055</v>
      </c>
      <c r="E1313" s="29"/>
      <c r="F1313" s="28" t="s">
        <v>7429</v>
      </c>
      <c r="G1313" s="29">
        <v>32280</v>
      </c>
      <c r="H1313" s="29"/>
      <c r="I1313" s="28" t="s">
        <v>9255</v>
      </c>
      <c r="J1313" s="29">
        <v>113100</v>
      </c>
      <c r="K1313" s="224"/>
      <c r="L1313" s="224"/>
      <c r="M1313" s="133"/>
      <c r="V1313" s="3" t="s">
        <v>1324</v>
      </c>
      <c r="W1313" s="4">
        <v>1755</v>
      </c>
      <c r="AD1313"/>
      <c r="AE1313"/>
    </row>
    <row r="1314" spans="1:31" x14ac:dyDescent="0.25">
      <c r="A1314" s="28" t="s">
        <v>11745</v>
      </c>
      <c r="B1314" s="28"/>
      <c r="C1314" s="28" t="s">
        <v>4143</v>
      </c>
      <c r="D1314" s="29">
        <v>9057</v>
      </c>
      <c r="E1314" s="29"/>
      <c r="F1314" s="28" t="s">
        <v>7430</v>
      </c>
      <c r="G1314" s="29">
        <v>32220</v>
      </c>
      <c r="H1314" s="29"/>
      <c r="I1314" s="28" t="s">
        <v>9256</v>
      </c>
      <c r="J1314" s="29">
        <v>112500</v>
      </c>
      <c r="K1314" s="224"/>
      <c r="L1314" s="224"/>
      <c r="M1314" s="133"/>
      <c r="V1314" s="3" t="s">
        <v>1325</v>
      </c>
      <c r="W1314" s="4">
        <v>1755</v>
      </c>
      <c r="AD1314"/>
      <c r="AE1314"/>
    </row>
    <row r="1315" spans="1:31" x14ac:dyDescent="0.25">
      <c r="A1315" s="28" t="s">
        <v>11746</v>
      </c>
      <c r="B1315" s="28"/>
      <c r="C1315" s="28" t="s">
        <v>4144</v>
      </c>
      <c r="D1315" s="29">
        <v>9059</v>
      </c>
      <c r="E1315" s="29"/>
      <c r="F1315" s="28" t="s">
        <v>7431</v>
      </c>
      <c r="G1315" s="29">
        <v>32280</v>
      </c>
      <c r="H1315" s="29"/>
      <c r="I1315" s="28" t="s">
        <v>9257</v>
      </c>
      <c r="J1315" s="29">
        <v>110900</v>
      </c>
      <c r="K1315" s="224"/>
      <c r="L1315" s="224"/>
      <c r="M1315" s="133"/>
      <c r="V1315" s="3" t="s">
        <v>1326</v>
      </c>
      <c r="W1315" s="4">
        <v>1755</v>
      </c>
      <c r="AD1315"/>
      <c r="AE1315"/>
    </row>
    <row r="1316" spans="1:31" x14ac:dyDescent="0.25">
      <c r="A1316" s="28" t="s">
        <v>11747</v>
      </c>
      <c r="B1316" s="28"/>
      <c r="C1316" s="28" t="s">
        <v>4145</v>
      </c>
      <c r="D1316" s="29">
        <v>9060</v>
      </c>
      <c r="E1316" s="29"/>
      <c r="F1316" s="28" t="s">
        <v>7432</v>
      </c>
      <c r="G1316" s="29">
        <v>32270</v>
      </c>
      <c r="H1316" s="29"/>
      <c r="I1316" s="28" t="s">
        <v>9258</v>
      </c>
      <c r="J1316" s="29"/>
      <c r="K1316" s="224"/>
      <c r="L1316" s="224"/>
      <c r="M1316" s="133"/>
      <c r="V1316" s="3" t="s">
        <v>1327</v>
      </c>
      <c r="W1316" s="4">
        <v>1755</v>
      </c>
      <c r="AD1316"/>
      <c r="AE1316"/>
    </row>
    <row r="1317" spans="1:31" x14ac:dyDescent="0.25">
      <c r="A1317" s="28" t="s">
        <v>11748</v>
      </c>
      <c r="B1317" s="28"/>
      <c r="C1317" s="28" t="s">
        <v>4146</v>
      </c>
      <c r="D1317" s="29">
        <v>9060</v>
      </c>
      <c r="E1317" s="29"/>
      <c r="F1317" s="28" t="s">
        <v>7433</v>
      </c>
      <c r="G1317" s="29">
        <v>32100</v>
      </c>
      <c r="H1317" s="29"/>
      <c r="I1317" s="28" t="s">
        <v>9259</v>
      </c>
      <c r="J1317" s="29"/>
      <c r="K1317" s="224"/>
      <c r="L1317" s="224"/>
      <c r="M1317" s="133"/>
      <c r="V1317" s="3" t="s">
        <v>1328</v>
      </c>
      <c r="W1317" s="4">
        <v>1755</v>
      </c>
      <c r="AD1317"/>
      <c r="AE1317"/>
    </row>
    <row r="1318" spans="1:31" x14ac:dyDescent="0.25">
      <c r="A1318" s="28" t="s">
        <v>11749</v>
      </c>
      <c r="B1318" s="28"/>
      <c r="C1318" s="28" t="s">
        <v>4147</v>
      </c>
      <c r="D1318" s="29">
        <v>9058</v>
      </c>
      <c r="E1318" s="29"/>
      <c r="F1318" s="28" t="s">
        <v>7434</v>
      </c>
      <c r="G1318" s="29">
        <v>32170</v>
      </c>
      <c r="H1318" s="29"/>
      <c r="I1318" s="28" t="s">
        <v>9260</v>
      </c>
      <c r="J1318" s="29"/>
      <c r="K1318" s="224"/>
      <c r="L1318" s="224"/>
      <c r="M1318" s="133"/>
      <c r="V1318" s="3" t="s">
        <v>1329</v>
      </c>
      <c r="W1318" s="4">
        <v>1755</v>
      </c>
      <c r="AD1318"/>
      <c r="AE1318"/>
    </row>
    <row r="1319" spans="1:31" x14ac:dyDescent="0.25">
      <c r="A1319" s="28" t="s">
        <v>11750</v>
      </c>
      <c r="B1319" s="28"/>
      <c r="C1319" s="28" t="s">
        <v>4148</v>
      </c>
      <c r="D1319" s="29">
        <v>9058</v>
      </c>
      <c r="E1319" s="29"/>
      <c r="F1319" s="28" t="s">
        <v>7435</v>
      </c>
      <c r="G1319" s="29">
        <v>32360</v>
      </c>
      <c r="H1319" s="29"/>
      <c r="I1319" s="28" t="s">
        <v>9261</v>
      </c>
      <c r="J1319" s="29">
        <v>112400</v>
      </c>
      <c r="K1319" s="224"/>
      <c r="L1319" s="224"/>
      <c r="M1319" s="133"/>
      <c r="V1319" s="3" t="s">
        <v>1330</v>
      </c>
      <c r="W1319" s="4">
        <v>1755</v>
      </c>
      <c r="AD1319"/>
      <c r="AE1319"/>
    </row>
    <row r="1320" spans="1:31" x14ac:dyDescent="0.25">
      <c r="A1320" s="28" t="s">
        <v>11751</v>
      </c>
      <c r="B1320" s="28"/>
      <c r="C1320" s="28" t="s">
        <v>4149</v>
      </c>
      <c r="D1320" s="29">
        <v>9058</v>
      </c>
      <c r="E1320" s="29"/>
      <c r="F1320" s="28" t="s">
        <v>7436</v>
      </c>
      <c r="G1320" s="29">
        <v>32450</v>
      </c>
      <c r="H1320" s="29"/>
      <c r="I1320" s="28" t="s">
        <v>9262</v>
      </c>
      <c r="J1320" s="29"/>
      <c r="K1320" s="224"/>
      <c r="L1320" s="224"/>
      <c r="M1320" s="133"/>
      <c r="V1320" s="3" t="s">
        <v>1331</v>
      </c>
      <c r="W1320" s="4">
        <v>1755</v>
      </c>
      <c r="AD1320"/>
      <c r="AE1320"/>
    </row>
    <row r="1321" spans="1:31" x14ac:dyDescent="0.25">
      <c r="A1321" s="28" t="s">
        <v>11752</v>
      </c>
      <c r="B1321" s="28"/>
      <c r="C1321" s="28" t="s">
        <v>4150</v>
      </c>
      <c r="D1321" s="29">
        <v>9060</v>
      </c>
      <c r="E1321" s="29"/>
      <c r="F1321" s="28" t="s">
        <v>7437</v>
      </c>
      <c r="G1321" s="29">
        <v>32390</v>
      </c>
      <c r="H1321" s="29"/>
      <c r="I1321" s="28" t="s">
        <v>9263</v>
      </c>
      <c r="J1321" s="29"/>
      <c r="K1321" s="224"/>
      <c r="L1321" s="224"/>
      <c r="M1321" s="133"/>
      <c r="V1321" s="3" t="s">
        <v>1332</v>
      </c>
      <c r="W1321" s="4">
        <v>1755</v>
      </c>
      <c r="AD1321"/>
      <c r="AE1321"/>
    </row>
    <row r="1322" spans="1:31" x14ac:dyDescent="0.25">
      <c r="A1322" s="28" t="s">
        <v>11753</v>
      </c>
      <c r="B1322" s="28"/>
      <c r="C1322" s="28" t="s">
        <v>4151</v>
      </c>
      <c r="D1322" s="29">
        <v>9061</v>
      </c>
      <c r="E1322" s="29"/>
      <c r="F1322" s="28" t="s">
        <v>7438</v>
      </c>
      <c r="G1322" s="29">
        <v>32450</v>
      </c>
      <c r="H1322" s="29"/>
      <c r="I1322" s="28" t="s">
        <v>9264</v>
      </c>
      <c r="J1322" s="29">
        <v>112600</v>
      </c>
      <c r="K1322" s="224"/>
      <c r="L1322" s="224"/>
      <c r="M1322" s="133"/>
      <c r="V1322" s="3" t="s">
        <v>1333</v>
      </c>
      <c r="W1322" s="4">
        <v>1755</v>
      </c>
      <c r="AD1322"/>
      <c r="AE1322"/>
    </row>
    <row r="1323" spans="1:31" x14ac:dyDescent="0.25">
      <c r="A1323" s="28" t="s">
        <v>11754</v>
      </c>
      <c r="B1323" s="28"/>
      <c r="C1323" s="28" t="s">
        <v>4152</v>
      </c>
      <c r="D1323" s="29">
        <v>9061</v>
      </c>
      <c r="E1323" s="29"/>
      <c r="F1323" s="28" t="s">
        <v>7439</v>
      </c>
      <c r="G1323" s="29">
        <v>32520</v>
      </c>
      <c r="H1323" s="29"/>
      <c r="I1323" s="28" t="s">
        <v>9265</v>
      </c>
      <c r="J1323" s="29"/>
      <c r="K1323" s="224"/>
      <c r="L1323" s="224"/>
      <c r="M1323" s="133"/>
      <c r="V1323" s="3" t="s">
        <v>1334</v>
      </c>
      <c r="W1323" s="4">
        <v>1755</v>
      </c>
      <c r="AD1323"/>
      <c r="AE1323"/>
    </row>
    <row r="1324" spans="1:31" x14ac:dyDescent="0.25">
      <c r="A1324" s="28" t="s">
        <v>11755</v>
      </c>
      <c r="B1324" s="28"/>
      <c r="C1324" s="28" t="s">
        <v>4153</v>
      </c>
      <c r="D1324" s="29">
        <v>9063</v>
      </c>
      <c r="E1324" s="29"/>
      <c r="F1324" s="28" t="s">
        <v>7440</v>
      </c>
      <c r="G1324" s="29">
        <v>32460</v>
      </c>
      <c r="H1324" s="29"/>
      <c r="I1324" s="28" t="s">
        <v>9266</v>
      </c>
      <c r="J1324" s="29">
        <v>112700</v>
      </c>
      <c r="K1324" s="224"/>
      <c r="L1324" s="224"/>
      <c r="M1324" s="133"/>
      <c r="V1324" s="3" t="s">
        <v>1335</v>
      </c>
      <c r="W1324" s="4">
        <v>1755</v>
      </c>
      <c r="AD1324"/>
      <c r="AE1324"/>
    </row>
    <row r="1325" spans="1:31" x14ac:dyDescent="0.25">
      <c r="A1325" s="28" t="s">
        <v>11756</v>
      </c>
      <c r="B1325" s="28"/>
      <c r="C1325" s="28" t="s">
        <v>4154</v>
      </c>
      <c r="D1325" s="29">
        <v>9062</v>
      </c>
      <c r="E1325" s="29"/>
      <c r="F1325" s="28" t="s">
        <v>7441</v>
      </c>
      <c r="G1325" s="29">
        <v>32530</v>
      </c>
      <c r="H1325" s="29"/>
      <c r="I1325" s="28" t="s">
        <v>9267</v>
      </c>
      <c r="J1325" s="29">
        <v>113500</v>
      </c>
      <c r="K1325" s="224"/>
      <c r="L1325" s="224"/>
      <c r="M1325" s="133"/>
      <c r="V1325" s="3" t="s">
        <v>1336</v>
      </c>
      <c r="W1325" s="4">
        <v>1755</v>
      </c>
      <c r="AD1325"/>
      <c r="AE1325"/>
    </row>
    <row r="1326" spans="1:31" x14ac:dyDescent="0.25">
      <c r="A1326" s="28" t="s">
        <v>11757</v>
      </c>
      <c r="B1326" s="28"/>
      <c r="C1326" s="28" t="s">
        <v>4155</v>
      </c>
      <c r="D1326" s="29">
        <v>9061</v>
      </c>
      <c r="E1326" s="29"/>
      <c r="F1326" s="28" t="s">
        <v>7442</v>
      </c>
      <c r="G1326" s="29"/>
      <c r="H1326" s="29"/>
      <c r="I1326" s="28" t="s">
        <v>9268</v>
      </c>
      <c r="J1326" s="29">
        <v>113200</v>
      </c>
      <c r="K1326" s="224"/>
      <c r="L1326" s="224"/>
      <c r="M1326" s="133"/>
      <c r="V1326" s="3" t="s">
        <v>1337</v>
      </c>
      <c r="W1326" s="4">
        <v>1755</v>
      </c>
      <c r="AD1326"/>
      <c r="AE1326"/>
    </row>
    <row r="1327" spans="1:31" x14ac:dyDescent="0.25">
      <c r="A1327" s="28" t="s">
        <v>11758</v>
      </c>
      <c r="B1327" s="28"/>
      <c r="C1327" s="28" t="s">
        <v>4156</v>
      </c>
      <c r="D1327" s="29">
        <v>9061</v>
      </c>
      <c r="E1327" s="29"/>
      <c r="F1327" s="28" t="s">
        <v>7443</v>
      </c>
      <c r="G1327" s="29"/>
      <c r="H1327" s="29"/>
      <c r="I1327" s="28" t="s">
        <v>9269</v>
      </c>
      <c r="J1327" s="29">
        <v>113700</v>
      </c>
      <c r="K1327" s="224"/>
      <c r="L1327" s="224"/>
      <c r="M1327" s="133"/>
      <c r="V1327" s="3" t="s">
        <v>1338</v>
      </c>
      <c r="W1327" s="4">
        <v>1755</v>
      </c>
      <c r="AD1327"/>
      <c r="AE1327"/>
    </row>
    <row r="1328" spans="1:31" x14ac:dyDescent="0.25">
      <c r="A1328" s="28" t="s">
        <v>11759</v>
      </c>
      <c r="B1328" s="28"/>
      <c r="C1328" s="28" t="s">
        <v>4157</v>
      </c>
      <c r="D1328" s="29">
        <v>9068</v>
      </c>
      <c r="E1328" s="29"/>
      <c r="F1328" s="28" t="s">
        <v>7444</v>
      </c>
      <c r="G1328" s="29">
        <v>32550</v>
      </c>
      <c r="H1328" s="29"/>
      <c r="I1328" s="28" t="s">
        <v>9270</v>
      </c>
      <c r="J1328" s="29"/>
      <c r="K1328" s="224"/>
      <c r="L1328" s="224"/>
      <c r="M1328" s="133"/>
      <c r="V1328" s="3" t="s">
        <v>1339</v>
      </c>
      <c r="W1328" s="4">
        <v>1755</v>
      </c>
      <c r="AD1328"/>
      <c r="AE1328"/>
    </row>
    <row r="1329" spans="1:31" x14ac:dyDescent="0.25">
      <c r="A1329" s="28" t="s">
        <v>11760</v>
      </c>
      <c r="B1329" s="28"/>
      <c r="C1329" s="28" t="s">
        <v>4158</v>
      </c>
      <c r="D1329" s="29">
        <v>9073</v>
      </c>
      <c r="E1329" s="29"/>
      <c r="F1329" s="28" t="s">
        <v>7445</v>
      </c>
      <c r="G1329" s="29">
        <v>32500</v>
      </c>
      <c r="H1329" s="29"/>
      <c r="I1329" s="28" t="s">
        <v>9271</v>
      </c>
      <c r="J1329" s="29"/>
      <c r="K1329" s="224"/>
      <c r="L1329" s="224"/>
      <c r="M1329" s="133"/>
      <c r="V1329" s="3" t="s">
        <v>1340</v>
      </c>
      <c r="W1329" s="4">
        <v>1755</v>
      </c>
      <c r="AD1329"/>
      <c r="AE1329"/>
    </row>
    <row r="1330" spans="1:31" x14ac:dyDescent="0.25">
      <c r="A1330" s="28" t="s">
        <v>11761</v>
      </c>
      <c r="B1330" s="28"/>
      <c r="C1330" s="28" t="s">
        <v>4159</v>
      </c>
      <c r="D1330" s="29">
        <v>9071</v>
      </c>
      <c r="E1330" s="29"/>
      <c r="F1330" s="28" t="s">
        <v>7446</v>
      </c>
      <c r="G1330" s="29">
        <v>32510</v>
      </c>
      <c r="H1330" s="29"/>
      <c r="I1330" s="28" t="s">
        <v>9272</v>
      </c>
      <c r="J1330" s="29"/>
      <c r="K1330" s="224"/>
      <c r="L1330" s="224"/>
      <c r="M1330" s="133"/>
      <c r="V1330" s="3" t="s">
        <v>1341</v>
      </c>
      <c r="W1330" s="4">
        <v>1755</v>
      </c>
      <c r="AD1330"/>
      <c r="AE1330"/>
    </row>
    <row r="1331" spans="1:31" x14ac:dyDescent="0.25">
      <c r="A1331" s="28" t="s">
        <v>11762</v>
      </c>
      <c r="B1331" s="28"/>
      <c r="C1331" s="28" t="s">
        <v>4160</v>
      </c>
      <c r="D1331" s="29">
        <v>9071</v>
      </c>
      <c r="E1331" s="29"/>
      <c r="F1331" s="28" t="s">
        <v>7447</v>
      </c>
      <c r="G1331" s="29">
        <v>32570</v>
      </c>
      <c r="H1331" s="29"/>
      <c r="I1331" s="28" t="s">
        <v>9273</v>
      </c>
      <c r="J1331" s="29">
        <v>113700</v>
      </c>
      <c r="K1331" s="224"/>
      <c r="L1331" s="224"/>
      <c r="M1331" s="133"/>
      <c r="V1331" s="3" t="s">
        <v>1342</v>
      </c>
      <c r="W1331" s="4">
        <v>1755</v>
      </c>
      <c r="AD1331"/>
      <c r="AE1331"/>
    </row>
    <row r="1332" spans="1:31" x14ac:dyDescent="0.25">
      <c r="A1332" s="28" t="s">
        <v>11763</v>
      </c>
      <c r="B1332" s="28"/>
      <c r="C1332" s="28" t="s">
        <v>4161</v>
      </c>
      <c r="D1332" s="29">
        <v>9070</v>
      </c>
      <c r="E1332" s="29"/>
      <c r="F1332" s="28" t="s">
        <v>7448</v>
      </c>
      <c r="G1332" s="29">
        <v>32480</v>
      </c>
      <c r="H1332" s="29"/>
      <c r="I1332" s="28" t="s">
        <v>9274</v>
      </c>
      <c r="J1332" s="29">
        <v>114200</v>
      </c>
      <c r="K1332" s="224"/>
      <c r="L1332" s="224"/>
      <c r="M1332" s="133"/>
      <c r="V1332" s="3" t="s">
        <v>1343</v>
      </c>
      <c r="W1332" s="4">
        <v>1755</v>
      </c>
      <c r="AD1332"/>
      <c r="AE1332"/>
    </row>
    <row r="1333" spans="1:31" x14ac:dyDescent="0.25">
      <c r="A1333" s="28" t="s">
        <v>11764</v>
      </c>
      <c r="B1333" s="28"/>
      <c r="C1333" s="28" t="s">
        <v>4162</v>
      </c>
      <c r="D1333" s="29">
        <v>9070</v>
      </c>
      <c r="E1333" s="29"/>
      <c r="F1333" s="28" t="s">
        <v>7449</v>
      </c>
      <c r="G1333" s="29">
        <v>32540</v>
      </c>
      <c r="H1333" s="29"/>
      <c r="I1333" s="28" t="s">
        <v>9275</v>
      </c>
      <c r="J1333" s="29"/>
      <c r="K1333" s="224"/>
      <c r="L1333" s="224"/>
      <c r="M1333" s="133"/>
      <c r="V1333" s="3" t="s">
        <v>1344</v>
      </c>
      <c r="W1333" s="4">
        <v>1755</v>
      </c>
      <c r="AD1333"/>
      <c r="AE1333"/>
    </row>
    <row r="1334" spans="1:31" x14ac:dyDescent="0.25">
      <c r="A1334" s="28" t="s">
        <v>11765</v>
      </c>
      <c r="B1334" s="28"/>
      <c r="C1334" s="28" t="s">
        <v>4163</v>
      </c>
      <c r="D1334" s="29">
        <v>9070</v>
      </c>
      <c r="E1334" s="29"/>
      <c r="F1334" s="28" t="s">
        <v>7450</v>
      </c>
      <c r="G1334" s="29">
        <v>32580</v>
      </c>
      <c r="H1334" s="29"/>
      <c r="I1334" s="28" t="s">
        <v>9276</v>
      </c>
      <c r="J1334" s="29">
        <v>114900</v>
      </c>
      <c r="K1334" s="224"/>
      <c r="L1334" s="224"/>
      <c r="M1334" s="133"/>
      <c r="V1334" s="3" t="s">
        <v>1345</v>
      </c>
      <c r="W1334" s="4">
        <v>1755</v>
      </c>
      <c r="AD1334"/>
      <c r="AE1334"/>
    </row>
    <row r="1335" spans="1:31" x14ac:dyDescent="0.25">
      <c r="A1335" s="28" t="s">
        <v>11766</v>
      </c>
      <c r="B1335" s="28"/>
      <c r="C1335" s="28" t="s">
        <v>4164</v>
      </c>
      <c r="D1335" s="29">
        <v>9072</v>
      </c>
      <c r="E1335" s="29"/>
      <c r="F1335" s="28" t="s">
        <v>7451</v>
      </c>
      <c r="G1335" s="29">
        <v>32580</v>
      </c>
      <c r="H1335" s="29"/>
      <c r="I1335" s="28" t="s">
        <v>9277</v>
      </c>
      <c r="J1335" s="29">
        <v>115900</v>
      </c>
      <c r="K1335" s="224"/>
      <c r="L1335" s="224"/>
      <c r="M1335" s="133"/>
      <c r="V1335" s="3" t="s">
        <v>1346</v>
      </c>
      <c r="W1335" s="4">
        <v>1755</v>
      </c>
      <c r="AD1335"/>
      <c r="AE1335"/>
    </row>
    <row r="1336" spans="1:31" x14ac:dyDescent="0.25">
      <c r="A1336" s="28" t="s">
        <v>11767</v>
      </c>
      <c r="B1336" s="28"/>
      <c r="C1336" s="28" t="s">
        <v>4165</v>
      </c>
      <c r="D1336" s="29">
        <v>9072</v>
      </c>
      <c r="E1336" s="29"/>
      <c r="F1336" s="28" t="s">
        <v>7452</v>
      </c>
      <c r="G1336" s="29">
        <v>32560</v>
      </c>
      <c r="H1336" s="29"/>
      <c r="I1336" s="28" t="s">
        <v>9278</v>
      </c>
      <c r="J1336" s="29">
        <v>118000</v>
      </c>
      <c r="K1336" s="224"/>
      <c r="L1336" s="224"/>
      <c r="M1336" s="133"/>
      <c r="V1336" s="3" t="s">
        <v>1347</v>
      </c>
      <c r="W1336" s="4">
        <v>1755</v>
      </c>
      <c r="AD1336"/>
      <c r="AE1336"/>
    </row>
    <row r="1337" spans="1:31" x14ac:dyDescent="0.25">
      <c r="A1337" s="28" t="s">
        <v>11768</v>
      </c>
      <c r="B1337" s="28"/>
      <c r="C1337" s="28" t="s">
        <v>4166</v>
      </c>
      <c r="D1337" s="29">
        <v>9071</v>
      </c>
      <c r="E1337" s="29"/>
      <c r="F1337" s="28" t="s">
        <v>7453</v>
      </c>
      <c r="G1337" s="29">
        <v>32550</v>
      </c>
      <c r="H1337" s="29"/>
      <c r="I1337" s="28" t="s">
        <v>9279</v>
      </c>
      <c r="J1337" s="29"/>
      <c r="K1337" s="224"/>
      <c r="L1337" s="224"/>
      <c r="M1337" s="133"/>
      <c r="V1337" s="3" t="s">
        <v>1348</v>
      </c>
      <c r="W1337" s="4">
        <v>1755</v>
      </c>
      <c r="AD1337"/>
      <c r="AE1337"/>
    </row>
    <row r="1338" spans="1:31" x14ac:dyDescent="0.25">
      <c r="A1338" s="28" t="s">
        <v>11769</v>
      </c>
      <c r="B1338" s="28"/>
      <c r="C1338" s="28" t="s">
        <v>4167</v>
      </c>
      <c r="D1338" s="29">
        <v>9074</v>
      </c>
      <c r="E1338" s="29"/>
      <c r="F1338" s="28" t="s">
        <v>7454</v>
      </c>
      <c r="G1338" s="29">
        <v>32440</v>
      </c>
      <c r="H1338" s="29"/>
      <c r="I1338" s="28" t="s">
        <v>9280</v>
      </c>
      <c r="J1338" s="29">
        <v>120000</v>
      </c>
      <c r="K1338" s="224"/>
      <c r="L1338" s="224"/>
      <c r="M1338" s="133"/>
      <c r="V1338" s="3" t="s">
        <v>1349</v>
      </c>
      <c r="W1338" s="4">
        <v>1755</v>
      </c>
      <c r="AD1338"/>
      <c r="AE1338"/>
    </row>
    <row r="1339" spans="1:31" x14ac:dyDescent="0.25">
      <c r="A1339" s="28" t="s">
        <v>11770</v>
      </c>
      <c r="B1339" s="28"/>
      <c r="C1339" s="28" t="s">
        <v>4168</v>
      </c>
      <c r="D1339" s="29">
        <v>9073</v>
      </c>
      <c r="E1339" s="29"/>
      <c r="F1339" s="28" t="s">
        <v>7455</v>
      </c>
      <c r="G1339" s="29">
        <v>32470</v>
      </c>
      <c r="H1339" s="29"/>
      <c r="I1339" s="28" t="s">
        <v>9281</v>
      </c>
      <c r="J1339" s="29">
        <v>124800</v>
      </c>
      <c r="K1339" s="224"/>
      <c r="L1339" s="224"/>
      <c r="M1339" s="133"/>
      <c r="V1339" s="3" t="s">
        <v>1350</v>
      </c>
      <c r="W1339" s="4">
        <v>1755</v>
      </c>
      <c r="AD1339"/>
      <c r="AE1339"/>
    </row>
    <row r="1340" spans="1:31" x14ac:dyDescent="0.25">
      <c r="A1340" s="28" t="s">
        <v>11771</v>
      </c>
      <c r="B1340" s="28"/>
      <c r="C1340" s="28" t="s">
        <v>4169</v>
      </c>
      <c r="D1340" s="29">
        <v>9075</v>
      </c>
      <c r="E1340" s="29"/>
      <c r="F1340" s="28" t="s">
        <v>7456</v>
      </c>
      <c r="G1340" s="29">
        <v>32460</v>
      </c>
      <c r="H1340" s="29"/>
      <c r="I1340" s="28" t="s">
        <v>9282</v>
      </c>
      <c r="J1340" s="29">
        <v>122300</v>
      </c>
      <c r="K1340" s="224"/>
      <c r="L1340" s="224"/>
      <c r="M1340" s="133"/>
      <c r="V1340" s="3" t="s">
        <v>1351</v>
      </c>
      <c r="W1340" s="4">
        <v>1755</v>
      </c>
      <c r="AD1340"/>
      <c r="AE1340"/>
    </row>
    <row r="1341" spans="1:31" x14ac:dyDescent="0.25">
      <c r="A1341" s="28" t="s">
        <v>11772</v>
      </c>
      <c r="B1341" s="28"/>
      <c r="C1341" s="28" t="s">
        <v>4170</v>
      </c>
      <c r="D1341" s="29">
        <v>9075</v>
      </c>
      <c r="E1341" s="29"/>
      <c r="F1341" s="28" t="s">
        <v>7457</v>
      </c>
      <c r="G1341" s="29">
        <v>32560</v>
      </c>
      <c r="H1341" s="29"/>
      <c r="I1341" s="28" t="s">
        <v>9283</v>
      </c>
      <c r="J1341" s="29">
        <v>120600</v>
      </c>
      <c r="K1341" s="224"/>
      <c r="L1341" s="224"/>
      <c r="M1341" s="133"/>
      <c r="V1341" s="3" t="s">
        <v>1352</v>
      </c>
      <c r="W1341" s="4">
        <v>1755</v>
      </c>
      <c r="AD1341"/>
      <c r="AE1341"/>
    </row>
    <row r="1342" spans="1:31" x14ac:dyDescent="0.25">
      <c r="A1342" s="28" t="s">
        <v>11773</v>
      </c>
      <c r="B1342" s="28"/>
      <c r="C1342" s="28" t="s">
        <v>4171</v>
      </c>
      <c r="D1342" s="29">
        <v>9074</v>
      </c>
      <c r="E1342" s="29"/>
      <c r="F1342" s="28" t="s">
        <v>7458</v>
      </c>
      <c r="G1342" s="29">
        <v>32500</v>
      </c>
      <c r="H1342" s="29"/>
      <c r="I1342" s="28" t="s">
        <v>9284</v>
      </c>
      <c r="J1342" s="29">
        <v>119400</v>
      </c>
      <c r="K1342" s="224"/>
      <c r="L1342" s="224"/>
      <c r="M1342" s="133"/>
      <c r="V1342" s="3" t="s">
        <v>1353</v>
      </c>
      <c r="W1342" s="4">
        <v>1755</v>
      </c>
      <c r="AD1342"/>
      <c r="AE1342"/>
    </row>
    <row r="1343" spans="1:31" x14ac:dyDescent="0.25">
      <c r="A1343" s="28" t="s">
        <v>11774</v>
      </c>
      <c r="B1343" s="28"/>
      <c r="C1343" s="28" t="s">
        <v>4172</v>
      </c>
      <c r="D1343" s="29">
        <v>9075</v>
      </c>
      <c r="E1343" s="29"/>
      <c r="F1343" s="28" t="s">
        <v>7459</v>
      </c>
      <c r="G1343" s="29">
        <v>32530</v>
      </c>
      <c r="H1343" s="29"/>
      <c r="I1343" s="28" t="s">
        <v>9285</v>
      </c>
      <c r="J1343" s="29"/>
      <c r="K1343" s="224"/>
      <c r="L1343" s="224"/>
      <c r="M1343" s="133"/>
      <c r="V1343" s="3" t="s">
        <v>1354</v>
      </c>
      <c r="W1343" s="4">
        <v>1755</v>
      </c>
      <c r="AD1343"/>
      <c r="AE1343"/>
    </row>
    <row r="1344" spans="1:31" x14ac:dyDescent="0.25">
      <c r="A1344" s="28" t="s">
        <v>11775</v>
      </c>
      <c r="B1344" s="28"/>
      <c r="C1344" s="28" t="s">
        <v>4173</v>
      </c>
      <c r="D1344" s="29">
        <v>9075</v>
      </c>
      <c r="E1344" s="29"/>
      <c r="F1344" s="28" t="s">
        <v>7460</v>
      </c>
      <c r="G1344" s="29">
        <v>32490</v>
      </c>
      <c r="H1344" s="29"/>
      <c r="I1344" s="28" t="s">
        <v>9286</v>
      </c>
      <c r="J1344" s="29"/>
      <c r="K1344" s="224"/>
      <c r="L1344" s="224"/>
      <c r="M1344" s="133"/>
      <c r="V1344" s="3" t="s">
        <v>1355</v>
      </c>
      <c r="W1344" s="4">
        <v>1755</v>
      </c>
      <c r="AD1344"/>
      <c r="AE1344"/>
    </row>
    <row r="1345" spans="1:31" x14ac:dyDescent="0.25">
      <c r="A1345" s="28" t="s">
        <v>11776</v>
      </c>
      <c r="B1345" s="28"/>
      <c r="C1345" s="28" t="s">
        <v>4174</v>
      </c>
      <c r="D1345" s="29">
        <v>9077</v>
      </c>
      <c r="E1345" s="29"/>
      <c r="F1345" s="28" t="s">
        <v>7461</v>
      </c>
      <c r="G1345" s="29">
        <v>32370</v>
      </c>
      <c r="H1345" s="29"/>
      <c r="I1345" s="28" t="s">
        <v>9287</v>
      </c>
      <c r="J1345" s="29">
        <v>119600</v>
      </c>
      <c r="K1345" s="224"/>
      <c r="L1345" s="224"/>
      <c r="M1345" s="133"/>
      <c r="V1345" s="3" t="s">
        <v>1356</v>
      </c>
      <c r="W1345" s="4">
        <v>1755</v>
      </c>
      <c r="AD1345"/>
      <c r="AE1345"/>
    </row>
    <row r="1346" spans="1:31" x14ac:dyDescent="0.25">
      <c r="A1346" s="28" t="s">
        <v>11777</v>
      </c>
      <c r="B1346" s="28"/>
      <c r="C1346" s="28" t="s">
        <v>4175</v>
      </c>
      <c r="D1346" s="29">
        <v>9075</v>
      </c>
      <c r="E1346" s="29"/>
      <c r="F1346" s="28" t="s">
        <v>7462</v>
      </c>
      <c r="G1346" s="29">
        <v>32400</v>
      </c>
      <c r="H1346" s="29"/>
      <c r="I1346" s="28" t="s">
        <v>9288</v>
      </c>
      <c r="J1346" s="29">
        <v>122600</v>
      </c>
      <c r="K1346" s="224"/>
      <c r="L1346" s="224"/>
      <c r="M1346" s="133"/>
      <c r="V1346" s="3" t="s">
        <v>1357</v>
      </c>
      <c r="W1346" s="4">
        <v>1755</v>
      </c>
      <c r="AD1346"/>
      <c r="AE1346"/>
    </row>
    <row r="1347" spans="1:31" x14ac:dyDescent="0.25">
      <c r="A1347" s="28" t="s">
        <v>11778</v>
      </c>
      <c r="B1347" s="28"/>
      <c r="C1347" s="28" t="s">
        <v>4176</v>
      </c>
      <c r="D1347" s="29">
        <v>9075</v>
      </c>
      <c r="E1347" s="29"/>
      <c r="F1347" s="28" t="s">
        <v>7463</v>
      </c>
      <c r="G1347" s="29">
        <v>32560</v>
      </c>
      <c r="H1347" s="29"/>
      <c r="I1347" s="28" t="s">
        <v>9289</v>
      </c>
      <c r="J1347" s="29">
        <v>124500</v>
      </c>
      <c r="K1347" s="224"/>
      <c r="L1347" s="224"/>
      <c r="M1347" s="133"/>
      <c r="V1347" s="3" t="s">
        <v>1358</v>
      </c>
      <c r="W1347" s="4">
        <v>1755</v>
      </c>
      <c r="AD1347"/>
      <c r="AE1347"/>
    </row>
    <row r="1348" spans="1:31" x14ac:dyDescent="0.25">
      <c r="A1348" s="28" t="s">
        <v>11779</v>
      </c>
      <c r="B1348" s="28"/>
      <c r="C1348" s="28" t="s">
        <v>4177</v>
      </c>
      <c r="D1348" s="29">
        <v>9075</v>
      </c>
      <c r="E1348" s="29"/>
      <c r="F1348" s="28" t="s">
        <v>7464</v>
      </c>
      <c r="G1348" s="29">
        <v>32620</v>
      </c>
      <c r="H1348" s="29"/>
      <c r="I1348" s="28" t="s">
        <v>9290</v>
      </c>
      <c r="J1348" s="29"/>
      <c r="K1348" s="224"/>
      <c r="L1348" s="224"/>
      <c r="M1348" s="133"/>
      <c r="V1348" s="3" t="s">
        <v>1359</v>
      </c>
      <c r="W1348" s="4">
        <v>1755</v>
      </c>
      <c r="AD1348"/>
      <c r="AE1348"/>
    </row>
    <row r="1349" spans="1:31" x14ac:dyDescent="0.25">
      <c r="A1349" s="28" t="s">
        <v>11780</v>
      </c>
      <c r="B1349" s="28"/>
      <c r="C1349" s="28" t="s">
        <v>4178</v>
      </c>
      <c r="D1349" s="29">
        <v>9077</v>
      </c>
      <c r="E1349" s="29"/>
      <c r="F1349" s="28" t="s">
        <v>7465</v>
      </c>
      <c r="G1349" s="29">
        <v>32900</v>
      </c>
      <c r="H1349" s="29"/>
      <c r="I1349" s="28" t="s">
        <v>9291</v>
      </c>
      <c r="J1349" s="29">
        <v>124000</v>
      </c>
      <c r="K1349" s="224"/>
      <c r="L1349" s="224"/>
      <c r="M1349" s="133"/>
      <c r="V1349" s="3" t="s">
        <v>1360</v>
      </c>
      <c r="W1349" s="4">
        <v>1755</v>
      </c>
      <c r="AD1349"/>
      <c r="AE1349"/>
    </row>
    <row r="1350" spans="1:31" x14ac:dyDescent="0.25">
      <c r="A1350" s="28" t="s">
        <v>11781</v>
      </c>
      <c r="B1350" s="28"/>
      <c r="C1350" s="28" t="s">
        <v>4179</v>
      </c>
      <c r="D1350" s="29">
        <v>9078</v>
      </c>
      <c r="E1350" s="29"/>
      <c r="F1350" s="28" t="s">
        <v>7466</v>
      </c>
      <c r="G1350" s="29">
        <v>33190</v>
      </c>
      <c r="H1350" s="29"/>
      <c r="I1350" s="28" t="s">
        <v>9292</v>
      </c>
      <c r="J1350" s="29">
        <v>126700</v>
      </c>
      <c r="K1350" s="224"/>
      <c r="L1350" s="224"/>
      <c r="M1350" s="133"/>
      <c r="V1350" s="3" t="s">
        <v>1361</v>
      </c>
      <c r="W1350" s="4">
        <v>1755</v>
      </c>
      <c r="AD1350"/>
      <c r="AE1350"/>
    </row>
    <row r="1351" spans="1:31" x14ac:dyDescent="0.25">
      <c r="A1351" s="28" t="s">
        <v>11782</v>
      </c>
      <c r="B1351" s="28"/>
      <c r="C1351" s="28" t="s">
        <v>4180</v>
      </c>
      <c r="D1351" s="29">
        <v>9078</v>
      </c>
      <c r="E1351" s="29"/>
      <c r="F1351" s="28" t="s">
        <v>7467</v>
      </c>
      <c r="G1351" s="29">
        <v>33250</v>
      </c>
      <c r="H1351" s="29"/>
      <c r="I1351" s="28" t="s">
        <v>9293</v>
      </c>
      <c r="J1351" s="29"/>
      <c r="K1351" s="224"/>
      <c r="L1351" s="224"/>
      <c r="M1351" s="133"/>
      <c r="V1351" s="3" t="s">
        <v>1362</v>
      </c>
      <c r="W1351" s="4">
        <v>1755</v>
      </c>
      <c r="AD1351"/>
      <c r="AE1351"/>
    </row>
    <row r="1352" spans="1:31" x14ac:dyDescent="0.25">
      <c r="A1352" s="28" t="s">
        <v>11783</v>
      </c>
      <c r="B1352" s="28"/>
      <c r="C1352" s="28" t="s">
        <v>4181</v>
      </c>
      <c r="D1352" s="29">
        <v>9077</v>
      </c>
      <c r="E1352" s="29"/>
      <c r="F1352" s="28" t="s">
        <v>7468</v>
      </c>
      <c r="G1352" s="29">
        <v>34210</v>
      </c>
      <c r="H1352" s="29"/>
      <c r="I1352" s="28" t="s">
        <v>9294</v>
      </c>
      <c r="J1352" s="29">
        <v>126200</v>
      </c>
      <c r="K1352" s="224"/>
      <c r="L1352" s="224"/>
      <c r="M1352" s="133"/>
      <c r="V1352" s="3" t="s">
        <v>1363</v>
      </c>
      <c r="W1352" s="4">
        <v>1755</v>
      </c>
      <c r="AD1352"/>
      <c r="AE1352"/>
    </row>
    <row r="1353" spans="1:31" x14ac:dyDescent="0.25">
      <c r="A1353" s="28" t="s">
        <v>11784</v>
      </c>
      <c r="B1353" s="28"/>
      <c r="C1353" s="28" t="s">
        <v>4182</v>
      </c>
      <c r="D1353" s="29">
        <v>9079</v>
      </c>
      <c r="E1353" s="29"/>
      <c r="F1353" s="28" t="s">
        <v>7469</v>
      </c>
      <c r="G1353" s="29">
        <v>34610</v>
      </c>
      <c r="H1353" s="29"/>
      <c r="I1353" s="28" t="s">
        <v>9295</v>
      </c>
      <c r="J1353" s="29">
        <v>126400</v>
      </c>
      <c r="K1353" s="224"/>
      <c r="L1353" s="224"/>
      <c r="M1353" s="133"/>
      <c r="V1353" s="3" t="s">
        <v>1364</v>
      </c>
      <c r="W1353" s="4">
        <v>1755</v>
      </c>
      <c r="AD1353"/>
      <c r="AE1353"/>
    </row>
    <row r="1354" spans="1:31" x14ac:dyDescent="0.25">
      <c r="A1354" s="28" t="s">
        <v>11785</v>
      </c>
      <c r="B1354" s="28"/>
      <c r="C1354" s="28" t="s">
        <v>4183</v>
      </c>
      <c r="D1354" s="29">
        <v>9079</v>
      </c>
      <c r="E1354" s="29"/>
      <c r="F1354" s="28" t="s">
        <v>7470</v>
      </c>
      <c r="G1354" s="29">
        <v>33670</v>
      </c>
      <c r="H1354" s="29"/>
      <c r="I1354" s="28" t="s">
        <v>9296</v>
      </c>
      <c r="J1354" s="29">
        <v>127400</v>
      </c>
      <c r="K1354" s="224"/>
      <c r="L1354" s="224"/>
      <c r="M1354" s="133"/>
      <c r="V1354" s="3" t="s">
        <v>1365</v>
      </c>
      <c r="W1354" s="4">
        <v>1755</v>
      </c>
      <c r="AD1354"/>
      <c r="AE1354"/>
    </row>
    <row r="1355" spans="1:31" x14ac:dyDescent="0.25">
      <c r="A1355" s="28" t="s">
        <v>11786</v>
      </c>
      <c r="B1355" s="28"/>
      <c r="C1355" s="28" t="s">
        <v>4184</v>
      </c>
      <c r="D1355" s="29">
        <v>9079</v>
      </c>
      <c r="E1355" s="29"/>
      <c r="F1355" s="28" t="s">
        <v>7471</v>
      </c>
      <c r="G1355" s="29">
        <v>33580</v>
      </c>
      <c r="H1355" s="29"/>
      <c r="I1355" s="28" t="s">
        <v>9297</v>
      </c>
      <c r="J1355" s="29">
        <v>126900</v>
      </c>
      <c r="K1355" s="224"/>
      <c r="L1355" s="224"/>
      <c r="M1355" s="133"/>
      <c r="V1355" s="3" t="s">
        <v>1366</v>
      </c>
      <c r="W1355" s="4">
        <v>1755</v>
      </c>
      <c r="AD1355"/>
      <c r="AE1355"/>
    </row>
    <row r="1356" spans="1:31" x14ac:dyDescent="0.25">
      <c r="A1356" s="28" t="s">
        <v>11787</v>
      </c>
      <c r="B1356" s="28"/>
      <c r="C1356" s="28" t="s">
        <v>4185</v>
      </c>
      <c r="D1356" s="29">
        <v>9081</v>
      </c>
      <c r="E1356" s="29"/>
      <c r="F1356" s="28" t="s">
        <v>7472</v>
      </c>
      <c r="G1356" s="29">
        <v>33670</v>
      </c>
      <c r="H1356" s="29"/>
      <c r="I1356" s="28" t="s">
        <v>9298</v>
      </c>
      <c r="J1356" s="29">
        <v>129400</v>
      </c>
      <c r="K1356" s="224"/>
      <c r="L1356" s="224"/>
      <c r="M1356" s="133"/>
      <c r="V1356" s="3" t="s">
        <v>1367</v>
      </c>
      <c r="W1356" s="4">
        <v>1755</v>
      </c>
      <c r="AD1356"/>
      <c r="AE1356"/>
    </row>
    <row r="1357" spans="1:31" x14ac:dyDescent="0.25">
      <c r="A1357" s="28" t="s">
        <v>11788</v>
      </c>
      <c r="B1357" s="28"/>
      <c r="C1357" s="28" t="s">
        <v>4186</v>
      </c>
      <c r="D1357" s="29">
        <v>9081</v>
      </c>
      <c r="E1357" s="29"/>
      <c r="F1357" s="28" t="s">
        <v>7473</v>
      </c>
      <c r="G1357" s="29">
        <v>33700</v>
      </c>
      <c r="H1357" s="29"/>
      <c r="I1357" s="28" t="s">
        <v>9299</v>
      </c>
      <c r="J1357" s="29"/>
      <c r="K1357" s="224"/>
      <c r="L1357" s="224"/>
      <c r="M1357" s="133"/>
      <c r="V1357" s="3" t="s">
        <v>1368</v>
      </c>
      <c r="W1357" s="4">
        <v>1755</v>
      </c>
      <c r="AD1357"/>
      <c r="AE1357"/>
    </row>
    <row r="1358" spans="1:31" x14ac:dyDescent="0.25">
      <c r="A1358" s="28" t="s">
        <v>11789</v>
      </c>
      <c r="B1358" s="28"/>
      <c r="C1358" s="28" t="s">
        <v>4187</v>
      </c>
      <c r="D1358" s="29">
        <v>9083</v>
      </c>
      <c r="E1358" s="29"/>
      <c r="F1358" s="28" t="s">
        <v>7474</v>
      </c>
      <c r="G1358" s="29">
        <v>33680</v>
      </c>
      <c r="H1358" s="29"/>
      <c r="I1358" s="28" t="s">
        <v>9300</v>
      </c>
      <c r="J1358" s="29"/>
      <c r="K1358" s="224"/>
      <c r="L1358" s="224"/>
      <c r="M1358" s="133"/>
      <c r="V1358" s="3" t="s">
        <v>1369</v>
      </c>
      <c r="W1358" s="4">
        <v>1755</v>
      </c>
      <c r="AD1358"/>
      <c r="AE1358"/>
    </row>
    <row r="1359" spans="1:31" x14ac:dyDescent="0.25">
      <c r="A1359" s="28" t="s">
        <v>11790</v>
      </c>
      <c r="B1359" s="28"/>
      <c r="C1359" s="28" t="s">
        <v>4188</v>
      </c>
      <c r="D1359" s="29">
        <v>9082</v>
      </c>
      <c r="E1359" s="29"/>
      <c r="F1359" s="28" t="s">
        <v>7475</v>
      </c>
      <c r="G1359" s="29">
        <v>33430</v>
      </c>
      <c r="H1359" s="29"/>
      <c r="I1359" s="28" t="s">
        <v>9301</v>
      </c>
      <c r="J1359" s="29">
        <v>133000</v>
      </c>
      <c r="K1359" s="224"/>
      <c r="L1359" s="224"/>
      <c r="M1359" s="133"/>
      <c r="V1359" s="3" t="s">
        <v>1370</v>
      </c>
      <c r="W1359" s="4">
        <v>1755</v>
      </c>
      <c r="AD1359"/>
      <c r="AE1359"/>
    </row>
    <row r="1360" spans="1:31" x14ac:dyDescent="0.25">
      <c r="A1360" s="28" t="s">
        <v>11791</v>
      </c>
      <c r="B1360" s="28"/>
      <c r="C1360" s="28" t="s">
        <v>4189</v>
      </c>
      <c r="D1360" s="29">
        <v>9082</v>
      </c>
      <c r="E1360" s="29"/>
      <c r="F1360" s="28" t="s">
        <v>7476</v>
      </c>
      <c r="G1360" s="29">
        <v>34160</v>
      </c>
      <c r="H1360" s="29"/>
      <c r="I1360" s="28" t="s">
        <v>9302</v>
      </c>
      <c r="J1360" s="29">
        <v>135400</v>
      </c>
      <c r="K1360" s="224"/>
      <c r="L1360" s="224"/>
      <c r="M1360" s="133"/>
      <c r="V1360" s="3" t="s">
        <v>1371</v>
      </c>
      <c r="W1360" s="4">
        <v>1755</v>
      </c>
      <c r="AD1360"/>
      <c r="AE1360"/>
    </row>
    <row r="1361" spans="1:31" x14ac:dyDescent="0.25">
      <c r="A1361" s="28" t="s">
        <v>11792</v>
      </c>
      <c r="B1361" s="28"/>
      <c r="C1361" s="28" t="s">
        <v>4190</v>
      </c>
      <c r="D1361" s="29">
        <v>9083</v>
      </c>
      <c r="E1361" s="29"/>
      <c r="F1361" s="28" t="s">
        <v>7477</v>
      </c>
      <c r="G1361" s="29">
        <v>34250</v>
      </c>
      <c r="H1361" s="29"/>
      <c r="I1361" s="28" t="s">
        <v>9303</v>
      </c>
      <c r="J1361" s="29">
        <v>139300</v>
      </c>
      <c r="K1361" s="224"/>
      <c r="L1361" s="224"/>
      <c r="M1361" s="133"/>
      <c r="V1361" s="3" t="s">
        <v>1372</v>
      </c>
      <c r="W1361" s="4">
        <v>1755</v>
      </c>
      <c r="AD1361"/>
      <c r="AE1361"/>
    </row>
    <row r="1362" spans="1:31" x14ac:dyDescent="0.25">
      <c r="A1362" s="28" t="s">
        <v>11793</v>
      </c>
      <c r="B1362" s="28"/>
      <c r="C1362" s="28" t="s">
        <v>4191</v>
      </c>
      <c r="D1362" s="29">
        <v>9083</v>
      </c>
      <c r="E1362" s="29"/>
      <c r="F1362" s="28" t="s">
        <v>7478</v>
      </c>
      <c r="G1362" s="29">
        <v>34010</v>
      </c>
      <c r="H1362" s="29"/>
      <c r="I1362" s="28" t="s">
        <v>9304</v>
      </c>
      <c r="J1362" s="29">
        <v>133000</v>
      </c>
      <c r="K1362" s="224"/>
      <c r="L1362" s="224"/>
      <c r="M1362" s="133"/>
      <c r="V1362" s="3" t="s">
        <v>1373</v>
      </c>
      <c r="W1362" s="4">
        <v>1755</v>
      </c>
      <c r="AD1362"/>
      <c r="AE1362"/>
    </row>
    <row r="1363" spans="1:31" x14ac:dyDescent="0.25">
      <c r="A1363" s="28" t="s">
        <v>11794</v>
      </c>
      <c r="B1363" s="28"/>
      <c r="C1363" s="28" t="s">
        <v>4192</v>
      </c>
      <c r="D1363" s="29">
        <v>9082</v>
      </c>
      <c r="E1363" s="29"/>
      <c r="F1363" s="28" t="s">
        <v>7479</v>
      </c>
      <c r="G1363" s="29">
        <v>34190</v>
      </c>
      <c r="H1363" s="29"/>
      <c r="I1363" s="28" t="s">
        <v>9305</v>
      </c>
      <c r="J1363" s="29">
        <v>132800</v>
      </c>
      <c r="K1363" s="224"/>
      <c r="L1363" s="224"/>
      <c r="M1363" s="133"/>
      <c r="V1363" s="3" t="s">
        <v>1374</v>
      </c>
      <c r="W1363" s="4">
        <v>1755</v>
      </c>
      <c r="AD1363"/>
      <c r="AE1363"/>
    </row>
    <row r="1364" spans="1:31" x14ac:dyDescent="0.25">
      <c r="A1364" s="28" t="s">
        <v>11795</v>
      </c>
      <c r="B1364" s="28"/>
      <c r="C1364" s="28" t="s">
        <v>4193</v>
      </c>
      <c r="D1364" s="29">
        <v>9083</v>
      </c>
      <c r="E1364" s="29"/>
      <c r="F1364" s="28" t="s">
        <v>7480</v>
      </c>
      <c r="G1364" s="29">
        <v>34220</v>
      </c>
      <c r="H1364" s="29"/>
      <c r="I1364" s="28" t="s">
        <v>9306</v>
      </c>
      <c r="J1364" s="29">
        <v>127600</v>
      </c>
      <c r="K1364" s="224"/>
      <c r="L1364" s="224"/>
      <c r="M1364" s="133"/>
      <c r="V1364" s="3" t="s">
        <v>1375</v>
      </c>
      <c r="W1364" s="4">
        <v>1755</v>
      </c>
      <c r="AD1364"/>
      <c r="AE1364"/>
    </row>
    <row r="1365" spans="1:31" x14ac:dyDescent="0.25">
      <c r="A1365" s="28" t="s">
        <v>11796</v>
      </c>
      <c r="B1365" s="28"/>
      <c r="C1365" s="28" t="s">
        <v>4194</v>
      </c>
      <c r="D1365" s="29">
        <v>9083</v>
      </c>
      <c r="E1365" s="29"/>
      <c r="F1365" s="28" t="s">
        <v>7481</v>
      </c>
      <c r="G1365" s="29">
        <v>34260</v>
      </c>
      <c r="H1365" s="29"/>
      <c r="I1365" s="28" t="s">
        <v>9307</v>
      </c>
      <c r="J1365" s="29"/>
      <c r="K1365" s="224"/>
      <c r="L1365" s="224"/>
      <c r="M1365" s="133"/>
      <c r="V1365" s="3" t="s">
        <v>1376</v>
      </c>
      <c r="W1365" s="4">
        <v>1755</v>
      </c>
      <c r="AD1365"/>
      <c r="AE1365"/>
    </row>
    <row r="1366" spans="1:31" x14ac:dyDescent="0.25">
      <c r="A1366" s="28" t="s">
        <v>11797</v>
      </c>
      <c r="B1366" s="28"/>
      <c r="C1366" s="28" t="s">
        <v>4195</v>
      </c>
      <c r="D1366" s="29">
        <v>9082</v>
      </c>
      <c r="E1366" s="29"/>
      <c r="F1366" s="28" t="s">
        <v>7482</v>
      </c>
      <c r="G1366" s="29">
        <v>34240</v>
      </c>
      <c r="H1366" s="29"/>
      <c r="I1366" s="28" t="s">
        <v>9308</v>
      </c>
      <c r="J1366" s="29">
        <v>128000</v>
      </c>
      <c r="K1366" s="224"/>
      <c r="L1366" s="224"/>
      <c r="M1366" s="133"/>
      <c r="V1366" s="3" t="s">
        <v>1377</v>
      </c>
      <c r="W1366" s="4">
        <v>1755</v>
      </c>
      <c r="AD1366"/>
      <c r="AE1366"/>
    </row>
    <row r="1367" spans="1:31" x14ac:dyDescent="0.25">
      <c r="A1367" s="28" t="s">
        <v>11798</v>
      </c>
      <c r="B1367" s="28"/>
      <c r="C1367" s="28" t="s">
        <v>4196</v>
      </c>
      <c r="D1367" s="29">
        <v>9081</v>
      </c>
      <c r="E1367" s="29"/>
      <c r="F1367" s="28" t="s">
        <v>7483</v>
      </c>
      <c r="G1367" s="29">
        <v>34900</v>
      </c>
      <c r="H1367" s="29"/>
      <c r="I1367" s="28" t="s">
        <v>9309</v>
      </c>
      <c r="J1367" s="29">
        <v>127000</v>
      </c>
      <c r="K1367" s="224"/>
      <c r="L1367" s="224"/>
      <c r="M1367" s="133"/>
      <c r="V1367" s="3" t="s">
        <v>1378</v>
      </c>
      <c r="W1367" s="4">
        <v>1755</v>
      </c>
      <c r="AD1367"/>
      <c r="AE1367"/>
    </row>
    <row r="1368" spans="1:31" x14ac:dyDescent="0.25">
      <c r="A1368" s="28" t="s">
        <v>11799</v>
      </c>
      <c r="B1368" s="28"/>
      <c r="C1368" s="28" t="s">
        <v>4197</v>
      </c>
      <c r="D1368" s="29">
        <v>9082</v>
      </c>
      <c r="E1368" s="29"/>
      <c r="F1368" s="28" t="s">
        <v>7484</v>
      </c>
      <c r="G1368" s="29">
        <v>34100</v>
      </c>
      <c r="H1368" s="29"/>
      <c r="I1368" s="28" t="s">
        <v>9310</v>
      </c>
      <c r="J1368" s="29">
        <v>129000</v>
      </c>
      <c r="K1368" s="224"/>
      <c r="L1368" s="224"/>
      <c r="M1368" s="133"/>
      <c r="V1368" s="3" t="s">
        <v>1379</v>
      </c>
      <c r="W1368" s="4">
        <v>1755</v>
      </c>
      <c r="AD1368"/>
      <c r="AE1368"/>
    </row>
    <row r="1369" spans="1:31" x14ac:dyDescent="0.25">
      <c r="A1369" s="28" t="s">
        <v>11800</v>
      </c>
      <c r="B1369" s="28"/>
      <c r="C1369" s="28" t="s">
        <v>4198</v>
      </c>
      <c r="D1369" s="29">
        <v>9082</v>
      </c>
      <c r="E1369" s="29"/>
      <c r="F1369" s="28" t="s">
        <v>7485</v>
      </c>
      <c r="G1369" s="29">
        <v>34800</v>
      </c>
      <c r="H1369" s="29"/>
      <c r="I1369" s="28" t="s">
        <v>9311</v>
      </c>
      <c r="J1369" s="29">
        <v>130800</v>
      </c>
      <c r="K1369" s="224"/>
      <c r="L1369" s="224"/>
      <c r="M1369" s="133"/>
      <c r="V1369" s="3" t="s">
        <v>1380</v>
      </c>
      <c r="W1369" s="4">
        <v>1755</v>
      </c>
      <c r="AD1369"/>
      <c r="AE1369"/>
    </row>
    <row r="1370" spans="1:31" x14ac:dyDescent="0.25">
      <c r="A1370" s="28" t="s">
        <v>11801</v>
      </c>
      <c r="B1370" s="28"/>
      <c r="C1370" s="28" t="s">
        <v>4199</v>
      </c>
      <c r="D1370" s="29">
        <v>9082</v>
      </c>
      <c r="E1370" s="29"/>
      <c r="F1370" s="28" t="s">
        <v>7486</v>
      </c>
      <c r="G1370" s="29">
        <v>34930</v>
      </c>
      <c r="H1370" s="29"/>
      <c r="I1370" s="28" t="s">
        <v>9312</v>
      </c>
      <c r="J1370" s="29">
        <v>131900</v>
      </c>
      <c r="K1370" s="224"/>
      <c r="L1370" s="224"/>
      <c r="M1370" s="133"/>
      <c r="V1370" s="3" t="s">
        <v>1381</v>
      </c>
      <c r="W1370" s="4">
        <v>1755</v>
      </c>
      <c r="AD1370"/>
      <c r="AE1370"/>
    </row>
    <row r="1371" spans="1:31" x14ac:dyDescent="0.25">
      <c r="A1371" s="28" t="s">
        <v>11802</v>
      </c>
      <c r="B1371" s="28"/>
      <c r="C1371" s="28" t="s">
        <v>4200</v>
      </c>
      <c r="D1371" s="29">
        <v>9083</v>
      </c>
      <c r="E1371" s="29"/>
      <c r="F1371" s="28" t="s">
        <v>7487</v>
      </c>
      <c r="G1371" s="29">
        <v>35000</v>
      </c>
      <c r="H1371" s="29"/>
      <c r="I1371" s="28" t="s">
        <v>9313</v>
      </c>
      <c r="J1371" s="29">
        <v>129500</v>
      </c>
      <c r="K1371" s="224"/>
      <c r="L1371" s="224"/>
      <c r="M1371" s="133"/>
      <c r="V1371" s="3" t="s">
        <v>1382</v>
      </c>
      <c r="W1371" s="4">
        <v>1755</v>
      </c>
      <c r="AD1371"/>
      <c r="AE1371"/>
    </row>
    <row r="1372" spans="1:31" x14ac:dyDescent="0.25">
      <c r="A1372" s="28" t="s">
        <v>11803</v>
      </c>
      <c r="B1372" s="28"/>
      <c r="C1372" s="28" t="s">
        <v>4201</v>
      </c>
      <c r="D1372" s="29">
        <v>9083</v>
      </c>
      <c r="E1372" s="29"/>
      <c r="F1372" s="28" t="s">
        <v>7488</v>
      </c>
      <c r="G1372" s="29">
        <v>34940</v>
      </c>
      <c r="H1372" s="29"/>
      <c r="I1372" s="28" t="s">
        <v>9314</v>
      </c>
      <c r="J1372" s="29"/>
      <c r="K1372" s="224"/>
      <c r="L1372" s="224"/>
      <c r="M1372" s="133"/>
      <c r="V1372" s="3" t="s">
        <v>1383</v>
      </c>
      <c r="W1372" s="4">
        <v>1755</v>
      </c>
      <c r="AD1372"/>
      <c r="AE1372"/>
    </row>
    <row r="1373" spans="1:31" x14ac:dyDescent="0.25">
      <c r="A1373" s="28" t="s">
        <v>11804</v>
      </c>
      <c r="B1373" s="28"/>
      <c r="C1373" s="28" t="s">
        <v>4202</v>
      </c>
      <c r="D1373" s="29">
        <v>9085</v>
      </c>
      <c r="E1373" s="29"/>
      <c r="F1373" s="28" t="s">
        <v>7489</v>
      </c>
      <c r="G1373" s="29">
        <v>35100</v>
      </c>
      <c r="H1373" s="29"/>
      <c r="I1373" s="28" t="s">
        <v>9315</v>
      </c>
      <c r="J1373" s="29">
        <v>132000</v>
      </c>
      <c r="K1373" s="224"/>
      <c r="L1373" s="224"/>
      <c r="M1373" s="133"/>
      <c r="V1373" s="3" t="s">
        <v>1384</v>
      </c>
      <c r="W1373" s="4">
        <v>1755</v>
      </c>
      <c r="AD1373"/>
      <c r="AE1373"/>
    </row>
    <row r="1374" spans="1:31" x14ac:dyDescent="0.25">
      <c r="A1374" s="28" t="s">
        <v>11805</v>
      </c>
      <c r="B1374" s="28"/>
      <c r="C1374" s="28" t="s">
        <v>4203</v>
      </c>
      <c r="D1374" s="29">
        <v>9087</v>
      </c>
      <c r="E1374" s="29"/>
      <c r="F1374" s="28" t="s">
        <v>7490</v>
      </c>
      <c r="G1374" s="29">
        <v>35070</v>
      </c>
      <c r="H1374" s="29"/>
      <c r="I1374" s="28" t="s">
        <v>9316</v>
      </c>
      <c r="J1374" s="29">
        <v>131200</v>
      </c>
      <c r="K1374" s="224"/>
      <c r="L1374" s="224"/>
      <c r="M1374" s="133"/>
      <c r="V1374" s="3" t="s">
        <v>1385</v>
      </c>
      <c r="W1374" s="4">
        <v>1755</v>
      </c>
      <c r="AD1374"/>
      <c r="AE1374"/>
    </row>
    <row r="1375" spans="1:31" x14ac:dyDescent="0.25">
      <c r="A1375" s="28" t="s">
        <v>11806</v>
      </c>
      <c r="B1375" s="28"/>
      <c r="C1375" s="28" t="s">
        <v>4204</v>
      </c>
      <c r="D1375" s="29">
        <v>9088</v>
      </c>
      <c r="E1375" s="29"/>
      <c r="F1375" s="28" t="s">
        <v>7491</v>
      </c>
      <c r="G1375" s="29">
        <v>35530</v>
      </c>
      <c r="H1375" s="29"/>
      <c r="I1375" s="28" t="s">
        <v>9317</v>
      </c>
      <c r="J1375" s="29">
        <v>131700</v>
      </c>
      <c r="K1375" s="224"/>
      <c r="L1375" s="224"/>
      <c r="M1375" s="133"/>
      <c r="V1375" s="3" t="s">
        <v>1386</v>
      </c>
      <c r="W1375" s="4">
        <v>1755</v>
      </c>
      <c r="AD1375"/>
      <c r="AE1375"/>
    </row>
    <row r="1376" spans="1:31" x14ac:dyDescent="0.25">
      <c r="A1376" s="28" t="s">
        <v>11807</v>
      </c>
      <c r="B1376" s="28"/>
      <c r="C1376" s="28" t="s">
        <v>4205</v>
      </c>
      <c r="D1376" s="29">
        <v>9088</v>
      </c>
      <c r="E1376" s="29"/>
      <c r="F1376" s="28" t="s">
        <v>7492</v>
      </c>
      <c r="G1376" s="29">
        <v>35560</v>
      </c>
      <c r="H1376" s="29"/>
      <c r="I1376" s="28" t="s">
        <v>9318</v>
      </c>
      <c r="J1376" s="29">
        <v>132000</v>
      </c>
      <c r="K1376" s="224"/>
      <c r="L1376" s="224"/>
      <c r="M1376" s="133"/>
      <c r="V1376" s="3" t="s">
        <v>1387</v>
      </c>
      <c r="W1376" s="4">
        <v>1755</v>
      </c>
      <c r="AD1376"/>
      <c r="AE1376"/>
    </row>
    <row r="1377" spans="1:31" x14ac:dyDescent="0.25">
      <c r="A1377" s="28" t="s">
        <v>11808</v>
      </c>
      <c r="B1377" s="28"/>
      <c r="C1377" s="28" t="s">
        <v>4206</v>
      </c>
      <c r="D1377" s="29">
        <v>9088</v>
      </c>
      <c r="E1377" s="29"/>
      <c r="F1377" s="28" t="s">
        <v>7493</v>
      </c>
      <c r="G1377" s="29">
        <v>35730</v>
      </c>
      <c r="H1377" s="29"/>
      <c r="I1377" s="28" t="s">
        <v>9319</v>
      </c>
      <c r="J1377" s="29">
        <v>131500</v>
      </c>
      <c r="K1377" s="224"/>
      <c r="L1377" s="224"/>
      <c r="M1377" s="133"/>
      <c r="V1377" s="3" t="s">
        <v>1388</v>
      </c>
      <c r="W1377" s="4">
        <v>1755</v>
      </c>
      <c r="AD1377"/>
      <c r="AE1377"/>
    </row>
    <row r="1378" spans="1:31" x14ac:dyDescent="0.25">
      <c r="A1378" s="28" t="s">
        <v>11809</v>
      </c>
      <c r="B1378" s="28"/>
      <c r="C1378" s="28" t="s">
        <v>4207</v>
      </c>
      <c r="D1378" s="29">
        <v>9088</v>
      </c>
      <c r="E1378" s="29"/>
      <c r="F1378" s="28" t="s">
        <v>7494</v>
      </c>
      <c r="G1378" s="29">
        <v>35590</v>
      </c>
      <c r="H1378" s="29"/>
      <c r="I1378" s="28" t="s">
        <v>9320</v>
      </c>
      <c r="J1378" s="29">
        <v>132000</v>
      </c>
      <c r="K1378" s="224"/>
      <c r="L1378" s="224"/>
      <c r="M1378" s="133"/>
      <c r="V1378" s="3" t="s">
        <v>1389</v>
      </c>
      <c r="W1378" s="4">
        <v>1755</v>
      </c>
      <c r="AD1378"/>
      <c r="AE1378"/>
    </row>
    <row r="1379" spans="1:31" x14ac:dyDescent="0.25">
      <c r="A1379" s="28" t="s">
        <v>11810</v>
      </c>
      <c r="B1379" s="28"/>
      <c r="C1379" s="28" t="s">
        <v>4208</v>
      </c>
      <c r="D1379" s="29">
        <v>9090</v>
      </c>
      <c r="E1379" s="29"/>
      <c r="F1379" s="28" t="s">
        <v>7495</v>
      </c>
      <c r="G1379" s="29">
        <v>35390</v>
      </c>
      <c r="H1379" s="29"/>
      <c r="I1379" s="28" t="s">
        <v>9321</v>
      </c>
      <c r="J1379" s="29"/>
      <c r="K1379" s="224"/>
      <c r="L1379" s="224"/>
      <c r="M1379" s="133"/>
      <c r="V1379" s="3" t="s">
        <v>1390</v>
      </c>
      <c r="W1379" s="4">
        <v>1755</v>
      </c>
      <c r="AD1379"/>
      <c r="AE1379"/>
    </row>
    <row r="1380" spans="1:31" x14ac:dyDescent="0.25">
      <c r="A1380" s="28" t="s">
        <v>11811</v>
      </c>
      <c r="B1380" s="28"/>
      <c r="C1380" s="28" t="s">
        <v>4209</v>
      </c>
      <c r="D1380" s="29">
        <v>9091</v>
      </c>
      <c r="E1380" s="29"/>
      <c r="F1380" s="28" t="s">
        <v>7496</v>
      </c>
      <c r="G1380" s="29">
        <v>35580</v>
      </c>
      <c r="H1380" s="29"/>
      <c r="I1380" s="28" t="s">
        <v>9322</v>
      </c>
      <c r="J1380" s="29">
        <v>132000</v>
      </c>
      <c r="K1380" s="224"/>
      <c r="L1380" s="224"/>
      <c r="M1380" s="133"/>
      <c r="V1380" s="3" t="s">
        <v>1391</v>
      </c>
      <c r="W1380" s="4">
        <v>1755</v>
      </c>
      <c r="AD1380"/>
      <c r="AE1380"/>
    </row>
    <row r="1381" spans="1:31" x14ac:dyDescent="0.25">
      <c r="A1381" s="28" t="s">
        <v>11812</v>
      </c>
      <c r="B1381" s="28"/>
      <c r="C1381" s="28" t="s">
        <v>4210</v>
      </c>
      <c r="D1381" s="29">
        <v>9091</v>
      </c>
      <c r="E1381" s="29"/>
      <c r="F1381" s="28" t="s">
        <v>7497</v>
      </c>
      <c r="G1381" s="29">
        <v>35530</v>
      </c>
      <c r="H1381" s="29"/>
      <c r="I1381" s="28" t="s">
        <v>9323</v>
      </c>
      <c r="J1381" s="29">
        <v>131800</v>
      </c>
      <c r="K1381" s="224"/>
      <c r="L1381" s="224"/>
      <c r="M1381" s="133"/>
      <c r="V1381" s="3" t="s">
        <v>1392</v>
      </c>
      <c r="W1381" s="4">
        <v>1755</v>
      </c>
      <c r="AD1381"/>
      <c r="AE1381"/>
    </row>
    <row r="1382" spans="1:31" x14ac:dyDescent="0.25">
      <c r="A1382" s="28" t="s">
        <v>11813</v>
      </c>
      <c r="B1382" s="28"/>
      <c r="C1382" s="28" t="s">
        <v>4211</v>
      </c>
      <c r="D1382" s="29">
        <v>9091</v>
      </c>
      <c r="E1382" s="29"/>
      <c r="F1382" s="28" t="s">
        <v>7498</v>
      </c>
      <c r="G1382" s="29">
        <v>35490</v>
      </c>
      <c r="H1382" s="29"/>
      <c r="I1382" s="28" t="s">
        <v>9324</v>
      </c>
      <c r="J1382" s="29">
        <v>131400</v>
      </c>
      <c r="K1382" s="224"/>
      <c r="L1382" s="224"/>
      <c r="M1382" s="133"/>
      <c r="V1382" s="3" t="s">
        <v>1393</v>
      </c>
      <c r="W1382" s="4">
        <v>1755</v>
      </c>
      <c r="AD1382"/>
      <c r="AE1382"/>
    </row>
    <row r="1383" spans="1:31" x14ac:dyDescent="0.25">
      <c r="A1383" s="28" t="s">
        <v>11814</v>
      </c>
      <c r="B1383" s="28"/>
      <c r="C1383" s="28" t="s">
        <v>4212</v>
      </c>
      <c r="D1383" s="29">
        <v>9091</v>
      </c>
      <c r="E1383" s="29"/>
      <c r="F1383" s="28" t="s">
        <v>7499</v>
      </c>
      <c r="G1383" s="29">
        <v>35210</v>
      </c>
      <c r="H1383" s="29"/>
      <c r="I1383" s="28" t="s">
        <v>9325</v>
      </c>
      <c r="J1383" s="29">
        <v>133000</v>
      </c>
      <c r="K1383" s="224"/>
      <c r="L1383" s="224"/>
      <c r="M1383" s="133"/>
      <c r="V1383" s="3" t="s">
        <v>1394</v>
      </c>
      <c r="W1383" s="4">
        <v>1755</v>
      </c>
      <c r="AD1383"/>
      <c r="AE1383"/>
    </row>
    <row r="1384" spans="1:31" x14ac:dyDescent="0.25">
      <c r="A1384" s="28" t="s">
        <v>11815</v>
      </c>
      <c r="B1384" s="28"/>
      <c r="C1384" s="28" t="s">
        <v>4213</v>
      </c>
      <c r="D1384" s="29">
        <v>9093</v>
      </c>
      <c r="E1384" s="29"/>
      <c r="F1384" s="28" t="s">
        <v>7500</v>
      </c>
      <c r="G1384" s="29">
        <v>35010</v>
      </c>
      <c r="H1384" s="29"/>
      <c r="I1384" s="28" t="s">
        <v>9326</v>
      </c>
      <c r="J1384" s="29">
        <v>132700</v>
      </c>
      <c r="K1384" s="224"/>
      <c r="L1384" s="224"/>
      <c r="M1384" s="133"/>
      <c r="V1384" s="3" t="s">
        <v>1395</v>
      </c>
      <c r="W1384" s="4">
        <v>1755</v>
      </c>
      <c r="AD1384"/>
      <c r="AE1384"/>
    </row>
    <row r="1385" spans="1:31" x14ac:dyDescent="0.25">
      <c r="A1385" s="28" t="s">
        <v>11816</v>
      </c>
      <c r="B1385" s="28"/>
      <c r="C1385" s="28" t="s">
        <v>4214</v>
      </c>
      <c r="D1385" s="29">
        <v>9094</v>
      </c>
      <c r="E1385" s="29"/>
      <c r="F1385" s="28" t="s">
        <v>7501</v>
      </c>
      <c r="G1385" s="29">
        <v>35010</v>
      </c>
      <c r="H1385" s="29"/>
      <c r="I1385" s="28" t="s">
        <v>9327</v>
      </c>
      <c r="J1385" s="29">
        <v>133000</v>
      </c>
      <c r="K1385" s="224"/>
      <c r="L1385" s="224"/>
      <c r="M1385" s="133"/>
      <c r="V1385" s="3" t="s">
        <v>1396</v>
      </c>
      <c r="W1385" s="4">
        <v>1755</v>
      </c>
      <c r="AD1385"/>
      <c r="AE1385"/>
    </row>
    <row r="1386" spans="1:31" x14ac:dyDescent="0.25">
      <c r="A1386" s="28" t="s">
        <v>11817</v>
      </c>
      <c r="B1386" s="28"/>
      <c r="C1386" s="28" t="s">
        <v>4215</v>
      </c>
      <c r="D1386" s="29">
        <v>9096</v>
      </c>
      <c r="E1386" s="29"/>
      <c r="F1386" s="28" t="s">
        <v>7502</v>
      </c>
      <c r="G1386" s="29">
        <v>34960</v>
      </c>
      <c r="H1386" s="29"/>
      <c r="I1386" s="28" t="s">
        <v>9328</v>
      </c>
      <c r="J1386" s="29"/>
      <c r="K1386" s="224"/>
      <c r="L1386" s="224"/>
      <c r="M1386" s="133"/>
      <c r="V1386" s="3" t="s">
        <v>1397</v>
      </c>
      <c r="W1386" s="4">
        <v>1755</v>
      </c>
      <c r="AD1386"/>
      <c r="AE1386"/>
    </row>
    <row r="1387" spans="1:31" x14ac:dyDescent="0.25">
      <c r="A1387" s="28" t="s">
        <v>11818</v>
      </c>
      <c r="B1387" s="28"/>
      <c r="C1387" s="28" t="s">
        <v>4216</v>
      </c>
      <c r="D1387" s="29">
        <v>9096</v>
      </c>
      <c r="E1387" s="29"/>
      <c r="F1387" s="28" t="s">
        <v>7503</v>
      </c>
      <c r="G1387" s="29">
        <v>35090</v>
      </c>
      <c r="H1387" s="29"/>
      <c r="I1387" s="28" t="s">
        <v>9329</v>
      </c>
      <c r="J1387" s="29">
        <v>135600</v>
      </c>
      <c r="K1387" s="224"/>
      <c r="L1387" s="224"/>
      <c r="M1387" s="133"/>
      <c r="V1387" s="3" t="s">
        <v>1398</v>
      </c>
      <c r="W1387" s="4">
        <v>1755</v>
      </c>
      <c r="AD1387"/>
      <c r="AE1387"/>
    </row>
    <row r="1388" spans="1:31" x14ac:dyDescent="0.25">
      <c r="A1388" s="28" t="s">
        <v>11819</v>
      </c>
      <c r="B1388" s="28"/>
      <c r="C1388" s="28" t="s">
        <v>4217</v>
      </c>
      <c r="D1388" s="29">
        <v>9094</v>
      </c>
      <c r="E1388" s="29"/>
      <c r="F1388" s="28" t="s">
        <v>7504</v>
      </c>
      <c r="G1388" s="29">
        <v>35210</v>
      </c>
      <c r="H1388" s="29"/>
      <c r="I1388" s="28" t="s">
        <v>9330</v>
      </c>
      <c r="J1388" s="29">
        <v>139300</v>
      </c>
      <c r="K1388" s="224"/>
      <c r="L1388" s="224"/>
      <c r="M1388" s="133"/>
      <c r="V1388" s="3" t="s">
        <v>1399</v>
      </c>
      <c r="W1388" s="4">
        <v>1755</v>
      </c>
      <c r="AD1388"/>
      <c r="AE1388"/>
    </row>
    <row r="1389" spans="1:31" x14ac:dyDescent="0.25">
      <c r="A1389" s="28" t="s">
        <v>11820</v>
      </c>
      <c r="B1389" s="28"/>
      <c r="C1389" s="28" t="s">
        <v>4218</v>
      </c>
      <c r="D1389" s="29">
        <v>9093</v>
      </c>
      <c r="E1389" s="29"/>
      <c r="F1389" s="28" t="s">
        <v>7505</v>
      </c>
      <c r="G1389" s="29">
        <v>35120</v>
      </c>
      <c r="H1389" s="29"/>
      <c r="I1389" s="28" t="s">
        <v>9331</v>
      </c>
      <c r="J1389" s="29"/>
      <c r="K1389" s="224"/>
      <c r="L1389" s="224"/>
      <c r="M1389" s="133"/>
      <c r="V1389" s="3" t="s">
        <v>1400</v>
      </c>
      <c r="W1389" s="4">
        <v>1755</v>
      </c>
      <c r="AD1389"/>
      <c r="AE1389"/>
    </row>
    <row r="1390" spans="1:31" x14ac:dyDescent="0.25">
      <c r="A1390" s="28" t="s">
        <v>11821</v>
      </c>
      <c r="B1390" s="28"/>
      <c r="C1390" s="28" t="s">
        <v>4219</v>
      </c>
      <c r="D1390" s="29">
        <v>9093</v>
      </c>
      <c r="E1390" s="29"/>
      <c r="F1390" s="28" t="s">
        <v>7506</v>
      </c>
      <c r="G1390" s="29">
        <v>35240</v>
      </c>
      <c r="H1390" s="29"/>
      <c r="I1390" s="28" t="s">
        <v>9332</v>
      </c>
      <c r="J1390" s="29">
        <v>139800</v>
      </c>
      <c r="K1390" s="224"/>
      <c r="L1390" s="224"/>
      <c r="M1390" s="133"/>
      <c r="V1390" s="3" t="s">
        <v>1401</v>
      </c>
      <c r="W1390" s="4">
        <v>1755</v>
      </c>
      <c r="AD1390"/>
      <c r="AE1390"/>
    </row>
    <row r="1391" spans="1:31" x14ac:dyDescent="0.25">
      <c r="A1391" s="28" t="s">
        <v>11822</v>
      </c>
      <c r="B1391" s="28"/>
      <c r="C1391" s="28" t="s">
        <v>4220</v>
      </c>
      <c r="D1391" s="29">
        <v>9093</v>
      </c>
      <c r="E1391" s="29"/>
      <c r="F1391" s="28" t="s">
        <v>7507</v>
      </c>
      <c r="G1391" s="29">
        <v>35130</v>
      </c>
      <c r="H1391" s="29"/>
      <c r="I1391" s="28" t="s">
        <v>9333</v>
      </c>
      <c r="J1391" s="29">
        <v>140200</v>
      </c>
      <c r="K1391" s="224"/>
      <c r="L1391" s="224"/>
      <c r="M1391" s="133"/>
      <c r="V1391" s="3" t="s">
        <v>1402</v>
      </c>
      <c r="W1391" s="4">
        <v>1755</v>
      </c>
      <c r="AD1391"/>
      <c r="AE1391"/>
    </row>
    <row r="1392" spans="1:31" x14ac:dyDescent="0.25">
      <c r="A1392" s="28" t="s">
        <v>11823</v>
      </c>
      <c r="B1392" s="28"/>
      <c r="C1392" s="28" t="s">
        <v>4221</v>
      </c>
      <c r="D1392" s="29">
        <v>9095</v>
      </c>
      <c r="E1392" s="29"/>
      <c r="F1392" s="28" t="s">
        <v>7508</v>
      </c>
      <c r="G1392" s="29">
        <v>35000</v>
      </c>
      <c r="H1392" s="29"/>
      <c r="I1392" s="28" t="s">
        <v>9334</v>
      </c>
      <c r="J1392" s="29">
        <v>134200</v>
      </c>
      <c r="K1392" s="224"/>
      <c r="L1392" s="224"/>
      <c r="M1392" s="133"/>
      <c r="V1392" s="3" t="s">
        <v>1403</v>
      </c>
      <c r="W1392" s="4">
        <v>1755</v>
      </c>
      <c r="AD1392"/>
      <c r="AE1392"/>
    </row>
    <row r="1393" spans="1:31" x14ac:dyDescent="0.25">
      <c r="A1393" s="28" t="s">
        <v>11824</v>
      </c>
      <c r="B1393" s="28"/>
      <c r="C1393" s="28" t="s">
        <v>4222</v>
      </c>
      <c r="D1393" s="29">
        <v>9097</v>
      </c>
      <c r="E1393" s="29"/>
      <c r="F1393" s="28" t="s">
        <v>7509</v>
      </c>
      <c r="G1393" s="29">
        <v>34970</v>
      </c>
      <c r="H1393" s="29"/>
      <c r="I1393" s="28" t="s">
        <v>9335</v>
      </c>
      <c r="J1393" s="29"/>
      <c r="K1393" s="224"/>
      <c r="L1393" s="224"/>
      <c r="M1393" s="133"/>
      <c r="V1393" s="3" t="s">
        <v>1404</v>
      </c>
      <c r="W1393" s="4">
        <v>1755</v>
      </c>
      <c r="AD1393"/>
      <c r="AE1393"/>
    </row>
    <row r="1394" spans="1:31" x14ac:dyDescent="0.25">
      <c r="A1394" s="28" t="s">
        <v>11825</v>
      </c>
      <c r="B1394" s="28"/>
      <c r="C1394" s="28" t="s">
        <v>4223</v>
      </c>
      <c r="D1394" s="29">
        <v>9099</v>
      </c>
      <c r="E1394" s="29"/>
      <c r="F1394" s="28" t="s">
        <v>7510</v>
      </c>
      <c r="G1394" s="29">
        <v>34940</v>
      </c>
      <c r="H1394" s="29"/>
      <c r="I1394" s="28" t="s">
        <v>9336</v>
      </c>
      <c r="J1394" s="29">
        <v>133000</v>
      </c>
      <c r="K1394" s="224"/>
      <c r="L1394" s="224"/>
      <c r="M1394" s="133"/>
      <c r="V1394" s="3" t="s">
        <v>1405</v>
      </c>
      <c r="W1394" s="4">
        <v>1755</v>
      </c>
      <c r="AD1394"/>
      <c r="AE1394"/>
    </row>
    <row r="1395" spans="1:31" x14ac:dyDescent="0.25">
      <c r="A1395" s="28" t="s">
        <v>11826</v>
      </c>
      <c r="B1395" s="28"/>
      <c r="C1395" s="28" t="s">
        <v>4224</v>
      </c>
      <c r="D1395" s="29">
        <v>9099</v>
      </c>
      <c r="E1395" s="29"/>
      <c r="F1395" s="28" t="s">
        <v>7511</v>
      </c>
      <c r="G1395" s="29">
        <v>34860</v>
      </c>
      <c r="H1395" s="29"/>
      <c r="I1395" s="28" t="s">
        <v>9337</v>
      </c>
      <c r="J1395" s="29">
        <v>134000</v>
      </c>
      <c r="K1395" s="224"/>
      <c r="L1395" s="224"/>
      <c r="M1395" s="133"/>
      <c r="V1395" s="3" t="s">
        <v>1406</v>
      </c>
      <c r="W1395" s="4">
        <v>1755</v>
      </c>
      <c r="AD1395"/>
      <c r="AE1395"/>
    </row>
    <row r="1396" spans="1:31" x14ac:dyDescent="0.25">
      <c r="A1396" s="28" t="s">
        <v>11827</v>
      </c>
      <c r="B1396" s="28"/>
      <c r="C1396" s="28" t="s">
        <v>4225</v>
      </c>
      <c r="D1396" s="29">
        <v>9098</v>
      </c>
      <c r="E1396" s="29"/>
      <c r="F1396" s="28" t="s">
        <v>7512</v>
      </c>
      <c r="G1396" s="29">
        <v>34700</v>
      </c>
      <c r="H1396" s="29"/>
      <c r="I1396" s="28" t="s">
        <v>9338</v>
      </c>
      <c r="J1396" s="29">
        <v>134400</v>
      </c>
      <c r="K1396" s="224"/>
      <c r="L1396" s="224"/>
      <c r="M1396" s="133"/>
      <c r="V1396" s="3" t="s">
        <v>1407</v>
      </c>
      <c r="W1396" s="4">
        <v>1755</v>
      </c>
      <c r="AD1396"/>
      <c r="AE1396"/>
    </row>
    <row r="1397" spans="1:31" x14ac:dyDescent="0.25">
      <c r="A1397" s="28" t="s">
        <v>11828</v>
      </c>
      <c r="B1397" s="28"/>
      <c r="C1397" s="28" t="s">
        <v>4226</v>
      </c>
      <c r="D1397" s="29">
        <v>9098</v>
      </c>
      <c r="E1397" s="29"/>
      <c r="F1397" s="28" t="s">
        <v>7513</v>
      </c>
      <c r="G1397" s="29">
        <v>34500</v>
      </c>
      <c r="H1397" s="29"/>
      <c r="I1397" s="28" t="s">
        <v>9339</v>
      </c>
      <c r="J1397" s="29">
        <v>135000</v>
      </c>
      <c r="K1397" s="224"/>
      <c r="L1397" s="224"/>
      <c r="M1397" s="133"/>
      <c r="V1397" s="3" t="s">
        <v>1408</v>
      </c>
      <c r="W1397" s="4">
        <v>1755</v>
      </c>
      <c r="AD1397"/>
      <c r="AE1397"/>
    </row>
    <row r="1398" spans="1:31" x14ac:dyDescent="0.25">
      <c r="A1398" s="28" t="s">
        <v>11829</v>
      </c>
      <c r="B1398" s="28"/>
      <c r="C1398" s="28" t="s">
        <v>4227</v>
      </c>
      <c r="D1398" s="29">
        <v>9100</v>
      </c>
      <c r="E1398" s="29"/>
      <c r="F1398" s="28" t="s">
        <v>7514</v>
      </c>
      <c r="G1398" s="29">
        <v>34520</v>
      </c>
      <c r="H1398" s="29"/>
      <c r="I1398" s="28" t="s">
        <v>9340</v>
      </c>
      <c r="J1398" s="29">
        <v>135400</v>
      </c>
      <c r="K1398" s="224"/>
      <c r="L1398" s="224"/>
      <c r="M1398" s="133"/>
      <c r="V1398" s="3" t="s">
        <v>1409</v>
      </c>
      <c r="W1398" s="4">
        <v>1755</v>
      </c>
      <c r="AD1398"/>
      <c r="AE1398"/>
    </row>
    <row r="1399" spans="1:31" x14ac:dyDescent="0.25">
      <c r="A1399" s="28" t="s">
        <v>11830</v>
      </c>
      <c r="B1399" s="28"/>
      <c r="C1399" s="28" t="s">
        <v>4228</v>
      </c>
      <c r="D1399" s="29">
        <v>9101</v>
      </c>
      <c r="E1399" s="29"/>
      <c r="F1399" s="28" t="s">
        <v>7515</v>
      </c>
      <c r="G1399" s="29">
        <v>34500</v>
      </c>
      <c r="H1399" s="29"/>
      <c r="I1399" s="28" t="s">
        <v>9341</v>
      </c>
      <c r="J1399" s="29">
        <v>135000</v>
      </c>
      <c r="K1399" s="224"/>
      <c r="L1399" s="224"/>
      <c r="M1399" s="133"/>
      <c r="V1399" s="3" t="s">
        <v>1410</v>
      </c>
      <c r="W1399" s="4">
        <v>1755</v>
      </c>
      <c r="AD1399"/>
      <c r="AE1399"/>
    </row>
    <row r="1400" spans="1:31" x14ac:dyDescent="0.25">
      <c r="A1400" s="28" t="s">
        <v>11831</v>
      </c>
      <c r="B1400" s="28"/>
      <c r="C1400" s="28" t="s">
        <v>4229</v>
      </c>
      <c r="D1400" s="29">
        <v>9100</v>
      </c>
      <c r="E1400" s="29"/>
      <c r="F1400" s="28" t="s">
        <v>7516</v>
      </c>
      <c r="G1400" s="29">
        <v>34450</v>
      </c>
      <c r="H1400" s="29"/>
      <c r="I1400" s="28" t="s">
        <v>9342</v>
      </c>
      <c r="J1400" s="29"/>
      <c r="K1400" s="224"/>
      <c r="L1400" s="224"/>
      <c r="M1400" s="133"/>
      <c r="V1400" s="3" t="s">
        <v>1411</v>
      </c>
      <c r="W1400" s="4">
        <v>1755</v>
      </c>
      <c r="AD1400"/>
      <c r="AE1400"/>
    </row>
    <row r="1401" spans="1:31" x14ac:dyDescent="0.25">
      <c r="A1401" s="28" t="s">
        <v>11832</v>
      </c>
      <c r="B1401" s="28"/>
      <c r="C1401" s="28" t="s">
        <v>4230</v>
      </c>
      <c r="D1401" s="29">
        <v>9102</v>
      </c>
      <c r="E1401" s="29"/>
      <c r="F1401" s="28" t="s">
        <v>7517</v>
      </c>
      <c r="G1401" s="29">
        <v>34460</v>
      </c>
      <c r="H1401" s="29"/>
      <c r="I1401" s="28" t="s">
        <v>9343</v>
      </c>
      <c r="J1401" s="29">
        <v>134300</v>
      </c>
      <c r="K1401" s="224"/>
      <c r="L1401" s="224"/>
      <c r="M1401" s="133"/>
      <c r="V1401" s="3" t="s">
        <v>1412</v>
      </c>
      <c r="W1401" s="4">
        <v>1755</v>
      </c>
      <c r="AD1401"/>
      <c r="AE1401"/>
    </row>
    <row r="1402" spans="1:31" x14ac:dyDescent="0.25">
      <c r="A1402" s="28" t="s">
        <v>11833</v>
      </c>
      <c r="B1402" s="28"/>
      <c r="C1402" s="28" t="s">
        <v>4231</v>
      </c>
      <c r="D1402" s="29">
        <v>9104</v>
      </c>
      <c r="E1402" s="29"/>
      <c r="F1402" s="28" t="s">
        <v>7518</v>
      </c>
      <c r="G1402" s="29">
        <v>34670</v>
      </c>
      <c r="H1402" s="29"/>
      <c r="I1402" s="28" t="s">
        <v>9344</v>
      </c>
      <c r="J1402" s="29">
        <v>134200</v>
      </c>
      <c r="K1402" s="224"/>
      <c r="L1402" s="224"/>
      <c r="M1402" s="133"/>
      <c r="V1402" s="3" t="s">
        <v>1413</v>
      </c>
      <c r="W1402" s="4">
        <v>1755</v>
      </c>
      <c r="AD1402"/>
      <c r="AE1402"/>
    </row>
    <row r="1403" spans="1:31" x14ac:dyDescent="0.25">
      <c r="A1403" s="28" t="s">
        <v>11834</v>
      </c>
      <c r="B1403" s="28"/>
      <c r="C1403" s="28" t="s">
        <v>4232</v>
      </c>
      <c r="D1403" s="29">
        <v>9104</v>
      </c>
      <c r="E1403" s="29"/>
      <c r="F1403" s="28" t="s">
        <v>7519</v>
      </c>
      <c r="G1403" s="29">
        <v>35140</v>
      </c>
      <c r="H1403" s="29"/>
      <c r="I1403" s="28" t="s">
        <v>9345</v>
      </c>
      <c r="J1403" s="29">
        <v>134900</v>
      </c>
      <c r="K1403" s="224"/>
      <c r="L1403" s="224"/>
      <c r="M1403" s="133"/>
      <c r="V1403" s="3" t="s">
        <v>1414</v>
      </c>
      <c r="W1403" s="4">
        <v>1755</v>
      </c>
      <c r="AD1403"/>
      <c r="AE1403"/>
    </row>
    <row r="1404" spans="1:31" x14ac:dyDescent="0.25">
      <c r="A1404" s="28" t="s">
        <v>11835</v>
      </c>
      <c r="B1404" s="28"/>
      <c r="C1404" s="28" t="s">
        <v>4233</v>
      </c>
      <c r="D1404" s="29">
        <v>9104</v>
      </c>
      <c r="E1404" s="29"/>
      <c r="F1404" s="28" t="s">
        <v>7520</v>
      </c>
      <c r="G1404" s="29">
        <v>34740</v>
      </c>
      <c r="H1404" s="29"/>
      <c r="I1404" s="28" t="s">
        <v>9346</v>
      </c>
      <c r="J1404" s="29">
        <v>134500</v>
      </c>
      <c r="K1404" s="224"/>
      <c r="L1404" s="224"/>
      <c r="M1404" s="133"/>
      <c r="V1404" s="3" t="s">
        <v>1415</v>
      </c>
      <c r="W1404" s="4">
        <v>1755</v>
      </c>
      <c r="AD1404"/>
      <c r="AE1404"/>
    </row>
    <row r="1405" spans="1:31" x14ac:dyDescent="0.25">
      <c r="A1405" s="28" t="s">
        <v>11836</v>
      </c>
      <c r="B1405" s="28"/>
      <c r="C1405" s="28" t="s">
        <v>4234</v>
      </c>
      <c r="D1405" s="29">
        <v>9104</v>
      </c>
      <c r="E1405" s="29"/>
      <c r="F1405" s="28" t="s">
        <v>7521</v>
      </c>
      <c r="G1405" s="29">
        <v>34610</v>
      </c>
      <c r="H1405" s="29"/>
      <c r="I1405" s="28" t="s">
        <v>9347</v>
      </c>
      <c r="J1405" s="29">
        <v>135900</v>
      </c>
      <c r="K1405" s="224"/>
      <c r="L1405" s="224"/>
      <c r="M1405" s="133"/>
      <c r="V1405" s="3" t="s">
        <v>1416</v>
      </c>
      <c r="W1405" s="4">
        <v>1755</v>
      </c>
      <c r="AD1405"/>
      <c r="AE1405"/>
    </row>
    <row r="1406" spans="1:31" x14ac:dyDescent="0.25">
      <c r="A1406" s="28" t="s">
        <v>11837</v>
      </c>
      <c r="B1406" s="28"/>
      <c r="C1406" s="28" t="s">
        <v>4235</v>
      </c>
      <c r="D1406" s="29">
        <v>9106</v>
      </c>
      <c r="E1406" s="29"/>
      <c r="F1406" s="28" t="s">
        <v>7522</v>
      </c>
      <c r="G1406" s="29">
        <v>34570</v>
      </c>
      <c r="H1406" s="29"/>
      <c r="I1406" s="28" t="s">
        <v>9348</v>
      </c>
      <c r="J1406" s="29">
        <v>136400</v>
      </c>
      <c r="K1406" s="224"/>
      <c r="L1406" s="224"/>
      <c r="M1406" s="133"/>
      <c r="V1406" s="3" t="s">
        <v>1417</v>
      </c>
      <c r="W1406" s="4">
        <v>1755</v>
      </c>
      <c r="AD1406"/>
      <c r="AE1406"/>
    </row>
    <row r="1407" spans="1:31" x14ac:dyDescent="0.25">
      <c r="A1407" s="28" t="s">
        <v>11838</v>
      </c>
      <c r="B1407" s="28"/>
      <c r="C1407" s="28" t="s">
        <v>4236</v>
      </c>
      <c r="D1407" s="29">
        <v>9104</v>
      </c>
      <c r="E1407" s="29"/>
      <c r="F1407" s="28" t="s">
        <v>7523</v>
      </c>
      <c r="G1407" s="29"/>
      <c r="H1407" s="29"/>
      <c r="I1407" s="28" t="s">
        <v>9349</v>
      </c>
      <c r="J1407" s="29"/>
      <c r="K1407" s="224"/>
      <c r="L1407" s="224"/>
      <c r="M1407" s="133"/>
      <c r="V1407" s="3" t="s">
        <v>1418</v>
      </c>
      <c r="W1407" s="4">
        <v>1755</v>
      </c>
      <c r="AD1407"/>
      <c r="AE1407"/>
    </row>
    <row r="1408" spans="1:31" x14ac:dyDescent="0.25">
      <c r="A1408" s="28" t="s">
        <v>11839</v>
      </c>
      <c r="B1408" s="28"/>
      <c r="C1408" s="28" t="s">
        <v>4237</v>
      </c>
      <c r="D1408" s="29">
        <v>9102</v>
      </c>
      <c r="E1408" s="29"/>
      <c r="F1408" s="28" t="s">
        <v>7524</v>
      </c>
      <c r="G1408" s="29">
        <v>34430</v>
      </c>
      <c r="H1408" s="29"/>
      <c r="I1408" s="28" t="s">
        <v>9350</v>
      </c>
      <c r="J1408" s="29">
        <v>135800</v>
      </c>
      <c r="K1408" s="224"/>
      <c r="L1408" s="224"/>
      <c r="M1408" s="133"/>
      <c r="V1408" s="3" t="s">
        <v>1419</v>
      </c>
      <c r="W1408" s="4">
        <v>1755</v>
      </c>
      <c r="AD1408"/>
      <c r="AE1408"/>
    </row>
    <row r="1409" spans="1:31" x14ac:dyDescent="0.25">
      <c r="A1409" s="28" t="s">
        <v>11840</v>
      </c>
      <c r="B1409" s="28"/>
      <c r="C1409" s="28" t="s">
        <v>4238</v>
      </c>
      <c r="D1409" s="29">
        <v>9104</v>
      </c>
      <c r="E1409" s="29"/>
      <c r="F1409" s="28" t="s">
        <v>7525</v>
      </c>
      <c r="G1409" s="29">
        <v>34650</v>
      </c>
      <c r="H1409" s="29"/>
      <c r="I1409" s="28" t="s">
        <v>9351</v>
      </c>
      <c r="J1409" s="29">
        <v>136450</v>
      </c>
      <c r="K1409" s="224"/>
      <c r="L1409" s="224"/>
      <c r="M1409" s="133"/>
      <c r="V1409" s="3" t="s">
        <v>1420</v>
      </c>
      <c r="W1409" s="4">
        <v>1755</v>
      </c>
      <c r="AD1409"/>
      <c r="AE1409"/>
    </row>
    <row r="1410" spans="1:31" x14ac:dyDescent="0.25">
      <c r="A1410" s="28" t="s">
        <v>11841</v>
      </c>
      <c r="B1410" s="28"/>
      <c r="C1410" s="28" t="s">
        <v>4239</v>
      </c>
      <c r="D1410" s="29">
        <v>9106</v>
      </c>
      <c r="E1410" s="29"/>
      <c r="F1410" s="28" t="s">
        <v>7526</v>
      </c>
      <c r="G1410" s="29">
        <v>34690</v>
      </c>
      <c r="H1410" s="29"/>
      <c r="I1410" s="28" t="s">
        <v>9352</v>
      </c>
      <c r="J1410" s="29">
        <v>137300</v>
      </c>
      <c r="K1410" s="224"/>
      <c r="L1410" s="224"/>
      <c r="M1410" s="133"/>
      <c r="V1410" s="3" t="s">
        <v>1421</v>
      </c>
      <c r="W1410" s="4">
        <v>1755</v>
      </c>
      <c r="AD1410"/>
      <c r="AE1410"/>
    </row>
    <row r="1411" spans="1:31" x14ac:dyDescent="0.25">
      <c r="A1411" s="28" t="s">
        <v>11842</v>
      </c>
      <c r="B1411" s="28"/>
      <c r="C1411" s="28" t="s">
        <v>4240</v>
      </c>
      <c r="D1411" s="29">
        <v>9106</v>
      </c>
      <c r="E1411" s="29"/>
      <c r="F1411" s="28" t="s">
        <v>7527</v>
      </c>
      <c r="G1411" s="29">
        <v>34600</v>
      </c>
      <c r="H1411" s="29"/>
      <c r="I1411" s="28" t="s">
        <v>9353</v>
      </c>
      <c r="J1411" s="29">
        <v>138000</v>
      </c>
      <c r="K1411" s="224"/>
      <c r="L1411" s="224"/>
      <c r="M1411" s="133"/>
      <c r="V1411" s="3" t="s">
        <v>1422</v>
      </c>
      <c r="W1411" s="4">
        <v>1755</v>
      </c>
      <c r="AD1411"/>
      <c r="AE1411"/>
    </row>
    <row r="1412" spans="1:31" x14ac:dyDescent="0.25">
      <c r="A1412" s="28" t="s">
        <v>11843</v>
      </c>
      <c r="B1412" s="28"/>
      <c r="C1412" s="28" t="s">
        <v>4241</v>
      </c>
      <c r="D1412" s="29">
        <v>9110</v>
      </c>
      <c r="E1412" s="29"/>
      <c r="F1412" s="28" t="s">
        <v>7528</v>
      </c>
      <c r="G1412" s="29">
        <v>34560</v>
      </c>
      <c r="H1412" s="29"/>
      <c r="I1412" s="28" t="s">
        <v>9354</v>
      </c>
      <c r="J1412" s="29"/>
      <c r="K1412" s="224"/>
      <c r="L1412" s="224"/>
      <c r="M1412" s="133"/>
      <c r="V1412" s="3" t="s">
        <v>1423</v>
      </c>
      <c r="W1412" s="4">
        <v>1755</v>
      </c>
      <c r="AD1412"/>
      <c r="AE1412"/>
    </row>
    <row r="1413" spans="1:31" x14ac:dyDescent="0.25">
      <c r="A1413" s="28" t="s">
        <v>11844</v>
      </c>
      <c r="B1413" s="28"/>
      <c r="C1413" s="28" t="s">
        <v>4242</v>
      </c>
      <c r="D1413" s="29">
        <v>9112</v>
      </c>
      <c r="E1413" s="29"/>
      <c r="F1413" s="28" t="s">
        <v>7529</v>
      </c>
      <c r="G1413" s="29">
        <v>34560</v>
      </c>
      <c r="H1413" s="29"/>
      <c r="I1413" s="28" t="s">
        <v>9355</v>
      </c>
      <c r="J1413" s="29">
        <v>138300</v>
      </c>
      <c r="K1413" s="224"/>
      <c r="L1413" s="224"/>
      <c r="M1413" s="133"/>
      <c r="V1413" s="3" t="s">
        <v>1424</v>
      </c>
      <c r="W1413" s="4">
        <v>1755</v>
      </c>
      <c r="AD1413"/>
      <c r="AE1413"/>
    </row>
    <row r="1414" spans="1:31" x14ac:dyDescent="0.25">
      <c r="A1414" s="28" t="s">
        <v>11845</v>
      </c>
      <c r="B1414" s="28"/>
      <c r="C1414" s="28" t="s">
        <v>4243</v>
      </c>
      <c r="D1414" s="29">
        <v>9112</v>
      </c>
      <c r="E1414" s="29"/>
      <c r="F1414" s="28" t="s">
        <v>7530</v>
      </c>
      <c r="G1414" s="29"/>
      <c r="H1414" s="29"/>
      <c r="I1414" s="28" t="s">
        <v>9356</v>
      </c>
      <c r="J1414" s="29"/>
      <c r="K1414" s="224"/>
      <c r="L1414" s="224"/>
      <c r="M1414" s="133"/>
      <c r="V1414" s="3" t="s">
        <v>1425</v>
      </c>
      <c r="W1414" s="4">
        <v>1755</v>
      </c>
      <c r="AD1414"/>
      <c r="AE1414"/>
    </row>
    <row r="1415" spans="1:31" x14ac:dyDescent="0.25">
      <c r="A1415" s="28" t="s">
        <v>11846</v>
      </c>
      <c r="B1415" s="28"/>
      <c r="C1415" s="28" t="s">
        <v>4244</v>
      </c>
      <c r="D1415" s="29">
        <v>9112</v>
      </c>
      <c r="E1415" s="29"/>
      <c r="F1415" s="28" t="s">
        <v>7531</v>
      </c>
      <c r="G1415" s="29">
        <v>34570</v>
      </c>
      <c r="H1415" s="29"/>
      <c r="I1415" s="28" t="s">
        <v>9357</v>
      </c>
      <c r="J1415" s="29">
        <v>137200</v>
      </c>
      <c r="K1415" s="224"/>
      <c r="L1415" s="224"/>
      <c r="M1415" s="133"/>
      <c r="V1415" s="3" t="s">
        <v>1426</v>
      </c>
      <c r="W1415" s="4">
        <v>1755</v>
      </c>
      <c r="AD1415"/>
      <c r="AE1415"/>
    </row>
    <row r="1416" spans="1:31" x14ac:dyDescent="0.25">
      <c r="A1416" s="28" t="s">
        <v>11847</v>
      </c>
      <c r="B1416" s="28"/>
      <c r="C1416" s="28" t="s">
        <v>4245</v>
      </c>
      <c r="D1416" s="29">
        <v>9111</v>
      </c>
      <c r="E1416" s="29"/>
      <c r="F1416" s="28" t="s">
        <v>7532</v>
      </c>
      <c r="G1416" s="29">
        <v>34550</v>
      </c>
      <c r="H1416" s="29"/>
      <c r="I1416" s="28" t="s">
        <v>9358</v>
      </c>
      <c r="J1416" s="29">
        <v>136400</v>
      </c>
      <c r="K1416" s="224"/>
      <c r="L1416" s="224"/>
      <c r="M1416" s="133"/>
      <c r="V1416" s="3" t="s">
        <v>1427</v>
      </c>
      <c r="W1416" s="4">
        <v>1755</v>
      </c>
      <c r="AD1416"/>
      <c r="AE1416"/>
    </row>
    <row r="1417" spans="1:31" x14ac:dyDescent="0.25">
      <c r="A1417" s="28" t="s">
        <v>11848</v>
      </c>
      <c r="B1417" s="28"/>
      <c r="C1417" s="28" t="s">
        <v>4246</v>
      </c>
      <c r="D1417" s="29">
        <v>9114</v>
      </c>
      <c r="E1417" s="29"/>
      <c r="F1417" s="28" t="s">
        <v>7533</v>
      </c>
      <c r="G1417" s="29">
        <v>34560</v>
      </c>
      <c r="H1417" s="29"/>
      <c r="I1417" s="28" t="s">
        <v>9359</v>
      </c>
      <c r="J1417" s="29">
        <v>137000</v>
      </c>
      <c r="K1417" s="224"/>
      <c r="L1417" s="224"/>
      <c r="M1417" s="133"/>
      <c r="V1417" s="3" t="s">
        <v>1428</v>
      </c>
      <c r="W1417" s="4">
        <v>1755</v>
      </c>
      <c r="AD1417"/>
      <c r="AE1417"/>
    </row>
    <row r="1418" spans="1:31" x14ac:dyDescent="0.25">
      <c r="A1418" s="28" t="s">
        <v>11849</v>
      </c>
      <c r="B1418" s="28"/>
      <c r="C1418" s="28" t="s">
        <v>4247</v>
      </c>
      <c r="D1418" s="29">
        <v>9114</v>
      </c>
      <c r="E1418" s="29"/>
      <c r="F1418" s="28" t="s">
        <v>7534</v>
      </c>
      <c r="G1418" s="29">
        <v>34560</v>
      </c>
      <c r="H1418" s="29"/>
      <c r="I1418" s="28" t="s">
        <v>9360</v>
      </c>
      <c r="J1418" s="29">
        <v>136800</v>
      </c>
      <c r="K1418" s="224"/>
      <c r="L1418" s="224"/>
      <c r="M1418" s="133"/>
      <c r="V1418" s="3" t="s">
        <v>1429</v>
      </c>
      <c r="W1418" s="4">
        <v>1755</v>
      </c>
      <c r="AD1418"/>
      <c r="AE1418"/>
    </row>
    <row r="1419" spans="1:31" x14ac:dyDescent="0.25">
      <c r="A1419" s="28" t="s">
        <v>11850</v>
      </c>
      <c r="B1419" s="28"/>
      <c r="C1419" s="28" t="s">
        <v>4248</v>
      </c>
      <c r="D1419" s="29">
        <v>9116</v>
      </c>
      <c r="E1419" s="29"/>
      <c r="F1419" s="28" t="s">
        <v>7535</v>
      </c>
      <c r="G1419" s="29">
        <v>34430</v>
      </c>
      <c r="H1419" s="29"/>
      <c r="I1419" s="28" t="s">
        <v>9361</v>
      </c>
      <c r="J1419" s="29">
        <v>137500</v>
      </c>
      <c r="K1419" s="224"/>
      <c r="L1419" s="224"/>
      <c r="M1419" s="133"/>
      <c r="V1419" s="3" t="s">
        <v>1430</v>
      </c>
      <c r="W1419" s="4">
        <v>1755</v>
      </c>
      <c r="AD1419"/>
      <c r="AE1419"/>
    </row>
    <row r="1420" spans="1:31" x14ac:dyDescent="0.25">
      <c r="A1420" s="28" t="s">
        <v>11851</v>
      </c>
      <c r="B1420" s="28"/>
      <c r="C1420" s="28" t="s">
        <v>4249</v>
      </c>
      <c r="D1420" s="29">
        <v>9118</v>
      </c>
      <c r="E1420" s="29"/>
      <c r="F1420" s="28" t="s">
        <v>7536</v>
      </c>
      <c r="G1420" s="29">
        <v>34320</v>
      </c>
      <c r="H1420" s="29"/>
      <c r="I1420" s="28" t="s">
        <v>9362</v>
      </c>
      <c r="J1420" s="29">
        <v>137700</v>
      </c>
      <c r="K1420" s="224"/>
      <c r="L1420" s="224"/>
      <c r="M1420" s="133"/>
      <c r="V1420" s="3" t="s">
        <v>1431</v>
      </c>
      <c r="W1420" s="4">
        <v>1755</v>
      </c>
      <c r="AD1420"/>
      <c r="AE1420"/>
    </row>
    <row r="1421" spans="1:31" x14ac:dyDescent="0.25">
      <c r="A1421" s="28" t="s">
        <v>11852</v>
      </c>
      <c r="B1421" s="28"/>
      <c r="C1421" s="28" t="s">
        <v>4250</v>
      </c>
      <c r="D1421" s="29">
        <v>9117</v>
      </c>
      <c r="E1421" s="29"/>
      <c r="F1421" s="28" t="s">
        <v>7537</v>
      </c>
      <c r="G1421" s="29"/>
      <c r="H1421" s="29"/>
      <c r="I1421" s="28" t="s">
        <v>9363</v>
      </c>
      <c r="J1421" s="29"/>
      <c r="K1421" s="224"/>
      <c r="L1421" s="224"/>
      <c r="M1421" s="133"/>
      <c r="V1421" s="3" t="s">
        <v>1432</v>
      </c>
      <c r="W1421" s="4">
        <v>1755</v>
      </c>
      <c r="AD1421"/>
      <c r="AE1421"/>
    </row>
    <row r="1422" spans="1:31" x14ac:dyDescent="0.25">
      <c r="A1422" s="28" t="s">
        <v>11853</v>
      </c>
      <c r="B1422" s="28"/>
      <c r="C1422" s="28" t="s">
        <v>4251</v>
      </c>
      <c r="D1422" s="29">
        <v>9118</v>
      </c>
      <c r="E1422" s="29"/>
      <c r="F1422" s="28" t="s">
        <v>7538</v>
      </c>
      <c r="G1422" s="29">
        <v>34190</v>
      </c>
      <c r="H1422" s="29"/>
      <c r="I1422" s="28" t="s">
        <v>9364</v>
      </c>
      <c r="J1422" s="29">
        <v>138300</v>
      </c>
      <c r="K1422" s="224"/>
      <c r="L1422" s="224"/>
      <c r="M1422" s="133"/>
      <c r="V1422" s="3" t="s">
        <v>1433</v>
      </c>
      <c r="W1422" s="4">
        <v>1755</v>
      </c>
      <c r="AD1422"/>
      <c r="AE1422"/>
    </row>
    <row r="1423" spans="1:31" x14ac:dyDescent="0.25">
      <c r="A1423" s="28" t="s">
        <v>11854</v>
      </c>
      <c r="B1423" s="28"/>
      <c r="C1423" s="28" t="s">
        <v>4252</v>
      </c>
      <c r="D1423" s="29">
        <v>9118</v>
      </c>
      <c r="E1423" s="29"/>
      <c r="F1423" s="28" t="s">
        <v>7539</v>
      </c>
      <c r="G1423" s="29">
        <v>34090</v>
      </c>
      <c r="H1423" s="29"/>
      <c r="I1423" s="28" t="s">
        <v>9365</v>
      </c>
      <c r="J1423" s="29">
        <v>139700</v>
      </c>
      <c r="K1423" s="224"/>
      <c r="L1423" s="224"/>
      <c r="M1423" s="133"/>
      <c r="V1423" s="3" t="s">
        <v>1434</v>
      </c>
      <c r="W1423" s="4">
        <v>1755</v>
      </c>
      <c r="AD1423"/>
      <c r="AE1423"/>
    </row>
    <row r="1424" spans="1:31" x14ac:dyDescent="0.25">
      <c r="A1424" s="28" t="s">
        <v>11855</v>
      </c>
      <c r="B1424" s="28"/>
      <c r="C1424" s="28" t="s">
        <v>4253</v>
      </c>
      <c r="D1424" s="29">
        <v>9118</v>
      </c>
      <c r="E1424" s="29"/>
      <c r="F1424" s="28" t="s">
        <v>7540</v>
      </c>
      <c r="G1424" s="29">
        <v>34310</v>
      </c>
      <c r="H1424" s="29"/>
      <c r="I1424" s="28" t="s">
        <v>9366</v>
      </c>
      <c r="J1424" s="29">
        <v>140100</v>
      </c>
      <c r="K1424" s="224"/>
      <c r="L1424" s="224"/>
      <c r="M1424" s="133"/>
      <c r="V1424" s="3" t="s">
        <v>1435</v>
      </c>
      <c r="W1424" s="4">
        <v>1755</v>
      </c>
      <c r="AD1424"/>
      <c r="AE1424"/>
    </row>
    <row r="1425" spans="1:31" x14ac:dyDescent="0.25">
      <c r="A1425" s="28" t="s">
        <v>11856</v>
      </c>
      <c r="B1425" s="28"/>
      <c r="C1425" s="28" t="s">
        <v>4254</v>
      </c>
      <c r="D1425" s="29">
        <v>9118</v>
      </c>
      <c r="E1425" s="29"/>
      <c r="F1425" s="28" t="s">
        <v>7541</v>
      </c>
      <c r="G1425" s="29">
        <v>34300</v>
      </c>
      <c r="H1425" s="29"/>
      <c r="I1425" s="28" t="s">
        <v>9367</v>
      </c>
      <c r="J1425" s="29"/>
      <c r="K1425" s="224"/>
      <c r="L1425" s="224"/>
      <c r="M1425" s="133"/>
      <c r="V1425" s="3" t="s">
        <v>1436</v>
      </c>
      <c r="W1425" s="4">
        <v>1755</v>
      </c>
      <c r="AD1425"/>
      <c r="AE1425"/>
    </row>
    <row r="1426" spans="1:31" x14ac:dyDescent="0.25">
      <c r="A1426" s="28" t="s">
        <v>11857</v>
      </c>
      <c r="B1426" s="28"/>
      <c r="C1426" s="28" t="s">
        <v>4255</v>
      </c>
      <c r="D1426" s="29">
        <v>9118</v>
      </c>
      <c r="E1426" s="29"/>
      <c r="F1426" s="28" t="s">
        <v>7542</v>
      </c>
      <c r="G1426" s="29"/>
      <c r="H1426" s="29"/>
      <c r="I1426" s="28" t="s">
        <v>9368</v>
      </c>
      <c r="J1426" s="29">
        <v>140900</v>
      </c>
      <c r="K1426" s="224"/>
      <c r="L1426" s="224"/>
      <c r="M1426" s="133"/>
      <c r="V1426" s="3" t="s">
        <v>1437</v>
      </c>
      <c r="W1426" s="4">
        <v>1755</v>
      </c>
      <c r="AD1426"/>
      <c r="AE1426"/>
    </row>
    <row r="1427" spans="1:31" x14ac:dyDescent="0.25">
      <c r="A1427" s="28" t="s">
        <v>11858</v>
      </c>
      <c r="B1427" s="28"/>
      <c r="C1427" s="28" t="s">
        <v>4256</v>
      </c>
      <c r="D1427" s="29">
        <v>9120</v>
      </c>
      <c r="E1427" s="29"/>
      <c r="F1427" s="28" t="s">
        <v>7543</v>
      </c>
      <c r="G1427" s="29">
        <v>34290</v>
      </c>
      <c r="H1427" s="29"/>
      <c r="I1427" s="28" t="s">
        <v>9369</v>
      </c>
      <c r="J1427" s="29">
        <v>139800</v>
      </c>
      <c r="K1427" s="224"/>
      <c r="L1427" s="224"/>
      <c r="M1427" s="133"/>
      <c r="V1427" s="3" t="s">
        <v>1438</v>
      </c>
      <c r="W1427" s="4">
        <v>1755</v>
      </c>
      <c r="AD1427"/>
      <c r="AE1427"/>
    </row>
    <row r="1428" spans="1:31" x14ac:dyDescent="0.25">
      <c r="A1428" s="28" t="s">
        <v>11859</v>
      </c>
      <c r="B1428" s="28"/>
      <c r="C1428" s="28" t="s">
        <v>4257</v>
      </c>
      <c r="D1428" s="29">
        <v>9120</v>
      </c>
      <c r="E1428" s="29"/>
      <c r="F1428" s="28" t="s">
        <v>7544</v>
      </c>
      <c r="G1428" s="29"/>
      <c r="H1428" s="29"/>
      <c r="I1428" s="28" t="s">
        <v>9370</v>
      </c>
      <c r="J1428" s="29"/>
      <c r="K1428" s="224"/>
      <c r="L1428" s="224"/>
      <c r="M1428" s="133"/>
      <c r="V1428" s="3" t="s">
        <v>1439</v>
      </c>
      <c r="W1428" s="4">
        <v>1755</v>
      </c>
      <c r="AD1428"/>
      <c r="AE1428"/>
    </row>
    <row r="1429" spans="1:31" x14ac:dyDescent="0.25">
      <c r="A1429" s="28" t="s">
        <v>11860</v>
      </c>
      <c r="B1429" s="28"/>
      <c r="C1429" s="28" t="s">
        <v>4258</v>
      </c>
      <c r="D1429" s="29">
        <v>9120</v>
      </c>
      <c r="E1429" s="29"/>
      <c r="F1429" s="28" t="s">
        <v>7545</v>
      </c>
      <c r="G1429" s="29">
        <v>34320</v>
      </c>
      <c r="H1429" s="29"/>
      <c r="I1429" s="28" t="s">
        <v>9371</v>
      </c>
      <c r="J1429" s="29">
        <v>141500</v>
      </c>
      <c r="K1429" s="224"/>
      <c r="L1429" s="224"/>
      <c r="M1429" s="133"/>
      <c r="V1429" s="3" t="s">
        <v>1440</v>
      </c>
      <c r="W1429" s="4">
        <v>1755</v>
      </c>
      <c r="AD1429"/>
      <c r="AE1429"/>
    </row>
    <row r="1430" spans="1:31" x14ac:dyDescent="0.25">
      <c r="A1430" s="28" t="s">
        <v>11861</v>
      </c>
      <c r="B1430" s="28"/>
      <c r="C1430" s="28" t="s">
        <v>4259</v>
      </c>
      <c r="D1430" s="29">
        <v>9120</v>
      </c>
      <c r="E1430" s="29"/>
      <c r="F1430" s="28" t="s">
        <v>7546</v>
      </c>
      <c r="G1430" s="29">
        <v>34300</v>
      </c>
      <c r="H1430" s="29"/>
      <c r="I1430" s="28" t="s">
        <v>9372</v>
      </c>
      <c r="J1430" s="29">
        <v>142400</v>
      </c>
      <c r="K1430" s="224"/>
      <c r="L1430" s="224"/>
      <c r="M1430" s="133"/>
      <c r="V1430" s="3" t="s">
        <v>1441</v>
      </c>
      <c r="W1430" s="4">
        <v>1755</v>
      </c>
      <c r="AD1430"/>
      <c r="AE1430"/>
    </row>
    <row r="1431" spans="1:31" x14ac:dyDescent="0.25">
      <c r="A1431" s="28" t="s">
        <v>11862</v>
      </c>
      <c r="B1431" s="28"/>
      <c r="C1431" s="28" t="s">
        <v>4260</v>
      </c>
      <c r="D1431" s="29">
        <v>9122</v>
      </c>
      <c r="E1431" s="29"/>
      <c r="F1431" s="28" t="s">
        <v>7547</v>
      </c>
      <c r="G1431" s="29">
        <v>34220</v>
      </c>
      <c r="H1431" s="29"/>
      <c r="I1431" s="28" t="s">
        <v>9373</v>
      </c>
      <c r="J1431" s="29">
        <v>142100</v>
      </c>
      <c r="K1431" s="224"/>
      <c r="L1431" s="224"/>
      <c r="M1431" s="133"/>
      <c r="V1431" s="3" t="s">
        <v>1442</v>
      </c>
      <c r="W1431" s="4">
        <v>1755</v>
      </c>
      <c r="AD1431"/>
      <c r="AE1431"/>
    </row>
    <row r="1432" spans="1:31" x14ac:dyDescent="0.25">
      <c r="A1432" s="28" t="s">
        <v>11863</v>
      </c>
      <c r="B1432" s="28"/>
      <c r="C1432" s="28" t="s">
        <v>4261</v>
      </c>
      <c r="D1432" s="29">
        <v>9122</v>
      </c>
      <c r="E1432" s="29"/>
      <c r="F1432" s="28" t="s">
        <v>7548</v>
      </c>
      <c r="G1432" s="29">
        <v>34020</v>
      </c>
      <c r="H1432" s="29"/>
      <c r="I1432" s="28" t="s">
        <v>9374</v>
      </c>
      <c r="J1432" s="29">
        <v>144300</v>
      </c>
      <c r="K1432" s="224"/>
      <c r="L1432" s="224"/>
      <c r="M1432" s="133"/>
      <c r="V1432" s="3" t="s">
        <v>1443</v>
      </c>
      <c r="W1432" s="4">
        <v>1755</v>
      </c>
      <c r="AD1432"/>
      <c r="AE1432"/>
    </row>
    <row r="1433" spans="1:31" x14ac:dyDescent="0.25">
      <c r="A1433" s="28" t="s">
        <v>11864</v>
      </c>
      <c r="B1433" s="28"/>
      <c r="C1433" s="28" t="s">
        <v>4262</v>
      </c>
      <c r="D1433" s="29">
        <v>9121</v>
      </c>
      <c r="E1433" s="29"/>
      <c r="F1433" s="28" t="s">
        <v>7549</v>
      </c>
      <c r="G1433" s="29">
        <v>34140</v>
      </c>
      <c r="H1433" s="29"/>
      <c r="I1433" s="28" t="s">
        <v>9375</v>
      </c>
      <c r="J1433" s="29">
        <v>144200</v>
      </c>
      <c r="K1433" s="224"/>
      <c r="L1433" s="224"/>
      <c r="M1433" s="133"/>
      <c r="V1433" s="3" t="s">
        <v>1444</v>
      </c>
      <c r="W1433" s="4">
        <v>1755</v>
      </c>
      <c r="AD1433"/>
      <c r="AE1433"/>
    </row>
    <row r="1434" spans="1:31" x14ac:dyDescent="0.25">
      <c r="A1434" s="28" t="s">
        <v>11865</v>
      </c>
      <c r="B1434" s="28"/>
      <c r="C1434" s="28" t="s">
        <v>4263</v>
      </c>
      <c r="D1434" s="29">
        <v>9122</v>
      </c>
      <c r="E1434" s="29"/>
      <c r="F1434" s="28" t="s">
        <v>7550</v>
      </c>
      <c r="G1434" s="29">
        <v>34140</v>
      </c>
      <c r="H1434" s="29"/>
      <c r="I1434" s="28" t="s">
        <v>9376</v>
      </c>
      <c r="J1434" s="29"/>
      <c r="K1434" s="224"/>
      <c r="L1434" s="224"/>
      <c r="M1434" s="133"/>
      <c r="V1434" s="3" t="s">
        <v>1445</v>
      </c>
      <c r="W1434" s="4">
        <v>1755</v>
      </c>
      <c r="AD1434"/>
      <c r="AE1434"/>
    </row>
    <row r="1435" spans="1:31" x14ac:dyDescent="0.25">
      <c r="A1435" s="28" t="s">
        <v>11866</v>
      </c>
      <c r="B1435" s="28"/>
      <c r="C1435" s="28" t="s">
        <v>4264</v>
      </c>
      <c r="D1435" s="29">
        <v>9122</v>
      </c>
      <c r="E1435" s="29"/>
      <c r="F1435" s="28" t="s">
        <v>7551</v>
      </c>
      <c r="G1435" s="29"/>
      <c r="H1435" s="29"/>
      <c r="I1435" s="28" t="s">
        <v>9377</v>
      </c>
      <c r="J1435" s="29"/>
      <c r="K1435" s="224"/>
      <c r="L1435" s="224"/>
      <c r="M1435" s="133"/>
      <c r="V1435" s="3" t="s">
        <v>1446</v>
      </c>
      <c r="W1435" s="4">
        <v>1755</v>
      </c>
      <c r="AD1435"/>
      <c r="AE1435"/>
    </row>
    <row r="1436" spans="1:31" x14ac:dyDescent="0.25">
      <c r="A1436" s="28" t="s">
        <v>11867</v>
      </c>
      <c r="B1436" s="28"/>
      <c r="C1436" s="28" t="s">
        <v>4265</v>
      </c>
      <c r="D1436" s="29">
        <v>9123</v>
      </c>
      <c r="E1436" s="29"/>
      <c r="F1436" s="28" t="s">
        <v>7552</v>
      </c>
      <c r="G1436" s="29">
        <v>34070</v>
      </c>
      <c r="H1436" s="29"/>
      <c r="I1436" s="28" t="s">
        <v>9378</v>
      </c>
      <c r="J1436" s="29"/>
      <c r="K1436" s="224"/>
      <c r="L1436" s="224"/>
      <c r="M1436" s="133"/>
      <c r="V1436" s="3" t="s">
        <v>1447</v>
      </c>
      <c r="W1436" s="4">
        <v>1755</v>
      </c>
      <c r="AD1436"/>
      <c r="AE1436"/>
    </row>
    <row r="1437" spans="1:31" x14ac:dyDescent="0.25">
      <c r="A1437" s="28" t="s">
        <v>11868</v>
      </c>
      <c r="B1437" s="28"/>
      <c r="C1437" s="28" t="s">
        <v>4266</v>
      </c>
      <c r="D1437" s="29">
        <v>9125</v>
      </c>
      <c r="E1437" s="29"/>
      <c r="F1437" s="28" t="s">
        <v>7553</v>
      </c>
      <c r="G1437" s="29">
        <v>34220</v>
      </c>
      <c r="H1437" s="29"/>
      <c r="I1437" s="28" t="s">
        <v>9379</v>
      </c>
      <c r="J1437" s="29"/>
      <c r="K1437" s="224"/>
      <c r="L1437" s="224"/>
      <c r="M1437" s="133"/>
      <c r="V1437" s="3" t="s">
        <v>1448</v>
      </c>
      <c r="W1437" s="4">
        <v>1755</v>
      </c>
      <c r="AD1437"/>
      <c r="AE1437"/>
    </row>
    <row r="1438" spans="1:31" x14ac:dyDescent="0.25">
      <c r="A1438" s="28" t="s">
        <v>11869</v>
      </c>
      <c r="B1438" s="28"/>
      <c r="C1438" s="28" t="s">
        <v>4267</v>
      </c>
      <c r="D1438" s="29">
        <v>9126</v>
      </c>
      <c r="E1438" s="29"/>
      <c r="F1438" s="28" t="s">
        <v>7554</v>
      </c>
      <c r="G1438" s="29">
        <v>34350</v>
      </c>
      <c r="H1438" s="29"/>
      <c r="I1438" s="28" t="s">
        <v>9380</v>
      </c>
      <c r="J1438" s="29"/>
      <c r="K1438" s="224"/>
      <c r="L1438" s="224"/>
      <c r="M1438" s="133"/>
      <c r="V1438" s="3" t="s">
        <v>1449</v>
      </c>
      <c r="W1438" s="4">
        <v>1755</v>
      </c>
      <c r="AD1438"/>
      <c r="AE1438"/>
    </row>
    <row r="1439" spans="1:31" x14ac:dyDescent="0.25">
      <c r="A1439" s="28" t="s">
        <v>11870</v>
      </c>
      <c r="B1439" s="28"/>
      <c r="C1439" s="28" t="s">
        <v>4268</v>
      </c>
      <c r="D1439" s="29">
        <v>9126</v>
      </c>
      <c r="E1439" s="29"/>
      <c r="F1439" s="28" t="s">
        <v>7555</v>
      </c>
      <c r="G1439" s="29">
        <v>34340</v>
      </c>
      <c r="H1439" s="29"/>
      <c r="I1439" s="28" t="s">
        <v>9381</v>
      </c>
      <c r="J1439" s="29"/>
      <c r="K1439" s="224"/>
      <c r="L1439" s="224"/>
      <c r="M1439" s="133"/>
      <c r="V1439" s="3" t="s">
        <v>1450</v>
      </c>
      <c r="W1439" s="4">
        <v>1755</v>
      </c>
      <c r="AD1439"/>
      <c r="AE1439"/>
    </row>
    <row r="1440" spans="1:31" x14ac:dyDescent="0.25">
      <c r="A1440" s="28" t="s">
        <v>11871</v>
      </c>
      <c r="B1440" s="28"/>
      <c r="C1440" s="28" t="s">
        <v>4269</v>
      </c>
      <c r="D1440" s="29">
        <v>9128</v>
      </c>
      <c r="E1440" s="29"/>
      <c r="F1440" s="28" t="s">
        <v>7556</v>
      </c>
      <c r="G1440" s="29">
        <v>34360</v>
      </c>
      <c r="H1440" s="29"/>
      <c r="I1440" s="28" t="s">
        <v>9382</v>
      </c>
      <c r="J1440" s="29"/>
      <c r="K1440" s="224"/>
      <c r="L1440" s="224"/>
      <c r="M1440" s="133"/>
      <c r="V1440" s="3" t="s">
        <v>1451</v>
      </c>
      <c r="W1440" s="4">
        <v>1755</v>
      </c>
      <c r="AD1440"/>
      <c r="AE1440"/>
    </row>
    <row r="1441" spans="1:31" x14ac:dyDescent="0.25">
      <c r="A1441" s="28" t="s">
        <v>11872</v>
      </c>
      <c r="B1441" s="28"/>
      <c r="C1441" s="28" t="s">
        <v>4270</v>
      </c>
      <c r="D1441" s="29">
        <v>9129</v>
      </c>
      <c r="E1441" s="29"/>
      <c r="F1441" s="28" t="s">
        <v>7557</v>
      </c>
      <c r="G1441" s="29">
        <v>34350</v>
      </c>
      <c r="H1441" s="29"/>
      <c r="I1441" s="28" t="s">
        <v>9383</v>
      </c>
      <c r="J1441" s="29"/>
      <c r="K1441" s="224"/>
      <c r="L1441" s="224"/>
      <c r="M1441" s="133"/>
      <c r="V1441" s="3" t="s">
        <v>1452</v>
      </c>
      <c r="W1441" s="4">
        <v>1755</v>
      </c>
      <c r="AD1441"/>
      <c r="AE1441"/>
    </row>
    <row r="1442" spans="1:31" x14ac:dyDescent="0.25">
      <c r="A1442" s="28" t="s">
        <v>11873</v>
      </c>
      <c r="B1442" s="28"/>
      <c r="C1442" s="28" t="s">
        <v>4271</v>
      </c>
      <c r="D1442" s="29">
        <v>9130</v>
      </c>
      <c r="E1442" s="29"/>
      <c r="F1442" s="28" t="s">
        <v>7558</v>
      </c>
      <c r="G1442" s="29">
        <v>34310</v>
      </c>
      <c r="H1442" s="29"/>
      <c r="I1442" s="28" t="s">
        <v>9384</v>
      </c>
      <c r="J1442" s="29"/>
      <c r="K1442" s="224"/>
      <c r="L1442" s="224"/>
      <c r="M1442" s="133"/>
      <c r="V1442" s="3" t="s">
        <v>1453</v>
      </c>
      <c r="W1442" s="4">
        <v>1755</v>
      </c>
      <c r="AD1442"/>
      <c r="AE1442"/>
    </row>
    <row r="1443" spans="1:31" x14ac:dyDescent="0.25">
      <c r="A1443" s="28" t="s">
        <v>11874</v>
      </c>
      <c r="B1443" s="28"/>
      <c r="C1443" s="28" t="s">
        <v>4272</v>
      </c>
      <c r="D1443" s="29">
        <v>9131</v>
      </c>
      <c r="E1443" s="29"/>
      <c r="F1443" s="28" t="s">
        <v>7559</v>
      </c>
      <c r="G1443" s="29">
        <v>34240</v>
      </c>
      <c r="H1443" s="29"/>
      <c r="I1443" s="28" t="s">
        <v>9385</v>
      </c>
      <c r="J1443" s="29">
        <v>152000</v>
      </c>
      <c r="K1443" s="224"/>
      <c r="L1443" s="224"/>
      <c r="M1443" s="133"/>
      <c r="V1443" s="3" t="s">
        <v>1454</v>
      </c>
      <c r="W1443" s="4">
        <v>1755</v>
      </c>
      <c r="AD1443"/>
      <c r="AE1443"/>
    </row>
    <row r="1444" spans="1:31" x14ac:dyDescent="0.25">
      <c r="A1444" s="28" t="s">
        <v>11875</v>
      </c>
      <c r="B1444" s="28"/>
      <c r="C1444" s="28" t="s">
        <v>4273</v>
      </c>
      <c r="D1444" s="29">
        <v>9130</v>
      </c>
      <c r="E1444" s="29"/>
      <c r="F1444" s="28" t="s">
        <v>7560</v>
      </c>
      <c r="G1444" s="29">
        <v>34260</v>
      </c>
      <c r="H1444" s="29"/>
      <c r="I1444" s="28" t="s">
        <v>9386</v>
      </c>
      <c r="J1444" s="29">
        <v>156900</v>
      </c>
      <c r="K1444" s="224"/>
      <c r="L1444" s="224"/>
      <c r="M1444" s="133"/>
      <c r="V1444" s="3" t="s">
        <v>1455</v>
      </c>
      <c r="W1444" s="4">
        <v>1755</v>
      </c>
      <c r="AD1444"/>
      <c r="AE1444"/>
    </row>
    <row r="1445" spans="1:31" x14ac:dyDescent="0.25">
      <c r="A1445" s="28" t="s">
        <v>11876</v>
      </c>
      <c r="B1445" s="28"/>
      <c r="C1445" s="28" t="s">
        <v>4274</v>
      </c>
      <c r="D1445" s="29">
        <v>9131</v>
      </c>
      <c r="E1445" s="29"/>
      <c r="F1445" s="28" t="s">
        <v>7561</v>
      </c>
      <c r="G1445" s="29">
        <v>34250</v>
      </c>
      <c r="H1445" s="29"/>
      <c r="I1445" s="28" t="s">
        <v>9387</v>
      </c>
      <c r="J1445" s="29">
        <v>158400</v>
      </c>
      <c r="K1445" s="224"/>
      <c r="L1445" s="224"/>
      <c r="M1445" s="133"/>
      <c r="V1445" s="3" t="s">
        <v>1456</v>
      </c>
      <c r="W1445" s="4">
        <v>1755</v>
      </c>
      <c r="AD1445"/>
      <c r="AE1445"/>
    </row>
    <row r="1446" spans="1:31" x14ac:dyDescent="0.25">
      <c r="A1446" s="28" t="s">
        <v>11877</v>
      </c>
      <c r="B1446" s="28"/>
      <c r="C1446" s="28" t="s">
        <v>4275</v>
      </c>
      <c r="D1446" s="29">
        <v>9131</v>
      </c>
      <c r="E1446" s="29"/>
      <c r="F1446" s="28" t="s">
        <v>7562</v>
      </c>
      <c r="G1446" s="29">
        <v>34170</v>
      </c>
      <c r="H1446" s="29"/>
      <c r="I1446" s="28" t="s">
        <v>9388</v>
      </c>
      <c r="J1446" s="29">
        <v>156000</v>
      </c>
      <c r="K1446" s="224"/>
      <c r="L1446" s="224"/>
      <c r="M1446" s="133"/>
      <c r="V1446" s="3" t="s">
        <v>1457</v>
      </c>
      <c r="W1446" s="4">
        <v>1755</v>
      </c>
      <c r="AD1446"/>
      <c r="AE1446"/>
    </row>
    <row r="1447" spans="1:31" x14ac:dyDescent="0.25">
      <c r="A1447" s="28" t="s">
        <v>11878</v>
      </c>
      <c r="B1447" s="28"/>
      <c r="C1447" s="28" t="s">
        <v>4276</v>
      </c>
      <c r="D1447" s="29">
        <v>9130</v>
      </c>
      <c r="E1447" s="29"/>
      <c r="F1447" s="28" t="s">
        <v>7563</v>
      </c>
      <c r="G1447" s="29">
        <v>34200</v>
      </c>
      <c r="H1447" s="29"/>
      <c r="I1447" s="28" t="s">
        <v>9389</v>
      </c>
      <c r="J1447" s="29">
        <v>155500</v>
      </c>
      <c r="K1447" s="224"/>
      <c r="L1447" s="224"/>
      <c r="M1447" s="133"/>
      <c r="V1447" s="3" t="s">
        <v>1458</v>
      </c>
      <c r="W1447" s="4">
        <v>1755</v>
      </c>
      <c r="AD1447"/>
      <c r="AE1447"/>
    </row>
    <row r="1448" spans="1:31" x14ac:dyDescent="0.25">
      <c r="A1448" s="28" t="s">
        <v>11879</v>
      </c>
      <c r="B1448" s="28"/>
      <c r="C1448" s="28" t="s">
        <v>4277</v>
      </c>
      <c r="D1448" s="29">
        <v>9132</v>
      </c>
      <c r="E1448" s="29"/>
      <c r="F1448" s="28" t="s">
        <v>7564</v>
      </c>
      <c r="G1448" s="29">
        <v>34130</v>
      </c>
      <c r="H1448" s="29"/>
      <c r="I1448" s="28" t="s">
        <v>9390</v>
      </c>
      <c r="J1448" s="29">
        <v>154300</v>
      </c>
      <c r="K1448" s="224"/>
      <c r="L1448" s="224"/>
      <c r="M1448" s="133"/>
      <c r="V1448" s="3" t="s">
        <v>1459</v>
      </c>
      <c r="W1448" s="4">
        <v>1755</v>
      </c>
      <c r="AD1448"/>
      <c r="AE1448"/>
    </row>
    <row r="1449" spans="1:31" x14ac:dyDescent="0.25">
      <c r="A1449" s="28" t="s">
        <v>11880</v>
      </c>
      <c r="B1449" s="28"/>
      <c r="C1449" s="28" t="s">
        <v>4278</v>
      </c>
      <c r="D1449" s="29">
        <v>9132</v>
      </c>
      <c r="E1449" s="29"/>
      <c r="F1449" s="28" t="s">
        <v>7565</v>
      </c>
      <c r="G1449" s="29"/>
      <c r="H1449" s="29"/>
      <c r="I1449" s="28" t="s">
        <v>9391</v>
      </c>
      <c r="J1449" s="29"/>
      <c r="K1449" s="224"/>
      <c r="L1449" s="224"/>
      <c r="M1449" s="133"/>
      <c r="V1449" s="3" t="s">
        <v>1460</v>
      </c>
      <c r="W1449" s="4">
        <v>1755</v>
      </c>
      <c r="AD1449"/>
      <c r="AE1449"/>
    </row>
    <row r="1450" spans="1:31" x14ac:dyDescent="0.25">
      <c r="A1450" s="28" t="s">
        <v>11881</v>
      </c>
      <c r="B1450" s="28"/>
      <c r="C1450" s="28" t="s">
        <v>4279</v>
      </c>
      <c r="D1450" s="29">
        <v>9134</v>
      </c>
      <c r="E1450" s="29"/>
      <c r="F1450" s="28" t="s">
        <v>7566</v>
      </c>
      <c r="G1450" s="29">
        <v>33990</v>
      </c>
      <c r="H1450" s="29"/>
      <c r="I1450" s="28" t="s">
        <v>9392</v>
      </c>
      <c r="J1450" s="29">
        <v>154700</v>
      </c>
      <c r="K1450" s="224"/>
      <c r="L1450" s="224"/>
      <c r="M1450" s="133"/>
      <c r="V1450" s="3" t="s">
        <v>1461</v>
      </c>
      <c r="W1450" s="4">
        <v>1755</v>
      </c>
      <c r="AD1450"/>
      <c r="AE1450"/>
    </row>
    <row r="1451" spans="1:31" x14ac:dyDescent="0.25">
      <c r="A1451" s="28" t="s">
        <v>11882</v>
      </c>
      <c r="B1451" s="28"/>
      <c r="C1451" s="28" t="s">
        <v>4280</v>
      </c>
      <c r="D1451" s="29">
        <v>9137</v>
      </c>
      <c r="E1451" s="29"/>
      <c r="F1451" s="28" t="s">
        <v>7567</v>
      </c>
      <c r="G1451" s="29">
        <v>34060</v>
      </c>
      <c r="H1451" s="29"/>
      <c r="I1451" s="28" t="s">
        <v>9393</v>
      </c>
      <c r="J1451" s="29"/>
      <c r="K1451" s="224"/>
      <c r="L1451" s="224"/>
      <c r="M1451" s="133"/>
      <c r="V1451" s="3" t="s">
        <v>1462</v>
      </c>
      <c r="W1451" s="4">
        <v>1755</v>
      </c>
      <c r="AD1451"/>
      <c r="AE1451"/>
    </row>
    <row r="1452" spans="1:31" x14ac:dyDescent="0.25">
      <c r="A1452" s="28" t="s">
        <v>11883</v>
      </c>
      <c r="B1452" s="28"/>
      <c r="C1452" s="28" t="s">
        <v>4281</v>
      </c>
      <c r="D1452" s="29">
        <v>9137</v>
      </c>
      <c r="E1452" s="29"/>
      <c r="F1452" s="28" t="s">
        <v>7568</v>
      </c>
      <c r="G1452" s="29">
        <v>33960</v>
      </c>
      <c r="H1452" s="29"/>
      <c r="I1452" s="28" t="s">
        <v>9394</v>
      </c>
      <c r="J1452" s="29">
        <v>156400</v>
      </c>
      <c r="K1452" s="224"/>
      <c r="L1452" s="224"/>
      <c r="M1452" s="133"/>
      <c r="V1452" s="3" t="s">
        <v>1463</v>
      </c>
      <c r="W1452" s="4">
        <v>1755</v>
      </c>
      <c r="AD1452"/>
      <c r="AE1452"/>
    </row>
    <row r="1453" spans="1:31" x14ac:dyDescent="0.25">
      <c r="A1453" s="28" t="s">
        <v>11884</v>
      </c>
      <c r="B1453" s="28"/>
      <c r="C1453" s="28" t="s">
        <v>4282</v>
      </c>
      <c r="D1453" s="29">
        <v>9137</v>
      </c>
      <c r="E1453" s="29"/>
      <c r="F1453" s="28" t="s">
        <v>7569</v>
      </c>
      <c r="G1453" s="29">
        <v>33840</v>
      </c>
      <c r="H1453" s="29"/>
      <c r="I1453" s="28" t="s">
        <v>9395</v>
      </c>
      <c r="J1453" s="29">
        <v>155600</v>
      </c>
      <c r="K1453" s="224"/>
      <c r="L1453" s="224"/>
      <c r="M1453" s="133"/>
      <c r="V1453" s="3" t="s">
        <v>1464</v>
      </c>
      <c r="W1453" s="4">
        <v>1755</v>
      </c>
      <c r="AD1453"/>
      <c r="AE1453"/>
    </row>
    <row r="1454" spans="1:31" x14ac:dyDescent="0.25">
      <c r="A1454" s="28" t="s">
        <v>11885</v>
      </c>
      <c r="B1454" s="28"/>
      <c r="C1454" s="28" t="s">
        <v>4283</v>
      </c>
      <c r="D1454" s="29">
        <v>9139</v>
      </c>
      <c r="E1454" s="29"/>
      <c r="F1454" s="28" t="s">
        <v>7570</v>
      </c>
      <c r="G1454" s="29">
        <v>33360</v>
      </c>
      <c r="H1454" s="29"/>
      <c r="I1454" s="28" t="s">
        <v>9396</v>
      </c>
      <c r="J1454" s="29">
        <v>155550</v>
      </c>
      <c r="K1454" s="224"/>
      <c r="L1454" s="224"/>
      <c r="M1454" s="133"/>
      <c r="V1454" s="3" t="s">
        <v>1465</v>
      </c>
      <c r="W1454" s="4">
        <v>1755</v>
      </c>
      <c r="AD1454"/>
      <c r="AE1454"/>
    </row>
    <row r="1455" spans="1:31" x14ac:dyDescent="0.25">
      <c r="A1455" s="28" t="s">
        <v>11886</v>
      </c>
      <c r="B1455" s="28"/>
      <c r="C1455" s="28" t="s">
        <v>4284</v>
      </c>
      <c r="D1455" s="29">
        <v>9140</v>
      </c>
      <c r="E1455" s="29"/>
      <c r="F1455" s="28" t="s">
        <v>7571</v>
      </c>
      <c r="G1455" s="29">
        <v>33240</v>
      </c>
      <c r="H1455" s="29"/>
      <c r="I1455" s="28" t="s">
        <v>9397</v>
      </c>
      <c r="J1455" s="29">
        <v>156000</v>
      </c>
      <c r="K1455" s="224"/>
      <c r="L1455" s="224"/>
      <c r="M1455" s="133"/>
      <c r="V1455" s="3" t="s">
        <v>1466</v>
      </c>
      <c r="W1455" s="4">
        <v>1755</v>
      </c>
      <c r="AD1455"/>
      <c r="AE1455"/>
    </row>
    <row r="1456" spans="1:31" x14ac:dyDescent="0.25">
      <c r="A1456" s="28" t="s">
        <v>11887</v>
      </c>
      <c r="B1456" s="28"/>
      <c r="C1456" s="28" t="s">
        <v>4285</v>
      </c>
      <c r="D1456" s="29">
        <v>9139</v>
      </c>
      <c r="E1456" s="29"/>
      <c r="F1456" s="28" t="s">
        <v>7572</v>
      </c>
      <c r="G1456" s="29">
        <v>32990</v>
      </c>
      <c r="H1456" s="29"/>
      <c r="I1456" s="28" t="s">
        <v>9398</v>
      </c>
      <c r="J1456" s="29"/>
      <c r="K1456" s="224"/>
      <c r="L1456" s="224"/>
      <c r="M1456" s="133"/>
      <c r="V1456" s="3" t="s">
        <v>1467</v>
      </c>
      <c r="W1456" s="4">
        <v>1755</v>
      </c>
      <c r="AD1456"/>
      <c r="AE1456"/>
    </row>
    <row r="1457" spans="1:31" x14ac:dyDescent="0.25">
      <c r="A1457" s="28" t="s">
        <v>11888</v>
      </c>
      <c r="B1457" s="28"/>
      <c r="C1457" s="28" t="s">
        <v>4286</v>
      </c>
      <c r="D1457" s="29">
        <v>9139</v>
      </c>
      <c r="E1457" s="29"/>
      <c r="F1457" s="28" t="s">
        <v>7573</v>
      </c>
      <c r="G1457" s="29">
        <v>32200</v>
      </c>
      <c r="H1457" s="29"/>
      <c r="I1457" s="28" t="s">
        <v>9399</v>
      </c>
      <c r="J1457" s="29">
        <v>156700</v>
      </c>
      <c r="K1457" s="224"/>
      <c r="L1457" s="224"/>
      <c r="M1457" s="133"/>
      <c r="V1457" s="3" t="s">
        <v>1468</v>
      </c>
      <c r="W1457" s="4">
        <v>1755</v>
      </c>
      <c r="AD1457"/>
      <c r="AE1457"/>
    </row>
    <row r="1458" spans="1:31" x14ac:dyDescent="0.25">
      <c r="A1458" s="28" t="s">
        <v>11889</v>
      </c>
      <c r="B1458" s="28"/>
      <c r="C1458" s="28" t="s">
        <v>4287</v>
      </c>
      <c r="D1458" s="29">
        <v>9139</v>
      </c>
      <c r="E1458" s="29"/>
      <c r="F1458" s="28" t="s">
        <v>7574</v>
      </c>
      <c r="G1458" s="29">
        <v>32410</v>
      </c>
      <c r="H1458" s="29"/>
      <c r="I1458" s="28" t="s">
        <v>9400</v>
      </c>
      <c r="J1458" s="29">
        <v>159000</v>
      </c>
      <c r="K1458" s="224"/>
      <c r="L1458" s="224"/>
      <c r="M1458" s="133"/>
      <c r="V1458" s="3" t="s">
        <v>1469</v>
      </c>
      <c r="W1458" s="4">
        <v>1755</v>
      </c>
      <c r="AD1458"/>
      <c r="AE1458"/>
    </row>
    <row r="1459" spans="1:31" x14ac:dyDescent="0.25">
      <c r="A1459" s="28" t="s">
        <v>11890</v>
      </c>
      <c r="B1459" s="28"/>
      <c r="C1459" s="28" t="s">
        <v>4288</v>
      </c>
      <c r="D1459" s="29">
        <v>9139</v>
      </c>
      <c r="E1459" s="29"/>
      <c r="F1459" s="28" t="s">
        <v>7575</v>
      </c>
      <c r="G1459" s="29">
        <v>32810</v>
      </c>
      <c r="H1459" s="29"/>
      <c r="I1459" s="28" t="s">
        <v>9401</v>
      </c>
      <c r="J1459" s="29"/>
      <c r="K1459" s="224"/>
      <c r="L1459" s="224"/>
      <c r="M1459" s="133"/>
      <c r="V1459" s="3" t="s">
        <v>1470</v>
      </c>
      <c r="W1459" s="4">
        <v>1755</v>
      </c>
      <c r="AD1459"/>
      <c r="AE1459"/>
    </row>
    <row r="1460" spans="1:31" x14ac:dyDescent="0.25">
      <c r="A1460" s="28" t="s">
        <v>11891</v>
      </c>
      <c r="B1460" s="28"/>
      <c r="C1460" s="28" t="s">
        <v>4289</v>
      </c>
      <c r="D1460" s="29">
        <v>9139</v>
      </c>
      <c r="E1460" s="29"/>
      <c r="F1460" s="28" t="s">
        <v>7576</v>
      </c>
      <c r="G1460" s="29">
        <v>33530</v>
      </c>
      <c r="H1460" s="29"/>
      <c r="I1460" s="28" t="s">
        <v>9402</v>
      </c>
      <c r="J1460" s="29">
        <v>161300</v>
      </c>
      <c r="K1460" s="224"/>
      <c r="L1460" s="224"/>
      <c r="M1460" s="133"/>
      <c r="V1460" s="3" t="s">
        <v>1471</v>
      </c>
      <c r="W1460" s="4">
        <v>1755</v>
      </c>
      <c r="AD1460"/>
      <c r="AE1460"/>
    </row>
    <row r="1461" spans="1:31" x14ac:dyDescent="0.25">
      <c r="A1461" s="28" t="s">
        <v>11892</v>
      </c>
      <c r="B1461" s="28"/>
      <c r="C1461" s="28" t="s">
        <v>4290</v>
      </c>
      <c r="D1461" s="29">
        <v>9138</v>
      </c>
      <c r="E1461" s="29"/>
      <c r="F1461" s="28" t="s">
        <v>7577</v>
      </c>
      <c r="G1461" s="29">
        <v>33490</v>
      </c>
      <c r="H1461" s="29"/>
      <c r="I1461" s="28" t="s">
        <v>9403</v>
      </c>
      <c r="J1461" s="29"/>
      <c r="K1461" s="224"/>
      <c r="L1461" s="224"/>
      <c r="M1461" s="133"/>
      <c r="V1461" s="3" t="s">
        <v>1472</v>
      </c>
      <c r="W1461" s="4">
        <v>1755</v>
      </c>
      <c r="AD1461"/>
      <c r="AE1461"/>
    </row>
    <row r="1462" spans="1:31" x14ac:dyDescent="0.25">
      <c r="A1462" s="28" t="s">
        <v>11893</v>
      </c>
      <c r="B1462" s="28"/>
      <c r="C1462" s="28" t="s">
        <v>4291</v>
      </c>
      <c r="D1462" s="29">
        <v>9140</v>
      </c>
      <c r="E1462" s="29"/>
      <c r="F1462" s="28" t="s">
        <v>7578</v>
      </c>
      <c r="G1462" s="29">
        <v>33380</v>
      </c>
      <c r="H1462" s="29"/>
      <c r="I1462" s="28" t="s">
        <v>9404</v>
      </c>
      <c r="J1462" s="29"/>
      <c r="K1462" s="224"/>
      <c r="L1462" s="224"/>
      <c r="M1462" s="133"/>
      <c r="V1462" s="3" t="s">
        <v>1473</v>
      </c>
      <c r="W1462" s="4">
        <v>1755</v>
      </c>
      <c r="AD1462"/>
      <c r="AE1462"/>
    </row>
    <row r="1463" spans="1:31" x14ac:dyDescent="0.25">
      <c r="A1463" s="28" t="s">
        <v>11894</v>
      </c>
      <c r="B1463" s="28"/>
      <c r="C1463" s="28" t="s">
        <v>4292</v>
      </c>
      <c r="D1463" s="29">
        <v>9140</v>
      </c>
      <c r="E1463" s="29"/>
      <c r="F1463" s="28" t="s">
        <v>7579</v>
      </c>
      <c r="G1463" s="29"/>
      <c r="H1463" s="29"/>
      <c r="I1463" s="28" t="s">
        <v>9405</v>
      </c>
      <c r="J1463" s="29"/>
      <c r="K1463" s="224"/>
      <c r="L1463" s="224"/>
      <c r="M1463" s="133"/>
      <c r="V1463" s="3" t="s">
        <v>1474</v>
      </c>
      <c r="W1463" s="4">
        <v>1755</v>
      </c>
      <c r="AD1463"/>
      <c r="AE1463"/>
    </row>
    <row r="1464" spans="1:31" x14ac:dyDescent="0.25">
      <c r="A1464" s="28" t="s">
        <v>11895</v>
      </c>
      <c r="B1464" s="28"/>
      <c r="C1464" s="28" t="s">
        <v>4293</v>
      </c>
      <c r="D1464" s="29">
        <v>9140</v>
      </c>
      <c r="E1464" s="29"/>
      <c r="F1464" s="28" t="s">
        <v>7580</v>
      </c>
      <c r="G1464" s="29"/>
      <c r="H1464" s="29"/>
      <c r="I1464" s="28" t="s">
        <v>9406</v>
      </c>
      <c r="J1464" s="29"/>
      <c r="K1464" s="224"/>
      <c r="L1464" s="224"/>
      <c r="M1464" s="133"/>
      <c r="V1464" s="3" t="s">
        <v>1475</v>
      </c>
      <c r="W1464" s="4">
        <v>1755</v>
      </c>
      <c r="AD1464"/>
      <c r="AE1464"/>
    </row>
    <row r="1465" spans="1:31" x14ac:dyDescent="0.25">
      <c r="A1465" s="28" t="s">
        <v>11896</v>
      </c>
      <c r="B1465" s="28"/>
      <c r="C1465" s="28" t="s">
        <v>4294</v>
      </c>
      <c r="D1465" s="29">
        <v>9140</v>
      </c>
      <c r="E1465" s="29"/>
      <c r="F1465" s="28" t="s">
        <v>7581</v>
      </c>
      <c r="G1465" s="29"/>
      <c r="H1465" s="29"/>
      <c r="I1465" s="28" t="s">
        <v>9407</v>
      </c>
      <c r="J1465" s="29"/>
      <c r="K1465" s="224"/>
      <c r="L1465" s="224"/>
      <c r="M1465" s="133"/>
      <c r="V1465" s="3" t="s">
        <v>1476</v>
      </c>
      <c r="W1465" s="4">
        <v>1755</v>
      </c>
      <c r="AD1465"/>
      <c r="AE1465"/>
    </row>
    <row r="1466" spans="1:31" x14ac:dyDescent="0.25">
      <c r="A1466" s="28" t="s">
        <v>11897</v>
      </c>
      <c r="B1466" s="28"/>
      <c r="C1466" s="28" t="s">
        <v>4295</v>
      </c>
      <c r="D1466" s="29">
        <v>9140</v>
      </c>
      <c r="E1466" s="29"/>
      <c r="F1466" s="28" t="s">
        <v>7582</v>
      </c>
      <c r="G1466" s="29">
        <v>33560</v>
      </c>
      <c r="H1466" s="29"/>
      <c r="I1466" s="28" t="s">
        <v>9408</v>
      </c>
      <c r="J1466" s="29"/>
      <c r="K1466" s="224"/>
      <c r="L1466" s="224"/>
      <c r="M1466" s="133"/>
      <c r="V1466" s="3" t="s">
        <v>1477</v>
      </c>
      <c r="W1466" s="4">
        <v>1755</v>
      </c>
      <c r="AD1466"/>
      <c r="AE1466"/>
    </row>
    <row r="1467" spans="1:31" x14ac:dyDescent="0.25">
      <c r="A1467" s="28" t="s">
        <v>11898</v>
      </c>
      <c r="B1467" s="28"/>
      <c r="C1467" s="28" t="s">
        <v>4296</v>
      </c>
      <c r="D1467" s="29">
        <v>9140</v>
      </c>
      <c r="E1467" s="29"/>
      <c r="F1467" s="28" t="s">
        <v>7583</v>
      </c>
      <c r="G1467" s="29">
        <v>33600</v>
      </c>
      <c r="H1467" s="29"/>
      <c r="I1467" s="28" t="s">
        <v>9409</v>
      </c>
      <c r="J1467" s="29"/>
      <c r="K1467" s="224"/>
      <c r="L1467" s="224"/>
      <c r="M1467" s="133"/>
      <c r="V1467" s="3" t="s">
        <v>1478</v>
      </c>
      <c r="W1467" s="4">
        <v>1755</v>
      </c>
      <c r="AD1467"/>
      <c r="AE1467"/>
    </row>
    <row r="1468" spans="1:31" x14ac:dyDescent="0.25">
      <c r="A1468" s="28" t="s">
        <v>11899</v>
      </c>
      <c r="B1468" s="28"/>
      <c r="C1468" s="28" t="s">
        <v>4297</v>
      </c>
      <c r="D1468" s="29">
        <v>9142</v>
      </c>
      <c r="E1468" s="29"/>
      <c r="F1468" s="28" t="s">
        <v>7584</v>
      </c>
      <c r="G1468" s="29">
        <v>33930</v>
      </c>
      <c r="H1468" s="29"/>
      <c r="I1468" s="28" t="s">
        <v>9410</v>
      </c>
      <c r="J1468" s="29">
        <v>159000</v>
      </c>
      <c r="K1468" s="224"/>
      <c r="L1468" s="224"/>
      <c r="M1468" s="133"/>
      <c r="V1468" s="3" t="s">
        <v>1479</v>
      </c>
      <c r="W1468" s="4">
        <v>1755</v>
      </c>
      <c r="AD1468"/>
      <c r="AE1468"/>
    </row>
    <row r="1469" spans="1:31" x14ac:dyDescent="0.25">
      <c r="A1469" s="28" t="s">
        <v>11900</v>
      </c>
      <c r="B1469" s="28"/>
      <c r="C1469" s="28" t="s">
        <v>4298</v>
      </c>
      <c r="D1469" s="29">
        <v>9143</v>
      </c>
      <c r="E1469" s="29"/>
      <c r="F1469" s="28" t="s">
        <v>7585</v>
      </c>
      <c r="G1469" s="29">
        <v>33930</v>
      </c>
      <c r="H1469" s="29"/>
      <c r="I1469" s="28" t="s">
        <v>9411</v>
      </c>
      <c r="J1469" s="29">
        <v>159200</v>
      </c>
      <c r="K1469" s="224"/>
      <c r="L1469" s="224"/>
      <c r="M1469" s="133"/>
      <c r="V1469" s="3" t="s">
        <v>1480</v>
      </c>
      <c r="W1469" s="4">
        <v>1755</v>
      </c>
      <c r="AD1469"/>
      <c r="AE1469"/>
    </row>
    <row r="1470" spans="1:31" x14ac:dyDescent="0.25">
      <c r="A1470" s="28" t="s">
        <v>11901</v>
      </c>
      <c r="B1470" s="28"/>
      <c r="C1470" s="28" t="s">
        <v>4299</v>
      </c>
      <c r="D1470" s="29">
        <v>9143</v>
      </c>
      <c r="E1470" s="29"/>
      <c r="F1470" s="28" t="s">
        <v>7586</v>
      </c>
      <c r="G1470" s="29"/>
      <c r="H1470" s="29"/>
      <c r="I1470" s="28" t="s">
        <v>9412</v>
      </c>
      <c r="J1470" s="29"/>
      <c r="K1470" s="224"/>
      <c r="L1470" s="224"/>
      <c r="M1470" s="133"/>
      <c r="V1470" s="3" t="s">
        <v>1481</v>
      </c>
      <c r="W1470" s="4">
        <v>1755</v>
      </c>
      <c r="AD1470"/>
      <c r="AE1470"/>
    </row>
    <row r="1471" spans="1:31" x14ac:dyDescent="0.25">
      <c r="A1471" s="28" t="s">
        <v>11902</v>
      </c>
      <c r="B1471" s="28"/>
      <c r="C1471" s="28" t="s">
        <v>4300</v>
      </c>
      <c r="D1471" s="29">
        <v>9145</v>
      </c>
      <c r="E1471" s="29"/>
      <c r="F1471" s="28" t="s">
        <v>7587</v>
      </c>
      <c r="G1471" s="29">
        <v>32960</v>
      </c>
      <c r="H1471" s="29"/>
      <c r="I1471" s="28" t="s">
        <v>9413</v>
      </c>
      <c r="J1471" s="29">
        <v>159500</v>
      </c>
      <c r="K1471" s="224"/>
      <c r="L1471" s="224"/>
      <c r="M1471" s="133"/>
      <c r="V1471" s="3" t="s">
        <v>1482</v>
      </c>
      <c r="W1471" s="4">
        <v>1755</v>
      </c>
      <c r="AD1471"/>
      <c r="AE1471"/>
    </row>
    <row r="1472" spans="1:31" x14ac:dyDescent="0.25">
      <c r="A1472" s="28" t="s">
        <v>11903</v>
      </c>
      <c r="B1472" s="28"/>
      <c r="C1472" s="28" t="s">
        <v>4301</v>
      </c>
      <c r="D1472" s="29">
        <v>9145</v>
      </c>
      <c r="E1472" s="29"/>
      <c r="F1472" s="28" t="s">
        <v>7588</v>
      </c>
      <c r="G1472" s="29">
        <v>33100</v>
      </c>
      <c r="H1472" s="29"/>
      <c r="I1472" s="28" t="s">
        <v>9414</v>
      </c>
      <c r="J1472" s="29">
        <v>164300</v>
      </c>
      <c r="K1472" s="224"/>
      <c r="L1472" s="224"/>
      <c r="M1472" s="133"/>
      <c r="V1472" s="3" t="s">
        <v>1483</v>
      </c>
      <c r="W1472" s="4">
        <v>1755</v>
      </c>
      <c r="AD1472"/>
      <c r="AE1472"/>
    </row>
    <row r="1473" spans="1:31" x14ac:dyDescent="0.25">
      <c r="A1473" s="28" t="s">
        <v>11904</v>
      </c>
      <c r="B1473" s="28"/>
      <c r="C1473" s="28" t="s">
        <v>4302</v>
      </c>
      <c r="D1473" s="29">
        <v>9145</v>
      </c>
      <c r="E1473" s="29"/>
      <c r="F1473" s="28" t="s">
        <v>7589</v>
      </c>
      <c r="G1473" s="29">
        <v>33240</v>
      </c>
      <c r="H1473" s="29"/>
      <c r="I1473" s="28" t="s">
        <v>9415</v>
      </c>
      <c r="J1473" s="29">
        <v>165100</v>
      </c>
      <c r="K1473" s="224"/>
      <c r="L1473" s="224"/>
      <c r="M1473" s="133"/>
      <c r="V1473" s="3" t="s">
        <v>1484</v>
      </c>
      <c r="W1473" s="4">
        <v>1755</v>
      </c>
      <c r="AD1473"/>
      <c r="AE1473"/>
    </row>
    <row r="1474" spans="1:31" x14ac:dyDescent="0.25">
      <c r="A1474" s="28" t="s">
        <v>11905</v>
      </c>
      <c r="B1474" s="28"/>
      <c r="C1474" s="28" t="s">
        <v>4303</v>
      </c>
      <c r="D1474" s="29">
        <v>9145</v>
      </c>
      <c r="E1474" s="29"/>
      <c r="F1474" s="28" t="s">
        <v>7590</v>
      </c>
      <c r="G1474" s="29">
        <v>33070</v>
      </c>
      <c r="H1474" s="29"/>
      <c r="I1474" s="28" t="s">
        <v>9416</v>
      </c>
      <c r="J1474" s="29">
        <v>167600</v>
      </c>
      <c r="K1474" s="224"/>
      <c r="L1474" s="224"/>
      <c r="M1474" s="133"/>
      <c r="V1474" s="3" t="s">
        <v>1485</v>
      </c>
      <c r="W1474" s="4">
        <v>1755</v>
      </c>
      <c r="AD1474"/>
      <c r="AE1474"/>
    </row>
    <row r="1475" spans="1:31" x14ac:dyDescent="0.25">
      <c r="A1475" s="28" t="s">
        <v>11906</v>
      </c>
      <c r="B1475" s="28"/>
      <c r="C1475" s="28" t="s">
        <v>4304</v>
      </c>
      <c r="D1475" s="29">
        <v>9145</v>
      </c>
      <c r="E1475" s="29"/>
      <c r="F1475" s="28" t="s">
        <v>7591</v>
      </c>
      <c r="G1475" s="29">
        <v>33300</v>
      </c>
      <c r="H1475" s="29"/>
      <c r="I1475" s="28" t="s">
        <v>9417</v>
      </c>
      <c r="J1475" s="29"/>
      <c r="K1475" s="224"/>
      <c r="L1475" s="224"/>
      <c r="M1475" s="133"/>
      <c r="V1475" s="3" t="s">
        <v>1486</v>
      </c>
      <c r="W1475" s="4">
        <v>1755</v>
      </c>
      <c r="AD1475"/>
      <c r="AE1475"/>
    </row>
    <row r="1476" spans="1:31" x14ac:dyDescent="0.25">
      <c r="A1476" s="28" t="s">
        <v>11907</v>
      </c>
      <c r="B1476" s="28"/>
      <c r="C1476" s="28" t="s">
        <v>4305</v>
      </c>
      <c r="D1476" s="29">
        <v>9145</v>
      </c>
      <c r="E1476" s="29"/>
      <c r="F1476" s="28" t="s">
        <v>7592</v>
      </c>
      <c r="G1476" s="29">
        <v>32350</v>
      </c>
      <c r="H1476" s="29"/>
      <c r="I1476" s="28" t="s">
        <v>9418</v>
      </c>
      <c r="J1476" s="29"/>
      <c r="K1476" s="224"/>
      <c r="L1476" s="224"/>
      <c r="M1476" s="133"/>
      <c r="V1476" s="3" t="s">
        <v>1487</v>
      </c>
      <c r="W1476" s="4">
        <v>1755</v>
      </c>
      <c r="AD1476"/>
      <c r="AE1476"/>
    </row>
    <row r="1477" spans="1:31" x14ac:dyDescent="0.25">
      <c r="A1477" s="28" t="s">
        <v>11908</v>
      </c>
      <c r="B1477" s="28"/>
      <c r="C1477" s="28" t="s">
        <v>4306</v>
      </c>
      <c r="D1477" s="29">
        <v>9144</v>
      </c>
      <c r="E1477" s="29"/>
      <c r="F1477" s="28" t="s">
        <v>7593</v>
      </c>
      <c r="G1477" s="29">
        <v>31880</v>
      </c>
      <c r="H1477" s="29"/>
      <c r="I1477" s="28" t="s">
        <v>9419</v>
      </c>
      <c r="J1477" s="29"/>
      <c r="K1477" s="224"/>
      <c r="L1477" s="224"/>
      <c r="M1477" s="133"/>
      <c r="V1477" s="3" t="s">
        <v>1488</v>
      </c>
      <c r="W1477" s="4">
        <v>1755</v>
      </c>
      <c r="AD1477"/>
      <c r="AE1477"/>
    </row>
    <row r="1478" spans="1:31" x14ac:dyDescent="0.25">
      <c r="A1478" s="28" t="s">
        <v>11909</v>
      </c>
      <c r="B1478" s="28"/>
      <c r="C1478" s="28" t="s">
        <v>4307</v>
      </c>
      <c r="D1478" s="29">
        <v>9143</v>
      </c>
      <c r="E1478" s="29"/>
      <c r="F1478" s="28" t="s">
        <v>7594</v>
      </c>
      <c r="G1478" s="29">
        <v>32690</v>
      </c>
      <c r="H1478" s="29"/>
      <c r="I1478" s="28" t="s">
        <v>9420</v>
      </c>
      <c r="J1478" s="29">
        <v>164700</v>
      </c>
      <c r="K1478" s="224"/>
      <c r="L1478" s="224"/>
      <c r="M1478" s="133"/>
      <c r="V1478" s="3" t="s">
        <v>1489</v>
      </c>
      <c r="W1478" s="4">
        <v>1755</v>
      </c>
      <c r="AD1478"/>
      <c r="AE1478"/>
    </row>
    <row r="1479" spans="1:31" x14ac:dyDescent="0.25">
      <c r="A1479" s="28" t="s">
        <v>11910</v>
      </c>
      <c r="B1479" s="28"/>
      <c r="C1479" s="28" t="s">
        <v>4308</v>
      </c>
      <c r="D1479" s="29">
        <v>9141</v>
      </c>
      <c r="E1479" s="29"/>
      <c r="F1479" s="28" t="s">
        <v>7595</v>
      </c>
      <c r="G1479" s="29">
        <v>32840</v>
      </c>
      <c r="H1479" s="29"/>
      <c r="I1479" s="28" t="s">
        <v>9421</v>
      </c>
      <c r="J1479" s="29">
        <v>163000</v>
      </c>
      <c r="K1479" s="224"/>
      <c r="L1479" s="224"/>
      <c r="M1479" s="133"/>
      <c r="V1479" s="3" t="s">
        <v>1490</v>
      </c>
      <c r="W1479" s="4">
        <v>1755</v>
      </c>
      <c r="AD1479"/>
      <c r="AE1479"/>
    </row>
    <row r="1480" spans="1:31" x14ac:dyDescent="0.25">
      <c r="A1480" s="28" t="s">
        <v>11911</v>
      </c>
      <c r="B1480" s="28"/>
      <c r="C1480" s="28" t="s">
        <v>4309</v>
      </c>
      <c r="D1480" s="29">
        <v>9142</v>
      </c>
      <c r="E1480" s="29"/>
      <c r="F1480" s="28" t="s">
        <v>7596</v>
      </c>
      <c r="G1480" s="29">
        <v>32860</v>
      </c>
      <c r="H1480" s="29"/>
      <c r="I1480" s="28" t="s">
        <v>9422</v>
      </c>
      <c r="J1480" s="29">
        <v>163200</v>
      </c>
      <c r="K1480" s="224"/>
      <c r="L1480" s="224"/>
      <c r="M1480" s="133"/>
      <c r="V1480" s="3" t="s">
        <v>1491</v>
      </c>
      <c r="W1480" s="4">
        <v>1755</v>
      </c>
      <c r="AD1480"/>
      <c r="AE1480"/>
    </row>
    <row r="1481" spans="1:31" x14ac:dyDescent="0.25">
      <c r="A1481" s="28" t="s">
        <v>11912</v>
      </c>
      <c r="B1481" s="28"/>
      <c r="C1481" s="28" t="s">
        <v>4310</v>
      </c>
      <c r="D1481" s="29">
        <v>9142</v>
      </c>
      <c r="E1481" s="29"/>
      <c r="F1481" s="28" t="s">
        <v>7597</v>
      </c>
      <c r="G1481" s="29">
        <v>33140</v>
      </c>
      <c r="H1481" s="29"/>
      <c r="I1481" s="28" t="s">
        <v>9423</v>
      </c>
      <c r="J1481" s="29">
        <v>162200</v>
      </c>
      <c r="K1481" s="224"/>
      <c r="L1481" s="224"/>
      <c r="M1481" s="133"/>
      <c r="V1481" s="3" t="s">
        <v>1492</v>
      </c>
      <c r="W1481" s="4">
        <v>1755</v>
      </c>
      <c r="AD1481"/>
      <c r="AE1481"/>
    </row>
    <row r="1482" spans="1:31" x14ac:dyDescent="0.25">
      <c r="A1482" s="28" t="s">
        <v>11913</v>
      </c>
      <c r="B1482" s="28"/>
      <c r="C1482" s="28" t="s">
        <v>4311</v>
      </c>
      <c r="D1482" s="29">
        <v>9145</v>
      </c>
      <c r="E1482" s="29"/>
      <c r="F1482" s="28" t="s">
        <v>7598</v>
      </c>
      <c r="G1482" s="29">
        <v>32930</v>
      </c>
      <c r="H1482" s="29"/>
      <c r="I1482" s="28" t="s">
        <v>9424</v>
      </c>
      <c r="J1482" s="29">
        <v>161900</v>
      </c>
      <c r="K1482" s="224"/>
      <c r="L1482" s="224"/>
      <c r="M1482" s="133"/>
      <c r="V1482" s="3" t="s">
        <v>1493</v>
      </c>
      <c r="W1482" s="4">
        <v>1755</v>
      </c>
      <c r="AD1482"/>
      <c r="AE1482"/>
    </row>
    <row r="1483" spans="1:31" x14ac:dyDescent="0.25">
      <c r="A1483" s="28" t="s">
        <v>11914</v>
      </c>
      <c r="B1483" s="28"/>
      <c r="C1483" s="28" t="s">
        <v>4312</v>
      </c>
      <c r="D1483" s="29">
        <v>9146</v>
      </c>
      <c r="E1483" s="29"/>
      <c r="F1483" s="28" t="s">
        <v>7599</v>
      </c>
      <c r="G1483" s="29">
        <v>32900</v>
      </c>
      <c r="H1483" s="29"/>
      <c r="I1483" s="28" t="s">
        <v>9425</v>
      </c>
      <c r="J1483" s="29">
        <v>160900</v>
      </c>
      <c r="K1483" s="224"/>
      <c r="L1483" s="224"/>
      <c r="M1483" s="133"/>
      <c r="V1483" s="3" t="s">
        <v>1494</v>
      </c>
      <c r="W1483" s="4">
        <v>1755</v>
      </c>
      <c r="AD1483"/>
      <c r="AE1483"/>
    </row>
    <row r="1484" spans="1:31" x14ac:dyDescent="0.25">
      <c r="A1484" s="28" t="s">
        <v>11915</v>
      </c>
      <c r="B1484" s="28"/>
      <c r="C1484" s="28" t="s">
        <v>4313</v>
      </c>
      <c r="D1484" s="29">
        <v>9147</v>
      </c>
      <c r="E1484" s="29"/>
      <c r="F1484" s="28" t="s">
        <v>7600</v>
      </c>
      <c r="G1484" s="29"/>
      <c r="H1484" s="29"/>
      <c r="I1484" s="28" t="s">
        <v>9426</v>
      </c>
      <c r="J1484" s="29"/>
      <c r="K1484" s="224"/>
      <c r="L1484" s="224"/>
      <c r="M1484" s="133"/>
      <c r="V1484" s="3" t="s">
        <v>1495</v>
      </c>
      <c r="W1484" s="4">
        <v>1755</v>
      </c>
      <c r="AD1484"/>
      <c r="AE1484"/>
    </row>
    <row r="1485" spans="1:31" x14ac:dyDescent="0.25">
      <c r="A1485" s="28" t="s">
        <v>11916</v>
      </c>
      <c r="B1485" s="28"/>
      <c r="C1485" s="28" t="s">
        <v>4314</v>
      </c>
      <c r="D1485" s="29">
        <v>9148</v>
      </c>
      <c r="E1485" s="29"/>
      <c r="F1485" s="28" t="s">
        <v>7601</v>
      </c>
      <c r="G1485" s="29">
        <v>33520</v>
      </c>
      <c r="H1485" s="29"/>
      <c r="I1485" s="28" t="s">
        <v>9427</v>
      </c>
      <c r="J1485" s="29">
        <v>161800</v>
      </c>
      <c r="K1485" s="224"/>
      <c r="L1485" s="224"/>
      <c r="M1485" s="133"/>
      <c r="V1485" s="3" t="s">
        <v>1496</v>
      </c>
      <c r="W1485" s="4">
        <v>1755</v>
      </c>
      <c r="AD1485"/>
      <c r="AE1485"/>
    </row>
    <row r="1486" spans="1:31" x14ac:dyDescent="0.25">
      <c r="A1486" s="28" t="s">
        <v>11917</v>
      </c>
      <c r="B1486" s="28"/>
      <c r="C1486" s="28" t="s">
        <v>4315</v>
      </c>
      <c r="D1486" s="29">
        <v>9148</v>
      </c>
      <c r="E1486" s="29"/>
      <c r="F1486" s="28" t="s">
        <v>7602</v>
      </c>
      <c r="G1486" s="29">
        <v>33390</v>
      </c>
      <c r="H1486" s="29"/>
      <c r="I1486" s="28" t="s">
        <v>9428</v>
      </c>
      <c r="J1486" s="29">
        <v>162800</v>
      </c>
      <c r="K1486" s="224"/>
      <c r="L1486" s="224"/>
      <c r="M1486" s="133"/>
      <c r="V1486" s="3" t="s">
        <v>1497</v>
      </c>
      <c r="W1486" s="4">
        <v>1755</v>
      </c>
      <c r="AD1486"/>
      <c r="AE1486"/>
    </row>
    <row r="1487" spans="1:31" x14ac:dyDescent="0.25">
      <c r="A1487" s="28" t="s">
        <v>11918</v>
      </c>
      <c r="B1487" s="28"/>
      <c r="C1487" s="28" t="s">
        <v>4316</v>
      </c>
      <c r="D1487" s="29">
        <v>9149</v>
      </c>
      <c r="E1487" s="29"/>
      <c r="F1487" s="28" t="s">
        <v>7603</v>
      </c>
      <c r="G1487" s="29">
        <v>33380</v>
      </c>
      <c r="H1487" s="29"/>
      <c r="I1487" s="28" t="s">
        <v>9429</v>
      </c>
      <c r="J1487" s="29">
        <v>162300</v>
      </c>
      <c r="K1487" s="224"/>
      <c r="L1487" s="224"/>
      <c r="M1487" s="133"/>
      <c r="V1487" s="3" t="s">
        <v>1498</v>
      </c>
      <c r="W1487" s="4">
        <v>1755</v>
      </c>
      <c r="AD1487"/>
      <c r="AE1487"/>
    </row>
    <row r="1488" spans="1:31" x14ac:dyDescent="0.25">
      <c r="A1488" s="28" t="s">
        <v>11919</v>
      </c>
      <c r="B1488" s="28"/>
      <c r="C1488" s="28" t="s">
        <v>4317</v>
      </c>
      <c r="D1488" s="29">
        <v>9150</v>
      </c>
      <c r="E1488" s="29"/>
      <c r="F1488" s="28" t="s">
        <v>7604</v>
      </c>
      <c r="G1488" s="29">
        <v>33450</v>
      </c>
      <c r="H1488" s="29"/>
      <c r="I1488" s="28" t="s">
        <v>9430</v>
      </c>
      <c r="J1488" s="29">
        <v>161300</v>
      </c>
      <c r="K1488" s="224"/>
      <c r="L1488" s="224"/>
      <c r="M1488" s="133"/>
      <c r="V1488" s="3" t="s">
        <v>1499</v>
      </c>
      <c r="W1488" s="4">
        <v>1755</v>
      </c>
      <c r="AD1488"/>
      <c r="AE1488"/>
    </row>
    <row r="1489" spans="1:31" x14ac:dyDescent="0.25">
      <c r="A1489" s="28" t="s">
        <v>11920</v>
      </c>
      <c r="B1489" s="28"/>
      <c r="C1489" s="28" t="s">
        <v>4318</v>
      </c>
      <c r="D1489" s="29">
        <v>9150</v>
      </c>
      <c r="E1489" s="29"/>
      <c r="F1489" s="28" t="s">
        <v>7605</v>
      </c>
      <c r="G1489" s="29">
        <v>33580</v>
      </c>
      <c r="H1489" s="29"/>
      <c r="I1489" s="28" t="s">
        <v>9431</v>
      </c>
      <c r="J1489" s="29">
        <v>161100</v>
      </c>
      <c r="K1489" s="224"/>
      <c r="L1489" s="224"/>
      <c r="M1489" s="133"/>
      <c r="V1489" s="3" t="s">
        <v>1500</v>
      </c>
      <c r="W1489" s="4">
        <v>1755</v>
      </c>
      <c r="AD1489"/>
      <c r="AE1489"/>
    </row>
    <row r="1490" spans="1:31" x14ac:dyDescent="0.25">
      <c r="A1490" s="28" t="s">
        <v>11921</v>
      </c>
      <c r="B1490" s="28"/>
      <c r="C1490" s="28" t="s">
        <v>4319</v>
      </c>
      <c r="D1490" s="29">
        <v>9150</v>
      </c>
      <c r="E1490" s="29"/>
      <c r="F1490" s="28" t="s">
        <v>7606</v>
      </c>
      <c r="G1490" s="29">
        <v>33480</v>
      </c>
      <c r="H1490" s="29"/>
      <c r="I1490" s="28" t="s">
        <v>9432</v>
      </c>
      <c r="J1490" s="29">
        <v>160500</v>
      </c>
      <c r="K1490" s="224"/>
      <c r="L1490" s="224"/>
      <c r="M1490" s="133"/>
      <c r="V1490" s="3" t="s">
        <v>1501</v>
      </c>
      <c r="W1490" s="4">
        <v>1755</v>
      </c>
      <c r="AD1490"/>
      <c r="AE1490"/>
    </row>
    <row r="1491" spans="1:31" x14ac:dyDescent="0.25">
      <c r="A1491" s="28" t="s">
        <v>11922</v>
      </c>
      <c r="B1491" s="28"/>
      <c r="C1491" s="28" t="s">
        <v>4320</v>
      </c>
      <c r="D1491" s="29">
        <v>9149</v>
      </c>
      <c r="E1491" s="29"/>
      <c r="F1491" s="28" t="s">
        <v>7607</v>
      </c>
      <c r="G1491" s="29">
        <v>33420</v>
      </c>
      <c r="H1491" s="29"/>
      <c r="I1491" s="28" t="s">
        <v>9433</v>
      </c>
      <c r="J1491" s="29"/>
      <c r="K1491" s="224"/>
      <c r="L1491" s="224"/>
      <c r="M1491" s="133"/>
      <c r="V1491" s="3" t="s">
        <v>1502</v>
      </c>
      <c r="W1491" s="4">
        <v>1755</v>
      </c>
      <c r="AD1491"/>
      <c r="AE1491"/>
    </row>
    <row r="1492" spans="1:31" x14ac:dyDescent="0.25">
      <c r="A1492" s="28" t="s">
        <v>11923</v>
      </c>
      <c r="B1492" s="28"/>
      <c r="C1492" s="28" t="s">
        <v>4321</v>
      </c>
      <c r="D1492" s="29">
        <v>9148</v>
      </c>
      <c r="E1492" s="29"/>
      <c r="F1492" s="28" t="s">
        <v>7608</v>
      </c>
      <c r="G1492" s="29">
        <v>33360</v>
      </c>
      <c r="H1492" s="29"/>
      <c r="I1492" s="28" t="s">
        <v>9434</v>
      </c>
      <c r="J1492" s="29">
        <v>157300</v>
      </c>
      <c r="K1492" s="224"/>
      <c r="L1492" s="224"/>
      <c r="M1492" s="133"/>
      <c r="V1492" s="3" t="s">
        <v>1503</v>
      </c>
      <c r="W1492" s="4">
        <v>1755</v>
      </c>
      <c r="AD1492"/>
      <c r="AE1492"/>
    </row>
    <row r="1493" spans="1:31" x14ac:dyDescent="0.25">
      <c r="A1493" s="28" t="s">
        <v>11924</v>
      </c>
      <c r="B1493" s="28"/>
      <c r="C1493" s="28" t="s">
        <v>4322</v>
      </c>
      <c r="D1493" s="29">
        <v>9147</v>
      </c>
      <c r="E1493" s="29"/>
      <c r="F1493" s="28" t="s">
        <v>7609</v>
      </c>
      <c r="G1493" s="29">
        <v>33390</v>
      </c>
      <c r="H1493" s="29"/>
      <c r="I1493" s="28" t="s">
        <v>9435</v>
      </c>
      <c r="J1493" s="29"/>
      <c r="K1493" s="224"/>
      <c r="L1493" s="224"/>
      <c r="M1493" s="133"/>
      <c r="V1493" s="3" t="s">
        <v>1504</v>
      </c>
      <c r="W1493" s="4">
        <v>1755</v>
      </c>
      <c r="AD1493"/>
      <c r="AE1493"/>
    </row>
    <row r="1494" spans="1:31" x14ac:dyDescent="0.25">
      <c r="A1494" s="28" t="s">
        <v>11925</v>
      </c>
      <c r="B1494" s="28"/>
      <c r="C1494" s="28" t="s">
        <v>4323</v>
      </c>
      <c r="D1494" s="29">
        <v>9148</v>
      </c>
      <c r="E1494" s="29"/>
      <c r="F1494" s="28" t="s">
        <v>7610</v>
      </c>
      <c r="G1494" s="29">
        <v>33390</v>
      </c>
      <c r="H1494" s="29"/>
      <c r="I1494" s="28" t="s">
        <v>9436</v>
      </c>
      <c r="J1494" s="29"/>
      <c r="K1494" s="224"/>
      <c r="L1494" s="224"/>
      <c r="M1494" s="133"/>
      <c r="V1494" s="3" t="s">
        <v>1505</v>
      </c>
      <c r="W1494" s="4">
        <v>1755</v>
      </c>
      <c r="AD1494"/>
      <c r="AE1494"/>
    </row>
    <row r="1495" spans="1:31" x14ac:dyDescent="0.25">
      <c r="A1495" s="28" t="s">
        <v>11926</v>
      </c>
      <c r="B1495" s="28"/>
      <c r="C1495" s="28" t="s">
        <v>4324</v>
      </c>
      <c r="D1495" s="29">
        <v>9148</v>
      </c>
      <c r="E1495" s="29"/>
      <c r="F1495" s="28" t="s">
        <v>7611</v>
      </c>
      <c r="G1495" s="29">
        <v>33390</v>
      </c>
      <c r="H1495" s="29"/>
      <c r="I1495" s="28" t="s">
        <v>9437</v>
      </c>
      <c r="J1495" s="29">
        <v>161600</v>
      </c>
      <c r="K1495" s="224"/>
      <c r="L1495" s="224"/>
      <c r="M1495" s="133"/>
      <c r="V1495" s="3" t="s">
        <v>1506</v>
      </c>
      <c r="W1495" s="4">
        <v>1755</v>
      </c>
      <c r="AD1495"/>
      <c r="AE1495"/>
    </row>
    <row r="1496" spans="1:31" x14ac:dyDescent="0.25">
      <c r="A1496" s="28" t="s">
        <v>11927</v>
      </c>
      <c r="B1496" s="28"/>
      <c r="C1496" s="28" t="s">
        <v>4325</v>
      </c>
      <c r="D1496" s="29">
        <v>9149</v>
      </c>
      <c r="E1496" s="29"/>
      <c r="F1496" s="28" t="s">
        <v>7612</v>
      </c>
      <c r="G1496" s="29">
        <v>33360</v>
      </c>
      <c r="H1496" s="29"/>
      <c r="I1496" s="28" t="s">
        <v>9438</v>
      </c>
      <c r="J1496" s="29">
        <v>164800</v>
      </c>
      <c r="K1496" s="224"/>
      <c r="L1496" s="224"/>
      <c r="M1496" s="133"/>
      <c r="V1496" s="3" t="s">
        <v>1507</v>
      </c>
      <c r="W1496" s="4">
        <v>1755</v>
      </c>
      <c r="AD1496"/>
      <c r="AE1496"/>
    </row>
    <row r="1497" spans="1:31" x14ac:dyDescent="0.25">
      <c r="A1497" s="28" t="s">
        <v>11928</v>
      </c>
      <c r="B1497" s="28"/>
      <c r="C1497" s="28" t="s">
        <v>4326</v>
      </c>
      <c r="D1497" s="29">
        <v>9149</v>
      </c>
      <c r="E1497" s="29"/>
      <c r="F1497" s="28" t="s">
        <v>7613</v>
      </c>
      <c r="G1497" s="29">
        <v>33330</v>
      </c>
      <c r="H1497" s="29"/>
      <c r="I1497" s="28" t="s">
        <v>9439</v>
      </c>
      <c r="J1497" s="29">
        <v>164400</v>
      </c>
      <c r="K1497" s="224"/>
      <c r="L1497" s="224"/>
      <c r="M1497" s="133"/>
      <c r="V1497" s="3" t="s">
        <v>1508</v>
      </c>
      <c r="W1497" s="4">
        <v>1755</v>
      </c>
      <c r="AD1497"/>
      <c r="AE1497"/>
    </row>
    <row r="1498" spans="1:31" x14ac:dyDescent="0.25">
      <c r="A1498" s="28" t="s">
        <v>11929</v>
      </c>
      <c r="B1498" s="28"/>
      <c r="C1498" s="28" t="s">
        <v>4327</v>
      </c>
      <c r="D1498" s="29">
        <v>9149</v>
      </c>
      <c r="E1498" s="29"/>
      <c r="F1498" s="28" t="s">
        <v>7614</v>
      </c>
      <c r="G1498" s="29">
        <v>33330</v>
      </c>
      <c r="H1498" s="29"/>
      <c r="I1498" s="28" t="s">
        <v>9440</v>
      </c>
      <c r="J1498" s="29"/>
      <c r="K1498" s="224"/>
      <c r="L1498" s="224"/>
      <c r="M1498" s="133"/>
      <c r="V1498" s="3" t="s">
        <v>1509</v>
      </c>
      <c r="W1498" s="4">
        <v>1755</v>
      </c>
      <c r="AD1498"/>
      <c r="AE1498"/>
    </row>
    <row r="1499" spans="1:31" x14ac:dyDescent="0.25">
      <c r="A1499" s="28" t="s">
        <v>11930</v>
      </c>
      <c r="B1499" s="28"/>
      <c r="C1499" s="28" t="s">
        <v>4328</v>
      </c>
      <c r="D1499" s="29">
        <v>9149</v>
      </c>
      <c r="E1499" s="29"/>
      <c r="F1499" s="28" t="s">
        <v>7615</v>
      </c>
      <c r="G1499" s="29">
        <v>33220</v>
      </c>
      <c r="H1499" s="29"/>
      <c r="I1499" s="28" t="s">
        <v>9441</v>
      </c>
      <c r="J1499" s="29">
        <v>163100</v>
      </c>
      <c r="K1499" s="224"/>
      <c r="L1499" s="224"/>
      <c r="M1499" s="133"/>
      <c r="V1499" s="3" t="s">
        <v>1510</v>
      </c>
      <c r="W1499" s="4">
        <v>1755</v>
      </c>
      <c r="AD1499"/>
      <c r="AE1499"/>
    </row>
    <row r="1500" spans="1:31" x14ac:dyDescent="0.25">
      <c r="A1500" s="28" t="s">
        <v>11931</v>
      </c>
      <c r="B1500" s="28"/>
      <c r="C1500" s="28" t="s">
        <v>4329</v>
      </c>
      <c r="D1500" s="29">
        <v>9149</v>
      </c>
      <c r="E1500" s="29"/>
      <c r="F1500" s="28" t="s">
        <v>7616</v>
      </c>
      <c r="G1500" s="29">
        <v>33300</v>
      </c>
      <c r="H1500" s="29"/>
      <c r="I1500" s="28" t="s">
        <v>9442</v>
      </c>
      <c r="J1500" s="29">
        <v>162500</v>
      </c>
      <c r="K1500" s="224"/>
      <c r="L1500" s="224"/>
      <c r="M1500" s="133"/>
      <c r="V1500" s="3" t="s">
        <v>1511</v>
      </c>
      <c r="W1500" s="4">
        <v>1755</v>
      </c>
      <c r="AD1500"/>
      <c r="AE1500"/>
    </row>
    <row r="1501" spans="1:31" x14ac:dyDescent="0.25">
      <c r="A1501" s="28" t="s">
        <v>11932</v>
      </c>
      <c r="B1501" s="28"/>
      <c r="C1501" s="28" t="s">
        <v>4330</v>
      </c>
      <c r="D1501" s="29">
        <v>9149</v>
      </c>
      <c r="E1501" s="29"/>
      <c r="F1501" s="28" t="s">
        <v>7617</v>
      </c>
      <c r="G1501" s="29">
        <v>33350</v>
      </c>
      <c r="H1501" s="29"/>
      <c r="I1501" s="28" t="s">
        <v>9443</v>
      </c>
      <c r="J1501" s="29"/>
      <c r="K1501" s="224"/>
      <c r="L1501" s="224"/>
      <c r="M1501" s="133"/>
      <c r="V1501" s="3" t="s">
        <v>1512</v>
      </c>
      <c r="W1501" s="4">
        <v>1755</v>
      </c>
      <c r="AD1501"/>
      <c r="AE1501"/>
    </row>
    <row r="1502" spans="1:31" x14ac:dyDescent="0.25">
      <c r="A1502" s="28" t="s">
        <v>11933</v>
      </c>
      <c r="B1502" s="28"/>
      <c r="C1502" s="28" t="s">
        <v>4331</v>
      </c>
      <c r="D1502" s="29">
        <v>9149</v>
      </c>
      <c r="E1502" s="29"/>
      <c r="F1502" s="28" t="s">
        <v>7618</v>
      </c>
      <c r="G1502" s="29">
        <v>33380</v>
      </c>
      <c r="H1502" s="29"/>
      <c r="I1502" s="28" t="s">
        <v>9444</v>
      </c>
      <c r="J1502" s="29">
        <v>162500</v>
      </c>
      <c r="K1502" s="224"/>
      <c r="L1502" s="224"/>
      <c r="M1502" s="133"/>
      <c r="V1502" s="3" t="s">
        <v>1513</v>
      </c>
      <c r="W1502" s="4">
        <v>1755</v>
      </c>
      <c r="AD1502"/>
      <c r="AE1502"/>
    </row>
    <row r="1503" spans="1:31" x14ac:dyDescent="0.25">
      <c r="A1503" s="28" t="s">
        <v>11934</v>
      </c>
      <c r="B1503" s="28"/>
      <c r="C1503" s="28" t="s">
        <v>4332</v>
      </c>
      <c r="D1503" s="29">
        <v>9147</v>
      </c>
      <c r="E1503" s="29"/>
      <c r="F1503" s="28" t="s">
        <v>7619</v>
      </c>
      <c r="G1503" s="29">
        <v>33360</v>
      </c>
      <c r="H1503" s="29"/>
      <c r="I1503" s="28" t="s">
        <v>9445</v>
      </c>
      <c r="J1503" s="29">
        <v>163500</v>
      </c>
      <c r="K1503" s="224"/>
      <c r="L1503" s="224"/>
      <c r="M1503" s="133"/>
      <c r="V1503" s="3" t="s">
        <v>1514</v>
      </c>
      <c r="W1503" s="4">
        <v>1755</v>
      </c>
      <c r="AD1503"/>
      <c r="AE1503"/>
    </row>
    <row r="1504" spans="1:31" x14ac:dyDescent="0.25">
      <c r="A1504" s="28" t="s">
        <v>11935</v>
      </c>
      <c r="B1504" s="28"/>
      <c r="C1504" s="28" t="s">
        <v>4333</v>
      </c>
      <c r="D1504" s="29">
        <v>9147</v>
      </c>
      <c r="E1504" s="29"/>
      <c r="F1504" s="28" t="s">
        <v>7620</v>
      </c>
      <c r="G1504" s="29">
        <v>33390</v>
      </c>
      <c r="H1504" s="29"/>
      <c r="I1504" s="28" t="s">
        <v>9446</v>
      </c>
      <c r="J1504" s="29">
        <v>162500</v>
      </c>
      <c r="K1504" s="224"/>
      <c r="L1504" s="224"/>
      <c r="M1504" s="133"/>
      <c r="V1504" s="3" t="s">
        <v>1515</v>
      </c>
      <c r="W1504" s="4">
        <v>1755</v>
      </c>
      <c r="AD1504"/>
      <c r="AE1504"/>
    </row>
    <row r="1505" spans="1:31" x14ac:dyDescent="0.25">
      <c r="A1505" s="28" t="s">
        <v>11936</v>
      </c>
      <c r="B1505" s="28"/>
      <c r="C1505" s="28" t="s">
        <v>4334</v>
      </c>
      <c r="D1505" s="29">
        <v>9147</v>
      </c>
      <c r="E1505" s="29"/>
      <c r="F1505" s="28" t="s">
        <v>7621</v>
      </c>
      <c r="G1505" s="29">
        <v>33390</v>
      </c>
      <c r="H1505" s="29"/>
      <c r="I1505" s="28" t="s">
        <v>9447</v>
      </c>
      <c r="J1505" s="29"/>
      <c r="K1505" s="224"/>
      <c r="L1505" s="224"/>
      <c r="M1505" s="133"/>
      <c r="V1505" s="3" t="s">
        <v>1516</v>
      </c>
      <c r="W1505" s="4">
        <v>1755</v>
      </c>
      <c r="AD1505"/>
      <c r="AE1505"/>
    </row>
    <row r="1506" spans="1:31" x14ac:dyDescent="0.25">
      <c r="A1506" s="28" t="s">
        <v>11937</v>
      </c>
      <c r="B1506" s="28"/>
      <c r="C1506" s="28" t="s">
        <v>4335</v>
      </c>
      <c r="D1506" s="29">
        <v>9149</v>
      </c>
      <c r="E1506" s="29"/>
      <c r="F1506" s="28" t="s">
        <v>7622</v>
      </c>
      <c r="G1506" s="29"/>
      <c r="H1506" s="29"/>
      <c r="I1506" s="28" t="s">
        <v>9448</v>
      </c>
      <c r="J1506" s="29">
        <v>162200</v>
      </c>
      <c r="K1506" s="224"/>
      <c r="L1506" s="224"/>
      <c r="M1506" s="133"/>
      <c r="V1506" s="3" t="s">
        <v>1517</v>
      </c>
      <c r="W1506" s="4">
        <v>1755</v>
      </c>
      <c r="AD1506"/>
      <c r="AE1506"/>
    </row>
    <row r="1507" spans="1:31" x14ac:dyDescent="0.25">
      <c r="A1507" s="28" t="s">
        <v>11938</v>
      </c>
      <c r="B1507" s="28"/>
      <c r="C1507" s="28" t="s">
        <v>4336</v>
      </c>
      <c r="D1507" s="29">
        <v>9149</v>
      </c>
      <c r="E1507" s="29"/>
      <c r="F1507" s="28" t="s">
        <v>7623</v>
      </c>
      <c r="G1507" s="29">
        <v>33390</v>
      </c>
      <c r="H1507" s="29"/>
      <c r="I1507" s="28" t="s">
        <v>9449</v>
      </c>
      <c r="J1507" s="29">
        <v>162800</v>
      </c>
      <c r="K1507" s="224"/>
      <c r="L1507" s="224"/>
      <c r="M1507" s="133"/>
      <c r="V1507" s="3" t="s">
        <v>1518</v>
      </c>
      <c r="W1507" s="4">
        <v>1755</v>
      </c>
      <c r="AD1507"/>
      <c r="AE1507"/>
    </row>
    <row r="1508" spans="1:31" x14ac:dyDescent="0.25">
      <c r="A1508" s="28" t="s">
        <v>11939</v>
      </c>
      <c r="B1508" s="28"/>
      <c r="C1508" s="28" t="s">
        <v>4337</v>
      </c>
      <c r="D1508" s="29">
        <v>9150</v>
      </c>
      <c r="E1508" s="29"/>
      <c r="F1508" s="28" t="s">
        <v>7624</v>
      </c>
      <c r="G1508" s="29">
        <v>33250</v>
      </c>
      <c r="H1508" s="29"/>
      <c r="I1508" s="28" t="s">
        <v>9450</v>
      </c>
      <c r="J1508" s="29">
        <v>163700</v>
      </c>
      <c r="K1508" s="224"/>
      <c r="L1508" s="224"/>
      <c r="M1508" s="133"/>
      <c r="V1508" s="3" t="s">
        <v>1519</v>
      </c>
      <c r="W1508" s="4">
        <v>1755</v>
      </c>
      <c r="AD1508"/>
      <c r="AE1508"/>
    </row>
    <row r="1509" spans="1:31" x14ac:dyDescent="0.25">
      <c r="A1509" s="28" t="s">
        <v>11940</v>
      </c>
      <c r="B1509" s="28"/>
      <c r="C1509" s="28" t="s">
        <v>4338</v>
      </c>
      <c r="D1509" s="29">
        <v>9150</v>
      </c>
      <c r="E1509" s="29"/>
      <c r="F1509" s="28" t="s">
        <v>7625</v>
      </c>
      <c r="G1509" s="29">
        <v>33270</v>
      </c>
      <c r="H1509" s="29"/>
      <c r="I1509" s="28" t="s">
        <v>9451</v>
      </c>
      <c r="J1509" s="29">
        <v>163400</v>
      </c>
      <c r="K1509" s="224"/>
      <c r="L1509" s="224"/>
      <c r="M1509" s="133"/>
      <c r="V1509" s="3" t="s">
        <v>1520</v>
      </c>
      <c r="W1509" s="4">
        <v>1755</v>
      </c>
      <c r="AD1509"/>
      <c r="AE1509"/>
    </row>
    <row r="1510" spans="1:31" x14ac:dyDescent="0.25">
      <c r="A1510" s="28" t="s">
        <v>11941</v>
      </c>
      <c r="B1510" s="28"/>
      <c r="C1510" s="28" t="s">
        <v>4339</v>
      </c>
      <c r="D1510" s="29">
        <v>9149</v>
      </c>
      <c r="E1510" s="29"/>
      <c r="F1510" s="28" t="s">
        <v>7626</v>
      </c>
      <c r="G1510" s="29">
        <v>33300</v>
      </c>
      <c r="H1510" s="29"/>
      <c r="I1510" s="28" t="s">
        <v>9452</v>
      </c>
      <c r="J1510" s="29"/>
      <c r="K1510" s="224"/>
      <c r="L1510" s="224"/>
      <c r="M1510" s="133"/>
      <c r="V1510" s="3" t="s">
        <v>1521</v>
      </c>
      <c r="W1510" s="4">
        <v>1755</v>
      </c>
      <c r="AD1510"/>
      <c r="AE1510"/>
    </row>
    <row r="1511" spans="1:31" x14ac:dyDescent="0.25">
      <c r="A1511" s="28" t="s">
        <v>11942</v>
      </c>
      <c r="B1511" s="28"/>
      <c r="C1511" s="28" t="s">
        <v>4340</v>
      </c>
      <c r="D1511" s="29">
        <v>9150</v>
      </c>
      <c r="E1511" s="29"/>
      <c r="F1511" s="28" t="s">
        <v>7627</v>
      </c>
      <c r="G1511" s="29">
        <v>33290</v>
      </c>
      <c r="H1511" s="29"/>
      <c r="I1511" s="28" t="s">
        <v>9453</v>
      </c>
      <c r="J1511" s="29">
        <v>165000</v>
      </c>
      <c r="K1511" s="224"/>
      <c r="L1511" s="224"/>
      <c r="M1511" s="133"/>
      <c r="V1511" s="3" t="s">
        <v>1522</v>
      </c>
      <c r="W1511" s="4">
        <v>1755</v>
      </c>
      <c r="AD1511"/>
      <c r="AE1511"/>
    </row>
    <row r="1512" spans="1:31" x14ac:dyDescent="0.25">
      <c r="A1512" s="28" t="s">
        <v>11943</v>
      </c>
      <c r="B1512" s="28"/>
      <c r="C1512" s="28" t="s">
        <v>4341</v>
      </c>
      <c r="D1512" s="29">
        <v>9150</v>
      </c>
      <c r="E1512" s="29"/>
      <c r="F1512" s="28" t="s">
        <v>7628</v>
      </c>
      <c r="G1512" s="29">
        <v>33300</v>
      </c>
      <c r="H1512" s="29"/>
      <c r="I1512" s="28" t="s">
        <v>9454</v>
      </c>
      <c r="J1512" s="29"/>
      <c r="K1512" s="224"/>
      <c r="L1512" s="224"/>
      <c r="M1512" s="133"/>
      <c r="V1512" s="3" t="s">
        <v>1523</v>
      </c>
      <c r="W1512" s="4">
        <v>1755</v>
      </c>
      <c r="AD1512"/>
      <c r="AE1512"/>
    </row>
    <row r="1513" spans="1:31" x14ac:dyDescent="0.25">
      <c r="A1513" s="28" t="s">
        <v>11944</v>
      </c>
      <c r="B1513" s="28"/>
      <c r="C1513" s="28" t="s">
        <v>4342</v>
      </c>
      <c r="D1513" s="29">
        <v>9151</v>
      </c>
      <c r="E1513" s="29"/>
      <c r="F1513" s="28" t="s">
        <v>7629</v>
      </c>
      <c r="G1513" s="29">
        <v>33210</v>
      </c>
      <c r="H1513" s="29"/>
      <c r="I1513" s="28" t="s">
        <v>9455</v>
      </c>
      <c r="J1513" s="29">
        <v>166600</v>
      </c>
      <c r="K1513" s="224"/>
      <c r="L1513" s="224"/>
      <c r="M1513" s="133"/>
      <c r="V1513" s="3" t="s">
        <v>1524</v>
      </c>
      <c r="W1513" s="4">
        <v>1755</v>
      </c>
      <c r="AD1513"/>
      <c r="AE1513"/>
    </row>
    <row r="1514" spans="1:31" x14ac:dyDescent="0.25">
      <c r="A1514" s="28" t="s">
        <v>11945</v>
      </c>
      <c r="B1514" s="28"/>
      <c r="C1514" s="28" t="s">
        <v>4343</v>
      </c>
      <c r="D1514" s="29">
        <v>9151</v>
      </c>
      <c r="E1514" s="29"/>
      <c r="F1514" s="28" t="s">
        <v>7630</v>
      </c>
      <c r="G1514" s="29">
        <v>33180</v>
      </c>
      <c r="H1514" s="29"/>
      <c r="I1514" s="28" t="s">
        <v>9456</v>
      </c>
      <c r="J1514" s="29"/>
      <c r="K1514" s="224"/>
      <c r="L1514" s="224"/>
      <c r="M1514" s="133"/>
      <c r="V1514" s="3" t="s">
        <v>1525</v>
      </c>
      <c r="W1514" s="4">
        <v>1755</v>
      </c>
      <c r="AD1514"/>
      <c r="AE1514"/>
    </row>
    <row r="1515" spans="1:31" x14ac:dyDescent="0.25">
      <c r="A1515" s="28" t="s">
        <v>11946</v>
      </c>
      <c r="B1515" s="28"/>
      <c r="C1515" s="28" t="s">
        <v>4344</v>
      </c>
      <c r="D1515" s="29">
        <v>9152</v>
      </c>
      <c r="E1515" s="29"/>
      <c r="F1515" s="28" t="s">
        <v>7631</v>
      </c>
      <c r="G1515" s="29">
        <v>33160</v>
      </c>
      <c r="H1515" s="29"/>
      <c r="I1515" s="28" t="s">
        <v>9457</v>
      </c>
      <c r="J1515" s="29">
        <v>170200</v>
      </c>
      <c r="K1515" s="224"/>
      <c r="L1515" s="224"/>
      <c r="M1515" s="133"/>
      <c r="V1515" s="3" t="s">
        <v>1526</v>
      </c>
      <c r="W1515" s="4">
        <v>1755</v>
      </c>
      <c r="AD1515"/>
      <c r="AE1515"/>
    </row>
    <row r="1516" spans="1:31" x14ac:dyDescent="0.25">
      <c r="A1516" s="28" t="s">
        <v>11947</v>
      </c>
      <c r="B1516" s="28"/>
      <c r="C1516" s="28" t="s">
        <v>4345</v>
      </c>
      <c r="D1516" s="29">
        <v>9152</v>
      </c>
      <c r="E1516" s="29"/>
      <c r="F1516" s="28" t="s">
        <v>7632</v>
      </c>
      <c r="G1516" s="29">
        <v>33160</v>
      </c>
      <c r="H1516" s="29"/>
      <c r="I1516" s="28" t="s">
        <v>9458</v>
      </c>
      <c r="J1516" s="29">
        <v>172600</v>
      </c>
      <c r="K1516" s="224"/>
      <c r="L1516" s="224"/>
      <c r="M1516" s="133"/>
      <c r="V1516" s="3" t="s">
        <v>1527</v>
      </c>
      <c r="W1516" s="4">
        <v>1755</v>
      </c>
      <c r="AD1516"/>
      <c r="AE1516"/>
    </row>
    <row r="1517" spans="1:31" x14ac:dyDescent="0.25">
      <c r="A1517" s="28" t="s">
        <v>11948</v>
      </c>
      <c r="B1517" s="28"/>
      <c r="C1517" s="28" t="s">
        <v>4346</v>
      </c>
      <c r="D1517" s="29">
        <v>9151</v>
      </c>
      <c r="E1517" s="29"/>
      <c r="F1517" s="28" t="s">
        <v>7633</v>
      </c>
      <c r="G1517" s="29">
        <v>33190</v>
      </c>
      <c r="H1517" s="29"/>
      <c r="I1517" s="28" t="s">
        <v>9459</v>
      </c>
      <c r="J1517" s="29">
        <v>173400</v>
      </c>
      <c r="K1517" s="224"/>
      <c r="L1517" s="224"/>
      <c r="M1517" s="133"/>
      <c r="V1517" s="3" t="s">
        <v>1528</v>
      </c>
      <c r="W1517" s="4">
        <v>1755</v>
      </c>
      <c r="AD1517"/>
      <c r="AE1517"/>
    </row>
    <row r="1518" spans="1:31" x14ac:dyDescent="0.25">
      <c r="A1518" s="28" t="s">
        <v>11949</v>
      </c>
      <c r="B1518" s="28"/>
      <c r="C1518" s="28" t="s">
        <v>4347</v>
      </c>
      <c r="D1518" s="29">
        <v>9152</v>
      </c>
      <c r="E1518" s="29"/>
      <c r="F1518" s="28" t="s">
        <v>7634</v>
      </c>
      <c r="G1518" s="29">
        <v>33200</v>
      </c>
      <c r="H1518" s="29"/>
      <c r="I1518" s="28" t="s">
        <v>9460</v>
      </c>
      <c r="J1518" s="29">
        <v>170800</v>
      </c>
      <c r="K1518" s="224"/>
      <c r="L1518" s="224"/>
      <c r="M1518" s="133"/>
      <c r="V1518" s="3" t="s">
        <v>1529</v>
      </c>
      <c r="W1518" s="4">
        <v>1755</v>
      </c>
      <c r="AD1518"/>
      <c r="AE1518"/>
    </row>
    <row r="1519" spans="1:31" x14ac:dyDescent="0.25">
      <c r="A1519" s="28" t="s">
        <v>11950</v>
      </c>
      <c r="B1519" s="28"/>
      <c r="C1519" s="28" t="s">
        <v>4348</v>
      </c>
      <c r="D1519" s="29">
        <v>9153</v>
      </c>
      <c r="E1519" s="29"/>
      <c r="F1519" s="28" t="s">
        <v>7635</v>
      </c>
      <c r="G1519" s="29">
        <v>33190</v>
      </c>
      <c r="H1519" s="29"/>
      <c r="I1519" s="28" t="s">
        <v>9461</v>
      </c>
      <c r="J1519" s="29"/>
      <c r="K1519" s="224"/>
      <c r="L1519" s="224"/>
      <c r="M1519" s="133"/>
      <c r="V1519" s="3" t="s">
        <v>1530</v>
      </c>
      <c r="W1519" s="4">
        <v>1755</v>
      </c>
      <c r="AD1519"/>
      <c r="AE1519"/>
    </row>
    <row r="1520" spans="1:31" x14ac:dyDescent="0.25">
      <c r="A1520" s="28" t="s">
        <v>11951</v>
      </c>
      <c r="B1520" s="28"/>
      <c r="C1520" s="28" t="s">
        <v>4349</v>
      </c>
      <c r="D1520" s="29">
        <v>9155</v>
      </c>
      <c r="E1520" s="29"/>
      <c r="F1520" s="28" t="s">
        <v>7636</v>
      </c>
      <c r="G1520" s="29">
        <v>33190</v>
      </c>
      <c r="H1520" s="29"/>
      <c r="I1520" s="28" t="s">
        <v>9462</v>
      </c>
      <c r="J1520" s="29">
        <v>170200</v>
      </c>
      <c r="K1520" s="224"/>
      <c r="L1520" s="224"/>
      <c r="M1520" s="133"/>
      <c r="V1520" s="3" t="s">
        <v>1531</v>
      </c>
      <c r="W1520" s="4">
        <v>1755</v>
      </c>
      <c r="AD1520"/>
      <c r="AE1520"/>
    </row>
    <row r="1521" spans="1:31" x14ac:dyDescent="0.25">
      <c r="A1521" s="28" t="s">
        <v>11952</v>
      </c>
      <c r="B1521" s="28"/>
      <c r="C1521" s="28" t="s">
        <v>4350</v>
      </c>
      <c r="D1521" s="29">
        <v>9154</v>
      </c>
      <c r="E1521" s="29"/>
      <c r="F1521" s="28" t="s">
        <v>7637</v>
      </c>
      <c r="G1521" s="29">
        <v>33100</v>
      </c>
      <c r="H1521" s="29"/>
      <c r="I1521" s="28" t="s">
        <v>9463</v>
      </c>
      <c r="J1521" s="29"/>
      <c r="K1521" s="224"/>
      <c r="L1521" s="224"/>
      <c r="M1521" s="133"/>
      <c r="V1521" s="3" t="s">
        <v>1532</v>
      </c>
      <c r="W1521" s="4">
        <v>1755</v>
      </c>
      <c r="AD1521"/>
      <c r="AE1521"/>
    </row>
    <row r="1522" spans="1:31" x14ac:dyDescent="0.25">
      <c r="A1522" s="28" t="s">
        <v>11953</v>
      </c>
      <c r="B1522" s="28"/>
      <c r="C1522" s="28" t="s">
        <v>4351</v>
      </c>
      <c r="D1522" s="29">
        <v>9156</v>
      </c>
      <c r="E1522" s="29"/>
      <c r="F1522" s="28" t="s">
        <v>7638</v>
      </c>
      <c r="G1522" s="29">
        <v>33070</v>
      </c>
      <c r="H1522" s="29"/>
      <c r="I1522" s="28" t="s">
        <v>9464</v>
      </c>
      <c r="J1522" s="29"/>
      <c r="K1522" s="224"/>
      <c r="L1522" s="224"/>
      <c r="M1522" s="133"/>
      <c r="V1522" s="3" t="s">
        <v>1533</v>
      </c>
      <c r="W1522" s="4">
        <v>1755</v>
      </c>
      <c r="AD1522"/>
      <c r="AE1522"/>
    </row>
    <row r="1523" spans="1:31" x14ac:dyDescent="0.25">
      <c r="A1523" s="28" t="s">
        <v>11954</v>
      </c>
      <c r="B1523" s="28"/>
      <c r="C1523" s="28" t="s">
        <v>4352</v>
      </c>
      <c r="D1523" s="29">
        <v>9156</v>
      </c>
      <c r="E1523" s="29"/>
      <c r="F1523" s="28" t="s">
        <v>7639</v>
      </c>
      <c r="G1523" s="29"/>
      <c r="H1523" s="29"/>
      <c r="I1523" s="28" t="s">
        <v>9465</v>
      </c>
      <c r="J1523" s="29"/>
      <c r="K1523" s="224"/>
      <c r="L1523" s="224"/>
      <c r="M1523" s="133"/>
      <c r="V1523" s="3" t="s">
        <v>1534</v>
      </c>
      <c r="W1523" s="4">
        <v>1755</v>
      </c>
      <c r="AD1523"/>
      <c r="AE1523"/>
    </row>
    <row r="1524" spans="1:31" x14ac:dyDescent="0.25">
      <c r="A1524" s="28" t="s">
        <v>11955</v>
      </c>
      <c r="B1524" s="28"/>
      <c r="C1524" s="28" t="s">
        <v>4353</v>
      </c>
      <c r="D1524" s="29">
        <v>9156</v>
      </c>
      <c r="E1524" s="29"/>
      <c r="F1524" s="28" t="s">
        <v>7640</v>
      </c>
      <c r="G1524" s="29"/>
      <c r="H1524" s="29"/>
      <c r="I1524" s="28" t="s">
        <v>9466</v>
      </c>
      <c r="J1524" s="29"/>
      <c r="K1524" s="224"/>
      <c r="L1524" s="224"/>
      <c r="M1524" s="133"/>
      <c r="V1524" s="3" t="s">
        <v>1535</v>
      </c>
      <c r="W1524" s="4">
        <v>1755</v>
      </c>
      <c r="AD1524"/>
      <c r="AE1524"/>
    </row>
    <row r="1525" spans="1:31" x14ac:dyDescent="0.25">
      <c r="A1525" s="28" t="s">
        <v>11956</v>
      </c>
      <c r="B1525" s="28"/>
      <c r="C1525" s="28" t="s">
        <v>4354</v>
      </c>
      <c r="D1525" s="29">
        <v>9157</v>
      </c>
      <c r="E1525" s="29"/>
      <c r="F1525" s="28" t="s">
        <v>7641</v>
      </c>
      <c r="G1525" s="29"/>
      <c r="H1525" s="29"/>
      <c r="I1525" s="28" t="s">
        <v>9467</v>
      </c>
      <c r="J1525" s="29">
        <v>179500</v>
      </c>
      <c r="K1525" s="224"/>
      <c r="L1525" s="224"/>
      <c r="M1525" s="133"/>
      <c r="V1525" s="3" t="s">
        <v>1536</v>
      </c>
      <c r="W1525" s="4">
        <v>1755</v>
      </c>
      <c r="AD1525"/>
      <c r="AE1525"/>
    </row>
    <row r="1526" spans="1:31" x14ac:dyDescent="0.25">
      <c r="A1526" s="28" t="s">
        <v>11957</v>
      </c>
      <c r="B1526" s="28"/>
      <c r="C1526" s="28" t="s">
        <v>4355</v>
      </c>
      <c r="D1526" s="29">
        <v>9159</v>
      </c>
      <c r="E1526" s="29"/>
      <c r="F1526" s="28" t="s">
        <v>7642</v>
      </c>
      <c r="G1526" s="29"/>
      <c r="H1526" s="29"/>
      <c r="I1526" s="28" t="s">
        <v>9468</v>
      </c>
      <c r="J1526" s="29"/>
      <c r="K1526" s="224"/>
      <c r="L1526" s="224"/>
      <c r="M1526" s="133"/>
      <c r="V1526" s="3" t="s">
        <v>1537</v>
      </c>
      <c r="W1526" s="4">
        <v>1755</v>
      </c>
      <c r="AD1526"/>
      <c r="AE1526"/>
    </row>
    <row r="1527" spans="1:31" x14ac:dyDescent="0.25">
      <c r="A1527" s="28" t="s">
        <v>11958</v>
      </c>
      <c r="B1527" s="28"/>
      <c r="C1527" s="28" t="s">
        <v>4356</v>
      </c>
      <c r="D1527" s="29">
        <v>9157</v>
      </c>
      <c r="E1527" s="29"/>
      <c r="F1527" s="28" t="s">
        <v>7643</v>
      </c>
      <c r="G1527" s="29">
        <v>32970</v>
      </c>
      <c r="H1527" s="29"/>
      <c r="I1527" s="28" t="s">
        <v>9469</v>
      </c>
      <c r="J1527" s="29">
        <v>179500</v>
      </c>
      <c r="K1527" s="224"/>
      <c r="L1527" s="224"/>
      <c r="M1527" s="133"/>
      <c r="V1527" s="3" t="s">
        <v>1538</v>
      </c>
      <c r="W1527" s="4">
        <v>1755</v>
      </c>
      <c r="AD1527"/>
      <c r="AE1527"/>
    </row>
    <row r="1528" spans="1:31" x14ac:dyDescent="0.25">
      <c r="A1528" s="28" t="s">
        <v>11959</v>
      </c>
      <c r="B1528" s="28"/>
      <c r="C1528" s="28" t="s">
        <v>4357</v>
      </c>
      <c r="D1528" s="29">
        <v>9159</v>
      </c>
      <c r="E1528" s="29"/>
      <c r="F1528" s="28" t="s">
        <v>7644</v>
      </c>
      <c r="G1528" s="29">
        <v>32950</v>
      </c>
      <c r="H1528" s="29"/>
      <c r="I1528" s="28" t="s">
        <v>9470</v>
      </c>
      <c r="J1528" s="29"/>
      <c r="K1528" s="224"/>
      <c r="L1528" s="224"/>
      <c r="M1528" s="133"/>
      <c r="V1528" s="3" t="s">
        <v>1539</v>
      </c>
      <c r="W1528" s="4">
        <v>1755</v>
      </c>
      <c r="AD1528"/>
      <c r="AE1528"/>
    </row>
    <row r="1529" spans="1:31" x14ac:dyDescent="0.25">
      <c r="A1529" s="28" t="s">
        <v>11960</v>
      </c>
      <c r="B1529" s="28"/>
      <c r="C1529" s="28" t="s">
        <v>4358</v>
      </c>
      <c r="D1529" s="29">
        <v>9160</v>
      </c>
      <c r="E1529" s="29"/>
      <c r="F1529" s="28" t="s">
        <v>7645</v>
      </c>
      <c r="G1529" s="29">
        <v>32930</v>
      </c>
      <c r="H1529" s="29"/>
      <c r="I1529" s="28" t="s">
        <v>9471</v>
      </c>
      <c r="J1529" s="29"/>
      <c r="K1529" s="224"/>
      <c r="L1529" s="224"/>
      <c r="M1529" s="133"/>
      <c r="V1529" s="3" t="s">
        <v>1540</v>
      </c>
      <c r="W1529" s="4">
        <v>1755</v>
      </c>
      <c r="AD1529"/>
      <c r="AE1529"/>
    </row>
    <row r="1530" spans="1:31" x14ac:dyDescent="0.25">
      <c r="A1530" s="28" t="s">
        <v>11961</v>
      </c>
      <c r="B1530" s="28"/>
      <c r="C1530" s="28" t="s">
        <v>4359</v>
      </c>
      <c r="D1530" s="29">
        <v>9160</v>
      </c>
      <c r="E1530" s="29"/>
      <c r="F1530" s="28" t="s">
        <v>7646</v>
      </c>
      <c r="G1530" s="29">
        <v>33000</v>
      </c>
      <c r="H1530" s="29"/>
      <c r="I1530" s="28" t="s">
        <v>9472</v>
      </c>
      <c r="J1530" s="29"/>
      <c r="K1530" s="224"/>
      <c r="L1530" s="224"/>
      <c r="M1530" s="133"/>
      <c r="V1530" s="3" t="s">
        <v>1541</v>
      </c>
      <c r="W1530" s="4">
        <v>1755</v>
      </c>
      <c r="AD1530"/>
      <c r="AE1530"/>
    </row>
    <row r="1531" spans="1:31" x14ac:dyDescent="0.25">
      <c r="A1531" s="28" t="s">
        <v>11962</v>
      </c>
      <c r="B1531" s="28"/>
      <c r="C1531" s="28" t="s">
        <v>4360</v>
      </c>
      <c r="D1531" s="29">
        <v>9161</v>
      </c>
      <c r="E1531" s="29"/>
      <c r="F1531" s="28" t="s">
        <v>7647</v>
      </c>
      <c r="G1531" s="29">
        <v>33000</v>
      </c>
      <c r="H1531" s="29"/>
      <c r="I1531" s="28" t="s">
        <v>9473</v>
      </c>
      <c r="J1531" s="29">
        <v>176800</v>
      </c>
      <c r="K1531" s="224"/>
      <c r="L1531" s="224"/>
      <c r="M1531" s="133"/>
      <c r="V1531" s="3" t="s">
        <v>1542</v>
      </c>
      <c r="W1531" s="4">
        <v>1755</v>
      </c>
      <c r="AD1531"/>
      <c r="AE1531"/>
    </row>
    <row r="1532" spans="1:31" x14ac:dyDescent="0.25">
      <c r="A1532" s="28" t="s">
        <v>11963</v>
      </c>
      <c r="B1532" s="28"/>
      <c r="C1532" s="28" t="s">
        <v>4361</v>
      </c>
      <c r="D1532" s="29">
        <v>9161</v>
      </c>
      <c r="E1532" s="29"/>
      <c r="F1532" s="28" t="s">
        <v>7648</v>
      </c>
      <c r="G1532" s="29">
        <v>32980</v>
      </c>
      <c r="H1532" s="29"/>
      <c r="I1532" s="28" t="s">
        <v>9474</v>
      </c>
      <c r="J1532" s="29">
        <v>177800</v>
      </c>
      <c r="K1532" s="224"/>
      <c r="L1532" s="224"/>
      <c r="M1532" s="133"/>
      <c r="V1532" s="3" t="s">
        <v>1543</v>
      </c>
      <c r="W1532" s="4">
        <v>1755</v>
      </c>
      <c r="AD1532"/>
      <c r="AE1532"/>
    </row>
    <row r="1533" spans="1:31" x14ac:dyDescent="0.25">
      <c r="A1533" s="28" t="s">
        <v>11964</v>
      </c>
      <c r="B1533" s="28"/>
      <c r="C1533" s="28" t="s">
        <v>4362</v>
      </c>
      <c r="D1533" s="29">
        <v>9161</v>
      </c>
      <c r="E1533" s="29"/>
      <c r="F1533" s="28" t="s">
        <v>7649</v>
      </c>
      <c r="G1533" s="29"/>
      <c r="H1533" s="29"/>
      <c r="I1533" s="28" t="s">
        <v>9475</v>
      </c>
      <c r="J1533" s="29"/>
      <c r="K1533" s="224"/>
      <c r="L1533" s="224"/>
      <c r="M1533" s="133"/>
      <c r="V1533" s="3" t="s">
        <v>1544</v>
      </c>
      <c r="W1533" s="4">
        <v>1755</v>
      </c>
      <c r="AD1533"/>
      <c r="AE1533"/>
    </row>
    <row r="1534" spans="1:31" x14ac:dyDescent="0.25">
      <c r="A1534" s="28" t="s">
        <v>11965</v>
      </c>
      <c r="B1534" s="28"/>
      <c r="C1534" s="28" t="s">
        <v>4363</v>
      </c>
      <c r="D1534" s="29">
        <v>9160</v>
      </c>
      <c r="E1534" s="29"/>
      <c r="F1534" s="28" t="s">
        <v>7650</v>
      </c>
      <c r="G1534" s="29">
        <v>33080</v>
      </c>
      <c r="H1534" s="29"/>
      <c r="I1534" s="28" t="s">
        <v>9476</v>
      </c>
      <c r="J1534" s="29">
        <v>179100</v>
      </c>
      <c r="K1534" s="224"/>
      <c r="L1534" s="224"/>
      <c r="M1534" s="133"/>
      <c r="V1534" s="3" t="s">
        <v>1545</v>
      </c>
      <c r="W1534" s="4">
        <v>1755</v>
      </c>
      <c r="AD1534"/>
      <c r="AE1534"/>
    </row>
    <row r="1535" spans="1:31" x14ac:dyDescent="0.25">
      <c r="A1535" s="28" t="s">
        <v>11966</v>
      </c>
      <c r="B1535" s="28"/>
      <c r="C1535" s="28" t="s">
        <v>4364</v>
      </c>
      <c r="D1535" s="29">
        <v>9159</v>
      </c>
      <c r="E1535" s="29"/>
      <c r="F1535" s="28" t="s">
        <v>7651</v>
      </c>
      <c r="G1535" s="29">
        <v>33190</v>
      </c>
      <c r="H1535" s="29"/>
      <c r="I1535" s="28" t="s">
        <v>9477</v>
      </c>
      <c r="J1535" s="29">
        <v>178400</v>
      </c>
      <c r="K1535" s="224"/>
      <c r="L1535" s="224"/>
      <c r="M1535" s="133"/>
      <c r="V1535" s="3" t="s">
        <v>1546</v>
      </c>
      <c r="W1535" s="4">
        <v>1755</v>
      </c>
      <c r="AD1535"/>
      <c r="AE1535"/>
    </row>
    <row r="1536" spans="1:31" x14ac:dyDescent="0.25">
      <c r="A1536" s="28" t="s">
        <v>11967</v>
      </c>
      <c r="B1536" s="28"/>
      <c r="C1536" s="28" t="s">
        <v>4365</v>
      </c>
      <c r="D1536" s="29">
        <v>9162</v>
      </c>
      <c r="E1536" s="29"/>
      <c r="F1536" s="28" t="s">
        <v>7652</v>
      </c>
      <c r="G1536" s="29">
        <v>33130</v>
      </c>
      <c r="H1536" s="29"/>
      <c r="I1536" s="28" t="s">
        <v>9478</v>
      </c>
      <c r="J1536" s="29">
        <v>178800</v>
      </c>
      <c r="K1536" s="224"/>
      <c r="L1536" s="224"/>
      <c r="M1536" s="133"/>
      <c r="V1536" s="3" t="s">
        <v>1547</v>
      </c>
      <c r="W1536" s="4">
        <v>1755</v>
      </c>
      <c r="AD1536"/>
      <c r="AE1536"/>
    </row>
    <row r="1537" spans="1:31" x14ac:dyDescent="0.25">
      <c r="A1537" s="28" t="s">
        <v>11968</v>
      </c>
      <c r="B1537" s="28"/>
      <c r="C1537" s="28" t="s">
        <v>4366</v>
      </c>
      <c r="D1537" s="29">
        <v>9162</v>
      </c>
      <c r="E1537" s="29"/>
      <c r="F1537" s="28" t="s">
        <v>7653</v>
      </c>
      <c r="G1537" s="29">
        <v>33130</v>
      </c>
      <c r="H1537" s="29"/>
      <c r="I1537" s="28" t="s">
        <v>9479</v>
      </c>
      <c r="J1537" s="29">
        <v>178200</v>
      </c>
      <c r="K1537" s="224"/>
      <c r="L1537" s="224"/>
      <c r="M1537" s="133"/>
      <c r="V1537" s="3" t="s">
        <v>1548</v>
      </c>
      <c r="W1537" s="4">
        <v>1755</v>
      </c>
      <c r="AD1537"/>
      <c r="AE1537"/>
    </row>
    <row r="1538" spans="1:31" x14ac:dyDescent="0.25">
      <c r="A1538" s="28" t="s">
        <v>11969</v>
      </c>
      <c r="B1538" s="28"/>
      <c r="C1538" s="28" t="s">
        <v>4367</v>
      </c>
      <c r="D1538" s="29">
        <v>9160</v>
      </c>
      <c r="E1538" s="29"/>
      <c r="F1538" s="28" t="s">
        <v>7654</v>
      </c>
      <c r="G1538" s="29"/>
      <c r="H1538" s="29"/>
      <c r="I1538" s="28" t="s">
        <v>9480</v>
      </c>
      <c r="J1538" s="29"/>
      <c r="K1538" s="224"/>
      <c r="L1538" s="224"/>
      <c r="M1538" s="133"/>
      <c r="V1538" s="3" t="s">
        <v>1549</v>
      </c>
      <c r="W1538" s="4">
        <v>1755</v>
      </c>
      <c r="AD1538"/>
      <c r="AE1538"/>
    </row>
    <row r="1539" spans="1:31" x14ac:dyDescent="0.25">
      <c r="A1539" s="28" t="s">
        <v>11970</v>
      </c>
      <c r="B1539" s="28"/>
      <c r="C1539" s="28" t="s">
        <v>4368</v>
      </c>
      <c r="D1539" s="29">
        <v>9160</v>
      </c>
      <c r="E1539" s="29"/>
      <c r="F1539" s="28" t="s">
        <v>7655</v>
      </c>
      <c r="G1539" s="29"/>
      <c r="H1539" s="29"/>
      <c r="I1539" s="28" t="s">
        <v>9481</v>
      </c>
      <c r="J1539" s="29"/>
      <c r="K1539" s="224"/>
      <c r="L1539" s="224"/>
      <c r="M1539" s="133"/>
      <c r="V1539" s="3" t="s">
        <v>1550</v>
      </c>
      <c r="W1539" s="4">
        <v>1755</v>
      </c>
      <c r="AD1539"/>
      <c r="AE1539"/>
    </row>
    <row r="1540" spans="1:31" x14ac:dyDescent="0.25">
      <c r="A1540" s="28" t="s">
        <v>11971</v>
      </c>
      <c r="B1540" s="28"/>
      <c r="C1540" s="28" t="s">
        <v>4369</v>
      </c>
      <c r="D1540" s="29">
        <v>9160</v>
      </c>
      <c r="E1540" s="29"/>
      <c r="F1540" s="28" t="s">
        <v>7656</v>
      </c>
      <c r="G1540" s="29"/>
      <c r="H1540" s="29"/>
      <c r="I1540" s="28" t="s">
        <v>9482</v>
      </c>
      <c r="J1540" s="29"/>
      <c r="K1540" s="224"/>
      <c r="L1540" s="224"/>
      <c r="M1540" s="133"/>
      <c r="V1540" s="3" t="s">
        <v>1551</v>
      </c>
      <c r="W1540" s="4">
        <v>1755</v>
      </c>
      <c r="AD1540"/>
      <c r="AE1540"/>
    </row>
    <row r="1541" spans="1:31" x14ac:dyDescent="0.25">
      <c r="A1541" s="28" t="s">
        <v>11972</v>
      </c>
      <c r="B1541" s="28"/>
      <c r="C1541" s="28" t="s">
        <v>4370</v>
      </c>
      <c r="D1541" s="29">
        <v>9162</v>
      </c>
      <c r="E1541" s="29"/>
      <c r="F1541" s="28" t="s">
        <v>7657</v>
      </c>
      <c r="G1541" s="29">
        <v>33110</v>
      </c>
      <c r="H1541" s="29"/>
      <c r="I1541" s="28" t="s">
        <v>9483</v>
      </c>
      <c r="J1541" s="29">
        <v>176800</v>
      </c>
      <c r="K1541" s="224"/>
      <c r="L1541" s="224"/>
      <c r="M1541" s="133"/>
      <c r="V1541" s="3" t="s">
        <v>1552</v>
      </c>
      <c r="W1541" s="4">
        <v>1755</v>
      </c>
      <c r="AD1541"/>
      <c r="AE1541"/>
    </row>
    <row r="1542" spans="1:31" x14ac:dyDescent="0.25">
      <c r="A1542" s="28" t="s">
        <v>11973</v>
      </c>
      <c r="B1542" s="28"/>
      <c r="C1542" s="28" t="s">
        <v>4371</v>
      </c>
      <c r="D1542" s="29">
        <v>9164</v>
      </c>
      <c r="E1542" s="29"/>
      <c r="F1542" s="28" t="s">
        <v>7658</v>
      </c>
      <c r="G1542" s="29">
        <v>33080</v>
      </c>
      <c r="H1542" s="29"/>
      <c r="I1542" s="28" t="s">
        <v>9484</v>
      </c>
      <c r="J1542" s="29">
        <v>176700</v>
      </c>
      <c r="K1542" s="224"/>
      <c r="L1542" s="224"/>
      <c r="M1542" s="133"/>
      <c r="V1542" s="3" t="s">
        <v>1553</v>
      </c>
      <c r="W1542" s="4">
        <v>1755</v>
      </c>
      <c r="AD1542"/>
      <c r="AE1542"/>
    </row>
    <row r="1543" spans="1:31" x14ac:dyDescent="0.25">
      <c r="A1543" s="28" t="s">
        <v>11974</v>
      </c>
      <c r="B1543" s="28"/>
      <c r="C1543" s="28" t="s">
        <v>4372</v>
      </c>
      <c r="D1543" s="29">
        <v>9166</v>
      </c>
      <c r="E1543" s="29"/>
      <c r="F1543" s="28" t="s">
        <v>7659</v>
      </c>
      <c r="G1543" s="29">
        <v>33100</v>
      </c>
      <c r="H1543" s="29"/>
      <c r="I1543" s="28" t="s">
        <v>9485</v>
      </c>
      <c r="J1543" s="29">
        <v>175700</v>
      </c>
      <c r="K1543" s="224"/>
      <c r="L1543" s="224"/>
      <c r="M1543" s="133"/>
      <c r="V1543" s="3" t="s">
        <v>1554</v>
      </c>
      <c r="W1543" s="4">
        <v>1755</v>
      </c>
      <c r="AD1543"/>
      <c r="AE1543"/>
    </row>
    <row r="1544" spans="1:31" x14ac:dyDescent="0.25">
      <c r="A1544" s="28" t="s">
        <v>11975</v>
      </c>
      <c r="B1544" s="28"/>
      <c r="C1544" s="28" t="s">
        <v>4373</v>
      </c>
      <c r="D1544" s="29">
        <v>9166</v>
      </c>
      <c r="E1544" s="29"/>
      <c r="F1544" s="28" t="s">
        <v>7660</v>
      </c>
      <c r="G1544" s="29">
        <v>33080</v>
      </c>
      <c r="H1544" s="29"/>
      <c r="I1544" s="28" t="s">
        <v>9486</v>
      </c>
      <c r="J1544" s="29">
        <v>178100</v>
      </c>
      <c r="K1544" s="224"/>
      <c r="L1544" s="224"/>
      <c r="M1544" s="133"/>
      <c r="V1544" s="3" t="s">
        <v>1555</v>
      </c>
      <c r="W1544" s="4">
        <v>1755</v>
      </c>
      <c r="AD1544"/>
      <c r="AE1544"/>
    </row>
    <row r="1545" spans="1:31" x14ac:dyDescent="0.25">
      <c r="A1545" s="28" t="s">
        <v>11976</v>
      </c>
      <c r="B1545" s="28"/>
      <c r="C1545" s="28" t="s">
        <v>4374</v>
      </c>
      <c r="D1545" s="29">
        <v>9168</v>
      </c>
      <c r="E1545" s="29"/>
      <c r="F1545" s="28" t="s">
        <v>7661</v>
      </c>
      <c r="G1545" s="29">
        <v>33080</v>
      </c>
      <c r="H1545" s="29"/>
      <c r="I1545" s="28" t="s">
        <v>9487</v>
      </c>
      <c r="J1545" s="29">
        <v>179300</v>
      </c>
      <c r="K1545" s="224"/>
      <c r="L1545" s="224"/>
      <c r="M1545" s="133"/>
      <c r="V1545" s="3" t="s">
        <v>1556</v>
      </c>
      <c r="W1545" s="4">
        <v>1755</v>
      </c>
      <c r="AD1545"/>
      <c r="AE1545"/>
    </row>
    <row r="1546" spans="1:31" x14ac:dyDescent="0.25">
      <c r="A1546" s="28" t="s">
        <v>11977</v>
      </c>
      <c r="B1546" s="28"/>
      <c r="C1546" s="28" t="s">
        <v>4375</v>
      </c>
      <c r="D1546" s="29">
        <v>9169</v>
      </c>
      <c r="E1546" s="29"/>
      <c r="F1546" s="28" t="s">
        <v>7662</v>
      </c>
      <c r="G1546" s="29">
        <v>33050</v>
      </c>
      <c r="H1546" s="29"/>
      <c r="I1546" s="28" t="s">
        <v>9488</v>
      </c>
      <c r="J1546" s="29">
        <v>179800</v>
      </c>
      <c r="K1546" s="224"/>
      <c r="L1546" s="224"/>
      <c r="M1546" s="133"/>
      <c r="V1546" s="3" t="s">
        <v>1557</v>
      </c>
      <c r="W1546" s="4">
        <v>1755</v>
      </c>
      <c r="AD1546"/>
      <c r="AE1546"/>
    </row>
    <row r="1547" spans="1:31" x14ac:dyDescent="0.25">
      <c r="A1547" s="28" t="s">
        <v>11978</v>
      </c>
      <c r="B1547" s="28"/>
      <c r="C1547" s="28" t="s">
        <v>4376</v>
      </c>
      <c r="D1547" s="29">
        <v>9170</v>
      </c>
      <c r="E1547" s="29"/>
      <c r="F1547" s="28" t="s">
        <v>7663</v>
      </c>
      <c r="G1547" s="29"/>
      <c r="H1547" s="29"/>
      <c r="I1547" s="28" t="s">
        <v>9489</v>
      </c>
      <c r="J1547" s="29"/>
      <c r="K1547" s="224"/>
      <c r="L1547" s="224"/>
      <c r="M1547" s="133"/>
      <c r="V1547" s="3" t="s">
        <v>1558</v>
      </c>
      <c r="W1547" s="4">
        <v>1755</v>
      </c>
      <c r="AD1547"/>
      <c r="AE1547"/>
    </row>
    <row r="1548" spans="1:31" x14ac:dyDescent="0.25">
      <c r="A1548" s="28" t="s">
        <v>11979</v>
      </c>
      <c r="B1548" s="28"/>
      <c r="C1548" s="28" t="s">
        <v>4377</v>
      </c>
      <c r="D1548" s="29">
        <v>9172</v>
      </c>
      <c r="E1548" s="29"/>
      <c r="F1548" s="28" t="s">
        <v>7664</v>
      </c>
      <c r="G1548" s="29">
        <v>33040</v>
      </c>
      <c r="H1548" s="29"/>
      <c r="I1548" s="28" t="s">
        <v>9490</v>
      </c>
      <c r="J1548" s="29">
        <v>179300</v>
      </c>
      <c r="K1548" s="224"/>
      <c r="L1548" s="224"/>
      <c r="M1548" s="133"/>
      <c r="V1548" s="3" t="s">
        <v>1559</v>
      </c>
      <c r="W1548" s="4">
        <v>1755</v>
      </c>
      <c r="AD1548"/>
      <c r="AE1548"/>
    </row>
    <row r="1549" spans="1:31" x14ac:dyDescent="0.25">
      <c r="A1549" s="28" t="s">
        <v>11980</v>
      </c>
      <c r="B1549" s="28"/>
      <c r="C1549" s="28" t="s">
        <v>4378</v>
      </c>
      <c r="D1549" s="29">
        <v>9173</v>
      </c>
      <c r="E1549" s="29"/>
      <c r="F1549" s="28" t="s">
        <v>7665</v>
      </c>
      <c r="G1549" s="29">
        <v>32920</v>
      </c>
      <c r="H1549" s="29"/>
      <c r="I1549" s="28" t="s">
        <v>9491</v>
      </c>
      <c r="J1549" s="29">
        <v>180500</v>
      </c>
      <c r="K1549" s="224"/>
      <c r="L1549" s="224"/>
      <c r="M1549" s="133"/>
      <c r="V1549" s="3" t="s">
        <v>1560</v>
      </c>
      <c r="W1549" s="4">
        <v>1755</v>
      </c>
      <c r="AD1549"/>
      <c r="AE1549"/>
    </row>
    <row r="1550" spans="1:31" x14ac:dyDescent="0.25">
      <c r="A1550" s="28" t="s">
        <v>11981</v>
      </c>
      <c r="B1550" s="28"/>
      <c r="C1550" s="28" t="s">
        <v>4379</v>
      </c>
      <c r="D1550" s="29">
        <v>9172</v>
      </c>
      <c r="E1550" s="29"/>
      <c r="F1550" s="28" t="s">
        <v>7666</v>
      </c>
      <c r="G1550" s="29">
        <v>32820</v>
      </c>
      <c r="H1550" s="29"/>
      <c r="I1550" s="28" t="s">
        <v>9492</v>
      </c>
      <c r="J1550" s="29">
        <v>182700</v>
      </c>
      <c r="K1550" s="224"/>
      <c r="L1550" s="224"/>
      <c r="M1550" s="133"/>
      <c r="V1550" s="3" t="s">
        <v>1561</v>
      </c>
      <c r="W1550" s="4">
        <v>1755</v>
      </c>
      <c r="AD1550"/>
      <c r="AE1550"/>
    </row>
    <row r="1551" spans="1:31" x14ac:dyDescent="0.25">
      <c r="A1551" s="28" t="s">
        <v>11982</v>
      </c>
      <c r="B1551" s="28"/>
      <c r="C1551" s="28" t="s">
        <v>4380</v>
      </c>
      <c r="D1551" s="29">
        <v>9171</v>
      </c>
      <c r="E1551" s="29"/>
      <c r="F1551" s="28" t="s">
        <v>7667</v>
      </c>
      <c r="G1551" s="29">
        <v>32850</v>
      </c>
      <c r="H1551" s="29"/>
      <c r="I1551" s="28" t="s">
        <v>9493</v>
      </c>
      <c r="J1551" s="29">
        <v>184900</v>
      </c>
      <c r="K1551" s="224"/>
      <c r="L1551" s="224"/>
      <c r="M1551" s="133"/>
      <c r="V1551" s="3" t="s">
        <v>1562</v>
      </c>
      <c r="W1551" s="4">
        <v>1755</v>
      </c>
      <c r="AD1551"/>
      <c r="AE1551"/>
    </row>
    <row r="1552" spans="1:31" x14ac:dyDescent="0.25">
      <c r="A1552" s="28" t="s">
        <v>11983</v>
      </c>
      <c r="B1552" s="28"/>
      <c r="C1552" s="28" t="s">
        <v>4381</v>
      </c>
      <c r="D1552" s="29">
        <v>9171</v>
      </c>
      <c r="E1552" s="29"/>
      <c r="F1552" s="28" t="s">
        <v>7668</v>
      </c>
      <c r="G1552" s="29">
        <v>32850</v>
      </c>
      <c r="H1552" s="29"/>
      <c r="I1552" s="28" t="s">
        <v>9494</v>
      </c>
      <c r="J1552" s="29"/>
      <c r="K1552" s="224"/>
      <c r="L1552" s="224"/>
      <c r="M1552" s="133"/>
      <c r="V1552" s="3" t="s">
        <v>1563</v>
      </c>
      <c r="W1552" s="4">
        <v>1755</v>
      </c>
      <c r="AD1552"/>
      <c r="AE1552"/>
    </row>
    <row r="1553" spans="1:31" x14ac:dyDescent="0.25">
      <c r="A1553" s="28" t="s">
        <v>11984</v>
      </c>
      <c r="B1553" s="28"/>
      <c r="C1553" s="28" t="s">
        <v>4382</v>
      </c>
      <c r="D1553" s="29">
        <v>9172</v>
      </c>
      <c r="E1553" s="29"/>
      <c r="F1553" s="28" t="s">
        <v>7669</v>
      </c>
      <c r="G1553" s="29">
        <v>32780</v>
      </c>
      <c r="H1553" s="29"/>
      <c r="I1553" s="28" t="s">
        <v>9495</v>
      </c>
      <c r="J1553" s="29">
        <v>187800</v>
      </c>
      <c r="K1553" s="224"/>
      <c r="L1553" s="224"/>
      <c r="M1553" s="133"/>
      <c r="V1553" s="3" t="s">
        <v>1564</v>
      </c>
      <c r="W1553" s="4">
        <v>1755</v>
      </c>
      <c r="AD1553"/>
      <c r="AE1553"/>
    </row>
    <row r="1554" spans="1:31" x14ac:dyDescent="0.25">
      <c r="A1554" s="28" t="s">
        <v>11985</v>
      </c>
      <c r="B1554" s="28"/>
      <c r="C1554" s="28" t="s">
        <v>4383</v>
      </c>
      <c r="D1554" s="29">
        <v>9174</v>
      </c>
      <c r="E1554" s="29"/>
      <c r="F1554" s="28" t="s">
        <v>7670</v>
      </c>
      <c r="G1554" s="29"/>
      <c r="H1554" s="29"/>
      <c r="I1554" s="28" t="s">
        <v>9496</v>
      </c>
      <c r="J1554" s="29"/>
      <c r="K1554" s="224"/>
      <c r="L1554" s="224"/>
      <c r="M1554" s="133"/>
      <c r="V1554" s="3" t="s">
        <v>1565</v>
      </c>
      <c r="W1554" s="4">
        <v>1755</v>
      </c>
      <c r="AD1554"/>
      <c r="AE1554"/>
    </row>
    <row r="1555" spans="1:31" x14ac:dyDescent="0.25">
      <c r="A1555" s="28" t="s">
        <v>11986</v>
      </c>
      <c r="B1555" s="28"/>
      <c r="C1555" s="28" t="s">
        <v>4384</v>
      </c>
      <c r="D1555" s="29">
        <v>9175</v>
      </c>
      <c r="E1555" s="29"/>
      <c r="F1555" s="28" t="s">
        <v>7671</v>
      </c>
      <c r="G1555" s="29">
        <v>32710</v>
      </c>
      <c r="H1555" s="29"/>
      <c r="I1555" s="28" t="s">
        <v>9497</v>
      </c>
      <c r="J1555" s="29">
        <v>190600</v>
      </c>
      <c r="K1555" s="224"/>
      <c r="L1555" s="224"/>
      <c r="M1555" s="133"/>
      <c r="V1555" s="3" t="s">
        <v>1566</v>
      </c>
      <c r="W1555" s="4">
        <v>1755</v>
      </c>
      <c r="AD1555"/>
      <c r="AE1555"/>
    </row>
    <row r="1556" spans="1:31" x14ac:dyDescent="0.25">
      <c r="A1556" s="28" t="s">
        <v>11987</v>
      </c>
      <c r="B1556" s="28"/>
      <c r="C1556" s="28" t="s">
        <v>4385</v>
      </c>
      <c r="D1556" s="29">
        <v>9174</v>
      </c>
      <c r="E1556" s="29"/>
      <c r="F1556" s="28" t="s">
        <v>7672</v>
      </c>
      <c r="G1556" s="29">
        <v>32720</v>
      </c>
      <c r="H1556" s="29"/>
      <c r="I1556" s="28" t="s">
        <v>9498</v>
      </c>
      <c r="J1556" s="29">
        <v>197200</v>
      </c>
      <c r="K1556" s="224"/>
      <c r="L1556" s="224"/>
      <c r="M1556" s="133"/>
      <c r="V1556" s="3" t="s">
        <v>1567</v>
      </c>
      <c r="W1556" s="4">
        <v>1755</v>
      </c>
      <c r="AD1556"/>
      <c r="AE1556"/>
    </row>
    <row r="1557" spans="1:31" x14ac:dyDescent="0.25">
      <c r="A1557" s="28" t="s">
        <v>11988</v>
      </c>
      <c r="B1557" s="28"/>
      <c r="C1557" s="28" t="s">
        <v>4386</v>
      </c>
      <c r="D1557" s="29">
        <v>9174</v>
      </c>
      <c r="E1557" s="29"/>
      <c r="F1557" s="28" t="s">
        <v>7673</v>
      </c>
      <c r="G1557" s="29">
        <v>32620</v>
      </c>
      <c r="H1557" s="29"/>
      <c r="I1557" s="28" t="s">
        <v>9499</v>
      </c>
      <c r="J1557" s="29">
        <v>198500</v>
      </c>
      <c r="K1557" s="224"/>
      <c r="L1557" s="224"/>
      <c r="M1557" s="133"/>
      <c r="V1557" s="3" t="s">
        <v>1568</v>
      </c>
      <c r="W1557" s="4">
        <v>1755</v>
      </c>
      <c r="AD1557"/>
      <c r="AE1557"/>
    </row>
    <row r="1558" spans="1:31" x14ac:dyDescent="0.25">
      <c r="A1558" s="28" t="s">
        <v>11989</v>
      </c>
      <c r="B1558" s="28"/>
      <c r="C1558" s="28" t="s">
        <v>4387</v>
      </c>
      <c r="D1558" s="29">
        <v>9174</v>
      </c>
      <c r="E1558" s="29"/>
      <c r="F1558" s="28" t="s">
        <v>7674</v>
      </c>
      <c r="G1558" s="29">
        <v>32660</v>
      </c>
      <c r="H1558" s="29"/>
      <c r="I1558" s="28" t="s">
        <v>9500</v>
      </c>
      <c r="J1558" s="29">
        <v>204300</v>
      </c>
      <c r="K1558" s="224"/>
      <c r="L1558" s="224"/>
      <c r="M1558" s="133"/>
      <c r="V1558" s="3" t="s">
        <v>1569</v>
      </c>
      <c r="W1558" s="4">
        <v>1755</v>
      </c>
      <c r="AD1558"/>
      <c r="AE1558"/>
    </row>
    <row r="1559" spans="1:31" x14ac:dyDescent="0.25">
      <c r="A1559" s="28" t="s">
        <v>11990</v>
      </c>
      <c r="B1559" s="28"/>
      <c r="C1559" s="28" t="s">
        <v>4388</v>
      </c>
      <c r="D1559" s="29">
        <v>9176</v>
      </c>
      <c r="E1559" s="29"/>
      <c r="F1559" s="28" t="s">
        <v>7675</v>
      </c>
      <c r="G1559" s="29">
        <v>32750</v>
      </c>
      <c r="H1559" s="29"/>
      <c r="I1559" s="28" t="s">
        <v>9501</v>
      </c>
      <c r="J1559" s="29">
        <v>196300</v>
      </c>
      <c r="K1559" s="224"/>
      <c r="L1559" s="224"/>
      <c r="M1559" s="133"/>
      <c r="V1559" s="3" t="s">
        <v>1570</v>
      </c>
      <c r="W1559" s="4">
        <v>1755</v>
      </c>
      <c r="AD1559"/>
      <c r="AE1559"/>
    </row>
    <row r="1560" spans="1:31" x14ac:dyDescent="0.25">
      <c r="A1560" s="28" t="s">
        <v>11991</v>
      </c>
      <c r="B1560" s="28"/>
      <c r="C1560" s="28" t="s">
        <v>4389</v>
      </c>
      <c r="D1560" s="29">
        <v>9178</v>
      </c>
      <c r="E1560" s="29"/>
      <c r="F1560" s="28" t="s">
        <v>7676</v>
      </c>
      <c r="G1560" s="29">
        <v>32750</v>
      </c>
      <c r="H1560" s="29"/>
      <c r="I1560" s="28" t="s">
        <v>9502</v>
      </c>
      <c r="J1560" s="29">
        <v>191500</v>
      </c>
      <c r="K1560" s="224"/>
      <c r="L1560" s="224"/>
      <c r="M1560" s="133"/>
      <c r="V1560" s="3" t="s">
        <v>1571</v>
      </c>
      <c r="W1560" s="4">
        <v>1755</v>
      </c>
      <c r="AD1560"/>
      <c r="AE1560"/>
    </row>
    <row r="1561" spans="1:31" x14ac:dyDescent="0.25">
      <c r="A1561" s="28" t="s">
        <v>11992</v>
      </c>
      <c r="B1561" s="28"/>
      <c r="C1561" s="28" t="s">
        <v>4390</v>
      </c>
      <c r="D1561" s="29">
        <v>9178</v>
      </c>
      <c r="E1561" s="29"/>
      <c r="F1561" s="28" t="s">
        <v>7677</v>
      </c>
      <c r="G1561" s="29"/>
      <c r="H1561" s="29"/>
      <c r="I1561" s="28" t="s">
        <v>9503</v>
      </c>
      <c r="J1561" s="29"/>
      <c r="K1561" s="224"/>
      <c r="L1561" s="224"/>
      <c r="M1561" s="133"/>
      <c r="V1561" s="3" t="s">
        <v>1572</v>
      </c>
      <c r="W1561" s="4">
        <v>1755</v>
      </c>
      <c r="AD1561"/>
      <c r="AE1561"/>
    </row>
    <row r="1562" spans="1:31" x14ac:dyDescent="0.25">
      <c r="A1562" s="28" t="s">
        <v>11993</v>
      </c>
      <c r="B1562" s="28"/>
      <c r="C1562" s="28" t="s">
        <v>4391</v>
      </c>
      <c r="D1562" s="29">
        <v>9176</v>
      </c>
      <c r="E1562" s="29"/>
      <c r="F1562" s="28" t="s">
        <v>7678</v>
      </c>
      <c r="G1562" s="29">
        <v>33030</v>
      </c>
      <c r="H1562" s="29"/>
      <c r="I1562" s="28" t="s">
        <v>9504</v>
      </c>
      <c r="J1562" s="29">
        <v>198200</v>
      </c>
      <c r="K1562" s="224"/>
      <c r="L1562" s="224"/>
      <c r="M1562" s="133"/>
      <c r="V1562" s="3" t="s">
        <v>1573</v>
      </c>
      <c r="W1562" s="4">
        <v>1755</v>
      </c>
      <c r="AD1562"/>
      <c r="AE1562"/>
    </row>
    <row r="1563" spans="1:31" x14ac:dyDescent="0.25">
      <c r="A1563" s="28" t="s">
        <v>11994</v>
      </c>
      <c r="B1563" s="28"/>
      <c r="C1563" s="28" t="s">
        <v>4392</v>
      </c>
      <c r="D1563" s="29">
        <v>9178</v>
      </c>
      <c r="E1563" s="29"/>
      <c r="F1563" s="28" t="s">
        <v>7679</v>
      </c>
      <c r="G1563" s="29">
        <v>33000</v>
      </c>
      <c r="H1563" s="29"/>
      <c r="I1563" s="28" t="s">
        <v>9505</v>
      </c>
      <c r="J1563" s="29">
        <v>200100</v>
      </c>
      <c r="K1563" s="224"/>
      <c r="L1563" s="224"/>
      <c r="M1563" s="133"/>
      <c r="V1563" s="3" t="s">
        <v>1574</v>
      </c>
      <c r="W1563" s="4">
        <v>1755</v>
      </c>
      <c r="AD1563"/>
      <c r="AE1563"/>
    </row>
    <row r="1564" spans="1:31" x14ac:dyDescent="0.25">
      <c r="A1564" s="28" t="s">
        <v>11995</v>
      </c>
      <c r="B1564" s="28"/>
      <c r="C1564" s="28" t="s">
        <v>4393</v>
      </c>
      <c r="D1564" s="29">
        <v>9178</v>
      </c>
      <c r="E1564" s="29"/>
      <c r="F1564" s="28" t="s">
        <v>7680</v>
      </c>
      <c r="G1564" s="29">
        <v>33000</v>
      </c>
      <c r="H1564" s="29"/>
      <c r="I1564" s="28" t="s">
        <v>9506</v>
      </c>
      <c r="J1564" s="29">
        <v>202000</v>
      </c>
      <c r="K1564" s="224"/>
      <c r="L1564" s="224"/>
      <c r="M1564" s="133"/>
      <c r="V1564" s="3" t="s">
        <v>1575</v>
      </c>
      <c r="W1564" s="4">
        <v>1755</v>
      </c>
      <c r="AD1564"/>
      <c r="AE1564"/>
    </row>
    <row r="1565" spans="1:31" x14ac:dyDescent="0.25">
      <c r="A1565" s="28" t="s">
        <v>11996</v>
      </c>
      <c r="B1565" s="28"/>
      <c r="C1565" s="28" t="s">
        <v>4394</v>
      </c>
      <c r="D1565" s="29">
        <v>9178</v>
      </c>
      <c r="E1565" s="29"/>
      <c r="F1565" s="28" t="s">
        <v>7681</v>
      </c>
      <c r="G1565" s="29">
        <v>32990</v>
      </c>
      <c r="H1565" s="29"/>
      <c r="I1565" s="28" t="s">
        <v>9507</v>
      </c>
      <c r="J1565" s="29">
        <v>204200</v>
      </c>
      <c r="K1565" s="224"/>
      <c r="L1565" s="224"/>
      <c r="M1565" s="133"/>
      <c r="V1565" s="3" t="s">
        <v>1576</v>
      </c>
      <c r="W1565" s="4">
        <v>1755</v>
      </c>
      <c r="AD1565"/>
      <c r="AE1565"/>
    </row>
    <row r="1566" spans="1:31" x14ac:dyDescent="0.25">
      <c r="A1566" s="28" t="s">
        <v>11997</v>
      </c>
      <c r="B1566" s="28"/>
      <c r="C1566" s="28" t="s">
        <v>4395</v>
      </c>
      <c r="D1566" s="29">
        <v>9176</v>
      </c>
      <c r="E1566" s="29"/>
      <c r="F1566" s="28" t="s">
        <v>7682</v>
      </c>
      <c r="G1566" s="29">
        <v>33090</v>
      </c>
      <c r="H1566" s="29"/>
      <c r="I1566" s="28" t="s">
        <v>9508</v>
      </c>
      <c r="J1566" s="29">
        <v>204700</v>
      </c>
      <c r="K1566" s="224"/>
      <c r="L1566" s="224"/>
      <c r="M1566" s="133"/>
      <c r="V1566" s="3" t="s">
        <v>1577</v>
      </c>
      <c r="W1566" s="4">
        <v>1755</v>
      </c>
      <c r="AD1566"/>
      <c r="AE1566"/>
    </row>
    <row r="1567" spans="1:31" x14ac:dyDescent="0.25">
      <c r="A1567" s="28" t="s">
        <v>11998</v>
      </c>
      <c r="B1567" s="28"/>
      <c r="C1567" s="28" t="s">
        <v>4396</v>
      </c>
      <c r="D1567" s="29">
        <v>9175</v>
      </c>
      <c r="E1567" s="29"/>
      <c r="F1567" s="28" t="s">
        <v>7683</v>
      </c>
      <c r="G1567" s="29">
        <v>32950</v>
      </c>
      <c r="H1567" s="29"/>
      <c r="I1567" s="28" t="s">
        <v>9509</v>
      </c>
      <c r="J1567" s="29">
        <v>207500</v>
      </c>
      <c r="K1567" s="224"/>
      <c r="L1567" s="224"/>
      <c r="M1567" s="133"/>
      <c r="V1567" s="3" t="s">
        <v>1578</v>
      </c>
      <c r="W1567" s="4">
        <v>1755</v>
      </c>
      <c r="AD1567"/>
      <c r="AE1567"/>
    </row>
    <row r="1568" spans="1:31" x14ac:dyDescent="0.25">
      <c r="A1568" s="28" t="s">
        <v>11999</v>
      </c>
      <c r="B1568" s="28"/>
      <c r="C1568" s="28" t="s">
        <v>4397</v>
      </c>
      <c r="D1568" s="29">
        <v>9176</v>
      </c>
      <c r="E1568" s="29"/>
      <c r="F1568" s="28" t="s">
        <v>7684</v>
      </c>
      <c r="G1568" s="29"/>
      <c r="H1568" s="29"/>
      <c r="I1568" s="28" t="s">
        <v>9510</v>
      </c>
      <c r="J1568" s="29"/>
      <c r="K1568" s="224"/>
      <c r="L1568" s="224"/>
      <c r="M1568" s="133"/>
      <c r="V1568" s="3" t="s">
        <v>1579</v>
      </c>
      <c r="W1568" s="4">
        <v>1755</v>
      </c>
      <c r="AD1568"/>
      <c r="AE1568"/>
    </row>
    <row r="1569" spans="1:31" x14ac:dyDescent="0.25">
      <c r="A1569" s="28" t="s">
        <v>12000</v>
      </c>
      <c r="B1569" s="28"/>
      <c r="C1569" s="28" t="s">
        <v>4398</v>
      </c>
      <c r="D1569" s="29">
        <v>9176</v>
      </c>
      <c r="E1569" s="29"/>
      <c r="F1569" s="28" t="s">
        <v>7685</v>
      </c>
      <c r="G1569" s="29">
        <v>33040</v>
      </c>
      <c r="H1569" s="29"/>
      <c r="I1569" s="28" t="s">
        <v>9511</v>
      </c>
      <c r="J1569" s="29">
        <v>213500</v>
      </c>
      <c r="K1569" s="224"/>
      <c r="L1569" s="224"/>
      <c r="M1569" s="133"/>
      <c r="V1569" s="3" t="s">
        <v>1580</v>
      </c>
      <c r="W1569" s="4">
        <v>1755</v>
      </c>
      <c r="AD1569"/>
      <c r="AE1569"/>
    </row>
    <row r="1570" spans="1:31" x14ac:dyDescent="0.25">
      <c r="A1570" s="28" t="s">
        <v>12001</v>
      </c>
      <c r="B1570" s="28"/>
      <c r="C1570" s="28" t="s">
        <v>4399</v>
      </c>
      <c r="D1570" s="29">
        <v>9178</v>
      </c>
      <c r="E1570" s="29"/>
      <c r="F1570" s="28" t="s">
        <v>7686</v>
      </c>
      <c r="G1570" s="29">
        <v>32950</v>
      </c>
      <c r="H1570" s="29"/>
      <c r="I1570" s="28" t="s">
        <v>9512</v>
      </c>
      <c r="J1570" s="29">
        <v>219800</v>
      </c>
      <c r="K1570" s="224"/>
      <c r="L1570" s="224"/>
      <c r="M1570" s="133"/>
      <c r="V1570" s="3" t="s">
        <v>1581</v>
      </c>
      <c r="W1570" s="4">
        <v>1755</v>
      </c>
      <c r="AD1570"/>
      <c r="AE1570"/>
    </row>
    <row r="1571" spans="1:31" x14ac:dyDescent="0.25">
      <c r="A1571" s="28" t="s">
        <v>12002</v>
      </c>
      <c r="B1571" s="28"/>
      <c r="C1571" s="28" t="s">
        <v>4400</v>
      </c>
      <c r="D1571" s="29">
        <v>9180</v>
      </c>
      <c r="E1571" s="29"/>
      <c r="F1571" s="28" t="s">
        <v>7687</v>
      </c>
      <c r="G1571" s="29">
        <v>32720</v>
      </c>
      <c r="H1571" s="29"/>
      <c r="I1571" s="28" t="s">
        <v>9513</v>
      </c>
      <c r="J1571" s="29">
        <v>214200</v>
      </c>
      <c r="K1571" s="224"/>
      <c r="L1571" s="224"/>
      <c r="M1571" s="133"/>
      <c r="V1571" s="3" t="s">
        <v>1582</v>
      </c>
      <c r="W1571" s="4">
        <v>1755</v>
      </c>
      <c r="AD1571"/>
      <c r="AE1571"/>
    </row>
    <row r="1572" spans="1:31" x14ac:dyDescent="0.25">
      <c r="A1572" s="28" t="s">
        <v>12003</v>
      </c>
      <c r="B1572" s="28"/>
      <c r="C1572" s="28" t="s">
        <v>4401</v>
      </c>
      <c r="D1572" s="29">
        <v>9180</v>
      </c>
      <c r="E1572" s="29"/>
      <c r="F1572" s="28" t="s">
        <v>7688</v>
      </c>
      <c r="G1572" s="29">
        <v>32480</v>
      </c>
      <c r="H1572" s="29"/>
      <c r="I1572" s="28" t="s">
        <v>9514</v>
      </c>
      <c r="J1572" s="29">
        <v>221300</v>
      </c>
      <c r="K1572" s="224"/>
      <c r="L1572" s="224"/>
      <c r="M1572" s="133"/>
      <c r="V1572" s="3" t="s">
        <v>1583</v>
      </c>
      <c r="W1572" s="4">
        <v>1755</v>
      </c>
      <c r="AD1572"/>
      <c r="AE1572"/>
    </row>
    <row r="1573" spans="1:31" x14ac:dyDescent="0.25">
      <c r="A1573" s="28" t="s">
        <v>12004</v>
      </c>
      <c r="B1573" s="28"/>
      <c r="C1573" s="28" t="s">
        <v>4402</v>
      </c>
      <c r="D1573" s="29">
        <v>9179</v>
      </c>
      <c r="E1573" s="29"/>
      <c r="F1573" s="28" t="s">
        <v>7689</v>
      </c>
      <c r="G1573" s="29"/>
      <c r="H1573" s="29"/>
      <c r="I1573" s="28" t="s">
        <v>9515</v>
      </c>
      <c r="J1573" s="29">
        <v>226000</v>
      </c>
      <c r="K1573" s="224"/>
      <c r="L1573" s="224"/>
      <c r="M1573" s="133"/>
      <c r="V1573" s="3" t="s">
        <v>1584</v>
      </c>
      <c r="W1573" s="4">
        <v>1755</v>
      </c>
      <c r="AD1573"/>
      <c r="AE1573"/>
    </row>
    <row r="1574" spans="1:31" x14ac:dyDescent="0.25">
      <c r="A1574" s="28" t="s">
        <v>12005</v>
      </c>
      <c r="B1574" s="28"/>
      <c r="C1574" s="28" t="s">
        <v>4403</v>
      </c>
      <c r="D1574" s="29">
        <v>9179</v>
      </c>
      <c r="E1574" s="29"/>
      <c r="F1574" s="28" t="s">
        <v>7690</v>
      </c>
      <c r="G1574" s="29">
        <v>32380</v>
      </c>
      <c r="H1574" s="29"/>
      <c r="I1574" s="28" t="s">
        <v>9516</v>
      </c>
      <c r="J1574" s="29">
        <v>223200</v>
      </c>
      <c r="K1574" s="224"/>
      <c r="L1574" s="224"/>
      <c r="M1574" s="133"/>
      <c r="V1574" s="3" t="s">
        <v>1585</v>
      </c>
      <c r="W1574" s="4">
        <v>1755</v>
      </c>
      <c r="AD1574"/>
      <c r="AE1574"/>
    </row>
    <row r="1575" spans="1:31" x14ac:dyDescent="0.25">
      <c r="A1575" s="28" t="s">
        <v>12006</v>
      </c>
      <c r="B1575" s="28"/>
      <c r="C1575" s="28" t="s">
        <v>4404</v>
      </c>
      <c r="D1575" s="29">
        <v>9180</v>
      </c>
      <c r="E1575" s="29"/>
      <c r="F1575" s="28" t="s">
        <v>7691</v>
      </c>
      <c r="G1575" s="29"/>
      <c r="H1575" s="29"/>
      <c r="I1575" s="28" t="s">
        <v>9517</v>
      </c>
      <c r="J1575" s="29"/>
      <c r="K1575" s="224"/>
      <c r="L1575" s="224"/>
      <c r="M1575" s="133"/>
      <c r="V1575" s="3" t="s">
        <v>1586</v>
      </c>
      <c r="W1575" s="4">
        <v>1755</v>
      </c>
      <c r="AD1575"/>
      <c r="AE1575"/>
    </row>
    <row r="1576" spans="1:31" x14ac:dyDescent="0.25">
      <c r="A1576" s="28" t="s">
        <v>12007</v>
      </c>
      <c r="B1576" s="28"/>
      <c r="C1576" s="28" t="s">
        <v>4405</v>
      </c>
      <c r="D1576" s="29">
        <v>9182</v>
      </c>
      <c r="E1576" s="29"/>
      <c r="F1576" s="28" t="s">
        <v>7692</v>
      </c>
      <c r="G1576" s="29">
        <v>32490</v>
      </c>
      <c r="H1576" s="29"/>
      <c r="I1576" s="28" t="s">
        <v>9518</v>
      </c>
      <c r="J1576" s="29">
        <v>226500</v>
      </c>
      <c r="K1576" s="224"/>
      <c r="L1576" s="224"/>
      <c r="M1576" s="133"/>
      <c r="V1576" s="3" t="s">
        <v>1587</v>
      </c>
      <c r="W1576" s="4">
        <v>1755</v>
      </c>
      <c r="AD1576"/>
      <c r="AE1576"/>
    </row>
    <row r="1577" spans="1:31" x14ac:dyDescent="0.25">
      <c r="A1577" s="28" t="s">
        <v>12008</v>
      </c>
      <c r="B1577" s="28"/>
      <c r="C1577" s="28" t="s">
        <v>4406</v>
      </c>
      <c r="D1577" s="29">
        <v>9182</v>
      </c>
      <c r="E1577" s="29"/>
      <c r="F1577" s="28" t="s">
        <v>7693</v>
      </c>
      <c r="G1577" s="29">
        <v>32500</v>
      </c>
      <c r="H1577" s="29"/>
      <c r="I1577" s="28" t="s">
        <v>9519</v>
      </c>
      <c r="J1577" s="29">
        <v>227300</v>
      </c>
      <c r="K1577" s="224"/>
      <c r="L1577" s="224"/>
      <c r="M1577" s="133"/>
      <c r="V1577" s="3" t="s">
        <v>1588</v>
      </c>
      <c r="W1577" s="4">
        <v>1755</v>
      </c>
      <c r="AD1577"/>
      <c r="AE1577"/>
    </row>
    <row r="1578" spans="1:31" x14ac:dyDescent="0.25">
      <c r="A1578" s="28" t="s">
        <v>12009</v>
      </c>
      <c r="B1578" s="28"/>
      <c r="C1578" s="28" t="s">
        <v>4407</v>
      </c>
      <c r="D1578" s="29">
        <v>9184</v>
      </c>
      <c r="E1578" s="29"/>
      <c r="F1578" s="28" t="s">
        <v>7694</v>
      </c>
      <c r="G1578" s="29">
        <v>32140</v>
      </c>
      <c r="H1578" s="29"/>
      <c r="I1578" s="28" t="s">
        <v>9520</v>
      </c>
      <c r="J1578" s="29">
        <v>233300</v>
      </c>
      <c r="K1578" s="224"/>
      <c r="L1578" s="224"/>
      <c r="M1578" s="133"/>
      <c r="V1578" s="3" t="s">
        <v>1589</v>
      </c>
      <c r="W1578" s="4">
        <v>1755</v>
      </c>
      <c r="AD1578"/>
      <c r="AE1578"/>
    </row>
    <row r="1579" spans="1:31" x14ac:dyDescent="0.25">
      <c r="A1579" s="28" t="s">
        <v>12010</v>
      </c>
      <c r="B1579" s="28"/>
      <c r="C1579" s="28" t="s">
        <v>4408</v>
      </c>
      <c r="D1579" s="29">
        <v>9184</v>
      </c>
      <c r="E1579" s="29"/>
      <c r="F1579" s="28" t="s">
        <v>7695</v>
      </c>
      <c r="G1579" s="29">
        <v>32160</v>
      </c>
      <c r="H1579" s="29"/>
      <c r="I1579" s="28" t="s">
        <v>9521</v>
      </c>
      <c r="J1579" s="29">
        <v>236600</v>
      </c>
      <c r="K1579" s="224"/>
      <c r="L1579" s="224"/>
      <c r="M1579" s="133"/>
      <c r="V1579" s="3" t="s">
        <v>1590</v>
      </c>
      <c r="W1579" s="4">
        <v>1755</v>
      </c>
      <c r="AD1579"/>
      <c r="AE1579"/>
    </row>
    <row r="1580" spans="1:31" x14ac:dyDescent="0.25">
      <c r="A1580" s="28" t="s">
        <v>12011</v>
      </c>
      <c r="B1580" s="28"/>
      <c r="C1580" s="28" t="s">
        <v>4409</v>
      </c>
      <c r="D1580" s="29">
        <v>9185</v>
      </c>
      <c r="E1580" s="29"/>
      <c r="F1580" s="28" t="s">
        <v>7696</v>
      </c>
      <c r="G1580" s="29">
        <v>32180</v>
      </c>
      <c r="H1580" s="29"/>
      <c r="I1580" s="28" t="s">
        <v>9522</v>
      </c>
      <c r="J1580" s="29">
        <v>239500</v>
      </c>
      <c r="K1580" s="224"/>
      <c r="L1580" s="224"/>
      <c r="M1580" s="133"/>
      <c r="V1580" s="3" t="s">
        <v>1591</v>
      </c>
      <c r="W1580" s="4">
        <v>1755</v>
      </c>
      <c r="AD1580"/>
      <c r="AE1580"/>
    </row>
    <row r="1581" spans="1:31" x14ac:dyDescent="0.25">
      <c r="A1581" s="28" t="s">
        <v>12012</v>
      </c>
      <c r="B1581" s="28"/>
      <c r="C1581" s="28" t="s">
        <v>4410</v>
      </c>
      <c r="D1581" s="29">
        <v>9186</v>
      </c>
      <c r="E1581" s="29"/>
      <c r="F1581" s="28" t="s">
        <v>7697</v>
      </c>
      <c r="G1581" s="29">
        <v>32300</v>
      </c>
      <c r="H1581" s="29"/>
      <c r="I1581" s="28" t="s">
        <v>9523</v>
      </c>
      <c r="J1581" s="29">
        <v>241400</v>
      </c>
      <c r="K1581" s="224"/>
      <c r="L1581" s="224"/>
      <c r="M1581" s="133"/>
      <c r="V1581" s="3" t="s">
        <v>1592</v>
      </c>
      <c r="W1581" s="4">
        <v>1755</v>
      </c>
      <c r="AD1581"/>
      <c r="AE1581"/>
    </row>
    <row r="1582" spans="1:31" x14ac:dyDescent="0.25">
      <c r="A1582" s="28" t="s">
        <v>12013</v>
      </c>
      <c r="B1582" s="28"/>
      <c r="C1582" s="28" t="s">
        <v>4411</v>
      </c>
      <c r="D1582" s="29">
        <v>9186</v>
      </c>
      <c r="E1582" s="29"/>
      <c r="F1582" s="28" t="s">
        <v>7698</v>
      </c>
      <c r="G1582" s="29"/>
      <c r="H1582" s="29"/>
      <c r="I1582" s="28" t="s">
        <v>9524</v>
      </c>
      <c r="J1582" s="29"/>
      <c r="K1582" s="224"/>
      <c r="L1582" s="224"/>
      <c r="M1582" s="133"/>
      <c r="V1582" s="3" t="s">
        <v>1593</v>
      </c>
      <c r="W1582" s="4">
        <v>1755</v>
      </c>
      <c r="AD1582"/>
      <c r="AE1582"/>
    </row>
    <row r="1583" spans="1:31" x14ac:dyDescent="0.25">
      <c r="A1583" s="28" t="s">
        <v>12014</v>
      </c>
      <c r="B1583" s="28"/>
      <c r="C1583" s="28" t="s">
        <v>4412</v>
      </c>
      <c r="D1583" s="29">
        <v>9188</v>
      </c>
      <c r="E1583" s="29"/>
      <c r="F1583" s="28" t="s">
        <v>7699</v>
      </c>
      <c r="G1583" s="29"/>
      <c r="H1583" s="29"/>
      <c r="I1583" s="28" t="s">
        <v>9525</v>
      </c>
      <c r="J1583" s="29">
        <v>252000</v>
      </c>
      <c r="K1583" s="224"/>
      <c r="L1583" s="224"/>
      <c r="M1583" s="133"/>
      <c r="V1583" s="3" t="s">
        <v>1594</v>
      </c>
      <c r="W1583" s="4">
        <v>1755</v>
      </c>
      <c r="AD1583"/>
      <c r="AE1583"/>
    </row>
    <row r="1584" spans="1:31" x14ac:dyDescent="0.25">
      <c r="A1584" s="28" t="s">
        <v>12015</v>
      </c>
      <c r="B1584" s="28"/>
      <c r="C1584" s="28" t="s">
        <v>4413</v>
      </c>
      <c r="D1584" s="29">
        <v>9189</v>
      </c>
      <c r="E1584" s="29"/>
      <c r="F1584" s="28" t="s">
        <v>7700</v>
      </c>
      <c r="G1584" s="29"/>
      <c r="H1584" s="29"/>
      <c r="I1584" s="28" t="s">
        <v>9526</v>
      </c>
      <c r="J1584" s="29">
        <v>247000</v>
      </c>
      <c r="K1584" s="224"/>
      <c r="L1584" s="224"/>
      <c r="M1584" s="133"/>
      <c r="V1584" s="3" t="s">
        <v>1595</v>
      </c>
      <c r="W1584" s="4">
        <v>1755</v>
      </c>
      <c r="AD1584"/>
      <c r="AE1584"/>
    </row>
    <row r="1585" spans="1:31" x14ac:dyDescent="0.25">
      <c r="A1585" s="28" t="s">
        <v>12016</v>
      </c>
      <c r="B1585" s="28"/>
      <c r="C1585" s="28" t="s">
        <v>4414</v>
      </c>
      <c r="D1585" s="29">
        <v>9188</v>
      </c>
      <c r="E1585" s="29"/>
      <c r="F1585" s="28" t="s">
        <v>7701</v>
      </c>
      <c r="G1585" s="29">
        <v>32300</v>
      </c>
      <c r="H1585" s="29"/>
      <c r="I1585" s="28" t="s">
        <v>9527</v>
      </c>
      <c r="J1585" s="29">
        <v>226000</v>
      </c>
      <c r="K1585" s="224"/>
      <c r="L1585" s="224"/>
      <c r="M1585" s="133"/>
      <c r="V1585" s="3" t="s">
        <v>1596</v>
      </c>
      <c r="W1585" s="4">
        <v>1755</v>
      </c>
      <c r="AD1585"/>
      <c r="AE1585"/>
    </row>
    <row r="1586" spans="1:31" x14ac:dyDescent="0.25">
      <c r="A1586" s="28" t="s">
        <v>12017</v>
      </c>
      <c r="B1586" s="28"/>
      <c r="C1586" s="28" t="s">
        <v>4415</v>
      </c>
      <c r="D1586" s="29">
        <v>9188</v>
      </c>
      <c r="E1586" s="29"/>
      <c r="F1586" s="28" t="s">
        <v>7702</v>
      </c>
      <c r="G1586" s="29">
        <v>32350</v>
      </c>
      <c r="H1586" s="29"/>
      <c r="I1586" s="28" t="s">
        <v>9528</v>
      </c>
      <c r="J1586" s="29">
        <v>221700</v>
      </c>
      <c r="K1586" s="224"/>
      <c r="L1586" s="224"/>
      <c r="M1586" s="133"/>
      <c r="V1586" s="3" t="s">
        <v>1597</v>
      </c>
      <c r="W1586" s="4">
        <v>1755</v>
      </c>
      <c r="AD1586"/>
      <c r="AE1586"/>
    </row>
    <row r="1587" spans="1:31" x14ac:dyDescent="0.25">
      <c r="A1587" s="28" t="s">
        <v>12018</v>
      </c>
      <c r="B1587" s="28"/>
      <c r="C1587" s="28" t="s">
        <v>4416</v>
      </c>
      <c r="D1587" s="29">
        <v>9188</v>
      </c>
      <c r="E1587" s="29"/>
      <c r="F1587" s="28" t="s">
        <v>7703</v>
      </c>
      <c r="G1587" s="29"/>
      <c r="H1587" s="29"/>
      <c r="I1587" s="28" t="s">
        <v>9529</v>
      </c>
      <c r="J1587" s="29">
        <v>220000</v>
      </c>
      <c r="K1587" s="224"/>
      <c r="L1587" s="224"/>
      <c r="M1587" s="133"/>
      <c r="V1587" s="3" t="s">
        <v>1598</v>
      </c>
      <c r="W1587" s="4">
        <v>1755</v>
      </c>
      <c r="AD1587"/>
      <c r="AE1587"/>
    </row>
    <row r="1588" spans="1:31" x14ac:dyDescent="0.25">
      <c r="A1588" s="28" t="s">
        <v>12019</v>
      </c>
      <c r="B1588" s="28"/>
      <c r="C1588" s="28" t="s">
        <v>4417</v>
      </c>
      <c r="D1588" s="29">
        <v>9188</v>
      </c>
      <c r="E1588" s="29"/>
      <c r="F1588" s="28" t="s">
        <v>7704</v>
      </c>
      <c r="G1588" s="29">
        <v>32380</v>
      </c>
      <c r="H1588" s="29"/>
      <c r="I1588" s="28" t="s">
        <v>9530</v>
      </c>
      <c r="J1588" s="29">
        <v>219000</v>
      </c>
      <c r="K1588" s="224"/>
      <c r="L1588" s="224"/>
      <c r="M1588" s="133"/>
      <c r="V1588" s="3" t="s">
        <v>1599</v>
      </c>
      <c r="W1588" s="4">
        <v>1755</v>
      </c>
      <c r="AD1588"/>
      <c r="AE1588"/>
    </row>
    <row r="1589" spans="1:31" x14ac:dyDescent="0.25">
      <c r="A1589" s="28" t="s">
        <v>12020</v>
      </c>
      <c r="B1589" s="28"/>
      <c r="C1589" s="28" t="s">
        <v>4418</v>
      </c>
      <c r="D1589" s="29">
        <v>9188</v>
      </c>
      <c r="E1589" s="29"/>
      <c r="F1589" s="28" t="s">
        <v>7705</v>
      </c>
      <c r="G1589" s="29"/>
      <c r="H1589" s="29"/>
      <c r="I1589" s="28" t="s">
        <v>9531</v>
      </c>
      <c r="J1589" s="29"/>
      <c r="K1589" s="224"/>
      <c r="L1589" s="224"/>
      <c r="M1589" s="133"/>
      <c r="V1589" s="3" t="s">
        <v>1600</v>
      </c>
      <c r="W1589" s="4">
        <v>1755</v>
      </c>
      <c r="AD1589"/>
      <c r="AE1589"/>
    </row>
    <row r="1590" spans="1:31" x14ac:dyDescent="0.25">
      <c r="A1590" s="28" t="s">
        <v>12021</v>
      </c>
      <c r="B1590" s="28"/>
      <c r="C1590" s="28" t="s">
        <v>4419</v>
      </c>
      <c r="D1590" s="29">
        <v>9187</v>
      </c>
      <c r="E1590" s="29"/>
      <c r="F1590" s="28" t="s">
        <v>7706</v>
      </c>
      <c r="G1590" s="29">
        <v>32570</v>
      </c>
      <c r="H1590" s="29"/>
      <c r="I1590" s="28" t="s">
        <v>9532</v>
      </c>
      <c r="J1590" s="29">
        <v>227300</v>
      </c>
      <c r="K1590" s="224"/>
      <c r="L1590" s="224"/>
      <c r="M1590" s="133"/>
      <c r="V1590" s="3" t="s">
        <v>1601</v>
      </c>
      <c r="W1590" s="4">
        <v>1755</v>
      </c>
      <c r="AD1590"/>
      <c r="AE1590"/>
    </row>
    <row r="1591" spans="1:31" x14ac:dyDescent="0.25">
      <c r="A1591" s="28" t="s">
        <v>12022</v>
      </c>
      <c r="B1591" s="28"/>
      <c r="C1591" s="28" t="s">
        <v>4420</v>
      </c>
      <c r="D1591" s="29">
        <v>9187</v>
      </c>
      <c r="E1591" s="29"/>
      <c r="F1591" s="28" t="s">
        <v>7707</v>
      </c>
      <c r="G1591" s="29">
        <v>32950</v>
      </c>
      <c r="H1591" s="29"/>
      <c r="I1591" s="28" t="s">
        <v>9533</v>
      </c>
      <c r="J1591" s="29">
        <v>229500</v>
      </c>
      <c r="K1591" s="224"/>
      <c r="L1591" s="224"/>
      <c r="M1591" s="133"/>
      <c r="V1591" s="3" t="s">
        <v>1602</v>
      </c>
      <c r="W1591" s="4">
        <v>1755</v>
      </c>
      <c r="AD1591"/>
      <c r="AE1591"/>
    </row>
    <row r="1592" spans="1:31" x14ac:dyDescent="0.25">
      <c r="A1592" s="28" t="s">
        <v>12023</v>
      </c>
      <c r="B1592" s="28"/>
      <c r="C1592" s="28" t="s">
        <v>4421</v>
      </c>
      <c r="D1592" s="29">
        <v>9185</v>
      </c>
      <c r="E1592" s="29"/>
      <c r="F1592" s="28" t="s">
        <v>7708</v>
      </c>
      <c r="G1592" s="29">
        <v>32900</v>
      </c>
      <c r="H1592" s="29"/>
      <c r="I1592" s="28" t="s">
        <v>9534</v>
      </c>
      <c r="J1592" s="29">
        <v>230000</v>
      </c>
      <c r="K1592" s="224"/>
      <c r="L1592" s="224"/>
      <c r="M1592" s="133"/>
      <c r="V1592" s="3" t="s">
        <v>1603</v>
      </c>
      <c r="W1592" s="4">
        <v>1755</v>
      </c>
      <c r="AD1592"/>
      <c r="AE1592"/>
    </row>
    <row r="1593" spans="1:31" x14ac:dyDescent="0.25">
      <c r="A1593" s="28" t="s">
        <v>12024</v>
      </c>
      <c r="B1593" s="28"/>
      <c r="C1593" s="28" t="s">
        <v>4422</v>
      </c>
      <c r="D1593" s="29">
        <v>9185</v>
      </c>
      <c r="E1593" s="29"/>
      <c r="F1593" s="28" t="s">
        <v>7709</v>
      </c>
      <c r="G1593" s="29">
        <v>32980</v>
      </c>
      <c r="H1593" s="29"/>
      <c r="I1593" s="28" t="s">
        <v>9535</v>
      </c>
      <c r="J1593" s="29">
        <v>232300</v>
      </c>
      <c r="K1593" s="224"/>
      <c r="L1593" s="224"/>
      <c r="M1593" s="133"/>
      <c r="V1593" s="3" t="s">
        <v>1604</v>
      </c>
      <c r="W1593" s="4">
        <v>1755</v>
      </c>
      <c r="AD1593"/>
      <c r="AE1593"/>
    </row>
    <row r="1594" spans="1:31" x14ac:dyDescent="0.25">
      <c r="A1594" s="28" t="s">
        <v>12025</v>
      </c>
      <c r="B1594" s="28"/>
      <c r="C1594" s="28" t="s">
        <v>4423</v>
      </c>
      <c r="D1594" s="29">
        <v>9184</v>
      </c>
      <c r="E1594" s="29"/>
      <c r="F1594" s="28" t="s">
        <v>7710</v>
      </c>
      <c r="G1594" s="29">
        <v>33030</v>
      </c>
      <c r="H1594" s="29"/>
      <c r="I1594" s="28" t="s">
        <v>9536</v>
      </c>
      <c r="J1594" s="29">
        <v>234100</v>
      </c>
      <c r="K1594" s="224"/>
      <c r="L1594" s="224"/>
      <c r="M1594" s="133"/>
      <c r="V1594" s="3" t="s">
        <v>1605</v>
      </c>
      <c r="W1594" s="4">
        <v>1755</v>
      </c>
      <c r="AD1594"/>
      <c r="AE1594"/>
    </row>
    <row r="1595" spans="1:31" x14ac:dyDescent="0.25">
      <c r="A1595" s="28" t="s">
        <v>12026</v>
      </c>
      <c r="B1595" s="28"/>
      <c r="C1595" s="28" t="s">
        <v>4424</v>
      </c>
      <c r="D1595" s="29">
        <v>9184</v>
      </c>
      <c r="E1595" s="29"/>
      <c r="F1595" s="28" t="s">
        <v>7711</v>
      </c>
      <c r="G1595" s="29">
        <v>33000</v>
      </c>
      <c r="H1595" s="29"/>
      <c r="I1595" s="28" t="s">
        <v>9537</v>
      </c>
      <c r="J1595" s="29">
        <v>235800</v>
      </c>
      <c r="K1595" s="224"/>
      <c r="L1595" s="224"/>
      <c r="M1595" s="133"/>
      <c r="V1595" s="3" t="s">
        <v>1606</v>
      </c>
      <c r="W1595" s="4">
        <v>1755</v>
      </c>
      <c r="AD1595"/>
      <c r="AE1595"/>
    </row>
    <row r="1596" spans="1:31" x14ac:dyDescent="0.25">
      <c r="A1596" s="28" t="s">
        <v>12027</v>
      </c>
      <c r="B1596" s="28"/>
      <c r="C1596" s="28" t="s">
        <v>4425</v>
      </c>
      <c r="D1596" s="29">
        <v>9184</v>
      </c>
      <c r="E1596" s="29"/>
      <c r="F1596" s="28" t="s">
        <v>7712</v>
      </c>
      <c r="G1596" s="29"/>
      <c r="H1596" s="29"/>
      <c r="I1596" s="28" t="s">
        <v>9538</v>
      </c>
      <c r="J1596" s="29"/>
      <c r="K1596" s="224"/>
      <c r="L1596" s="224"/>
      <c r="M1596" s="133"/>
      <c r="V1596" s="3" t="s">
        <v>1607</v>
      </c>
      <c r="W1596" s="4">
        <v>1755</v>
      </c>
      <c r="AD1596"/>
      <c r="AE1596"/>
    </row>
    <row r="1597" spans="1:31" x14ac:dyDescent="0.25">
      <c r="A1597" s="28" t="s">
        <v>12028</v>
      </c>
      <c r="B1597" s="28"/>
      <c r="C1597" s="28" t="s">
        <v>4426</v>
      </c>
      <c r="D1597" s="29">
        <v>9184</v>
      </c>
      <c r="E1597" s="29"/>
      <c r="F1597" s="28" t="s">
        <v>7713</v>
      </c>
      <c r="G1597" s="29">
        <v>33140</v>
      </c>
      <c r="H1597" s="29"/>
      <c r="I1597" s="28" t="s">
        <v>9539</v>
      </c>
      <c r="J1597" s="29">
        <v>233900</v>
      </c>
      <c r="K1597" s="224"/>
      <c r="L1597" s="224"/>
      <c r="M1597" s="133"/>
      <c r="V1597" s="3" t="s">
        <v>1608</v>
      </c>
      <c r="W1597" s="4">
        <v>1755</v>
      </c>
      <c r="AD1597"/>
      <c r="AE1597"/>
    </row>
    <row r="1598" spans="1:31" x14ac:dyDescent="0.25">
      <c r="A1598" s="28" t="s">
        <v>12029</v>
      </c>
      <c r="B1598" s="28"/>
      <c r="C1598" s="28" t="s">
        <v>4427</v>
      </c>
      <c r="D1598" s="29">
        <v>9184</v>
      </c>
      <c r="E1598" s="29"/>
      <c r="F1598" s="28" t="s">
        <v>7714</v>
      </c>
      <c r="G1598" s="29">
        <v>33150</v>
      </c>
      <c r="H1598" s="29"/>
      <c r="I1598" s="28" t="s">
        <v>9540</v>
      </c>
      <c r="J1598" s="29">
        <v>231500</v>
      </c>
      <c r="K1598" s="224"/>
      <c r="L1598" s="224"/>
      <c r="M1598" s="133"/>
      <c r="V1598" s="3" t="s">
        <v>1609</v>
      </c>
      <c r="W1598" s="4">
        <v>1755</v>
      </c>
      <c r="AD1598"/>
      <c r="AE1598"/>
    </row>
    <row r="1599" spans="1:31" x14ac:dyDescent="0.25">
      <c r="A1599" s="28" t="s">
        <v>12030</v>
      </c>
      <c r="B1599" s="28"/>
      <c r="C1599" s="28" t="s">
        <v>4428</v>
      </c>
      <c r="D1599" s="29">
        <v>9186</v>
      </c>
      <c r="E1599" s="29"/>
      <c r="F1599" s="28" t="s">
        <v>7715</v>
      </c>
      <c r="G1599" s="29">
        <v>33160</v>
      </c>
      <c r="H1599" s="29"/>
      <c r="I1599" s="28" t="s">
        <v>9541</v>
      </c>
      <c r="J1599" s="29">
        <v>232200</v>
      </c>
      <c r="K1599" s="224"/>
      <c r="L1599" s="224"/>
      <c r="M1599" s="133"/>
      <c r="V1599" s="3" t="s">
        <v>1610</v>
      </c>
      <c r="W1599" s="4">
        <v>1755</v>
      </c>
      <c r="AD1599"/>
      <c r="AE1599"/>
    </row>
    <row r="1600" spans="1:31" x14ac:dyDescent="0.25">
      <c r="A1600" s="28" t="s">
        <v>12031</v>
      </c>
      <c r="B1600" s="28"/>
      <c r="C1600" s="28" t="s">
        <v>4429</v>
      </c>
      <c r="D1600" s="29">
        <v>9186</v>
      </c>
      <c r="E1600" s="29"/>
      <c r="F1600" s="28" t="s">
        <v>7716</v>
      </c>
      <c r="G1600" s="29">
        <v>33240</v>
      </c>
      <c r="H1600" s="29"/>
      <c r="I1600" s="28" t="s">
        <v>9542</v>
      </c>
      <c r="J1600" s="29">
        <v>232900</v>
      </c>
      <c r="K1600" s="224"/>
      <c r="L1600" s="224"/>
      <c r="M1600" s="133"/>
      <c r="V1600" s="3" t="s">
        <v>1611</v>
      </c>
      <c r="W1600" s="4">
        <v>1755</v>
      </c>
      <c r="AD1600"/>
      <c r="AE1600"/>
    </row>
    <row r="1601" spans="1:31" x14ac:dyDescent="0.25">
      <c r="A1601" s="28" t="s">
        <v>12032</v>
      </c>
      <c r="B1601" s="28"/>
      <c r="C1601" s="28" t="s">
        <v>4430</v>
      </c>
      <c r="D1601" s="29">
        <v>9184</v>
      </c>
      <c r="E1601" s="29"/>
      <c r="F1601" s="28" t="s">
        <v>7717</v>
      </c>
      <c r="G1601" s="29">
        <v>33270</v>
      </c>
      <c r="H1601" s="29"/>
      <c r="I1601" s="28" t="s">
        <v>9543</v>
      </c>
      <c r="J1601" s="29">
        <v>235800</v>
      </c>
      <c r="K1601" s="224"/>
      <c r="L1601" s="224"/>
      <c r="M1601" s="133"/>
      <c r="V1601" s="3" t="s">
        <v>1612</v>
      </c>
      <c r="W1601" s="4">
        <v>1755</v>
      </c>
      <c r="AD1601"/>
      <c r="AE1601"/>
    </row>
    <row r="1602" spans="1:31" x14ac:dyDescent="0.25">
      <c r="A1602" s="28" t="s">
        <v>12033</v>
      </c>
      <c r="B1602" s="28"/>
      <c r="C1602" s="28" t="s">
        <v>4431</v>
      </c>
      <c r="D1602" s="29">
        <v>9183</v>
      </c>
      <c r="E1602" s="29"/>
      <c r="F1602" s="28" t="s">
        <v>7718</v>
      </c>
      <c r="G1602" s="29">
        <v>33250</v>
      </c>
      <c r="H1602" s="29"/>
      <c r="I1602" s="28" t="s">
        <v>9544</v>
      </c>
      <c r="J1602" s="29">
        <v>237000</v>
      </c>
      <c r="K1602" s="224"/>
      <c r="L1602" s="224"/>
      <c r="M1602" s="133"/>
      <c r="V1602" s="3" t="s">
        <v>1613</v>
      </c>
      <c r="W1602" s="4">
        <v>1755</v>
      </c>
      <c r="AD1602"/>
      <c r="AE1602"/>
    </row>
    <row r="1603" spans="1:31" x14ac:dyDescent="0.25">
      <c r="A1603" s="28" t="s">
        <v>12034</v>
      </c>
      <c r="B1603" s="28"/>
      <c r="C1603" s="28" t="s">
        <v>4432</v>
      </c>
      <c r="D1603" s="29">
        <v>9183</v>
      </c>
      <c r="E1603" s="29"/>
      <c r="F1603" s="28" t="s">
        <v>7719</v>
      </c>
      <c r="G1603" s="29"/>
      <c r="H1603" s="29"/>
      <c r="I1603" s="28" t="s">
        <v>9545</v>
      </c>
      <c r="J1603" s="29"/>
      <c r="K1603" s="224"/>
      <c r="L1603" s="224"/>
      <c r="M1603" s="133"/>
      <c r="V1603" s="3" t="s">
        <v>1614</v>
      </c>
      <c r="W1603" s="4">
        <v>1755</v>
      </c>
      <c r="AD1603"/>
      <c r="AE1603"/>
    </row>
    <row r="1604" spans="1:31" x14ac:dyDescent="0.25">
      <c r="A1604" s="28" t="s">
        <v>12035</v>
      </c>
      <c r="B1604" s="28"/>
      <c r="C1604" s="28" t="s">
        <v>4433</v>
      </c>
      <c r="D1604" s="29">
        <v>9183</v>
      </c>
      <c r="E1604" s="29"/>
      <c r="F1604" s="28" t="s">
        <v>7720</v>
      </c>
      <c r="G1604" s="29">
        <v>33380</v>
      </c>
      <c r="H1604" s="29"/>
      <c r="I1604" s="28" t="s">
        <v>9546</v>
      </c>
      <c r="J1604" s="29"/>
      <c r="K1604" s="224"/>
      <c r="L1604" s="224"/>
      <c r="M1604" s="133"/>
      <c r="V1604" s="3" t="s">
        <v>1615</v>
      </c>
      <c r="W1604" s="4">
        <v>1755</v>
      </c>
      <c r="AD1604"/>
      <c r="AE1604"/>
    </row>
    <row r="1605" spans="1:31" x14ac:dyDescent="0.25">
      <c r="A1605" s="28" t="s">
        <v>12036</v>
      </c>
      <c r="B1605" s="28"/>
      <c r="C1605" s="28" t="s">
        <v>4434</v>
      </c>
      <c r="D1605" s="29">
        <v>9185</v>
      </c>
      <c r="E1605" s="29"/>
      <c r="F1605" s="28" t="s">
        <v>7721</v>
      </c>
      <c r="G1605" s="29">
        <v>33390</v>
      </c>
      <c r="H1605" s="29"/>
      <c r="I1605" s="28" t="s">
        <v>9547</v>
      </c>
      <c r="J1605" s="29">
        <v>214500</v>
      </c>
      <c r="K1605" s="224"/>
      <c r="L1605" s="224"/>
      <c r="M1605" s="133"/>
      <c r="V1605" s="3" t="s">
        <v>1616</v>
      </c>
      <c r="W1605" s="4">
        <v>1755</v>
      </c>
      <c r="AD1605"/>
      <c r="AE1605"/>
    </row>
    <row r="1606" spans="1:31" x14ac:dyDescent="0.25">
      <c r="A1606" s="28" t="s">
        <v>12037</v>
      </c>
      <c r="B1606" s="28"/>
      <c r="C1606" s="28" t="s">
        <v>4435</v>
      </c>
      <c r="D1606" s="29">
        <v>9184</v>
      </c>
      <c r="E1606" s="29"/>
      <c r="F1606" s="28" t="s">
        <v>7722</v>
      </c>
      <c r="G1606" s="29">
        <v>33360</v>
      </c>
      <c r="H1606" s="29"/>
      <c r="I1606" s="28" t="s">
        <v>9548</v>
      </c>
      <c r="J1606" s="29">
        <v>217000</v>
      </c>
      <c r="K1606" s="224"/>
      <c r="L1606" s="224"/>
      <c r="M1606" s="133"/>
      <c r="V1606" s="3" t="s">
        <v>1617</v>
      </c>
      <c r="W1606" s="4">
        <v>1755</v>
      </c>
      <c r="AD1606"/>
      <c r="AE1606"/>
    </row>
    <row r="1607" spans="1:31" x14ac:dyDescent="0.25">
      <c r="A1607" s="28" t="s">
        <v>12038</v>
      </c>
      <c r="B1607" s="28"/>
      <c r="C1607" s="28" t="s">
        <v>4436</v>
      </c>
      <c r="D1607" s="29">
        <v>9184</v>
      </c>
      <c r="E1607" s="29"/>
      <c r="F1607" s="28" t="s">
        <v>7723</v>
      </c>
      <c r="G1607" s="29"/>
      <c r="H1607" s="29"/>
      <c r="I1607" s="28" t="s">
        <v>9549</v>
      </c>
      <c r="J1607" s="29">
        <v>220500</v>
      </c>
      <c r="K1607" s="224"/>
      <c r="L1607" s="224"/>
      <c r="M1607" s="133"/>
      <c r="V1607" s="3" t="s">
        <v>1618</v>
      </c>
      <c r="W1607" s="4">
        <v>1755</v>
      </c>
      <c r="AD1607"/>
      <c r="AE1607"/>
    </row>
    <row r="1608" spans="1:31" x14ac:dyDescent="0.25">
      <c r="A1608" s="28" t="s">
        <v>12039</v>
      </c>
      <c r="B1608" s="28"/>
      <c r="C1608" s="28" t="s">
        <v>4437</v>
      </c>
      <c r="D1608" s="29">
        <v>9186</v>
      </c>
      <c r="E1608" s="29"/>
      <c r="F1608" s="28" t="s">
        <v>7724</v>
      </c>
      <c r="G1608" s="29">
        <v>33460</v>
      </c>
      <c r="H1608" s="29"/>
      <c r="I1608" s="28" t="s">
        <v>9550</v>
      </c>
      <c r="J1608" s="29">
        <v>222500</v>
      </c>
      <c r="K1608" s="224"/>
      <c r="L1608" s="224"/>
      <c r="M1608" s="133"/>
      <c r="V1608" s="3" t="s">
        <v>1619</v>
      </c>
      <c r="W1608" s="4">
        <v>1755</v>
      </c>
      <c r="AD1608"/>
      <c r="AE1608"/>
    </row>
    <row r="1609" spans="1:31" x14ac:dyDescent="0.25">
      <c r="A1609" s="28" t="s">
        <v>12040</v>
      </c>
      <c r="B1609" s="28"/>
      <c r="C1609" s="28" t="s">
        <v>4438</v>
      </c>
      <c r="D1609" s="29">
        <v>9187</v>
      </c>
      <c r="E1609" s="29"/>
      <c r="F1609" s="28" t="s">
        <v>7725</v>
      </c>
      <c r="G1609" s="29">
        <v>33450</v>
      </c>
      <c r="H1609" s="29"/>
      <c r="I1609" s="28" t="s">
        <v>9551</v>
      </c>
      <c r="J1609" s="29">
        <v>225000</v>
      </c>
      <c r="K1609" s="224"/>
      <c r="L1609" s="224"/>
      <c r="M1609" s="133"/>
      <c r="V1609" s="3" t="s">
        <v>1620</v>
      </c>
      <c r="W1609" s="4">
        <v>1755</v>
      </c>
      <c r="AD1609"/>
      <c r="AE1609"/>
    </row>
    <row r="1610" spans="1:31" x14ac:dyDescent="0.25">
      <c r="A1610" s="28" t="s">
        <v>12041</v>
      </c>
      <c r="B1610" s="28"/>
      <c r="C1610" s="28" t="s">
        <v>4439</v>
      </c>
      <c r="D1610" s="29">
        <v>9187</v>
      </c>
      <c r="E1610" s="29"/>
      <c r="F1610" s="28" t="s">
        <v>7726</v>
      </c>
      <c r="G1610" s="29"/>
      <c r="H1610" s="29"/>
      <c r="I1610" s="28" t="s">
        <v>9552</v>
      </c>
      <c r="J1610" s="29"/>
      <c r="K1610" s="224"/>
      <c r="L1610" s="224"/>
      <c r="M1610" s="133"/>
      <c r="V1610" s="3" t="s">
        <v>1621</v>
      </c>
      <c r="W1610" s="4">
        <v>1755</v>
      </c>
      <c r="AD1610"/>
      <c r="AE1610"/>
    </row>
    <row r="1611" spans="1:31" x14ac:dyDescent="0.25">
      <c r="A1611" s="28" t="s">
        <v>12042</v>
      </c>
      <c r="B1611" s="28"/>
      <c r="C1611" s="28" t="s">
        <v>4440</v>
      </c>
      <c r="D1611" s="29">
        <v>9187</v>
      </c>
      <c r="E1611" s="29"/>
      <c r="F1611" s="28" t="s">
        <v>7727</v>
      </c>
      <c r="G1611" s="29">
        <v>33400</v>
      </c>
      <c r="H1611" s="29"/>
      <c r="I1611" s="28" t="s">
        <v>9553</v>
      </c>
      <c r="J1611" s="29">
        <v>221500</v>
      </c>
      <c r="K1611" s="224"/>
      <c r="L1611" s="224"/>
      <c r="M1611" s="133"/>
      <c r="V1611" s="3" t="s">
        <v>1622</v>
      </c>
      <c r="W1611" s="4">
        <v>1755</v>
      </c>
      <c r="AD1611"/>
      <c r="AE1611"/>
    </row>
    <row r="1612" spans="1:31" x14ac:dyDescent="0.25">
      <c r="A1612" s="28" t="s">
        <v>12043</v>
      </c>
      <c r="B1612" s="28"/>
      <c r="C1612" s="28" t="s">
        <v>4441</v>
      </c>
      <c r="D1612" s="29">
        <v>9187</v>
      </c>
      <c r="E1612" s="29"/>
      <c r="F1612" s="28" t="s">
        <v>7728</v>
      </c>
      <c r="G1612" s="29">
        <v>33410</v>
      </c>
      <c r="H1612" s="29"/>
      <c r="I1612" s="28" t="s">
        <v>9554</v>
      </c>
      <c r="J1612" s="29">
        <v>223600</v>
      </c>
      <c r="K1612" s="224"/>
      <c r="L1612" s="224"/>
      <c r="M1612" s="133"/>
      <c r="V1612" s="3" t="s">
        <v>1623</v>
      </c>
      <c r="W1612" s="4">
        <v>1755</v>
      </c>
      <c r="AD1612"/>
      <c r="AE1612"/>
    </row>
    <row r="1613" spans="1:31" x14ac:dyDescent="0.25">
      <c r="A1613" s="28" t="s">
        <v>12044</v>
      </c>
      <c r="B1613" s="28"/>
      <c r="C1613" s="28" t="s">
        <v>4442</v>
      </c>
      <c r="D1613" s="29">
        <v>9186</v>
      </c>
      <c r="E1613" s="29"/>
      <c r="F1613" s="28" t="s">
        <v>7729</v>
      </c>
      <c r="G1613" s="29">
        <v>33410</v>
      </c>
      <c r="H1613" s="29"/>
      <c r="I1613" s="28" t="s">
        <v>9555</v>
      </c>
      <c r="J1613" s="29">
        <v>230800</v>
      </c>
      <c r="K1613" s="224"/>
      <c r="L1613" s="224"/>
      <c r="M1613" s="133"/>
      <c r="V1613" s="3" t="s">
        <v>1624</v>
      </c>
      <c r="W1613" s="4">
        <v>1755</v>
      </c>
      <c r="AD1613"/>
      <c r="AE1613"/>
    </row>
    <row r="1614" spans="1:31" x14ac:dyDescent="0.25">
      <c r="A1614" s="28" t="s">
        <v>12045</v>
      </c>
      <c r="B1614" s="28"/>
      <c r="C1614" s="28" t="s">
        <v>4443</v>
      </c>
      <c r="D1614" s="29">
        <v>9186</v>
      </c>
      <c r="E1614" s="29"/>
      <c r="F1614" s="28" t="s">
        <v>7730</v>
      </c>
      <c r="G1614" s="29">
        <v>33550</v>
      </c>
      <c r="H1614" s="29"/>
      <c r="I1614" s="28" t="s">
        <v>9556</v>
      </c>
      <c r="J1614" s="29">
        <v>229900</v>
      </c>
      <c r="K1614" s="224"/>
      <c r="L1614" s="224"/>
      <c r="M1614" s="133"/>
      <c r="V1614" s="3" t="s">
        <v>1625</v>
      </c>
      <c r="W1614" s="4">
        <v>1755</v>
      </c>
      <c r="AD1614"/>
      <c r="AE1614"/>
    </row>
    <row r="1615" spans="1:31" x14ac:dyDescent="0.25">
      <c r="A1615" s="28" t="s">
        <v>12046</v>
      </c>
      <c r="B1615" s="28"/>
      <c r="C1615" s="28" t="s">
        <v>4444</v>
      </c>
      <c r="D1615" s="29">
        <v>9187</v>
      </c>
      <c r="E1615" s="29"/>
      <c r="F1615" s="28" t="s">
        <v>7731</v>
      </c>
      <c r="G1615" s="29">
        <v>33460</v>
      </c>
      <c r="H1615" s="29"/>
      <c r="I1615" s="28" t="s">
        <v>9557</v>
      </c>
      <c r="J1615" s="29">
        <v>227700</v>
      </c>
      <c r="K1615" s="224"/>
      <c r="L1615" s="224"/>
      <c r="M1615" s="133"/>
      <c r="V1615" s="3" t="s">
        <v>1626</v>
      </c>
      <c r="W1615" s="4">
        <v>1755</v>
      </c>
      <c r="AD1615"/>
      <c r="AE1615"/>
    </row>
    <row r="1616" spans="1:31" x14ac:dyDescent="0.25">
      <c r="A1616" s="28" t="s">
        <v>12047</v>
      </c>
      <c r="B1616" s="28"/>
      <c r="C1616" s="28" t="s">
        <v>4445</v>
      </c>
      <c r="D1616" s="29">
        <v>9187</v>
      </c>
      <c r="E1616" s="29"/>
      <c r="F1616" s="28" t="s">
        <v>7732</v>
      </c>
      <c r="G1616" s="29">
        <v>33490</v>
      </c>
      <c r="H1616" s="29"/>
      <c r="I1616" s="28" t="s">
        <v>9558</v>
      </c>
      <c r="J1616" s="29">
        <v>231000</v>
      </c>
      <c r="K1616" s="224"/>
      <c r="L1616" s="224"/>
      <c r="M1616" s="133"/>
      <c r="V1616" s="3" t="s">
        <v>1627</v>
      </c>
      <c r="W1616" s="4">
        <v>1755</v>
      </c>
      <c r="AD1616"/>
      <c r="AE1616"/>
    </row>
    <row r="1617" spans="1:31" x14ac:dyDescent="0.25">
      <c r="A1617" s="28" t="s">
        <v>12048</v>
      </c>
      <c r="B1617" s="28"/>
      <c r="C1617" s="28" t="s">
        <v>4446</v>
      </c>
      <c r="D1617" s="29">
        <v>9185</v>
      </c>
      <c r="E1617" s="29"/>
      <c r="F1617" s="28" t="s">
        <v>7733</v>
      </c>
      <c r="G1617" s="29"/>
      <c r="H1617" s="29"/>
      <c r="I1617" s="28" t="s">
        <v>9559</v>
      </c>
      <c r="J1617" s="29"/>
      <c r="K1617" s="224"/>
      <c r="L1617" s="224"/>
      <c r="M1617" s="133"/>
      <c r="V1617" s="3" t="s">
        <v>1628</v>
      </c>
      <c r="W1617" s="4">
        <v>1755</v>
      </c>
      <c r="AD1617"/>
      <c r="AE1617"/>
    </row>
    <row r="1618" spans="1:31" x14ac:dyDescent="0.25">
      <c r="A1618" s="28" t="s">
        <v>12049</v>
      </c>
      <c r="B1618" s="28"/>
      <c r="C1618" s="28" t="s">
        <v>4447</v>
      </c>
      <c r="D1618" s="29">
        <v>9185</v>
      </c>
      <c r="E1618" s="29"/>
      <c r="F1618" s="28" t="s">
        <v>7734</v>
      </c>
      <c r="G1618" s="29">
        <v>33480</v>
      </c>
      <c r="H1618" s="29"/>
      <c r="I1618" s="28" t="s">
        <v>9560</v>
      </c>
      <c r="J1618" s="29">
        <v>228500</v>
      </c>
      <c r="K1618" s="224"/>
      <c r="L1618" s="224"/>
      <c r="M1618" s="133"/>
      <c r="V1618" s="3" t="s">
        <v>1629</v>
      </c>
      <c r="W1618" s="4">
        <v>1755</v>
      </c>
      <c r="AD1618"/>
      <c r="AE1618"/>
    </row>
    <row r="1619" spans="1:31" x14ac:dyDescent="0.25">
      <c r="A1619" s="28" t="s">
        <v>12050</v>
      </c>
      <c r="B1619" s="28"/>
      <c r="C1619" s="28" t="s">
        <v>4448</v>
      </c>
      <c r="D1619" s="29">
        <v>9184</v>
      </c>
      <c r="E1619" s="29"/>
      <c r="F1619" s="28" t="s">
        <v>7735</v>
      </c>
      <c r="G1619" s="29">
        <v>33500</v>
      </c>
      <c r="H1619" s="29"/>
      <c r="I1619" s="28" t="s">
        <v>9561</v>
      </c>
      <c r="J1619" s="29">
        <v>230300</v>
      </c>
      <c r="K1619" s="224"/>
      <c r="L1619" s="224"/>
      <c r="M1619" s="133"/>
      <c r="V1619" s="3" t="s">
        <v>1630</v>
      </c>
      <c r="W1619" s="4">
        <v>1755</v>
      </c>
      <c r="AD1619"/>
      <c r="AE1619"/>
    </row>
    <row r="1620" spans="1:31" x14ac:dyDescent="0.25">
      <c r="A1620" s="28" t="s">
        <v>12051</v>
      </c>
      <c r="B1620" s="28"/>
      <c r="C1620" s="28" t="s">
        <v>4449</v>
      </c>
      <c r="D1620" s="29">
        <v>9185</v>
      </c>
      <c r="E1620" s="29"/>
      <c r="F1620" s="28" t="s">
        <v>7736</v>
      </c>
      <c r="G1620" s="29">
        <v>33550</v>
      </c>
      <c r="H1620" s="29"/>
      <c r="I1620" s="28" t="s">
        <v>9562</v>
      </c>
      <c r="J1620" s="29">
        <v>230700</v>
      </c>
      <c r="K1620" s="224"/>
      <c r="L1620" s="224"/>
      <c r="M1620" s="133"/>
      <c r="V1620" s="3" t="s">
        <v>1631</v>
      </c>
      <c r="W1620" s="4">
        <v>1755</v>
      </c>
      <c r="AD1620"/>
      <c r="AE1620"/>
    </row>
    <row r="1621" spans="1:31" x14ac:dyDescent="0.25">
      <c r="A1621" s="28" t="s">
        <v>12052</v>
      </c>
      <c r="B1621" s="28"/>
      <c r="C1621" s="28" t="s">
        <v>4450</v>
      </c>
      <c r="D1621" s="29">
        <v>9185</v>
      </c>
      <c r="E1621" s="29"/>
      <c r="F1621" s="28" t="s">
        <v>7737</v>
      </c>
      <c r="G1621" s="29">
        <v>33650</v>
      </c>
      <c r="H1621" s="29"/>
      <c r="I1621" s="28" t="s">
        <v>9563</v>
      </c>
      <c r="J1621" s="29">
        <v>233800</v>
      </c>
      <c r="K1621" s="224"/>
      <c r="L1621" s="224"/>
      <c r="M1621" s="133"/>
      <c r="V1621" s="3" t="s">
        <v>1632</v>
      </c>
      <c r="W1621" s="4">
        <v>1755</v>
      </c>
      <c r="AD1621"/>
      <c r="AE1621"/>
    </row>
    <row r="1622" spans="1:31" x14ac:dyDescent="0.25">
      <c r="A1622" s="28" t="s">
        <v>12053</v>
      </c>
      <c r="B1622" s="28"/>
      <c r="C1622" s="28" t="s">
        <v>4451</v>
      </c>
      <c r="D1622" s="29">
        <v>9186</v>
      </c>
      <c r="E1622" s="29"/>
      <c r="F1622" s="28" t="s">
        <v>7738</v>
      </c>
      <c r="G1622" s="29">
        <v>33630</v>
      </c>
      <c r="H1622" s="29"/>
      <c r="I1622" s="28" t="s">
        <v>9564</v>
      </c>
      <c r="J1622" s="29">
        <v>236000</v>
      </c>
      <c r="K1622" s="224"/>
      <c r="L1622" s="224"/>
      <c r="M1622" s="133"/>
      <c r="V1622" s="3" t="s">
        <v>1633</v>
      </c>
      <c r="W1622" s="4">
        <v>1755</v>
      </c>
      <c r="AD1622"/>
      <c r="AE1622"/>
    </row>
    <row r="1623" spans="1:31" x14ac:dyDescent="0.25">
      <c r="A1623" s="28" t="s">
        <v>12054</v>
      </c>
      <c r="B1623" s="28"/>
      <c r="C1623" s="28" t="s">
        <v>4452</v>
      </c>
      <c r="D1623" s="29">
        <v>9186</v>
      </c>
      <c r="E1623" s="29"/>
      <c r="F1623" s="28" t="s">
        <v>7739</v>
      </c>
      <c r="G1623" s="29">
        <v>33550</v>
      </c>
      <c r="H1623" s="29"/>
      <c r="I1623" s="28" t="s">
        <v>9565</v>
      </c>
      <c r="J1623" s="29">
        <v>234300</v>
      </c>
      <c r="K1623" s="224"/>
      <c r="L1623" s="224"/>
      <c r="M1623" s="133"/>
      <c r="V1623" s="3" t="s">
        <v>1634</v>
      </c>
      <c r="W1623" s="4">
        <v>1755</v>
      </c>
      <c r="AD1623"/>
      <c r="AE1623"/>
    </row>
    <row r="1624" spans="1:31" x14ac:dyDescent="0.25">
      <c r="A1624" s="28" t="s">
        <v>12055</v>
      </c>
      <c r="B1624" s="28"/>
      <c r="C1624" s="28" t="s">
        <v>4453</v>
      </c>
      <c r="D1624" s="29">
        <v>9186</v>
      </c>
      <c r="E1624" s="29"/>
      <c r="F1624" s="28" t="s">
        <v>7740</v>
      </c>
      <c r="G1624" s="29"/>
      <c r="H1624" s="29"/>
      <c r="I1624" s="28" t="s">
        <v>9566</v>
      </c>
      <c r="J1624" s="29"/>
      <c r="K1624" s="224"/>
      <c r="L1624" s="224"/>
      <c r="M1624" s="133"/>
      <c r="V1624" s="3" t="s">
        <v>1635</v>
      </c>
      <c r="W1624" s="4">
        <v>1755</v>
      </c>
      <c r="AD1624"/>
      <c r="AE1624"/>
    </row>
    <row r="1625" spans="1:31" x14ac:dyDescent="0.25">
      <c r="A1625" s="28" t="s">
        <v>12056</v>
      </c>
      <c r="B1625" s="28"/>
      <c r="C1625" s="28" t="s">
        <v>4454</v>
      </c>
      <c r="D1625" s="29">
        <v>9185</v>
      </c>
      <c r="E1625" s="29"/>
      <c r="F1625" s="28" t="s">
        <v>7741</v>
      </c>
      <c r="G1625" s="29">
        <v>33590</v>
      </c>
      <c r="H1625" s="29"/>
      <c r="I1625" s="28" t="s">
        <v>9567</v>
      </c>
      <c r="J1625" s="29"/>
      <c r="K1625" s="224"/>
      <c r="L1625" s="224"/>
      <c r="M1625" s="133"/>
      <c r="V1625" s="3" t="s">
        <v>1636</v>
      </c>
      <c r="W1625" s="4">
        <v>1755</v>
      </c>
      <c r="AD1625"/>
      <c r="AE1625"/>
    </row>
    <row r="1626" spans="1:31" x14ac:dyDescent="0.25">
      <c r="A1626" s="28" t="s">
        <v>12057</v>
      </c>
      <c r="B1626" s="28"/>
      <c r="C1626" s="28" t="s">
        <v>4455</v>
      </c>
      <c r="D1626" s="29">
        <v>9185</v>
      </c>
      <c r="E1626" s="29"/>
      <c r="F1626" s="28" t="s">
        <v>7742</v>
      </c>
      <c r="G1626" s="29">
        <v>33670</v>
      </c>
      <c r="H1626" s="29"/>
      <c r="I1626" s="28" t="s">
        <v>9568</v>
      </c>
      <c r="J1626" s="29"/>
      <c r="K1626" s="224"/>
      <c r="L1626" s="224"/>
      <c r="M1626" s="133"/>
      <c r="V1626" s="3" t="s">
        <v>1637</v>
      </c>
      <c r="W1626" s="4">
        <v>1755</v>
      </c>
      <c r="AD1626"/>
      <c r="AE1626"/>
    </row>
    <row r="1627" spans="1:31" x14ac:dyDescent="0.25">
      <c r="A1627" s="28" t="s">
        <v>12058</v>
      </c>
      <c r="B1627" s="28"/>
      <c r="C1627" s="28" t="s">
        <v>4456</v>
      </c>
      <c r="D1627" s="29">
        <v>9185</v>
      </c>
      <c r="E1627" s="29"/>
      <c r="F1627" s="28" t="s">
        <v>7743</v>
      </c>
      <c r="G1627" s="29">
        <v>33770</v>
      </c>
      <c r="H1627" s="29"/>
      <c r="I1627" s="28" t="s">
        <v>9569</v>
      </c>
      <c r="J1627" s="29">
        <v>238400</v>
      </c>
      <c r="K1627" s="224"/>
      <c r="L1627" s="224"/>
      <c r="M1627" s="133"/>
      <c r="V1627" s="3" t="s">
        <v>1638</v>
      </c>
      <c r="W1627" s="4">
        <v>1755</v>
      </c>
      <c r="AD1627"/>
      <c r="AE1627"/>
    </row>
    <row r="1628" spans="1:31" x14ac:dyDescent="0.25">
      <c r="A1628" s="28" t="s">
        <v>12059</v>
      </c>
      <c r="B1628" s="28"/>
      <c r="C1628" s="28" t="s">
        <v>4457</v>
      </c>
      <c r="D1628" s="29">
        <v>9185</v>
      </c>
      <c r="E1628" s="29"/>
      <c r="F1628" s="28" t="s">
        <v>7744</v>
      </c>
      <c r="G1628" s="29">
        <v>34000</v>
      </c>
      <c r="H1628" s="29"/>
      <c r="I1628" s="28" t="s">
        <v>9570</v>
      </c>
      <c r="J1628" s="29">
        <v>240500</v>
      </c>
      <c r="K1628" s="224"/>
      <c r="L1628" s="224"/>
      <c r="M1628" s="133"/>
      <c r="V1628" s="3" t="s">
        <v>1639</v>
      </c>
      <c r="W1628" s="4">
        <v>1755</v>
      </c>
      <c r="AD1628"/>
      <c r="AE1628"/>
    </row>
    <row r="1629" spans="1:31" x14ac:dyDescent="0.25">
      <c r="A1629" s="28" t="s">
        <v>12060</v>
      </c>
      <c r="B1629" s="28"/>
      <c r="C1629" s="28" t="s">
        <v>4458</v>
      </c>
      <c r="D1629" s="29">
        <v>9184</v>
      </c>
      <c r="E1629" s="29"/>
      <c r="F1629" s="28" t="s">
        <v>7745</v>
      </c>
      <c r="G1629" s="29">
        <v>33980</v>
      </c>
      <c r="H1629" s="29"/>
      <c r="I1629" s="28" t="s">
        <v>9571</v>
      </c>
      <c r="J1629" s="29">
        <v>244600</v>
      </c>
      <c r="K1629" s="224"/>
      <c r="L1629" s="224"/>
      <c r="M1629" s="133"/>
      <c r="V1629" s="3" t="s">
        <v>1640</v>
      </c>
      <c r="W1629" s="4">
        <v>1755</v>
      </c>
      <c r="AD1629"/>
      <c r="AE1629"/>
    </row>
    <row r="1630" spans="1:31" x14ac:dyDescent="0.25">
      <c r="A1630" s="28" t="s">
        <v>12061</v>
      </c>
      <c r="B1630" s="28"/>
      <c r="C1630" s="28" t="s">
        <v>4459</v>
      </c>
      <c r="D1630" s="29">
        <v>9184</v>
      </c>
      <c r="E1630" s="29"/>
      <c r="F1630" s="28" t="s">
        <v>7746</v>
      </c>
      <c r="G1630" s="29">
        <v>33850</v>
      </c>
      <c r="H1630" s="29"/>
      <c r="I1630" s="28" t="s">
        <v>9572</v>
      </c>
      <c r="J1630" s="29">
        <v>242200</v>
      </c>
      <c r="K1630" s="224"/>
      <c r="L1630" s="224"/>
      <c r="M1630" s="133"/>
      <c r="V1630" s="3" t="s">
        <v>1641</v>
      </c>
      <c r="W1630" s="4">
        <v>1755</v>
      </c>
      <c r="AD1630"/>
      <c r="AE1630"/>
    </row>
    <row r="1631" spans="1:31" x14ac:dyDescent="0.25">
      <c r="A1631" s="28" t="s">
        <v>12062</v>
      </c>
      <c r="B1631" s="28"/>
      <c r="C1631" s="28" t="s">
        <v>4460</v>
      </c>
      <c r="D1631" s="29">
        <v>9183</v>
      </c>
      <c r="E1631" s="29"/>
      <c r="F1631" s="28" t="s">
        <v>7747</v>
      </c>
      <c r="G1631" s="29"/>
      <c r="H1631" s="29"/>
      <c r="I1631" s="28" t="s">
        <v>9573</v>
      </c>
      <c r="J1631" s="29"/>
      <c r="K1631" s="224"/>
      <c r="L1631" s="224"/>
      <c r="M1631" s="133"/>
      <c r="V1631" s="3" t="s">
        <v>1642</v>
      </c>
      <c r="W1631" s="4">
        <v>1755</v>
      </c>
      <c r="AD1631"/>
      <c r="AE1631"/>
    </row>
    <row r="1632" spans="1:31" x14ac:dyDescent="0.25">
      <c r="A1632" s="28" t="s">
        <v>12063</v>
      </c>
      <c r="B1632" s="28"/>
      <c r="C1632" s="28" t="s">
        <v>4461</v>
      </c>
      <c r="D1632" s="29">
        <v>9185</v>
      </c>
      <c r="E1632" s="29"/>
      <c r="F1632" s="28" t="s">
        <v>7748</v>
      </c>
      <c r="G1632" s="29">
        <v>33830</v>
      </c>
      <c r="H1632" s="29"/>
      <c r="I1632" s="28" t="s">
        <v>9574</v>
      </c>
      <c r="J1632" s="29">
        <v>246800</v>
      </c>
      <c r="K1632" s="224"/>
      <c r="L1632" s="224"/>
      <c r="M1632" s="133"/>
      <c r="V1632" s="3" t="s">
        <v>1643</v>
      </c>
      <c r="W1632" s="4">
        <v>1755</v>
      </c>
      <c r="AD1632"/>
      <c r="AE1632"/>
    </row>
    <row r="1633" spans="1:31" x14ac:dyDescent="0.25">
      <c r="A1633" s="28" t="s">
        <v>12064</v>
      </c>
      <c r="B1633" s="28"/>
      <c r="C1633" s="28" t="s">
        <v>4462</v>
      </c>
      <c r="D1633" s="29">
        <v>9187</v>
      </c>
      <c r="E1633" s="29"/>
      <c r="F1633" s="28" t="s">
        <v>7749</v>
      </c>
      <c r="G1633" s="29">
        <v>33970</v>
      </c>
      <c r="H1633" s="29"/>
      <c r="I1633" s="28" t="s">
        <v>9575</v>
      </c>
      <c r="J1633" s="29">
        <v>246900</v>
      </c>
      <c r="K1633" s="224"/>
      <c r="L1633" s="224"/>
      <c r="M1633" s="133"/>
      <c r="V1633" s="3" t="s">
        <v>1644</v>
      </c>
      <c r="W1633" s="4">
        <v>1755</v>
      </c>
      <c r="AD1633"/>
      <c r="AE1633"/>
    </row>
    <row r="1634" spans="1:31" x14ac:dyDescent="0.25">
      <c r="A1634" s="28" t="s">
        <v>12065</v>
      </c>
      <c r="B1634" s="28"/>
      <c r="C1634" s="28" t="s">
        <v>4463</v>
      </c>
      <c r="D1634" s="29">
        <v>9188</v>
      </c>
      <c r="E1634" s="29"/>
      <c r="F1634" s="28" t="s">
        <v>7750</v>
      </c>
      <c r="G1634" s="29">
        <v>33890</v>
      </c>
      <c r="H1634" s="29"/>
      <c r="I1634" s="28" t="s">
        <v>9576</v>
      </c>
      <c r="J1634" s="29">
        <v>248000</v>
      </c>
      <c r="K1634" s="224"/>
      <c r="L1634" s="224"/>
      <c r="M1634" s="133"/>
      <c r="V1634" s="3" t="s">
        <v>1645</v>
      </c>
      <c r="W1634" s="4">
        <v>1755</v>
      </c>
      <c r="AD1634"/>
      <c r="AE1634"/>
    </row>
    <row r="1635" spans="1:31" x14ac:dyDescent="0.25">
      <c r="A1635" s="28" t="s">
        <v>12066</v>
      </c>
      <c r="B1635" s="28"/>
      <c r="C1635" s="28" t="s">
        <v>4464</v>
      </c>
      <c r="D1635" s="29">
        <v>9188</v>
      </c>
      <c r="E1635" s="29"/>
      <c r="F1635" s="28" t="s">
        <v>7751</v>
      </c>
      <c r="G1635" s="29">
        <v>33830</v>
      </c>
      <c r="H1635" s="29"/>
      <c r="I1635" s="28" t="s">
        <v>9577</v>
      </c>
      <c r="J1635" s="29">
        <v>253000</v>
      </c>
      <c r="K1635" s="224"/>
      <c r="L1635" s="224"/>
      <c r="M1635" s="133"/>
      <c r="V1635" s="3" t="s">
        <v>1646</v>
      </c>
      <c r="W1635" s="4">
        <v>1755</v>
      </c>
      <c r="AD1635"/>
      <c r="AE1635"/>
    </row>
    <row r="1636" spans="1:31" x14ac:dyDescent="0.25">
      <c r="A1636" s="28" t="s">
        <v>12067</v>
      </c>
      <c r="B1636" s="28"/>
      <c r="C1636" s="28" t="s">
        <v>4465</v>
      </c>
      <c r="D1636" s="29">
        <v>9188</v>
      </c>
      <c r="E1636" s="29"/>
      <c r="F1636" s="28" t="s">
        <v>7752</v>
      </c>
      <c r="G1636" s="29">
        <v>33850</v>
      </c>
      <c r="H1636" s="29"/>
      <c r="I1636" s="28" t="s">
        <v>9578</v>
      </c>
      <c r="J1636" s="29">
        <v>257000</v>
      </c>
      <c r="K1636" s="224"/>
      <c r="L1636" s="224"/>
      <c r="M1636" s="133"/>
      <c r="V1636" s="3" t="s">
        <v>1647</v>
      </c>
      <c r="W1636" s="4">
        <v>1755</v>
      </c>
      <c r="AD1636"/>
      <c r="AE1636"/>
    </row>
    <row r="1637" spans="1:31" x14ac:dyDescent="0.25">
      <c r="A1637" s="28" t="s">
        <v>12068</v>
      </c>
      <c r="B1637" s="28"/>
      <c r="C1637" s="28" t="s">
        <v>4466</v>
      </c>
      <c r="D1637" s="29">
        <v>9190</v>
      </c>
      <c r="E1637" s="29"/>
      <c r="F1637" s="28" t="s">
        <v>7753</v>
      </c>
      <c r="G1637" s="29">
        <v>33850</v>
      </c>
      <c r="H1637" s="29"/>
      <c r="I1637" s="28" t="s">
        <v>9579</v>
      </c>
      <c r="J1637" s="29">
        <v>256700</v>
      </c>
      <c r="K1637" s="224"/>
      <c r="L1637" s="224"/>
      <c r="M1637" s="133"/>
      <c r="V1637" s="3" t="s">
        <v>1648</v>
      </c>
      <c r="W1637" s="4">
        <v>1755</v>
      </c>
      <c r="AD1637"/>
      <c r="AE1637"/>
    </row>
    <row r="1638" spans="1:31" x14ac:dyDescent="0.25">
      <c r="A1638" s="28" t="s">
        <v>12069</v>
      </c>
      <c r="B1638" s="28"/>
      <c r="C1638" s="28" t="s">
        <v>4467</v>
      </c>
      <c r="D1638" s="29">
        <v>9190</v>
      </c>
      <c r="E1638" s="29"/>
      <c r="F1638" s="28" t="s">
        <v>7754</v>
      </c>
      <c r="G1638" s="29"/>
      <c r="H1638" s="29"/>
      <c r="I1638" s="28" t="s">
        <v>9580</v>
      </c>
      <c r="J1638" s="29"/>
      <c r="K1638" s="224"/>
      <c r="L1638" s="224"/>
      <c r="M1638" s="133"/>
      <c r="V1638" s="3" t="s">
        <v>1649</v>
      </c>
      <c r="W1638" s="4">
        <v>1755</v>
      </c>
      <c r="AD1638"/>
      <c r="AE1638"/>
    </row>
    <row r="1639" spans="1:31" x14ac:dyDescent="0.25">
      <c r="A1639" s="28" t="s">
        <v>12070</v>
      </c>
      <c r="B1639" s="28"/>
      <c r="C1639" s="28" t="s">
        <v>4468</v>
      </c>
      <c r="D1639" s="29">
        <v>9190</v>
      </c>
      <c r="E1639" s="29"/>
      <c r="F1639" s="28" t="s">
        <v>7755</v>
      </c>
      <c r="G1639" s="29">
        <v>33900</v>
      </c>
      <c r="H1639" s="29"/>
      <c r="I1639" s="28" t="s">
        <v>9581</v>
      </c>
      <c r="J1639" s="29">
        <v>262700</v>
      </c>
      <c r="K1639" s="224"/>
      <c r="L1639" s="224"/>
      <c r="M1639" s="133"/>
      <c r="V1639" s="3" t="s">
        <v>1650</v>
      </c>
      <c r="W1639" s="4">
        <v>1755</v>
      </c>
      <c r="AD1639"/>
      <c r="AE1639"/>
    </row>
    <row r="1640" spans="1:31" x14ac:dyDescent="0.25">
      <c r="A1640" s="28" t="s">
        <v>12071</v>
      </c>
      <c r="B1640" s="28"/>
      <c r="C1640" s="28" t="s">
        <v>4469</v>
      </c>
      <c r="D1640" s="29">
        <v>9193</v>
      </c>
      <c r="E1640" s="29"/>
      <c r="F1640" s="28" t="s">
        <v>7756</v>
      </c>
      <c r="G1640" s="29">
        <v>33980</v>
      </c>
      <c r="H1640" s="29"/>
      <c r="I1640" s="28" t="s">
        <v>9582</v>
      </c>
      <c r="J1640" s="29">
        <v>268100</v>
      </c>
      <c r="K1640" s="224"/>
      <c r="L1640" s="224"/>
      <c r="M1640" s="133"/>
      <c r="V1640" s="3" t="s">
        <v>1651</v>
      </c>
      <c r="W1640" s="4">
        <v>1755</v>
      </c>
      <c r="AD1640"/>
      <c r="AE1640"/>
    </row>
    <row r="1641" spans="1:31" x14ac:dyDescent="0.25">
      <c r="A1641" s="28" t="s">
        <v>12072</v>
      </c>
      <c r="B1641" s="28"/>
      <c r="C1641" s="28" t="s">
        <v>4470</v>
      </c>
      <c r="D1641" s="29">
        <v>9195</v>
      </c>
      <c r="E1641" s="29"/>
      <c r="F1641" s="28" t="s">
        <v>7757</v>
      </c>
      <c r="G1641" s="29">
        <v>34200</v>
      </c>
      <c r="H1641" s="29"/>
      <c r="I1641" s="28" t="s">
        <v>9583</v>
      </c>
      <c r="J1641" s="29">
        <v>267500</v>
      </c>
      <c r="K1641" s="224"/>
      <c r="L1641" s="224"/>
      <c r="M1641" s="133"/>
      <c r="V1641" s="3" t="s">
        <v>1652</v>
      </c>
      <c r="W1641" s="4">
        <v>1755</v>
      </c>
      <c r="AD1641"/>
      <c r="AE1641"/>
    </row>
    <row r="1642" spans="1:31" x14ac:dyDescent="0.25">
      <c r="A1642" s="28" t="s">
        <v>12073</v>
      </c>
      <c r="B1642" s="28"/>
      <c r="C1642" s="28" t="s">
        <v>4471</v>
      </c>
      <c r="D1642" s="29">
        <v>9195</v>
      </c>
      <c r="E1642" s="29"/>
      <c r="F1642" s="28" t="s">
        <v>7758</v>
      </c>
      <c r="G1642" s="29">
        <v>33950</v>
      </c>
      <c r="H1642" s="29"/>
      <c r="I1642" s="28" t="s">
        <v>9584</v>
      </c>
      <c r="J1642" s="29">
        <v>267500</v>
      </c>
      <c r="K1642" s="224"/>
      <c r="L1642" s="224"/>
      <c r="M1642" s="133"/>
      <c r="V1642" s="3" t="s">
        <v>1653</v>
      </c>
      <c r="W1642" s="4">
        <v>1755</v>
      </c>
      <c r="AD1642"/>
      <c r="AE1642"/>
    </row>
    <row r="1643" spans="1:31" x14ac:dyDescent="0.25">
      <c r="A1643" s="28" t="s">
        <v>12074</v>
      </c>
      <c r="B1643" s="28"/>
      <c r="C1643" s="28" t="s">
        <v>4472</v>
      </c>
      <c r="D1643" s="29">
        <v>9197</v>
      </c>
      <c r="E1643" s="29"/>
      <c r="F1643" s="28" t="s">
        <v>7759</v>
      </c>
      <c r="G1643" s="29">
        <v>33930</v>
      </c>
      <c r="H1643" s="29"/>
      <c r="I1643" s="28" t="s">
        <v>9585</v>
      </c>
      <c r="J1643" s="29">
        <v>268000</v>
      </c>
      <c r="K1643" s="224"/>
      <c r="L1643" s="224"/>
      <c r="M1643" s="133"/>
      <c r="V1643" s="3" t="s">
        <v>1654</v>
      </c>
      <c r="W1643" s="4">
        <v>1755</v>
      </c>
      <c r="AD1643"/>
      <c r="AE1643"/>
    </row>
    <row r="1644" spans="1:31" x14ac:dyDescent="0.25">
      <c r="A1644" s="28" t="s">
        <v>12075</v>
      </c>
      <c r="B1644" s="28"/>
      <c r="C1644" s="28" t="s">
        <v>4473</v>
      </c>
      <c r="D1644" s="29">
        <v>9200</v>
      </c>
      <c r="E1644" s="29"/>
      <c r="F1644" s="28" t="s">
        <v>7760</v>
      </c>
      <c r="G1644" s="29">
        <v>33850</v>
      </c>
      <c r="H1644" s="29"/>
      <c r="I1644" s="28" t="s">
        <v>9586</v>
      </c>
      <c r="J1644" s="29">
        <v>269300</v>
      </c>
      <c r="K1644" s="224"/>
      <c r="L1644" s="224"/>
      <c r="M1644" s="133"/>
      <c r="V1644" s="3" t="s">
        <v>1655</v>
      </c>
      <c r="W1644" s="4">
        <v>1755</v>
      </c>
      <c r="AD1644"/>
      <c r="AE1644"/>
    </row>
    <row r="1645" spans="1:31" x14ac:dyDescent="0.25">
      <c r="A1645" s="28" t="s">
        <v>12076</v>
      </c>
      <c r="B1645" s="28"/>
      <c r="C1645" s="28" t="s">
        <v>4474</v>
      </c>
      <c r="D1645" s="29">
        <v>9202</v>
      </c>
      <c r="E1645" s="29"/>
      <c r="F1645" s="28" t="s">
        <v>7761</v>
      </c>
      <c r="G1645" s="29"/>
      <c r="H1645" s="29"/>
      <c r="I1645" s="28" t="s">
        <v>9587</v>
      </c>
      <c r="J1645" s="29"/>
      <c r="K1645" s="224"/>
      <c r="L1645" s="224"/>
      <c r="M1645" s="133"/>
      <c r="V1645" s="3" t="s">
        <v>1656</v>
      </c>
      <c r="W1645" s="4">
        <v>1755</v>
      </c>
      <c r="AD1645"/>
      <c r="AE1645"/>
    </row>
    <row r="1646" spans="1:31" x14ac:dyDescent="0.25">
      <c r="A1646" s="28" t="s">
        <v>12077</v>
      </c>
      <c r="B1646" s="28"/>
      <c r="C1646" s="28" t="s">
        <v>4475</v>
      </c>
      <c r="D1646" s="29">
        <v>9202</v>
      </c>
      <c r="E1646" s="29"/>
      <c r="F1646" s="28" t="s">
        <v>7762</v>
      </c>
      <c r="G1646" s="29">
        <v>33850</v>
      </c>
      <c r="H1646" s="29"/>
      <c r="I1646" s="28" t="s">
        <v>9588</v>
      </c>
      <c r="J1646" s="29">
        <v>265700</v>
      </c>
      <c r="K1646" s="224"/>
      <c r="L1646" s="224"/>
      <c r="M1646" s="133"/>
      <c r="V1646" s="3" t="s">
        <v>1657</v>
      </c>
      <c r="W1646" s="4">
        <v>1755</v>
      </c>
      <c r="AD1646"/>
      <c r="AE1646"/>
    </row>
    <row r="1647" spans="1:31" x14ac:dyDescent="0.25">
      <c r="A1647" s="28" t="s">
        <v>12078</v>
      </c>
      <c r="B1647" s="28"/>
      <c r="C1647" s="28" t="s">
        <v>4476</v>
      </c>
      <c r="D1647" s="29">
        <v>9204</v>
      </c>
      <c r="E1647" s="29"/>
      <c r="F1647" s="28" t="s">
        <v>7763</v>
      </c>
      <c r="G1647" s="29">
        <v>33830</v>
      </c>
      <c r="H1647" s="29"/>
      <c r="I1647" s="28" t="s">
        <v>9589</v>
      </c>
      <c r="J1647" s="29">
        <v>273000</v>
      </c>
      <c r="K1647" s="224"/>
      <c r="L1647" s="224"/>
      <c r="M1647" s="133"/>
      <c r="V1647" s="3" t="s">
        <v>1658</v>
      </c>
      <c r="W1647" s="4">
        <v>1755</v>
      </c>
      <c r="AD1647"/>
      <c r="AE1647"/>
    </row>
    <row r="1648" spans="1:31" x14ac:dyDescent="0.25">
      <c r="A1648" s="28" t="s">
        <v>12079</v>
      </c>
      <c r="B1648" s="28"/>
      <c r="C1648" s="28" t="s">
        <v>4477</v>
      </c>
      <c r="D1648" s="29">
        <v>9203</v>
      </c>
      <c r="E1648" s="29"/>
      <c r="F1648" s="28" t="s">
        <v>7764</v>
      </c>
      <c r="G1648" s="29">
        <v>33720</v>
      </c>
      <c r="H1648" s="29"/>
      <c r="I1648" s="28" t="s">
        <v>9590</v>
      </c>
      <c r="J1648" s="29">
        <v>273000</v>
      </c>
      <c r="K1648" s="224"/>
      <c r="L1648" s="224"/>
      <c r="M1648" s="133"/>
      <c r="V1648" s="3" t="s">
        <v>1659</v>
      </c>
      <c r="W1648" s="4">
        <v>1755</v>
      </c>
      <c r="AD1648"/>
      <c r="AE1648"/>
    </row>
    <row r="1649" spans="1:31" x14ac:dyDescent="0.25">
      <c r="A1649" s="28" t="s">
        <v>12080</v>
      </c>
      <c r="B1649" s="28"/>
      <c r="C1649" s="28" t="s">
        <v>4478</v>
      </c>
      <c r="D1649" s="29">
        <v>9203</v>
      </c>
      <c r="E1649" s="29"/>
      <c r="F1649" s="28" t="s">
        <v>7765</v>
      </c>
      <c r="G1649" s="29"/>
      <c r="H1649" s="29"/>
      <c r="I1649" s="28" t="s">
        <v>9591</v>
      </c>
      <c r="J1649" s="29">
        <v>276000</v>
      </c>
      <c r="K1649" s="224"/>
      <c r="L1649" s="224"/>
      <c r="M1649" s="133"/>
      <c r="V1649" s="3" t="s">
        <v>1660</v>
      </c>
      <c r="W1649" s="4">
        <v>1755</v>
      </c>
      <c r="AD1649"/>
      <c r="AE1649"/>
    </row>
    <row r="1650" spans="1:31" x14ac:dyDescent="0.25">
      <c r="A1650" s="28" t="s">
        <v>12081</v>
      </c>
      <c r="B1650" s="28"/>
      <c r="C1650" s="28" t="s">
        <v>4479</v>
      </c>
      <c r="D1650" s="29">
        <v>9202</v>
      </c>
      <c r="E1650" s="29"/>
      <c r="F1650" s="28" t="s">
        <v>7766</v>
      </c>
      <c r="G1650" s="29">
        <v>33850</v>
      </c>
      <c r="H1650" s="29"/>
      <c r="I1650" s="28" t="s">
        <v>9592</v>
      </c>
      <c r="J1650" s="29">
        <v>280900</v>
      </c>
      <c r="K1650" s="224"/>
      <c r="L1650" s="224"/>
      <c r="M1650" s="133"/>
      <c r="V1650" s="3" t="s">
        <v>1661</v>
      </c>
      <c r="W1650" s="4">
        <v>1755</v>
      </c>
      <c r="AD1650"/>
      <c r="AE1650"/>
    </row>
    <row r="1651" spans="1:31" x14ac:dyDescent="0.25">
      <c r="A1651" s="28" t="s">
        <v>12082</v>
      </c>
      <c r="B1651" s="28"/>
      <c r="C1651" s="28" t="s">
        <v>4480</v>
      </c>
      <c r="D1651" s="29">
        <v>9203</v>
      </c>
      <c r="E1651" s="29"/>
      <c r="F1651" s="28" t="s">
        <v>7767</v>
      </c>
      <c r="G1651" s="29"/>
      <c r="H1651" s="29"/>
      <c r="I1651" s="28" t="s">
        <v>9593</v>
      </c>
      <c r="J1651" s="29">
        <v>288000</v>
      </c>
      <c r="K1651" s="224"/>
      <c r="L1651" s="224"/>
      <c r="M1651" s="133"/>
      <c r="V1651" s="3" t="s">
        <v>1662</v>
      </c>
      <c r="W1651" s="4">
        <v>1755</v>
      </c>
      <c r="AD1651"/>
      <c r="AE1651"/>
    </row>
    <row r="1652" spans="1:31" x14ac:dyDescent="0.25">
      <c r="A1652" s="28" t="s">
        <v>12083</v>
      </c>
      <c r="B1652" s="28"/>
      <c r="C1652" s="28" t="s">
        <v>4481</v>
      </c>
      <c r="D1652" s="29">
        <v>9204</v>
      </c>
      <c r="E1652" s="29"/>
      <c r="F1652" s="28" t="s">
        <v>7768</v>
      </c>
      <c r="G1652" s="29"/>
      <c r="H1652" s="29"/>
      <c r="I1652" s="28" t="s">
        <v>9594</v>
      </c>
      <c r="J1652" s="29"/>
      <c r="K1652" s="224"/>
      <c r="L1652" s="224"/>
      <c r="M1652" s="133"/>
      <c r="V1652" s="3" t="s">
        <v>1663</v>
      </c>
      <c r="W1652" s="4">
        <v>1755</v>
      </c>
      <c r="AD1652"/>
      <c r="AE1652"/>
    </row>
    <row r="1653" spans="1:31" x14ac:dyDescent="0.25">
      <c r="A1653" s="28" t="s">
        <v>12084</v>
      </c>
      <c r="B1653" s="28"/>
      <c r="C1653" s="28" t="s">
        <v>4482</v>
      </c>
      <c r="D1653" s="29">
        <v>9206</v>
      </c>
      <c r="E1653" s="29"/>
      <c r="F1653" s="28" t="s">
        <v>7769</v>
      </c>
      <c r="G1653" s="29">
        <v>33840</v>
      </c>
      <c r="H1653" s="29"/>
      <c r="I1653" s="28" t="s">
        <v>9595</v>
      </c>
      <c r="J1653" s="29">
        <v>288500</v>
      </c>
      <c r="K1653" s="224"/>
      <c r="L1653" s="224"/>
      <c r="M1653" s="133"/>
      <c r="V1653" s="3" t="s">
        <v>1664</v>
      </c>
      <c r="W1653" s="4">
        <v>1755</v>
      </c>
      <c r="AD1653"/>
      <c r="AE1653"/>
    </row>
    <row r="1654" spans="1:31" x14ac:dyDescent="0.25">
      <c r="A1654" s="28" t="s">
        <v>12085</v>
      </c>
      <c r="B1654" s="28"/>
      <c r="C1654" s="28" t="s">
        <v>4483</v>
      </c>
      <c r="D1654" s="29">
        <v>9208</v>
      </c>
      <c r="E1654" s="29"/>
      <c r="F1654" s="28" t="s">
        <v>7770</v>
      </c>
      <c r="G1654" s="29">
        <v>33930</v>
      </c>
      <c r="H1654" s="29"/>
      <c r="I1654" s="28" t="s">
        <v>9596</v>
      </c>
      <c r="J1654" s="29">
        <v>290900</v>
      </c>
      <c r="K1654" s="224"/>
      <c r="L1654" s="224"/>
      <c r="M1654" s="133"/>
      <c r="V1654" s="3" t="s">
        <v>1665</v>
      </c>
      <c r="W1654" s="4">
        <v>1755</v>
      </c>
      <c r="AD1654"/>
      <c r="AE1654"/>
    </row>
    <row r="1655" spans="1:31" x14ac:dyDescent="0.25">
      <c r="A1655" s="28" t="s">
        <v>12086</v>
      </c>
      <c r="B1655" s="28"/>
      <c r="C1655" s="28" t="s">
        <v>4484</v>
      </c>
      <c r="D1655" s="29">
        <v>9208</v>
      </c>
      <c r="E1655" s="29"/>
      <c r="F1655" s="28" t="s">
        <v>7771</v>
      </c>
      <c r="G1655" s="29">
        <v>33920</v>
      </c>
      <c r="H1655" s="29"/>
      <c r="I1655" s="28" t="s">
        <v>9597</v>
      </c>
      <c r="J1655" s="29">
        <v>295000</v>
      </c>
      <c r="K1655" s="224"/>
      <c r="L1655" s="224"/>
      <c r="M1655" s="133"/>
      <c r="V1655" s="3" t="s">
        <v>1666</v>
      </c>
      <c r="W1655" s="4">
        <v>1755</v>
      </c>
      <c r="AD1655"/>
      <c r="AE1655"/>
    </row>
    <row r="1656" spans="1:31" x14ac:dyDescent="0.25">
      <c r="A1656" s="28" t="s">
        <v>12087</v>
      </c>
      <c r="B1656" s="28"/>
      <c r="C1656" s="28" t="s">
        <v>4485</v>
      </c>
      <c r="D1656" s="29">
        <v>9208</v>
      </c>
      <c r="E1656" s="29"/>
      <c r="F1656" s="28" t="s">
        <v>7772</v>
      </c>
      <c r="G1656" s="29">
        <v>34090</v>
      </c>
      <c r="H1656" s="29"/>
      <c r="I1656" s="28" t="s">
        <v>9598</v>
      </c>
      <c r="J1656" s="29">
        <v>294500</v>
      </c>
      <c r="K1656" s="224"/>
      <c r="L1656" s="224"/>
      <c r="M1656" s="133"/>
      <c r="V1656" s="3" t="s">
        <v>1667</v>
      </c>
      <c r="W1656" s="4">
        <v>1755</v>
      </c>
      <c r="AD1656"/>
      <c r="AE1656"/>
    </row>
    <row r="1657" spans="1:31" x14ac:dyDescent="0.25">
      <c r="A1657" s="28" t="s">
        <v>12088</v>
      </c>
      <c r="B1657" s="28"/>
      <c r="C1657" s="28" t="s">
        <v>4486</v>
      </c>
      <c r="D1657" s="29">
        <v>9210</v>
      </c>
      <c r="E1657" s="29"/>
      <c r="F1657" s="28" t="s">
        <v>7773</v>
      </c>
      <c r="G1657" s="29">
        <v>34090</v>
      </c>
      <c r="H1657" s="29"/>
      <c r="I1657" s="28" t="s">
        <v>9599</v>
      </c>
      <c r="J1657" s="29">
        <v>296500</v>
      </c>
      <c r="K1657" s="224"/>
      <c r="L1657" s="224"/>
      <c r="M1657" s="133"/>
      <c r="V1657" s="3" t="s">
        <v>1668</v>
      </c>
      <c r="W1657" s="4">
        <v>1755</v>
      </c>
      <c r="AD1657"/>
      <c r="AE1657"/>
    </row>
    <row r="1658" spans="1:31" x14ac:dyDescent="0.25">
      <c r="A1658" s="28" t="s">
        <v>12089</v>
      </c>
      <c r="B1658" s="28"/>
      <c r="C1658" s="28" t="s">
        <v>4487</v>
      </c>
      <c r="D1658" s="29">
        <v>9210</v>
      </c>
      <c r="E1658" s="29"/>
      <c r="F1658" s="28" t="s">
        <v>7774</v>
      </c>
      <c r="G1658" s="29">
        <v>34050</v>
      </c>
      <c r="H1658" s="29"/>
      <c r="I1658" s="28" t="s">
        <v>9600</v>
      </c>
      <c r="J1658" s="29">
        <v>299500</v>
      </c>
      <c r="K1658" s="224"/>
      <c r="L1658" s="224"/>
      <c r="M1658" s="133"/>
      <c r="V1658" s="3" t="s">
        <v>1669</v>
      </c>
      <c r="W1658" s="4">
        <v>1755</v>
      </c>
      <c r="AD1658"/>
      <c r="AE1658"/>
    </row>
    <row r="1659" spans="1:31" x14ac:dyDescent="0.25">
      <c r="A1659" s="28" t="s">
        <v>12090</v>
      </c>
      <c r="B1659" s="28"/>
      <c r="C1659" s="28" t="s">
        <v>4488</v>
      </c>
      <c r="D1659" s="29">
        <v>9211</v>
      </c>
      <c r="E1659" s="29"/>
      <c r="F1659" s="28" t="s">
        <v>7775</v>
      </c>
      <c r="G1659" s="29"/>
      <c r="H1659" s="29"/>
      <c r="I1659" s="28" t="s">
        <v>9601</v>
      </c>
      <c r="J1659" s="29"/>
      <c r="K1659" s="224"/>
      <c r="L1659" s="224"/>
      <c r="M1659" s="133"/>
      <c r="V1659" s="3" t="s">
        <v>1670</v>
      </c>
      <c r="W1659" s="4">
        <v>1755</v>
      </c>
      <c r="AD1659"/>
      <c r="AE1659"/>
    </row>
    <row r="1660" spans="1:31" x14ac:dyDescent="0.25">
      <c r="A1660" s="28" t="s">
        <v>12091</v>
      </c>
      <c r="B1660" s="28"/>
      <c r="C1660" s="28" t="s">
        <v>4489</v>
      </c>
      <c r="D1660" s="29">
        <v>9210</v>
      </c>
      <c r="E1660" s="29"/>
      <c r="F1660" s="28" t="s">
        <v>7776</v>
      </c>
      <c r="G1660" s="29">
        <v>34090</v>
      </c>
      <c r="H1660" s="29"/>
      <c r="I1660" s="28" t="s">
        <v>9602</v>
      </c>
      <c r="J1660" s="29">
        <v>295600</v>
      </c>
      <c r="K1660" s="224"/>
      <c r="L1660" s="224"/>
      <c r="M1660" s="133"/>
      <c r="V1660" s="3" t="s">
        <v>1671</v>
      </c>
      <c r="W1660" s="4">
        <v>1755</v>
      </c>
      <c r="AD1660"/>
      <c r="AE1660"/>
    </row>
    <row r="1661" spans="1:31" x14ac:dyDescent="0.25">
      <c r="A1661" s="28" t="s">
        <v>12092</v>
      </c>
      <c r="B1661" s="28"/>
      <c r="C1661" s="28" t="s">
        <v>4490</v>
      </c>
      <c r="D1661" s="29">
        <v>9211</v>
      </c>
      <c r="E1661" s="29"/>
      <c r="F1661" s="28" t="s">
        <v>7777</v>
      </c>
      <c r="G1661" s="29">
        <v>33950</v>
      </c>
      <c r="H1661" s="29"/>
      <c r="I1661" s="28" t="s">
        <v>9603</v>
      </c>
      <c r="J1661" s="29">
        <v>283600</v>
      </c>
      <c r="K1661" s="224"/>
      <c r="L1661" s="224"/>
      <c r="M1661" s="133"/>
      <c r="V1661" s="3" t="s">
        <v>1672</v>
      </c>
      <c r="W1661" s="4">
        <v>1755</v>
      </c>
      <c r="AD1661"/>
      <c r="AE1661"/>
    </row>
    <row r="1662" spans="1:31" x14ac:dyDescent="0.25">
      <c r="A1662" s="28" t="s">
        <v>12093</v>
      </c>
      <c r="B1662" s="28"/>
      <c r="C1662" s="28" t="s">
        <v>4491</v>
      </c>
      <c r="D1662" s="29">
        <v>9213</v>
      </c>
      <c r="E1662" s="29"/>
      <c r="F1662" s="28" t="s">
        <v>7778</v>
      </c>
      <c r="G1662" s="29">
        <v>33990</v>
      </c>
      <c r="H1662" s="29"/>
      <c r="I1662" s="28" t="s">
        <v>9604</v>
      </c>
      <c r="J1662" s="29">
        <v>293000</v>
      </c>
      <c r="K1662" s="224"/>
      <c r="L1662" s="224"/>
      <c r="M1662" s="133"/>
      <c r="V1662" s="3" t="s">
        <v>1673</v>
      </c>
      <c r="W1662" s="4">
        <v>1755</v>
      </c>
      <c r="AD1662"/>
      <c r="AE1662"/>
    </row>
    <row r="1663" spans="1:31" x14ac:dyDescent="0.25">
      <c r="A1663" s="28" t="s">
        <v>12094</v>
      </c>
      <c r="B1663" s="28"/>
      <c r="C1663" s="28" t="s">
        <v>4492</v>
      </c>
      <c r="D1663" s="29">
        <v>9213</v>
      </c>
      <c r="E1663" s="29"/>
      <c r="F1663" s="28" t="s">
        <v>7779</v>
      </c>
      <c r="G1663" s="29">
        <v>33990</v>
      </c>
      <c r="H1663" s="29"/>
      <c r="I1663" s="28" t="s">
        <v>9605</v>
      </c>
      <c r="J1663" s="29">
        <v>295800</v>
      </c>
      <c r="K1663" s="224"/>
      <c r="L1663" s="224"/>
      <c r="M1663" s="133"/>
      <c r="V1663" s="3" t="s">
        <v>1674</v>
      </c>
      <c r="W1663" s="4">
        <v>1755</v>
      </c>
      <c r="AD1663"/>
      <c r="AE1663"/>
    </row>
    <row r="1664" spans="1:31" x14ac:dyDescent="0.25">
      <c r="A1664" s="28" t="s">
        <v>12095</v>
      </c>
      <c r="B1664" s="28"/>
      <c r="C1664" s="28" t="s">
        <v>4493</v>
      </c>
      <c r="D1664" s="29">
        <v>9215</v>
      </c>
      <c r="E1664" s="29"/>
      <c r="F1664" s="28" t="s">
        <v>7780</v>
      </c>
      <c r="G1664" s="29">
        <v>33990</v>
      </c>
      <c r="H1664" s="29"/>
      <c r="I1664" s="28" t="s">
        <v>9606</v>
      </c>
      <c r="J1664" s="29">
        <v>298000</v>
      </c>
      <c r="K1664" s="224"/>
      <c r="L1664" s="224"/>
      <c r="M1664" s="133"/>
      <c r="V1664" s="3" t="s">
        <v>1675</v>
      </c>
      <c r="W1664" s="4">
        <v>1755</v>
      </c>
      <c r="AD1664"/>
      <c r="AE1664"/>
    </row>
    <row r="1665" spans="1:31" x14ac:dyDescent="0.25">
      <c r="A1665" s="28" t="s">
        <v>12096</v>
      </c>
      <c r="B1665" s="28"/>
      <c r="C1665" s="28" t="s">
        <v>4494</v>
      </c>
      <c r="D1665" s="29">
        <v>9215</v>
      </c>
      <c r="E1665" s="29"/>
      <c r="F1665" s="28" t="s">
        <v>7781</v>
      </c>
      <c r="G1665" s="29">
        <v>33980</v>
      </c>
      <c r="H1665" s="29"/>
      <c r="I1665" s="28" t="s">
        <v>9607</v>
      </c>
      <c r="J1665" s="29">
        <v>302500</v>
      </c>
      <c r="K1665" s="224"/>
      <c r="L1665" s="224"/>
      <c r="M1665" s="133"/>
      <c r="V1665" s="3" t="s">
        <v>1676</v>
      </c>
      <c r="W1665" s="4">
        <v>1755</v>
      </c>
      <c r="AD1665"/>
      <c r="AE1665"/>
    </row>
    <row r="1666" spans="1:31" x14ac:dyDescent="0.25">
      <c r="A1666" s="28" t="s">
        <v>12097</v>
      </c>
      <c r="B1666" s="28"/>
      <c r="C1666" s="28" t="s">
        <v>4495</v>
      </c>
      <c r="D1666" s="29">
        <v>9216</v>
      </c>
      <c r="E1666" s="29"/>
      <c r="F1666" s="28" t="s">
        <v>7782</v>
      </c>
      <c r="G1666" s="29"/>
      <c r="H1666" s="29"/>
      <c r="I1666" s="28" t="s">
        <v>9608</v>
      </c>
      <c r="J1666" s="29"/>
      <c r="K1666" s="224"/>
      <c r="L1666" s="224"/>
      <c r="M1666" s="133"/>
      <c r="V1666" s="3" t="s">
        <v>1677</v>
      </c>
      <c r="W1666" s="4">
        <v>1755</v>
      </c>
      <c r="AD1666"/>
      <c r="AE1666"/>
    </row>
    <row r="1667" spans="1:31" x14ac:dyDescent="0.25">
      <c r="A1667" s="28" t="s">
        <v>12098</v>
      </c>
      <c r="B1667" s="28"/>
      <c r="C1667" s="28" t="s">
        <v>4496</v>
      </c>
      <c r="D1667" s="29">
        <v>9216</v>
      </c>
      <c r="E1667" s="29"/>
      <c r="F1667" s="28" t="s">
        <v>7783</v>
      </c>
      <c r="G1667" s="29">
        <v>33980</v>
      </c>
      <c r="H1667" s="29"/>
      <c r="I1667" s="28" t="s">
        <v>9609</v>
      </c>
      <c r="J1667" s="29">
        <v>308500</v>
      </c>
      <c r="K1667" s="224"/>
      <c r="L1667" s="224"/>
      <c r="M1667" s="133"/>
      <c r="V1667" s="3" t="s">
        <v>1678</v>
      </c>
      <c r="W1667" s="4">
        <v>1755</v>
      </c>
      <c r="AD1667"/>
      <c r="AE1667"/>
    </row>
    <row r="1668" spans="1:31" x14ac:dyDescent="0.25">
      <c r="A1668" s="28" t="s">
        <v>12099</v>
      </c>
      <c r="B1668" s="28"/>
      <c r="C1668" s="28" t="s">
        <v>4497</v>
      </c>
      <c r="D1668" s="29">
        <v>9218</v>
      </c>
      <c r="E1668" s="29"/>
      <c r="F1668" s="28" t="s">
        <v>7784</v>
      </c>
      <c r="G1668" s="29">
        <v>33900</v>
      </c>
      <c r="H1668" s="29"/>
      <c r="I1668" s="28" t="s">
        <v>9610</v>
      </c>
      <c r="J1668" s="29">
        <v>312500</v>
      </c>
      <c r="K1668" s="224"/>
      <c r="L1668" s="224"/>
      <c r="M1668" s="133"/>
      <c r="V1668" s="3" t="s">
        <v>1679</v>
      </c>
      <c r="W1668" s="4">
        <v>1755</v>
      </c>
      <c r="AD1668"/>
      <c r="AE1668"/>
    </row>
    <row r="1669" spans="1:31" x14ac:dyDescent="0.25">
      <c r="A1669" s="28" t="s">
        <v>12100</v>
      </c>
      <c r="B1669" s="28"/>
      <c r="C1669" s="28" t="s">
        <v>4498</v>
      </c>
      <c r="D1669" s="29">
        <v>9219</v>
      </c>
      <c r="E1669" s="29"/>
      <c r="F1669" s="28" t="s">
        <v>7785</v>
      </c>
      <c r="G1669" s="29">
        <v>33890</v>
      </c>
      <c r="H1669" s="29"/>
      <c r="I1669" s="28" t="s">
        <v>9611</v>
      </c>
      <c r="J1669" s="29">
        <v>317300</v>
      </c>
      <c r="K1669" s="224"/>
      <c r="L1669" s="224"/>
      <c r="M1669" s="133"/>
      <c r="V1669" s="3" t="s">
        <v>1680</v>
      </c>
      <c r="W1669" s="4">
        <v>1755</v>
      </c>
      <c r="AD1669"/>
      <c r="AE1669"/>
    </row>
    <row r="1670" spans="1:31" x14ac:dyDescent="0.25">
      <c r="A1670" s="28" t="s">
        <v>12101</v>
      </c>
      <c r="B1670" s="28"/>
      <c r="C1670" s="28" t="s">
        <v>4499</v>
      </c>
      <c r="D1670" s="29">
        <v>9219</v>
      </c>
      <c r="E1670" s="29"/>
      <c r="F1670" s="28" t="s">
        <v>7786</v>
      </c>
      <c r="G1670" s="29">
        <v>33880</v>
      </c>
      <c r="H1670" s="29"/>
      <c r="I1670" s="28" t="s">
        <v>9612</v>
      </c>
      <c r="J1670" s="29">
        <v>317100</v>
      </c>
      <c r="K1670" s="224"/>
      <c r="L1670" s="224"/>
      <c r="M1670" s="133"/>
      <c r="V1670" s="3" t="s">
        <v>1681</v>
      </c>
      <c r="W1670" s="4">
        <v>1755</v>
      </c>
      <c r="AD1670"/>
      <c r="AE1670"/>
    </row>
    <row r="1671" spans="1:31" x14ac:dyDescent="0.25">
      <c r="A1671" s="28" t="s">
        <v>12102</v>
      </c>
      <c r="B1671" s="28"/>
      <c r="C1671" s="28" t="s">
        <v>4500</v>
      </c>
      <c r="D1671" s="29">
        <v>9219</v>
      </c>
      <c r="E1671" s="29"/>
      <c r="F1671" s="28" t="s">
        <v>7787</v>
      </c>
      <c r="G1671" s="29">
        <v>33890</v>
      </c>
      <c r="H1671" s="29"/>
      <c r="I1671" s="28" t="s">
        <v>9613</v>
      </c>
      <c r="J1671" s="29">
        <v>317400</v>
      </c>
      <c r="K1671" s="224"/>
      <c r="L1671" s="224"/>
      <c r="M1671" s="133"/>
      <c r="V1671" s="3" t="s">
        <v>1682</v>
      </c>
      <c r="W1671" s="4">
        <v>1755</v>
      </c>
      <c r="AD1671"/>
      <c r="AE1671"/>
    </row>
    <row r="1672" spans="1:31" x14ac:dyDescent="0.25">
      <c r="A1672" s="28" t="s">
        <v>12103</v>
      </c>
      <c r="B1672" s="28"/>
      <c r="C1672" s="28" t="s">
        <v>4501</v>
      </c>
      <c r="D1672" s="29">
        <v>9219</v>
      </c>
      <c r="E1672" s="29"/>
      <c r="F1672" s="28" t="s">
        <v>7788</v>
      </c>
      <c r="G1672" s="29">
        <v>33880</v>
      </c>
      <c r="H1672" s="29"/>
      <c r="I1672" s="28" t="s">
        <v>9614</v>
      </c>
      <c r="J1672" s="29">
        <v>320600</v>
      </c>
      <c r="K1672" s="224"/>
      <c r="L1672" s="224"/>
      <c r="M1672" s="133"/>
      <c r="V1672" s="3" t="s">
        <v>1683</v>
      </c>
      <c r="W1672" s="4">
        <v>1755</v>
      </c>
      <c r="AD1672"/>
      <c r="AE1672"/>
    </row>
    <row r="1673" spans="1:31" x14ac:dyDescent="0.25">
      <c r="A1673" s="28" t="s">
        <v>12104</v>
      </c>
      <c r="B1673" s="28"/>
      <c r="C1673" s="28" t="s">
        <v>4502</v>
      </c>
      <c r="D1673" s="29">
        <v>9220</v>
      </c>
      <c r="E1673" s="29"/>
      <c r="F1673" s="28" t="s">
        <v>7789</v>
      </c>
      <c r="G1673" s="29"/>
      <c r="H1673" s="29"/>
      <c r="I1673" s="28" t="s">
        <v>9615</v>
      </c>
      <c r="J1673" s="29"/>
      <c r="K1673" s="224"/>
      <c r="L1673" s="224"/>
      <c r="M1673" s="133"/>
      <c r="V1673" s="3" t="s">
        <v>1684</v>
      </c>
      <c r="W1673" s="4">
        <v>1755</v>
      </c>
      <c r="AD1673"/>
      <c r="AE1673"/>
    </row>
    <row r="1674" spans="1:31" x14ac:dyDescent="0.25">
      <c r="A1674" s="28" t="s">
        <v>12105</v>
      </c>
      <c r="B1674" s="28"/>
      <c r="C1674" s="28" t="s">
        <v>4503</v>
      </c>
      <c r="D1674" s="29">
        <v>9219</v>
      </c>
      <c r="E1674" s="29"/>
      <c r="F1674" s="28" t="s">
        <v>7790</v>
      </c>
      <c r="G1674" s="29">
        <v>33870</v>
      </c>
      <c r="H1674" s="29"/>
      <c r="I1674" s="28" t="s">
        <v>9616</v>
      </c>
      <c r="J1674" s="29"/>
      <c r="K1674" s="224"/>
      <c r="L1674" s="224"/>
      <c r="M1674" s="133"/>
      <c r="V1674" s="3" t="s">
        <v>1685</v>
      </c>
      <c r="W1674" s="4">
        <v>1755</v>
      </c>
      <c r="AD1674"/>
      <c r="AE1674"/>
    </row>
    <row r="1675" spans="1:31" x14ac:dyDescent="0.25">
      <c r="A1675" s="28" t="s">
        <v>12106</v>
      </c>
      <c r="B1675" s="28"/>
      <c r="C1675" s="28" t="s">
        <v>4504</v>
      </c>
      <c r="D1675" s="29">
        <v>9218</v>
      </c>
      <c r="E1675" s="29"/>
      <c r="F1675" s="28" t="s">
        <v>7791</v>
      </c>
      <c r="G1675" s="29">
        <v>33870</v>
      </c>
      <c r="H1675" s="29"/>
      <c r="I1675" s="28" t="s">
        <v>9617</v>
      </c>
      <c r="J1675" s="29">
        <v>318200</v>
      </c>
      <c r="K1675" s="224"/>
      <c r="L1675" s="224"/>
      <c r="M1675" s="133"/>
      <c r="V1675" s="3" t="s">
        <v>1686</v>
      </c>
      <c r="W1675" s="4">
        <v>1755</v>
      </c>
      <c r="AD1675"/>
      <c r="AE1675"/>
    </row>
    <row r="1676" spans="1:31" x14ac:dyDescent="0.25">
      <c r="A1676" s="28" t="s">
        <v>12107</v>
      </c>
      <c r="B1676" s="28"/>
      <c r="C1676" s="28" t="s">
        <v>4505</v>
      </c>
      <c r="D1676" s="29">
        <v>9218</v>
      </c>
      <c r="E1676" s="29"/>
      <c r="F1676" s="28" t="s">
        <v>7792</v>
      </c>
      <c r="G1676" s="29">
        <v>33810</v>
      </c>
      <c r="H1676" s="29"/>
      <c r="I1676" s="28" t="s">
        <v>9618</v>
      </c>
      <c r="J1676" s="29">
        <v>313000</v>
      </c>
      <c r="K1676" s="224"/>
      <c r="L1676" s="224"/>
      <c r="M1676" s="133"/>
      <c r="V1676" s="3" t="s">
        <v>1687</v>
      </c>
      <c r="W1676" s="4">
        <v>1755</v>
      </c>
      <c r="AD1676"/>
      <c r="AE1676"/>
    </row>
    <row r="1677" spans="1:31" x14ac:dyDescent="0.25">
      <c r="A1677" s="28" t="s">
        <v>12108</v>
      </c>
      <c r="B1677" s="28"/>
      <c r="C1677" s="28" t="s">
        <v>4506</v>
      </c>
      <c r="D1677" s="29">
        <v>9218</v>
      </c>
      <c r="E1677" s="29"/>
      <c r="F1677" s="28" t="s">
        <v>7793</v>
      </c>
      <c r="G1677" s="29">
        <v>33810</v>
      </c>
      <c r="H1677" s="29"/>
      <c r="I1677" s="28" t="s">
        <v>9619</v>
      </c>
      <c r="J1677" s="29">
        <v>282000</v>
      </c>
      <c r="K1677" s="224"/>
      <c r="L1677" s="224"/>
      <c r="M1677" s="133"/>
      <c r="V1677" s="3" t="s">
        <v>1688</v>
      </c>
      <c r="W1677" s="4">
        <v>1755</v>
      </c>
      <c r="AD1677"/>
      <c r="AE1677"/>
    </row>
    <row r="1678" spans="1:31" x14ac:dyDescent="0.25">
      <c r="A1678" s="28" t="s">
        <v>12109</v>
      </c>
      <c r="B1678" s="28"/>
      <c r="C1678" s="28" t="s">
        <v>4507</v>
      </c>
      <c r="D1678" s="29">
        <v>9216</v>
      </c>
      <c r="E1678" s="29"/>
      <c r="F1678" s="28" t="s">
        <v>7794</v>
      </c>
      <c r="G1678" s="29">
        <v>33830</v>
      </c>
      <c r="H1678" s="29"/>
      <c r="I1678" s="28" t="s">
        <v>9620</v>
      </c>
      <c r="J1678" s="29">
        <v>287000</v>
      </c>
      <c r="K1678" s="224"/>
      <c r="L1678" s="224"/>
      <c r="M1678" s="133"/>
      <c r="V1678" s="3" t="s">
        <v>1689</v>
      </c>
      <c r="W1678" s="4">
        <v>1755</v>
      </c>
      <c r="AD1678"/>
      <c r="AE1678"/>
    </row>
    <row r="1679" spans="1:31" x14ac:dyDescent="0.25">
      <c r="A1679" s="28" t="s">
        <v>12110</v>
      </c>
      <c r="B1679" s="28"/>
      <c r="C1679" s="28" t="s">
        <v>4508</v>
      </c>
      <c r="D1679" s="29">
        <v>9216</v>
      </c>
      <c r="E1679" s="29"/>
      <c r="F1679" s="28" t="s">
        <v>7795</v>
      </c>
      <c r="G1679" s="29">
        <v>33850</v>
      </c>
      <c r="H1679" s="29"/>
      <c r="I1679" s="28" t="s">
        <v>9621</v>
      </c>
      <c r="J1679" s="29">
        <v>297500</v>
      </c>
      <c r="K1679" s="224"/>
      <c r="L1679" s="224"/>
      <c r="M1679" s="133"/>
      <c r="V1679" s="3" t="s">
        <v>1690</v>
      </c>
      <c r="W1679" s="4">
        <v>1755</v>
      </c>
      <c r="AD1679"/>
      <c r="AE1679"/>
    </row>
    <row r="1680" spans="1:31" x14ac:dyDescent="0.25">
      <c r="A1680" s="28" t="s">
        <v>12111</v>
      </c>
      <c r="B1680" s="28"/>
      <c r="C1680" s="28" t="s">
        <v>4509</v>
      </c>
      <c r="D1680" s="29">
        <v>9216</v>
      </c>
      <c r="E1680" s="29"/>
      <c r="F1680" s="28" t="s">
        <v>7796</v>
      </c>
      <c r="G1680" s="29"/>
      <c r="H1680" s="29"/>
      <c r="I1680" s="28" t="s">
        <v>9622</v>
      </c>
      <c r="J1680" s="29"/>
      <c r="K1680" s="224"/>
      <c r="L1680" s="224"/>
      <c r="M1680" s="133"/>
      <c r="V1680" s="3" t="s">
        <v>1691</v>
      </c>
      <c r="W1680" s="4">
        <v>1755</v>
      </c>
      <c r="AD1680"/>
      <c r="AE1680"/>
    </row>
    <row r="1681" spans="1:31" x14ac:dyDescent="0.25">
      <c r="A1681" s="28" t="s">
        <v>12112</v>
      </c>
      <c r="B1681" s="28"/>
      <c r="C1681" s="28" t="s">
        <v>4510</v>
      </c>
      <c r="D1681" s="29">
        <v>9216</v>
      </c>
      <c r="E1681" s="29"/>
      <c r="F1681" s="28" t="s">
        <v>7797</v>
      </c>
      <c r="G1681" s="29"/>
      <c r="H1681" s="29"/>
      <c r="I1681" s="28" t="s">
        <v>9623</v>
      </c>
      <c r="J1681" s="29">
        <v>291500</v>
      </c>
      <c r="K1681" s="224"/>
      <c r="L1681" s="224"/>
      <c r="M1681" s="133"/>
      <c r="V1681" s="3" t="s">
        <v>1692</v>
      </c>
      <c r="W1681" s="4">
        <v>1755</v>
      </c>
      <c r="AD1681"/>
      <c r="AE1681"/>
    </row>
    <row r="1682" spans="1:31" x14ac:dyDescent="0.25">
      <c r="A1682" s="28" t="s">
        <v>12113</v>
      </c>
      <c r="B1682" s="28"/>
      <c r="C1682" s="28" t="s">
        <v>4511</v>
      </c>
      <c r="D1682" s="29">
        <v>9216</v>
      </c>
      <c r="E1682" s="29"/>
      <c r="F1682" s="28" t="s">
        <v>7798</v>
      </c>
      <c r="G1682" s="29">
        <v>33850</v>
      </c>
      <c r="H1682" s="29"/>
      <c r="I1682" s="28" t="s">
        <v>9624</v>
      </c>
      <c r="J1682" s="29"/>
      <c r="K1682" s="224"/>
      <c r="L1682" s="224"/>
      <c r="M1682" s="133"/>
      <c r="V1682" s="3" t="s">
        <v>1693</v>
      </c>
      <c r="W1682" s="4">
        <v>1755</v>
      </c>
      <c r="AD1682"/>
      <c r="AE1682"/>
    </row>
    <row r="1683" spans="1:31" x14ac:dyDescent="0.25">
      <c r="A1683" s="28" t="s">
        <v>12114</v>
      </c>
      <c r="B1683" s="28"/>
      <c r="C1683" s="28" t="s">
        <v>4512</v>
      </c>
      <c r="D1683" s="29">
        <v>9216</v>
      </c>
      <c r="E1683" s="29"/>
      <c r="F1683" s="28" t="s">
        <v>7799</v>
      </c>
      <c r="G1683" s="29">
        <v>33880</v>
      </c>
      <c r="H1683" s="29"/>
      <c r="I1683" s="28" t="s">
        <v>9625</v>
      </c>
      <c r="J1683" s="29">
        <v>281000</v>
      </c>
      <c r="K1683" s="224"/>
      <c r="L1683" s="224"/>
      <c r="M1683" s="133"/>
      <c r="V1683" s="3" t="s">
        <v>1694</v>
      </c>
      <c r="W1683" s="4">
        <v>1755</v>
      </c>
      <c r="AD1683"/>
      <c r="AE1683"/>
    </row>
    <row r="1684" spans="1:31" x14ac:dyDescent="0.25">
      <c r="A1684" s="28" t="s">
        <v>12115</v>
      </c>
      <c r="B1684" s="28"/>
      <c r="C1684" s="28" t="s">
        <v>4513</v>
      </c>
      <c r="D1684" s="29">
        <v>9216</v>
      </c>
      <c r="E1684" s="29"/>
      <c r="F1684" s="28" t="s">
        <v>7800</v>
      </c>
      <c r="G1684" s="29">
        <v>33890</v>
      </c>
      <c r="H1684" s="29"/>
      <c r="I1684" s="28" t="s">
        <v>9626</v>
      </c>
      <c r="J1684" s="29">
        <v>285500</v>
      </c>
      <c r="K1684" s="224"/>
      <c r="L1684" s="224"/>
      <c r="M1684" s="133"/>
      <c r="V1684" s="3" t="s">
        <v>1695</v>
      </c>
      <c r="W1684" s="4">
        <v>1755</v>
      </c>
      <c r="AD1684"/>
      <c r="AE1684"/>
    </row>
    <row r="1685" spans="1:31" x14ac:dyDescent="0.25">
      <c r="A1685" s="28" t="s">
        <v>12116</v>
      </c>
      <c r="B1685" s="28"/>
      <c r="C1685" s="28" t="s">
        <v>4514</v>
      </c>
      <c r="D1685" s="29">
        <v>9214</v>
      </c>
      <c r="E1685" s="29"/>
      <c r="F1685" s="28" t="s">
        <v>7801</v>
      </c>
      <c r="G1685" s="29">
        <v>33900</v>
      </c>
      <c r="H1685" s="29"/>
      <c r="I1685" s="28" t="s">
        <v>9627</v>
      </c>
      <c r="J1685" s="29">
        <v>278000</v>
      </c>
      <c r="K1685" s="224"/>
      <c r="L1685" s="224"/>
      <c r="M1685" s="133"/>
      <c r="V1685" s="3" t="s">
        <v>1696</v>
      </c>
      <c r="W1685" s="4">
        <v>1755</v>
      </c>
      <c r="AD1685"/>
      <c r="AE1685"/>
    </row>
    <row r="1686" spans="1:31" x14ac:dyDescent="0.25">
      <c r="A1686" s="28" t="s">
        <v>12117</v>
      </c>
      <c r="B1686" s="28"/>
      <c r="C1686" s="28" t="s">
        <v>4515</v>
      </c>
      <c r="D1686" s="29">
        <v>9214</v>
      </c>
      <c r="E1686" s="29"/>
      <c r="F1686" s="28" t="s">
        <v>7802</v>
      </c>
      <c r="G1686" s="29">
        <v>33890</v>
      </c>
      <c r="H1686" s="29"/>
      <c r="I1686" s="28" t="s">
        <v>9628</v>
      </c>
      <c r="J1686" s="29">
        <v>281400</v>
      </c>
      <c r="K1686" s="224"/>
      <c r="L1686" s="224"/>
      <c r="M1686" s="133"/>
      <c r="V1686" s="3" t="s">
        <v>1697</v>
      </c>
      <c r="W1686" s="4">
        <v>1755</v>
      </c>
      <c r="AD1686"/>
      <c r="AE1686"/>
    </row>
    <row r="1687" spans="1:31" x14ac:dyDescent="0.25">
      <c r="A1687" s="28" t="s">
        <v>12118</v>
      </c>
      <c r="B1687" s="28"/>
      <c r="C1687" s="28" t="s">
        <v>4516</v>
      </c>
      <c r="D1687" s="29">
        <v>9215</v>
      </c>
      <c r="E1687" s="29"/>
      <c r="F1687" s="28" t="s">
        <v>7803</v>
      </c>
      <c r="G1687" s="29"/>
      <c r="H1687" s="29"/>
      <c r="I1687" s="28" t="s">
        <v>9629</v>
      </c>
      <c r="J1687" s="29"/>
      <c r="K1687" s="224"/>
      <c r="L1687" s="224"/>
      <c r="M1687" s="133"/>
      <c r="V1687" s="3" t="s">
        <v>1698</v>
      </c>
      <c r="W1687" s="4">
        <v>1755</v>
      </c>
      <c r="AD1687"/>
      <c r="AE1687"/>
    </row>
    <row r="1688" spans="1:31" x14ac:dyDescent="0.25">
      <c r="A1688" s="28" t="s">
        <v>12119</v>
      </c>
      <c r="B1688" s="28"/>
      <c r="C1688" s="28" t="s">
        <v>4517</v>
      </c>
      <c r="D1688" s="29">
        <v>9216</v>
      </c>
      <c r="E1688" s="29"/>
      <c r="F1688" s="28" t="s">
        <v>7804</v>
      </c>
      <c r="G1688" s="29">
        <v>33890</v>
      </c>
      <c r="H1688" s="29"/>
      <c r="I1688" s="28" t="s">
        <v>9630</v>
      </c>
      <c r="J1688" s="29">
        <v>270000</v>
      </c>
      <c r="K1688" s="224"/>
      <c r="L1688" s="224"/>
      <c r="M1688" s="133"/>
      <c r="V1688" s="3" t="s">
        <v>1699</v>
      </c>
      <c r="W1688" s="4">
        <v>1755</v>
      </c>
      <c r="AD1688"/>
      <c r="AE1688"/>
    </row>
    <row r="1689" spans="1:31" x14ac:dyDescent="0.25">
      <c r="A1689" s="28" t="s">
        <v>12120</v>
      </c>
      <c r="B1689" s="28"/>
      <c r="C1689" s="28" t="s">
        <v>4518</v>
      </c>
      <c r="D1689" s="29">
        <v>9215</v>
      </c>
      <c r="E1689" s="29"/>
      <c r="F1689" s="28" t="s">
        <v>7805</v>
      </c>
      <c r="G1689" s="29">
        <v>33950</v>
      </c>
      <c r="H1689" s="29"/>
      <c r="I1689" s="28" t="s">
        <v>9631</v>
      </c>
      <c r="J1689" s="29">
        <v>277000</v>
      </c>
      <c r="K1689" s="224"/>
      <c r="L1689" s="224"/>
      <c r="M1689" s="133"/>
      <c r="V1689" s="3" t="s">
        <v>1700</v>
      </c>
      <c r="W1689" s="4">
        <v>1755</v>
      </c>
      <c r="AD1689"/>
      <c r="AE1689"/>
    </row>
    <row r="1690" spans="1:31" x14ac:dyDescent="0.25">
      <c r="A1690" s="28" t="s">
        <v>12121</v>
      </c>
      <c r="B1690" s="28"/>
      <c r="C1690" s="28" t="s">
        <v>4519</v>
      </c>
      <c r="D1690" s="29">
        <v>9216</v>
      </c>
      <c r="E1690" s="29"/>
      <c r="F1690" s="28" t="s">
        <v>7806</v>
      </c>
      <c r="G1690" s="29">
        <v>33940</v>
      </c>
      <c r="H1690" s="29"/>
      <c r="I1690" s="28" t="s">
        <v>9632</v>
      </c>
      <c r="J1690" s="29">
        <v>293000</v>
      </c>
      <c r="K1690" s="224"/>
      <c r="L1690" s="224"/>
      <c r="M1690" s="133"/>
      <c r="V1690" s="3" t="s">
        <v>1701</v>
      </c>
      <c r="W1690" s="4">
        <v>1755</v>
      </c>
      <c r="AD1690"/>
      <c r="AE1690"/>
    </row>
    <row r="1691" spans="1:31" x14ac:dyDescent="0.25">
      <c r="A1691" s="28" t="s">
        <v>12122</v>
      </c>
      <c r="B1691" s="28"/>
      <c r="C1691" s="28" t="s">
        <v>4520</v>
      </c>
      <c r="D1691" s="29">
        <v>9216</v>
      </c>
      <c r="E1691" s="29"/>
      <c r="F1691" s="28" t="s">
        <v>7807</v>
      </c>
      <c r="G1691" s="29">
        <v>33940</v>
      </c>
      <c r="H1691" s="29"/>
      <c r="I1691" s="28" t="s">
        <v>9633</v>
      </c>
      <c r="J1691" s="29"/>
      <c r="K1691" s="224"/>
      <c r="L1691" s="224"/>
      <c r="M1691" s="133"/>
      <c r="V1691" s="3" t="s">
        <v>1702</v>
      </c>
      <c r="W1691" s="4">
        <v>1755</v>
      </c>
      <c r="AD1691"/>
      <c r="AE1691"/>
    </row>
    <row r="1692" spans="1:31" x14ac:dyDescent="0.25">
      <c r="A1692" s="28" t="s">
        <v>12123</v>
      </c>
      <c r="B1692" s="28"/>
      <c r="C1692" s="28" t="s">
        <v>4521</v>
      </c>
      <c r="D1692" s="29">
        <v>9218</v>
      </c>
      <c r="E1692" s="29"/>
      <c r="F1692" s="28" t="s">
        <v>7808</v>
      </c>
      <c r="G1692" s="29">
        <v>33930</v>
      </c>
      <c r="H1692" s="29"/>
      <c r="I1692" s="28" t="s">
        <v>9634</v>
      </c>
      <c r="J1692" s="29">
        <v>297000</v>
      </c>
      <c r="K1692" s="224"/>
      <c r="L1692" s="224"/>
      <c r="M1692" s="133"/>
      <c r="V1692" s="3" t="s">
        <v>1703</v>
      </c>
      <c r="W1692" s="4">
        <v>1755</v>
      </c>
      <c r="AD1692"/>
      <c r="AE1692"/>
    </row>
    <row r="1693" spans="1:31" x14ac:dyDescent="0.25">
      <c r="A1693" s="28" t="s">
        <v>12124</v>
      </c>
      <c r="B1693" s="28"/>
      <c r="C1693" s="28" t="s">
        <v>4522</v>
      </c>
      <c r="D1693" s="29">
        <v>9218</v>
      </c>
      <c r="E1693" s="29"/>
      <c r="F1693" s="28" t="s">
        <v>7809</v>
      </c>
      <c r="G1693" s="29">
        <v>33890</v>
      </c>
      <c r="H1693" s="29"/>
      <c r="I1693" s="28" t="s">
        <v>9635</v>
      </c>
      <c r="J1693" s="29">
        <v>268000</v>
      </c>
      <c r="K1693" s="224"/>
      <c r="L1693" s="224"/>
      <c r="M1693" s="133"/>
      <c r="V1693" s="3" t="s">
        <v>1704</v>
      </c>
      <c r="W1693" s="4">
        <v>1755</v>
      </c>
      <c r="AD1693"/>
      <c r="AE1693"/>
    </row>
    <row r="1694" spans="1:31" x14ac:dyDescent="0.25">
      <c r="A1694" s="28" t="s">
        <v>12125</v>
      </c>
      <c r="B1694" s="28"/>
      <c r="C1694" s="28" t="s">
        <v>4523</v>
      </c>
      <c r="D1694" s="29">
        <v>9220</v>
      </c>
      <c r="E1694" s="29"/>
      <c r="F1694" s="28" t="s">
        <v>7810</v>
      </c>
      <c r="G1694" s="29"/>
      <c r="H1694" s="29"/>
      <c r="I1694" s="28" t="s">
        <v>9636</v>
      </c>
      <c r="J1694" s="29"/>
      <c r="K1694" s="224"/>
      <c r="L1694" s="224"/>
      <c r="M1694" s="133"/>
      <c r="V1694" s="3" t="s">
        <v>1705</v>
      </c>
      <c r="W1694" s="4">
        <v>1755</v>
      </c>
      <c r="AD1694"/>
      <c r="AE1694"/>
    </row>
    <row r="1695" spans="1:31" x14ac:dyDescent="0.25">
      <c r="A1695" s="28" t="s">
        <v>12126</v>
      </c>
      <c r="B1695" s="28"/>
      <c r="C1695" s="28" t="s">
        <v>4524</v>
      </c>
      <c r="D1695" s="29">
        <v>9219</v>
      </c>
      <c r="E1695" s="29"/>
      <c r="F1695" s="28" t="s">
        <v>7811</v>
      </c>
      <c r="G1695" s="29">
        <v>33930</v>
      </c>
      <c r="H1695" s="29"/>
      <c r="I1695" s="28" t="s">
        <v>9637</v>
      </c>
      <c r="J1695" s="29">
        <v>247000</v>
      </c>
      <c r="K1695" s="224"/>
      <c r="L1695" s="224"/>
      <c r="M1695" s="133"/>
      <c r="V1695" s="3" t="s">
        <v>1706</v>
      </c>
      <c r="W1695" s="4">
        <v>1755</v>
      </c>
      <c r="AD1695"/>
      <c r="AE1695"/>
    </row>
    <row r="1696" spans="1:31" x14ac:dyDescent="0.25">
      <c r="A1696" s="28" t="s">
        <v>12127</v>
      </c>
      <c r="B1696" s="28"/>
      <c r="C1696" s="28" t="s">
        <v>4525</v>
      </c>
      <c r="D1696" s="29">
        <v>9219</v>
      </c>
      <c r="E1696" s="29"/>
      <c r="F1696" s="28" t="s">
        <v>7812</v>
      </c>
      <c r="G1696" s="29">
        <v>33950</v>
      </c>
      <c r="H1696" s="29"/>
      <c r="I1696" s="28" t="s">
        <v>9638</v>
      </c>
      <c r="J1696" s="29">
        <v>254000</v>
      </c>
      <c r="K1696" s="224"/>
      <c r="L1696" s="224"/>
      <c r="M1696" s="133"/>
      <c r="V1696" s="3" t="s">
        <v>1707</v>
      </c>
      <c r="W1696" s="4">
        <v>1755</v>
      </c>
      <c r="AD1696"/>
      <c r="AE1696"/>
    </row>
    <row r="1697" spans="1:31" x14ac:dyDescent="0.25">
      <c r="A1697" s="28" t="s">
        <v>12128</v>
      </c>
      <c r="B1697" s="28"/>
      <c r="C1697" s="28" t="s">
        <v>4526</v>
      </c>
      <c r="D1697" s="29">
        <v>9220</v>
      </c>
      <c r="E1697" s="29"/>
      <c r="F1697" s="28" t="s">
        <v>7813</v>
      </c>
      <c r="G1697" s="29">
        <v>33960</v>
      </c>
      <c r="H1697" s="29"/>
      <c r="I1697" s="28" t="s">
        <v>9639</v>
      </c>
      <c r="J1697" s="29">
        <v>268000</v>
      </c>
      <c r="K1697" s="224"/>
      <c r="L1697" s="224"/>
      <c r="M1697" s="133"/>
      <c r="V1697" s="3" t="s">
        <v>1708</v>
      </c>
      <c r="W1697" s="4">
        <v>1755</v>
      </c>
      <c r="AD1697"/>
      <c r="AE1697"/>
    </row>
    <row r="1698" spans="1:31" x14ac:dyDescent="0.25">
      <c r="A1698" s="28" t="s">
        <v>12129</v>
      </c>
      <c r="B1698" s="28"/>
      <c r="C1698" s="28" t="s">
        <v>4527</v>
      </c>
      <c r="D1698" s="29">
        <v>9220</v>
      </c>
      <c r="E1698" s="29"/>
      <c r="F1698" s="28" t="s">
        <v>7814</v>
      </c>
      <c r="G1698" s="29">
        <v>33950</v>
      </c>
      <c r="H1698" s="29"/>
      <c r="I1698" s="28" t="s">
        <v>9640</v>
      </c>
      <c r="J1698" s="29">
        <v>278000</v>
      </c>
      <c r="K1698" s="224"/>
      <c r="L1698" s="224"/>
      <c r="M1698" s="133"/>
      <c r="V1698" s="3" t="s">
        <v>1709</v>
      </c>
      <c r="W1698" s="4">
        <v>1755</v>
      </c>
      <c r="AD1698"/>
      <c r="AE1698"/>
    </row>
    <row r="1699" spans="1:31" x14ac:dyDescent="0.25">
      <c r="A1699" s="28" t="s">
        <v>12130</v>
      </c>
      <c r="B1699" s="28"/>
      <c r="C1699" s="28" t="s">
        <v>4528</v>
      </c>
      <c r="D1699" s="29">
        <v>9220</v>
      </c>
      <c r="E1699" s="29"/>
      <c r="F1699" s="28" t="s">
        <v>7815</v>
      </c>
      <c r="G1699" s="29">
        <v>33940</v>
      </c>
      <c r="H1699" s="29"/>
      <c r="I1699" s="28" t="s">
        <v>9641</v>
      </c>
      <c r="J1699" s="29">
        <v>275500</v>
      </c>
      <c r="K1699" s="224"/>
      <c r="L1699" s="224"/>
      <c r="M1699" s="133"/>
      <c r="V1699" s="3" t="s">
        <v>1710</v>
      </c>
      <c r="W1699" s="4">
        <v>1755</v>
      </c>
      <c r="AD1699"/>
      <c r="AE1699"/>
    </row>
    <row r="1700" spans="1:31" x14ac:dyDescent="0.25">
      <c r="A1700" s="28" t="s">
        <v>12131</v>
      </c>
      <c r="B1700" s="28"/>
      <c r="C1700" s="28" t="s">
        <v>4529</v>
      </c>
      <c r="D1700" s="29">
        <v>9220</v>
      </c>
      <c r="E1700" s="29"/>
      <c r="F1700" s="28" t="s">
        <v>7816</v>
      </c>
      <c r="G1700" s="29">
        <v>33930</v>
      </c>
      <c r="H1700" s="29"/>
      <c r="I1700" s="28" t="s">
        <v>9642</v>
      </c>
      <c r="J1700" s="29">
        <v>271500</v>
      </c>
      <c r="K1700" s="224"/>
      <c r="L1700" s="224"/>
      <c r="M1700" s="133"/>
      <c r="V1700" s="3" t="s">
        <v>1711</v>
      </c>
      <c r="W1700" s="4">
        <v>1755</v>
      </c>
      <c r="AD1700"/>
      <c r="AE1700"/>
    </row>
    <row r="1701" spans="1:31" x14ac:dyDescent="0.25">
      <c r="A1701" s="28" t="s">
        <v>12132</v>
      </c>
      <c r="B1701" s="28"/>
      <c r="C1701" s="28" t="s">
        <v>4530</v>
      </c>
      <c r="D1701" s="29">
        <v>9225</v>
      </c>
      <c r="E1701" s="29"/>
      <c r="F1701" s="28" t="s">
        <v>7817</v>
      </c>
      <c r="G1701" s="29"/>
      <c r="H1701" s="29"/>
      <c r="I1701" s="28" t="s">
        <v>9643</v>
      </c>
      <c r="J1701" s="29"/>
      <c r="K1701" s="224"/>
      <c r="L1701" s="224"/>
      <c r="M1701" s="133"/>
      <c r="V1701" s="3" t="s">
        <v>1712</v>
      </c>
      <c r="W1701" s="4">
        <v>1755</v>
      </c>
      <c r="AD1701"/>
      <c r="AE1701"/>
    </row>
    <row r="1702" spans="1:31" x14ac:dyDescent="0.25">
      <c r="A1702" s="28" t="s">
        <v>12133</v>
      </c>
      <c r="B1702" s="28"/>
      <c r="C1702" s="28" t="s">
        <v>4531</v>
      </c>
      <c r="D1702" s="29">
        <v>9225</v>
      </c>
      <c r="E1702" s="29"/>
      <c r="F1702" s="28" t="s">
        <v>7818</v>
      </c>
      <c r="G1702" s="29">
        <v>33990</v>
      </c>
      <c r="H1702" s="29"/>
      <c r="I1702" s="28" t="s">
        <v>9644</v>
      </c>
      <c r="J1702" s="29">
        <v>269500</v>
      </c>
      <c r="K1702" s="224"/>
      <c r="L1702" s="224"/>
      <c r="M1702" s="133"/>
      <c r="V1702" s="3" t="s">
        <v>1713</v>
      </c>
      <c r="W1702" s="4">
        <v>1755</v>
      </c>
      <c r="AD1702"/>
      <c r="AE1702"/>
    </row>
    <row r="1703" spans="1:31" x14ac:dyDescent="0.25">
      <c r="A1703" s="28" t="s">
        <v>12134</v>
      </c>
      <c r="B1703" s="28"/>
      <c r="C1703" s="28" t="s">
        <v>4532</v>
      </c>
      <c r="D1703" s="29">
        <v>9220</v>
      </c>
      <c r="E1703" s="29"/>
      <c r="F1703" s="28" t="s">
        <v>7819</v>
      </c>
      <c r="G1703" s="29">
        <v>33940</v>
      </c>
      <c r="H1703" s="29"/>
      <c r="I1703" s="28" t="s">
        <v>9645</v>
      </c>
      <c r="J1703" s="29">
        <v>260000</v>
      </c>
      <c r="K1703" s="224"/>
      <c r="L1703" s="224"/>
      <c r="M1703" s="133"/>
      <c r="V1703" s="3" t="s">
        <v>1714</v>
      </c>
      <c r="W1703" s="4">
        <v>1755</v>
      </c>
      <c r="AD1703"/>
      <c r="AE1703"/>
    </row>
    <row r="1704" spans="1:31" x14ac:dyDescent="0.25">
      <c r="A1704" s="28" t="s">
        <v>12135</v>
      </c>
      <c r="B1704" s="28"/>
      <c r="C1704" s="28" t="s">
        <v>4533</v>
      </c>
      <c r="D1704" s="29">
        <v>9219</v>
      </c>
      <c r="E1704" s="29"/>
      <c r="F1704" s="28" t="s">
        <v>7820</v>
      </c>
      <c r="G1704" s="29">
        <v>33940</v>
      </c>
      <c r="H1704" s="29"/>
      <c r="I1704" s="28" t="s">
        <v>9646</v>
      </c>
      <c r="J1704" s="29">
        <v>264500</v>
      </c>
      <c r="K1704" s="224"/>
      <c r="L1704" s="224"/>
      <c r="M1704" s="133"/>
      <c r="V1704" s="3" t="s">
        <v>1715</v>
      </c>
      <c r="W1704" s="4">
        <v>1755</v>
      </c>
      <c r="AD1704"/>
      <c r="AE1704"/>
    </row>
    <row r="1705" spans="1:31" x14ac:dyDescent="0.25">
      <c r="A1705" s="28" t="s">
        <v>12136</v>
      </c>
      <c r="B1705" s="28"/>
      <c r="C1705" s="28" t="s">
        <v>4534</v>
      </c>
      <c r="D1705" s="29">
        <v>9219</v>
      </c>
      <c r="E1705" s="29"/>
      <c r="F1705" s="28" t="s">
        <v>7821</v>
      </c>
      <c r="G1705" s="29">
        <v>33940</v>
      </c>
      <c r="H1705" s="29"/>
      <c r="I1705" s="28" t="s">
        <v>9647</v>
      </c>
      <c r="J1705" s="29">
        <v>262000</v>
      </c>
      <c r="K1705" s="224"/>
      <c r="L1705" s="224"/>
      <c r="M1705" s="133"/>
      <c r="V1705" s="3" t="s">
        <v>1716</v>
      </c>
      <c r="W1705" s="4">
        <v>1755</v>
      </c>
      <c r="AD1705"/>
      <c r="AE1705"/>
    </row>
    <row r="1706" spans="1:31" x14ac:dyDescent="0.25">
      <c r="A1706" s="28" t="s">
        <v>12137</v>
      </c>
      <c r="B1706" s="28"/>
      <c r="C1706" s="28" t="s">
        <v>4535</v>
      </c>
      <c r="D1706" s="29">
        <v>9219</v>
      </c>
      <c r="E1706" s="29"/>
      <c r="F1706" s="28" t="s">
        <v>7822</v>
      </c>
      <c r="G1706" s="29">
        <v>33930</v>
      </c>
      <c r="H1706" s="29"/>
      <c r="I1706" s="28" t="s">
        <v>9648</v>
      </c>
      <c r="J1706" s="29">
        <v>260500</v>
      </c>
      <c r="K1706" s="224"/>
      <c r="L1706" s="224"/>
      <c r="M1706" s="133"/>
      <c r="V1706" s="3" t="s">
        <v>1717</v>
      </c>
      <c r="W1706" s="4">
        <v>1755</v>
      </c>
      <c r="AD1706"/>
      <c r="AE1706"/>
    </row>
    <row r="1707" spans="1:31" x14ac:dyDescent="0.25">
      <c r="A1707" s="28" t="s">
        <v>12138</v>
      </c>
      <c r="B1707" s="28"/>
      <c r="C1707" s="28" t="s">
        <v>4536</v>
      </c>
      <c r="D1707" s="29">
        <v>9219</v>
      </c>
      <c r="E1707" s="29"/>
      <c r="F1707" s="28" t="s">
        <v>7823</v>
      </c>
      <c r="G1707" s="29">
        <v>33930</v>
      </c>
      <c r="H1707" s="29"/>
      <c r="I1707" s="28" t="s">
        <v>9649</v>
      </c>
      <c r="J1707" s="29">
        <v>259500</v>
      </c>
      <c r="K1707" s="224"/>
      <c r="L1707" s="224"/>
      <c r="M1707" s="133"/>
      <c r="V1707" s="3" t="s">
        <v>1718</v>
      </c>
      <c r="W1707" s="4">
        <v>1755</v>
      </c>
      <c r="AD1707"/>
      <c r="AE1707"/>
    </row>
    <row r="1708" spans="1:31" x14ac:dyDescent="0.25">
      <c r="A1708" s="28" t="s">
        <v>12139</v>
      </c>
      <c r="B1708" s="28"/>
      <c r="C1708" s="28" t="s">
        <v>4537</v>
      </c>
      <c r="D1708" s="29">
        <v>9219</v>
      </c>
      <c r="E1708" s="29"/>
      <c r="F1708" s="28" t="s">
        <v>7824</v>
      </c>
      <c r="G1708" s="29"/>
      <c r="H1708" s="29"/>
      <c r="I1708" s="28" t="s">
        <v>9650</v>
      </c>
      <c r="J1708" s="29"/>
      <c r="K1708" s="224"/>
      <c r="L1708" s="224"/>
      <c r="M1708" s="133"/>
      <c r="V1708" s="3" t="s">
        <v>1719</v>
      </c>
      <c r="W1708" s="4">
        <v>1755</v>
      </c>
      <c r="AD1708"/>
      <c r="AE1708"/>
    </row>
    <row r="1709" spans="1:31" x14ac:dyDescent="0.25">
      <c r="A1709" s="28" t="s">
        <v>12140</v>
      </c>
      <c r="B1709" s="28"/>
      <c r="C1709" s="28" t="s">
        <v>4538</v>
      </c>
      <c r="D1709" s="29">
        <v>9219</v>
      </c>
      <c r="E1709" s="29"/>
      <c r="F1709" s="28" t="s">
        <v>7825</v>
      </c>
      <c r="G1709" s="29">
        <v>33930</v>
      </c>
      <c r="H1709" s="29"/>
      <c r="I1709" s="28" t="s">
        <v>9651</v>
      </c>
      <c r="J1709" s="29">
        <v>260500</v>
      </c>
      <c r="K1709" s="224"/>
      <c r="L1709" s="224"/>
      <c r="M1709" s="133"/>
      <c r="V1709" s="3" t="s">
        <v>1720</v>
      </c>
      <c r="W1709" s="4">
        <v>1755</v>
      </c>
      <c r="AD1709"/>
      <c r="AE1709"/>
    </row>
    <row r="1710" spans="1:31" x14ac:dyDescent="0.25">
      <c r="A1710" s="28" t="s">
        <v>12141</v>
      </c>
      <c r="B1710" s="28"/>
      <c r="C1710" s="28" t="s">
        <v>4539</v>
      </c>
      <c r="D1710" s="29">
        <v>9219</v>
      </c>
      <c r="E1710" s="29"/>
      <c r="F1710" s="28" t="s">
        <v>7826</v>
      </c>
      <c r="G1710" s="29">
        <v>33940</v>
      </c>
      <c r="H1710" s="29"/>
      <c r="I1710" s="28" t="s">
        <v>9652</v>
      </c>
      <c r="J1710" s="29">
        <v>257500</v>
      </c>
      <c r="K1710" s="224"/>
      <c r="L1710" s="224"/>
      <c r="M1710" s="133"/>
      <c r="V1710" s="3" t="s">
        <v>1721</v>
      </c>
      <c r="W1710" s="4">
        <v>1755</v>
      </c>
      <c r="AD1710"/>
      <c r="AE1710"/>
    </row>
    <row r="1711" spans="1:31" x14ac:dyDescent="0.25">
      <c r="A1711" s="28" t="s">
        <v>12142</v>
      </c>
      <c r="B1711" s="28"/>
      <c r="C1711" s="28" t="s">
        <v>4540</v>
      </c>
      <c r="D1711" s="29">
        <v>9217</v>
      </c>
      <c r="E1711" s="29"/>
      <c r="F1711" s="28" t="s">
        <v>7827</v>
      </c>
      <c r="G1711" s="29">
        <v>33940</v>
      </c>
      <c r="H1711" s="29"/>
      <c r="I1711" s="28" t="s">
        <v>9653</v>
      </c>
      <c r="J1711" s="29">
        <v>258000</v>
      </c>
      <c r="K1711" s="224"/>
      <c r="L1711" s="224"/>
      <c r="M1711" s="133"/>
      <c r="V1711" s="3" t="s">
        <v>1722</v>
      </c>
      <c r="W1711" s="4">
        <v>1755</v>
      </c>
      <c r="AD1711"/>
      <c r="AE1711"/>
    </row>
    <row r="1712" spans="1:31" x14ac:dyDescent="0.25">
      <c r="A1712" s="28" t="s">
        <v>12143</v>
      </c>
      <c r="B1712" s="28"/>
      <c r="C1712" s="28" t="s">
        <v>4541</v>
      </c>
      <c r="D1712" s="29">
        <v>9217</v>
      </c>
      <c r="E1712" s="29"/>
      <c r="F1712" s="28" t="s">
        <v>7828</v>
      </c>
      <c r="G1712" s="29">
        <v>33980</v>
      </c>
      <c r="H1712" s="29"/>
      <c r="I1712" s="28" t="s">
        <v>9654</v>
      </c>
      <c r="J1712" s="29">
        <v>252000</v>
      </c>
      <c r="K1712" s="224"/>
      <c r="L1712" s="224"/>
      <c r="M1712" s="133"/>
      <c r="V1712" s="3" t="s">
        <v>1723</v>
      </c>
      <c r="W1712" s="4">
        <v>1755</v>
      </c>
      <c r="AD1712"/>
      <c r="AE1712"/>
    </row>
    <row r="1713" spans="1:31" x14ac:dyDescent="0.25">
      <c r="A1713" s="28" t="s">
        <v>12144</v>
      </c>
      <c r="B1713" s="28"/>
      <c r="C1713" s="28" t="s">
        <v>4542</v>
      </c>
      <c r="D1713" s="29">
        <v>9215</v>
      </c>
      <c r="E1713" s="29"/>
      <c r="F1713" s="28" t="s">
        <v>7829</v>
      </c>
      <c r="G1713" s="29">
        <v>33990</v>
      </c>
      <c r="H1713" s="29"/>
      <c r="I1713" s="28" t="s">
        <v>9655</v>
      </c>
      <c r="J1713" s="29">
        <v>250000</v>
      </c>
      <c r="K1713" s="224"/>
      <c r="L1713" s="224"/>
      <c r="M1713" s="133"/>
      <c r="V1713" s="3" t="s">
        <v>1724</v>
      </c>
      <c r="W1713" s="4">
        <v>1755</v>
      </c>
      <c r="AD1713"/>
      <c r="AE1713"/>
    </row>
    <row r="1714" spans="1:31" x14ac:dyDescent="0.25">
      <c r="A1714" s="28" t="s">
        <v>12145</v>
      </c>
      <c r="B1714" s="28"/>
      <c r="C1714" s="28" t="s">
        <v>4543</v>
      </c>
      <c r="D1714" s="29">
        <v>9216</v>
      </c>
      <c r="E1714" s="29"/>
      <c r="F1714" s="28" t="s">
        <v>7830</v>
      </c>
      <c r="G1714" s="29">
        <v>33920</v>
      </c>
      <c r="H1714" s="29"/>
      <c r="I1714" s="28" t="s">
        <v>9656</v>
      </c>
      <c r="J1714" s="29">
        <v>247000</v>
      </c>
      <c r="K1714" s="224"/>
      <c r="L1714" s="224"/>
      <c r="M1714" s="133"/>
      <c r="V1714" s="3" t="s">
        <v>1725</v>
      </c>
      <c r="W1714" s="4">
        <v>1755</v>
      </c>
      <c r="AD1714"/>
      <c r="AE1714"/>
    </row>
    <row r="1715" spans="1:31" x14ac:dyDescent="0.25">
      <c r="A1715" s="28" t="s">
        <v>12146</v>
      </c>
      <c r="B1715" s="28"/>
      <c r="C1715" s="28" t="s">
        <v>4544</v>
      </c>
      <c r="D1715" s="29">
        <v>9216</v>
      </c>
      <c r="E1715" s="29"/>
      <c r="F1715" s="28" t="s">
        <v>7831</v>
      </c>
      <c r="G1715" s="29">
        <v>33930</v>
      </c>
      <c r="H1715" s="29"/>
      <c r="I1715" s="28" t="s">
        <v>9657</v>
      </c>
      <c r="J1715" s="29"/>
      <c r="K1715" s="224"/>
      <c r="L1715" s="224"/>
      <c r="M1715" s="133"/>
      <c r="V1715" s="3" t="s">
        <v>1726</v>
      </c>
      <c r="W1715" s="4">
        <v>1755</v>
      </c>
      <c r="AD1715"/>
      <c r="AE1715"/>
    </row>
    <row r="1716" spans="1:31" x14ac:dyDescent="0.25">
      <c r="A1716" s="28" t="s">
        <v>12147</v>
      </c>
      <c r="B1716" s="28"/>
      <c r="C1716" s="28" t="s">
        <v>4545</v>
      </c>
      <c r="D1716" s="29">
        <v>9216</v>
      </c>
      <c r="E1716" s="29"/>
      <c r="F1716" s="28" t="s">
        <v>7832</v>
      </c>
      <c r="G1716" s="29">
        <v>33990</v>
      </c>
      <c r="H1716" s="29"/>
      <c r="I1716" s="28" t="s">
        <v>9658</v>
      </c>
      <c r="J1716" s="29">
        <v>248500</v>
      </c>
      <c r="K1716" s="224"/>
      <c r="L1716" s="224"/>
      <c r="M1716" s="133"/>
      <c r="V1716" s="3" t="s">
        <v>1727</v>
      </c>
      <c r="W1716" s="4">
        <v>1755</v>
      </c>
      <c r="AD1716"/>
      <c r="AE1716"/>
    </row>
    <row r="1717" spans="1:31" x14ac:dyDescent="0.25">
      <c r="A1717" s="28" t="s">
        <v>12148</v>
      </c>
      <c r="B1717" s="28"/>
      <c r="C1717" s="28" t="s">
        <v>4546</v>
      </c>
      <c r="D1717" s="29">
        <v>9216</v>
      </c>
      <c r="E1717" s="29"/>
      <c r="F1717" s="28" t="s">
        <v>7833</v>
      </c>
      <c r="G1717" s="29">
        <v>33990</v>
      </c>
      <c r="H1717" s="29"/>
      <c r="I1717" s="28" t="s">
        <v>9659</v>
      </c>
      <c r="J1717" s="29">
        <v>250000</v>
      </c>
      <c r="K1717" s="224"/>
      <c r="L1717" s="224"/>
      <c r="M1717" s="133"/>
      <c r="V1717" s="3" t="s">
        <v>1728</v>
      </c>
      <c r="W1717" s="4">
        <v>1755</v>
      </c>
      <c r="AD1717"/>
      <c r="AE1717"/>
    </row>
    <row r="1718" spans="1:31" x14ac:dyDescent="0.25">
      <c r="A1718" s="28" t="s">
        <v>12149</v>
      </c>
      <c r="B1718" s="28"/>
      <c r="C1718" s="28" t="s">
        <v>4547</v>
      </c>
      <c r="D1718" s="29">
        <v>9216</v>
      </c>
      <c r="E1718" s="29"/>
      <c r="F1718" s="28" t="s">
        <v>7834</v>
      </c>
      <c r="G1718" s="29">
        <v>33990</v>
      </c>
      <c r="H1718" s="29"/>
      <c r="I1718" s="28" t="s">
        <v>9660</v>
      </c>
      <c r="J1718" s="29">
        <v>254500</v>
      </c>
      <c r="K1718" s="224"/>
      <c r="L1718" s="224"/>
      <c r="M1718" s="133"/>
      <c r="V1718" s="3" t="s">
        <v>1729</v>
      </c>
      <c r="W1718" s="4">
        <v>1755</v>
      </c>
      <c r="AD1718"/>
      <c r="AE1718"/>
    </row>
    <row r="1719" spans="1:31" x14ac:dyDescent="0.25">
      <c r="A1719" s="28" t="s">
        <v>12150</v>
      </c>
      <c r="B1719" s="28"/>
      <c r="C1719" s="28" t="s">
        <v>4548</v>
      </c>
      <c r="D1719" s="29">
        <v>9216</v>
      </c>
      <c r="E1719" s="29"/>
      <c r="F1719" s="28" t="s">
        <v>7835</v>
      </c>
      <c r="G1719" s="29">
        <v>33990</v>
      </c>
      <c r="H1719" s="29"/>
      <c r="I1719" s="28" t="s">
        <v>9661</v>
      </c>
      <c r="J1719" s="29">
        <v>263500</v>
      </c>
      <c r="K1719" s="224"/>
      <c r="L1719" s="224"/>
      <c r="M1719" s="133"/>
      <c r="V1719" s="3" t="s">
        <v>1730</v>
      </c>
      <c r="W1719" s="4">
        <v>1755</v>
      </c>
      <c r="AD1719"/>
      <c r="AE1719"/>
    </row>
    <row r="1720" spans="1:31" x14ac:dyDescent="0.25">
      <c r="A1720" s="28" t="s">
        <v>12151</v>
      </c>
      <c r="B1720" s="28"/>
      <c r="C1720" s="28" t="s">
        <v>4549</v>
      </c>
      <c r="D1720" s="29">
        <v>9214</v>
      </c>
      <c r="E1720" s="29"/>
      <c r="F1720" s="28" t="s">
        <v>7836</v>
      </c>
      <c r="G1720" s="29"/>
      <c r="H1720" s="29"/>
      <c r="I1720" s="28" t="s">
        <v>9662</v>
      </c>
      <c r="J1720" s="29">
        <v>256000</v>
      </c>
      <c r="K1720" s="224"/>
      <c r="L1720" s="224"/>
      <c r="M1720" s="133"/>
      <c r="V1720" s="3" t="s">
        <v>1731</v>
      </c>
      <c r="W1720" s="4">
        <v>1755</v>
      </c>
      <c r="AD1720"/>
      <c r="AE1720"/>
    </row>
    <row r="1721" spans="1:31" x14ac:dyDescent="0.25">
      <c r="A1721" s="28" t="s">
        <v>12152</v>
      </c>
      <c r="B1721" s="28"/>
      <c r="C1721" s="28" t="s">
        <v>4550</v>
      </c>
      <c r="D1721" s="29">
        <v>9215</v>
      </c>
      <c r="E1721" s="29"/>
      <c r="F1721" s="28" t="s">
        <v>7837</v>
      </c>
      <c r="G1721" s="29">
        <v>33970</v>
      </c>
      <c r="H1721" s="29"/>
      <c r="I1721" s="28" t="s">
        <v>9663</v>
      </c>
      <c r="J1721" s="29">
        <v>259500</v>
      </c>
      <c r="K1721" s="224"/>
      <c r="L1721" s="224"/>
      <c r="M1721" s="133"/>
      <c r="V1721" s="3" t="s">
        <v>1732</v>
      </c>
      <c r="W1721" s="4">
        <v>1755</v>
      </c>
      <c r="AD1721"/>
      <c r="AE1721"/>
    </row>
    <row r="1722" spans="1:31" x14ac:dyDescent="0.25">
      <c r="A1722" s="28" t="s">
        <v>12153</v>
      </c>
      <c r="B1722" s="28"/>
      <c r="C1722" s="28" t="s">
        <v>4551</v>
      </c>
      <c r="D1722" s="29">
        <v>9216</v>
      </c>
      <c r="E1722" s="29"/>
      <c r="F1722" s="28" t="s">
        <v>7838</v>
      </c>
      <c r="G1722" s="29"/>
      <c r="H1722" s="29"/>
      <c r="I1722" s="28" t="s">
        <v>9664</v>
      </c>
      <c r="J1722" s="29"/>
      <c r="K1722" s="224"/>
      <c r="L1722" s="224"/>
      <c r="M1722" s="133"/>
      <c r="V1722" s="3" t="s">
        <v>1733</v>
      </c>
      <c r="W1722" s="4">
        <v>1755</v>
      </c>
      <c r="AD1722"/>
      <c r="AE1722"/>
    </row>
    <row r="1723" spans="1:31" x14ac:dyDescent="0.25">
      <c r="A1723" s="28" t="s">
        <v>12154</v>
      </c>
      <c r="B1723" s="28"/>
      <c r="C1723" s="28" t="s">
        <v>4552</v>
      </c>
      <c r="D1723" s="29">
        <v>9216</v>
      </c>
      <c r="E1723" s="29"/>
      <c r="F1723" s="28" t="s">
        <v>7839</v>
      </c>
      <c r="G1723" s="29">
        <v>33970</v>
      </c>
      <c r="H1723" s="29"/>
      <c r="I1723" s="28" t="s">
        <v>9665</v>
      </c>
      <c r="J1723" s="29">
        <v>257500</v>
      </c>
      <c r="K1723" s="224"/>
      <c r="L1723" s="224"/>
      <c r="M1723" s="133"/>
      <c r="V1723" s="3" t="s">
        <v>1734</v>
      </c>
      <c r="W1723" s="4">
        <v>1755</v>
      </c>
      <c r="AD1723"/>
      <c r="AE1723"/>
    </row>
    <row r="1724" spans="1:31" x14ac:dyDescent="0.25">
      <c r="A1724" s="28" t="s">
        <v>12155</v>
      </c>
      <c r="B1724" s="28"/>
      <c r="C1724" s="28" t="s">
        <v>4553</v>
      </c>
      <c r="D1724" s="29">
        <v>9216</v>
      </c>
      <c r="E1724" s="29"/>
      <c r="F1724" s="28" t="s">
        <v>7840</v>
      </c>
      <c r="G1724" s="29">
        <v>33970</v>
      </c>
      <c r="H1724" s="29"/>
      <c r="I1724" s="28" t="s">
        <v>9666</v>
      </c>
      <c r="J1724" s="29">
        <v>258600</v>
      </c>
      <c r="K1724" s="224"/>
      <c r="L1724" s="224"/>
      <c r="M1724" s="133"/>
      <c r="V1724" s="3" t="s">
        <v>1735</v>
      </c>
      <c r="W1724" s="4">
        <v>1755</v>
      </c>
      <c r="AD1724"/>
      <c r="AE1724"/>
    </row>
    <row r="1725" spans="1:31" x14ac:dyDescent="0.25">
      <c r="A1725" s="28" t="s">
        <v>12156</v>
      </c>
      <c r="B1725" s="28"/>
      <c r="C1725" s="28" t="s">
        <v>4554</v>
      </c>
      <c r="D1725" s="29">
        <v>9217</v>
      </c>
      <c r="E1725" s="29"/>
      <c r="F1725" s="28" t="s">
        <v>7841</v>
      </c>
      <c r="G1725" s="29">
        <v>33960</v>
      </c>
      <c r="H1725" s="29"/>
      <c r="I1725" s="28" t="s">
        <v>9667</v>
      </c>
      <c r="J1725" s="29">
        <v>258000</v>
      </c>
      <c r="K1725" s="224"/>
      <c r="L1725" s="224"/>
      <c r="M1725" s="133"/>
      <c r="V1725" s="3" t="s">
        <v>1736</v>
      </c>
      <c r="W1725" s="4">
        <v>1755</v>
      </c>
      <c r="AD1725"/>
      <c r="AE1725"/>
    </row>
    <row r="1726" spans="1:31" x14ac:dyDescent="0.25">
      <c r="A1726" s="28" t="s">
        <v>12157</v>
      </c>
      <c r="B1726" s="28"/>
      <c r="C1726" s="28" t="s">
        <v>4555</v>
      </c>
      <c r="D1726" s="29">
        <v>9217</v>
      </c>
      <c r="E1726" s="29"/>
      <c r="F1726" s="28" t="s">
        <v>7842</v>
      </c>
      <c r="G1726" s="29">
        <v>33960</v>
      </c>
      <c r="H1726" s="29"/>
      <c r="I1726" s="28" t="s">
        <v>9668</v>
      </c>
      <c r="J1726" s="29">
        <v>261000</v>
      </c>
      <c r="K1726" s="224"/>
      <c r="L1726" s="224"/>
      <c r="M1726" s="133"/>
      <c r="V1726" s="3" t="s">
        <v>1737</v>
      </c>
      <c r="W1726" s="4">
        <v>1755</v>
      </c>
      <c r="AD1726"/>
      <c r="AE1726"/>
    </row>
    <row r="1727" spans="1:31" x14ac:dyDescent="0.25">
      <c r="A1727" s="28" t="s">
        <v>12158</v>
      </c>
      <c r="B1727" s="28"/>
      <c r="C1727" s="28" t="s">
        <v>4556</v>
      </c>
      <c r="D1727" s="29">
        <v>9217</v>
      </c>
      <c r="E1727" s="29"/>
      <c r="F1727" s="28" t="s">
        <v>7843</v>
      </c>
      <c r="G1727" s="29">
        <v>33950</v>
      </c>
      <c r="H1727" s="29"/>
      <c r="I1727" s="28" t="s">
        <v>9669</v>
      </c>
      <c r="J1727" s="29">
        <v>263500</v>
      </c>
      <c r="K1727" s="224"/>
      <c r="L1727" s="224"/>
      <c r="M1727" s="133"/>
      <c r="V1727" s="3" t="s">
        <v>1738</v>
      </c>
      <c r="W1727" s="4">
        <v>1755</v>
      </c>
      <c r="AD1727"/>
      <c r="AE1727"/>
    </row>
    <row r="1728" spans="1:31" x14ac:dyDescent="0.25">
      <c r="A1728" s="28" t="s">
        <v>12159</v>
      </c>
      <c r="B1728" s="28"/>
      <c r="C1728" s="28" t="s">
        <v>4557</v>
      </c>
      <c r="D1728" s="29">
        <v>9217</v>
      </c>
      <c r="E1728" s="29"/>
      <c r="F1728" s="28" t="s">
        <v>7844</v>
      </c>
      <c r="G1728" s="29"/>
      <c r="H1728" s="29"/>
      <c r="I1728" s="28" t="s">
        <v>9670</v>
      </c>
      <c r="J1728" s="29">
        <v>261400</v>
      </c>
      <c r="K1728" s="224"/>
      <c r="L1728" s="224"/>
      <c r="M1728" s="133"/>
      <c r="V1728" s="3" t="s">
        <v>1739</v>
      </c>
      <c r="W1728" s="4">
        <v>1755</v>
      </c>
      <c r="AD1728"/>
      <c r="AE1728"/>
    </row>
    <row r="1729" spans="1:31" x14ac:dyDescent="0.25">
      <c r="A1729" s="28" t="s">
        <v>12160</v>
      </c>
      <c r="B1729" s="28"/>
      <c r="C1729" s="28" t="s">
        <v>4558</v>
      </c>
      <c r="D1729" s="29">
        <v>9218</v>
      </c>
      <c r="E1729" s="29"/>
      <c r="F1729" s="28" t="s">
        <v>7845</v>
      </c>
      <c r="G1729" s="29"/>
      <c r="H1729" s="29"/>
      <c r="I1729" s="28" t="s">
        <v>9671</v>
      </c>
      <c r="J1729" s="29"/>
      <c r="K1729" s="224"/>
      <c r="L1729" s="224"/>
      <c r="M1729" s="133"/>
      <c r="V1729" s="3" t="s">
        <v>1740</v>
      </c>
      <c r="W1729" s="4">
        <v>1755</v>
      </c>
      <c r="AD1729"/>
      <c r="AE1729"/>
    </row>
    <row r="1730" spans="1:31" x14ac:dyDescent="0.25">
      <c r="A1730" s="28" t="s">
        <v>12161</v>
      </c>
      <c r="B1730" s="28"/>
      <c r="C1730" s="28" t="s">
        <v>4559</v>
      </c>
      <c r="D1730" s="29">
        <v>9217</v>
      </c>
      <c r="E1730" s="29"/>
      <c r="F1730" s="28" t="s">
        <v>7846</v>
      </c>
      <c r="G1730" s="29"/>
      <c r="H1730" s="29"/>
      <c r="I1730" s="28" t="s">
        <v>9672</v>
      </c>
      <c r="J1730" s="29">
        <v>260500</v>
      </c>
      <c r="K1730" s="224"/>
      <c r="L1730" s="224"/>
      <c r="M1730" s="133"/>
      <c r="V1730" s="3" t="s">
        <v>1741</v>
      </c>
      <c r="W1730" s="4">
        <v>1755</v>
      </c>
      <c r="AD1730"/>
      <c r="AE1730"/>
    </row>
    <row r="1731" spans="1:31" x14ac:dyDescent="0.25">
      <c r="A1731" s="28" t="s">
        <v>12162</v>
      </c>
      <c r="B1731" s="28"/>
      <c r="C1731" s="28" t="s">
        <v>4560</v>
      </c>
      <c r="D1731" s="29">
        <v>9217</v>
      </c>
      <c r="E1731" s="29"/>
      <c r="F1731" s="28" t="s">
        <v>7847</v>
      </c>
      <c r="G1731" s="29">
        <v>33940</v>
      </c>
      <c r="H1731" s="29"/>
      <c r="I1731" s="28" t="s">
        <v>9673</v>
      </c>
      <c r="J1731" s="29">
        <v>260000</v>
      </c>
      <c r="K1731" s="224"/>
      <c r="L1731" s="224"/>
      <c r="M1731" s="133"/>
      <c r="V1731" s="3" t="s">
        <v>1742</v>
      </c>
      <c r="W1731" s="4">
        <v>1755</v>
      </c>
      <c r="AD1731"/>
      <c r="AE1731"/>
    </row>
    <row r="1732" spans="1:31" x14ac:dyDescent="0.25">
      <c r="A1732" s="28" t="s">
        <v>12163</v>
      </c>
      <c r="B1732" s="28"/>
      <c r="C1732" s="28" t="s">
        <v>4561</v>
      </c>
      <c r="D1732" s="29">
        <v>9218</v>
      </c>
      <c r="E1732" s="29"/>
      <c r="F1732" s="28" t="s">
        <v>7848</v>
      </c>
      <c r="G1732" s="29">
        <v>33940</v>
      </c>
      <c r="H1732" s="29"/>
      <c r="I1732" s="28" t="s">
        <v>9674</v>
      </c>
      <c r="J1732" s="29">
        <v>259000</v>
      </c>
      <c r="K1732" s="224"/>
      <c r="L1732" s="224"/>
      <c r="M1732" s="133"/>
      <c r="V1732" s="3" t="s">
        <v>1743</v>
      </c>
      <c r="W1732" s="4">
        <v>1755</v>
      </c>
      <c r="AD1732"/>
      <c r="AE1732"/>
    </row>
    <row r="1733" spans="1:31" x14ac:dyDescent="0.25">
      <c r="A1733" s="28" t="s">
        <v>12164</v>
      </c>
      <c r="B1733" s="28"/>
      <c r="C1733" s="28" t="s">
        <v>4562</v>
      </c>
      <c r="D1733" s="29">
        <v>9218</v>
      </c>
      <c r="E1733" s="29"/>
      <c r="F1733" s="28" t="s">
        <v>7849</v>
      </c>
      <c r="G1733" s="29">
        <v>33940</v>
      </c>
      <c r="H1733" s="29"/>
      <c r="I1733" s="28" t="s">
        <v>9675</v>
      </c>
      <c r="J1733" s="29">
        <v>261000</v>
      </c>
      <c r="K1733" s="224"/>
      <c r="L1733" s="224"/>
      <c r="M1733" s="133"/>
      <c r="V1733" s="3" t="s">
        <v>1744</v>
      </c>
      <c r="W1733" s="4">
        <v>1755</v>
      </c>
      <c r="AD1733"/>
      <c r="AE1733"/>
    </row>
    <row r="1734" spans="1:31" x14ac:dyDescent="0.25">
      <c r="A1734" s="28" t="s">
        <v>12165</v>
      </c>
      <c r="B1734" s="28"/>
      <c r="C1734" s="28" t="s">
        <v>4563</v>
      </c>
      <c r="D1734" s="29">
        <v>9220</v>
      </c>
      <c r="E1734" s="29"/>
      <c r="F1734" s="28" t="s">
        <v>7850</v>
      </c>
      <c r="G1734" s="29">
        <v>33970</v>
      </c>
      <c r="H1734" s="29"/>
      <c r="I1734" s="28" t="s">
        <v>9676</v>
      </c>
      <c r="J1734" s="29">
        <v>257800</v>
      </c>
      <c r="K1734" s="224"/>
      <c r="L1734" s="224"/>
      <c r="M1734" s="133"/>
      <c r="V1734" s="3" t="s">
        <v>1745</v>
      </c>
      <c r="W1734" s="4">
        <v>1755</v>
      </c>
      <c r="AD1734"/>
      <c r="AE1734"/>
    </row>
    <row r="1735" spans="1:31" x14ac:dyDescent="0.25">
      <c r="A1735" s="28" t="s">
        <v>12166</v>
      </c>
      <c r="B1735" s="28"/>
      <c r="C1735" s="28" t="s">
        <v>4564</v>
      </c>
      <c r="D1735" s="29">
        <v>9220</v>
      </c>
      <c r="E1735" s="29"/>
      <c r="F1735" s="28" t="s">
        <v>7851</v>
      </c>
      <c r="G1735" s="29">
        <v>33890</v>
      </c>
      <c r="H1735" s="29"/>
      <c r="I1735" s="28" t="s">
        <v>9677</v>
      </c>
      <c r="J1735" s="29">
        <v>257600</v>
      </c>
      <c r="K1735" s="224"/>
      <c r="L1735" s="224"/>
      <c r="M1735" s="133"/>
      <c r="V1735" s="3" t="s">
        <v>1746</v>
      </c>
      <c r="W1735" s="4">
        <v>1755</v>
      </c>
      <c r="AD1735"/>
      <c r="AE1735"/>
    </row>
    <row r="1736" spans="1:31" x14ac:dyDescent="0.25">
      <c r="A1736" s="28" t="s">
        <v>12167</v>
      </c>
      <c r="B1736" s="28"/>
      <c r="C1736" s="28" t="s">
        <v>4565</v>
      </c>
      <c r="D1736" s="29">
        <v>9220</v>
      </c>
      <c r="E1736" s="29"/>
      <c r="F1736" s="28" t="s">
        <v>7852</v>
      </c>
      <c r="G1736" s="29"/>
      <c r="H1736" s="29"/>
      <c r="I1736" s="28" t="s">
        <v>9678</v>
      </c>
      <c r="J1736" s="29"/>
      <c r="K1736" s="224"/>
      <c r="L1736" s="224"/>
      <c r="M1736" s="133"/>
      <c r="V1736" s="3" t="s">
        <v>1747</v>
      </c>
      <c r="W1736" s="4">
        <v>1755</v>
      </c>
      <c r="AD1736"/>
      <c r="AE1736"/>
    </row>
    <row r="1737" spans="1:31" x14ac:dyDescent="0.25">
      <c r="A1737" s="28" t="s">
        <v>12168</v>
      </c>
      <c r="B1737" s="28"/>
      <c r="C1737" s="28" t="s">
        <v>4566</v>
      </c>
      <c r="D1737" s="29">
        <v>9220</v>
      </c>
      <c r="E1737" s="29"/>
      <c r="F1737" s="28" t="s">
        <v>7853</v>
      </c>
      <c r="G1737" s="29">
        <v>33800</v>
      </c>
      <c r="H1737" s="29"/>
      <c r="I1737" s="28" t="s">
        <v>9679</v>
      </c>
      <c r="J1737" s="29">
        <v>254800</v>
      </c>
      <c r="K1737" s="224"/>
      <c r="L1737" s="224"/>
      <c r="M1737" s="133"/>
      <c r="V1737" s="3" t="s">
        <v>1748</v>
      </c>
      <c r="W1737" s="4">
        <v>1755</v>
      </c>
      <c r="AD1737"/>
      <c r="AE1737"/>
    </row>
    <row r="1738" spans="1:31" x14ac:dyDescent="0.25">
      <c r="A1738" s="28" t="s">
        <v>12169</v>
      </c>
      <c r="B1738" s="28"/>
      <c r="C1738" s="28" t="s">
        <v>4567</v>
      </c>
      <c r="D1738" s="29">
        <v>9218</v>
      </c>
      <c r="E1738" s="29"/>
      <c r="F1738" s="28" t="s">
        <v>7854</v>
      </c>
      <c r="G1738" s="29">
        <v>33850</v>
      </c>
      <c r="H1738" s="29"/>
      <c r="I1738" s="28" t="s">
        <v>9680</v>
      </c>
      <c r="J1738" s="29">
        <v>255200</v>
      </c>
      <c r="K1738" s="224"/>
      <c r="L1738" s="224"/>
      <c r="M1738" s="133"/>
      <c r="V1738" s="3" t="s">
        <v>1749</v>
      </c>
      <c r="W1738" s="4">
        <v>1755</v>
      </c>
      <c r="AD1738"/>
      <c r="AE1738"/>
    </row>
    <row r="1739" spans="1:31" x14ac:dyDescent="0.25">
      <c r="A1739" s="28" t="s">
        <v>12170</v>
      </c>
      <c r="B1739" s="28"/>
      <c r="C1739" s="28" t="s">
        <v>4568</v>
      </c>
      <c r="D1739" s="29">
        <v>9220</v>
      </c>
      <c r="E1739" s="29"/>
      <c r="F1739" s="28" t="s">
        <v>7855</v>
      </c>
      <c r="G1739" s="29">
        <v>33840</v>
      </c>
      <c r="H1739" s="29"/>
      <c r="I1739" s="28" t="s">
        <v>9681</v>
      </c>
      <c r="J1739" s="29">
        <v>256000</v>
      </c>
      <c r="K1739" s="224"/>
      <c r="L1739" s="224"/>
      <c r="M1739" s="133"/>
      <c r="V1739" s="3" t="s">
        <v>1750</v>
      </c>
      <c r="W1739" s="4">
        <v>1755</v>
      </c>
      <c r="AD1739"/>
      <c r="AE1739"/>
    </row>
    <row r="1740" spans="1:31" x14ac:dyDescent="0.25">
      <c r="A1740" s="28" t="s">
        <v>12171</v>
      </c>
      <c r="B1740" s="28"/>
      <c r="C1740" s="28" t="s">
        <v>4569</v>
      </c>
      <c r="D1740" s="29">
        <v>9220</v>
      </c>
      <c r="E1740" s="29"/>
      <c r="F1740" s="28" t="s">
        <v>7856</v>
      </c>
      <c r="G1740" s="29">
        <v>33860</v>
      </c>
      <c r="H1740" s="29"/>
      <c r="I1740" s="28" t="s">
        <v>9682</v>
      </c>
      <c r="J1740" s="29">
        <v>256900</v>
      </c>
      <c r="K1740" s="224"/>
      <c r="L1740" s="224"/>
      <c r="M1740" s="133"/>
      <c r="V1740" s="3" t="s">
        <v>1751</v>
      </c>
      <c r="W1740" s="4">
        <v>1755</v>
      </c>
      <c r="AD1740"/>
      <c r="AE1740"/>
    </row>
    <row r="1741" spans="1:31" x14ac:dyDescent="0.25">
      <c r="A1741" s="28" t="s">
        <v>12172</v>
      </c>
      <c r="B1741" s="28"/>
      <c r="C1741" s="28" t="s">
        <v>4570</v>
      </c>
      <c r="D1741" s="29">
        <v>9221</v>
      </c>
      <c r="E1741" s="29"/>
      <c r="F1741" s="28" t="s">
        <v>7857</v>
      </c>
      <c r="G1741" s="29">
        <v>33870</v>
      </c>
      <c r="H1741" s="29"/>
      <c r="I1741" s="28" t="s">
        <v>9683</v>
      </c>
      <c r="J1741" s="29">
        <v>259700</v>
      </c>
      <c r="K1741" s="224"/>
      <c r="L1741" s="224"/>
      <c r="M1741" s="133"/>
      <c r="V1741" s="3" t="s">
        <v>1752</v>
      </c>
      <c r="W1741" s="4">
        <v>1755</v>
      </c>
      <c r="AD1741"/>
      <c r="AE1741"/>
    </row>
    <row r="1742" spans="1:31" x14ac:dyDescent="0.25">
      <c r="A1742" s="28" t="s">
        <v>12173</v>
      </c>
      <c r="B1742" s="28"/>
      <c r="C1742" s="28" t="s">
        <v>4571</v>
      </c>
      <c r="D1742" s="29">
        <v>9222</v>
      </c>
      <c r="E1742" s="29"/>
      <c r="F1742" s="28" t="s">
        <v>7858</v>
      </c>
      <c r="G1742" s="29">
        <v>33880</v>
      </c>
      <c r="H1742" s="29"/>
      <c r="I1742" s="28" t="s">
        <v>9684</v>
      </c>
      <c r="J1742" s="29">
        <v>259600</v>
      </c>
      <c r="K1742" s="224"/>
      <c r="L1742" s="224"/>
      <c r="M1742" s="133"/>
      <c r="V1742" s="3" t="s">
        <v>1753</v>
      </c>
      <c r="W1742" s="4">
        <v>1755</v>
      </c>
      <c r="AD1742"/>
      <c r="AE1742"/>
    </row>
    <row r="1743" spans="1:31" x14ac:dyDescent="0.25">
      <c r="A1743" s="28" t="s">
        <v>12174</v>
      </c>
      <c r="B1743" s="28"/>
      <c r="C1743" s="28" t="s">
        <v>4572</v>
      </c>
      <c r="D1743" s="29">
        <v>9222</v>
      </c>
      <c r="E1743" s="29"/>
      <c r="F1743" s="28" t="s">
        <v>7859</v>
      </c>
      <c r="G1743" s="29"/>
      <c r="H1743" s="29"/>
      <c r="I1743" s="28" t="s">
        <v>9685</v>
      </c>
      <c r="J1743" s="29"/>
      <c r="K1743" s="224"/>
      <c r="L1743" s="224"/>
      <c r="M1743" s="133"/>
      <c r="V1743" s="3" t="s">
        <v>1754</v>
      </c>
      <c r="W1743" s="4">
        <v>1755</v>
      </c>
      <c r="AD1743"/>
      <c r="AE1743"/>
    </row>
    <row r="1744" spans="1:31" x14ac:dyDescent="0.25">
      <c r="A1744" s="28" t="s">
        <v>12175</v>
      </c>
      <c r="B1744" s="28"/>
      <c r="C1744" s="28" t="s">
        <v>4573</v>
      </c>
      <c r="D1744" s="29">
        <v>9222</v>
      </c>
      <c r="E1744" s="29"/>
      <c r="F1744" s="28" t="s">
        <v>7860</v>
      </c>
      <c r="G1744" s="29">
        <v>33850</v>
      </c>
      <c r="H1744" s="29"/>
      <c r="I1744" s="28" t="s">
        <v>9686</v>
      </c>
      <c r="J1744" s="29">
        <v>257000</v>
      </c>
      <c r="K1744" s="224"/>
      <c r="L1744" s="224"/>
      <c r="M1744" s="133"/>
      <c r="V1744" s="3" t="s">
        <v>1755</v>
      </c>
      <c r="W1744" s="4">
        <v>1755</v>
      </c>
      <c r="AD1744"/>
      <c r="AE1744"/>
    </row>
    <row r="1745" spans="1:31" x14ac:dyDescent="0.25">
      <c r="A1745" s="28" t="s">
        <v>12176</v>
      </c>
      <c r="B1745" s="28"/>
      <c r="C1745" s="28" t="s">
        <v>4574</v>
      </c>
      <c r="D1745" s="29">
        <v>9222</v>
      </c>
      <c r="E1745" s="29"/>
      <c r="F1745" s="28" t="s">
        <v>7861</v>
      </c>
      <c r="G1745" s="29">
        <v>33800</v>
      </c>
      <c r="H1745" s="29"/>
      <c r="I1745" s="28" t="s">
        <v>9687</v>
      </c>
      <c r="J1745" s="29">
        <v>258100</v>
      </c>
      <c r="K1745" s="224"/>
      <c r="L1745" s="224"/>
      <c r="M1745" s="133"/>
      <c r="V1745" s="3" t="s">
        <v>1756</v>
      </c>
      <c r="W1745" s="4">
        <v>1755</v>
      </c>
      <c r="AD1745"/>
      <c r="AE1745"/>
    </row>
    <row r="1746" spans="1:31" x14ac:dyDescent="0.25">
      <c r="A1746" s="28" t="s">
        <v>12177</v>
      </c>
      <c r="B1746" s="28"/>
      <c r="C1746" s="28" t="s">
        <v>4575</v>
      </c>
      <c r="D1746" s="29">
        <v>9223</v>
      </c>
      <c r="E1746" s="29"/>
      <c r="F1746" s="28" t="s">
        <v>7862</v>
      </c>
      <c r="G1746" s="29">
        <v>33800</v>
      </c>
      <c r="H1746" s="29"/>
      <c r="I1746" s="28" t="s">
        <v>9688</v>
      </c>
      <c r="J1746" s="29">
        <v>257000</v>
      </c>
      <c r="K1746" s="224"/>
      <c r="L1746" s="224"/>
      <c r="M1746" s="133"/>
      <c r="V1746" s="3" t="s">
        <v>1757</v>
      </c>
      <c r="W1746" s="4">
        <v>1755</v>
      </c>
      <c r="AD1746"/>
      <c r="AE1746"/>
    </row>
    <row r="1747" spans="1:31" x14ac:dyDescent="0.25">
      <c r="A1747" s="28" t="s">
        <v>12178</v>
      </c>
      <c r="B1747" s="28"/>
      <c r="C1747" s="28" t="s">
        <v>4576</v>
      </c>
      <c r="D1747" s="29">
        <v>9223</v>
      </c>
      <c r="E1747" s="29"/>
      <c r="F1747" s="28" t="s">
        <v>7863</v>
      </c>
      <c r="G1747" s="29"/>
      <c r="H1747" s="29"/>
      <c r="I1747" s="28" t="s">
        <v>9689</v>
      </c>
      <c r="J1747" s="29">
        <v>257200</v>
      </c>
      <c r="K1747" s="224"/>
      <c r="L1747" s="224"/>
      <c r="M1747" s="133"/>
      <c r="V1747" s="3" t="s">
        <v>1758</v>
      </c>
      <c r="W1747" s="4">
        <v>1755</v>
      </c>
      <c r="AD1747"/>
      <c r="AE1747"/>
    </row>
    <row r="1748" spans="1:31" x14ac:dyDescent="0.25">
      <c r="A1748" s="28" t="s">
        <v>12179</v>
      </c>
      <c r="B1748" s="28"/>
      <c r="C1748" s="28" t="s">
        <v>4577</v>
      </c>
      <c r="D1748" s="29">
        <v>9221</v>
      </c>
      <c r="E1748" s="29"/>
      <c r="F1748" s="28" t="s">
        <v>7864</v>
      </c>
      <c r="G1748" s="29">
        <v>33830</v>
      </c>
      <c r="H1748" s="29"/>
      <c r="I1748" s="28" t="s">
        <v>9690</v>
      </c>
      <c r="J1748" s="29">
        <v>257500</v>
      </c>
      <c r="K1748" s="224"/>
      <c r="L1748" s="224"/>
      <c r="M1748" s="133"/>
      <c r="V1748" s="3" t="s">
        <v>1759</v>
      </c>
      <c r="W1748" s="4">
        <v>1755</v>
      </c>
      <c r="AD1748"/>
      <c r="AE1748"/>
    </row>
    <row r="1749" spans="1:31" x14ac:dyDescent="0.25">
      <c r="A1749" s="28" t="s">
        <v>12180</v>
      </c>
      <c r="B1749" s="28"/>
      <c r="C1749" s="28" t="s">
        <v>4578</v>
      </c>
      <c r="D1749" s="29">
        <v>9221</v>
      </c>
      <c r="E1749" s="29"/>
      <c r="F1749" s="28" t="s">
        <v>7865</v>
      </c>
      <c r="G1749" s="29">
        <v>33870</v>
      </c>
      <c r="H1749" s="29"/>
      <c r="I1749" s="28" t="s">
        <v>9691</v>
      </c>
      <c r="J1749" s="29">
        <v>257100</v>
      </c>
      <c r="K1749" s="224"/>
      <c r="L1749" s="224"/>
      <c r="M1749" s="133"/>
      <c r="V1749" s="3" t="s">
        <v>1760</v>
      </c>
      <c r="W1749" s="4">
        <v>1755</v>
      </c>
      <c r="AD1749"/>
      <c r="AE1749"/>
    </row>
    <row r="1750" spans="1:31" x14ac:dyDescent="0.25">
      <c r="A1750" s="28" t="s">
        <v>12181</v>
      </c>
      <c r="B1750" s="28"/>
      <c r="C1750" s="28" t="s">
        <v>4579</v>
      </c>
      <c r="D1750" s="29">
        <v>9221</v>
      </c>
      <c r="E1750" s="29"/>
      <c r="F1750" s="28" t="s">
        <v>7866</v>
      </c>
      <c r="G1750" s="29"/>
      <c r="H1750" s="29"/>
      <c r="I1750" s="28" t="s">
        <v>9692</v>
      </c>
      <c r="J1750" s="29"/>
      <c r="K1750" s="224"/>
      <c r="L1750" s="224"/>
      <c r="M1750" s="133"/>
      <c r="V1750" s="3" t="s">
        <v>1761</v>
      </c>
      <c r="W1750" s="4">
        <v>1755</v>
      </c>
      <c r="AD1750"/>
      <c r="AE1750"/>
    </row>
    <row r="1751" spans="1:31" x14ac:dyDescent="0.25">
      <c r="A1751" s="28" t="s">
        <v>12182</v>
      </c>
      <c r="B1751" s="28"/>
      <c r="C1751" s="28" t="s">
        <v>4580</v>
      </c>
      <c r="D1751" s="29">
        <v>9221</v>
      </c>
      <c r="E1751" s="29"/>
      <c r="F1751" s="28" t="s">
        <v>7867</v>
      </c>
      <c r="G1751" s="29">
        <v>33840</v>
      </c>
      <c r="H1751" s="29"/>
      <c r="I1751" s="28" t="s">
        <v>9693</v>
      </c>
      <c r="J1751" s="29">
        <v>256500</v>
      </c>
      <c r="K1751" s="224"/>
      <c r="L1751" s="224"/>
      <c r="M1751" s="133"/>
      <c r="V1751" s="3" t="s">
        <v>1762</v>
      </c>
      <c r="W1751" s="4">
        <v>1755</v>
      </c>
      <c r="AD1751"/>
      <c r="AE1751"/>
    </row>
    <row r="1752" spans="1:31" x14ac:dyDescent="0.25">
      <c r="A1752" s="28" t="s">
        <v>12183</v>
      </c>
      <c r="B1752" s="28"/>
      <c r="C1752" s="28" t="s">
        <v>4581</v>
      </c>
      <c r="D1752" s="29">
        <v>9221</v>
      </c>
      <c r="E1752" s="29"/>
      <c r="F1752" s="28" t="s">
        <v>7868</v>
      </c>
      <c r="G1752" s="29">
        <v>33840</v>
      </c>
      <c r="H1752" s="29"/>
      <c r="I1752" s="28" t="s">
        <v>9694</v>
      </c>
      <c r="J1752" s="29">
        <v>257200</v>
      </c>
      <c r="K1752" s="224"/>
      <c r="L1752" s="224"/>
      <c r="M1752" s="133"/>
      <c r="V1752" s="3" t="s">
        <v>1763</v>
      </c>
      <c r="W1752" s="4">
        <v>1755</v>
      </c>
      <c r="AD1752"/>
      <c r="AE1752"/>
    </row>
    <row r="1753" spans="1:31" x14ac:dyDescent="0.25">
      <c r="A1753" s="28" t="s">
        <v>12184</v>
      </c>
      <c r="B1753" s="28"/>
      <c r="C1753" s="28" t="s">
        <v>4582</v>
      </c>
      <c r="D1753" s="29">
        <v>9222</v>
      </c>
      <c r="E1753" s="29"/>
      <c r="F1753" s="28" t="s">
        <v>7869</v>
      </c>
      <c r="G1753" s="29">
        <v>33890</v>
      </c>
      <c r="H1753" s="29"/>
      <c r="I1753" s="28" t="s">
        <v>9695</v>
      </c>
      <c r="J1753" s="29">
        <v>258800</v>
      </c>
      <c r="K1753" s="224"/>
      <c r="L1753" s="224"/>
      <c r="M1753" s="133"/>
      <c r="V1753" s="3" t="s">
        <v>1764</v>
      </c>
      <c r="W1753" s="4">
        <v>1755</v>
      </c>
      <c r="AD1753"/>
      <c r="AE1753"/>
    </row>
    <row r="1754" spans="1:31" x14ac:dyDescent="0.25">
      <c r="A1754" s="28" t="s">
        <v>12185</v>
      </c>
      <c r="B1754" s="28"/>
      <c r="C1754" s="28" t="s">
        <v>4583</v>
      </c>
      <c r="D1754" s="29">
        <v>9222</v>
      </c>
      <c r="E1754" s="29"/>
      <c r="F1754" s="28" t="s">
        <v>7870</v>
      </c>
      <c r="G1754" s="29">
        <v>33940</v>
      </c>
      <c r="H1754" s="29"/>
      <c r="I1754" s="28" t="s">
        <v>9696</v>
      </c>
      <c r="J1754" s="29">
        <v>260500</v>
      </c>
      <c r="K1754" s="224"/>
      <c r="L1754" s="224"/>
      <c r="M1754" s="133"/>
      <c r="V1754" s="3" t="s">
        <v>1765</v>
      </c>
      <c r="W1754" s="4">
        <v>1755</v>
      </c>
      <c r="AD1754"/>
      <c r="AE1754"/>
    </row>
    <row r="1755" spans="1:31" x14ac:dyDescent="0.25">
      <c r="A1755" s="28" t="s">
        <v>12186</v>
      </c>
      <c r="B1755" s="28"/>
      <c r="C1755" s="28" t="s">
        <v>4584</v>
      </c>
      <c r="D1755" s="29">
        <v>9223</v>
      </c>
      <c r="E1755" s="29"/>
      <c r="F1755" s="28" t="s">
        <v>7871</v>
      </c>
      <c r="G1755" s="29">
        <v>33940</v>
      </c>
      <c r="H1755" s="29"/>
      <c r="I1755" s="28" t="s">
        <v>9697</v>
      </c>
      <c r="J1755" s="29">
        <v>258500</v>
      </c>
      <c r="K1755" s="224"/>
      <c r="L1755" s="224"/>
      <c r="M1755" s="133"/>
      <c r="V1755" s="3" t="s">
        <v>1766</v>
      </c>
      <c r="W1755" s="4">
        <v>1755</v>
      </c>
      <c r="AD1755"/>
      <c r="AE1755"/>
    </row>
    <row r="1756" spans="1:31" x14ac:dyDescent="0.25">
      <c r="A1756" s="28" t="s">
        <v>12187</v>
      </c>
      <c r="B1756" s="28"/>
      <c r="C1756" s="28" t="s">
        <v>4585</v>
      </c>
      <c r="D1756" s="29">
        <v>9224</v>
      </c>
      <c r="E1756" s="29"/>
      <c r="F1756" s="28" t="s">
        <v>7872</v>
      </c>
      <c r="G1756" s="29">
        <v>33940</v>
      </c>
      <c r="H1756" s="29"/>
      <c r="I1756" s="28" t="s">
        <v>9698</v>
      </c>
      <c r="J1756" s="29">
        <v>255700</v>
      </c>
      <c r="K1756" s="224"/>
      <c r="L1756" s="224"/>
      <c r="M1756" s="133"/>
      <c r="V1756" s="3" t="s">
        <v>1767</v>
      </c>
      <c r="W1756" s="4">
        <v>1755</v>
      </c>
      <c r="AD1756"/>
      <c r="AE1756"/>
    </row>
    <row r="1757" spans="1:31" x14ac:dyDescent="0.25">
      <c r="A1757" s="28" t="s">
        <v>12188</v>
      </c>
      <c r="B1757" s="28"/>
      <c r="C1757" s="28" t="s">
        <v>4586</v>
      </c>
      <c r="D1757" s="29">
        <v>9224</v>
      </c>
      <c r="E1757" s="29"/>
      <c r="F1757" s="28" t="s">
        <v>7873</v>
      </c>
      <c r="G1757" s="29"/>
      <c r="H1757" s="29"/>
      <c r="I1757" s="28" t="s">
        <v>9699</v>
      </c>
      <c r="J1757" s="29"/>
      <c r="K1757" s="224"/>
      <c r="L1757" s="224"/>
      <c r="M1757" s="133"/>
      <c r="V1757" s="3" t="s">
        <v>1768</v>
      </c>
      <c r="W1757" s="4">
        <v>1755</v>
      </c>
      <c r="AD1757"/>
      <c r="AE1757"/>
    </row>
    <row r="1758" spans="1:31" x14ac:dyDescent="0.25">
      <c r="A1758" s="28" t="s">
        <v>12189</v>
      </c>
      <c r="B1758" s="28"/>
      <c r="C1758" s="28" t="s">
        <v>4587</v>
      </c>
      <c r="D1758" s="29">
        <v>9224</v>
      </c>
      <c r="E1758" s="29"/>
      <c r="F1758" s="28" t="s">
        <v>7874</v>
      </c>
      <c r="G1758" s="29">
        <v>33990</v>
      </c>
      <c r="H1758" s="29"/>
      <c r="I1758" s="28" t="s">
        <v>9700</v>
      </c>
      <c r="J1758" s="29">
        <v>247900</v>
      </c>
      <c r="K1758" s="224"/>
      <c r="L1758" s="224"/>
      <c r="M1758" s="133"/>
      <c r="V1758" s="3" t="s">
        <v>1769</v>
      </c>
      <c r="W1758" s="4">
        <v>1755</v>
      </c>
      <c r="AD1758"/>
      <c r="AE1758"/>
    </row>
    <row r="1759" spans="1:31" x14ac:dyDescent="0.25">
      <c r="A1759" s="28" t="s">
        <v>12190</v>
      </c>
      <c r="B1759" s="28"/>
      <c r="C1759" s="28" t="s">
        <v>4588</v>
      </c>
      <c r="D1759" s="29">
        <v>9226</v>
      </c>
      <c r="E1759" s="29"/>
      <c r="F1759" s="28" t="s">
        <v>7875</v>
      </c>
      <c r="G1759" s="29">
        <v>33950</v>
      </c>
      <c r="H1759" s="29"/>
      <c r="I1759" s="28" t="s">
        <v>9701</v>
      </c>
      <c r="J1759" s="29">
        <v>249000</v>
      </c>
      <c r="K1759" s="224"/>
      <c r="L1759" s="224"/>
      <c r="M1759" s="133"/>
      <c r="V1759" s="3" t="s">
        <v>1770</v>
      </c>
      <c r="W1759" s="4">
        <v>1755</v>
      </c>
      <c r="AD1759"/>
      <c r="AE1759"/>
    </row>
    <row r="1760" spans="1:31" x14ac:dyDescent="0.25">
      <c r="A1760" s="28" t="s">
        <v>12191</v>
      </c>
      <c r="B1760" s="28"/>
      <c r="C1760" s="28" t="s">
        <v>4589</v>
      </c>
      <c r="D1760" s="29">
        <v>9226</v>
      </c>
      <c r="E1760" s="29"/>
      <c r="F1760" s="28" t="s">
        <v>7876</v>
      </c>
      <c r="G1760" s="29">
        <v>33890</v>
      </c>
      <c r="H1760" s="29"/>
      <c r="I1760" s="28" t="s">
        <v>9702</v>
      </c>
      <c r="J1760" s="29">
        <v>248500</v>
      </c>
      <c r="K1760" s="224"/>
      <c r="L1760" s="224"/>
      <c r="M1760" s="133"/>
      <c r="V1760" s="3" t="s">
        <v>1771</v>
      </c>
      <c r="W1760" s="4">
        <v>1755</v>
      </c>
      <c r="AD1760"/>
      <c r="AE1760"/>
    </row>
    <row r="1761" spans="1:31" x14ac:dyDescent="0.25">
      <c r="A1761" s="28" t="s">
        <v>12192</v>
      </c>
      <c r="B1761" s="28"/>
      <c r="C1761" s="28" t="s">
        <v>4590</v>
      </c>
      <c r="D1761" s="29">
        <v>9226</v>
      </c>
      <c r="E1761" s="29"/>
      <c r="F1761" s="28" t="s">
        <v>7877</v>
      </c>
      <c r="G1761" s="29">
        <v>33880</v>
      </c>
      <c r="H1761" s="29"/>
      <c r="I1761" s="28" t="s">
        <v>9703</v>
      </c>
      <c r="J1761" s="29">
        <v>249500</v>
      </c>
      <c r="K1761" s="224"/>
      <c r="L1761" s="224"/>
      <c r="M1761" s="133"/>
      <c r="V1761" s="3" t="s">
        <v>1772</v>
      </c>
      <c r="W1761" s="4">
        <v>1755</v>
      </c>
      <c r="AD1761"/>
      <c r="AE1761"/>
    </row>
    <row r="1762" spans="1:31" x14ac:dyDescent="0.25">
      <c r="A1762" s="28" t="s">
        <v>12193</v>
      </c>
      <c r="B1762" s="28"/>
      <c r="C1762" s="28" t="s">
        <v>4591</v>
      </c>
      <c r="D1762" s="29">
        <v>9228</v>
      </c>
      <c r="E1762" s="29"/>
      <c r="F1762" s="28" t="s">
        <v>7878</v>
      </c>
      <c r="G1762" s="29">
        <v>33870</v>
      </c>
      <c r="H1762" s="29"/>
      <c r="I1762" s="28" t="s">
        <v>9704</v>
      </c>
      <c r="J1762" s="29">
        <v>244500</v>
      </c>
      <c r="K1762" s="224"/>
      <c r="L1762" s="224"/>
      <c r="M1762" s="133"/>
      <c r="V1762" s="3" t="s">
        <v>1773</v>
      </c>
      <c r="W1762" s="4">
        <v>1755</v>
      </c>
      <c r="AD1762"/>
      <c r="AE1762"/>
    </row>
    <row r="1763" spans="1:31" x14ac:dyDescent="0.25">
      <c r="A1763" s="28" t="s">
        <v>12194</v>
      </c>
      <c r="B1763" s="28"/>
      <c r="C1763" s="28" t="s">
        <v>4592</v>
      </c>
      <c r="D1763" s="29">
        <v>9228</v>
      </c>
      <c r="E1763" s="29"/>
      <c r="F1763" s="28" t="s">
        <v>7879</v>
      </c>
      <c r="G1763" s="29">
        <v>33850</v>
      </c>
      <c r="H1763" s="29"/>
      <c r="I1763" s="28" t="s">
        <v>9705</v>
      </c>
      <c r="J1763" s="29">
        <v>239000</v>
      </c>
      <c r="K1763" s="224"/>
      <c r="L1763" s="224"/>
      <c r="M1763" s="133"/>
      <c r="V1763" s="3" t="s">
        <v>1774</v>
      </c>
      <c r="W1763" s="4">
        <v>1755</v>
      </c>
      <c r="AD1763"/>
      <c r="AE1763"/>
    </row>
    <row r="1764" spans="1:31" x14ac:dyDescent="0.25">
      <c r="A1764" s="28" t="s">
        <v>12195</v>
      </c>
      <c r="B1764" s="28"/>
      <c r="C1764" s="28" t="s">
        <v>4593</v>
      </c>
      <c r="D1764" s="29">
        <v>9228</v>
      </c>
      <c r="E1764" s="29"/>
      <c r="F1764" s="28" t="s">
        <v>7880</v>
      </c>
      <c r="G1764" s="29"/>
      <c r="H1764" s="29"/>
      <c r="I1764" s="28" t="s">
        <v>9706</v>
      </c>
      <c r="J1764" s="29"/>
      <c r="K1764" s="224"/>
      <c r="L1764" s="224"/>
      <c r="M1764" s="133"/>
      <c r="V1764" s="3" t="s">
        <v>1775</v>
      </c>
      <c r="W1764" s="4">
        <v>1755</v>
      </c>
      <c r="AD1764"/>
      <c r="AE1764"/>
    </row>
    <row r="1765" spans="1:31" x14ac:dyDescent="0.25">
      <c r="A1765" s="28" t="s">
        <v>12196</v>
      </c>
      <c r="B1765" s="28"/>
      <c r="C1765" s="28" t="s">
        <v>4594</v>
      </c>
      <c r="D1765" s="29">
        <v>9228</v>
      </c>
      <c r="E1765" s="29"/>
      <c r="F1765" s="28" t="s">
        <v>7881</v>
      </c>
      <c r="G1765" s="29">
        <v>33840</v>
      </c>
      <c r="H1765" s="29"/>
      <c r="I1765" s="28" t="s">
        <v>9707</v>
      </c>
      <c r="J1765" s="29">
        <v>228800</v>
      </c>
      <c r="K1765" s="224"/>
      <c r="L1765" s="224"/>
      <c r="M1765" s="133"/>
      <c r="V1765" s="3" t="s">
        <v>1776</v>
      </c>
      <c r="W1765" s="4">
        <v>1755</v>
      </c>
      <c r="AD1765"/>
      <c r="AE1765"/>
    </row>
    <row r="1766" spans="1:31" x14ac:dyDescent="0.25">
      <c r="A1766" s="28" t="s">
        <v>12197</v>
      </c>
      <c r="B1766" s="28"/>
      <c r="C1766" s="28" t="s">
        <v>4595</v>
      </c>
      <c r="D1766" s="29">
        <v>9229</v>
      </c>
      <c r="E1766" s="29"/>
      <c r="F1766" s="28" t="s">
        <v>7882</v>
      </c>
      <c r="G1766" s="29">
        <v>33840</v>
      </c>
      <c r="H1766" s="29"/>
      <c r="I1766" s="28" t="s">
        <v>9708</v>
      </c>
      <c r="J1766" s="29"/>
      <c r="K1766" s="224"/>
      <c r="L1766" s="224"/>
      <c r="M1766" s="133"/>
      <c r="V1766" s="3" t="s">
        <v>1777</v>
      </c>
      <c r="W1766" s="4">
        <v>1755</v>
      </c>
      <c r="AD1766"/>
      <c r="AE1766"/>
    </row>
    <row r="1767" spans="1:31" x14ac:dyDescent="0.25">
      <c r="A1767" s="28" t="s">
        <v>12198</v>
      </c>
      <c r="B1767" s="28"/>
      <c r="C1767" s="28" t="s">
        <v>4596</v>
      </c>
      <c r="D1767" s="29">
        <v>9229</v>
      </c>
      <c r="E1767" s="29"/>
      <c r="F1767" s="28" t="s">
        <v>7883</v>
      </c>
      <c r="G1767" s="29">
        <v>33840</v>
      </c>
      <c r="H1767" s="29"/>
      <c r="I1767" s="28" t="s">
        <v>9709</v>
      </c>
      <c r="J1767" s="29">
        <v>215500</v>
      </c>
      <c r="K1767" s="224"/>
      <c r="L1767" s="224"/>
      <c r="M1767" s="133"/>
      <c r="V1767" s="3" t="s">
        <v>1778</v>
      </c>
      <c r="W1767" s="4">
        <v>1755</v>
      </c>
      <c r="AD1767"/>
      <c r="AE1767"/>
    </row>
    <row r="1768" spans="1:31" x14ac:dyDescent="0.25">
      <c r="A1768" s="28" t="s">
        <v>12199</v>
      </c>
      <c r="B1768" s="28"/>
      <c r="C1768" s="28" t="s">
        <v>4597</v>
      </c>
      <c r="D1768" s="29">
        <v>9229</v>
      </c>
      <c r="E1768" s="29"/>
      <c r="F1768" s="28" t="s">
        <v>7884</v>
      </c>
      <c r="G1768" s="29">
        <v>33830</v>
      </c>
      <c r="H1768" s="29"/>
      <c r="I1768" s="28" t="s">
        <v>9710</v>
      </c>
      <c r="J1768" s="29">
        <v>220500</v>
      </c>
      <c r="K1768" s="224"/>
      <c r="L1768" s="224"/>
      <c r="M1768" s="133"/>
      <c r="V1768" s="3" t="s">
        <v>1779</v>
      </c>
      <c r="W1768" s="4">
        <v>1755</v>
      </c>
      <c r="AD1768"/>
      <c r="AE1768"/>
    </row>
    <row r="1769" spans="1:31" x14ac:dyDescent="0.25">
      <c r="A1769" s="28" t="s">
        <v>12200</v>
      </c>
      <c r="B1769" s="28"/>
      <c r="C1769" s="28" t="s">
        <v>4598</v>
      </c>
      <c r="D1769" s="29">
        <v>9229</v>
      </c>
      <c r="E1769" s="29"/>
      <c r="F1769" s="28" t="s">
        <v>7885</v>
      </c>
      <c r="G1769" s="29">
        <v>33840</v>
      </c>
      <c r="H1769" s="29"/>
      <c r="I1769" s="28" t="s">
        <v>9711</v>
      </c>
      <c r="J1769" s="29">
        <v>228500</v>
      </c>
      <c r="K1769" s="224"/>
      <c r="L1769" s="224"/>
      <c r="M1769" s="133"/>
      <c r="V1769" s="3" t="s">
        <v>1780</v>
      </c>
      <c r="W1769" s="4">
        <v>1755</v>
      </c>
      <c r="AD1769"/>
      <c r="AE1769"/>
    </row>
    <row r="1770" spans="1:31" x14ac:dyDescent="0.25">
      <c r="A1770" s="28" t="s">
        <v>12201</v>
      </c>
      <c r="B1770" s="28"/>
      <c r="C1770" s="28" t="s">
        <v>4599</v>
      </c>
      <c r="D1770" s="29">
        <v>9229</v>
      </c>
      <c r="E1770" s="29"/>
      <c r="F1770" s="28" t="s">
        <v>7886</v>
      </c>
      <c r="G1770" s="29">
        <v>33830</v>
      </c>
      <c r="H1770" s="29"/>
      <c r="I1770" s="28" t="s">
        <v>9712</v>
      </c>
      <c r="J1770" s="29">
        <v>233000</v>
      </c>
      <c r="K1770" s="224"/>
      <c r="L1770" s="224"/>
      <c r="M1770" s="133"/>
      <c r="V1770" s="3" t="s">
        <v>1781</v>
      </c>
      <c r="W1770" s="4">
        <v>1755</v>
      </c>
      <c r="AD1770"/>
      <c r="AE1770"/>
    </row>
    <row r="1771" spans="1:31" x14ac:dyDescent="0.25">
      <c r="A1771" s="28" t="s">
        <v>12202</v>
      </c>
      <c r="B1771" s="28"/>
      <c r="C1771" s="28" t="s">
        <v>4600</v>
      </c>
      <c r="D1771" s="29">
        <v>9228</v>
      </c>
      <c r="E1771" s="29"/>
      <c r="F1771" s="28" t="s">
        <v>7887</v>
      </c>
      <c r="G1771" s="29"/>
      <c r="H1771" s="29"/>
      <c r="I1771" s="28" t="s">
        <v>9713</v>
      </c>
      <c r="J1771" s="29"/>
      <c r="K1771" s="224"/>
      <c r="L1771" s="224"/>
      <c r="M1771" s="133"/>
      <c r="V1771" s="3" t="s">
        <v>1782</v>
      </c>
      <c r="W1771" s="4">
        <v>1755</v>
      </c>
      <c r="AD1771"/>
      <c r="AE1771"/>
    </row>
    <row r="1772" spans="1:31" x14ac:dyDescent="0.25">
      <c r="A1772" s="28" t="s">
        <v>12203</v>
      </c>
      <c r="B1772" s="28"/>
      <c r="C1772" s="28" t="s">
        <v>4601</v>
      </c>
      <c r="D1772" s="29">
        <v>9228</v>
      </c>
      <c r="E1772" s="29"/>
      <c r="F1772" s="28" t="s">
        <v>7888</v>
      </c>
      <c r="G1772" s="29">
        <v>33870</v>
      </c>
      <c r="H1772" s="29"/>
      <c r="I1772" s="28" t="s">
        <v>9714</v>
      </c>
      <c r="J1772" s="29">
        <v>231000</v>
      </c>
      <c r="K1772" s="224"/>
      <c r="L1772" s="224"/>
      <c r="M1772" s="133"/>
      <c r="V1772" s="3" t="s">
        <v>1783</v>
      </c>
      <c r="W1772" s="4">
        <v>1755</v>
      </c>
      <c r="AD1772"/>
      <c r="AE1772"/>
    </row>
    <row r="1773" spans="1:31" x14ac:dyDescent="0.25">
      <c r="A1773" s="28" t="s">
        <v>12204</v>
      </c>
      <c r="B1773" s="28"/>
      <c r="C1773" s="28" t="s">
        <v>4602</v>
      </c>
      <c r="D1773" s="29">
        <v>9227</v>
      </c>
      <c r="E1773" s="29"/>
      <c r="F1773" s="28" t="s">
        <v>7889</v>
      </c>
      <c r="G1773" s="29">
        <v>33870</v>
      </c>
      <c r="H1773" s="29"/>
      <c r="I1773" s="28" t="s">
        <v>9715</v>
      </c>
      <c r="J1773" s="29">
        <v>236500</v>
      </c>
      <c r="K1773" s="224"/>
      <c r="L1773" s="224"/>
      <c r="M1773" s="133"/>
      <c r="V1773" s="3" t="s">
        <v>1784</v>
      </c>
      <c r="W1773" s="4">
        <v>1755</v>
      </c>
      <c r="AD1773"/>
      <c r="AE1773"/>
    </row>
    <row r="1774" spans="1:31" x14ac:dyDescent="0.25">
      <c r="A1774" s="28" t="s">
        <v>12205</v>
      </c>
      <c r="B1774" s="28"/>
      <c r="C1774" s="28" t="s">
        <v>4603</v>
      </c>
      <c r="D1774" s="29">
        <v>9229</v>
      </c>
      <c r="E1774" s="29"/>
      <c r="F1774" s="28" t="s">
        <v>7890</v>
      </c>
      <c r="G1774" s="29">
        <v>33850</v>
      </c>
      <c r="H1774" s="29"/>
      <c r="I1774" s="28" t="s">
        <v>9716</v>
      </c>
      <c r="J1774" s="29">
        <v>236000</v>
      </c>
      <c r="K1774" s="224"/>
      <c r="L1774" s="224"/>
      <c r="M1774" s="133"/>
      <c r="V1774" s="3" t="s">
        <v>1785</v>
      </c>
      <c r="W1774" s="4">
        <v>1755</v>
      </c>
      <c r="AD1774"/>
      <c r="AE1774"/>
    </row>
    <row r="1775" spans="1:31" x14ac:dyDescent="0.25">
      <c r="A1775" s="28" t="s">
        <v>12206</v>
      </c>
      <c r="B1775" s="28"/>
      <c r="C1775" s="28" t="s">
        <v>4604</v>
      </c>
      <c r="D1775" s="29">
        <v>9229</v>
      </c>
      <c r="E1775" s="29"/>
      <c r="F1775" s="28" t="s">
        <v>7891</v>
      </c>
      <c r="G1775" s="29">
        <v>33850</v>
      </c>
      <c r="H1775" s="29"/>
      <c r="I1775" s="28" t="s">
        <v>9717</v>
      </c>
      <c r="J1775" s="29">
        <v>232000</v>
      </c>
      <c r="K1775" s="224"/>
      <c r="L1775" s="224"/>
      <c r="M1775" s="133"/>
      <c r="V1775" s="3" t="s">
        <v>1786</v>
      </c>
      <c r="W1775" s="4">
        <v>1755</v>
      </c>
      <c r="AD1775"/>
      <c r="AE1775"/>
    </row>
    <row r="1776" spans="1:31" x14ac:dyDescent="0.25">
      <c r="A1776" s="28" t="s">
        <v>12207</v>
      </c>
      <c r="B1776" s="28"/>
      <c r="C1776" s="28" t="s">
        <v>4605</v>
      </c>
      <c r="D1776" s="29">
        <v>9229</v>
      </c>
      <c r="E1776" s="29"/>
      <c r="F1776" s="28" t="s">
        <v>7892</v>
      </c>
      <c r="G1776" s="29">
        <v>33840</v>
      </c>
      <c r="H1776" s="29"/>
      <c r="I1776" s="28" t="s">
        <v>9718</v>
      </c>
      <c r="J1776" s="29">
        <v>238000</v>
      </c>
      <c r="K1776" s="224"/>
      <c r="L1776" s="224"/>
      <c r="M1776" s="133"/>
      <c r="V1776" s="3" t="s">
        <v>1787</v>
      </c>
      <c r="W1776" s="4">
        <v>1755</v>
      </c>
      <c r="AD1776"/>
      <c r="AE1776"/>
    </row>
    <row r="1777" spans="1:31" x14ac:dyDescent="0.25">
      <c r="A1777" s="28" t="s">
        <v>12208</v>
      </c>
      <c r="B1777" s="28"/>
      <c r="C1777" s="28" t="s">
        <v>4606</v>
      </c>
      <c r="D1777" s="29">
        <v>9229</v>
      </c>
      <c r="E1777" s="29"/>
      <c r="F1777" s="28" t="s">
        <v>7893</v>
      </c>
      <c r="G1777" s="29">
        <v>33840</v>
      </c>
      <c r="H1777" s="29"/>
      <c r="I1777" s="28" t="s">
        <v>9719</v>
      </c>
      <c r="J1777" s="29">
        <v>237500</v>
      </c>
      <c r="K1777" s="224"/>
      <c r="L1777" s="224"/>
      <c r="M1777" s="133"/>
      <c r="V1777" s="3" t="s">
        <v>1788</v>
      </c>
      <c r="W1777" s="4">
        <v>1755</v>
      </c>
      <c r="AD1777"/>
      <c r="AE1777"/>
    </row>
    <row r="1778" spans="1:31" x14ac:dyDescent="0.25">
      <c r="A1778" s="28" t="s">
        <v>12209</v>
      </c>
      <c r="B1778" s="28"/>
      <c r="C1778" s="28" t="s">
        <v>4607</v>
      </c>
      <c r="D1778" s="29">
        <v>9229</v>
      </c>
      <c r="E1778" s="29"/>
      <c r="F1778" s="28" t="s">
        <v>7894</v>
      </c>
      <c r="G1778" s="29"/>
      <c r="H1778" s="29"/>
      <c r="I1778" s="28" t="s">
        <v>9720</v>
      </c>
      <c r="J1778" s="29"/>
      <c r="K1778" s="224"/>
      <c r="L1778" s="224"/>
      <c r="M1778" s="133"/>
      <c r="V1778" s="3" t="s">
        <v>1789</v>
      </c>
      <c r="W1778" s="4">
        <v>1755</v>
      </c>
      <c r="AD1778"/>
      <c r="AE1778"/>
    </row>
    <row r="1779" spans="1:31" x14ac:dyDescent="0.25">
      <c r="A1779" s="28" t="s">
        <v>12210</v>
      </c>
      <c r="B1779" s="28"/>
      <c r="C1779" s="28" t="s">
        <v>4608</v>
      </c>
      <c r="D1779" s="29">
        <v>9229</v>
      </c>
      <c r="E1779" s="29"/>
      <c r="F1779" s="28" t="s">
        <v>7895</v>
      </c>
      <c r="G1779" s="29">
        <v>33820</v>
      </c>
      <c r="H1779" s="29"/>
      <c r="I1779" s="28" t="s">
        <v>9721</v>
      </c>
      <c r="J1779" s="29">
        <v>243000</v>
      </c>
      <c r="K1779" s="224"/>
      <c r="L1779" s="224"/>
      <c r="M1779" s="133"/>
      <c r="V1779" s="3" t="s">
        <v>1790</v>
      </c>
      <c r="W1779" s="4">
        <v>1755</v>
      </c>
      <c r="AD1779"/>
      <c r="AE1779"/>
    </row>
    <row r="1780" spans="1:31" x14ac:dyDescent="0.25">
      <c r="A1780" s="28" t="s">
        <v>12211</v>
      </c>
      <c r="B1780" s="28"/>
      <c r="C1780" s="28" t="s">
        <v>4609</v>
      </c>
      <c r="D1780" s="29">
        <v>9229</v>
      </c>
      <c r="E1780" s="29"/>
      <c r="F1780" s="28" t="s">
        <v>7896</v>
      </c>
      <c r="G1780" s="29">
        <v>33840</v>
      </c>
      <c r="H1780" s="29"/>
      <c r="I1780" s="28" t="s">
        <v>9722</v>
      </c>
      <c r="J1780" s="29">
        <v>244000</v>
      </c>
      <c r="K1780" s="224"/>
      <c r="L1780" s="224"/>
      <c r="M1780" s="133"/>
      <c r="V1780" s="3" t="s">
        <v>1791</v>
      </c>
      <c r="W1780" s="4">
        <v>1755</v>
      </c>
      <c r="AD1780"/>
      <c r="AE1780"/>
    </row>
    <row r="1781" spans="1:31" x14ac:dyDescent="0.25">
      <c r="A1781" s="28" t="s">
        <v>12212</v>
      </c>
      <c r="B1781" s="28"/>
      <c r="C1781" s="28" t="s">
        <v>4610</v>
      </c>
      <c r="D1781" s="29">
        <v>9228</v>
      </c>
      <c r="E1781" s="29"/>
      <c r="F1781" s="28" t="s">
        <v>7897</v>
      </c>
      <c r="G1781" s="29">
        <v>33830</v>
      </c>
      <c r="H1781" s="29"/>
      <c r="I1781" s="28" t="s">
        <v>9723</v>
      </c>
      <c r="J1781" s="29">
        <v>241000</v>
      </c>
      <c r="K1781" s="224"/>
      <c r="L1781" s="224"/>
      <c r="M1781" s="133"/>
      <c r="V1781" s="3" t="s">
        <v>1792</v>
      </c>
      <c r="W1781" s="4">
        <v>1755</v>
      </c>
      <c r="AD1781"/>
      <c r="AE1781"/>
    </row>
    <row r="1782" spans="1:31" x14ac:dyDescent="0.25">
      <c r="A1782" s="28" t="s">
        <v>12213</v>
      </c>
      <c r="B1782" s="28"/>
      <c r="C1782" s="28" t="s">
        <v>4611</v>
      </c>
      <c r="D1782" s="29">
        <v>9228</v>
      </c>
      <c r="E1782" s="29"/>
      <c r="F1782" s="28" t="s">
        <v>7898</v>
      </c>
      <c r="G1782" s="29">
        <v>33830</v>
      </c>
      <c r="H1782" s="29"/>
      <c r="I1782" s="28" t="s">
        <v>9724</v>
      </c>
      <c r="J1782" s="29">
        <v>242500</v>
      </c>
      <c r="K1782" s="224"/>
      <c r="L1782" s="224"/>
      <c r="M1782" s="133"/>
      <c r="V1782" s="3" t="s">
        <v>1793</v>
      </c>
      <c r="W1782" s="4">
        <v>1755</v>
      </c>
      <c r="AD1782"/>
      <c r="AE1782"/>
    </row>
    <row r="1783" spans="1:31" x14ac:dyDescent="0.25">
      <c r="A1783" s="28" t="s">
        <v>12214</v>
      </c>
      <c r="B1783" s="28"/>
      <c r="C1783" s="28" t="s">
        <v>4612</v>
      </c>
      <c r="D1783" s="29">
        <v>9229</v>
      </c>
      <c r="E1783" s="29"/>
      <c r="F1783" s="28" t="s">
        <v>7899</v>
      </c>
      <c r="G1783" s="29">
        <v>33820</v>
      </c>
      <c r="H1783" s="29"/>
      <c r="I1783" s="28" t="s">
        <v>9725</v>
      </c>
      <c r="J1783" s="29">
        <v>239800</v>
      </c>
      <c r="K1783" s="224"/>
      <c r="L1783" s="224"/>
      <c r="M1783" s="133"/>
      <c r="V1783" s="3" t="s">
        <v>1794</v>
      </c>
      <c r="W1783" s="4">
        <v>1755</v>
      </c>
      <c r="AD1783"/>
      <c r="AE1783"/>
    </row>
    <row r="1784" spans="1:31" x14ac:dyDescent="0.25">
      <c r="A1784" s="28" t="s">
        <v>12215</v>
      </c>
      <c r="B1784" s="28"/>
      <c r="C1784" s="28" t="s">
        <v>4613</v>
      </c>
      <c r="D1784" s="29">
        <v>9229</v>
      </c>
      <c r="E1784" s="29"/>
      <c r="F1784" s="28" t="s">
        <v>7900</v>
      </c>
      <c r="G1784" s="29">
        <v>33820</v>
      </c>
      <c r="H1784" s="29"/>
      <c r="I1784" s="28" t="s">
        <v>9726</v>
      </c>
      <c r="J1784" s="29">
        <v>240000</v>
      </c>
      <c r="K1784" s="224"/>
      <c r="L1784" s="224"/>
      <c r="M1784" s="133"/>
      <c r="V1784" s="3" t="s">
        <v>1795</v>
      </c>
      <c r="W1784" s="4">
        <v>1755</v>
      </c>
      <c r="AD1784"/>
      <c r="AE1784"/>
    </row>
    <row r="1785" spans="1:31" x14ac:dyDescent="0.25">
      <c r="A1785" s="28" t="s">
        <v>12216</v>
      </c>
      <c r="B1785" s="28"/>
      <c r="C1785" s="28" t="s">
        <v>4614</v>
      </c>
      <c r="D1785" s="29">
        <v>9230</v>
      </c>
      <c r="E1785" s="29"/>
      <c r="F1785" s="28" t="s">
        <v>7901</v>
      </c>
      <c r="G1785" s="29"/>
      <c r="H1785" s="29"/>
      <c r="I1785" s="28" t="s">
        <v>9727</v>
      </c>
      <c r="J1785" s="29"/>
      <c r="K1785" s="224"/>
      <c r="L1785" s="224"/>
      <c r="M1785" s="133"/>
      <c r="V1785" s="3" t="s">
        <v>1796</v>
      </c>
      <c r="W1785" s="4">
        <v>1755</v>
      </c>
      <c r="AD1785"/>
      <c r="AE1785"/>
    </row>
    <row r="1786" spans="1:31" x14ac:dyDescent="0.25">
      <c r="A1786" s="28" t="s">
        <v>12217</v>
      </c>
      <c r="B1786" s="28"/>
      <c r="C1786" s="28" t="s">
        <v>4615</v>
      </c>
      <c r="D1786" s="29">
        <v>9231</v>
      </c>
      <c r="E1786" s="29"/>
      <c r="F1786" s="28" t="s">
        <v>7902</v>
      </c>
      <c r="G1786" s="29">
        <v>33810</v>
      </c>
      <c r="H1786" s="29"/>
      <c r="I1786" s="28" t="s">
        <v>9728</v>
      </c>
      <c r="J1786" s="29">
        <v>242800</v>
      </c>
      <c r="K1786" s="224"/>
      <c r="L1786" s="224"/>
      <c r="M1786" s="133"/>
      <c r="V1786" s="3" t="s">
        <v>1797</v>
      </c>
      <c r="W1786" s="4">
        <v>1755</v>
      </c>
      <c r="AD1786"/>
      <c r="AE1786"/>
    </row>
    <row r="1787" spans="1:31" x14ac:dyDescent="0.25">
      <c r="A1787" s="28" t="s">
        <v>12218</v>
      </c>
      <c r="B1787" s="28"/>
      <c r="C1787" s="28" t="s">
        <v>4616</v>
      </c>
      <c r="D1787" s="29">
        <v>9231</v>
      </c>
      <c r="E1787" s="29"/>
      <c r="F1787" s="28" t="s">
        <v>7903</v>
      </c>
      <c r="G1787" s="29">
        <v>33800</v>
      </c>
      <c r="H1787" s="29"/>
      <c r="I1787" s="28" t="s">
        <v>9729</v>
      </c>
      <c r="J1787" s="29">
        <v>242600</v>
      </c>
      <c r="K1787" s="224"/>
      <c r="L1787" s="224"/>
      <c r="M1787" s="133"/>
      <c r="V1787" s="3" t="s">
        <v>1798</v>
      </c>
      <c r="W1787" s="4">
        <v>1755</v>
      </c>
      <c r="AD1787"/>
      <c r="AE1787"/>
    </row>
    <row r="1788" spans="1:31" x14ac:dyDescent="0.25">
      <c r="A1788" s="28" t="s">
        <v>12219</v>
      </c>
      <c r="B1788" s="28"/>
      <c r="C1788" s="28" t="s">
        <v>4617</v>
      </c>
      <c r="D1788" s="29">
        <v>9232</v>
      </c>
      <c r="E1788" s="29"/>
      <c r="F1788" s="28" t="s">
        <v>7904</v>
      </c>
      <c r="G1788" s="29">
        <v>33800</v>
      </c>
      <c r="H1788" s="29"/>
      <c r="I1788" s="28" t="s">
        <v>9730</v>
      </c>
      <c r="J1788" s="29">
        <v>247200</v>
      </c>
      <c r="K1788" s="224"/>
      <c r="L1788" s="224"/>
      <c r="M1788" s="133"/>
      <c r="V1788" s="3" t="s">
        <v>1799</v>
      </c>
      <c r="W1788" s="4">
        <v>1755</v>
      </c>
      <c r="AD1788"/>
      <c r="AE1788"/>
    </row>
    <row r="1789" spans="1:31" x14ac:dyDescent="0.25">
      <c r="A1789" s="28" t="s">
        <v>12220</v>
      </c>
      <c r="B1789" s="28"/>
      <c r="C1789" s="28" t="s">
        <v>4618</v>
      </c>
      <c r="D1789" s="29">
        <v>9232</v>
      </c>
      <c r="E1789" s="29"/>
      <c r="F1789" s="28" t="s">
        <v>7905</v>
      </c>
      <c r="G1789" s="29">
        <v>33800</v>
      </c>
      <c r="H1789" s="29"/>
      <c r="I1789" s="28" t="s">
        <v>9731</v>
      </c>
      <c r="J1789" s="29">
        <v>250500</v>
      </c>
      <c r="K1789" s="224"/>
      <c r="L1789" s="224"/>
      <c r="M1789" s="133"/>
      <c r="V1789" s="3" t="s">
        <v>1800</v>
      </c>
      <c r="W1789" s="4">
        <v>1755</v>
      </c>
      <c r="AD1789"/>
      <c r="AE1789"/>
    </row>
    <row r="1790" spans="1:31" x14ac:dyDescent="0.25">
      <c r="A1790" s="28" t="s">
        <v>12221</v>
      </c>
      <c r="B1790" s="28"/>
      <c r="C1790" s="28" t="s">
        <v>4619</v>
      </c>
      <c r="D1790" s="29">
        <v>9232</v>
      </c>
      <c r="E1790" s="29"/>
      <c r="F1790" s="28" t="s">
        <v>7906</v>
      </c>
      <c r="G1790" s="29">
        <v>33800</v>
      </c>
      <c r="H1790" s="29"/>
      <c r="I1790" s="28" t="s">
        <v>9732</v>
      </c>
      <c r="J1790" s="29"/>
      <c r="K1790" s="224"/>
      <c r="L1790" s="224"/>
      <c r="M1790" s="133"/>
      <c r="V1790" s="3" t="s">
        <v>1801</v>
      </c>
      <c r="W1790" s="4">
        <v>1755</v>
      </c>
      <c r="AD1790"/>
      <c r="AE1790"/>
    </row>
    <row r="1791" spans="1:31" x14ac:dyDescent="0.25">
      <c r="A1791" s="28" t="s">
        <v>12222</v>
      </c>
      <c r="B1791" s="28"/>
      <c r="C1791" s="28" t="s">
        <v>4620</v>
      </c>
      <c r="D1791" s="29">
        <v>9232</v>
      </c>
      <c r="E1791" s="29"/>
      <c r="F1791" s="28" t="s">
        <v>7907</v>
      </c>
      <c r="G1791" s="29"/>
      <c r="H1791" s="29"/>
      <c r="I1791" s="28" t="s">
        <v>9733</v>
      </c>
      <c r="J1791" s="29">
        <v>257500</v>
      </c>
      <c r="K1791" s="224"/>
      <c r="L1791" s="224"/>
      <c r="M1791" s="133"/>
      <c r="V1791" s="3" t="s">
        <v>1802</v>
      </c>
      <c r="W1791" s="4">
        <v>1755</v>
      </c>
      <c r="AD1791"/>
      <c r="AE1791"/>
    </row>
    <row r="1792" spans="1:31" x14ac:dyDescent="0.25">
      <c r="A1792" s="28" t="s">
        <v>12223</v>
      </c>
      <c r="B1792" s="28"/>
      <c r="C1792" s="28" t="s">
        <v>4621</v>
      </c>
      <c r="D1792" s="29">
        <v>9233</v>
      </c>
      <c r="E1792" s="29"/>
      <c r="F1792" s="28" t="s">
        <v>7908</v>
      </c>
      <c r="G1792" s="29"/>
      <c r="H1792" s="29"/>
      <c r="I1792" s="28" t="s">
        <v>9734</v>
      </c>
      <c r="J1792" s="29"/>
      <c r="K1792" s="224"/>
      <c r="L1792" s="224"/>
      <c r="M1792" s="133"/>
      <c r="V1792" s="3" t="s">
        <v>1803</v>
      </c>
      <c r="W1792" s="4">
        <v>1755</v>
      </c>
      <c r="AD1792"/>
      <c r="AE1792"/>
    </row>
    <row r="1793" spans="1:31" x14ac:dyDescent="0.25">
      <c r="A1793" s="28" t="s">
        <v>12224</v>
      </c>
      <c r="B1793" s="28"/>
      <c r="C1793" s="28" t="s">
        <v>4622</v>
      </c>
      <c r="D1793" s="29">
        <v>9234</v>
      </c>
      <c r="E1793" s="29"/>
      <c r="F1793" s="28" t="s">
        <v>7909</v>
      </c>
      <c r="G1793" s="29">
        <v>33800</v>
      </c>
      <c r="H1793" s="29"/>
      <c r="I1793" s="28" t="s">
        <v>9735</v>
      </c>
      <c r="J1793" s="29">
        <v>260000</v>
      </c>
      <c r="K1793" s="224"/>
      <c r="L1793" s="224"/>
      <c r="M1793" s="133"/>
      <c r="V1793" s="3" t="s">
        <v>1804</v>
      </c>
      <c r="W1793" s="4">
        <v>1755</v>
      </c>
      <c r="AD1793"/>
      <c r="AE1793"/>
    </row>
    <row r="1794" spans="1:31" x14ac:dyDescent="0.25">
      <c r="A1794" s="28" t="s">
        <v>12225</v>
      </c>
      <c r="B1794" s="28"/>
      <c r="C1794" s="28" t="s">
        <v>4623</v>
      </c>
      <c r="D1794" s="29">
        <v>9234</v>
      </c>
      <c r="E1794" s="29"/>
      <c r="F1794" s="28" t="s">
        <v>7910</v>
      </c>
      <c r="G1794" s="29">
        <v>33800</v>
      </c>
      <c r="H1794" s="29"/>
      <c r="I1794" s="28" t="s">
        <v>9736</v>
      </c>
      <c r="J1794" s="29">
        <v>260500</v>
      </c>
      <c r="K1794" s="224"/>
      <c r="L1794" s="224"/>
      <c r="M1794" s="133"/>
      <c r="V1794" s="3" t="s">
        <v>1805</v>
      </c>
      <c r="W1794" s="4">
        <v>1755</v>
      </c>
      <c r="AD1794"/>
      <c r="AE1794"/>
    </row>
    <row r="1795" spans="1:31" x14ac:dyDescent="0.25">
      <c r="A1795" s="28" t="s">
        <v>12226</v>
      </c>
      <c r="B1795" s="28"/>
      <c r="C1795" s="28" t="s">
        <v>4624</v>
      </c>
      <c r="D1795" s="29">
        <v>9234</v>
      </c>
      <c r="E1795" s="29"/>
      <c r="F1795" s="28" t="s">
        <v>7911</v>
      </c>
      <c r="G1795" s="29">
        <v>33840</v>
      </c>
      <c r="H1795" s="29"/>
      <c r="I1795" s="28" t="s">
        <v>9737</v>
      </c>
      <c r="J1795" s="29">
        <v>256500</v>
      </c>
      <c r="K1795" s="224"/>
      <c r="L1795" s="224"/>
      <c r="M1795" s="133"/>
      <c r="V1795" s="3" t="s">
        <v>1806</v>
      </c>
      <c r="W1795" s="4">
        <v>1755</v>
      </c>
      <c r="AD1795"/>
      <c r="AE1795"/>
    </row>
    <row r="1796" spans="1:31" x14ac:dyDescent="0.25">
      <c r="A1796" s="28" t="s">
        <v>12227</v>
      </c>
      <c r="B1796" s="28"/>
      <c r="C1796" s="28" t="s">
        <v>4625</v>
      </c>
      <c r="D1796" s="29">
        <v>9234</v>
      </c>
      <c r="E1796" s="29"/>
      <c r="F1796" s="28" t="s">
        <v>7912</v>
      </c>
      <c r="G1796" s="29">
        <v>34430</v>
      </c>
      <c r="H1796" s="29"/>
      <c r="I1796" s="28" t="s">
        <v>9738</v>
      </c>
      <c r="J1796" s="29">
        <v>258500</v>
      </c>
      <c r="K1796" s="224"/>
      <c r="L1796" s="224"/>
      <c r="M1796" s="133"/>
      <c r="V1796" s="3" t="s">
        <v>1807</v>
      </c>
      <c r="W1796" s="4">
        <v>1755</v>
      </c>
      <c r="AD1796"/>
      <c r="AE1796"/>
    </row>
    <row r="1797" spans="1:31" x14ac:dyDescent="0.25">
      <c r="A1797" s="28" t="s">
        <v>12228</v>
      </c>
      <c r="B1797" s="28"/>
      <c r="C1797" s="28" t="s">
        <v>4626</v>
      </c>
      <c r="D1797" s="29">
        <v>9235</v>
      </c>
      <c r="E1797" s="29"/>
      <c r="F1797" s="28" t="s">
        <v>7913</v>
      </c>
      <c r="G1797" s="29">
        <v>34620</v>
      </c>
      <c r="H1797" s="29"/>
      <c r="I1797" s="28" t="s">
        <v>9739</v>
      </c>
      <c r="J1797" s="29">
        <v>258500</v>
      </c>
      <c r="K1797" s="224"/>
      <c r="L1797" s="224"/>
      <c r="M1797" s="133"/>
      <c r="V1797" s="3" t="s">
        <v>1808</v>
      </c>
      <c r="W1797" s="4">
        <v>1755</v>
      </c>
      <c r="AD1797"/>
      <c r="AE1797"/>
    </row>
    <row r="1798" spans="1:31" x14ac:dyDescent="0.25">
      <c r="A1798" s="28" t="s">
        <v>12229</v>
      </c>
      <c r="B1798" s="28"/>
      <c r="C1798" s="28" t="s">
        <v>4627</v>
      </c>
      <c r="D1798" s="29">
        <v>9235</v>
      </c>
      <c r="E1798" s="29"/>
      <c r="F1798" s="28" t="s">
        <v>7914</v>
      </c>
      <c r="G1798" s="29">
        <v>34710</v>
      </c>
      <c r="H1798" s="29"/>
      <c r="I1798" s="28" t="s">
        <v>9740</v>
      </c>
      <c r="J1798" s="29">
        <v>259500</v>
      </c>
      <c r="K1798" s="224"/>
      <c r="L1798" s="224"/>
      <c r="M1798" s="133"/>
      <c r="V1798" s="3" t="s">
        <v>1809</v>
      </c>
      <c r="W1798" s="4">
        <v>1755</v>
      </c>
      <c r="AD1798"/>
      <c r="AE1798"/>
    </row>
    <row r="1799" spans="1:31" x14ac:dyDescent="0.25">
      <c r="A1799" s="28" t="s">
        <v>12230</v>
      </c>
      <c r="B1799" s="28"/>
      <c r="C1799" s="28" t="s">
        <v>4628</v>
      </c>
      <c r="D1799" s="29">
        <v>9236</v>
      </c>
      <c r="E1799" s="29"/>
      <c r="F1799" s="28" t="s">
        <v>7915</v>
      </c>
      <c r="G1799" s="29"/>
      <c r="H1799" s="29"/>
      <c r="I1799" s="28" t="s">
        <v>9741</v>
      </c>
      <c r="J1799" s="29"/>
      <c r="K1799" s="224"/>
      <c r="L1799" s="224"/>
      <c r="M1799" s="133"/>
      <c r="V1799" s="3" t="s">
        <v>1810</v>
      </c>
      <c r="W1799" s="4">
        <v>1755</v>
      </c>
      <c r="AD1799"/>
      <c r="AE1799"/>
    </row>
    <row r="1800" spans="1:31" x14ac:dyDescent="0.25">
      <c r="A1800" s="28" t="s">
        <v>12231</v>
      </c>
      <c r="B1800" s="28"/>
      <c r="C1800" s="28" t="s">
        <v>4629</v>
      </c>
      <c r="D1800" s="29">
        <v>9237</v>
      </c>
      <c r="E1800" s="29"/>
      <c r="F1800" s="28" t="s">
        <v>7916</v>
      </c>
      <c r="G1800" s="29">
        <v>34450</v>
      </c>
      <c r="H1800" s="29"/>
      <c r="I1800" s="28" t="s">
        <v>9742</v>
      </c>
      <c r="J1800" s="29">
        <v>253500</v>
      </c>
      <c r="K1800" s="224"/>
      <c r="L1800" s="224"/>
      <c r="M1800" s="133"/>
      <c r="V1800" s="3" t="s">
        <v>1811</v>
      </c>
      <c r="W1800" s="4">
        <v>1755</v>
      </c>
      <c r="AD1800"/>
      <c r="AE1800"/>
    </row>
    <row r="1801" spans="1:31" x14ac:dyDescent="0.25">
      <c r="A1801" s="28" t="s">
        <v>12232</v>
      </c>
      <c r="B1801" s="28"/>
      <c r="C1801" s="28" t="s">
        <v>4630</v>
      </c>
      <c r="D1801" s="29">
        <v>9237</v>
      </c>
      <c r="E1801" s="29"/>
      <c r="F1801" s="28" t="s">
        <v>7917</v>
      </c>
      <c r="G1801" s="29">
        <v>34500</v>
      </c>
      <c r="H1801" s="29"/>
      <c r="I1801" s="28" t="s">
        <v>9743</v>
      </c>
      <c r="J1801" s="29">
        <v>246700</v>
      </c>
      <c r="K1801" s="224"/>
      <c r="L1801" s="224"/>
      <c r="M1801" s="133"/>
      <c r="V1801" s="3" t="s">
        <v>1812</v>
      </c>
      <c r="W1801" s="4">
        <v>1755</v>
      </c>
      <c r="AD1801"/>
      <c r="AE1801"/>
    </row>
    <row r="1802" spans="1:31" x14ac:dyDescent="0.25">
      <c r="A1802" s="28" t="s">
        <v>12233</v>
      </c>
      <c r="B1802" s="28"/>
      <c r="C1802" s="28" t="s">
        <v>4631</v>
      </c>
      <c r="D1802" s="29">
        <v>9237</v>
      </c>
      <c r="E1802" s="29"/>
      <c r="F1802" s="28" t="s">
        <v>7918</v>
      </c>
      <c r="G1802" s="29">
        <v>34540</v>
      </c>
      <c r="H1802" s="29"/>
      <c r="I1802" s="28" t="s">
        <v>9744</v>
      </c>
      <c r="J1802" s="29">
        <v>245500</v>
      </c>
      <c r="K1802" s="224"/>
      <c r="L1802" s="224"/>
      <c r="M1802" s="133"/>
      <c r="V1802" s="3" t="s">
        <v>1813</v>
      </c>
      <c r="W1802" s="4">
        <v>1755</v>
      </c>
      <c r="AD1802"/>
      <c r="AE1802"/>
    </row>
    <row r="1803" spans="1:31" x14ac:dyDescent="0.25">
      <c r="A1803" s="28" t="s">
        <v>12234</v>
      </c>
      <c r="B1803" s="28"/>
      <c r="C1803" s="28" t="s">
        <v>4632</v>
      </c>
      <c r="D1803" s="29">
        <v>9237</v>
      </c>
      <c r="E1803" s="29"/>
      <c r="F1803" s="28" t="s">
        <v>7919</v>
      </c>
      <c r="G1803" s="29">
        <v>34650</v>
      </c>
      <c r="H1803" s="29"/>
      <c r="I1803" s="28" t="s">
        <v>9745</v>
      </c>
      <c r="J1803" s="29">
        <v>249000</v>
      </c>
      <c r="K1803" s="224"/>
      <c r="L1803" s="224"/>
      <c r="M1803" s="133"/>
      <c r="V1803" s="3" t="s">
        <v>1814</v>
      </c>
      <c r="W1803" s="4">
        <v>1755</v>
      </c>
      <c r="AD1803"/>
      <c r="AE1803"/>
    </row>
    <row r="1804" spans="1:31" x14ac:dyDescent="0.25">
      <c r="A1804" s="28" t="s">
        <v>12235</v>
      </c>
      <c r="B1804" s="28"/>
      <c r="C1804" s="28" t="s">
        <v>4633</v>
      </c>
      <c r="D1804" s="29">
        <v>9238</v>
      </c>
      <c r="E1804" s="29"/>
      <c r="F1804" s="28" t="s">
        <v>7920</v>
      </c>
      <c r="G1804" s="29">
        <v>34680</v>
      </c>
      <c r="H1804" s="29"/>
      <c r="I1804" s="28" t="s">
        <v>9746</v>
      </c>
      <c r="J1804" s="29">
        <v>254000</v>
      </c>
      <c r="K1804" s="224"/>
      <c r="L1804" s="224"/>
      <c r="M1804" s="133"/>
      <c r="V1804" s="3" t="s">
        <v>1815</v>
      </c>
      <c r="W1804" s="4">
        <v>1755</v>
      </c>
      <c r="AD1804"/>
      <c r="AE1804"/>
    </row>
    <row r="1805" spans="1:31" x14ac:dyDescent="0.25">
      <c r="A1805" s="28" t="s">
        <v>12236</v>
      </c>
      <c r="B1805" s="28"/>
      <c r="C1805" s="28" t="s">
        <v>4634</v>
      </c>
      <c r="D1805" s="29">
        <v>9238</v>
      </c>
      <c r="E1805" s="29"/>
      <c r="F1805" s="28" t="s">
        <v>7921</v>
      </c>
      <c r="G1805" s="29">
        <v>34750</v>
      </c>
      <c r="H1805" s="29"/>
      <c r="I1805" s="28" t="s">
        <v>9747</v>
      </c>
      <c r="J1805" s="29"/>
      <c r="K1805" s="224"/>
      <c r="L1805" s="224"/>
      <c r="M1805" s="133"/>
      <c r="V1805" s="3" t="s">
        <v>1816</v>
      </c>
      <c r="W1805" s="4">
        <v>1755</v>
      </c>
      <c r="AD1805"/>
      <c r="AE1805"/>
    </row>
    <row r="1806" spans="1:31" x14ac:dyDescent="0.25">
      <c r="A1806" s="28" t="s">
        <v>12237</v>
      </c>
      <c r="B1806" s="28"/>
      <c r="C1806" s="28" t="s">
        <v>4635</v>
      </c>
      <c r="D1806" s="29">
        <v>9238</v>
      </c>
      <c r="E1806" s="29"/>
      <c r="F1806" s="28" t="s">
        <v>7922</v>
      </c>
      <c r="G1806" s="29"/>
      <c r="H1806" s="29"/>
      <c r="I1806" s="28" t="s">
        <v>9748</v>
      </c>
      <c r="J1806" s="29"/>
      <c r="K1806" s="224"/>
      <c r="L1806" s="224"/>
      <c r="M1806" s="133"/>
      <c r="V1806" s="3" t="s">
        <v>1817</v>
      </c>
      <c r="W1806" s="4">
        <v>1755</v>
      </c>
      <c r="AD1806"/>
      <c r="AE1806"/>
    </row>
    <row r="1807" spans="1:31" x14ac:dyDescent="0.25">
      <c r="A1807" s="28" t="s">
        <v>12238</v>
      </c>
      <c r="B1807" s="28"/>
      <c r="C1807" s="28" t="s">
        <v>4636</v>
      </c>
      <c r="D1807" s="29">
        <v>9239</v>
      </c>
      <c r="E1807" s="29"/>
      <c r="F1807" s="28" t="s">
        <v>7923</v>
      </c>
      <c r="G1807" s="29">
        <v>34850</v>
      </c>
      <c r="H1807" s="29"/>
      <c r="I1807" s="28" t="s">
        <v>9749</v>
      </c>
      <c r="J1807" s="29">
        <v>255000</v>
      </c>
      <c r="K1807" s="224"/>
      <c r="L1807" s="224"/>
      <c r="M1807" s="133"/>
      <c r="V1807" s="3" t="s">
        <v>1818</v>
      </c>
      <c r="W1807" s="4">
        <v>1755</v>
      </c>
      <c r="AD1807"/>
      <c r="AE1807"/>
    </row>
    <row r="1808" spans="1:31" x14ac:dyDescent="0.25">
      <c r="A1808" s="28" t="s">
        <v>12239</v>
      </c>
      <c r="B1808" s="28"/>
      <c r="C1808" s="28" t="s">
        <v>4637</v>
      </c>
      <c r="D1808" s="29">
        <v>9239</v>
      </c>
      <c r="E1808" s="29"/>
      <c r="F1808" s="28" t="s">
        <v>7924</v>
      </c>
      <c r="G1808" s="29">
        <v>34550</v>
      </c>
      <c r="H1808" s="29"/>
      <c r="I1808" s="28" t="s">
        <v>9750</v>
      </c>
      <c r="J1808" s="29">
        <v>252000</v>
      </c>
      <c r="K1808" s="224"/>
      <c r="L1808" s="224"/>
      <c r="M1808" s="133"/>
      <c r="V1808" s="3" t="s">
        <v>1819</v>
      </c>
      <c r="W1808" s="4">
        <v>1755</v>
      </c>
      <c r="AD1808"/>
      <c r="AE1808"/>
    </row>
    <row r="1809" spans="1:31" x14ac:dyDescent="0.25">
      <c r="A1809" s="28" t="s">
        <v>12240</v>
      </c>
      <c r="B1809" s="28"/>
      <c r="C1809" s="28" t="s">
        <v>4638</v>
      </c>
      <c r="D1809" s="29">
        <v>9240</v>
      </c>
      <c r="E1809" s="29"/>
      <c r="F1809" s="28" t="s">
        <v>7925</v>
      </c>
      <c r="G1809" s="29">
        <v>34550</v>
      </c>
      <c r="H1809" s="29"/>
      <c r="I1809" s="28" t="s">
        <v>9751</v>
      </c>
      <c r="J1809" s="29">
        <v>254000</v>
      </c>
      <c r="K1809" s="224"/>
      <c r="L1809" s="224"/>
      <c r="M1809" s="133"/>
      <c r="V1809" s="3" t="s">
        <v>1820</v>
      </c>
      <c r="W1809" s="4">
        <v>1755</v>
      </c>
      <c r="AD1809"/>
      <c r="AE1809"/>
    </row>
    <row r="1810" spans="1:31" x14ac:dyDescent="0.25">
      <c r="A1810" s="28" t="s">
        <v>12241</v>
      </c>
      <c r="B1810" s="28"/>
      <c r="C1810" s="28" t="s">
        <v>4639</v>
      </c>
      <c r="D1810" s="29">
        <v>9240</v>
      </c>
      <c r="E1810" s="29"/>
      <c r="F1810" s="28" t="s">
        <v>7926</v>
      </c>
      <c r="G1810" s="29">
        <v>34540</v>
      </c>
      <c r="H1810" s="29"/>
      <c r="I1810" s="28" t="s">
        <v>9752</v>
      </c>
      <c r="J1810" s="29">
        <v>251500</v>
      </c>
      <c r="K1810" s="224"/>
      <c r="L1810" s="224"/>
      <c r="M1810" s="133"/>
      <c r="V1810" s="3" t="s">
        <v>1821</v>
      </c>
      <c r="W1810" s="4">
        <v>1755</v>
      </c>
      <c r="AD1810"/>
      <c r="AE1810"/>
    </row>
    <row r="1811" spans="1:31" x14ac:dyDescent="0.25">
      <c r="A1811" s="28" t="s">
        <v>12242</v>
      </c>
      <c r="B1811" s="28"/>
      <c r="C1811" s="28" t="s">
        <v>4640</v>
      </c>
      <c r="D1811" s="29">
        <v>9240</v>
      </c>
      <c r="E1811" s="29"/>
      <c r="F1811" s="28" t="s">
        <v>7927</v>
      </c>
      <c r="G1811" s="29">
        <v>34540</v>
      </c>
      <c r="H1811" s="29"/>
      <c r="I1811" s="28" t="s">
        <v>9753</v>
      </c>
      <c r="J1811" s="29">
        <v>253000</v>
      </c>
      <c r="K1811" s="224"/>
      <c r="L1811" s="224"/>
      <c r="M1811" s="133"/>
      <c r="V1811" s="3" t="s">
        <v>1822</v>
      </c>
      <c r="W1811" s="4">
        <v>1755</v>
      </c>
      <c r="AD1811"/>
      <c r="AE1811"/>
    </row>
    <row r="1812" spans="1:31" x14ac:dyDescent="0.25">
      <c r="A1812" s="28" t="s">
        <v>12243</v>
      </c>
      <c r="B1812" s="28"/>
      <c r="C1812" s="28" t="s">
        <v>4641</v>
      </c>
      <c r="D1812" s="29">
        <v>9240</v>
      </c>
      <c r="E1812" s="29"/>
      <c r="F1812" s="28" t="s">
        <v>7928</v>
      </c>
      <c r="G1812" s="29">
        <v>34450</v>
      </c>
      <c r="H1812" s="29"/>
      <c r="I1812" s="28" t="s">
        <v>9754</v>
      </c>
      <c r="J1812" s="29">
        <v>251000</v>
      </c>
      <c r="K1812" s="224"/>
      <c r="L1812" s="224"/>
      <c r="M1812" s="133"/>
      <c r="V1812" s="3" t="s">
        <v>1823</v>
      </c>
      <c r="W1812" s="4">
        <v>1755</v>
      </c>
      <c r="AD1812"/>
      <c r="AE1812"/>
    </row>
    <row r="1813" spans="1:31" x14ac:dyDescent="0.25">
      <c r="A1813" s="28" t="s">
        <v>12244</v>
      </c>
      <c r="B1813" s="28"/>
      <c r="C1813" s="28" t="s">
        <v>4642</v>
      </c>
      <c r="D1813" s="29">
        <v>9241</v>
      </c>
      <c r="E1813" s="29"/>
      <c r="F1813" s="28" t="s">
        <v>7929</v>
      </c>
      <c r="G1813" s="29"/>
      <c r="H1813" s="29"/>
      <c r="I1813" s="28" t="s">
        <v>9755</v>
      </c>
      <c r="J1813" s="29"/>
      <c r="K1813" s="224"/>
      <c r="L1813" s="224"/>
      <c r="M1813" s="133"/>
      <c r="V1813" s="3" t="s">
        <v>1824</v>
      </c>
      <c r="W1813" s="4">
        <v>1755</v>
      </c>
      <c r="AD1813"/>
      <c r="AE1813"/>
    </row>
    <row r="1814" spans="1:31" x14ac:dyDescent="0.25">
      <c r="A1814" s="28" t="s">
        <v>12245</v>
      </c>
      <c r="B1814" s="28"/>
      <c r="C1814" s="28" t="s">
        <v>4643</v>
      </c>
      <c r="D1814" s="29">
        <v>9241</v>
      </c>
      <c r="E1814" s="29"/>
      <c r="F1814" s="28" t="s">
        <v>7930</v>
      </c>
      <c r="G1814" s="29">
        <v>34250</v>
      </c>
      <c r="H1814" s="29"/>
      <c r="I1814" s="28" t="s">
        <v>9756</v>
      </c>
      <c r="J1814" s="29">
        <v>247600</v>
      </c>
      <c r="K1814" s="224"/>
      <c r="L1814" s="224"/>
      <c r="M1814" s="133"/>
      <c r="V1814" s="3" t="s">
        <v>1825</v>
      </c>
      <c r="W1814" s="4">
        <v>1755</v>
      </c>
      <c r="AD1814"/>
      <c r="AE1814"/>
    </row>
    <row r="1815" spans="1:31" x14ac:dyDescent="0.25">
      <c r="A1815" s="28" t="s">
        <v>12246</v>
      </c>
      <c r="B1815" s="28"/>
      <c r="C1815" s="28" t="s">
        <v>4644</v>
      </c>
      <c r="D1815" s="29">
        <v>9241</v>
      </c>
      <c r="E1815" s="29"/>
      <c r="F1815" s="28" t="s">
        <v>7931</v>
      </c>
      <c r="G1815" s="29">
        <v>34340</v>
      </c>
      <c r="H1815" s="29"/>
      <c r="I1815" s="28" t="s">
        <v>9757</v>
      </c>
      <c r="J1815" s="29">
        <v>247200</v>
      </c>
      <c r="K1815" s="224"/>
      <c r="L1815" s="224"/>
      <c r="M1815" s="133"/>
      <c r="V1815" s="3" t="s">
        <v>1826</v>
      </c>
      <c r="W1815" s="4">
        <v>1755</v>
      </c>
      <c r="AD1815"/>
      <c r="AE1815"/>
    </row>
    <row r="1816" spans="1:31" x14ac:dyDescent="0.25">
      <c r="A1816" s="28" t="s">
        <v>12247</v>
      </c>
      <c r="B1816" s="28"/>
      <c r="C1816" s="28" t="s">
        <v>4645</v>
      </c>
      <c r="D1816" s="29">
        <v>9241</v>
      </c>
      <c r="E1816" s="29"/>
      <c r="F1816" s="28" t="s">
        <v>7932</v>
      </c>
      <c r="G1816" s="29">
        <v>34260</v>
      </c>
      <c r="H1816" s="29"/>
      <c r="I1816" s="28" t="s">
        <v>9758</v>
      </c>
      <c r="J1816" s="29">
        <v>249000</v>
      </c>
      <c r="K1816" s="224"/>
      <c r="L1816" s="224"/>
      <c r="M1816" s="133"/>
      <c r="V1816" s="3" t="s">
        <v>1827</v>
      </c>
      <c r="W1816" s="4">
        <v>1755</v>
      </c>
      <c r="AD1816"/>
      <c r="AE1816"/>
    </row>
    <row r="1817" spans="1:31" x14ac:dyDescent="0.25">
      <c r="A1817" s="28" t="s">
        <v>12248</v>
      </c>
      <c r="B1817" s="28"/>
      <c r="C1817" s="28" t="s">
        <v>4646</v>
      </c>
      <c r="D1817" s="29">
        <v>9241</v>
      </c>
      <c r="E1817" s="29"/>
      <c r="F1817" s="28" t="s">
        <v>7933</v>
      </c>
      <c r="G1817" s="29">
        <v>34080</v>
      </c>
      <c r="H1817" s="29"/>
      <c r="I1817" s="28" t="s">
        <v>9759</v>
      </c>
      <c r="J1817" s="29">
        <v>245300</v>
      </c>
      <c r="K1817" s="224"/>
      <c r="L1817" s="224"/>
      <c r="M1817" s="133"/>
      <c r="V1817" s="3" t="s">
        <v>1828</v>
      </c>
      <c r="W1817" s="4">
        <v>1755</v>
      </c>
      <c r="AD1817"/>
      <c r="AE1817"/>
    </row>
    <row r="1818" spans="1:31" x14ac:dyDescent="0.25">
      <c r="A1818" s="28" t="s">
        <v>12249</v>
      </c>
      <c r="B1818" s="28"/>
      <c r="C1818" s="28" t="s">
        <v>4647</v>
      </c>
      <c r="D1818" s="29">
        <v>9241</v>
      </c>
      <c r="E1818" s="29"/>
      <c r="F1818" s="28" t="s">
        <v>7934</v>
      </c>
      <c r="G1818" s="29">
        <v>34240</v>
      </c>
      <c r="H1818" s="29"/>
      <c r="I1818" s="28" t="s">
        <v>9760</v>
      </c>
      <c r="J1818" s="29">
        <v>246000</v>
      </c>
      <c r="K1818" s="224"/>
      <c r="L1818" s="224"/>
      <c r="M1818" s="133"/>
      <c r="V1818" s="3" t="s">
        <v>1829</v>
      </c>
      <c r="W1818" s="4">
        <v>1755</v>
      </c>
      <c r="AD1818"/>
      <c r="AE1818"/>
    </row>
    <row r="1819" spans="1:31" x14ac:dyDescent="0.25">
      <c r="A1819" s="28" t="s">
        <v>12250</v>
      </c>
      <c r="B1819" s="28"/>
      <c r="C1819" s="28" t="s">
        <v>4648</v>
      </c>
      <c r="D1819" s="29">
        <v>9241</v>
      </c>
      <c r="E1819" s="29"/>
      <c r="F1819" s="28" t="s">
        <v>7935</v>
      </c>
      <c r="G1819" s="29">
        <v>34370</v>
      </c>
      <c r="H1819" s="29"/>
      <c r="I1819" s="28" t="s">
        <v>9761</v>
      </c>
      <c r="J1819" s="29"/>
      <c r="K1819" s="224"/>
      <c r="L1819" s="224"/>
      <c r="M1819" s="133"/>
      <c r="V1819" s="3" t="s">
        <v>1830</v>
      </c>
      <c r="W1819" s="4">
        <v>1755</v>
      </c>
      <c r="AD1819"/>
      <c r="AE1819"/>
    </row>
    <row r="1820" spans="1:31" x14ac:dyDescent="0.25">
      <c r="A1820" s="28" t="s">
        <v>12251</v>
      </c>
      <c r="B1820" s="28"/>
      <c r="C1820" s="28" t="s">
        <v>4649</v>
      </c>
      <c r="D1820" s="29">
        <v>9242</v>
      </c>
      <c r="E1820" s="29"/>
      <c r="F1820" s="28" t="s">
        <v>7936</v>
      </c>
      <c r="G1820" s="29"/>
      <c r="H1820" s="29"/>
      <c r="I1820" s="28" t="s">
        <v>9762</v>
      </c>
      <c r="J1820" s="29"/>
      <c r="K1820" s="224"/>
      <c r="L1820" s="224"/>
      <c r="M1820" s="133"/>
      <c r="V1820" s="3" t="s">
        <v>1831</v>
      </c>
      <c r="W1820" s="4">
        <v>1755</v>
      </c>
      <c r="AD1820"/>
      <c r="AE1820"/>
    </row>
    <row r="1821" spans="1:31" x14ac:dyDescent="0.25">
      <c r="A1821" s="28" t="s">
        <v>12252</v>
      </c>
      <c r="B1821" s="28"/>
      <c r="C1821" s="28" t="s">
        <v>4650</v>
      </c>
      <c r="D1821" s="29">
        <v>9242</v>
      </c>
      <c r="E1821" s="29"/>
      <c r="F1821" s="28" t="s">
        <v>7937</v>
      </c>
      <c r="G1821" s="29">
        <v>34270</v>
      </c>
      <c r="H1821" s="29"/>
      <c r="I1821" s="28" t="s">
        <v>9763</v>
      </c>
      <c r="J1821" s="29">
        <v>248000</v>
      </c>
      <c r="K1821" s="224"/>
      <c r="L1821" s="224"/>
      <c r="M1821" s="133"/>
      <c r="V1821" s="3" t="s">
        <v>1832</v>
      </c>
      <c r="W1821" s="4">
        <v>1755</v>
      </c>
      <c r="AD1821"/>
      <c r="AE1821"/>
    </row>
    <row r="1822" spans="1:31" x14ac:dyDescent="0.25">
      <c r="A1822" s="28" t="s">
        <v>12253</v>
      </c>
      <c r="B1822" s="28"/>
      <c r="C1822" s="28" t="s">
        <v>4651</v>
      </c>
      <c r="D1822" s="29">
        <v>9242</v>
      </c>
      <c r="E1822" s="29"/>
      <c r="F1822" s="28" t="s">
        <v>7938</v>
      </c>
      <c r="G1822" s="29"/>
      <c r="H1822" s="29"/>
      <c r="I1822" s="28" t="s">
        <v>9764</v>
      </c>
      <c r="J1822" s="29">
        <v>246500</v>
      </c>
      <c r="K1822" s="224"/>
      <c r="L1822" s="224"/>
      <c r="M1822" s="133"/>
      <c r="V1822" s="3" t="s">
        <v>1833</v>
      </c>
      <c r="W1822" s="4">
        <v>1755</v>
      </c>
      <c r="AD1822"/>
      <c r="AE1822"/>
    </row>
    <row r="1823" spans="1:31" x14ac:dyDescent="0.25">
      <c r="A1823" s="28" t="s">
        <v>12254</v>
      </c>
      <c r="B1823" s="28"/>
      <c r="C1823" s="28" t="s">
        <v>4652</v>
      </c>
      <c r="D1823" s="29">
        <v>9242</v>
      </c>
      <c r="E1823" s="29"/>
      <c r="F1823" s="28" t="s">
        <v>7939</v>
      </c>
      <c r="G1823" s="29">
        <v>34180</v>
      </c>
      <c r="H1823" s="29"/>
      <c r="I1823" s="28" t="s">
        <v>9765</v>
      </c>
      <c r="J1823" s="29">
        <v>245500</v>
      </c>
      <c r="K1823" s="224"/>
      <c r="L1823" s="224"/>
      <c r="M1823" s="133"/>
      <c r="V1823" s="3" t="s">
        <v>1834</v>
      </c>
      <c r="W1823" s="4">
        <v>1755</v>
      </c>
      <c r="AD1823"/>
      <c r="AE1823"/>
    </row>
    <row r="1824" spans="1:31" x14ac:dyDescent="0.25">
      <c r="A1824" s="28" t="s">
        <v>12255</v>
      </c>
      <c r="B1824" s="28"/>
      <c r="C1824" s="28" t="s">
        <v>4653</v>
      </c>
      <c r="D1824" s="29">
        <v>9242</v>
      </c>
      <c r="E1824" s="29"/>
      <c r="F1824" s="28" t="s">
        <v>7940</v>
      </c>
      <c r="G1824" s="29">
        <v>34290</v>
      </c>
      <c r="H1824" s="29"/>
      <c r="I1824" s="28" t="s">
        <v>9766</v>
      </c>
      <c r="J1824" s="29">
        <v>248900</v>
      </c>
      <c r="K1824" s="224"/>
      <c r="L1824" s="224"/>
      <c r="M1824" s="133"/>
      <c r="V1824" s="3" t="s">
        <v>1835</v>
      </c>
      <c r="W1824" s="4">
        <v>1755</v>
      </c>
      <c r="AD1824"/>
      <c r="AE1824"/>
    </row>
    <row r="1825" spans="1:31" x14ac:dyDescent="0.25">
      <c r="A1825" s="28" t="s">
        <v>12256</v>
      </c>
      <c r="B1825" s="28"/>
      <c r="C1825" s="28" t="s">
        <v>4654</v>
      </c>
      <c r="D1825" s="29">
        <v>9243</v>
      </c>
      <c r="E1825" s="29"/>
      <c r="F1825" s="28" t="s">
        <v>7941</v>
      </c>
      <c r="G1825" s="29">
        <v>34300</v>
      </c>
      <c r="H1825" s="29"/>
      <c r="I1825" s="28" t="s">
        <v>9767</v>
      </c>
      <c r="J1825" s="29">
        <v>248400</v>
      </c>
      <c r="K1825" s="224"/>
      <c r="L1825" s="224"/>
      <c r="M1825" s="133"/>
      <c r="V1825" s="3" t="s">
        <v>1836</v>
      </c>
      <c r="W1825" s="4">
        <v>1755</v>
      </c>
      <c r="AD1825"/>
      <c r="AE1825"/>
    </row>
    <row r="1826" spans="1:31" x14ac:dyDescent="0.25">
      <c r="A1826" s="28" t="s">
        <v>12257</v>
      </c>
      <c r="B1826" s="28"/>
      <c r="C1826" s="28" t="s">
        <v>4655</v>
      </c>
      <c r="D1826" s="29">
        <v>9243</v>
      </c>
      <c r="E1826" s="29"/>
      <c r="F1826" s="28" t="s">
        <v>7942</v>
      </c>
      <c r="G1826" s="29">
        <v>34250</v>
      </c>
      <c r="H1826" s="29"/>
      <c r="I1826" s="28" t="s">
        <v>9768</v>
      </c>
      <c r="J1826" s="29">
        <v>251500</v>
      </c>
      <c r="K1826" s="224"/>
      <c r="L1826" s="224"/>
      <c r="M1826" s="133"/>
      <c r="V1826" s="3" t="s">
        <v>1837</v>
      </c>
      <c r="W1826" s="4">
        <v>1755</v>
      </c>
      <c r="AD1826"/>
      <c r="AE1826"/>
    </row>
    <row r="1827" spans="1:31" x14ac:dyDescent="0.25">
      <c r="A1827" s="28" t="s">
        <v>12258</v>
      </c>
      <c r="B1827" s="28"/>
      <c r="C1827" s="28" t="s">
        <v>4656</v>
      </c>
      <c r="D1827" s="29">
        <v>9243</v>
      </c>
      <c r="E1827" s="29"/>
      <c r="F1827" s="28" t="s">
        <v>7943</v>
      </c>
      <c r="G1827" s="29"/>
      <c r="H1827" s="29"/>
      <c r="I1827" s="28" t="s">
        <v>9769</v>
      </c>
      <c r="J1827" s="29"/>
      <c r="K1827" s="224"/>
      <c r="L1827" s="224"/>
      <c r="M1827" s="133"/>
      <c r="V1827" s="3" t="s">
        <v>1838</v>
      </c>
      <c r="W1827" s="4">
        <v>1755</v>
      </c>
      <c r="AD1827"/>
      <c r="AE1827"/>
    </row>
    <row r="1828" spans="1:31" x14ac:dyDescent="0.25">
      <c r="A1828" s="28" t="s">
        <v>12259</v>
      </c>
      <c r="B1828" s="28"/>
      <c r="C1828" s="28" t="s">
        <v>4657</v>
      </c>
      <c r="D1828" s="29">
        <v>9243</v>
      </c>
      <c r="E1828" s="29"/>
      <c r="F1828" s="28" t="s">
        <v>7944</v>
      </c>
      <c r="G1828" s="29"/>
      <c r="H1828" s="29"/>
      <c r="I1828" s="28" t="s">
        <v>9770</v>
      </c>
      <c r="J1828" s="29"/>
      <c r="K1828" s="224"/>
      <c r="L1828" s="224"/>
      <c r="M1828" s="133"/>
      <c r="V1828" s="3" t="s">
        <v>1839</v>
      </c>
      <c r="W1828" s="4">
        <v>1755</v>
      </c>
      <c r="AD1828"/>
      <c r="AE1828"/>
    </row>
    <row r="1829" spans="1:31" x14ac:dyDescent="0.25">
      <c r="A1829" s="28" t="s">
        <v>12260</v>
      </c>
      <c r="B1829" s="28"/>
      <c r="C1829" s="28" t="s">
        <v>4658</v>
      </c>
      <c r="D1829" s="29">
        <v>9243</v>
      </c>
      <c r="E1829" s="29"/>
      <c r="F1829" s="28"/>
      <c r="G1829" s="29"/>
      <c r="H1829" s="29"/>
      <c r="I1829" s="28" t="s">
        <v>9771</v>
      </c>
      <c r="J1829" s="224"/>
      <c r="K1829" s="224"/>
      <c r="L1829" s="224"/>
      <c r="M1829" s="133"/>
      <c r="V1829" s="3" t="s">
        <v>1840</v>
      </c>
      <c r="W1829" s="4">
        <v>1755</v>
      </c>
      <c r="AD1829"/>
      <c r="AE1829"/>
    </row>
    <row r="1830" spans="1:31" x14ac:dyDescent="0.25">
      <c r="A1830" s="28" t="s">
        <v>12261</v>
      </c>
      <c r="B1830" s="28"/>
      <c r="C1830" s="28" t="s">
        <v>4659</v>
      </c>
      <c r="D1830" s="29">
        <v>9243</v>
      </c>
      <c r="E1830" s="224"/>
      <c r="F1830" s="224"/>
      <c r="G1830" s="224"/>
      <c r="H1830" s="224"/>
      <c r="I1830" s="224"/>
      <c r="J1830" s="224"/>
      <c r="K1830" s="224"/>
      <c r="L1830" s="224"/>
      <c r="M1830" s="133"/>
      <c r="V1830" s="3" t="s">
        <v>1841</v>
      </c>
      <c r="W1830" s="4">
        <v>1755</v>
      </c>
      <c r="AD1830"/>
      <c r="AE1830"/>
    </row>
    <row r="1831" spans="1:31" x14ac:dyDescent="0.25">
      <c r="A1831" s="28" t="s">
        <v>12262</v>
      </c>
      <c r="B1831" s="28"/>
      <c r="C1831" s="28" t="s">
        <v>4660</v>
      </c>
      <c r="D1831" s="29">
        <v>9243</v>
      </c>
      <c r="E1831" s="224"/>
      <c r="F1831" s="224"/>
      <c r="G1831" s="224"/>
      <c r="H1831" s="224"/>
      <c r="I1831" s="224"/>
      <c r="J1831" s="224"/>
      <c r="K1831" s="224"/>
      <c r="L1831" s="224"/>
      <c r="M1831" s="133"/>
      <c r="V1831" s="3" t="s">
        <v>1842</v>
      </c>
      <c r="W1831" s="4">
        <v>1755</v>
      </c>
      <c r="AD1831"/>
      <c r="AE1831"/>
    </row>
    <row r="1832" spans="1:31" x14ac:dyDescent="0.25">
      <c r="A1832" s="28" t="s">
        <v>12263</v>
      </c>
      <c r="B1832" s="28"/>
      <c r="C1832" s="28" t="s">
        <v>4661</v>
      </c>
      <c r="D1832" s="29">
        <v>9243</v>
      </c>
      <c r="E1832" s="224"/>
      <c r="F1832" s="224"/>
      <c r="G1832" s="224"/>
      <c r="H1832" s="224"/>
      <c r="I1832" s="224"/>
      <c r="J1832" s="224"/>
      <c r="K1832" s="224"/>
      <c r="L1832" s="224"/>
      <c r="M1832" s="133"/>
      <c r="V1832" s="3" t="s">
        <v>1843</v>
      </c>
      <c r="W1832" s="4">
        <v>1755</v>
      </c>
      <c r="AD1832"/>
      <c r="AE1832"/>
    </row>
    <row r="1833" spans="1:31" x14ac:dyDescent="0.25">
      <c r="A1833" s="28" t="s">
        <v>12264</v>
      </c>
      <c r="B1833" s="28"/>
      <c r="C1833" s="28" t="s">
        <v>4662</v>
      </c>
      <c r="D1833" s="29">
        <v>9243</v>
      </c>
      <c r="E1833" s="224"/>
      <c r="F1833" s="224"/>
      <c r="G1833" s="224"/>
      <c r="H1833" s="224"/>
      <c r="I1833" s="224"/>
      <c r="J1833" s="224"/>
      <c r="K1833" s="224"/>
      <c r="L1833" s="224"/>
      <c r="M1833" s="133"/>
      <c r="V1833" s="3" t="s">
        <v>1844</v>
      </c>
      <c r="W1833" s="4">
        <v>1755</v>
      </c>
      <c r="AD1833"/>
      <c r="AE1833"/>
    </row>
    <row r="1834" spans="1:31" x14ac:dyDescent="0.25">
      <c r="A1834" s="28" t="s">
        <v>12265</v>
      </c>
      <c r="B1834" s="28"/>
      <c r="C1834" s="28" t="s">
        <v>4663</v>
      </c>
      <c r="D1834" s="29">
        <v>9243</v>
      </c>
      <c r="E1834" s="224"/>
      <c r="F1834" s="224"/>
      <c r="G1834" s="224"/>
      <c r="H1834" s="224"/>
      <c r="I1834" s="224"/>
      <c r="J1834" s="224"/>
      <c r="K1834" s="224"/>
      <c r="L1834" s="224"/>
      <c r="M1834" s="133"/>
      <c r="V1834" s="3" t="s">
        <v>1845</v>
      </c>
      <c r="W1834" s="4">
        <v>1755</v>
      </c>
      <c r="AD1834"/>
      <c r="AE1834"/>
    </row>
    <row r="1835" spans="1:31" x14ac:dyDescent="0.25">
      <c r="A1835" s="28" t="s">
        <v>12266</v>
      </c>
      <c r="B1835" s="28"/>
      <c r="C1835" s="28" t="s">
        <v>4664</v>
      </c>
      <c r="D1835" s="29">
        <v>9243</v>
      </c>
      <c r="E1835" s="224"/>
      <c r="F1835" s="224"/>
      <c r="G1835" s="224"/>
      <c r="H1835" s="224"/>
      <c r="I1835" s="224"/>
      <c r="J1835" s="224"/>
      <c r="K1835" s="224"/>
      <c r="L1835" s="224"/>
      <c r="M1835" s="133"/>
      <c r="V1835" s="3" t="s">
        <v>1846</v>
      </c>
      <c r="W1835" s="4">
        <v>1755</v>
      </c>
      <c r="AD1835"/>
      <c r="AE1835"/>
    </row>
    <row r="1836" spans="1:31" x14ac:dyDescent="0.25">
      <c r="A1836" s="28" t="s">
        <v>12267</v>
      </c>
      <c r="B1836" s="28"/>
      <c r="C1836" s="28" t="s">
        <v>4665</v>
      </c>
      <c r="D1836" s="29">
        <v>9243</v>
      </c>
      <c r="E1836" s="224"/>
      <c r="F1836" s="224"/>
      <c r="G1836" s="224"/>
      <c r="H1836" s="224"/>
      <c r="I1836" s="224"/>
      <c r="J1836" s="224"/>
      <c r="K1836" s="224"/>
      <c r="L1836" s="224"/>
      <c r="M1836" s="133"/>
      <c r="V1836" s="3" t="s">
        <v>1847</v>
      </c>
      <c r="W1836" s="4">
        <v>1755</v>
      </c>
      <c r="AD1836"/>
      <c r="AE1836"/>
    </row>
    <row r="1837" spans="1:31" x14ac:dyDescent="0.25">
      <c r="A1837" s="28" t="s">
        <v>12268</v>
      </c>
      <c r="B1837" s="28"/>
      <c r="C1837" s="28" t="s">
        <v>4666</v>
      </c>
      <c r="D1837" s="29">
        <v>9243</v>
      </c>
      <c r="E1837" s="224"/>
      <c r="F1837" s="224"/>
      <c r="G1837" s="224"/>
      <c r="H1837" s="224"/>
      <c r="I1837" s="224"/>
      <c r="J1837" s="224"/>
      <c r="K1837" s="224"/>
      <c r="L1837" s="224"/>
      <c r="M1837" s="133"/>
      <c r="V1837" s="3" t="s">
        <v>1848</v>
      </c>
      <c r="W1837" s="4">
        <v>1755</v>
      </c>
      <c r="AD1837"/>
      <c r="AE1837"/>
    </row>
    <row r="1838" spans="1:31" x14ac:dyDescent="0.25">
      <c r="A1838" s="28" t="s">
        <v>12269</v>
      </c>
      <c r="B1838" s="28"/>
      <c r="C1838" s="28" t="s">
        <v>4667</v>
      </c>
      <c r="D1838" s="29">
        <v>9243</v>
      </c>
      <c r="E1838" s="224"/>
      <c r="F1838" s="224"/>
      <c r="G1838" s="224"/>
      <c r="H1838" s="224"/>
      <c r="I1838" s="224"/>
      <c r="J1838" s="224"/>
      <c r="K1838" s="224"/>
      <c r="L1838" s="224"/>
      <c r="M1838" s="133"/>
      <c r="V1838" s="3" t="s">
        <v>1849</v>
      </c>
      <c r="W1838" s="4">
        <v>1755</v>
      </c>
      <c r="AD1838"/>
      <c r="AE1838"/>
    </row>
    <row r="1839" spans="1:31" x14ac:dyDescent="0.25">
      <c r="A1839" s="28" t="s">
        <v>12270</v>
      </c>
      <c r="B1839" s="28"/>
      <c r="C1839" s="28" t="s">
        <v>4668</v>
      </c>
      <c r="D1839" s="29">
        <v>9243</v>
      </c>
      <c r="E1839" s="224"/>
      <c r="F1839" s="224"/>
      <c r="G1839" s="224"/>
      <c r="H1839" s="224"/>
      <c r="I1839" s="224"/>
      <c r="J1839" s="224"/>
      <c r="K1839" s="224"/>
      <c r="L1839" s="224"/>
      <c r="M1839" s="133"/>
      <c r="V1839" s="3" t="s">
        <v>1850</v>
      </c>
      <c r="W1839" s="4">
        <v>1755</v>
      </c>
      <c r="AD1839"/>
      <c r="AE1839"/>
    </row>
    <row r="1840" spans="1:31" x14ac:dyDescent="0.25">
      <c r="A1840" s="28" t="s">
        <v>12271</v>
      </c>
      <c r="B1840" s="28"/>
      <c r="C1840" s="28" t="s">
        <v>4669</v>
      </c>
      <c r="D1840" s="29">
        <v>9243</v>
      </c>
      <c r="E1840" s="224"/>
      <c r="F1840" s="224"/>
      <c r="G1840" s="224"/>
      <c r="H1840" s="224"/>
      <c r="I1840" s="224"/>
      <c r="J1840" s="224"/>
      <c r="K1840" s="224"/>
      <c r="L1840" s="224"/>
      <c r="M1840" s="133"/>
      <c r="V1840" s="3" t="s">
        <v>1851</v>
      </c>
      <c r="W1840" s="4">
        <v>1755</v>
      </c>
      <c r="AD1840"/>
      <c r="AE1840"/>
    </row>
    <row r="1841" spans="1:31" x14ac:dyDescent="0.25">
      <c r="A1841" s="28" t="s">
        <v>12272</v>
      </c>
      <c r="B1841" s="28"/>
      <c r="C1841" s="28" t="s">
        <v>4670</v>
      </c>
      <c r="D1841" s="29">
        <v>9243</v>
      </c>
      <c r="E1841" s="224"/>
      <c r="F1841" s="224"/>
      <c r="G1841" s="224"/>
      <c r="H1841" s="224"/>
      <c r="I1841" s="224"/>
      <c r="J1841" s="224"/>
      <c r="K1841" s="224"/>
      <c r="L1841" s="224"/>
      <c r="M1841" s="133"/>
      <c r="V1841" s="3" t="s">
        <v>1852</v>
      </c>
      <c r="W1841" s="4">
        <v>1755</v>
      </c>
      <c r="AD1841"/>
      <c r="AE1841"/>
    </row>
    <row r="1842" spans="1:31" x14ac:dyDescent="0.25">
      <c r="A1842" s="28" t="s">
        <v>12273</v>
      </c>
      <c r="B1842" s="28"/>
      <c r="C1842" s="28" t="s">
        <v>4671</v>
      </c>
      <c r="D1842" s="29">
        <v>9243</v>
      </c>
      <c r="E1842" s="224"/>
      <c r="F1842" s="224"/>
      <c r="G1842" s="224"/>
      <c r="H1842" s="224"/>
      <c r="I1842" s="224"/>
      <c r="J1842" s="224"/>
      <c r="K1842" s="224"/>
      <c r="L1842" s="224"/>
      <c r="M1842" s="133"/>
      <c r="V1842" s="3" t="s">
        <v>1853</v>
      </c>
      <c r="W1842" s="4">
        <v>1755</v>
      </c>
      <c r="AD1842"/>
      <c r="AE1842"/>
    </row>
    <row r="1843" spans="1:31" x14ac:dyDescent="0.25">
      <c r="A1843" s="28" t="s">
        <v>12274</v>
      </c>
      <c r="B1843" s="28"/>
      <c r="C1843" s="28" t="s">
        <v>4672</v>
      </c>
      <c r="D1843" s="29">
        <v>9243</v>
      </c>
      <c r="E1843" s="224"/>
      <c r="F1843" s="224"/>
      <c r="G1843" s="224"/>
      <c r="H1843" s="224"/>
      <c r="I1843" s="224"/>
      <c r="J1843" s="224"/>
      <c r="K1843" s="224"/>
      <c r="L1843" s="224"/>
      <c r="M1843" s="133"/>
      <c r="V1843" s="3" t="s">
        <v>1854</v>
      </c>
      <c r="W1843" s="4">
        <v>1755</v>
      </c>
      <c r="AD1843"/>
      <c r="AE1843"/>
    </row>
    <row r="1844" spans="1:31" x14ac:dyDescent="0.25">
      <c r="A1844" s="28" t="s">
        <v>12275</v>
      </c>
      <c r="B1844" s="28"/>
      <c r="C1844" s="28" t="s">
        <v>4673</v>
      </c>
      <c r="D1844" s="29">
        <v>9243</v>
      </c>
      <c r="E1844" s="224"/>
      <c r="F1844" s="224"/>
      <c r="G1844" s="224"/>
      <c r="H1844" s="224"/>
      <c r="I1844" s="224"/>
      <c r="J1844" s="224"/>
      <c r="K1844" s="224"/>
      <c r="L1844" s="224"/>
      <c r="M1844" s="133"/>
      <c r="V1844" s="3" t="s">
        <v>1855</v>
      </c>
      <c r="W1844" s="4">
        <v>1755</v>
      </c>
      <c r="AD1844"/>
      <c r="AE1844"/>
    </row>
    <row r="1845" spans="1:31" x14ac:dyDescent="0.25">
      <c r="A1845" s="28" t="s">
        <v>12276</v>
      </c>
      <c r="B1845" s="28"/>
      <c r="C1845" s="28" t="s">
        <v>4674</v>
      </c>
      <c r="D1845" s="29">
        <v>9243</v>
      </c>
      <c r="E1845" s="224"/>
      <c r="F1845" s="224"/>
      <c r="G1845" s="224"/>
      <c r="H1845" s="224"/>
      <c r="I1845" s="224"/>
      <c r="J1845" s="224"/>
      <c r="K1845" s="224"/>
      <c r="L1845" s="224"/>
      <c r="M1845" s="133"/>
      <c r="V1845" s="3" t="s">
        <v>1856</v>
      </c>
      <c r="W1845" s="4">
        <v>1755</v>
      </c>
      <c r="AD1845"/>
      <c r="AE1845"/>
    </row>
    <row r="1846" spans="1:31" x14ac:dyDescent="0.25">
      <c r="A1846" s="28" t="s">
        <v>12277</v>
      </c>
      <c r="B1846" s="28"/>
      <c r="C1846" s="28" t="s">
        <v>4675</v>
      </c>
      <c r="D1846" s="29">
        <v>9243</v>
      </c>
      <c r="E1846" s="224"/>
      <c r="F1846" s="224"/>
      <c r="G1846" s="224"/>
      <c r="H1846" s="224"/>
      <c r="I1846" s="224"/>
      <c r="J1846" s="224"/>
      <c r="K1846" s="224"/>
      <c r="L1846" s="224"/>
      <c r="M1846" s="133"/>
      <c r="V1846" s="3" t="s">
        <v>1857</v>
      </c>
      <c r="W1846" s="4">
        <v>1755</v>
      </c>
      <c r="AD1846"/>
      <c r="AE1846"/>
    </row>
    <row r="1847" spans="1:31" x14ac:dyDescent="0.25">
      <c r="A1847" s="28" t="s">
        <v>12278</v>
      </c>
      <c r="B1847" s="28"/>
      <c r="C1847" s="28" t="s">
        <v>4676</v>
      </c>
      <c r="D1847" s="29">
        <v>9243</v>
      </c>
      <c r="E1847" s="224"/>
      <c r="F1847" s="224"/>
      <c r="G1847" s="224"/>
      <c r="H1847" s="224"/>
      <c r="I1847" s="224"/>
      <c r="J1847" s="224"/>
      <c r="K1847" s="224"/>
      <c r="L1847" s="224"/>
      <c r="M1847" s="133"/>
      <c r="V1847" s="3" t="s">
        <v>1858</v>
      </c>
      <c r="W1847" s="4">
        <v>1755</v>
      </c>
      <c r="AD1847"/>
      <c r="AE1847"/>
    </row>
    <row r="1848" spans="1:31" x14ac:dyDescent="0.25">
      <c r="A1848" s="28" t="s">
        <v>12279</v>
      </c>
      <c r="B1848" s="28"/>
      <c r="C1848" s="28" t="s">
        <v>4677</v>
      </c>
      <c r="D1848" s="29">
        <v>9243</v>
      </c>
      <c r="E1848" s="224"/>
      <c r="F1848" s="224"/>
      <c r="G1848" s="224"/>
      <c r="H1848" s="224"/>
      <c r="I1848" s="224"/>
      <c r="J1848" s="224"/>
      <c r="K1848" s="224"/>
      <c r="L1848" s="224"/>
      <c r="M1848" s="133"/>
      <c r="V1848" s="3" t="s">
        <v>1859</v>
      </c>
      <c r="W1848" s="4">
        <v>1755</v>
      </c>
      <c r="AD1848"/>
      <c r="AE1848"/>
    </row>
    <row r="1849" spans="1:31" x14ac:dyDescent="0.25">
      <c r="A1849" s="28" t="s">
        <v>12280</v>
      </c>
      <c r="B1849" s="28"/>
      <c r="C1849" s="28" t="s">
        <v>4678</v>
      </c>
      <c r="D1849" s="29">
        <v>9245</v>
      </c>
      <c r="E1849" s="224"/>
      <c r="F1849" s="224"/>
      <c r="G1849" s="224"/>
      <c r="H1849" s="224"/>
      <c r="I1849" s="224"/>
      <c r="J1849" s="224"/>
      <c r="K1849" s="224"/>
      <c r="L1849" s="224"/>
      <c r="M1849" s="133"/>
      <c r="V1849" s="3" t="s">
        <v>1860</v>
      </c>
      <c r="W1849" s="4">
        <v>1755</v>
      </c>
      <c r="AD1849"/>
      <c r="AE1849"/>
    </row>
    <row r="1850" spans="1:31" x14ac:dyDescent="0.25">
      <c r="A1850" s="28" t="s">
        <v>12281</v>
      </c>
      <c r="B1850" s="28"/>
      <c r="C1850" s="28" t="s">
        <v>4679</v>
      </c>
      <c r="D1850" s="29">
        <v>9245</v>
      </c>
      <c r="E1850" s="224"/>
      <c r="F1850" s="224"/>
      <c r="G1850" s="224"/>
      <c r="H1850" s="224"/>
      <c r="I1850" s="224"/>
      <c r="J1850" s="224"/>
      <c r="K1850" s="224"/>
      <c r="L1850" s="224"/>
      <c r="M1850" s="133"/>
      <c r="V1850" s="3" t="s">
        <v>1861</v>
      </c>
      <c r="W1850" s="4">
        <v>1755</v>
      </c>
      <c r="AD1850"/>
      <c r="AE1850"/>
    </row>
    <row r="1851" spans="1:31" x14ac:dyDescent="0.25">
      <c r="A1851" s="28" t="s">
        <v>12282</v>
      </c>
      <c r="B1851" s="28"/>
      <c r="C1851" s="28" t="s">
        <v>4680</v>
      </c>
      <c r="D1851" s="29">
        <v>9246</v>
      </c>
      <c r="E1851" s="224"/>
      <c r="F1851" s="224"/>
      <c r="G1851" s="224"/>
      <c r="H1851" s="224"/>
      <c r="I1851" s="224"/>
      <c r="J1851" s="224"/>
      <c r="K1851" s="224"/>
      <c r="L1851" s="224"/>
      <c r="M1851" s="133"/>
      <c r="V1851" s="3" t="s">
        <v>1862</v>
      </c>
      <c r="W1851" s="4">
        <v>1755</v>
      </c>
      <c r="AD1851"/>
      <c r="AE1851"/>
    </row>
    <row r="1852" spans="1:31" x14ac:dyDescent="0.25">
      <c r="A1852" s="28" t="s">
        <v>12283</v>
      </c>
      <c r="B1852" s="28"/>
      <c r="C1852" s="28" t="s">
        <v>4681</v>
      </c>
      <c r="D1852" s="29">
        <v>9246</v>
      </c>
      <c r="E1852" s="224"/>
      <c r="F1852" s="224"/>
      <c r="G1852" s="224"/>
      <c r="H1852" s="224"/>
      <c r="I1852" s="224"/>
      <c r="J1852" s="224"/>
      <c r="K1852" s="224"/>
      <c r="L1852" s="224"/>
      <c r="M1852" s="133"/>
      <c r="V1852" s="3" t="s">
        <v>1863</v>
      </c>
      <c r="W1852" s="4">
        <v>1755</v>
      </c>
      <c r="AD1852"/>
      <c r="AE1852"/>
    </row>
    <row r="1853" spans="1:31" x14ac:dyDescent="0.25">
      <c r="A1853" s="28" t="s">
        <v>12284</v>
      </c>
      <c r="B1853" s="28"/>
      <c r="C1853" s="28" t="s">
        <v>4682</v>
      </c>
      <c r="D1853" s="29">
        <v>9246</v>
      </c>
      <c r="E1853" s="224"/>
      <c r="F1853" s="224"/>
      <c r="G1853" s="224"/>
      <c r="H1853" s="224"/>
      <c r="I1853" s="224"/>
      <c r="J1853" s="224"/>
      <c r="K1853" s="224"/>
      <c r="L1853" s="224"/>
      <c r="M1853" s="133"/>
      <c r="V1853" s="3" t="s">
        <v>1864</v>
      </c>
      <c r="W1853" s="4">
        <v>1755</v>
      </c>
      <c r="AD1853"/>
      <c r="AE1853"/>
    </row>
    <row r="1854" spans="1:31" x14ac:dyDescent="0.25">
      <c r="A1854" s="28" t="s">
        <v>12285</v>
      </c>
      <c r="B1854" s="28"/>
      <c r="C1854" s="28" t="s">
        <v>4683</v>
      </c>
      <c r="D1854" s="29">
        <v>9246</v>
      </c>
      <c r="E1854" s="224"/>
      <c r="F1854" s="224"/>
      <c r="G1854" s="224"/>
      <c r="H1854" s="224"/>
      <c r="I1854" s="224"/>
      <c r="J1854" s="224"/>
      <c r="K1854" s="224"/>
      <c r="L1854" s="224"/>
      <c r="M1854" s="133"/>
      <c r="V1854" s="3" t="s">
        <v>1865</v>
      </c>
      <c r="W1854" s="4">
        <v>1755</v>
      </c>
      <c r="AD1854"/>
      <c r="AE1854"/>
    </row>
    <row r="1855" spans="1:31" x14ac:dyDescent="0.25">
      <c r="A1855" s="28" t="s">
        <v>12286</v>
      </c>
      <c r="B1855" s="28"/>
      <c r="C1855" s="28" t="s">
        <v>4684</v>
      </c>
      <c r="D1855" s="29">
        <v>9245</v>
      </c>
      <c r="E1855" s="224"/>
      <c r="F1855" s="224"/>
      <c r="G1855" s="224"/>
      <c r="H1855" s="224"/>
      <c r="I1855" s="224"/>
      <c r="J1855" s="224"/>
      <c r="K1855" s="224"/>
      <c r="L1855" s="224"/>
      <c r="M1855" s="133"/>
      <c r="V1855" s="3" t="s">
        <v>1866</v>
      </c>
      <c r="W1855" s="4">
        <v>1755</v>
      </c>
      <c r="AD1855"/>
      <c r="AE1855"/>
    </row>
    <row r="1856" spans="1:31" x14ac:dyDescent="0.25">
      <c r="A1856" s="28" t="s">
        <v>12287</v>
      </c>
      <c r="B1856" s="28"/>
      <c r="C1856" s="28" t="s">
        <v>4685</v>
      </c>
      <c r="D1856" s="29">
        <v>9245</v>
      </c>
      <c r="E1856" s="224"/>
      <c r="F1856" s="224"/>
      <c r="G1856" s="224"/>
      <c r="H1856" s="224"/>
      <c r="I1856" s="224"/>
      <c r="J1856" s="224"/>
      <c r="K1856" s="224"/>
      <c r="L1856" s="224"/>
      <c r="M1856" s="133"/>
      <c r="V1856" s="3" t="s">
        <v>1867</v>
      </c>
      <c r="W1856" s="4">
        <v>1755</v>
      </c>
      <c r="AD1856"/>
      <c r="AE1856"/>
    </row>
    <row r="1857" spans="1:31" x14ac:dyDescent="0.25">
      <c r="A1857" s="28" t="s">
        <v>12288</v>
      </c>
      <c r="B1857" s="28"/>
      <c r="C1857" s="28" t="s">
        <v>4686</v>
      </c>
      <c r="D1857" s="29">
        <v>9244</v>
      </c>
      <c r="E1857" s="224"/>
      <c r="F1857" s="224"/>
      <c r="G1857" s="224"/>
      <c r="H1857" s="224"/>
      <c r="I1857" s="224"/>
      <c r="J1857" s="224"/>
      <c r="K1857" s="224"/>
      <c r="L1857" s="224"/>
      <c r="M1857" s="133"/>
      <c r="V1857" s="3" t="s">
        <v>1868</v>
      </c>
      <c r="W1857" s="4">
        <v>1755</v>
      </c>
      <c r="AD1857"/>
      <c r="AE1857"/>
    </row>
    <row r="1858" spans="1:31" x14ac:dyDescent="0.25">
      <c r="A1858" s="28" t="s">
        <v>12289</v>
      </c>
      <c r="B1858" s="28"/>
      <c r="C1858" s="28" t="s">
        <v>4687</v>
      </c>
      <c r="D1858" s="29">
        <v>9245</v>
      </c>
      <c r="E1858" s="224"/>
      <c r="F1858" s="224"/>
      <c r="G1858" s="224"/>
      <c r="H1858" s="224"/>
      <c r="I1858" s="224"/>
      <c r="J1858" s="224"/>
      <c r="K1858" s="224"/>
      <c r="L1858" s="224"/>
      <c r="M1858" s="133"/>
      <c r="V1858" s="3" t="s">
        <v>1869</v>
      </c>
      <c r="W1858" s="4">
        <v>1755</v>
      </c>
      <c r="AD1858"/>
      <c r="AE1858"/>
    </row>
    <row r="1859" spans="1:31" x14ac:dyDescent="0.25">
      <c r="A1859" s="28" t="s">
        <v>12290</v>
      </c>
      <c r="B1859" s="28"/>
      <c r="C1859" s="28" t="s">
        <v>4688</v>
      </c>
      <c r="D1859" s="29">
        <v>9245</v>
      </c>
      <c r="E1859" s="224"/>
      <c r="F1859" s="224"/>
      <c r="G1859" s="224"/>
      <c r="H1859" s="224"/>
      <c r="I1859" s="224"/>
      <c r="J1859" s="224"/>
      <c r="K1859" s="224"/>
      <c r="L1859" s="224"/>
      <c r="M1859" s="133"/>
      <c r="V1859" s="3" t="s">
        <v>1870</v>
      </c>
      <c r="W1859" s="4">
        <v>1755</v>
      </c>
      <c r="AD1859"/>
      <c r="AE1859"/>
    </row>
    <row r="1860" spans="1:31" x14ac:dyDescent="0.25">
      <c r="A1860" s="28" t="s">
        <v>12291</v>
      </c>
      <c r="B1860" s="28"/>
      <c r="C1860" s="28" t="s">
        <v>4689</v>
      </c>
      <c r="D1860" s="29">
        <v>9245</v>
      </c>
      <c r="E1860" s="224"/>
      <c r="F1860" s="224"/>
      <c r="G1860" s="224"/>
      <c r="H1860" s="224"/>
      <c r="I1860" s="224"/>
      <c r="J1860" s="224"/>
      <c r="K1860" s="224"/>
      <c r="L1860" s="224"/>
      <c r="M1860" s="133"/>
      <c r="V1860" s="3" t="s">
        <v>1871</v>
      </c>
      <c r="W1860" s="4">
        <v>1755</v>
      </c>
      <c r="AD1860"/>
      <c r="AE1860"/>
    </row>
    <row r="1861" spans="1:31" x14ac:dyDescent="0.25">
      <c r="A1861" s="28" t="s">
        <v>12292</v>
      </c>
      <c r="B1861" s="28"/>
      <c r="C1861" s="28" t="s">
        <v>4690</v>
      </c>
      <c r="D1861" s="29">
        <v>9246</v>
      </c>
      <c r="E1861" s="224"/>
      <c r="F1861" s="224"/>
      <c r="G1861" s="224"/>
      <c r="H1861" s="224"/>
      <c r="I1861" s="224"/>
      <c r="J1861" s="224"/>
      <c r="K1861" s="224"/>
      <c r="L1861" s="224"/>
      <c r="M1861" s="133"/>
      <c r="V1861" s="3" t="s">
        <v>1872</v>
      </c>
      <c r="W1861" s="4">
        <v>1755</v>
      </c>
      <c r="AD1861"/>
      <c r="AE1861"/>
    </row>
    <row r="1862" spans="1:31" x14ac:dyDescent="0.25">
      <c r="A1862" s="28" t="s">
        <v>12293</v>
      </c>
      <c r="B1862" s="28"/>
      <c r="C1862" s="28" t="s">
        <v>4691</v>
      </c>
      <c r="D1862" s="29">
        <v>9248</v>
      </c>
      <c r="E1862" s="224"/>
      <c r="F1862" s="224"/>
      <c r="G1862" s="224"/>
      <c r="H1862" s="224"/>
      <c r="I1862" s="224"/>
      <c r="J1862" s="224"/>
      <c r="K1862" s="224"/>
      <c r="L1862" s="224"/>
      <c r="M1862" s="133"/>
      <c r="V1862" s="3" t="s">
        <v>1873</v>
      </c>
      <c r="W1862" s="4">
        <v>1755</v>
      </c>
      <c r="AD1862"/>
      <c r="AE1862"/>
    </row>
    <row r="1863" spans="1:31" x14ac:dyDescent="0.25">
      <c r="A1863" s="28" t="s">
        <v>12294</v>
      </c>
      <c r="B1863" s="28"/>
      <c r="C1863" s="28" t="s">
        <v>4692</v>
      </c>
      <c r="D1863" s="29">
        <v>9250</v>
      </c>
      <c r="E1863" s="224"/>
      <c r="F1863" s="224"/>
      <c r="G1863" s="224"/>
      <c r="H1863" s="224"/>
      <c r="I1863" s="224"/>
      <c r="J1863" s="224"/>
      <c r="K1863" s="224"/>
      <c r="L1863" s="224"/>
      <c r="M1863" s="133"/>
      <c r="V1863" s="3" t="s">
        <v>1874</v>
      </c>
      <c r="W1863" s="4">
        <v>1755</v>
      </c>
      <c r="AD1863"/>
      <c r="AE1863"/>
    </row>
    <row r="1864" spans="1:31" x14ac:dyDescent="0.25">
      <c r="A1864" s="28" t="s">
        <v>12295</v>
      </c>
      <c r="B1864" s="28"/>
      <c r="C1864" s="28" t="s">
        <v>4693</v>
      </c>
      <c r="D1864" s="29">
        <v>9250</v>
      </c>
      <c r="E1864" s="224"/>
      <c r="F1864" s="224"/>
      <c r="G1864" s="224"/>
      <c r="H1864" s="224"/>
      <c r="I1864" s="224"/>
      <c r="J1864" s="224"/>
      <c r="K1864" s="224"/>
      <c r="L1864" s="224"/>
      <c r="M1864" s="133"/>
      <c r="V1864" s="3" t="s">
        <v>1875</v>
      </c>
      <c r="W1864" s="4">
        <v>1755</v>
      </c>
      <c r="AD1864"/>
      <c r="AE1864"/>
    </row>
    <row r="1865" spans="1:31" x14ac:dyDescent="0.25">
      <c r="A1865" s="28" t="s">
        <v>12296</v>
      </c>
      <c r="B1865" s="28"/>
      <c r="C1865" s="28" t="s">
        <v>4694</v>
      </c>
      <c r="D1865" s="29">
        <v>9250</v>
      </c>
      <c r="E1865" s="224"/>
      <c r="F1865" s="224"/>
      <c r="G1865" s="224"/>
      <c r="H1865" s="224"/>
      <c r="I1865" s="224"/>
      <c r="J1865" s="224"/>
      <c r="K1865" s="224"/>
      <c r="L1865" s="224"/>
      <c r="M1865" s="133"/>
      <c r="V1865" s="3" t="s">
        <v>1876</v>
      </c>
      <c r="W1865" s="4">
        <v>1755</v>
      </c>
      <c r="AD1865"/>
      <c r="AE1865"/>
    </row>
    <row r="1866" spans="1:31" x14ac:dyDescent="0.25">
      <c r="A1866" s="28" t="s">
        <v>12297</v>
      </c>
      <c r="B1866" s="28"/>
      <c r="C1866" s="28" t="s">
        <v>4695</v>
      </c>
      <c r="D1866" s="29">
        <v>9250</v>
      </c>
      <c r="E1866" s="224"/>
      <c r="F1866" s="224"/>
      <c r="G1866" s="224"/>
      <c r="H1866" s="224"/>
      <c r="I1866" s="224"/>
      <c r="J1866" s="224"/>
      <c r="K1866" s="224"/>
      <c r="L1866" s="224"/>
      <c r="M1866" s="133"/>
      <c r="V1866" s="3" t="s">
        <v>1877</v>
      </c>
      <c r="W1866" s="4">
        <v>1755</v>
      </c>
      <c r="AD1866"/>
      <c r="AE1866"/>
    </row>
    <row r="1867" spans="1:31" x14ac:dyDescent="0.25">
      <c r="A1867" s="28" t="s">
        <v>12298</v>
      </c>
      <c r="B1867" s="28"/>
      <c r="C1867" s="28" t="s">
        <v>4696</v>
      </c>
      <c r="D1867" s="29">
        <v>9250</v>
      </c>
      <c r="E1867" s="224"/>
      <c r="F1867" s="224"/>
      <c r="G1867" s="224"/>
      <c r="H1867" s="224"/>
      <c r="I1867" s="224"/>
      <c r="J1867" s="224"/>
      <c r="K1867" s="224"/>
      <c r="L1867" s="224"/>
      <c r="M1867" s="133"/>
      <c r="V1867" s="3" t="s">
        <v>1878</v>
      </c>
      <c r="W1867" s="4">
        <v>1755</v>
      </c>
      <c r="AD1867"/>
      <c r="AE1867"/>
    </row>
    <row r="1868" spans="1:31" x14ac:dyDescent="0.25">
      <c r="A1868" s="28" t="s">
        <v>12299</v>
      </c>
      <c r="B1868" s="28"/>
      <c r="C1868" s="28" t="s">
        <v>4697</v>
      </c>
      <c r="D1868" s="29">
        <v>9250</v>
      </c>
      <c r="E1868" s="224"/>
      <c r="F1868" s="224"/>
      <c r="G1868" s="224"/>
      <c r="H1868" s="224"/>
      <c r="I1868" s="224"/>
      <c r="J1868" s="224"/>
      <c r="K1868" s="224"/>
      <c r="L1868" s="224"/>
      <c r="M1868" s="133"/>
      <c r="V1868" s="3" t="s">
        <v>1879</v>
      </c>
      <c r="W1868" s="4">
        <v>1755</v>
      </c>
      <c r="AD1868"/>
      <c r="AE1868"/>
    </row>
    <row r="1869" spans="1:31" x14ac:dyDescent="0.25">
      <c r="A1869" s="28" t="s">
        <v>12300</v>
      </c>
      <c r="B1869" s="28"/>
      <c r="C1869" s="28" t="s">
        <v>4698</v>
      </c>
      <c r="D1869" s="29">
        <v>9250</v>
      </c>
      <c r="E1869" s="224"/>
      <c r="F1869" s="224"/>
      <c r="G1869" s="224"/>
      <c r="H1869" s="224"/>
      <c r="I1869" s="224"/>
      <c r="J1869" s="224"/>
      <c r="K1869" s="224"/>
      <c r="L1869" s="224"/>
      <c r="M1869" s="133"/>
      <c r="V1869" s="3" t="s">
        <v>1880</v>
      </c>
      <c r="W1869" s="4">
        <v>1755</v>
      </c>
      <c r="AD1869"/>
      <c r="AE1869"/>
    </row>
    <row r="1870" spans="1:31" x14ac:dyDescent="0.25">
      <c r="A1870" s="28" t="s">
        <v>12301</v>
      </c>
      <c r="B1870" s="28"/>
      <c r="C1870" s="28" t="s">
        <v>4699</v>
      </c>
      <c r="D1870" s="29">
        <v>9250</v>
      </c>
      <c r="E1870" s="224"/>
      <c r="F1870" s="224"/>
      <c r="G1870" s="224"/>
      <c r="H1870" s="224"/>
      <c r="I1870" s="224"/>
      <c r="J1870" s="224"/>
      <c r="K1870" s="224"/>
      <c r="L1870" s="224"/>
      <c r="M1870" s="133"/>
      <c r="V1870" s="3" t="s">
        <v>1881</v>
      </c>
      <c r="W1870" s="4">
        <v>1755</v>
      </c>
      <c r="AD1870"/>
      <c r="AE1870"/>
    </row>
    <row r="1871" spans="1:31" x14ac:dyDescent="0.25">
      <c r="A1871" s="28" t="s">
        <v>12302</v>
      </c>
      <c r="B1871" s="28"/>
      <c r="C1871" s="28" t="s">
        <v>4700</v>
      </c>
      <c r="D1871" s="29">
        <v>9251</v>
      </c>
      <c r="E1871" s="224"/>
      <c r="F1871" s="224"/>
      <c r="G1871" s="224"/>
      <c r="H1871" s="224"/>
      <c r="I1871" s="224"/>
      <c r="J1871" s="224"/>
      <c r="K1871" s="224"/>
      <c r="L1871" s="224"/>
      <c r="M1871" s="133"/>
      <c r="V1871" s="3" t="s">
        <v>1882</v>
      </c>
      <c r="W1871" s="4">
        <v>1755</v>
      </c>
      <c r="AD1871"/>
      <c r="AE1871"/>
    </row>
    <row r="1872" spans="1:31" x14ac:dyDescent="0.25">
      <c r="A1872" s="28" t="s">
        <v>12303</v>
      </c>
      <c r="B1872" s="28"/>
      <c r="C1872" s="28" t="s">
        <v>4701</v>
      </c>
      <c r="D1872" s="29">
        <v>9251</v>
      </c>
      <c r="E1872" s="224"/>
      <c r="F1872" s="224"/>
      <c r="G1872" s="224"/>
      <c r="H1872" s="224"/>
      <c r="I1872" s="224"/>
      <c r="J1872" s="224"/>
      <c r="K1872" s="224"/>
      <c r="L1872" s="224"/>
      <c r="M1872" s="133"/>
      <c r="V1872" s="3" t="s">
        <v>1883</v>
      </c>
      <c r="W1872" s="4">
        <v>1755</v>
      </c>
      <c r="AD1872"/>
      <c r="AE1872"/>
    </row>
    <row r="1873" spans="1:31" x14ac:dyDescent="0.25">
      <c r="A1873" s="28" t="s">
        <v>12304</v>
      </c>
      <c r="B1873" s="28"/>
      <c r="C1873" s="28" t="s">
        <v>4702</v>
      </c>
      <c r="D1873" s="29">
        <v>9251</v>
      </c>
      <c r="E1873" s="224"/>
      <c r="F1873" s="224"/>
      <c r="G1873" s="224"/>
      <c r="H1873" s="224"/>
      <c r="I1873" s="224"/>
      <c r="J1873" s="224"/>
      <c r="K1873" s="224"/>
      <c r="L1873" s="224"/>
      <c r="M1873" s="133"/>
      <c r="V1873" s="3" t="s">
        <v>1884</v>
      </c>
      <c r="W1873" s="4">
        <v>1755</v>
      </c>
      <c r="AD1873"/>
      <c r="AE1873"/>
    </row>
    <row r="1874" spans="1:31" x14ac:dyDescent="0.25">
      <c r="A1874" s="28" t="s">
        <v>12305</v>
      </c>
      <c r="B1874" s="28"/>
      <c r="C1874" s="28" t="s">
        <v>4703</v>
      </c>
      <c r="D1874" s="29">
        <v>9251</v>
      </c>
      <c r="E1874" s="224"/>
      <c r="F1874" s="224"/>
      <c r="G1874" s="224"/>
      <c r="H1874" s="224"/>
      <c r="I1874" s="224"/>
      <c r="J1874" s="224"/>
      <c r="K1874" s="224"/>
      <c r="L1874" s="224"/>
      <c r="M1874" s="133"/>
      <c r="V1874" s="3" t="s">
        <v>1885</v>
      </c>
      <c r="W1874" s="4">
        <v>1755</v>
      </c>
      <c r="AD1874"/>
      <c r="AE1874"/>
    </row>
    <row r="1875" spans="1:31" x14ac:dyDescent="0.25">
      <c r="A1875" s="28" t="s">
        <v>12306</v>
      </c>
      <c r="B1875" s="28"/>
      <c r="C1875" s="28" t="s">
        <v>4704</v>
      </c>
      <c r="D1875" s="29">
        <v>9251</v>
      </c>
      <c r="E1875" s="224"/>
      <c r="F1875" s="224"/>
      <c r="G1875" s="224"/>
      <c r="H1875" s="224"/>
      <c r="I1875" s="224"/>
      <c r="J1875" s="224"/>
      <c r="K1875" s="224"/>
      <c r="L1875" s="224"/>
      <c r="M1875" s="133"/>
      <c r="V1875" s="3" t="s">
        <v>1886</v>
      </c>
      <c r="W1875" s="4">
        <v>1755</v>
      </c>
      <c r="AD1875"/>
      <c r="AE1875"/>
    </row>
    <row r="1876" spans="1:31" x14ac:dyDescent="0.25">
      <c r="A1876" s="28" t="s">
        <v>12307</v>
      </c>
      <c r="B1876" s="28"/>
      <c r="C1876" s="28" t="s">
        <v>4705</v>
      </c>
      <c r="D1876" s="29">
        <v>9251</v>
      </c>
      <c r="E1876" s="224"/>
      <c r="F1876" s="224"/>
      <c r="G1876" s="224"/>
      <c r="H1876" s="224"/>
      <c r="I1876" s="224"/>
      <c r="J1876" s="224"/>
      <c r="K1876" s="224"/>
      <c r="L1876" s="224"/>
      <c r="M1876" s="133"/>
      <c r="V1876" s="3" t="s">
        <v>1887</v>
      </c>
      <c r="W1876" s="4">
        <v>1755</v>
      </c>
      <c r="AD1876"/>
      <c r="AE1876"/>
    </row>
    <row r="1877" spans="1:31" x14ac:dyDescent="0.25">
      <c r="A1877" s="28" t="s">
        <v>12308</v>
      </c>
      <c r="B1877" s="28"/>
      <c r="C1877" s="28" t="s">
        <v>4706</v>
      </c>
      <c r="D1877" s="29">
        <v>9253</v>
      </c>
      <c r="E1877" s="224"/>
      <c r="F1877" s="224"/>
      <c r="G1877" s="224"/>
      <c r="H1877" s="224"/>
      <c r="I1877" s="224"/>
      <c r="J1877" s="224"/>
      <c r="K1877" s="224"/>
      <c r="L1877" s="224"/>
      <c r="M1877" s="133"/>
      <c r="V1877" s="3" t="s">
        <v>1888</v>
      </c>
      <c r="W1877" s="4">
        <v>1755</v>
      </c>
      <c r="AD1877"/>
      <c r="AE1877"/>
    </row>
    <row r="1878" spans="1:31" x14ac:dyDescent="0.25">
      <c r="A1878" s="28" t="s">
        <v>12309</v>
      </c>
      <c r="B1878" s="28"/>
      <c r="C1878" s="28" t="s">
        <v>4707</v>
      </c>
      <c r="D1878" s="29">
        <v>9254</v>
      </c>
      <c r="E1878" s="224"/>
      <c r="F1878" s="224"/>
      <c r="G1878" s="224"/>
      <c r="H1878" s="224"/>
      <c r="I1878" s="224"/>
      <c r="J1878" s="224"/>
      <c r="K1878" s="224"/>
      <c r="L1878" s="224"/>
      <c r="M1878" s="133"/>
      <c r="V1878" s="3" t="s">
        <v>1889</v>
      </c>
      <c r="W1878" s="4">
        <v>1755</v>
      </c>
      <c r="AD1878"/>
      <c r="AE1878"/>
    </row>
    <row r="1879" spans="1:31" x14ac:dyDescent="0.25">
      <c r="A1879" s="28" t="s">
        <v>12310</v>
      </c>
      <c r="B1879" s="28"/>
      <c r="C1879" s="28" t="s">
        <v>4708</v>
      </c>
      <c r="D1879" s="29">
        <v>9255</v>
      </c>
      <c r="E1879" s="224"/>
      <c r="F1879" s="224"/>
      <c r="G1879" s="224"/>
      <c r="H1879" s="224"/>
      <c r="I1879" s="224"/>
      <c r="J1879" s="224"/>
      <c r="K1879" s="224"/>
      <c r="L1879" s="224"/>
      <c r="M1879" s="133"/>
      <c r="V1879" s="3" t="s">
        <v>1890</v>
      </c>
      <c r="W1879" s="4">
        <v>1755</v>
      </c>
      <c r="AD1879"/>
      <c r="AE1879"/>
    </row>
    <row r="1880" spans="1:31" x14ac:dyDescent="0.25">
      <c r="A1880" s="28" t="s">
        <v>12311</v>
      </c>
      <c r="B1880" s="28"/>
      <c r="C1880" s="28" t="s">
        <v>4709</v>
      </c>
      <c r="D1880" s="29">
        <v>9255</v>
      </c>
      <c r="E1880" s="224"/>
      <c r="F1880" s="224"/>
      <c r="G1880" s="224"/>
      <c r="H1880" s="224"/>
      <c r="I1880" s="224"/>
      <c r="J1880" s="224"/>
      <c r="K1880" s="224"/>
      <c r="L1880" s="224"/>
      <c r="M1880" s="133"/>
      <c r="V1880" s="3" t="s">
        <v>1891</v>
      </c>
      <c r="W1880" s="4">
        <v>1755</v>
      </c>
      <c r="AD1880"/>
      <c r="AE1880"/>
    </row>
    <row r="1881" spans="1:31" x14ac:dyDescent="0.25">
      <c r="A1881" s="28" t="s">
        <v>12312</v>
      </c>
      <c r="B1881" s="28"/>
      <c r="C1881" s="28" t="s">
        <v>4710</v>
      </c>
      <c r="D1881" s="29">
        <v>9255</v>
      </c>
      <c r="E1881" s="224"/>
      <c r="F1881" s="224"/>
      <c r="G1881" s="224"/>
      <c r="H1881" s="224"/>
      <c r="I1881" s="224"/>
      <c r="J1881" s="224"/>
      <c r="K1881" s="224"/>
      <c r="L1881" s="224"/>
      <c r="M1881" s="133"/>
      <c r="V1881" s="3" t="s">
        <v>1892</v>
      </c>
      <c r="W1881" s="4">
        <v>1755</v>
      </c>
      <c r="AD1881"/>
      <c r="AE1881"/>
    </row>
    <row r="1882" spans="1:31" x14ac:dyDescent="0.25">
      <c r="A1882" s="28" t="s">
        <v>12313</v>
      </c>
      <c r="B1882" s="28"/>
      <c r="C1882" s="28" t="s">
        <v>4711</v>
      </c>
      <c r="D1882" s="29">
        <v>9255</v>
      </c>
      <c r="E1882" s="224"/>
      <c r="F1882" s="224"/>
      <c r="G1882" s="224"/>
      <c r="H1882" s="224"/>
      <c r="I1882" s="224"/>
      <c r="J1882" s="224"/>
      <c r="K1882" s="224"/>
      <c r="L1882" s="224"/>
      <c r="M1882" s="133"/>
      <c r="V1882" s="3" t="s">
        <v>1893</v>
      </c>
      <c r="W1882" s="4">
        <v>1755</v>
      </c>
      <c r="AD1882"/>
      <c r="AE1882"/>
    </row>
    <row r="1883" spans="1:31" x14ac:dyDescent="0.25">
      <c r="A1883" s="28" t="s">
        <v>12314</v>
      </c>
      <c r="B1883" s="28"/>
      <c r="C1883" s="28" t="s">
        <v>4712</v>
      </c>
      <c r="D1883" s="29">
        <v>9256</v>
      </c>
      <c r="E1883" s="224"/>
      <c r="F1883" s="224"/>
      <c r="G1883" s="224"/>
      <c r="H1883" s="224"/>
      <c r="I1883" s="224"/>
      <c r="J1883" s="224"/>
      <c r="K1883" s="224"/>
      <c r="L1883" s="224"/>
      <c r="M1883" s="133"/>
      <c r="V1883" s="3" t="s">
        <v>1894</v>
      </c>
      <c r="W1883" s="4">
        <v>1755</v>
      </c>
      <c r="AD1883"/>
      <c r="AE1883"/>
    </row>
    <row r="1884" spans="1:31" x14ac:dyDescent="0.25">
      <c r="A1884" s="28" t="s">
        <v>12315</v>
      </c>
      <c r="B1884" s="28"/>
      <c r="C1884" s="28" t="s">
        <v>4713</v>
      </c>
      <c r="D1884" s="29">
        <v>9256</v>
      </c>
      <c r="E1884" s="224"/>
      <c r="F1884" s="224"/>
      <c r="G1884" s="224"/>
      <c r="H1884" s="224"/>
      <c r="I1884" s="224"/>
      <c r="J1884" s="224"/>
      <c r="K1884" s="224"/>
      <c r="L1884" s="224"/>
      <c r="M1884" s="133"/>
      <c r="V1884" s="3" t="s">
        <v>1895</v>
      </c>
      <c r="W1884" s="4">
        <v>1755</v>
      </c>
      <c r="AD1884"/>
      <c r="AE1884"/>
    </row>
    <row r="1885" spans="1:31" x14ac:dyDescent="0.25">
      <c r="A1885" s="28" t="s">
        <v>12316</v>
      </c>
      <c r="B1885" s="28"/>
      <c r="C1885" s="28" t="s">
        <v>4714</v>
      </c>
      <c r="D1885" s="29">
        <v>9256</v>
      </c>
      <c r="E1885" s="224"/>
      <c r="F1885" s="224"/>
      <c r="G1885" s="224"/>
      <c r="H1885" s="224"/>
      <c r="I1885" s="224"/>
      <c r="J1885" s="224"/>
      <c r="K1885" s="224"/>
      <c r="L1885" s="224"/>
      <c r="M1885" s="133"/>
      <c r="V1885" s="3" t="s">
        <v>1896</v>
      </c>
      <c r="W1885" s="4">
        <v>1755</v>
      </c>
      <c r="AD1885"/>
      <c r="AE1885"/>
    </row>
    <row r="1886" spans="1:31" x14ac:dyDescent="0.25">
      <c r="A1886" s="28" t="s">
        <v>12317</v>
      </c>
      <c r="B1886" s="28"/>
      <c r="C1886" s="28" t="s">
        <v>4715</v>
      </c>
      <c r="D1886" s="29">
        <v>9258</v>
      </c>
      <c r="E1886" s="224"/>
      <c r="F1886" s="224"/>
      <c r="G1886" s="224"/>
      <c r="H1886" s="224"/>
      <c r="I1886" s="224"/>
      <c r="J1886" s="224"/>
      <c r="K1886" s="224"/>
      <c r="L1886" s="224"/>
      <c r="M1886" s="133"/>
      <c r="V1886" s="3" t="s">
        <v>1897</v>
      </c>
      <c r="W1886" s="4">
        <v>1755</v>
      </c>
      <c r="AD1886"/>
      <c r="AE1886"/>
    </row>
    <row r="1887" spans="1:31" x14ac:dyDescent="0.25">
      <c r="A1887" s="28" t="s">
        <v>12318</v>
      </c>
      <c r="B1887" s="28"/>
      <c r="C1887" s="28" t="s">
        <v>4716</v>
      </c>
      <c r="D1887" s="29">
        <v>9258</v>
      </c>
      <c r="E1887" s="224"/>
      <c r="F1887" s="224"/>
      <c r="G1887" s="224"/>
      <c r="H1887" s="224"/>
      <c r="I1887" s="224"/>
      <c r="J1887" s="224"/>
      <c r="K1887" s="224"/>
      <c r="L1887" s="224"/>
      <c r="M1887" s="133"/>
      <c r="V1887" s="3" t="s">
        <v>1898</v>
      </c>
      <c r="W1887" s="4">
        <v>1755</v>
      </c>
      <c r="AD1887"/>
      <c r="AE1887"/>
    </row>
    <row r="1888" spans="1:31" x14ac:dyDescent="0.25">
      <c r="A1888" s="28" t="s">
        <v>12319</v>
      </c>
      <c r="B1888" s="28"/>
      <c r="C1888" s="28" t="s">
        <v>4717</v>
      </c>
      <c r="D1888" s="29">
        <v>9258</v>
      </c>
      <c r="E1888" s="224"/>
      <c r="F1888" s="224"/>
      <c r="G1888" s="224"/>
      <c r="H1888" s="224"/>
      <c r="I1888" s="224"/>
      <c r="J1888" s="224"/>
      <c r="K1888" s="224"/>
      <c r="L1888" s="224"/>
      <c r="M1888" s="133"/>
      <c r="V1888" s="3" t="s">
        <v>1899</v>
      </c>
      <c r="W1888" s="4">
        <v>1755</v>
      </c>
      <c r="AD1888"/>
      <c r="AE1888"/>
    </row>
    <row r="1889" spans="1:31" x14ac:dyDescent="0.25">
      <c r="A1889" s="28" t="s">
        <v>12320</v>
      </c>
      <c r="B1889" s="28"/>
      <c r="C1889" s="28" t="s">
        <v>4718</v>
      </c>
      <c r="D1889" s="29">
        <v>9258</v>
      </c>
      <c r="E1889" s="224"/>
      <c r="F1889" s="224"/>
      <c r="G1889" s="224"/>
      <c r="H1889" s="224"/>
      <c r="I1889" s="224"/>
      <c r="J1889" s="224"/>
      <c r="K1889" s="224"/>
      <c r="L1889" s="224"/>
      <c r="M1889" s="133"/>
      <c r="V1889" s="3" t="s">
        <v>1900</v>
      </c>
      <c r="W1889" s="4">
        <v>1755</v>
      </c>
      <c r="AD1889"/>
      <c r="AE1889"/>
    </row>
    <row r="1890" spans="1:31" x14ac:dyDescent="0.25">
      <c r="A1890" s="28" t="s">
        <v>12321</v>
      </c>
      <c r="B1890" s="28"/>
      <c r="C1890" s="28" t="s">
        <v>4719</v>
      </c>
      <c r="D1890" s="29">
        <v>9259</v>
      </c>
      <c r="E1890" s="224"/>
      <c r="F1890" s="224"/>
      <c r="G1890" s="224"/>
      <c r="H1890" s="224"/>
      <c r="I1890" s="224"/>
      <c r="J1890" s="224"/>
      <c r="K1890" s="224"/>
      <c r="L1890" s="224"/>
      <c r="M1890" s="133"/>
      <c r="V1890" s="3" t="s">
        <v>1901</v>
      </c>
      <c r="W1890" s="4">
        <v>1755</v>
      </c>
      <c r="AD1890"/>
      <c r="AE1890"/>
    </row>
    <row r="1891" spans="1:31" x14ac:dyDescent="0.25">
      <c r="A1891" s="28" t="s">
        <v>12322</v>
      </c>
      <c r="B1891" s="28"/>
      <c r="C1891" s="28" t="s">
        <v>4720</v>
      </c>
      <c r="D1891" s="29">
        <v>9259</v>
      </c>
      <c r="E1891" s="224"/>
      <c r="F1891" s="224"/>
      <c r="G1891" s="224"/>
      <c r="H1891" s="224"/>
      <c r="I1891" s="224"/>
      <c r="J1891" s="224"/>
      <c r="K1891" s="224"/>
      <c r="L1891" s="224"/>
      <c r="M1891" s="133"/>
      <c r="V1891" s="3" t="s">
        <v>1902</v>
      </c>
      <c r="W1891" s="4">
        <v>1755</v>
      </c>
      <c r="AD1891"/>
      <c r="AE1891"/>
    </row>
    <row r="1892" spans="1:31" x14ac:dyDescent="0.25">
      <c r="A1892" s="28" t="s">
        <v>12323</v>
      </c>
      <c r="B1892" s="28"/>
      <c r="C1892" s="28" t="s">
        <v>4721</v>
      </c>
      <c r="D1892" s="29">
        <v>9260</v>
      </c>
      <c r="E1892" s="224"/>
      <c r="F1892" s="224"/>
      <c r="G1892" s="224"/>
      <c r="H1892" s="224"/>
      <c r="I1892" s="224"/>
      <c r="J1892" s="224"/>
      <c r="K1892" s="224"/>
      <c r="L1892" s="224"/>
      <c r="M1892" s="133"/>
      <c r="V1892" s="3" t="s">
        <v>1903</v>
      </c>
      <c r="W1892" s="4">
        <v>1755</v>
      </c>
      <c r="AD1892"/>
      <c r="AE1892"/>
    </row>
    <row r="1893" spans="1:31" x14ac:dyDescent="0.25">
      <c r="A1893" s="28" t="s">
        <v>12324</v>
      </c>
      <c r="B1893" s="28"/>
      <c r="C1893" s="28" t="s">
        <v>4722</v>
      </c>
      <c r="D1893" s="29">
        <v>9260</v>
      </c>
      <c r="E1893" s="224"/>
      <c r="F1893" s="224"/>
      <c r="G1893" s="224"/>
      <c r="H1893" s="224"/>
      <c r="I1893" s="224"/>
      <c r="J1893" s="224"/>
      <c r="K1893" s="224"/>
      <c r="L1893" s="224"/>
      <c r="M1893" s="133"/>
      <c r="V1893" s="3" t="s">
        <v>1904</v>
      </c>
      <c r="W1893" s="4">
        <v>1755</v>
      </c>
      <c r="AD1893"/>
      <c r="AE1893"/>
    </row>
    <row r="1894" spans="1:31" x14ac:dyDescent="0.25">
      <c r="A1894" s="28" t="s">
        <v>12325</v>
      </c>
      <c r="B1894" s="28"/>
      <c r="C1894" s="28" t="s">
        <v>4723</v>
      </c>
      <c r="D1894" s="29">
        <v>9260</v>
      </c>
      <c r="E1894" s="224"/>
      <c r="F1894" s="224"/>
      <c r="G1894" s="224"/>
      <c r="H1894" s="224"/>
      <c r="I1894" s="224"/>
      <c r="J1894" s="224"/>
      <c r="K1894" s="224"/>
      <c r="L1894" s="224"/>
      <c r="M1894" s="133"/>
      <c r="V1894" s="3" t="s">
        <v>1905</v>
      </c>
      <c r="W1894" s="4">
        <v>1755</v>
      </c>
      <c r="AD1894"/>
      <c r="AE1894"/>
    </row>
    <row r="1895" spans="1:31" x14ac:dyDescent="0.25">
      <c r="A1895" s="28" t="s">
        <v>12326</v>
      </c>
      <c r="B1895" s="28"/>
      <c r="C1895" s="28" t="s">
        <v>4724</v>
      </c>
      <c r="D1895" s="29">
        <v>9260</v>
      </c>
      <c r="E1895" s="224"/>
      <c r="F1895" s="224"/>
      <c r="G1895" s="224"/>
      <c r="H1895" s="224"/>
      <c r="I1895" s="224"/>
      <c r="J1895" s="224"/>
      <c r="K1895" s="224"/>
      <c r="L1895" s="224"/>
      <c r="M1895" s="133"/>
      <c r="V1895" s="3" t="s">
        <v>1906</v>
      </c>
      <c r="W1895" s="4">
        <v>1755</v>
      </c>
      <c r="AD1895"/>
      <c r="AE1895"/>
    </row>
    <row r="1896" spans="1:31" x14ac:dyDescent="0.25">
      <c r="A1896" s="28" t="s">
        <v>12327</v>
      </c>
      <c r="B1896" s="28"/>
      <c r="C1896" s="28" t="s">
        <v>4725</v>
      </c>
      <c r="D1896" s="29">
        <v>9260</v>
      </c>
      <c r="E1896" s="224"/>
      <c r="F1896" s="224"/>
      <c r="G1896" s="224"/>
      <c r="H1896" s="224"/>
      <c r="I1896" s="224"/>
      <c r="J1896" s="224"/>
      <c r="K1896" s="224"/>
      <c r="L1896" s="224"/>
      <c r="M1896" s="133"/>
      <c r="V1896" s="3" t="s">
        <v>1907</v>
      </c>
      <c r="W1896" s="4">
        <v>1755</v>
      </c>
      <c r="AD1896"/>
      <c r="AE1896"/>
    </row>
    <row r="1897" spans="1:31" x14ac:dyDescent="0.25">
      <c r="A1897" s="28" t="s">
        <v>12328</v>
      </c>
      <c r="B1897" s="28"/>
      <c r="C1897" s="28" t="s">
        <v>4726</v>
      </c>
      <c r="D1897" s="29">
        <v>9261</v>
      </c>
      <c r="E1897" s="224"/>
      <c r="F1897" s="224"/>
      <c r="G1897" s="224"/>
      <c r="H1897" s="224"/>
      <c r="I1897" s="224"/>
      <c r="J1897" s="224"/>
      <c r="K1897" s="224"/>
      <c r="L1897" s="224"/>
      <c r="M1897" s="133"/>
      <c r="V1897" s="3" t="s">
        <v>1908</v>
      </c>
      <c r="W1897" s="4">
        <v>1755</v>
      </c>
      <c r="AD1897"/>
      <c r="AE1897"/>
    </row>
    <row r="1898" spans="1:31" x14ac:dyDescent="0.25">
      <c r="A1898" s="28" t="s">
        <v>12329</v>
      </c>
      <c r="B1898" s="28"/>
      <c r="C1898" s="28" t="s">
        <v>4727</v>
      </c>
      <c r="D1898" s="29">
        <v>9263</v>
      </c>
      <c r="E1898" s="224"/>
      <c r="F1898" s="224"/>
      <c r="G1898" s="224"/>
      <c r="H1898" s="224"/>
      <c r="I1898" s="224"/>
      <c r="J1898" s="224"/>
      <c r="K1898" s="224"/>
      <c r="L1898" s="224"/>
      <c r="M1898" s="133"/>
      <c r="V1898" s="3" t="s">
        <v>1909</v>
      </c>
      <c r="W1898" s="4">
        <v>1755</v>
      </c>
      <c r="AD1898"/>
      <c r="AE1898"/>
    </row>
    <row r="1899" spans="1:31" x14ac:dyDescent="0.25">
      <c r="A1899" s="28" t="s">
        <v>12330</v>
      </c>
      <c r="B1899" s="28"/>
      <c r="C1899" s="28" t="s">
        <v>4728</v>
      </c>
      <c r="D1899" s="29">
        <v>9263</v>
      </c>
      <c r="E1899" s="224"/>
      <c r="F1899" s="224"/>
      <c r="G1899" s="224"/>
      <c r="H1899" s="224"/>
      <c r="I1899" s="224"/>
      <c r="J1899" s="224"/>
      <c r="K1899" s="224"/>
      <c r="L1899" s="224"/>
      <c r="M1899" s="133"/>
      <c r="V1899" s="3" t="s">
        <v>1910</v>
      </c>
      <c r="W1899" s="4">
        <v>1755</v>
      </c>
      <c r="AD1899"/>
      <c r="AE1899"/>
    </row>
    <row r="1900" spans="1:31" x14ac:dyDescent="0.25">
      <c r="A1900" s="28" t="s">
        <v>12331</v>
      </c>
      <c r="B1900" s="28"/>
      <c r="C1900" s="28" t="s">
        <v>4729</v>
      </c>
      <c r="D1900" s="29">
        <v>9263</v>
      </c>
      <c r="E1900" s="224"/>
      <c r="F1900" s="224"/>
      <c r="G1900" s="224"/>
      <c r="H1900" s="224"/>
      <c r="I1900" s="224"/>
      <c r="J1900" s="224"/>
      <c r="K1900" s="224"/>
      <c r="L1900" s="224"/>
      <c r="M1900" s="133"/>
      <c r="V1900" s="3" t="s">
        <v>1911</v>
      </c>
      <c r="W1900" s="4">
        <v>1755</v>
      </c>
      <c r="AD1900"/>
      <c r="AE1900"/>
    </row>
    <row r="1901" spans="1:31" x14ac:dyDescent="0.25">
      <c r="A1901" s="28" t="s">
        <v>12332</v>
      </c>
      <c r="B1901" s="28"/>
      <c r="C1901" s="28" t="s">
        <v>4730</v>
      </c>
      <c r="D1901" s="29">
        <v>9263</v>
      </c>
      <c r="E1901" s="224"/>
      <c r="F1901" s="224"/>
      <c r="G1901" s="224"/>
      <c r="H1901" s="224"/>
      <c r="I1901" s="224"/>
      <c r="J1901" s="224"/>
      <c r="K1901" s="224"/>
      <c r="L1901" s="224"/>
      <c r="M1901" s="133"/>
      <c r="V1901" s="3" t="s">
        <v>1912</v>
      </c>
      <c r="W1901" s="4">
        <v>1755</v>
      </c>
      <c r="AD1901"/>
      <c r="AE1901"/>
    </row>
    <row r="1902" spans="1:31" x14ac:dyDescent="0.25">
      <c r="A1902" s="28" t="s">
        <v>12333</v>
      </c>
      <c r="B1902" s="28"/>
      <c r="C1902" s="28" t="s">
        <v>4731</v>
      </c>
      <c r="D1902" s="29">
        <v>9265</v>
      </c>
      <c r="E1902" s="224"/>
      <c r="F1902" s="224"/>
      <c r="G1902" s="224"/>
      <c r="H1902" s="224"/>
      <c r="I1902" s="224"/>
      <c r="J1902" s="224"/>
      <c r="K1902" s="224"/>
      <c r="L1902" s="224"/>
      <c r="M1902" s="133"/>
      <c r="V1902" s="3" t="s">
        <v>1913</v>
      </c>
      <c r="W1902" s="4">
        <v>1755</v>
      </c>
      <c r="AD1902"/>
      <c r="AE1902"/>
    </row>
    <row r="1903" spans="1:31" x14ac:dyDescent="0.25">
      <c r="A1903" s="28" t="s">
        <v>12334</v>
      </c>
      <c r="B1903" s="28"/>
      <c r="C1903" s="28" t="s">
        <v>4732</v>
      </c>
      <c r="D1903" s="29">
        <v>9265</v>
      </c>
      <c r="E1903" s="224"/>
      <c r="F1903" s="224"/>
      <c r="G1903" s="224"/>
      <c r="H1903" s="224"/>
      <c r="I1903" s="224"/>
      <c r="J1903" s="224"/>
      <c r="K1903" s="224"/>
      <c r="L1903" s="224"/>
      <c r="M1903" s="133"/>
      <c r="V1903" s="3" t="s">
        <v>1914</v>
      </c>
      <c r="W1903" s="4">
        <v>1755</v>
      </c>
      <c r="AD1903"/>
      <c r="AE1903"/>
    </row>
    <row r="1904" spans="1:31" x14ac:dyDescent="0.25">
      <c r="A1904" s="28" t="s">
        <v>12335</v>
      </c>
      <c r="B1904" s="28"/>
      <c r="C1904" s="28" t="s">
        <v>4733</v>
      </c>
      <c r="D1904" s="29">
        <v>9265</v>
      </c>
      <c r="E1904" s="224"/>
      <c r="F1904" s="224"/>
      <c r="G1904" s="224"/>
      <c r="H1904" s="224"/>
      <c r="I1904" s="224"/>
      <c r="J1904" s="224"/>
      <c r="K1904" s="224"/>
      <c r="L1904" s="224"/>
      <c r="M1904" s="133"/>
      <c r="V1904" s="3" t="s">
        <v>1915</v>
      </c>
      <c r="W1904" s="4">
        <v>1755</v>
      </c>
      <c r="AD1904"/>
      <c r="AE1904"/>
    </row>
    <row r="1905" spans="1:31" x14ac:dyDescent="0.25">
      <c r="A1905" s="28" t="s">
        <v>12336</v>
      </c>
      <c r="B1905" s="28"/>
      <c r="C1905" s="28" t="s">
        <v>4734</v>
      </c>
      <c r="D1905" s="29">
        <v>9265</v>
      </c>
      <c r="E1905" s="224"/>
      <c r="F1905" s="224"/>
      <c r="G1905" s="224"/>
      <c r="H1905" s="224"/>
      <c r="I1905" s="224"/>
      <c r="J1905" s="224"/>
      <c r="K1905" s="224"/>
      <c r="L1905" s="224"/>
      <c r="M1905" s="133"/>
      <c r="V1905" s="3" t="s">
        <v>1916</v>
      </c>
      <c r="W1905" s="4">
        <v>1755</v>
      </c>
      <c r="AD1905"/>
      <c r="AE1905"/>
    </row>
    <row r="1906" spans="1:31" x14ac:dyDescent="0.25">
      <c r="A1906" s="28" t="s">
        <v>12337</v>
      </c>
      <c r="B1906" s="28"/>
      <c r="C1906" s="28" t="s">
        <v>4735</v>
      </c>
      <c r="D1906" s="29">
        <v>9266</v>
      </c>
      <c r="E1906" s="224"/>
      <c r="F1906" s="224"/>
      <c r="G1906" s="224"/>
      <c r="H1906" s="224"/>
      <c r="I1906" s="224"/>
      <c r="J1906" s="224"/>
      <c r="K1906" s="224"/>
      <c r="L1906" s="224"/>
      <c r="M1906" s="133"/>
      <c r="V1906" s="3" t="s">
        <v>1917</v>
      </c>
      <c r="W1906" s="4">
        <v>1755</v>
      </c>
      <c r="AD1906"/>
      <c r="AE1906"/>
    </row>
    <row r="1907" spans="1:31" x14ac:dyDescent="0.25">
      <c r="A1907" s="28" t="s">
        <v>12338</v>
      </c>
      <c r="B1907" s="28"/>
      <c r="C1907" s="28" t="s">
        <v>4736</v>
      </c>
      <c r="D1907" s="29">
        <v>9266</v>
      </c>
      <c r="E1907" s="224"/>
      <c r="F1907" s="224"/>
      <c r="G1907" s="224"/>
      <c r="H1907" s="224"/>
      <c r="I1907" s="224"/>
      <c r="J1907" s="224"/>
      <c r="K1907" s="224"/>
      <c r="L1907" s="224"/>
      <c r="M1907" s="133"/>
      <c r="V1907" s="3" t="s">
        <v>1918</v>
      </c>
      <c r="W1907" s="4">
        <v>1755</v>
      </c>
      <c r="AD1907"/>
      <c r="AE1907"/>
    </row>
    <row r="1908" spans="1:31" x14ac:dyDescent="0.25">
      <c r="A1908" s="28" t="s">
        <v>12339</v>
      </c>
      <c r="B1908" s="28"/>
      <c r="C1908" s="28" t="s">
        <v>4737</v>
      </c>
      <c r="D1908" s="29">
        <v>9266</v>
      </c>
      <c r="E1908" s="224"/>
      <c r="F1908" s="224"/>
      <c r="G1908" s="224"/>
      <c r="H1908" s="224"/>
      <c r="I1908" s="224"/>
      <c r="J1908" s="224"/>
      <c r="K1908" s="224"/>
      <c r="L1908" s="224"/>
      <c r="M1908" s="133"/>
      <c r="V1908" s="3" t="s">
        <v>1919</v>
      </c>
      <c r="W1908" s="4">
        <v>1755</v>
      </c>
      <c r="AD1908"/>
      <c r="AE1908"/>
    </row>
    <row r="1909" spans="1:31" x14ac:dyDescent="0.25">
      <c r="A1909" s="28" t="s">
        <v>12340</v>
      </c>
      <c r="B1909" s="28"/>
      <c r="C1909" s="28" t="s">
        <v>4738</v>
      </c>
      <c r="D1909" s="29">
        <v>9269</v>
      </c>
      <c r="E1909" s="224"/>
      <c r="F1909" s="224"/>
      <c r="G1909" s="224"/>
      <c r="H1909" s="224"/>
      <c r="I1909" s="224"/>
      <c r="J1909" s="224"/>
      <c r="K1909" s="224"/>
      <c r="L1909" s="224"/>
      <c r="M1909" s="133"/>
      <c r="V1909" s="3" t="s">
        <v>1920</v>
      </c>
      <c r="W1909" s="4">
        <v>1755</v>
      </c>
      <c r="AD1909"/>
      <c r="AE1909"/>
    </row>
    <row r="1910" spans="1:31" x14ac:dyDescent="0.25">
      <c r="A1910" s="28" t="s">
        <v>12341</v>
      </c>
      <c r="B1910" s="28"/>
      <c r="C1910" s="28" t="s">
        <v>4739</v>
      </c>
      <c r="D1910" s="29">
        <v>9270</v>
      </c>
      <c r="E1910" s="224"/>
      <c r="F1910" s="224"/>
      <c r="G1910" s="224"/>
      <c r="H1910" s="224"/>
      <c r="I1910" s="224"/>
      <c r="J1910" s="224"/>
      <c r="K1910" s="224"/>
      <c r="L1910" s="224"/>
      <c r="M1910" s="133"/>
      <c r="V1910" s="3" t="s">
        <v>1921</v>
      </c>
      <c r="W1910" s="4">
        <v>1755</v>
      </c>
      <c r="AD1910"/>
      <c r="AE1910"/>
    </row>
    <row r="1911" spans="1:31" x14ac:dyDescent="0.25">
      <c r="A1911" s="28" t="s">
        <v>12342</v>
      </c>
      <c r="B1911" s="28"/>
      <c r="C1911" s="28" t="s">
        <v>4740</v>
      </c>
      <c r="D1911" s="29">
        <v>9270</v>
      </c>
      <c r="E1911" s="224"/>
      <c r="F1911" s="224"/>
      <c r="G1911" s="224"/>
      <c r="H1911" s="224"/>
      <c r="I1911" s="224"/>
      <c r="J1911" s="224"/>
      <c r="K1911" s="224"/>
      <c r="L1911" s="224"/>
      <c r="M1911" s="133"/>
      <c r="V1911" s="3" t="s">
        <v>1922</v>
      </c>
      <c r="W1911" s="4">
        <v>1755</v>
      </c>
      <c r="AD1911"/>
      <c r="AE1911"/>
    </row>
    <row r="1912" spans="1:31" x14ac:dyDescent="0.25">
      <c r="A1912" s="28" t="s">
        <v>12343</v>
      </c>
      <c r="B1912" s="28"/>
      <c r="C1912" s="28" t="s">
        <v>4741</v>
      </c>
      <c r="D1912" s="29">
        <v>9270</v>
      </c>
      <c r="E1912" s="224"/>
      <c r="F1912" s="224"/>
      <c r="G1912" s="224"/>
      <c r="H1912" s="224"/>
      <c r="I1912" s="224"/>
      <c r="J1912" s="224"/>
      <c r="K1912" s="224"/>
      <c r="L1912" s="224"/>
      <c r="M1912" s="133"/>
      <c r="V1912" s="3" t="s">
        <v>1923</v>
      </c>
      <c r="W1912" s="4">
        <v>1755</v>
      </c>
      <c r="AD1912"/>
      <c r="AE1912"/>
    </row>
    <row r="1913" spans="1:31" x14ac:dyDescent="0.25">
      <c r="A1913" s="28" t="s">
        <v>12344</v>
      </c>
      <c r="B1913" s="28"/>
      <c r="C1913" s="28" t="s">
        <v>4742</v>
      </c>
      <c r="D1913" s="29">
        <v>9272</v>
      </c>
      <c r="E1913" s="224"/>
      <c r="F1913" s="224"/>
      <c r="G1913" s="224"/>
      <c r="H1913" s="224"/>
      <c r="I1913" s="224"/>
      <c r="J1913" s="224"/>
      <c r="K1913" s="224"/>
      <c r="L1913" s="224"/>
      <c r="M1913" s="133"/>
      <c r="V1913" s="3" t="s">
        <v>1924</v>
      </c>
      <c r="W1913" s="4">
        <v>1755</v>
      </c>
      <c r="AD1913"/>
      <c r="AE1913"/>
    </row>
    <row r="1914" spans="1:31" x14ac:dyDescent="0.25">
      <c r="A1914" s="28" t="s">
        <v>12345</v>
      </c>
      <c r="B1914" s="28"/>
      <c r="C1914" s="28" t="s">
        <v>4743</v>
      </c>
      <c r="D1914" s="29">
        <v>9272</v>
      </c>
      <c r="E1914" s="224"/>
      <c r="F1914" s="224"/>
      <c r="G1914" s="224"/>
      <c r="H1914" s="224"/>
      <c r="I1914" s="224"/>
      <c r="J1914" s="224"/>
      <c r="K1914" s="224"/>
      <c r="L1914" s="224"/>
      <c r="M1914" s="133"/>
      <c r="V1914" s="3" t="s">
        <v>1925</v>
      </c>
      <c r="W1914" s="4">
        <v>1755</v>
      </c>
      <c r="AD1914"/>
      <c r="AE1914"/>
    </row>
    <row r="1915" spans="1:31" x14ac:dyDescent="0.25">
      <c r="A1915" s="28" t="s">
        <v>12346</v>
      </c>
      <c r="B1915" s="28"/>
      <c r="C1915" s="28" t="s">
        <v>4744</v>
      </c>
      <c r="D1915" s="29">
        <v>9272</v>
      </c>
      <c r="E1915" s="224"/>
      <c r="F1915" s="224"/>
      <c r="G1915" s="224"/>
      <c r="H1915" s="224"/>
      <c r="I1915" s="224"/>
      <c r="J1915" s="224"/>
      <c r="K1915" s="224"/>
      <c r="L1915" s="224"/>
      <c r="M1915" s="133"/>
      <c r="V1915" s="3" t="s">
        <v>1926</v>
      </c>
      <c r="W1915" s="4">
        <v>1755</v>
      </c>
      <c r="AD1915"/>
      <c r="AE1915"/>
    </row>
    <row r="1916" spans="1:31" x14ac:dyDescent="0.25">
      <c r="A1916" s="28" t="s">
        <v>12347</v>
      </c>
      <c r="B1916" s="28"/>
      <c r="C1916" s="28" t="s">
        <v>4745</v>
      </c>
      <c r="D1916" s="29">
        <v>9272</v>
      </c>
      <c r="E1916" s="224"/>
      <c r="F1916" s="224"/>
      <c r="G1916" s="224"/>
      <c r="H1916" s="224"/>
      <c r="I1916" s="224"/>
      <c r="J1916" s="224"/>
      <c r="K1916" s="224"/>
      <c r="L1916" s="224"/>
      <c r="M1916" s="133"/>
      <c r="V1916" s="3" t="s">
        <v>1927</v>
      </c>
      <c r="W1916" s="4">
        <v>1755</v>
      </c>
      <c r="AD1916"/>
      <c r="AE1916"/>
    </row>
    <row r="1917" spans="1:31" x14ac:dyDescent="0.25">
      <c r="A1917" s="28" t="s">
        <v>12348</v>
      </c>
      <c r="B1917" s="28"/>
      <c r="C1917" s="28" t="s">
        <v>4746</v>
      </c>
      <c r="D1917" s="29">
        <v>9272</v>
      </c>
      <c r="E1917" s="224"/>
      <c r="F1917" s="224"/>
      <c r="G1917" s="224"/>
      <c r="H1917" s="224"/>
      <c r="I1917" s="224"/>
      <c r="J1917" s="224"/>
      <c r="K1917" s="224"/>
      <c r="L1917" s="224"/>
      <c r="M1917" s="133"/>
      <c r="V1917" s="3" t="s">
        <v>1928</v>
      </c>
      <c r="W1917" s="4">
        <v>1755</v>
      </c>
      <c r="AD1917"/>
      <c r="AE1917"/>
    </row>
    <row r="1918" spans="1:31" x14ac:dyDescent="0.25">
      <c r="A1918" s="28" t="s">
        <v>12349</v>
      </c>
      <c r="B1918" s="28"/>
      <c r="C1918" s="28" t="s">
        <v>4747</v>
      </c>
      <c r="D1918" s="29">
        <v>9272</v>
      </c>
      <c r="E1918" s="224"/>
      <c r="F1918" s="224"/>
      <c r="G1918" s="224"/>
      <c r="H1918" s="224"/>
      <c r="I1918" s="224"/>
      <c r="J1918" s="224"/>
      <c r="K1918" s="224"/>
      <c r="L1918" s="224"/>
      <c r="M1918" s="133"/>
      <c r="V1918" s="3" t="s">
        <v>1929</v>
      </c>
      <c r="W1918" s="4">
        <v>1755</v>
      </c>
      <c r="AD1918"/>
      <c r="AE1918"/>
    </row>
    <row r="1919" spans="1:31" x14ac:dyDescent="0.25">
      <c r="A1919" s="28" t="s">
        <v>12350</v>
      </c>
      <c r="B1919" s="28"/>
      <c r="C1919" s="28" t="s">
        <v>4748</v>
      </c>
      <c r="D1919" s="29">
        <v>9272</v>
      </c>
      <c r="E1919" s="224"/>
      <c r="F1919" s="224"/>
      <c r="G1919" s="224"/>
      <c r="H1919" s="224"/>
      <c r="I1919" s="224"/>
      <c r="J1919" s="224"/>
      <c r="K1919" s="224"/>
      <c r="L1919" s="224"/>
      <c r="M1919" s="133"/>
      <c r="V1919" s="3" t="s">
        <v>1930</v>
      </c>
      <c r="W1919" s="4">
        <v>1755</v>
      </c>
      <c r="AD1919"/>
      <c r="AE1919"/>
    </row>
    <row r="1920" spans="1:31" x14ac:dyDescent="0.25">
      <c r="A1920" s="28" t="s">
        <v>12351</v>
      </c>
      <c r="B1920" s="28"/>
      <c r="C1920" s="28" t="s">
        <v>4749</v>
      </c>
      <c r="D1920" s="29">
        <v>9272</v>
      </c>
      <c r="E1920" s="224"/>
      <c r="F1920" s="224"/>
      <c r="G1920" s="224"/>
      <c r="H1920" s="224"/>
      <c r="I1920" s="224"/>
      <c r="J1920" s="224"/>
      <c r="K1920" s="224"/>
      <c r="L1920" s="224"/>
      <c r="M1920" s="133"/>
      <c r="V1920" s="3" t="s">
        <v>1931</v>
      </c>
      <c r="W1920" s="4">
        <v>1755</v>
      </c>
      <c r="AD1920"/>
      <c r="AE1920"/>
    </row>
    <row r="1921" spans="1:31" x14ac:dyDescent="0.25">
      <c r="A1921" s="28" t="s">
        <v>12352</v>
      </c>
      <c r="B1921" s="28"/>
      <c r="C1921" s="28" t="s">
        <v>4750</v>
      </c>
      <c r="D1921" s="29">
        <v>9274</v>
      </c>
      <c r="E1921" s="224"/>
      <c r="F1921" s="224"/>
      <c r="G1921" s="224"/>
      <c r="H1921" s="224"/>
      <c r="I1921" s="224"/>
      <c r="J1921" s="224"/>
      <c r="K1921" s="224"/>
      <c r="L1921" s="224"/>
      <c r="M1921" s="133"/>
      <c r="V1921" s="3" t="s">
        <v>1932</v>
      </c>
      <c r="W1921" s="4">
        <v>1755</v>
      </c>
      <c r="AD1921"/>
      <c r="AE1921"/>
    </row>
    <row r="1922" spans="1:31" x14ac:dyDescent="0.25">
      <c r="A1922" s="28" t="s">
        <v>12353</v>
      </c>
      <c r="B1922" s="28"/>
      <c r="C1922" s="28" t="s">
        <v>4751</v>
      </c>
      <c r="D1922" s="29">
        <v>9274</v>
      </c>
      <c r="E1922" s="224"/>
      <c r="F1922" s="224"/>
      <c r="G1922" s="224"/>
      <c r="H1922" s="224"/>
      <c r="I1922" s="224"/>
      <c r="J1922" s="224"/>
      <c r="K1922" s="224"/>
      <c r="L1922" s="224"/>
      <c r="M1922" s="133"/>
      <c r="V1922" s="3" t="s">
        <v>1933</v>
      </c>
      <c r="W1922" s="4">
        <v>1755</v>
      </c>
      <c r="AD1922"/>
      <c r="AE1922"/>
    </row>
    <row r="1923" spans="1:31" x14ac:dyDescent="0.25">
      <c r="A1923" s="28" t="s">
        <v>12354</v>
      </c>
      <c r="B1923" s="28"/>
      <c r="C1923" s="28" t="s">
        <v>4752</v>
      </c>
      <c r="D1923" s="29">
        <v>9274</v>
      </c>
      <c r="E1923" s="224"/>
      <c r="F1923" s="224"/>
      <c r="G1923" s="224"/>
      <c r="H1923" s="224"/>
      <c r="I1923" s="224"/>
      <c r="J1923" s="224"/>
      <c r="K1923" s="224"/>
      <c r="L1923" s="224"/>
      <c r="M1923" s="133"/>
      <c r="V1923" s="3" t="s">
        <v>1934</v>
      </c>
      <c r="W1923" s="4">
        <v>1755</v>
      </c>
      <c r="AD1923"/>
      <c r="AE1923"/>
    </row>
    <row r="1924" spans="1:31" x14ac:dyDescent="0.25">
      <c r="A1924" s="28" t="s">
        <v>12355</v>
      </c>
      <c r="B1924" s="28"/>
      <c r="C1924" s="28" t="s">
        <v>4753</v>
      </c>
      <c r="D1924" s="29">
        <v>9274</v>
      </c>
      <c r="E1924" s="224"/>
      <c r="F1924" s="224"/>
      <c r="G1924" s="224"/>
      <c r="H1924" s="224"/>
      <c r="I1924" s="224"/>
      <c r="J1924" s="224"/>
      <c r="K1924" s="224"/>
      <c r="L1924" s="224"/>
      <c r="M1924" s="133"/>
      <c r="V1924" s="3" t="s">
        <v>1935</v>
      </c>
      <c r="W1924" s="4">
        <v>1755</v>
      </c>
      <c r="AD1924"/>
      <c r="AE1924"/>
    </row>
    <row r="1925" spans="1:31" x14ac:dyDescent="0.25">
      <c r="A1925" s="28" t="s">
        <v>12356</v>
      </c>
      <c r="B1925" s="28"/>
      <c r="C1925" s="28" t="s">
        <v>4754</v>
      </c>
      <c r="D1925" s="29">
        <v>9275</v>
      </c>
      <c r="E1925" s="224"/>
      <c r="F1925" s="224"/>
      <c r="G1925" s="224"/>
      <c r="H1925" s="224"/>
      <c r="I1925" s="224"/>
      <c r="J1925" s="224"/>
      <c r="K1925" s="224"/>
      <c r="L1925" s="224"/>
      <c r="M1925" s="133"/>
      <c r="V1925" s="3" t="s">
        <v>1936</v>
      </c>
      <c r="W1925" s="4">
        <v>1755</v>
      </c>
      <c r="AD1925"/>
      <c r="AE1925"/>
    </row>
    <row r="1926" spans="1:31" x14ac:dyDescent="0.25">
      <c r="A1926" s="28" t="s">
        <v>12357</v>
      </c>
      <c r="B1926" s="28"/>
      <c r="C1926" s="28" t="s">
        <v>4755</v>
      </c>
      <c r="D1926" s="29">
        <v>9275</v>
      </c>
      <c r="E1926" s="224"/>
      <c r="F1926" s="224"/>
      <c r="G1926" s="224"/>
      <c r="H1926" s="224"/>
      <c r="I1926" s="224"/>
      <c r="J1926" s="224"/>
      <c r="K1926" s="224"/>
      <c r="L1926" s="224"/>
      <c r="M1926" s="133"/>
      <c r="V1926" s="3" t="s">
        <v>1937</v>
      </c>
      <c r="W1926" s="4">
        <v>1755</v>
      </c>
      <c r="AD1926"/>
      <c r="AE1926"/>
    </row>
    <row r="1927" spans="1:31" x14ac:dyDescent="0.25">
      <c r="A1927" s="28" t="s">
        <v>12358</v>
      </c>
      <c r="B1927" s="28"/>
      <c r="C1927" s="28" t="s">
        <v>4756</v>
      </c>
      <c r="D1927" s="29">
        <v>9275</v>
      </c>
      <c r="E1927" s="224"/>
      <c r="F1927" s="224"/>
      <c r="G1927" s="224"/>
      <c r="H1927" s="224"/>
      <c r="I1927" s="224"/>
      <c r="J1927" s="224"/>
      <c r="K1927" s="224"/>
      <c r="L1927" s="224"/>
      <c r="M1927" s="133"/>
      <c r="V1927" s="3" t="s">
        <v>1938</v>
      </c>
      <c r="W1927" s="4">
        <v>1755</v>
      </c>
      <c r="AD1927"/>
      <c r="AE1927"/>
    </row>
    <row r="1928" spans="1:31" x14ac:dyDescent="0.25">
      <c r="A1928" s="28" t="s">
        <v>12359</v>
      </c>
      <c r="B1928" s="28"/>
      <c r="C1928" s="28" t="s">
        <v>4757</v>
      </c>
      <c r="D1928" s="29">
        <v>9277</v>
      </c>
      <c r="E1928" s="224"/>
      <c r="F1928" s="224"/>
      <c r="G1928" s="224"/>
      <c r="H1928" s="224"/>
      <c r="I1928" s="224"/>
      <c r="J1928" s="224"/>
      <c r="K1928" s="224"/>
      <c r="L1928" s="224"/>
      <c r="M1928" s="133"/>
      <c r="V1928" s="3" t="s">
        <v>1939</v>
      </c>
      <c r="W1928" s="4">
        <v>1755</v>
      </c>
      <c r="AD1928"/>
      <c r="AE1928"/>
    </row>
    <row r="1929" spans="1:31" x14ac:dyDescent="0.25">
      <c r="A1929" s="28" t="s">
        <v>12360</v>
      </c>
      <c r="B1929" s="28"/>
      <c r="C1929" s="28" t="s">
        <v>4758</v>
      </c>
      <c r="D1929" s="29">
        <v>9277</v>
      </c>
      <c r="E1929" s="224"/>
      <c r="F1929" s="224"/>
      <c r="G1929" s="224"/>
      <c r="H1929" s="224"/>
      <c r="I1929" s="224"/>
      <c r="J1929" s="224"/>
      <c r="K1929" s="224"/>
      <c r="L1929" s="224"/>
      <c r="M1929" s="133"/>
      <c r="V1929" s="3" t="s">
        <v>1940</v>
      </c>
      <c r="W1929" s="4">
        <v>1755</v>
      </c>
      <c r="AD1929"/>
      <c r="AE1929"/>
    </row>
    <row r="1930" spans="1:31" x14ac:dyDescent="0.25">
      <c r="A1930" s="28" t="s">
        <v>12361</v>
      </c>
      <c r="B1930" s="28"/>
      <c r="C1930" s="28" t="s">
        <v>4759</v>
      </c>
      <c r="D1930" s="29">
        <v>9277</v>
      </c>
      <c r="E1930" s="224"/>
      <c r="F1930" s="224"/>
      <c r="G1930" s="224"/>
      <c r="H1930" s="224"/>
      <c r="I1930" s="224"/>
      <c r="J1930" s="224"/>
      <c r="K1930" s="224"/>
      <c r="L1930" s="224"/>
      <c r="M1930" s="133"/>
      <c r="V1930" s="3" t="s">
        <v>1941</v>
      </c>
      <c r="W1930" s="4">
        <v>1755</v>
      </c>
      <c r="AD1930"/>
      <c r="AE1930"/>
    </row>
    <row r="1931" spans="1:31" x14ac:dyDescent="0.25">
      <c r="A1931" s="28" t="s">
        <v>12362</v>
      </c>
      <c r="B1931" s="28"/>
      <c r="C1931" s="28" t="s">
        <v>4760</v>
      </c>
      <c r="D1931" s="29">
        <v>9277</v>
      </c>
      <c r="E1931" s="224"/>
      <c r="F1931" s="224"/>
      <c r="G1931" s="224"/>
      <c r="H1931" s="224"/>
      <c r="I1931" s="224"/>
      <c r="J1931" s="224"/>
      <c r="K1931" s="224"/>
      <c r="L1931" s="224"/>
      <c r="M1931" s="133"/>
      <c r="V1931" s="3" t="s">
        <v>1942</v>
      </c>
      <c r="W1931" s="4">
        <v>1755</v>
      </c>
      <c r="AD1931"/>
      <c r="AE1931"/>
    </row>
    <row r="1932" spans="1:31" x14ac:dyDescent="0.25">
      <c r="A1932" s="28" t="s">
        <v>12363</v>
      </c>
      <c r="B1932" s="28"/>
      <c r="C1932" s="28" t="s">
        <v>4761</v>
      </c>
      <c r="D1932" s="29">
        <v>9277</v>
      </c>
      <c r="E1932" s="224"/>
      <c r="F1932" s="224"/>
      <c r="G1932" s="224"/>
      <c r="H1932" s="224"/>
      <c r="I1932" s="224"/>
      <c r="J1932" s="224"/>
      <c r="K1932" s="224"/>
      <c r="L1932" s="224"/>
      <c r="M1932" s="133"/>
      <c r="V1932" s="3" t="s">
        <v>1943</v>
      </c>
      <c r="W1932" s="4">
        <v>1755</v>
      </c>
      <c r="AD1932"/>
      <c r="AE1932"/>
    </row>
    <row r="1933" spans="1:31" x14ac:dyDescent="0.25">
      <c r="A1933" s="28" t="s">
        <v>12364</v>
      </c>
      <c r="B1933" s="28"/>
      <c r="C1933" s="28" t="s">
        <v>4762</v>
      </c>
      <c r="D1933" s="29">
        <v>9279</v>
      </c>
      <c r="E1933" s="224"/>
      <c r="F1933" s="224"/>
      <c r="G1933" s="224"/>
      <c r="H1933" s="224"/>
      <c r="I1933" s="224"/>
      <c r="J1933" s="224"/>
      <c r="K1933" s="224"/>
      <c r="L1933" s="224"/>
      <c r="M1933" s="133"/>
      <c r="V1933" s="3" t="s">
        <v>1944</v>
      </c>
      <c r="W1933" s="4">
        <v>1755</v>
      </c>
      <c r="AD1933"/>
      <c r="AE1933"/>
    </row>
    <row r="1934" spans="1:31" x14ac:dyDescent="0.25">
      <c r="A1934" s="28" t="s">
        <v>12365</v>
      </c>
      <c r="B1934" s="28"/>
      <c r="C1934" s="28" t="s">
        <v>4763</v>
      </c>
      <c r="D1934" s="29">
        <v>9280</v>
      </c>
      <c r="E1934" s="224"/>
      <c r="F1934" s="224"/>
      <c r="G1934" s="224"/>
      <c r="H1934" s="224"/>
      <c r="I1934" s="224"/>
      <c r="J1934" s="224"/>
      <c r="K1934" s="224"/>
      <c r="L1934" s="224"/>
      <c r="M1934" s="133"/>
      <c r="V1934" s="3" t="s">
        <v>1945</v>
      </c>
      <c r="W1934" s="4">
        <v>1755</v>
      </c>
      <c r="AD1934"/>
      <c r="AE1934"/>
    </row>
    <row r="1935" spans="1:31" x14ac:dyDescent="0.25">
      <c r="A1935" s="28" t="s">
        <v>12366</v>
      </c>
      <c r="B1935" s="28"/>
      <c r="C1935" s="28" t="s">
        <v>4764</v>
      </c>
      <c r="D1935" s="29">
        <v>9280</v>
      </c>
      <c r="E1935" s="224"/>
      <c r="F1935" s="224"/>
      <c r="G1935" s="224"/>
      <c r="H1935" s="224"/>
      <c r="I1935" s="224"/>
      <c r="J1935" s="224"/>
      <c r="K1935" s="224"/>
      <c r="L1935" s="224"/>
      <c r="M1935" s="133"/>
      <c r="V1935" s="3" t="s">
        <v>1946</v>
      </c>
      <c r="W1935" s="4">
        <v>1755</v>
      </c>
      <c r="AD1935"/>
      <c r="AE1935"/>
    </row>
    <row r="1936" spans="1:31" x14ac:dyDescent="0.25">
      <c r="A1936" s="28" t="s">
        <v>12367</v>
      </c>
      <c r="B1936" s="28"/>
      <c r="C1936" s="28" t="s">
        <v>4765</v>
      </c>
      <c r="D1936" s="29">
        <v>9280</v>
      </c>
      <c r="E1936" s="224"/>
      <c r="F1936" s="224"/>
      <c r="G1936" s="224"/>
      <c r="H1936" s="224"/>
      <c r="I1936" s="224"/>
      <c r="J1936" s="224"/>
      <c r="K1936" s="224"/>
      <c r="L1936" s="224"/>
      <c r="M1936" s="133"/>
      <c r="V1936" s="3" t="s">
        <v>1947</v>
      </c>
      <c r="W1936" s="4">
        <v>1755</v>
      </c>
      <c r="AD1936"/>
      <c r="AE1936"/>
    </row>
    <row r="1937" spans="1:31" x14ac:dyDescent="0.25">
      <c r="A1937" s="28" t="s">
        <v>12368</v>
      </c>
      <c r="B1937" s="28"/>
      <c r="C1937" s="28" t="s">
        <v>4766</v>
      </c>
      <c r="D1937" s="29">
        <v>9280</v>
      </c>
      <c r="E1937" s="224"/>
      <c r="F1937" s="224"/>
      <c r="G1937" s="224"/>
      <c r="H1937" s="224"/>
      <c r="I1937" s="224"/>
      <c r="J1937" s="224"/>
      <c r="K1937" s="224"/>
      <c r="L1937" s="224"/>
      <c r="M1937" s="133"/>
      <c r="V1937" s="3" t="s">
        <v>1948</v>
      </c>
      <c r="W1937" s="4">
        <v>1755</v>
      </c>
      <c r="AD1937"/>
      <c r="AE1937"/>
    </row>
    <row r="1938" spans="1:31" x14ac:dyDescent="0.25">
      <c r="A1938" s="28" t="s">
        <v>12369</v>
      </c>
      <c r="B1938" s="28"/>
      <c r="C1938" s="28" t="s">
        <v>4767</v>
      </c>
      <c r="D1938" s="29">
        <v>9280</v>
      </c>
      <c r="E1938" s="224"/>
      <c r="F1938" s="224"/>
      <c r="G1938" s="224"/>
      <c r="H1938" s="224"/>
      <c r="I1938" s="224"/>
      <c r="J1938" s="224"/>
      <c r="K1938" s="224"/>
      <c r="L1938" s="224"/>
      <c r="M1938" s="133"/>
      <c r="V1938" s="3" t="s">
        <v>1949</v>
      </c>
      <c r="W1938" s="4">
        <v>1755</v>
      </c>
      <c r="AD1938"/>
      <c r="AE1938"/>
    </row>
    <row r="1939" spans="1:31" x14ac:dyDescent="0.25">
      <c r="A1939" s="28" t="s">
        <v>12370</v>
      </c>
      <c r="B1939" s="28"/>
      <c r="C1939" s="28" t="s">
        <v>4768</v>
      </c>
      <c r="D1939" s="29">
        <v>9282</v>
      </c>
      <c r="E1939" s="224"/>
      <c r="F1939" s="224"/>
      <c r="G1939" s="224"/>
      <c r="H1939" s="224"/>
      <c r="I1939" s="224"/>
      <c r="J1939" s="224"/>
      <c r="K1939" s="224"/>
      <c r="L1939" s="224"/>
      <c r="M1939" s="133"/>
      <c r="V1939" s="3" t="s">
        <v>1950</v>
      </c>
      <c r="W1939" s="4">
        <v>1755</v>
      </c>
      <c r="AD1939"/>
      <c r="AE1939"/>
    </row>
    <row r="1940" spans="1:31" x14ac:dyDescent="0.25">
      <c r="A1940" s="28" t="s">
        <v>12371</v>
      </c>
      <c r="B1940" s="28"/>
      <c r="C1940" s="28" t="s">
        <v>4769</v>
      </c>
      <c r="D1940" s="29">
        <v>9282</v>
      </c>
      <c r="E1940" s="224"/>
      <c r="F1940" s="224"/>
      <c r="G1940" s="224"/>
      <c r="H1940" s="224"/>
      <c r="I1940" s="224"/>
      <c r="J1940" s="224"/>
      <c r="K1940" s="224"/>
      <c r="L1940" s="224"/>
      <c r="M1940" s="133"/>
      <c r="V1940" s="3" t="s">
        <v>1951</v>
      </c>
      <c r="W1940" s="4">
        <v>1755</v>
      </c>
      <c r="AD1940"/>
      <c r="AE1940"/>
    </row>
    <row r="1941" spans="1:31" x14ac:dyDescent="0.25">
      <c r="A1941" s="28" t="s">
        <v>12372</v>
      </c>
      <c r="B1941" s="28"/>
      <c r="C1941" s="28" t="s">
        <v>4770</v>
      </c>
      <c r="D1941" s="29">
        <v>9282</v>
      </c>
      <c r="E1941" s="224"/>
      <c r="F1941" s="224"/>
      <c r="G1941" s="224"/>
      <c r="H1941" s="224"/>
      <c r="I1941" s="224"/>
      <c r="J1941" s="224"/>
      <c r="K1941" s="224"/>
      <c r="L1941" s="224"/>
      <c r="M1941" s="133"/>
      <c r="V1941" s="3" t="s">
        <v>1952</v>
      </c>
      <c r="W1941" s="4">
        <v>1755</v>
      </c>
      <c r="AD1941"/>
      <c r="AE1941"/>
    </row>
    <row r="1942" spans="1:31" x14ac:dyDescent="0.25">
      <c r="A1942" s="28" t="s">
        <v>12373</v>
      </c>
      <c r="B1942" s="28"/>
      <c r="C1942" s="28" t="s">
        <v>4771</v>
      </c>
      <c r="D1942" s="29">
        <v>9282</v>
      </c>
      <c r="E1942" s="224"/>
      <c r="F1942" s="224"/>
      <c r="G1942" s="224"/>
      <c r="H1942" s="224"/>
      <c r="I1942" s="224"/>
      <c r="J1942" s="224"/>
      <c r="K1942" s="224"/>
      <c r="L1942" s="224"/>
      <c r="M1942" s="133"/>
      <c r="V1942" s="3" t="s">
        <v>1953</v>
      </c>
      <c r="W1942" s="4">
        <v>1755</v>
      </c>
      <c r="AD1942"/>
      <c r="AE1942"/>
    </row>
    <row r="1943" spans="1:31" x14ac:dyDescent="0.25">
      <c r="A1943" s="28" t="s">
        <v>12374</v>
      </c>
      <c r="B1943" s="28"/>
      <c r="C1943" s="28" t="s">
        <v>4772</v>
      </c>
      <c r="D1943" s="29">
        <v>9282</v>
      </c>
      <c r="E1943" s="224"/>
      <c r="F1943" s="224"/>
      <c r="G1943" s="224"/>
      <c r="H1943" s="224"/>
      <c r="I1943" s="224"/>
      <c r="J1943" s="224"/>
      <c r="K1943" s="224"/>
      <c r="L1943" s="224"/>
      <c r="M1943" s="133"/>
      <c r="V1943" s="3" t="s">
        <v>1954</v>
      </c>
      <c r="W1943" s="4">
        <v>1755</v>
      </c>
      <c r="AD1943"/>
      <c r="AE1943"/>
    </row>
    <row r="1944" spans="1:31" x14ac:dyDescent="0.25">
      <c r="A1944" s="28" t="s">
        <v>12375</v>
      </c>
      <c r="B1944" s="28"/>
      <c r="C1944" s="28" t="s">
        <v>4773</v>
      </c>
      <c r="D1944" s="29">
        <v>9284</v>
      </c>
      <c r="E1944" s="224"/>
      <c r="F1944" s="224"/>
      <c r="G1944" s="224"/>
      <c r="H1944" s="224"/>
      <c r="I1944" s="224"/>
      <c r="J1944" s="224"/>
      <c r="K1944" s="224"/>
      <c r="L1944" s="224"/>
      <c r="M1944" s="133"/>
      <c r="V1944" s="3" t="s">
        <v>1955</v>
      </c>
      <c r="W1944" s="4">
        <v>1755</v>
      </c>
      <c r="AD1944"/>
      <c r="AE1944"/>
    </row>
    <row r="1945" spans="1:31" x14ac:dyDescent="0.25">
      <c r="A1945" s="28" t="s">
        <v>12376</v>
      </c>
      <c r="B1945" s="28"/>
      <c r="C1945" s="28" t="s">
        <v>4774</v>
      </c>
      <c r="D1945" s="29">
        <v>9284</v>
      </c>
      <c r="E1945" s="224"/>
      <c r="F1945" s="224"/>
      <c r="G1945" s="224"/>
      <c r="H1945" s="224"/>
      <c r="I1945" s="224"/>
      <c r="J1945" s="224"/>
      <c r="K1945" s="224"/>
      <c r="L1945" s="224"/>
      <c r="M1945" s="133"/>
      <c r="V1945" s="3" t="s">
        <v>1956</v>
      </c>
      <c r="W1945" s="4">
        <v>1755</v>
      </c>
      <c r="AD1945"/>
      <c r="AE1945"/>
    </row>
    <row r="1946" spans="1:31" x14ac:dyDescent="0.25">
      <c r="A1946" s="28" t="s">
        <v>12377</v>
      </c>
      <c r="B1946" s="28"/>
      <c r="C1946" s="28" t="s">
        <v>4775</v>
      </c>
      <c r="D1946" s="29">
        <v>9286</v>
      </c>
      <c r="E1946" s="224"/>
      <c r="F1946" s="224"/>
      <c r="G1946" s="224"/>
      <c r="H1946" s="224"/>
      <c r="I1946" s="224"/>
      <c r="J1946" s="224"/>
      <c r="K1946" s="224"/>
      <c r="L1946" s="224"/>
      <c r="M1946" s="133"/>
      <c r="V1946" s="3" t="s">
        <v>1957</v>
      </c>
      <c r="W1946" s="4">
        <v>1755</v>
      </c>
      <c r="AD1946"/>
      <c r="AE1946"/>
    </row>
    <row r="1947" spans="1:31" x14ac:dyDescent="0.25">
      <c r="A1947" s="28" t="s">
        <v>12378</v>
      </c>
      <c r="B1947" s="28"/>
      <c r="C1947" s="28" t="s">
        <v>4776</v>
      </c>
      <c r="D1947" s="29">
        <v>9286</v>
      </c>
      <c r="E1947" s="224"/>
      <c r="F1947" s="224"/>
      <c r="G1947" s="224"/>
      <c r="H1947" s="224"/>
      <c r="I1947" s="224"/>
      <c r="J1947" s="224"/>
      <c r="K1947" s="224"/>
      <c r="L1947" s="224"/>
      <c r="M1947" s="133"/>
      <c r="V1947" s="3" t="s">
        <v>1958</v>
      </c>
      <c r="W1947" s="4">
        <v>1755</v>
      </c>
      <c r="AD1947"/>
      <c r="AE1947"/>
    </row>
    <row r="1948" spans="1:31" x14ac:dyDescent="0.25">
      <c r="A1948" s="28" t="s">
        <v>12379</v>
      </c>
      <c r="B1948" s="28"/>
      <c r="C1948" s="28" t="s">
        <v>4777</v>
      </c>
      <c r="D1948" s="29">
        <v>9288</v>
      </c>
      <c r="E1948" s="224"/>
      <c r="F1948" s="224"/>
      <c r="G1948" s="224"/>
      <c r="H1948" s="224"/>
      <c r="I1948" s="224"/>
      <c r="J1948" s="224"/>
      <c r="K1948" s="224"/>
      <c r="L1948" s="224"/>
      <c r="M1948" s="133"/>
      <c r="V1948" s="3" t="s">
        <v>1959</v>
      </c>
      <c r="W1948" s="4">
        <v>1755</v>
      </c>
      <c r="AD1948"/>
      <c r="AE1948"/>
    </row>
    <row r="1949" spans="1:31" x14ac:dyDescent="0.25">
      <c r="A1949" s="28" t="s">
        <v>12380</v>
      </c>
      <c r="B1949" s="28"/>
      <c r="C1949" s="28" t="s">
        <v>4778</v>
      </c>
      <c r="D1949" s="29">
        <v>9288</v>
      </c>
      <c r="E1949" s="224"/>
      <c r="F1949" s="224"/>
      <c r="G1949" s="224"/>
      <c r="H1949" s="224"/>
      <c r="I1949" s="224"/>
      <c r="J1949" s="224"/>
      <c r="K1949" s="224"/>
      <c r="L1949" s="224"/>
      <c r="M1949" s="133"/>
      <c r="V1949" s="3" t="s">
        <v>1960</v>
      </c>
      <c r="W1949" s="4">
        <v>1755</v>
      </c>
      <c r="AD1949"/>
      <c r="AE1949"/>
    </row>
    <row r="1950" spans="1:31" x14ac:dyDescent="0.25">
      <c r="A1950" s="28" t="s">
        <v>12381</v>
      </c>
      <c r="B1950" s="28"/>
      <c r="C1950" s="28" t="s">
        <v>4779</v>
      </c>
      <c r="D1950" s="29">
        <v>9288</v>
      </c>
      <c r="E1950" s="224"/>
      <c r="F1950" s="224"/>
      <c r="G1950" s="224"/>
      <c r="H1950" s="224"/>
      <c r="I1950" s="224"/>
      <c r="J1950" s="224"/>
      <c r="K1950" s="224"/>
      <c r="L1950" s="224"/>
      <c r="M1950" s="133"/>
      <c r="V1950" s="3" t="s">
        <v>1961</v>
      </c>
      <c r="W1950" s="4">
        <v>1755</v>
      </c>
      <c r="AD1950"/>
      <c r="AE1950"/>
    </row>
    <row r="1951" spans="1:31" x14ac:dyDescent="0.25">
      <c r="A1951" s="28" t="s">
        <v>12382</v>
      </c>
      <c r="B1951" s="28"/>
      <c r="C1951" s="28" t="s">
        <v>4780</v>
      </c>
      <c r="D1951" s="29">
        <v>9288</v>
      </c>
      <c r="E1951" s="224"/>
      <c r="F1951" s="224"/>
      <c r="G1951" s="224"/>
      <c r="H1951" s="224"/>
      <c r="I1951" s="224"/>
      <c r="J1951" s="224"/>
      <c r="K1951" s="224"/>
      <c r="L1951" s="224"/>
      <c r="M1951" s="133"/>
      <c r="V1951" s="3" t="s">
        <v>1962</v>
      </c>
      <c r="W1951" s="4">
        <v>1755</v>
      </c>
      <c r="AD1951"/>
      <c r="AE1951"/>
    </row>
    <row r="1952" spans="1:31" x14ac:dyDescent="0.25">
      <c r="A1952" s="28" t="s">
        <v>12383</v>
      </c>
      <c r="B1952" s="28"/>
      <c r="C1952" s="28" t="s">
        <v>4781</v>
      </c>
      <c r="D1952" s="29">
        <v>9288</v>
      </c>
      <c r="E1952" s="224"/>
      <c r="F1952" s="224"/>
      <c r="G1952" s="224"/>
      <c r="H1952" s="224"/>
      <c r="I1952" s="224"/>
      <c r="J1952" s="224"/>
      <c r="K1952" s="224"/>
      <c r="L1952" s="224"/>
      <c r="M1952" s="133"/>
      <c r="V1952" s="3" t="s">
        <v>1963</v>
      </c>
      <c r="W1952" s="4">
        <v>1755</v>
      </c>
      <c r="AD1952"/>
      <c r="AE1952"/>
    </row>
    <row r="1953" spans="1:31" x14ac:dyDescent="0.25">
      <c r="A1953" s="28" t="s">
        <v>12384</v>
      </c>
      <c r="B1953" s="28"/>
      <c r="C1953" s="28" t="s">
        <v>4782</v>
      </c>
      <c r="D1953" s="29">
        <v>9290</v>
      </c>
      <c r="E1953" s="224"/>
      <c r="F1953" s="224"/>
      <c r="G1953" s="224"/>
      <c r="H1953" s="224"/>
      <c r="I1953" s="224"/>
      <c r="J1953" s="224"/>
      <c r="K1953" s="224"/>
      <c r="L1953" s="224"/>
      <c r="M1953" s="133"/>
      <c r="V1953" s="3" t="s">
        <v>1964</v>
      </c>
      <c r="W1953" s="4">
        <v>1755</v>
      </c>
      <c r="AD1953"/>
      <c r="AE1953"/>
    </row>
    <row r="1954" spans="1:31" x14ac:dyDescent="0.25">
      <c r="A1954" s="28" t="s">
        <v>12385</v>
      </c>
      <c r="B1954" s="28"/>
      <c r="C1954" s="28" t="s">
        <v>4783</v>
      </c>
      <c r="D1954" s="29">
        <v>9290</v>
      </c>
      <c r="E1954" s="224"/>
      <c r="F1954" s="224"/>
      <c r="G1954" s="224"/>
      <c r="H1954" s="224"/>
      <c r="I1954" s="224"/>
      <c r="J1954" s="224"/>
      <c r="K1954" s="224"/>
      <c r="L1954" s="224"/>
      <c r="M1954" s="133"/>
      <c r="V1954" s="3" t="s">
        <v>1965</v>
      </c>
      <c r="W1954" s="4">
        <v>1755</v>
      </c>
      <c r="AD1954"/>
      <c r="AE1954"/>
    </row>
    <row r="1955" spans="1:31" x14ac:dyDescent="0.25">
      <c r="A1955" s="28" t="s">
        <v>12386</v>
      </c>
      <c r="B1955" s="28"/>
      <c r="C1955" s="28" t="s">
        <v>4784</v>
      </c>
      <c r="D1955" s="29">
        <v>9292</v>
      </c>
      <c r="E1955" s="224"/>
      <c r="F1955" s="224"/>
      <c r="G1955" s="224"/>
      <c r="H1955" s="224"/>
      <c r="I1955" s="224"/>
      <c r="J1955" s="224"/>
      <c r="K1955" s="224"/>
      <c r="L1955" s="224"/>
      <c r="M1955" s="133"/>
      <c r="V1955" s="3" t="s">
        <v>1966</v>
      </c>
      <c r="W1955" s="4">
        <v>1755</v>
      </c>
      <c r="AD1955"/>
      <c r="AE1955"/>
    </row>
    <row r="1956" spans="1:31" x14ac:dyDescent="0.25">
      <c r="A1956" s="28" t="s">
        <v>12387</v>
      </c>
      <c r="B1956" s="28"/>
      <c r="C1956" s="28" t="s">
        <v>4785</v>
      </c>
      <c r="D1956" s="29">
        <v>9292</v>
      </c>
      <c r="E1956" s="224"/>
      <c r="F1956" s="224"/>
      <c r="G1956" s="224"/>
      <c r="H1956" s="224"/>
      <c r="I1956" s="224"/>
      <c r="J1956" s="224"/>
      <c r="K1956" s="224"/>
      <c r="L1956" s="224"/>
      <c r="M1956" s="133"/>
      <c r="V1956" s="3" t="s">
        <v>1967</v>
      </c>
      <c r="W1956" s="4">
        <v>1755</v>
      </c>
      <c r="AD1956"/>
      <c r="AE1956"/>
    </row>
    <row r="1957" spans="1:31" x14ac:dyDescent="0.25">
      <c r="A1957" s="28" t="s">
        <v>12388</v>
      </c>
      <c r="B1957" s="28"/>
      <c r="C1957" s="28" t="s">
        <v>4786</v>
      </c>
      <c r="D1957" s="29">
        <v>9292</v>
      </c>
      <c r="E1957" s="224"/>
      <c r="F1957" s="224"/>
      <c r="G1957" s="224"/>
      <c r="H1957" s="224"/>
      <c r="I1957" s="224"/>
      <c r="J1957" s="224"/>
      <c r="K1957" s="224"/>
      <c r="L1957" s="224"/>
      <c r="M1957" s="133"/>
      <c r="V1957" s="3" t="s">
        <v>1968</v>
      </c>
      <c r="W1957" s="4">
        <v>1755</v>
      </c>
      <c r="AD1957"/>
      <c r="AE1957"/>
    </row>
    <row r="1958" spans="1:31" x14ac:dyDescent="0.25">
      <c r="A1958" s="28" t="s">
        <v>12389</v>
      </c>
      <c r="B1958" s="28"/>
      <c r="C1958" s="28" t="s">
        <v>4787</v>
      </c>
      <c r="D1958" s="29">
        <v>9292</v>
      </c>
      <c r="E1958" s="224"/>
      <c r="F1958" s="224"/>
      <c r="G1958" s="224"/>
      <c r="H1958" s="224"/>
      <c r="I1958" s="224"/>
      <c r="J1958" s="224"/>
      <c r="K1958" s="224"/>
      <c r="L1958" s="224"/>
      <c r="M1958" s="133"/>
      <c r="V1958" s="3" t="s">
        <v>1969</v>
      </c>
      <c r="W1958" s="4">
        <v>1755</v>
      </c>
      <c r="AD1958"/>
      <c r="AE1958"/>
    </row>
    <row r="1959" spans="1:31" x14ac:dyDescent="0.25">
      <c r="A1959" s="28" t="s">
        <v>12390</v>
      </c>
      <c r="B1959" s="28"/>
      <c r="C1959" s="28" t="s">
        <v>4788</v>
      </c>
      <c r="D1959" s="29">
        <v>9292</v>
      </c>
      <c r="E1959" s="224"/>
      <c r="F1959" s="224"/>
      <c r="G1959" s="224"/>
      <c r="H1959" s="224"/>
      <c r="I1959" s="224"/>
      <c r="J1959" s="224"/>
      <c r="K1959" s="224"/>
      <c r="L1959" s="224"/>
      <c r="M1959" s="133"/>
      <c r="V1959" s="3" t="s">
        <v>1970</v>
      </c>
      <c r="W1959" s="4">
        <v>1755</v>
      </c>
      <c r="AD1959"/>
      <c r="AE1959"/>
    </row>
    <row r="1960" spans="1:31" x14ac:dyDescent="0.25">
      <c r="A1960" s="28" t="s">
        <v>12391</v>
      </c>
      <c r="B1960" s="28"/>
      <c r="C1960" s="28" t="s">
        <v>4789</v>
      </c>
      <c r="D1960" s="29">
        <v>9292</v>
      </c>
      <c r="E1960" s="224"/>
      <c r="F1960" s="224"/>
      <c r="G1960" s="224"/>
      <c r="H1960" s="224"/>
      <c r="I1960" s="224"/>
      <c r="J1960" s="224"/>
      <c r="K1960" s="224"/>
      <c r="L1960" s="224"/>
      <c r="M1960" s="133"/>
      <c r="V1960" s="3" t="s">
        <v>1971</v>
      </c>
      <c r="W1960" s="4">
        <v>1755</v>
      </c>
      <c r="AD1960"/>
      <c r="AE1960"/>
    </row>
    <row r="1961" spans="1:31" x14ac:dyDescent="0.25">
      <c r="A1961" s="28" t="s">
        <v>12392</v>
      </c>
      <c r="B1961" s="28"/>
      <c r="C1961" s="28" t="s">
        <v>4790</v>
      </c>
      <c r="D1961" s="29">
        <v>9292</v>
      </c>
      <c r="E1961" s="224"/>
      <c r="F1961" s="224"/>
      <c r="G1961" s="224"/>
      <c r="H1961" s="224"/>
      <c r="I1961" s="224"/>
      <c r="J1961" s="224"/>
      <c r="K1961" s="224"/>
      <c r="L1961" s="224"/>
      <c r="M1961" s="133"/>
      <c r="V1961" s="3" t="s">
        <v>1972</v>
      </c>
      <c r="W1961" s="4">
        <v>1755</v>
      </c>
      <c r="AD1961"/>
      <c r="AE1961"/>
    </row>
    <row r="1962" spans="1:31" x14ac:dyDescent="0.25">
      <c r="A1962" s="28" t="s">
        <v>12393</v>
      </c>
      <c r="B1962" s="28"/>
      <c r="C1962" s="28" t="s">
        <v>4791</v>
      </c>
      <c r="D1962" s="29">
        <v>9294</v>
      </c>
      <c r="E1962" s="224"/>
      <c r="F1962" s="224"/>
      <c r="G1962" s="224"/>
      <c r="H1962" s="224"/>
      <c r="I1962" s="224"/>
      <c r="J1962" s="224"/>
      <c r="K1962" s="224"/>
      <c r="L1962" s="224"/>
      <c r="M1962" s="133"/>
      <c r="V1962" s="3" t="s">
        <v>1973</v>
      </c>
      <c r="W1962" s="4">
        <v>1755</v>
      </c>
      <c r="AD1962"/>
      <c r="AE1962"/>
    </row>
    <row r="1963" spans="1:31" x14ac:dyDescent="0.25">
      <c r="A1963" s="28" t="s">
        <v>12394</v>
      </c>
      <c r="B1963" s="28"/>
      <c r="C1963" s="28" t="s">
        <v>4792</v>
      </c>
      <c r="D1963" s="29">
        <v>9294</v>
      </c>
      <c r="E1963" s="224"/>
      <c r="F1963" s="224"/>
      <c r="G1963" s="224"/>
      <c r="H1963" s="224"/>
      <c r="I1963" s="224"/>
      <c r="J1963" s="224"/>
      <c r="K1963" s="224"/>
      <c r="L1963" s="224"/>
      <c r="M1963" s="133"/>
      <c r="V1963" s="3" t="s">
        <v>1974</v>
      </c>
      <c r="W1963" s="4">
        <v>1755</v>
      </c>
      <c r="AD1963"/>
      <c r="AE1963"/>
    </row>
    <row r="1964" spans="1:31" x14ac:dyDescent="0.25">
      <c r="A1964" s="28" t="s">
        <v>12395</v>
      </c>
      <c r="B1964" s="28"/>
      <c r="C1964" s="28" t="s">
        <v>4793</v>
      </c>
      <c r="D1964" s="29">
        <v>9294</v>
      </c>
      <c r="E1964" s="224"/>
      <c r="F1964" s="224"/>
      <c r="G1964" s="224"/>
      <c r="H1964" s="224"/>
      <c r="I1964" s="224"/>
      <c r="J1964" s="224"/>
      <c r="K1964" s="224"/>
      <c r="L1964" s="224"/>
      <c r="M1964" s="133"/>
      <c r="V1964" s="3" t="s">
        <v>1975</v>
      </c>
      <c r="W1964" s="4">
        <v>1755</v>
      </c>
      <c r="AD1964"/>
      <c r="AE1964"/>
    </row>
    <row r="1965" spans="1:31" x14ac:dyDescent="0.25">
      <c r="A1965" s="28" t="s">
        <v>12396</v>
      </c>
      <c r="B1965" s="28"/>
      <c r="C1965" s="28" t="s">
        <v>4794</v>
      </c>
      <c r="D1965" s="29">
        <v>9294</v>
      </c>
      <c r="E1965" s="224"/>
      <c r="F1965" s="224"/>
      <c r="G1965" s="224"/>
      <c r="H1965" s="224"/>
      <c r="I1965" s="224"/>
      <c r="J1965" s="224"/>
      <c r="K1965" s="224"/>
      <c r="L1965" s="224"/>
      <c r="M1965" s="133"/>
      <c r="V1965" s="3" t="s">
        <v>1976</v>
      </c>
      <c r="W1965" s="4">
        <v>1755</v>
      </c>
      <c r="AD1965"/>
      <c r="AE1965"/>
    </row>
    <row r="1966" spans="1:31" x14ac:dyDescent="0.25">
      <c r="A1966" s="28" t="s">
        <v>12397</v>
      </c>
      <c r="B1966" s="28"/>
      <c r="C1966" s="28" t="s">
        <v>4795</v>
      </c>
      <c r="D1966" s="29">
        <v>9294</v>
      </c>
      <c r="E1966" s="224"/>
      <c r="F1966" s="224"/>
      <c r="G1966" s="224"/>
      <c r="H1966" s="224"/>
      <c r="I1966" s="224"/>
      <c r="J1966" s="224"/>
      <c r="K1966" s="224"/>
      <c r="L1966" s="224"/>
      <c r="M1966" s="133"/>
      <c r="V1966" s="3" t="s">
        <v>1977</v>
      </c>
      <c r="W1966" s="4">
        <v>1755</v>
      </c>
      <c r="AD1966"/>
      <c r="AE1966"/>
    </row>
    <row r="1967" spans="1:31" x14ac:dyDescent="0.25">
      <c r="A1967" s="28" t="s">
        <v>12398</v>
      </c>
      <c r="B1967" s="28"/>
      <c r="C1967" s="28" t="s">
        <v>4796</v>
      </c>
      <c r="D1967" s="29">
        <v>9296</v>
      </c>
      <c r="E1967" s="224"/>
      <c r="F1967" s="224"/>
      <c r="G1967" s="224"/>
      <c r="H1967" s="224"/>
      <c r="I1967" s="224"/>
      <c r="J1967" s="224"/>
      <c r="K1967" s="224"/>
      <c r="L1967" s="224"/>
      <c r="M1967" s="133"/>
      <c r="V1967" s="3" t="s">
        <v>1978</v>
      </c>
      <c r="W1967" s="4">
        <v>1755</v>
      </c>
      <c r="AD1967"/>
      <c r="AE1967"/>
    </row>
    <row r="1968" spans="1:31" x14ac:dyDescent="0.25">
      <c r="A1968" s="28" t="s">
        <v>12399</v>
      </c>
      <c r="B1968" s="28"/>
      <c r="C1968" s="28" t="s">
        <v>4797</v>
      </c>
      <c r="D1968" s="29">
        <v>9296</v>
      </c>
      <c r="E1968" s="224"/>
      <c r="F1968" s="224"/>
      <c r="G1968" s="224"/>
      <c r="H1968" s="224"/>
      <c r="I1968" s="224"/>
      <c r="J1968" s="224"/>
      <c r="K1968" s="224"/>
      <c r="L1968" s="224"/>
      <c r="M1968" s="133"/>
      <c r="V1968" s="3" t="s">
        <v>1979</v>
      </c>
      <c r="W1968" s="4">
        <v>1755</v>
      </c>
      <c r="AD1968"/>
      <c r="AE1968"/>
    </row>
    <row r="1969" spans="1:31" x14ac:dyDescent="0.25">
      <c r="A1969" s="28" t="s">
        <v>12400</v>
      </c>
      <c r="B1969" s="28"/>
      <c r="C1969" s="28" t="s">
        <v>4798</v>
      </c>
      <c r="D1969" s="29">
        <v>9298</v>
      </c>
      <c r="E1969" s="224"/>
      <c r="F1969" s="224"/>
      <c r="G1969" s="224"/>
      <c r="H1969" s="224"/>
      <c r="I1969" s="224"/>
      <c r="J1969" s="224"/>
      <c r="K1969" s="224"/>
      <c r="L1969" s="224"/>
      <c r="M1969" s="133"/>
      <c r="V1969" s="3" t="s">
        <v>1980</v>
      </c>
      <c r="W1969" s="4">
        <v>1755</v>
      </c>
      <c r="AD1969"/>
      <c r="AE1969"/>
    </row>
    <row r="1970" spans="1:31" x14ac:dyDescent="0.25">
      <c r="A1970" s="28" t="s">
        <v>12401</v>
      </c>
      <c r="B1970" s="28"/>
      <c r="C1970" s="28" t="s">
        <v>4799</v>
      </c>
      <c r="D1970" s="29">
        <v>9298</v>
      </c>
      <c r="E1970" s="224"/>
      <c r="F1970" s="224"/>
      <c r="G1970" s="224"/>
      <c r="H1970" s="224"/>
      <c r="I1970" s="224"/>
      <c r="J1970" s="224"/>
      <c r="K1970" s="224"/>
      <c r="L1970" s="224"/>
      <c r="M1970" s="133"/>
      <c r="V1970" s="3" t="s">
        <v>1981</v>
      </c>
      <c r="W1970" s="4">
        <v>1755</v>
      </c>
      <c r="AD1970"/>
      <c r="AE1970"/>
    </row>
    <row r="1971" spans="1:31" x14ac:dyDescent="0.25">
      <c r="A1971" s="28" t="s">
        <v>12402</v>
      </c>
      <c r="B1971" s="28"/>
      <c r="C1971" s="28" t="s">
        <v>4800</v>
      </c>
      <c r="D1971" s="29">
        <v>9298</v>
      </c>
      <c r="E1971" s="224"/>
      <c r="F1971" s="224"/>
      <c r="G1971" s="224"/>
      <c r="H1971" s="224"/>
      <c r="I1971" s="224"/>
      <c r="J1971" s="224"/>
      <c r="K1971" s="224"/>
      <c r="L1971" s="224"/>
      <c r="M1971" s="133"/>
      <c r="V1971" s="3" t="s">
        <v>1982</v>
      </c>
      <c r="W1971" s="4">
        <v>1755</v>
      </c>
      <c r="AD1971"/>
      <c r="AE1971"/>
    </row>
    <row r="1972" spans="1:31" x14ac:dyDescent="0.25">
      <c r="A1972" s="28" t="s">
        <v>12403</v>
      </c>
      <c r="B1972" s="28"/>
      <c r="C1972" s="28" t="s">
        <v>4801</v>
      </c>
      <c r="D1972" s="29">
        <v>9298</v>
      </c>
      <c r="E1972" s="224"/>
      <c r="F1972" s="224"/>
      <c r="G1972" s="224"/>
      <c r="H1972" s="224"/>
      <c r="I1972" s="224"/>
      <c r="J1972" s="224"/>
      <c r="K1972" s="224"/>
      <c r="L1972" s="224"/>
      <c r="M1972" s="133"/>
      <c r="V1972" s="3" t="s">
        <v>1983</v>
      </c>
      <c r="W1972" s="4">
        <v>1755</v>
      </c>
      <c r="AD1972"/>
      <c r="AE1972"/>
    </row>
    <row r="1973" spans="1:31" x14ac:dyDescent="0.25">
      <c r="A1973" s="28" t="s">
        <v>12404</v>
      </c>
      <c r="B1973" s="28"/>
      <c r="C1973" s="28" t="s">
        <v>4802</v>
      </c>
      <c r="D1973" s="29">
        <v>9298</v>
      </c>
      <c r="E1973" s="224"/>
      <c r="F1973" s="224"/>
      <c r="G1973" s="224"/>
      <c r="H1973" s="224"/>
      <c r="I1973" s="224"/>
      <c r="J1973" s="224"/>
      <c r="K1973" s="224"/>
      <c r="L1973" s="224"/>
      <c r="M1973" s="133"/>
      <c r="V1973" s="3" t="s">
        <v>1984</v>
      </c>
      <c r="W1973" s="4">
        <v>1755</v>
      </c>
      <c r="AD1973"/>
      <c r="AE1973"/>
    </row>
    <row r="1974" spans="1:31" x14ac:dyDescent="0.25">
      <c r="A1974" s="28" t="s">
        <v>12405</v>
      </c>
      <c r="B1974" s="28"/>
      <c r="C1974" s="28" t="s">
        <v>4803</v>
      </c>
      <c r="D1974" s="29">
        <v>9300</v>
      </c>
      <c r="E1974" s="224"/>
      <c r="F1974" s="224"/>
      <c r="G1974" s="224"/>
      <c r="H1974" s="224"/>
      <c r="I1974" s="224"/>
      <c r="J1974" s="224"/>
      <c r="K1974" s="224"/>
      <c r="L1974" s="224"/>
      <c r="M1974" s="133"/>
      <c r="V1974" s="3" t="s">
        <v>1985</v>
      </c>
      <c r="W1974" s="4">
        <v>1755</v>
      </c>
      <c r="AD1974"/>
      <c r="AE1974"/>
    </row>
    <row r="1975" spans="1:31" x14ac:dyDescent="0.25">
      <c r="A1975" s="28" t="s">
        <v>12406</v>
      </c>
      <c r="B1975" s="28"/>
      <c r="C1975" s="28" t="s">
        <v>4804</v>
      </c>
      <c r="D1975" s="29">
        <v>9300</v>
      </c>
      <c r="E1975" s="224"/>
      <c r="F1975" s="224"/>
      <c r="G1975" s="224"/>
      <c r="H1975" s="224"/>
      <c r="I1975" s="224"/>
      <c r="J1975" s="224"/>
      <c r="K1975" s="224"/>
      <c r="L1975" s="224"/>
      <c r="M1975" s="133"/>
      <c r="V1975" s="3" t="s">
        <v>1986</v>
      </c>
      <c r="W1975" s="4">
        <v>1755</v>
      </c>
      <c r="AD1975"/>
      <c r="AE1975"/>
    </row>
    <row r="1976" spans="1:31" x14ac:dyDescent="0.25">
      <c r="A1976" s="28" t="s">
        <v>12407</v>
      </c>
      <c r="B1976" s="28"/>
      <c r="C1976" s="28" t="s">
        <v>4805</v>
      </c>
      <c r="D1976" s="29">
        <v>9302</v>
      </c>
      <c r="E1976" s="224"/>
      <c r="F1976" s="224"/>
      <c r="G1976" s="224"/>
      <c r="H1976" s="224"/>
      <c r="I1976" s="224"/>
      <c r="J1976" s="224"/>
      <c r="K1976" s="224"/>
      <c r="L1976" s="224"/>
      <c r="M1976" s="133"/>
      <c r="V1976" s="3" t="s">
        <v>1987</v>
      </c>
      <c r="W1976" s="4">
        <v>1755</v>
      </c>
      <c r="AD1976"/>
      <c r="AE1976"/>
    </row>
    <row r="1977" spans="1:31" x14ac:dyDescent="0.25">
      <c r="A1977" s="28" t="s">
        <v>12408</v>
      </c>
      <c r="B1977" s="28"/>
      <c r="C1977" s="28" t="s">
        <v>4806</v>
      </c>
      <c r="D1977" s="29">
        <v>9302</v>
      </c>
      <c r="E1977" s="224"/>
      <c r="F1977" s="224"/>
      <c r="G1977" s="224"/>
      <c r="H1977" s="224"/>
      <c r="I1977" s="224"/>
      <c r="J1977" s="224"/>
      <c r="K1977" s="224"/>
      <c r="L1977" s="224"/>
      <c r="M1977" s="133"/>
      <c r="V1977" s="3" t="s">
        <v>1988</v>
      </c>
      <c r="W1977" s="4">
        <v>1755</v>
      </c>
      <c r="AD1977"/>
      <c r="AE1977"/>
    </row>
    <row r="1978" spans="1:31" x14ac:dyDescent="0.25">
      <c r="A1978" s="28" t="s">
        <v>12409</v>
      </c>
      <c r="B1978" s="28"/>
      <c r="C1978" s="28" t="s">
        <v>4807</v>
      </c>
      <c r="D1978" s="29">
        <v>9302</v>
      </c>
      <c r="E1978" s="224"/>
      <c r="F1978" s="224"/>
      <c r="G1978" s="224"/>
      <c r="H1978" s="224"/>
      <c r="I1978" s="224"/>
      <c r="J1978" s="224"/>
      <c r="K1978" s="224"/>
      <c r="L1978" s="224"/>
      <c r="M1978" s="133"/>
      <c r="V1978" s="3" t="s">
        <v>1989</v>
      </c>
      <c r="W1978" s="4">
        <v>1755</v>
      </c>
      <c r="AD1978"/>
      <c r="AE1978"/>
    </row>
    <row r="1979" spans="1:31" x14ac:dyDescent="0.25">
      <c r="A1979" s="28" t="s">
        <v>12410</v>
      </c>
      <c r="B1979" s="28"/>
      <c r="C1979" s="28" t="s">
        <v>4808</v>
      </c>
      <c r="D1979" s="29">
        <v>9302</v>
      </c>
      <c r="E1979" s="224"/>
      <c r="F1979" s="224"/>
      <c r="G1979" s="224"/>
      <c r="H1979" s="224"/>
      <c r="I1979" s="224"/>
      <c r="J1979" s="224"/>
      <c r="K1979" s="224"/>
      <c r="L1979" s="224"/>
      <c r="M1979" s="133"/>
      <c r="V1979" s="3" t="s">
        <v>1990</v>
      </c>
      <c r="W1979" s="4">
        <v>1755</v>
      </c>
      <c r="AD1979"/>
      <c r="AE1979"/>
    </row>
    <row r="1980" spans="1:31" x14ac:dyDescent="0.25">
      <c r="A1980" s="28" t="s">
        <v>12411</v>
      </c>
      <c r="B1980" s="28"/>
      <c r="C1980" s="28" t="s">
        <v>4809</v>
      </c>
      <c r="D1980" s="29">
        <v>9304</v>
      </c>
      <c r="E1980" s="224"/>
      <c r="F1980" s="224"/>
      <c r="G1980" s="224"/>
      <c r="H1980" s="224"/>
      <c r="I1980" s="224"/>
      <c r="J1980" s="224"/>
      <c r="K1980" s="224"/>
      <c r="L1980" s="224"/>
      <c r="M1980" s="133"/>
      <c r="V1980" s="3" t="s">
        <v>1991</v>
      </c>
      <c r="W1980" s="4">
        <v>1755</v>
      </c>
      <c r="AD1980"/>
      <c r="AE1980"/>
    </row>
    <row r="1981" spans="1:31" x14ac:dyDescent="0.25">
      <c r="A1981" s="28" t="s">
        <v>12412</v>
      </c>
      <c r="B1981" s="28"/>
      <c r="C1981" s="28" t="s">
        <v>4810</v>
      </c>
      <c r="D1981" s="29">
        <v>9304</v>
      </c>
      <c r="E1981" s="224"/>
      <c r="F1981" s="224"/>
      <c r="G1981" s="224"/>
      <c r="H1981" s="224"/>
      <c r="I1981" s="224"/>
      <c r="J1981" s="224"/>
      <c r="K1981" s="224"/>
      <c r="L1981" s="224"/>
      <c r="M1981" s="133"/>
      <c r="V1981" s="3" t="s">
        <v>1992</v>
      </c>
      <c r="W1981" s="4">
        <v>1755</v>
      </c>
      <c r="AD1981"/>
      <c r="AE1981"/>
    </row>
    <row r="1982" spans="1:31" x14ac:dyDescent="0.25">
      <c r="A1982" s="28" t="s">
        <v>12413</v>
      </c>
      <c r="B1982" s="28"/>
      <c r="C1982" s="28" t="s">
        <v>4811</v>
      </c>
      <c r="D1982" s="29">
        <v>9304</v>
      </c>
      <c r="E1982" s="224"/>
      <c r="F1982" s="224"/>
      <c r="G1982" s="224"/>
      <c r="H1982" s="224"/>
      <c r="I1982" s="224"/>
      <c r="J1982" s="224"/>
      <c r="K1982" s="224"/>
      <c r="L1982" s="224"/>
      <c r="M1982" s="133"/>
      <c r="V1982" s="3" t="s">
        <v>1993</v>
      </c>
      <c r="W1982" s="4">
        <v>1755</v>
      </c>
      <c r="AD1982"/>
      <c r="AE1982"/>
    </row>
    <row r="1983" spans="1:31" x14ac:dyDescent="0.25">
      <c r="A1983" s="28" t="s">
        <v>12414</v>
      </c>
      <c r="B1983" s="28"/>
      <c r="C1983" s="28" t="s">
        <v>4812</v>
      </c>
      <c r="D1983" s="29">
        <v>9306</v>
      </c>
      <c r="E1983" s="224"/>
      <c r="F1983" s="224"/>
      <c r="G1983" s="224"/>
      <c r="H1983" s="224"/>
      <c r="I1983" s="224"/>
      <c r="J1983" s="224"/>
      <c r="K1983" s="224"/>
      <c r="L1983" s="224"/>
      <c r="M1983" s="133"/>
      <c r="V1983" s="3" t="s">
        <v>1994</v>
      </c>
      <c r="W1983" s="4">
        <v>1755</v>
      </c>
      <c r="AD1983"/>
      <c r="AE1983"/>
    </row>
    <row r="1984" spans="1:31" x14ac:dyDescent="0.25">
      <c r="A1984" s="28" t="s">
        <v>12415</v>
      </c>
      <c r="B1984" s="28"/>
      <c r="C1984" s="28" t="s">
        <v>4813</v>
      </c>
      <c r="D1984" s="29">
        <v>9306</v>
      </c>
      <c r="E1984" s="224"/>
      <c r="F1984" s="224"/>
      <c r="G1984" s="224"/>
      <c r="H1984" s="224"/>
      <c r="I1984" s="224"/>
      <c r="J1984" s="224"/>
      <c r="K1984" s="224"/>
      <c r="L1984" s="224"/>
      <c r="M1984" s="133"/>
      <c r="V1984" s="3" t="s">
        <v>1995</v>
      </c>
      <c r="W1984" s="4">
        <v>1755</v>
      </c>
      <c r="AD1984"/>
      <c r="AE1984"/>
    </row>
    <row r="1985" spans="1:31" x14ac:dyDescent="0.25">
      <c r="A1985" s="28" t="s">
        <v>12416</v>
      </c>
      <c r="B1985" s="28"/>
      <c r="C1985" s="28" t="s">
        <v>4814</v>
      </c>
      <c r="D1985" s="29">
        <v>9306</v>
      </c>
      <c r="E1985" s="224"/>
      <c r="F1985" s="224"/>
      <c r="G1985" s="224"/>
      <c r="H1985" s="224"/>
      <c r="I1985" s="224"/>
      <c r="J1985" s="224"/>
      <c r="K1985" s="224"/>
      <c r="L1985" s="224"/>
      <c r="M1985" s="133"/>
      <c r="V1985" s="3" t="s">
        <v>1996</v>
      </c>
      <c r="W1985" s="4">
        <v>1755</v>
      </c>
      <c r="AD1985"/>
      <c r="AE1985"/>
    </row>
    <row r="1986" spans="1:31" x14ac:dyDescent="0.25">
      <c r="A1986" s="28" t="s">
        <v>12417</v>
      </c>
      <c r="B1986" s="28"/>
      <c r="C1986" s="28" t="s">
        <v>4815</v>
      </c>
      <c r="D1986" s="29">
        <v>9306</v>
      </c>
      <c r="E1986" s="224"/>
      <c r="F1986" s="224"/>
      <c r="G1986" s="224"/>
      <c r="H1986" s="224"/>
      <c r="I1986" s="224"/>
      <c r="J1986" s="224"/>
      <c r="K1986" s="224"/>
      <c r="L1986" s="224"/>
      <c r="M1986" s="133"/>
      <c r="V1986" s="3" t="s">
        <v>1997</v>
      </c>
      <c r="W1986" s="4">
        <v>1755</v>
      </c>
      <c r="AD1986"/>
      <c r="AE1986"/>
    </row>
    <row r="1987" spans="1:31" x14ac:dyDescent="0.25">
      <c r="A1987" s="28" t="s">
        <v>12418</v>
      </c>
      <c r="B1987" s="28"/>
      <c r="C1987" s="28" t="s">
        <v>4816</v>
      </c>
      <c r="D1987" s="29">
        <v>9308</v>
      </c>
      <c r="E1987" s="224"/>
      <c r="F1987" s="224"/>
      <c r="G1987" s="224"/>
      <c r="H1987" s="224"/>
      <c r="I1987" s="224"/>
      <c r="J1987" s="224"/>
      <c r="K1987" s="224"/>
      <c r="L1987" s="224"/>
      <c r="M1987" s="133"/>
      <c r="V1987" s="3" t="s">
        <v>1998</v>
      </c>
      <c r="W1987" s="4">
        <v>1755</v>
      </c>
      <c r="AD1987"/>
      <c r="AE1987"/>
    </row>
    <row r="1988" spans="1:31" x14ac:dyDescent="0.25">
      <c r="A1988" s="28" t="s">
        <v>12419</v>
      </c>
      <c r="B1988" s="28"/>
      <c r="C1988" s="28" t="s">
        <v>4817</v>
      </c>
      <c r="D1988" s="29">
        <v>9308</v>
      </c>
      <c r="E1988" s="224"/>
      <c r="F1988" s="224"/>
      <c r="G1988" s="224"/>
      <c r="H1988" s="224"/>
      <c r="I1988" s="224"/>
      <c r="J1988" s="224"/>
      <c r="K1988" s="224"/>
      <c r="L1988" s="224"/>
      <c r="M1988" s="133"/>
      <c r="V1988" s="3" t="s">
        <v>1999</v>
      </c>
      <c r="W1988" s="4">
        <v>1755</v>
      </c>
      <c r="AD1988"/>
      <c r="AE1988"/>
    </row>
    <row r="1989" spans="1:31" x14ac:dyDescent="0.25">
      <c r="A1989" s="28" t="s">
        <v>12420</v>
      </c>
      <c r="B1989" s="28"/>
      <c r="C1989" s="28" t="s">
        <v>4818</v>
      </c>
      <c r="D1989" s="29">
        <v>9310</v>
      </c>
      <c r="E1989" s="224"/>
      <c r="F1989" s="224"/>
      <c r="G1989" s="224"/>
      <c r="H1989" s="224"/>
      <c r="I1989" s="224"/>
      <c r="J1989" s="224"/>
      <c r="K1989" s="224"/>
      <c r="L1989" s="224"/>
      <c r="M1989" s="133"/>
      <c r="V1989" s="3" t="s">
        <v>2000</v>
      </c>
      <c r="W1989" s="4">
        <v>1755</v>
      </c>
      <c r="AD1989"/>
      <c r="AE1989"/>
    </row>
    <row r="1990" spans="1:31" x14ac:dyDescent="0.25">
      <c r="A1990" s="28" t="s">
        <v>12421</v>
      </c>
      <c r="B1990" s="28"/>
      <c r="C1990" s="28" t="s">
        <v>4819</v>
      </c>
      <c r="D1990" s="29">
        <v>9310</v>
      </c>
      <c r="E1990" s="224"/>
      <c r="F1990" s="224"/>
      <c r="G1990" s="224"/>
      <c r="H1990" s="224"/>
      <c r="I1990" s="224"/>
      <c r="J1990" s="224"/>
      <c r="K1990" s="224"/>
      <c r="L1990" s="224"/>
      <c r="M1990" s="133"/>
      <c r="V1990" s="3" t="s">
        <v>2001</v>
      </c>
      <c r="W1990" s="4">
        <v>1755</v>
      </c>
      <c r="AD1990"/>
      <c r="AE1990"/>
    </row>
    <row r="1991" spans="1:31" x14ac:dyDescent="0.25">
      <c r="A1991" s="28" t="s">
        <v>12422</v>
      </c>
      <c r="B1991" s="28"/>
      <c r="C1991" s="28" t="s">
        <v>4820</v>
      </c>
      <c r="D1991" s="29">
        <v>9310</v>
      </c>
      <c r="E1991" s="224"/>
      <c r="F1991" s="224"/>
      <c r="G1991" s="224"/>
      <c r="H1991" s="224"/>
      <c r="I1991" s="224"/>
      <c r="J1991" s="224"/>
      <c r="K1991" s="224"/>
      <c r="L1991" s="224"/>
      <c r="M1991" s="133"/>
      <c r="V1991" s="3" t="s">
        <v>2002</v>
      </c>
      <c r="W1991" s="4">
        <v>1755</v>
      </c>
      <c r="AD1991"/>
      <c r="AE1991"/>
    </row>
    <row r="1992" spans="1:31" x14ac:dyDescent="0.25">
      <c r="A1992" s="28" t="s">
        <v>12423</v>
      </c>
      <c r="B1992" s="28"/>
      <c r="C1992" s="28" t="s">
        <v>4821</v>
      </c>
      <c r="D1992" s="29">
        <v>9310</v>
      </c>
      <c r="E1992" s="224"/>
      <c r="F1992" s="224"/>
      <c r="G1992" s="224"/>
      <c r="H1992" s="224"/>
      <c r="I1992" s="224"/>
      <c r="J1992" s="224"/>
      <c r="K1992" s="224"/>
      <c r="L1992" s="224"/>
      <c r="M1992" s="133"/>
      <c r="V1992" s="3" t="s">
        <v>2003</v>
      </c>
      <c r="W1992" s="4">
        <v>1755</v>
      </c>
      <c r="AD1992"/>
      <c r="AE1992"/>
    </row>
    <row r="1993" spans="1:31" x14ac:dyDescent="0.25">
      <c r="A1993" s="28" t="s">
        <v>12424</v>
      </c>
      <c r="B1993" s="28"/>
      <c r="C1993" s="28" t="s">
        <v>4822</v>
      </c>
      <c r="D1993" s="29">
        <v>9310</v>
      </c>
      <c r="E1993" s="224"/>
      <c r="F1993" s="224"/>
      <c r="G1993" s="224"/>
      <c r="H1993" s="224"/>
      <c r="I1993" s="224"/>
      <c r="J1993" s="224"/>
      <c r="K1993" s="224"/>
      <c r="L1993" s="224"/>
      <c r="M1993" s="133"/>
      <c r="V1993" s="3" t="s">
        <v>2004</v>
      </c>
      <c r="W1993" s="4">
        <v>1755</v>
      </c>
      <c r="AD1993"/>
      <c r="AE1993"/>
    </row>
    <row r="1994" spans="1:31" x14ac:dyDescent="0.25">
      <c r="A1994" s="28" t="s">
        <v>12425</v>
      </c>
      <c r="B1994" s="28"/>
      <c r="C1994" s="28" t="s">
        <v>4823</v>
      </c>
      <c r="D1994" s="29">
        <v>9310</v>
      </c>
      <c r="E1994" s="224"/>
      <c r="F1994" s="224"/>
      <c r="G1994" s="224"/>
      <c r="H1994" s="224"/>
      <c r="I1994" s="224"/>
      <c r="J1994" s="224"/>
      <c r="K1994" s="224"/>
      <c r="L1994" s="224"/>
      <c r="M1994" s="133"/>
      <c r="V1994" s="3" t="s">
        <v>2005</v>
      </c>
      <c r="W1994" s="4">
        <v>1755</v>
      </c>
      <c r="AD1994"/>
      <c r="AE1994"/>
    </row>
    <row r="1995" spans="1:31" x14ac:dyDescent="0.25">
      <c r="A1995" s="28" t="s">
        <v>12426</v>
      </c>
      <c r="B1995" s="28"/>
      <c r="C1995" s="28" t="s">
        <v>4824</v>
      </c>
      <c r="D1995" s="29">
        <v>9312</v>
      </c>
      <c r="E1995" s="224"/>
      <c r="F1995" s="224"/>
      <c r="G1995" s="224"/>
      <c r="H1995" s="224"/>
      <c r="I1995" s="224"/>
      <c r="J1995" s="224"/>
      <c r="K1995" s="224"/>
      <c r="L1995" s="224"/>
      <c r="M1995" s="133"/>
      <c r="V1995" s="3" t="s">
        <v>2006</v>
      </c>
      <c r="W1995" s="4">
        <v>1755</v>
      </c>
      <c r="AD1995"/>
      <c r="AE1995"/>
    </row>
    <row r="1996" spans="1:31" x14ac:dyDescent="0.25">
      <c r="A1996" s="28" t="s">
        <v>12427</v>
      </c>
      <c r="B1996" s="28"/>
      <c r="C1996" s="28" t="s">
        <v>4825</v>
      </c>
      <c r="D1996" s="29">
        <v>9312</v>
      </c>
      <c r="E1996" s="224"/>
      <c r="F1996" s="224"/>
      <c r="G1996" s="224"/>
      <c r="H1996" s="224"/>
      <c r="I1996" s="224"/>
      <c r="J1996" s="224"/>
      <c r="K1996" s="224"/>
      <c r="L1996" s="224"/>
      <c r="M1996" s="133"/>
      <c r="V1996" s="3" t="s">
        <v>2007</v>
      </c>
      <c r="W1996" s="4">
        <v>1755</v>
      </c>
      <c r="AD1996"/>
      <c r="AE1996"/>
    </row>
    <row r="1997" spans="1:31" x14ac:dyDescent="0.25">
      <c r="A1997" s="28" t="s">
        <v>12428</v>
      </c>
      <c r="B1997" s="28"/>
      <c r="C1997" s="28" t="s">
        <v>4826</v>
      </c>
      <c r="D1997" s="29">
        <v>9313</v>
      </c>
      <c r="E1997" s="224"/>
      <c r="F1997" s="224"/>
      <c r="G1997" s="224"/>
      <c r="H1997" s="224"/>
      <c r="I1997" s="224"/>
      <c r="J1997" s="224"/>
      <c r="K1997" s="224"/>
      <c r="L1997" s="224"/>
      <c r="M1997" s="133"/>
      <c r="V1997" s="3" t="s">
        <v>2008</v>
      </c>
      <c r="W1997" s="4">
        <v>1755</v>
      </c>
      <c r="AD1997"/>
      <c r="AE1997"/>
    </row>
    <row r="1998" spans="1:31" x14ac:dyDescent="0.25">
      <c r="A1998" s="28" t="s">
        <v>12429</v>
      </c>
      <c r="B1998" s="28"/>
      <c r="C1998" s="28" t="s">
        <v>4827</v>
      </c>
      <c r="D1998" s="29">
        <v>9313</v>
      </c>
      <c r="E1998" s="224"/>
      <c r="F1998" s="224"/>
      <c r="G1998" s="224"/>
      <c r="H1998" s="224"/>
      <c r="I1998" s="224"/>
      <c r="J1998" s="224"/>
      <c r="K1998" s="224"/>
      <c r="L1998" s="224"/>
      <c r="M1998" s="133"/>
      <c r="V1998" s="3" t="s">
        <v>2009</v>
      </c>
      <c r="W1998" s="4">
        <v>1755</v>
      </c>
      <c r="AD1998"/>
      <c r="AE1998"/>
    </row>
    <row r="1999" spans="1:31" x14ac:dyDescent="0.25">
      <c r="A1999" s="28" t="s">
        <v>12430</v>
      </c>
      <c r="B1999" s="28"/>
      <c r="C1999" s="28" t="s">
        <v>4828</v>
      </c>
      <c r="D1999" s="29">
        <v>9313</v>
      </c>
      <c r="E1999" s="224"/>
      <c r="F1999" s="224"/>
      <c r="G1999" s="224"/>
      <c r="H1999" s="224"/>
      <c r="I1999" s="224"/>
      <c r="J1999" s="224"/>
      <c r="K1999" s="224"/>
      <c r="L1999" s="224"/>
      <c r="M1999" s="133"/>
      <c r="V1999" s="3" t="s">
        <v>2010</v>
      </c>
      <c r="W1999" s="4">
        <v>1755</v>
      </c>
      <c r="AD1999"/>
      <c r="AE1999"/>
    </row>
    <row r="2000" spans="1:31" x14ac:dyDescent="0.25">
      <c r="A2000" s="28" t="s">
        <v>12431</v>
      </c>
      <c r="B2000" s="28"/>
      <c r="C2000" s="28" t="s">
        <v>4829</v>
      </c>
      <c r="D2000" s="29">
        <v>9313</v>
      </c>
      <c r="E2000" s="224"/>
      <c r="F2000" s="224"/>
      <c r="G2000" s="224"/>
      <c r="H2000" s="224"/>
      <c r="I2000" s="224"/>
      <c r="J2000" s="224"/>
      <c r="K2000" s="224"/>
      <c r="L2000" s="224"/>
      <c r="M2000" s="133"/>
      <c r="V2000" s="3" t="s">
        <v>2011</v>
      </c>
      <c r="W2000" s="4">
        <v>1755</v>
      </c>
      <c r="AD2000"/>
      <c r="AE2000"/>
    </row>
    <row r="2001" spans="1:31" x14ac:dyDescent="0.25">
      <c r="A2001" s="28" t="s">
        <v>12432</v>
      </c>
      <c r="B2001" s="28"/>
      <c r="C2001" s="28" t="s">
        <v>4830</v>
      </c>
      <c r="D2001" s="29">
        <v>9315</v>
      </c>
      <c r="E2001" s="224"/>
      <c r="F2001" s="224"/>
      <c r="G2001" s="224"/>
      <c r="H2001" s="224"/>
      <c r="I2001" s="224"/>
      <c r="J2001" s="224"/>
      <c r="K2001" s="224"/>
      <c r="L2001" s="224"/>
      <c r="M2001" s="133"/>
      <c r="V2001" s="3" t="s">
        <v>2012</v>
      </c>
      <c r="W2001" s="4">
        <v>1755</v>
      </c>
      <c r="AD2001"/>
      <c r="AE2001"/>
    </row>
    <row r="2002" spans="1:31" x14ac:dyDescent="0.25">
      <c r="A2002" s="28" t="s">
        <v>12433</v>
      </c>
      <c r="B2002" s="28"/>
      <c r="C2002" s="28" t="s">
        <v>4831</v>
      </c>
      <c r="D2002" s="29">
        <v>9315</v>
      </c>
      <c r="E2002" s="224"/>
      <c r="F2002" s="224"/>
      <c r="G2002" s="224"/>
      <c r="H2002" s="224"/>
      <c r="I2002" s="224"/>
      <c r="J2002" s="224"/>
      <c r="K2002" s="224"/>
      <c r="L2002" s="224"/>
      <c r="M2002" s="133"/>
      <c r="V2002" s="3" t="s">
        <v>2013</v>
      </c>
      <c r="W2002" s="4">
        <v>1755</v>
      </c>
      <c r="AD2002"/>
      <c r="AE2002"/>
    </row>
    <row r="2003" spans="1:31" x14ac:dyDescent="0.25">
      <c r="A2003" s="28" t="s">
        <v>12434</v>
      </c>
      <c r="B2003" s="28"/>
      <c r="C2003" s="28" t="s">
        <v>4832</v>
      </c>
      <c r="D2003" s="29">
        <v>9317</v>
      </c>
      <c r="E2003" s="224"/>
      <c r="F2003" s="224"/>
      <c r="G2003" s="224"/>
      <c r="H2003" s="224"/>
      <c r="I2003" s="224"/>
      <c r="J2003" s="224"/>
      <c r="K2003" s="224"/>
      <c r="L2003" s="224"/>
      <c r="M2003" s="133"/>
      <c r="V2003" s="3" t="s">
        <v>2014</v>
      </c>
      <c r="W2003" s="4">
        <v>1755</v>
      </c>
      <c r="AD2003"/>
      <c r="AE2003"/>
    </row>
    <row r="2004" spans="1:31" x14ac:dyDescent="0.25">
      <c r="A2004" s="28" t="s">
        <v>12435</v>
      </c>
      <c r="B2004" s="28"/>
      <c r="C2004" s="28" t="s">
        <v>4833</v>
      </c>
      <c r="D2004" s="29">
        <v>9317</v>
      </c>
      <c r="E2004" s="224"/>
      <c r="F2004" s="224"/>
      <c r="G2004" s="224"/>
      <c r="H2004" s="224"/>
      <c r="I2004" s="224"/>
      <c r="J2004" s="224"/>
      <c r="K2004" s="224"/>
      <c r="L2004" s="224"/>
      <c r="M2004" s="133"/>
      <c r="V2004" s="3" t="s">
        <v>2015</v>
      </c>
      <c r="W2004" s="4">
        <v>1755</v>
      </c>
      <c r="AD2004"/>
      <c r="AE2004"/>
    </row>
    <row r="2005" spans="1:31" x14ac:dyDescent="0.25">
      <c r="A2005" s="28" t="s">
        <v>12436</v>
      </c>
      <c r="B2005" s="28"/>
      <c r="C2005" s="28" t="s">
        <v>4834</v>
      </c>
      <c r="D2005" s="29">
        <v>9317</v>
      </c>
      <c r="E2005" s="224"/>
      <c r="F2005" s="224"/>
      <c r="G2005" s="224"/>
      <c r="H2005" s="224"/>
      <c r="I2005" s="224"/>
      <c r="J2005" s="224"/>
      <c r="K2005" s="224"/>
      <c r="L2005" s="224"/>
      <c r="M2005" s="133"/>
      <c r="V2005" s="3" t="s">
        <v>2016</v>
      </c>
      <c r="W2005" s="4">
        <v>1755</v>
      </c>
      <c r="AD2005"/>
      <c r="AE2005"/>
    </row>
    <row r="2006" spans="1:31" x14ac:dyDescent="0.25">
      <c r="A2006" s="28" t="s">
        <v>12437</v>
      </c>
      <c r="B2006" s="28"/>
      <c r="C2006" s="28" t="s">
        <v>4835</v>
      </c>
      <c r="D2006" s="29">
        <v>9317</v>
      </c>
      <c r="E2006" s="224"/>
      <c r="F2006" s="224"/>
      <c r="G2006" s="224"/>
      <c r="H2006" s="224"/>
      <c r="I2006" s="224"/>
      <c r="J2006" s="224"/>
      <c r="K2006" s="224"/>
      <c r="L2006" s="224"/>
      <c r="M2006" s="133"/>
      <c r="V2006" s="3" t="s">
        <v>2017</v>
      </c>
      <c r="W2006" s="4">
        <v>1755</v>
      </c>
      <c r="AD2006"/>
      <c r="AE2006"/>
    </row>
    <row r="2007" spans="1:31" x14ac:dyDescent="0.25">
      <c r="A2007" s="28" t="s">
        <v>12438</v>
      </c>
      <c r="B2007" s="28"/>
      <c r="C2007" s="28" t="s">
        <v>4836</v>
      </c>
      <c r="D2007" s="29">
        <v>9317</v>
      </c>
      <c r="E2007" s="224"/>
      <c r="F2007" s="224"/>
      <c r="G2007" s="224"/>
      <c r="H2007" s="224"/>
      <c r="I2007" s="224"/>
      <c r="J2007" s="224"/>
      <c r="K2007" s="224"/>
      <c r="L2007" s="224"/>
      <c r="M2007" s="133"/>
      <c r="V2007" s="3" t="s">
        <v>2018</v>
      </c>
      <c r="W2007" s="4">
        <v>1755</v>
      </c>
      <c r="AD2007"/>
      <c r="AE2007"/>
    </row>
    <row r="2008" spans="1:31" x14ac:dyDescent="0.25">
      <c r="A2008" s="28" t="s">
        <v>12439</v>
      </c>
      <c r="B2008" s="28"/>
      <c r="C2008" s="28" t="s">
        <v>4837</v>
      </c>
      <c r="D2008" s="29">
        <v>9319</v>
      </c>
      <c r="E2008" s="224"/>
      <c r="F2008" s="224"/>
      <c r="G2008" s="224"/>
      <c r="H2008" s="224"/>
      <c r="I2008" s="224"/>
      <c r="J2008" s="224"/>
      <c r="K2008" s="224"/>
      <c r="L2008" s="224"/>
      <c r="M2008" s="133"/>
      <c r="V2008" s="3" t="s">
        <v>2019</v>
      </c>
      <c r="W2008" s="4">
        <v>1755</v>
      </c>
      <c r="AD2008"/>
      <c r="AE2008"/>
    </row>
    <row r="2009" spans="1:31" x14ac:dyDescent="0.25">
      <c r="A2009" s="28" t="s">
        <v>12440</v>
      </c>
      <c r="B2009" s="28"/>
      <c r="C2009" s="28" t="s">
        <v>4838</v>
      </c>
      <c r="D2009" s="29">
        <v>9320</v>
      </c>
      <c r="E2009" s="224"/>
      <c r="F2009" s="224"/>
      <c r="G2009" s="224"/>
      <c r="H2009" s="224"/>
      <c r="I2009" s="224"/>
      <c r="J2009" s="224"/>
      <c r="K2009" s="224"/>
      <c r="L2009" s="224"/>
      <c r="M2009" s="133"/>
      <c r="V2009" s="3" t="s">
        <v>2020</v>
      </c>
      <c r="W2009" s="4">
        <v>1755</v>
      </c>
      <c r="AD2009"/>
      <c r="AE2009"/>
    </row>
    <row r="2010" spans="1:31" x14ac:dyDescent="0.25">
      <c r="A2010" s="28" t="s">
        <v>12441</v>
      </c>
      <c r="B2010" s="28"/>
      <c r="C2010" s="28" t="s">
        <v>4839</v>
      </c>
      <c r="D2010" s="29">
        <v>9320</v>
      </c>
      <c r="E2010" s="224"/>
      <c r="F2010" s="224"/>
      <c r="G2010" s="224"/>
      <c r="H2010" s="224"/>
      <c r="I2010" s="224"/>
      <c r="J2010" s="224"/>
      <c r="K2010" s="224"/>
      <c r="L2010" s="224"/>
      <c r="M2010" s="133"/>
      <c r="V2010" s="3" t="s">
        <v>2021</v>
      </c>
      <c r="W2010" s="4">
        <v>1755</v>
      </c>
      <c r="AD2010"/>
      <c r="AE2010"/>
    </row>
    <row r="2011" spans="1:31" x14ac:dyDescent="0.25">
      <c r="A2011" s="28" t="s">
        <v>12442</v>
      </c>
      <c r="B2011" s="28"/>
      <c r="C2011" s="28" t="s">
        <v>4840</v>
      </c>
      <c r="D2011" s="29">
        <v>9320</v>
      </c>
      <c r="E2011" s="224"/>
      <c r="F2011" s="224"/>
      <c r="G2011" s="224"/>
      <c r="H2011" s="224"/>
      <c r="I2011" s="224"/>
      <c r="J2011" s="224"/>
      <c r="K2011" s="224"/>
      <c r="L2011" s="224"/>
      <c r="M2011" s="133"/>
      <c r="V2011" s="3" t="s">
        <v>2022</v>
      </c>
      <c r="W2011" s="4">
        <v>1755</v>
      </c>
      <c r="AD2011"/>
      <c r="AE2011"/>
    </row>
    <row r="2012" spans="1:31" x14ac:dyDescent="0.25">
      <c r="A2012" s="28" t="s">
        <v>12443</v>
      </c>
      <c r="B2012" s="28"/>
      <c r="C2012" s="28" t="s">
        <v>4841</v>
      </c>
      <c r="D2012" s="29">
        <v>9320</v>
      </c>
      <c r="E2012" s="224"/>
      <c r="F2012" s="224"/>
      <c r="G2012" s="224"/>
      <c r="H2012" s="224"/>
      <c r="I2012" s="224"/>
      <c r="J2012" s="224"/>
      <c r="K2012" s="224"/>
      <c r="L2012" s="224"/>
      <c r="M2012" s="133"/>
      <c r="V2012" s="3" t="s">
        <v>2023</v>
      </c>
      <c r="W2012" s="4">
        <v>1755</v>
      </c>
      <c r="AD2012"/>
      <c r="AE2012"/>
    </row>
    <row r="2013" spans="1:31" x14ac:dyDescent="0.25">
      <c r="A2013" s="28" t="s">
        <v>12444</v>
      </c>
      <c r="B2013" s="28"/>
      <c r="C2013" s="28" t="s">
        <v>4842</v>
      </c>
      <c r="D2013" s="29">
        <v>9320</v>
      </c>
      <c r="E2013" s="224"/>
      <c r="F2013" s="224"/>
      <c r="G2013" s="224"/>
      <c r="H2013" s="224"/>
      <c r="I2013" s="224"/>
      <c r="J2013" s="224"/>
      <c r="K2013" s="224"/>
      <c r="L2013" s="224"/>
      <c r="M2013" s="133"/>
      <c r="V2013" s="3" t="s">
        <v>2024</v>
      </c>
      <c r="W2013" s="4">
        <v>1755</v>
      </c>
      <c r="AD2013"/>
      <c r="AE2013"/>
    </row>
    <row r="2014" spans="1:31" x14ac:dyDescent="0.25">
      <c r="A2014" s="28" t="s">
        <v>12445</v>
      </c>
      <c r="B2014" s="28"/>
      <c r="C2014" s="28" t="s">
        <v>4843</v>
      </c>
      <c r="D2014" s="29">
        <v>9320</v>
      </c>
      <c r="E2014" s="224"/>
      <c r="F2014" s="224"/>
      <c r="G2014" s="224"/>
      <c r="H2014" s="224"/>
      <c r="I2014" s="224"/>
      <c r="J2014" s="224"/>
      <c r="K2014" s="224"/>
      <c r="L2014" s="224"/>
      <c r="M2014" s="133"/>
      <c r="V2014" s="3" t="s">
        <v>2025</v>
      </c>
      <c r="W2014" s="4">
        <v>1755</v>
      </c>
      <c r="AD2014"/>
      <c r="AE2014"/>
    </row>
    <row r="2015" spans="1:31" x14ac:dyDescent="0.25">
      <c r="A2015" s="28" t="s">
        <v>12446</v>
      </c>
      <c r="B2015" s="28"/>
      <c r="C2015" s="28" t="s">
        <v>4844</v>
      </c>
      <c r="D2015" s="29">
        <v>9320</v>
      </c>
      <c r="E2015" s="224"/>
      <c r="F2015" s="224"/>
      <c r="G2015" s="224"/>
      <c r="H2015" s="224"/>
      <c r="I2015" s="224"/>
      <c r="J2015" s="224"/>
      <c r="K2015" s="224"/>
      <c r="L2015" s="224"/>
      <c r="M2015" s="133"/>
      <c r="V2015" s="3" t="s">
        <v>2026</v>
      </c>
      <c r="W2015" s="4">
        <v>1755</v>
      </c>
      <c r="AD2015"/>
      <c r="AE2015"/>
    </row>
    <row r="2016" spans="1:31" x14ac:dyDescent="0.25">
      <c r="A2016" s="28" t="s">
        <v>12447</v>
      </c>
      <c r="B2016" s="28"/>
      <c r="C2016" s="28" t="s">
        <v>4845</v>
      </c>
      <c r="D2016" s="29">
        <v>9320</v>
      </c>
      <c r="E2016" s="224"/>
      <c r="F2016" s="224"/>
      <c r="G2016" s="224"/>
      <c r="H2016" s="224"/>
      <c r="I2016" s="224"/>
      <c r="J2016" s="224"/>
      <c r="K2016" s="224"/>
      <c r="L2016" s="224"/>
      <c r="M2016" s="133"/>
      <c r="V2016" s="3" t="s">
        <v>2027</v>
      </c>
      <c r="W2016" s="4">
        <v>1755</v>
      </c>
      <c r="AD2016"/>
      <c r="AE2016"/>
    </row>
    <row r="2017" spans="1:31" x14ac:dyDescent="0.25">
      <c r="A2017" s="28" t="s">
        <v>12448</v>
      </c>
      <c r="B2017" s="28"/>
      <c r="C2017" s="28" t="s">
        <v>4846</v>
      </c>
      <c r="D2017" s="29">
        <v>9322</v>
      </c>
      <c r="E2017" s="224"/>
      <c r="F2017" s="224"/>
      <c r="G2017" s="224"/>
      <c r="H2017" s="224"/>
      <c r="I2017" s="224"/>
      <c r="J2017" s="224"/>
      <c r="K2017" s="224"/>
      <c r="L2017" s="224"/>
      <c r="M2017" s="133"/>
      <c r="V2017" s="3" t="s">
        <v>2028</v>
      </c>
      <c r="W2017" s="4">
        <v>1755</v>
      </c>
      <c r="AD2017"/>
      <c r="AE2017"/>
    </row>
    <row r="2018" spans="1:31" x14ac:dyDescent="0.25">
      <c r="A2018" s="28" t="s">
        <v>12449</v>
      </c>
      <c r="B2018" s="28"/>
      <c r="C2018" s="28" t="s">
        <v>4847</v>
      </c>
      <c r="D2018" s="29">
        <v>9322</v>
      </c>
      <c r="E2018" s="224"/>
      <c r="F2018" s="224"/>
      <c r="G2018" s="224"/>
      <c r="H2018" s="224"/>
      <c r="I2018" s="224"/>
      <c r="J2018" s="224"/>
      <c r="K2018" s="224"/>
      <c r="L2018" s="224"/>
      <c r="M2018" s="133"/>
      <c r="V2018" s="3" t="s">
        <v>2029</v>
      </c>
      <c r="W2018" s="4">
        <v>1755</v>
      </c>
      <c r="AD2018"/>
      <c r="AE2018"/>
    </row>
    <row r="2019" spans="1:31" x14ac:dyDescent="0.25">
      <c r="A2019" s="28" t="s">
        <v>12450</v>
      </c>
      <c r="B2019" s="28"/>
      <c r="C2019" s="28" t="s">
        <v>4848</v>
      </c>
      <c r="D2019" s="29">
        <v>9322</v>
      </c>
      <c r="E2019" s="224"/>
      <c r="F2019" s="224"/>
      <c r="G2019" s="224"/>
      <c r="H2019" s="224"/>
      <c r="I2019" s="224"/>
      <c r="J2019" s="224"/>
      <c r="K2019" s="224"/>
      <c r="L2019" s="224"/>
      <c r="M2019" s="133"/>
      <c r="V2019" s="3" t="s">
        <v>2030</v>
      </c>
      <c r="W2019" s="4">
        <v>1755</v>
      </c>
      <c r="AD2019"/>
      <c r="AE2019"/>
    </row>
    <row r="2020" spans="1:31" x14ac:dyDescent="0.25">
      <c r="A2020" s="28" t="s">
        <v>12451</v>
      </c>
      <c r="B2020" s="28"/>
      <c r="C2020" s="28" t="s">
        <v>4849</v>
      </c>
      <c r="D2020" s="29">
        <v>9322</v>
      </c>
      <c r="E2020" s="224"/>
      <c r="F2020" s="224"/>
      <c r="G2020" s="224"/>
      <c r="H2020" s="224"/>
      <c r="I2020" s="224"/>
      <c r="J2020" s="224"/>
      <c r="K2020" s="224"/>
      <c r="L2020" s="224"/>
      <c r="M2020" s="133"/>
      <c r="V2020" s="3" t="s">
        <v>2031</v>
      </c>
      <c r="W2020" s="4">
        <v>1755</v>
      </c>
      <c r="AD2020"/>
      <c r="AE2020"/>
    </row>
    <row r="2021" spans="1:31" x14ac:dyDescent="0.25">
      <c r="A2021" s="28" t="s">
        <v>12452</v>
      </c>
      <c r="B2021" s="28"/>
      <c r="C2021" s="28" t="s">
        <v>4850</v>
      </c>
      <c r="D2021" s="29">
        <v>9322</v>
      </c>
      <c r="E2021" s="224"/>
      <c r="F2021" s="224"/>
      <c r="G2021" s="224"/>
      <c r="H2021" s="224"/>
      <c r="I2021" s="224"/>
      <c r="J2021" s="224"/>
      <c r="K2021" s="224"/>
      <c r="L2021" s="224"/>
      <c r="M2021" s="133"/>
      <c r="V2021" s="3" t="s">
        <v>2032</v>
      </c>
      <c r="W2021" s="4">
        <v>1755</v>
      </c>
      <c r="AD2021"/>
      <c r="AE2021"/>
    </row>
    <row r="2022" spans="1:31" x14ac:dyDescent="0.25">
      <c r="A2022" s="28" t="s">
        <v>12453</v>
      </c>
      <c r="B2022" s="28"/>
      <c r="C2022" s="28" t="s">
        <v>4851</v>
      </c>
      <c r="D2022" s="29">
        <v>9322</v>
      </c>
      <c r="E2022" s="224"/>
      <c r="F2022" s="224"/>
      <c r="G2022" s="224"/>
      <c r="H2022" s="224"/>
      <c r="I2022" s="224"/>
      <c r="J2022" s="224"/>
      <c r="K2022" s="224"/>
      <c r="L2022" s="224"/>
      <c r="M2022" s="133"/>
      <c r="V2022" s="3" t="s">
        <v>2033</v>
      </c>
      <c r="W2022" s="4">
        <v>1755</v>
      </c>
      <c r="AD2022"/>
      <c r="AE2022"/>
    </row>
    <row r="2023" spans="1:31" x14ac:dyDescent="0.25">
      <c r="A2023" s="28" t="s">
        <v>12454</v>
      </c>
      <c r="B2023" s="28"/>
      <c r="C2023" s="28" t="s">
        <v>4852</v>
      </c>
      <c r="D2023" s="29">
        <v>9324</v>
      </c>
      <c r="E2023" s="224"/>
      <c r="F2023" s="224"/>
      <c r="G2023" s="224"/>
      <c r="H2023" s="224"/>
      <c r="I2023" s="224"/>
      <c r="J2023" s="224"/>
      <c r="K2023" s="224"/>
      <c r="L2023" s="224"/>
      <c r="M2023" s="133"/>
      <c r="V2023" s="3" t="s">
        <v>2034</v>
      </c>
      <c r="W2023" s="4">
        <v>1755</v>
      </c>
      <c r="AD2023"/>
      <c r="AE2023"/>
    </row>
    <row r="2024" spans="1:31" x14ac:dyDescent="0.25">
      <c r="A2024" s="28" t="s">
        <v>12455</v>
      </c>
      <c r="B2024" s="28"/>
      <c r="C2024" s="28" t="s">
        <v>4853</v>
      </c>
      <c r="D2024" s="29">
        <v>9324</v>
      </c>
      <c r="E2024" s="224"/>
      <c r="F2024" s="224"/>
      <c r="G2024" s="224"/>
      <c r="H2024" s="224"/>
      <c r="I2024" s="224"/>
      <c r="J2024" s="224"/>
      <c r="K2024" s="224"/>
      <c r="L2024" s="224"/>
      <c r="M2024" s="133"/>
      <c r="V2024" s="3" t="s">
        <v>2035</v>
      </c>
      <c r="W2024" s="4">
        <v>1755</v>
      </c>
      <c r="AD2024"/>
      <c r="AE2024"/>
    </row>
    <row r="2025" spans="1:31" x14ac:dyDescent="0.25">
      <c r="A2025" s="28" t="s">
        <v>12456</v>
      </c>
      <c r="B2025" s="28"/>
      <c r="C2025" s="28" t="s">
        <v>4854</v>
      </c>
      <c r="D2025" s="29">
        <v>9324</v>
      </c>
      <c r="E2025" s="224"/>
      <c r="F2025" s="224"/>
      <c r="G2025" s="224"/>
      <c r="H2025" s="224"/>
      <c r="I2025" s="224"/>
      <c r="J2025" s="224"/>
      <c r="K2025" s="224"/>
      <c r="L2025" s="224"/>
      <c r="M2025" s="133"/>
      <c r="V2025" s="3" t="s">
        <v>2036</v>
      </c>
      <c r="W2025" s="4">
        <v>1755</v>
      </c>
      <c r="AD2025"/>
      <c r="AE2025"/>
    </row>
    <row r="2026" spans="1:31" x14ac:dyDescent="0.25">
      <c r="A2026" s="28" t="s">
        <v>12457</v>
      </c>
      <c r="B2026" s="28"/>
      <c r="C2026" s="28" t="s">
        <v>4855</v>
      </c>
      <c r="D2026" s="29">
        <v>9325</v>
      </c>
      <c r="E2026" s="224"/>
      <c r="F2026" s="224"/>
      <c r="G2026" s="224"/>
      <c r="H2026" s="224"/>
      <c r="I2026" s="224"/>
      <c r="J2026" s="224"/>
      <c r="K2026" s="224"/>
      <c r="L2026" s="224"/>
      <c r="M2026" s="133"/>
      <c r="V2026" s="3" t="s">
        <v>2037</v>
      </c>
      <c r="W2026" s="4">
        <v>1755</v>
      </c>
      <c r="AD2026"/>
      <c r="AE2026"/>
    </row>
    <row r="2027" spans="1:31" x14ac:dyDescent="0.25">
      <c r="A2027" s="28" t="s">
        <v>12458</v>
      </c>
      <c r="B2027" s="28"/>
      <c r="C2027" s="28" t="s">
        <v>4856</v>
      </c>
      <c r="D2027" s="29">
        <v>9325</v>
      </c>
      <c r="E2027" s="224"/>
      <c r="F2027" s="224"/>
      <c r="G2027" s="224"/>
      <c r="H2027" s="224"/>
      <c r="I2027" s="224"/>
      <c r="J2027" s="224"/>
      <c r="K2027" s="224"/>
      <c r="L2027" s="224"/>
      <c r="M2027" s="133"/>
      <c r="V2027" s="3" t="s">
        <v>2038</v>
      </c>
      <c r="W2027" s="4">
        <v>1755</v>
      </c>
      <c r="AD2027"/>
      <c r="AE2027"/>
    </row>
    <row r="2028" spans="1:31" x14ac:dyDescent="0.25">
      <c r="A2028" s="28" t="s">
        <v>12459</v>
      </c>
      <c r="B2028" s="28"/>
      <c r="C2028" s="28" t="s">
        <v>4857</v>
      </c>
      <c r="D2028" s="29">
        <v>9325</v>
      </c>
      <c r="E2028" s="224"/>
      <c r="F2028" s="224"/>
      <c r="G2028" s="224"/>
      <c r="H2028" s="224"/>
      <c r="I2028" s="224"/>
      <c r="J2028" s="224"/>
      <c r="K2028" s="224"/>
      <c r="L2028" s="224"/>
      <c r="M2028" s="133"/>
      <c r="V2028" s="3" t="s">
        <v>2039</v>
      </c>
      <c r="W2028" s="4">
        <v>1755</v>
      </c>
      <c r="AD2028"/>
      <c r="AE2028"/>
    </row>
    <row r="2029" spans="1:31" x14ac:dyDescent="0.25">
      <c r="A2029" s="28" t="s">
        <v>12460</v>
      </c>
      <c r="B2029" s="28"/>
      <c r="C2029" s="28" t="s">
        <v>4858</v>
      </c>
      <c r="D2029" s="29">
        <v>9325</v>
      </c>
      <c r="E2029" s="224"/>
      <c r="F2029" s="224"/>
      <c r="G2029" s="224"/>
      <c r="H2029" s="224"/>
      <c r="I2029" s="224"/>
      <c r="J2029" s="224"/>
      <c r="K2029" s="224"/>
      <c r="L2029" s="224"/>
      <c r="M2029" s="133"/>
      <c r="V2029" s="3" t="s">
        <v>2040</v>
      </c>
      <c r="W2029" s="4">
        <v>1755</v>
      </c>
      <c r="AD2029"/>
      <c r="AE2029"/>
    </row>
    <row r="2030" spans="1:31" x14ac:dyDescent="0.25">
      <c r="A2030" s="28" t="s">
        <v>12461</v>
      </c>
      <c r="B2030" s="28"/>
      <c r="C2030" s="28" t="s">
        <v>4859</v>
      </c>
      <c r="D2030" s="29">
        <v>9324</v>
      </c>
      <c r="E2030" s="224"/>
      <c r="F2030" s="224"/>
      <c r="G2030" s="224"/>
      <c r="H2030" s="224"/>
      <c r="I2030" s="224"/>
      <c r="J2030" s="224"/>
      <c r="K2030" s="224"/>
      <c r="L2030" s="224"/>
      <c r="M2030" s="133"/>
      <c r="V2030" s="3" t="s">
        <v>2041</v>
      </c>
      <c r="W2030" s="4">
        <v>1755</v>
      </c>
      <c r="AD2030"/>
      <c r="AE2030"/>
    </row>
    <row r="2031" spans="1:31" x14ac:dyDescent="0.25">
      <c r="A2031" s="28" t="s">
        <v>12462</v>
      </c>
      <c r="B2031" s="28"/>
      <c r="C2031" s="28" t="s">
        <v>4860</v>
      </c>
      <c r="D2031" s="29">
        <v>9324</v>
      </c>
      <c r="E2031" s="224"/>
      <c r="F2031" s="224"/>
      <c r="G2031" s="224"/>
      <c r="H2031" s="224"/>
      <c r="I2031" s="224"/>
      <c r="J2031" s="224"/>
      <c r="K2031" s="224"/>
      <c r="L2031" s="224"/>
      <c r="M2031" s="133"/>
      <c r="V2031" s="3" t="s">
        <v>2042</v>
      </c>
      <c r="W2031" s="4">
        <v>1755</v>
      </c>
      <c r="AD2031"/>
      <c r="AE2031"/>
    </row>
    <row r="2032" spans="1:31" x14ac:dyDescent="0.25">
      <c r="A2032" s="28" t="s">
        <v>12463</v>
      </c>
      <c r="B2032" s="28"/>
      <c r="C2032" s="28" t="s">
        <v>4861</v>
      </c>
      <c r="D2032" s="29">
        <v>9325</v>
      </c>
      <c r="E2032" s="224"/>
      <c r="F2032" s="224"/>
      <c r="G2032" s="224"/>
      <c r="H2032" s="224"/>
      <c r="I2032" s="224"/>
      <c r="J2032" s="224"/>
      <c r="K2032" s="224"/>
      <c r="L2032" s="224"/>
      <c r="M2032" s="133"/>
      <c r="V2032" s="3" t="s">
        <v>2043</v>
      </c>
      <c r="W2032" s="4">
        <v>1755</v>
      </c>
      <c r="AD2032"/>
      <c r="AE2032"/>
    </row>
    <row r="2033" spans="1:31" x14ac:dyDescent="0.25">
      <c r="A2033" s="28" t="s">
        <v>12464</v>
      </c>
      <c r="B2033" s="28"/>
      <c r="C2033" s="28" t="s">
        <v>4862</v>
      </c>
      <c r="D2033" s="29">
        <v>9325</v>
      </c>
      <c r="E2033" s="224"/>
      <c r="F2033" s="224"/>
      <c r="G2033" s="224"/>
      <c r="H2033" s="224"/>
      <c r="I2033" s="224"/>
      <c r="J2033" s="224"/>
      <c r="K2033" s="224"/>
      <c r="L2033" s="224"/>
      <c r="M2033" s="133"/>
      <c r="V2033" s="3" t="s">
        <v>2044</v>
      </c>
      <c r="W2033" s="4">
        <v>1755</v>
      </c>
      <c r="AD2033"/>
      <c r="AE2033"/>
    </row>
    <row r="2034" spans="1:31" x14ac:dyDescent="0.25">
      <c r="A2034" s="28" t="s">
        <v>12465</v>
      </c>
      <c r="B2034" s="28"/>
      <c r="C2034" s="28" t="s">
        <v>4863</v>
      </c>
      <c r="D2034" s="29">
        <v>9325</v>
      </c>
      <c r="E2034" s="224"/>
      <c r="F2034" s="224"/>
      <c r="G2034" s="224"/>
      <c r="H2034" s="224"/>
      <c r="I2034" s="224"/>
      <c r="J2034" s="224"/>
      <c r="K2034" s="224"/>
      <c r="L2034" s="224"/>
      <c r="M2034" s="133"/>
      <c r="V2034" s="3" t="s">
        <v>2045</v>
      </c>
      <c r="W2034" s="4">
        <v>1755</v>
      </c>
      <c r="AD2034"/>
      <c r="AE2034"/>
    </row>
    <row r="2035" spans="1:31" x14ac:dyDescent="0.25">
      <c r="A2035" s="28" t="s">
        <v>12466</v>
      </c>
      <c r="B2035" s="28"/>
      <c r="C2035" s="28" t="s">
        <v>4864</v>
      </c>
      <c r="D2035" s="29">
        <v>9325</v>
      </c>
      <c r="E2035" s="224"/>
      <c r="F2035" s="224"/>
      <c r="G2035" s="224"/>
      <c r="H2035" s="224"/>
      <c r="I2035" s="224"/>
      <c r="J2035" s="224"/>
      <c r="K2035" s="224"/>
      <c r="L2035" s="224"/>
      <c r="M2035" s="133"/>
      <c r="V2035" s="3" t="s">
        <v>2046</v>
      </c>
      <c r="W2035" s="4">
        <v>1755</v>
      </c>
      <c r="AD2035"/>
      <c r="AE2035"/>
    </row>
    <row r="2036" spans="1:31" x14ac:dyDescent="0.25">
      <c r="A2036" s="28" t="s">
        <v>12467</v>
      </c>
      <c r="B2036" s="28"/>
      <c r="C2036" s="28" t="s">
        <v>4865</v>
      </c>
      <c r="D2036" s="29">
        <v>9325</v>
      </c>
      <c r="E2036" s="224"/>
      <c r="F2036" s="224"/>
      <c r="G2036" s="224"/>
      <c r="H2036" s="224"/>
      <c r="I2036" s="224"/>
      <c r="J2036" s="224"/>
      <c r="K2036" s="224"/>
      <c r="L2036" s="224"/>
      <c r="M2036" s="133"/>
      <c r="V2036" s="3" t="s">
        <v>2047</v>
      </c>
      <c r="W2036" s="4">
        <v>1755</v>
      </c>
      <c r="AD2036"/>
      <c r="AE2036"/>
    </row>
    <row r="2037" spans="1:31" x14ac:dyDescent="0.25">
      <c r="A2037" s="28" t="s">
        <v>12468</v>
      </c>
      <c r="B2037" s="28"/>
      <c r="C2037" s="28" t="s">
        <v>4866</v>
      </c>
      <c r="D2037" s="29">
        <v>9324</v>
      </c>
      <c r="E2037" s="224"/>
      <c r="F2037" s="224"/>
      <c r="G2037" s="224"/>
      <c r="H2037" s="224"/>
      <c r="I2037" s="224"/>
      <c r="J2037" s="224"/>
      <c r="K2037" s="224"/>
      <c r="L2037" s="224"/>
      <c r="M2037" s="133"/>
      <c r="V2037" s="3" t="s">
        <v>2048</v>
      </c>
      <c r="W2037" s="4">
        <v>1755</v>
      </c>
      <c r="AD2037"/>
      <c r="AE2037"/>
    </row>
    <row r="2038" spans="1:31" x14ac:dyDescent="0.25">
      <c r="A2038" s="28" t="s">
        <v>12469</v>
      </c>
      <c r="B2038" s="28"/>
      <c r="C2038" s="28" t="s">
        <v>4867</v>
      </c>
      <c r="D2038" s="29">
        <v>9323</v>
      </c>
      <c r="E2038" s="224"/>
      <c r="F2038" s="224"/>
      <c r="G2038" s="224"/>
      <c r="H2038" s="224"/>
      <c r="I2038" s="224"/>
      <c r="J2038" s="224"/>
      <c r="K2038" s="224"/>
      <c r="L2038" s="224"/>
      <c r="M2038" s="133"/>
      <c r="V2038" s="3" t="s">
        <v>2049</v>
      </c>
      <c r="W2038" s="4">
        <v>1755</v>
      </c>
      <c r="AD2038"/>
      <c r="AE2038"/>
    </row>
    <row r="2039" spans="1:31" x14ac:dyDescent="0.25">
      <c r="A2039" s="28" t="s">
        <v>12470</v>
      </c>
      <c r="B2039" s="28"/>
      <c r="C2039" s="28" t="s">
        <v>4868</v>
      </c>
      <c r="D2039" s="29">
        <v>9325</v>
      </c>
      <c r="E2039" s="224"/>
      <c r="F2039" s="224"/>
      <c r="G2039" s="224"/>
      <c r="H2039" s="224"/>
      <c r="I2039" s="224"/>
      <c r="J2039" s="224"/>
      <c r="K2039" s="224"/>
      <c r="L2039" s="224"/>
      <c r="M2039" s="133"/>
      <c r="V2039" s="3" t="s">
        <v>2050</v>
      </c>
      <c r="W2039" s="4">
        <v>1755</v>
      </c>
      <c r="AD2039"/>
      <c r="AE2039"/>
    </row>
    <row r="2040" spans="1:31" x14ac:dyDescent="0.25">
      <c r="A2040" s="28" t="s">
        <v>12471</v>
      </c>
      <c r="B2040" s="28"/>
      <c r="C2040" s="28" t="s">
        <v>4869</v>
      </c>
      <c r="D2040" s="29">
        <v>9325</v>
      </c>
      <c r="E2040" s="224"/>
      <c r="F2040" s="224"/>
      <c r="G2040" s="224"/>
      <c r="H2040" s="224"/>
      <c r="I2040" s="224"/>
      <c r="J2040" s="224"/>
      <c r="K2040" s="224"/>
      <c r="L2040" s="224"/>
      <c r="M2040" s="133"/>
      <c r="V2040" s="3" t="s">
        <v>2051</v>
      </c>
      <c r="W2040" s="4">
        <v>1755</v>
      </c>
      <c r="AD2040"/>
      <c r="AE2040"/>
    </row>
    <row r="2041" spans="1:31" x14ac:dyDescent="0.25">
      <c r="A2041" s="28" t="s">
        <v>12472</v>
      </c>
      <c r="B2041" s="28"/>
      <c r="C2041" s="28" t="s">
        <v>4870</v>
      </c>
      <c r="D2041" s="29">
        <v>9325</v>
      </c>
      <c r="E2041" s="224"/>
      <c r="F2041" s="224"/>
      <c r="G2041" s="224"/>
      <c r="H2041" s="224"/>
      <c r="I2041" s="224"/>
      <c r="J2041" s="224"/>
      <c r="K2041" s="224"/>
      <c r="L2041" s="224"/>
      <c r="M2041" s="133"/>
      <c r="V2041" s="3" t="s">
        <v>2052</v>
      </c>
      <c r="W2041" s="4">
        <v>1755</v>
      </c>
      <c r="AD2041"/>
      <c r="AE2041"/>
    </row>
    <row r="2042" spans="1:31" x14ac:dyDescent="0.25">
      <c r="A2042" s="28" t="s">
        <v>12473</v>
      </c>
      <c r="B2042" s="28"/>
      <c r="C2042" s="28" t="s">
        <v>4871</v>
      </c>
      <c r="D2042" s="29">
        <v>9325</v>
      </c>
      <c r="E2042" s="224"/>
      <c r="F2042" s="224"/>
      <c r="G2042" s="224"/>
      <c r="H2042" s="224"/>
      <c r="I2042" s="224"/>
      <c r="J2042" s="224"/>
      <c r="K2042" s="224"/>
      <c r="L2042" s="224"/>
      <c r="M2042" s="133"/>
      <c r="V2042" s="3" t="s">
        <v>2053</v>
      </c>
      <c r="W2042" s="4">
        <v>1755</v>
      </c>
      <c r="AD2042"/>
      <c r="AE2042"/>
    </row>
    <row r="2043" spans="1:31" x14ac:dyDescent="0.25">
      <c r="A2043" s="28" t="s">
        <v>12474</v>
      </c>
      <c r="B2043" s="28"/>
      <c r="C2043" s="28" t="s">
        <v>4872</v>
      </c>
      <c r="D2043" s="29">
        <v>9325</v>
      </c>
      <c r="E2043" s="224"/>
      <c r="F2043" s="224"/>
      <c r="G2043" s="224"/>
      <c r="H2043" s="224"/>
      <c r="I2043" s="224"/>
      <c r="J2043" s="224"/>
      <c r="K2043" s="224"/>
      <c r="L2043" s="224"/>
      <c r="M2043" s="133"/>
      <c r="V2043" s="3" t="s">
        <v>2054</v>
      </c>
      <c r="W2043" s="4">
        <v>1755</v>
      </c>
      <c r="AD2043"/>
      <c r="AE2043"/>
    </row>
    <row r="2044" spans="1:31" x14ac:dyDescent="0.25">
      <c r="A2044" s="28" t="s">
        <v>12475</v>
      </c>
      <c r="B2044" s="28"/>
      <c r="C2044" s="28" t="s">
        <v>4873</v>
      </c>
      <c r="D2044" s="29">
        <v>9324</v>
      </c>
      <c r="E2044" s="224"/>
      <c r="F2044" s="224"/>
      <c r="G2044" s="224"/>
      <c r="H2044" s="224"/>
      <c r="I2044" s="224"/>
      <c r="J2044" s="224"/>
      <c r="K2044" s="224"/>
      <c r="L2044" s="224"/>
      <c r="M2044" s="133"/>
      <c r="V2044" s="3" t="s">
        <v>2055</v>
      </c>
      <c r="W2044" s="4">
        <v>1755</v>
      </c>
      <c r="AD2044"/>
      <c r="AE2044"/>
    </row>
    <row r="2045" spans="1:31" x14ac:dyDescent="0.25">
      <c r="A2045" s="28" t="s">
        <v>12476</v>
      </c>
      <c r="B2045" s="28"/>
      <c r="C2045" s="28" t="s">
        <v>4874</v>
      </c>
      <c r="D2045" s="29">
        <v>9326</v>
      </c>
      <c r="E2045" s="224"/>
      <c r="F2045" s="224"/>
      <c r="G2045" s="224"/>
      <c r="H2045" s="224"/>
      <c r="I2045" s="224"/>
      <c r="J2045" s="224"/>
      <c r="K2045" s="224"/>
      <c r="L2045" s="224"/>
      <c r="M2045" s="133"/>
      <c r="V2045" s="3" t="s">
        <v>2056</v>
      </c>
      <c r="W2045" s="4">
        <v>1755</v>
      </c>
      <c r="AD2045"/>
      <c r="AE2045"/>
    </row>
    <row r="2046" spans="1:31" x14ac:dyDescent="0.25">
      <c r="A2046" s="28" t="s">
        <v>12477</v>
      </c>
      <c r="B2046" s="28"/>
      <c r="C2046" s="28" t="s">
        <v>4875</v>
      </c>
      <c r="D2046" s="29">
        <v>9326</v>
      </c>
      <c r="E2046" s="224"/>
      <c r="F2046" s="224"/>
      <c r="G2046" s="224"/>
      <c r="H2046" s="224"/>
      <c r="I2046" s="224"/>
      <c r="J2046" s="224"/>
      <c r="K2046" s="224"/>
      <c r="L2046" s="224"/>
      <c r="M2046" s="133"/>
      <c r="V2046" s="3" t="s">
        <v>2057</v>
      </c>
      <c r="W2046" s="4">
        <v>1755</v>
      </c>
      <c r="AD2046"/>
      <c r="AE2046"/>
    </row>
    <row r="2047" spans="1:31" x14ac:dyDescent="0.25">
      <c r="A2047" s="28" t="s">
        <v>12478</v>
      </c>
      <c r="B2047" s="28"/>
      <c r="C2047" s="28" t="s">
        <v>4876</v>
      </c>
      <c r="D2047" s="29">
        <v>9326</v>
      </c>
      <c r="E2047" s="224"/>
      <c r="F2047" s="224"/>
      <c r="G2047" s="224"/>
      <c r="H2047" s="224"/>
      <c r="I2047" s="224"/>
      <c r="J2047" s="224"/>
      <c r="K2047" s="224"/>
      <c r="L2047" s="224"/>
      <c r="M2047" s="133"/>
      <c r="V2047" s="3" t="s">
        <v>2058</v>
      </c>
      <c r="W2047" s="4">
        <v>1755</v>
      </c>
      <c r="AD2047"/>
      <c r="AE2047"/>
    </row>
    <row r="2048" spans="1:31" x14ac:dyDescent="0.25">
      <c r="A2048" s="28" t="s">
        <v>12479</v>
      </c>
      <c r="B2048" s="28"/>
      <c r="C2048" s="28" t="s">
        <v>4877</v>
      </c>
      <c r="D2048" s="29">
        <v>9326</v>
      </c>
      <c r="E2048" s="224"/>
      <c r="F2048" s="224"/>
      <c r="G2048" s="224"/>
      <c r="H2048" s="224"/>
      <c r="I2048" s="224"/>
      <c r="J2048" s="224"/>
      <c r="K2048" s="224"/>
      <c r="L2048" s="224"/>
      <c r="M2048" s="133"/>
      <c r="V2048" s="3" t="s">
        <v>2059</v>
      </c>
      <c r="W2048" s="4">
        <v>1755</v>
      </c>
      <c r="AD2048"/>
      <c r="AE2048"/>
    </row>
    <row r="2049" spans="1:31" x14ac:dyDescent="0.25">
      <c r="A2049" s="28" t="s">
        <v>12480</v>
      </c>
      <c r="B2049" s="28"/>
      <c r="C2049" s="28" t="s">
        <v>4878</v>
      </c>
      <c r="D2049" s="29">
        <v>9326</v>
      </c>
      <c r="E2049" s="224"/>
      <c r="F2049" s="224"/>
      <c r="G2049" s="224"/>
      <c r="H2049" s="224"/>
      <c r="I2049" s="224"/>
      <c r="J2049" s="224"/>
      <c r="K2049" s="224"/>
      <c r="L2049" s="224"/>
      <c r="M2049" s="133"/>
      <c r="V2049" s="3" t="s">
        <v>2060</v>
      </c>
      <c r="W2049" s="4">
        <v>1755</v>
      </c>
      <c r="AD2049"/>
      <c r="AE2049"/>
    </row>
    <row r="2050" spans="1:31" x14ac:dyDescent="0.25">
      <c r="A2050" s="28" t="s">
        <v>12481</v>
      </c>
      <c r="B2050" s="28"/>
      <c r="C2050" s="28" t="s">
        <v>4879</v>
      </c>
      <c r="D2050" s="29">
        <v>9326</v>
      </c>
      <c r="E2050" s="224"/>
      <c r="F2050" s="224"/>
      <c r="G2050" s="224"/>
      <c r="H2050" s="224"/>
      <c r="I2050" s="224"/>
      <c r="J2050" s="224"/>
      <c r="K2050" s="224"/>
      <c r="L2050" s="224"/>
      <c r="M2050" s="133"/>
      <c r="V2050" s="3" t="s">
        <v>2061</v>
      </c>
      <c r="W2050" s="4">
        <v>1755</v>
      </c>
      <c r="AD2050"/>
      <c r="AE2050"/>
    </row>
    <row r="2051" spans="1:31" x14ac:dyDescent="0.25">
      <c r="A2051" s="28" t="s">
        <v>12482</v>
      </c>
      <c r="B2051" s="28"/>
      <c r="C2051" s="28" t="s">
        <v>4880</v>
      </c>
      <c r="D2051" s="29">
        <v>9325</v>
      </c>
      <c r="E2051" s="224"/>
      <c r="F2051" s="224"/>
      <c r="G2051" s="224"/>
      <c r="H2051" s="224"/>
      <c r="I2051" s="224"/>
      <c r="J2051" s="224"/>
      <c r="K2051" s="224"/>
      <c r="L2051" s="224"/>
      <c r="M2051" s="133"/>
      <c r="V2051" s="3" t="s">
        <v>2062</v>
      </c>
      <c r="W2051" s="4">
        <v>1755</v>
      </c>
      <c r="AD2051"/>
      <c r="AE2051"/>
    </row>
    <row r="2052" spans="1:31" x14ac:dyDescent="0.25">
      <c r="A2052" s="28" t="s">
        <v>12483</v>
      </c>
      <c r="B2052" s="28"/>
      <c r="C2052" s="28" t="s">
        <v>4881</v>
      </c>
      <c r="D2052" s="29">
        <v>9327</v>
      </c>
      <c r="E2052" s="224"/>
      <c r="F2052" s="224"/>
      <c r="G2052" s="224"/>
      <c r="H2052" s="224"/>
      <c r="I2052" s="224"/>
      <c r="J2052" s="224"/>
      <c r="K2052" s="224"/>
      <c r="L2052" s="224"/>
      <c r="M2052" s="133"/>
      <c r="V2052" s="3" t="s">
        <v>2063</v>
      </c>
      <c r="W2052" s="4">
        <v>1755</v>
      </c>
      <c r="AD2052"/>
      <c r="AE2052"/>
    </row>
    <row r="2053" spans="1:31" x14ac:dyDescent="0.25">
      <c r="A2053" s="28" t="s">
        <v>12484</v>
      </c>
      <c r="B2053" s="28"/>
      <c r="C2053" s="28" t="s">
        <v>4882</v>
      </c>
      <c r="D2053" s="29">
        <v>9326</v>
      </c>
      <c r="E2053" s="224"/>
      <c r="F2053" s="224"/>
      <c r="G2053" s="224"/>
      <c r="H2053" s="224"/>
      <c r="I2053" s="224"/>
      <c r="J2053" s="224"/>
      <c r="K2053" s="224"/>
      <c r="L2053" s="224"/>
      <c r="M2053" s="133"/>
      <c r="V2053" s="3" t="s">
        <v>2064</v>
      </c>
      <c r="W2053" s="4">
        <v>1755</v>
      </c>
      <c r="AD2053"/>
      <c r="AE2053"/>
    </row>
    <row r="2054" spans="1:31" x14ac:dyDescent="0.25">
      <c r="A2054" s="28" t="s">
        <v>12485</v>
      </c>
      <c r="B2054" s="28"/>
      <c r="C2054" s="28" t="s">
        <v>4883</v>
      </c>
      <c r="D2054" s="29">
        <v>9326</v>
      </c>
      <c r="E2054" s="224"/>
      <c r="F2054" s="224"/>
      <c r="G2054" s="224"/>
      <c r="H2054" s="224"/>
      <c r="I2054" s="224"/>
      <c r="J2054" s="224"/>
      <c r="K2054" s="224"/>
      <c r="L2054" s="224"/>
      <c r="M2054" s="133"/>
      <c r="V2054" s="3" t="s">
        <v>2065</v>
      </c>
      <c r="W2054" s="4">
        <v>1755</v>
      </c>
      <c r="AD2054"/>
      <c r="AE2054"/>
    </row>
    <row r="2055" spans="1:31" x14ac:dyDescent="0.25">
      <c r="A2055" s="28" t="s">
        <v>12486</v>
      </c>
      <c r="B2055" s="28"/>
      <c r="C2055" s="28" t="s">
        <v>4884</v>
      </c>
      <c r="D2055" s="29">
        <v>9326</v>
      </c>
      <c r="E2055" s="224"/>
      <c r="F2055" s="224"/>
      <c r="G2055" s="224"/>
      <c r="H2055" s="224"/>
      <c r="I2055" s="224"/>
      <c r="J2055" s="224"/>
      <c r="K2055" s="224"/>
      <c r="L2055" s="224"/>
      <c r="M2055" s="133"/>
      <c r="V2055" s="3" t="s">
        <v>2066</v>
      </c>
      <c r="W2055" s="4">
        <v>1755</v>
      </c>
      <c r="AD2055"/>
      <c r="AE2055"/>
    </row>
    <row r="2056" spans="1:31" x14ac:dyDescent="0.25">
      <c r="A2056" s="28" t="s">
        <v>12487</v>
      </c>
      <c r="B2056" s="28"/>
      <c r="C2056" s="28" t="s">
        <v>4885</v>
      </c>
      <c r="D2056" s="29">
        <v>9326</v>
      </c>
      <c r="E2056" s="224"/>
      <c r="F2056" s="224"/>
      <c r="G2056" s="224"/>
      <c r="H2056" s="224"/>
      <c r="I2056" s="224"/>
      <c r="J2056" s="224"/>
      <c r="K2056" s="224"/>
      <c r="L2056" s="224"/>
      <c r="M2056" s="133"/>
      <c r="V2056" s="3" t="s">
        <v>2067</v>
      </c>
      <c r="W2056" s="4">
        <v>1755</v>
      </c>
      <c r="AD2056"/>
      <c r="AE2056"/>
    </row>
    <row r="2057" spans="1:31" x14ac:dyDescent="0.25">
      <c r="A2057" s="28" t="s">
        <v>12488</v>
      </c>
      <c r="B2057" s="28"/>
      <c r="C2057" s="28" t="s">
        <v>4886</v>
      </c>
      <c r="D2057" s="29">
        <v>9326</v>
      </c>
      <c r="E2057" s="224"/>
      <c r="F2057" s="224"/>
      <c r="G2057" s="224"/>
      <c r="H2057" s="224"/>
      <c r="I2057" s="224"/>
      <c r="J2057" s="224"/>
      <c r="K2057" s="224"/>
      <c r="L2057" s="224"/>
      <c r="M2057" s="133"/>
      <c r="V2057" s="3" t="s">
        <v>2068</v>
      </c>
      <c r="W2057" s="4">
        <v>1755</v>
      </c>
      <c r="AD2057"/>
      <c r="AE2057"/>
    </row>
    <row r="2058" spans="1:31" x14ac:dyDescent="0.25">
      <c r="A2058" s="28" t="s">
        <v>12489</v>
      </c>
      <c r="B2058" s="28"/>
      <c r="C2058" s="28" t="s">
        <v>4887</v>
      </c>
      <c r="D2058" s="29">
        <v>9327</v>
      </c>
      <c r="E2058" s="224"/>
      <c r="F2058" s="224"/>
      <c r="G2058" s="224"/>
      <c r="H2058" s="224"/>
      <c r="I2058" s="224"/>
      <c r="J2058" s="224"/>
      <c r="K2058" s="224"/>
      <c r="L2058" s="224"/>
      <c r="M2058" s="133"/>
      <c r="V2058" s="3" t="s">
        <v>2069</v>
      </c>
      <c r="W2058" s="4">
        <v>1755</v>
      </c>
      <c r="AD2058"/>
      <c r="AE2058"/>
    </row>
    <row r="2059" spans="1:31" x14ac:dyDescent="0.25">
      <c r="A2059" s="28" t="s">
        <v>12490</v>
      </c>
      <c r="B2059" s="28"/>
      <c r="C2059" s="28" t="s">
        <v>4888</v>
      </c>
      <c r="D2059" s="29">
        <v>9327</v>
      </c>
      <c r="E2059" s="224"/>
      <c r="F2059" s="224"/>
      <c r="G2059" s="224"/>
      <c r="H2059" s="224"/>
      <c r="I2059" s="224"/>
      <c r="J2059" s="224"/>
      <c r="K2059" s="224"/>
      <c r="L2059" s="224"/>
      <c r="M2059" s="133"/>
      <c r="V2059" s="3" t="s">
        <v>2070</v>
      </c>
      <c r="W2059" s="4">
        <v>1755</v>
      </c>
      <c r="AD2059"/>
      <c r="AE2059"/>
    </row>
    <row r="2060" spans="1:31" x14ac:dyDescent="0.25">
      <c r="A2060" s="28" t="s">
        <v>12491</v>
      </c>
      <c r="B2060" s="28"/>
      <c r="C2060" s="28" t="s">
        <v>4889</v>
      </c>
      <c r="D2060" s="29">
        <v>9326</v>
      </c>
      <c r="E2060" s="224"/>
      <c r="F2060" s="224"/>
      <c r="G2060" s="224"/>
      <c r="H2060" s="224"/>
      <c r="I2060" s="224"/>
      <c r="J2060" s="224"/>
      <c r="K2060" s="224"/>
      <c r="L2060" s="224"/>
      <c r="M2060" s="133"/>
      <c r="V2060" s="3" t="s">
        <v>2071</v>
      </c>
      <c r="W2060" s="4">
        <v>1755</v>
      </c>
      <c r="AD2060"/>
      <c r="AE2060"/>
    </row>
    <row r="2061" spans="1:31" x14ac:dyDescent="0.25">
      <c r="A2061" s="28" t="s">
        <v>12492</v>
      </c>
      <c r="B2061" s="28"/>
      <c r="C2061" s="28" t="s">
        <v>4890</v>
      </c>
      <c r="D2061" s="29">
        <v>9326</v>
      </c>
      <c r="E2061" s="224"/>
      <c r="F2061" s="224"/>
      <c r="G2061" s="224"/>
      <c r="H2061" s="224"/>
      <c r="I2061" s="224"/>
      <c r="J2061" s="224"/>
      <c r="K2061" s="224"/>
      <c r="L2061" s="224"/>
      <c r="M2061" s="133"/>
      <c r="V2061" s="3" t="s">
        <v>2072</v>
      </c>
      <c r="W2061" s="4">
        <v>1755</v>
      </c>
      <c r="AD2061"/>
      <c r="AE2061"/>
    </row>
    <row r="2062" spans="1:31" x14ac:dyDescent="0.25">
      <c r="A2062" s="28" t="s">
        <v>12493</v>
      </c>
      <c r="B2062" s="28"/>
      <c r="C2062" s="28" t="s">
        <v>4891</v>
      </c>
      <c r="D2062" s="29">
        <v>9326</v>
      </c>
      <c r="E2062" s="224"/>
      <c r="F2062" s="224"/>
      <c r="G2062" s="224"/>
      <c r="H2062" s="224"/>
      <c r="I2062" s="224"/>
      <c r="J2062" s="224"/>
      <c r="K2062" s="224"/>
      <c r="L2062" s="224"/>
      <c r="M2062" s="133"/>
      <c r="V2062" s="3" t="s">
        <v>2073</v>
      </c>
      <c r="W2062" s="4">
        <v>1755</v>
      </c>
      <c r="AD2062"/>
      <c r="AE2062"/>
    </row>
    <row r="2063" spans="1:31" x14ac:dyDescent="0.25">
      <c r="A2063" s="28" t="s">
        <v>12494</v>
      </c>
      <c r="B2063" s="28"/>
      <c r="C2063" s="28" t="s">
        <v>4892</v>
      </c>
      <c r="D2063" s="29">
        <v>9325</v>
      </c>
      <c r="E2063" s="224"/>
      <c r="F2063" s="224"/>
      <c r="G2063" s="224"/>
      <c r="H2063" s="224"/>
      <c r="I2063" s="224"/>
      <c r="J2063" s="224"/>
      <c r="K2063" s="224"/>
      <c r="L2063" s="224"/>
      <c r="M2063" s="133"/>
      <c r="V2063" s="3" t="s">
        <v>2074</v>
      </c>
      <c r="W2063" s="4">
        <v>1755</v>
      </c>
      <c r="AD2063"/>
      <c r="AE2063"/>
    </row>
    <row r="2064" spans="1:31" x14ac:dyDescent="0.25">
      <c r="A2064" s="28" t="s">
        <v>12495</v>
      </c>
      <c r="B2064" s="28"/>
      <c r="C2064" s="28" t="s">
        <v>4893</v>
      </c>
      <c r="D2064" s="29">
        <v>9325</v>
      </c>
      <c r="E2064" s="224"/>
      <c r="F2064" s="224"/>
      <c r="G2064" s="224"/>
      <c r="H2064" s="224"/>
      <c r="I2064" s="224"/>
      <c r="J2064" s="224"/>
      <c r="K2064" s="224"/>
      <c r="L2064" s="224"/>
      <c r="M2064" s="133"/>
      <c r="V2064" s="3" t="s">
        <v>2075</v>
      </c>
      <c r="W2064" s="4">
        <v>1755</v>
      </c>
      <c r="AD2064"/>
      <c r="AE2064"/>
    </row>
    <row r="2065" spans="1:31" x14ac:dyDescent="0.25">
      <c r="A2065" s="28" t="s">
        <v>12496</v>
      </c>
      <c r="B2065" s="28"/>
      <c r="C2065" s="28" t="s">
        <v>4894</v>
      </c>
      <c r="D2065" s="29">
        <v>9326</v>
      </c>
      <c r="E2065" s="224"/>
      <c r="F2065" s="224"/>
      <c r="G2065" s="224"/>
      <c r="H2065" s="224"/>
      <c r="I2065" s="224"/>
      <c r="J2065" s="224"/>
      <c r="K2065" s="224"/>
      <c r="L2065" s="224"/>
      <c r="M2065" s="133"/>
      <c r="V2065" s="3" t="s">
        <v>2076</v>
      </c>
      <c r="W2065" s="4">
        <v>1755</v>
      </c>
      <c r="AD2065"/>
      <c r="AE2065"/>
    </row>
    <row r="2066" spans="1:31" x14ac:dyDescent="0.25">
      <c r="A2066" s="28" t="s">
        <v>12497</v>
      </c>
      <c r="B2066" s="28"/>
      <c r="C2066" s="28" t="s">
        <v>4895</v>
      </c>
      <c r="D2066" s="29">
        <v>9326</v>
      </c>
      <c r="E2066" s="224"/>
      <c r="F2066" s="224"/>
      <c r="G2066" s="224"/>
      <c r="H2066" s="224"/>
      <c r="I2066" s="224"/>
      <c r="J2066" s="224"/>
      <c r="K2066" s="224"/>
      <c r="L2066" s="224"/>
      <c r="M2066" s="133"/>
      <c r="V2066" s="3" t="s">
        <v>2077</v>
      </c>
      <c r="W2066" s="4">
        <v>1755</v>
      </c>
      <c r="AD2066"/>
      <c r="AE2066"/>
    </row>
    <row r="2067" spans="1:31" x14ac:dyDescent="0.25">
      <c r="A2067" s="28" t="s">
        <v>12498</v>
      </c>
      <c r="B2067" s="28"/>
      <c r="C2067" s="28" t="s">
        <v>4896</v>
      </c>
      <c r="D2067" s="29">
        <v>9326</v>
      </c>
      <c r="E2067" s="224"/>
      <c r="F2067" s="224"/>
      <c r="G2067" s="224"/>
      <c r="H2067" s="224"/>
      <c r="I2067" s="224"/>
      <c r="J2067" s="224"/>
      <c r="K2067" s="224"/>
      <c r="L2067" s="224"/>
      <c r="M2067" s="133"/>
      <c r="V2067" s="3" t="s">
        <v>2078</v>
      </c>
      <c r="W2067" s="4">
        <v>1755</v>
      </c>
      <c r="AD2067"/>
      <c r="AE2067"/>
    </row>
    <row r="2068" spans="1:31" x14ac:dyDescent="0.25">
      <c r="A2068" s="28" t="s">
        <v>12499</v>
      </c>
      <c r="B2068" s="28"/>
      <c r="C2068" s="28" t="s">
        <v>4897</v>
      </c>
      <c r="D2068" s="29">
        <v>9327</v>
      </c>
      <c r="E2068" s="224"/>
      <c r="F2068" s="224"/>
      <c r="G2068" s="224"/>
      <c r="H2068" s="224"/>
      <c r="I2068" s="224"/>
      <c r="J2068" s="224"/>
      <c r="K2068" s="224"/>
      <c r="L2068" s="224"/>
      <c r="M2068" s="133"/>
      <c r="V2068" s="3" t="s">
        <v>2079</v>
      </c>
      <c r="W2068" s="4">
        <v>1755</v>
      </c>
      <c r="AD2068"/>
      <c r="AE2068"/>
    </row>
    <row r="2069" spans="1:31" x14ac:dyDescent="0.25">
      <c r="A2069" s="28" t="s">
        <v>12500</v>
      </c>
      <c r="B2069" s="28"/>
      <c r="C2069" s="28" t="s">
        <v>4898</v>
      </c>
      <c r="D2069" s="29">
        <v>9327</v>
      </c>
      <c r="E2069" s="224"/>
      <c r="F2069" s="224"/>
      <c r="G2069" s="224"/>
      <c r="H2069" s="224"/>
      <c r="I2069" s="224"/>
      <c r="J2069" s="224"/>
      <c r="K2069" s="224"/>
      <c r="L2069" s="224"/>
      <c r="M2069" s="133"/>
      <c r="V2069" s="3" t="s">
        <v>2080</v>
      </c>
      <c r="W2069" s="4">
        <v>1755</v>
      </c>
      <c r="AD2069"/>
      <c r="AE2069"/>
    </row>
    <row r="2070" spans="1:31" x14ac:dyDescent="0.25">
      <c r="A2070" s="28" t="s">
        <v>12501</v>
      </c>
      <c r="B2070" s="28"/>
      <c r="C2070" s="28" t="s">
        <v>4899</v>
      </c>
      <c r="D2070" s="29">
        <v>9327</v>
      </c>
      <c r="E2070" s="224"/>
      <c r="F2070" s="224"/>
      <c r="G2070" s="224"/>
      <c r="H2070" s="224"/>
      <c r="I2070" s="224"/>
      <c r="J2070" s="224"/>
      <c r="K2070" s="224"/>
      <c r="L2070" s="224"/>
      <c r="M2070" s="133"/>
      <c r="V2070" s="3" t="s">
        <v>2081</v>
      </c>
      <c r="W2070" s="4">
        <v>1755</v>
      </c>
      <c r="AD2070"/>
      <c r="AE2070"/>
    </row>
    <row r="2071" spans="1:31" x14ac:dyDescent="0.25">
      <c r="A2071" s="28" t="s">
        <v>12502</v>
      </c>
      <c r="B2071" s="28"/>
      <c r="C2071" s="28" t="s">
        <v>4900</v>
      </c>
      <c r="D2071" s="29">
        <v>9327</v>
      </c>
      <c r="E2071" s="224"/>
      <c r="F2071" s="224"/>
      <c r="G2071" s="224"/>
      <c r="H2071" s="224"/>
      <c r="I2071" s="224"/>
      <c r="J2071" s="224"/>
      <c r="K2071" s="224"/>
      <c r="L2071" s="224"/>
      <c r="M2071" s="133"/>
      <c r="V2071" s="3" t="s">
        <v>2082</v>
      </c>
      <c r="W2071" s="4">
        <v>1755</v>
      </c>
      <c r="AD2071"/>
      <c r="AE2071"/>
    </row>
    <row r="2072" spans="1:31" x14ac:dyDescent="0.25">
      <c r="A2072" s="28" t="s">
        <v>12503</v>
      </c>
      <c r="B2072" s="28"/>
      <c r="C2072" s="28" t="s">
        <v>4901</v>
      </c>
      <c r="D2072" s="29">
        <v>9332</v>
      </c>
      <c r="E2072" s="224"/>
      <c r="F2072" s="224"/>
      <c r="G2072" s="224"/>
      <c r="H2072" s="224"/>
      <c r="I2072" s="224"/>
      <c r="J2072" s="224"/>
      <c r="K2072" s="224"/>
      <c r="L2072" s="224"/>
      <c r="M2072" s="133"/>
      <c r="V2072" s="3" t="s">
        <v>2083</v>
      </c>
      <c r="W2072" s="4">
        <v>1755</v>
      </c>
      <c r="AD2072"/>
      <c r="AE2072"/>
    </row>
    <row r="2073" spans="1:31" x14ac:dyDescent="0.25">
      <c r="A2073" s="28" t="s">
        <v>12504</v>
      </c>
      <c r="B2073" s="28"/>
      <c r="C2073" s="28" t="s">
        <v>4902</v>
      </c>
      <c r="D2073" s="29">
        <v>9245</v>
      </c>
      <c r="E2073" s="224"/>
      <c r="F2073" s="224"/>
      <c r="G2073" s="224"/>
      <c r="H2073" s="224"/>
      <c r="I2073" s="224"/>
      <c r="J2073" s="224"/>
      <c r="K2073" s="224"/>
      <c r="L2073" s="224"/>
      <c r="M2073" s="133"/>
      <c r="V2073" s="3" t="s">
        <v>2084</v>
      </c>
      <c r="W2073" s="4">
        <v>1755</v>
      </c>
      <c r="AD2073"/>
      <c r="AE2073"/>
    </row>
    <row r="2074" spans="1:31" x14ac:dyDescent="0.25">
      <c r="A2074" s="28" t="s">
        <v>12505</v>
      </c>
      <c r="B2074" s="28"/>
      <c r="C2074" s="28" t="s">
        <v>4903</v>
      </c>
      <c r="D2074" s="29">
        <v>9244</v>
      </c>
      <c r="E2074" s="224"/>
      <c r="F2074" s="224"/>
      <c r="G2074" s="224"/>
      <c r="H2074" s="224"/>
      <c r="I2074" s="224"/>
      <c r="J2074" s="224"/>
      <c r="K2074" s="224"/>
      <c r="L2074" s="224"/>
      <c r="M2074" s="133"/>
      <c r="V2074" s="3" t="s">
        <v>2085</v>
      </c>
      <c r="W2074" s="4">
        <v>1755</v>
      </c>
      <c r="AD2074"/>
      <c r="AE2074"/>
    </row>
    <row r="2075" spans="1:31" x14ac:dyDescent="0.25">
      <c r="A2075" s="28" t="s">
        <v>12506</v>
      </c>
      <c r="B2075" s="28"/>
      <c r="C2075" s="28" t="s">
        <v>4904</v>
      </c>
      <c r="D2075" s="29">
        <v>9226</v>
      </c>
      <c r="E2075" s="224"/>
      <c r="F2075" s="224"/>
      <c r="G2075" s="224"/>
      <c r="H2075" s="224"/>
      <c r="I2075" s="224"/>
      <c r="J2075" s="224"/>
      <c r="K2075" s="224"/>
      <c r="L2075" s="224"/>
      <c r="M2075" s="133"/>
      <c r="V2075" s="3" t="s">
        <v>2086</v>
      </c>
      <c r="W2075" s="4">
        <v>1755</v>
      </c>
      <c r="AD2075"/>
      <c r="AE2075"/>
    </row>
    <row r="2076" spans="1:31" x14ac:dyDescent="0.25">
      <c r="A2076" s="28" t="s">
        <v>12507</v>
      </c>
      <c r="B2076" s="28"/>
      <c r="C2076" s="28" t="s">
        <v>4905</v>
      </c>
      <c r="D2076" s="29">
        <v>9224</v>
      </c>
      <c r="E2076" s="224"/>
      <c r="F2076" s="224"/>
      <c r="G2076" s="224"/>
      <c r="H2076" s="224"/>
      <c r="I2076" s="224"/>
      <c r="J2076" s="224"/>
      <c r="K2076" s="224"/>
      <c r="L2076" s="224"/>
      <c r="M2076" s="133"/>
      <c r="V2076" s="3" t="s">
        <v>2087</v>
      </c>
      <c r="W2076" s="4">
        <v>1755</v>
      </c>
      <c r="AD2076"/>
      <c r="AE2076"/>
    </row>
    <row r="2077" spans="1:31" x14ac:dyDescent="0.25">
      <c r="A2077" s="28" t="s">
        <v>12508</v>
      </c>
      <c r="B2077" s="28"/>
      <c r="C2077" s="28" t="s">
        <v>4906</v>
      </c>
      <c r="D2077" s="29">
        <v>9229</v>
      </c>
      <c r="E2077" s="224"/>
      <c r="F2077" s="224"/>
      <c r="G2077" s="224"/>
      <c r="H2077" s="224"/>
      <c r="I2077" s="224"/>
      <c r="J2077" s="224"/>
      <c r="K2077" s="224"/>
      <c r="L2077" s="224"/>
      <c r="M2077" s="133"/>
      <c r="V2077" s="3" t="s">
        <v>2088</v>
      </c>
      <c r="W2077" s="4">
        <v>1755</v>
      </c>
      <c r="AD2077"/>
      <c r="AE2077"/>
    </row>
    <row r="2078" spans="1:31" x14ac:dyDescent="0.25">
      <c r="A2078" s="28" t="s">
        <v>12509</v>
      </c>
      <c r="B2078" s="28"/>
      <c r="C2078" s="28" t="s">
        <v>4907</v>
      </c>
      <c r="D2078" s="29">
        <v>9229</v>
      </c>
      <c r="E2078" s="224"/>
      <c r="F2078" s="224"/>
      <c r="G2078" s="224"/>
      <c r="H2078" s="224"/>
      <c r="I2078" s="224"/>
      <c r="J2078" s="224"/>
      <c r="K2078" s="224"/>
      <c r="L2078" s="224"/>
      <c r="M2078" s="133"/>
      <c r="V2078" s="3" t="s">
        <v>2089</v>
      </c>
      <c r="W2078" s="4">
        <v>1755</v>
      </c>
      <c r="AD2078"/>
      <c r="AE2078"/>
    </row>
    <row r="2079" spans="1:31" x14ac:dyDescent="0.25">
      <c r="A2079" s="28" t="s">
        <v>12510</v>
      </c>
      <c r="B2079" s="28"/>
      <c r="C2079" s="28" t="s">
        <v>4908</v>
      </c>
      <c r="D2079" s="29">
        <v>9217</v>
      </c>
      <c r="E2079" s="224"/>
      <c r="F2079" s="224"/>
      <c r="G2079" s="224"/>
      <c r="H2079" s="224"/>
      <c r="I2079" s="224"/>
      <c r="J2079" s="224"/>
      <c r="K2079" s="224"/>
      <c r="L2079" s="224"/>
      <c r="M2079" s="133"/>
      <c r="V2079" s="3" t="s">
        <v>2090</v>
      </c>
      <c r="W2079" s="4">
        <v>1755</v>
      </c>
      <c r="AD2079"/>
      <c r="AE2079"/>
    </row>
    <row r="2080" spans="1:31" x14ac:dyDescent="0.25">
      <c r="A2080" s="28" t="s">
        <v>12511</v>
      </c>
      <c r="B2080" s="28"/>
      <c r="C2080" s="28" t="s">
        <v>4909</v>
      </c>
      <c r="D2080" s="29">
        <v>9235</v>
      </c>
      <c r="E2080" s="224"/>
      <c r="F2080" s="224"/>
      <c r="G2080" s="224"/>
      <c r="H2080" s="224"/>
      <c r="I2080" s="224"/>
      <c r="J2080" s="224"/>
      <c r="K2080" s="224"/>
      <c r="L2080" s="224"/>
      <c r="M2080" s="133"/>
      <c r="V2080" s="3" t="s">
        <v>2091</v>
      </c>
      <c r="W2080" s="4">
        <v>1755</v>
      </c>
      <c r="AD2080"/>
      <c r="AE2080"/>
    </row>
    <row r="2081" spans="1:31" x14ac:dyDescent="0.25">
      <c r="A2081" s="28" t="s">
        <v>12512</v>
      </c>
      <c r="B2081" s="28"/>
      <c r="C2081" s="28" t="s">
        <v>4910</v>
      </c>
      <c r="D2081" s="29">
        <v>9296</v>
      </c>
      <c r="E2081" s="224"/>
      <c r="F2081" s="224"/>
      <c r="G2081" s="224"/>
      <c r="H2081" s="224"/>
      <c r="I2081" s="224"/>
      <c r="J2081" s="224"/>
      <c r="K2081" s="224"/>
      <c r="L2081" s="224"/>
      <c r="M2081" s="133"/>
      <c r="V2081" s="3" t="s">
        <v>2092</v>
      </c>
      <c r="W2081" s="4">
        <v>1755</v>
      </c>
      <c r="AD2081"/>
      <c r="AE2081"/>
    </row>
    <row r="2082" spans="1:31" x14ac:dyDescent="0.25">
      <c r="A2082" s="28" t="s">
        <v>12513</v>
      </c>
      <c r="B2082" s="28"/>
      <c r="C2082" s="28" t="s">
        <v>4911</v>
      </c>
      <c r="D2082" s="29">
        <v>9302</v>
      </c>
      <c r="E2082" s="224"/>
      <c r="F2082" s="224"/>
      <c r="G2082" s="224"/>
      <c r="H2082" s="224"/>
      <c r="I2082" s="224"/>
      <c r="J2082" s="224"/>
      <c r="K2082" s="224"/>
      <c r="L2082" s="224"/>
      <c r="M2082" s="133"/>
      <c r="V2082" s="3" t="s">
        <v>2093</v>
      </c>
      <c r="W2082" s="4">
        <v>1755</v>
      </c>
      <c r="AD2082"/>
      <c r="AE2082"/>
    </row>
    <row r="2083" spans="1:31" x14ac:dyDescent="0.25">
      <c r="A2083" s="28" t="s">
        <v>12514</v>
      </c>
      <c r="B2083" s="28"/>
      <c r="C2083" s="28" t="s">
        <v>4912</v>
      </c>
      <c r="D2083" s="29">
        <v>9375</v>
      </c>
      <c r="E2083" s="224"/>
      <c r="F2083" s="224"/>
      <c r="G2083" s="224"/>
      <c r="H2083" s="224"/>
      <c r="I2083" s="224"/>
      <c r="J2083" s="224"/>
      <c r="K2083" s="224"/>
      <c r="L2083" s="224"/>
      <c r="M2083" s="133"/>
      <c r="V2083" s="3" t="s">
        <v>2094</v>
      </c>
      <c r="W2083" s="4">
        <v>1755</v>
      </c>
      <c r="AD2083"/>
      <c r="AE2083"/>
    </row>
    <row r="2084" spans="1:31" x14ac:dyDescent="0.25">
      <c r="A2084" s="28" t="s">
        <v>12515</v>
      </c>
      <c r="B2084" s="28"/>
      <c r="C2084" s="28" t="s">
        <v>4913</v>
      </c>
      <c r="D2084" s="29">
        <v>9363</v>
      </c>
      <c r="E2084" s="224"/>
      <c r="F2084" s="224"/>
      <c r="G2084" s="224"/>
      <c r="H2084" s="224"/>
      <c r="I2084" s="224"/>
      <c r="J2084" s="224"/>
      <c r="K2084" s="224"/>
      <c r="L2084" s="224"/>
      <c r="M2084" s="133"/>
      <c r="V2084" s="3" t="s">
        <v>2095</v>
      </c>
      <c r="W2084" s="4">
        <v>1755</v>
      </c>
      <c r="AD2084"/>
      <c r="AE2084"/>
    </row>
    <row r="2085" spans="1:31" x14ac:dyDescent="0.25">
      <c r="A2085" s="28" t="s">
        <v>12516</v>
      </c>
      <c r="B2085" s="28"/>
      <c r="C2085" s="28" t="s">
        <v>4914</v>
      </c>
      <c r="D2085" s="29">
        <v>9361</v>
      </c>
      <c r="E2085" s="224"/>
      <c r="F2085" s="224"/>
      <c r="G2085" s="224"/>
      <c r="H2085" s="224"/>
      <c r="I2085" s="224"/>
      <c r="J2085" s="224"/>
      <c r="K2085" s="224"/>
      <c r="L2085" s="224"/>
      <c r="M2085" s="133"/>
      <c r="V2085" s="3" t="s">
        <v>2096</v>
      </c>
      <c r="W2085" s="4">
        <v>1755</v>
      </c>
      <c r="AD2085"/>
      <c r="AE2085"/>
    </row>
    <row r="2086" spans="1:31" x14ac:dyDescent="0.25">
      <c r="A2086" s="28" t="s">
        <v>12517</v>
      </c>
      <c r="B2086" s="28"/>
      <c r="C2086" s="28" t="s">
        <v>4915</v>
      </c>
      <c r="D2086" s="29">
        <v>9357</v>
      </c>
      <c r="E2086" s="224"/>
      <c r="F2086" s="224"/>
      <c r="G2086" s="224"/>
      <c r="H2086" s="224"/>
      <c r="I2086" s="224"/>
      <c r="J2086" s="224"/>
      <c r="K2086" s="224"/>
      <c r="L2086" s="224"/>
      <c r="M2086" s="133"/>
      <c r="V2086" s="3" t="s">
        <v>2097</v>
      </c>
      <c r="W2086" s="4">
        <v>1755</v>
      </c>
      <c r="AD2086"/>
      <c r="AE2086"/>
    </row>
    <row r="2087" spans="1:31" x14ac:dyDescent="0.25">
      <c r="A2087" s="28" t="s">
        <v>12518</v>
      </c>
      <c r="B2087" s="28"/>
      <c r="C2087" s="28" t="s">
        <v>4916</v>
      </c>
      <c r="D2087" s="29">
        <v>9345</v>
      </c>
      <c r="E2087" s="224"/>
      <c r="F2087" s="224"/>
      <c r="G2087" s="224"/>
      <c r="H2087" s="224"/>
      <c r="I2087" s="224"/>
      <c r="J2087" s="224"/>
      <c r="K2087" s="224"/>
      <c r="L2087" s="224"/>
      <c r="M2087" s="133"/>
      <c r="V2087" s="3" t="s">
        <v>2098</v>
      </c>
      <c r="W2087" s="4">
        <v>1755</v>
      </c>
      <c r="AD2087"/>
      <c r="AE2087"/>
    </row>
    <row r="2088" spans="1:31" x14ac:dyDescent="0.25">
      <c r="A2088" s="28" t="s">
        <v>12519</v>
      </c>
      <c r="B2088" s="28"/>
      <c r="C2088" s="28" t="s">
        <v>4917</v>
      </c>
      <c r="D2088" s="29">
        <v>9325</v>
      </c>
      <c r="E2088" s="224"/>
      <c r="F2088" s="224"/>
      <c r="G2088" s="224"/>
      <c r="H2088" s="224"/>
      <c r="I2088" s="224"/>
      <c r="J2088" s="224"/>
      <c r="K2088" s="224"/>
      <c r="L2088" s="224"/>
      <c r="M2088" s="133"/>
      <c r="V2088" s="3" t="s">
        <v>2099</v>
      </c>
      <c r="W2088" s="4">
        <v>1755</v>
      </c>
      <c r="AD2088"/>
      <c r="AE2088"/>
    </row>
    <row r="2089" spans="1:31" x14ac:dyDescent="0.25">
      <c r="A2089" s="28" t="s">
        <v>12520</v>
      </c>
      <c r="B2089" s="28"/>
      <c r="C2089" s="28" t="s">
        <v>4918</v>
      </c>
      <c r="D2089" s="29">
        <v>9380</v>
      </c>
      <c r="E2089" s="224"/>
      <c r="F2089" s="224"/>
      <c r="G2089" s="224"/>
      <c r="H2089" s="224"/>
      <c r="I2089" s="224"/>
      <c r="J2089" s="224"/>
      <c r="K2089" s="224"/>
      <c r="L2089" s="224"/>
      <c r="M2089" s="133"/>
      <c r="V2089" s="3" t="s">
        <v>2100</v>
      </c>
      <c r="W2089" s="4">
        <v>1755</v>
      </c>
      <c r="AD2089"/>
      <c r="AE2089"/>
    </row>
    <row r="2090" spans="1:31" x14ac:dyDescent="0.25">
      <c r="A2090" s="28" t="s">
        <v>12521</v>
      </c>
      <c r="B2090" s="28"/>
      <c r="C2090" s="28" t="s">
        <v>4919</v>
      </c>
      <c r="D2090" s="29">
        <v>9327</v>
      </c>
      <c r="E2090" s="224"/>
      <c r="F2090" s="224"/>
      <c r="G2090" s="224"/>
      <c r="H2090" s="224"/>
      <c r="I2090" s="224"/>
      <c r="J2090" s="224"/>
      <c r="K2090" s="224"/>
      <c r="L2090" s="224"/>
      <c r="M2090" s="133"/>
      <c r="V2090" s="3" t="s">
        <v>2101</v>
      </c>
      <c r="W2090" s="4">
        <v>1755</v>
      </c>
      <c r="AD2090"/>
      <c r="AE2090"/>
    </row>
    <row r="2091" spans="1:31" x14ac:dyDescent="0.25">
      <c r="A2091" s="28" t="s">
        <v>12522</v>
      </c>
      <c r="B2091" s="28"/>
      <c r="C2091" s="28" t="s">
        <v>4920</v>
      </c>
      <c r="D2091" s="29">
        <v>9337</v>
      </c>
      <c r="E2091" s="224"/>
      <c r="F2091" s="224"/>
      <c r="G2091" s="224"/>
      <c r="H2091" s="224"/>
      <c r="I2091" s="224"/>
      <c r="J2091" s="224"/>
      <c r="K2091" s="224"/>
      <c r="L2091" s="224"/>
      <c r="M2091" s="133"/>
      <c r="V2091" s="3" t="s">
        <v>2102</v>
      </c>
      <c r="W2091" s="4">
        <v>1755</v>
      </c>
      <c r="AD2091"/>
      <c r="AE2091"/>
    </row>
    <row r="2092" spans="1:31" x14ac:dyDescent="0.25">
      <c r="A2092" s="28" t="s">
        <v>12523</v>
      </c>
      <c r="B2092" s="28"/>
      <c r="C2092" s="28" t="s">
        <v>4921</v>
      </c>
      <c r="D2092" s="29">
        <v>9339</v>
      </c>
      <c r="E2092" s="224"/>
      <c r="F2092" s="224"/>
      <c r="G2092" s="224"/>
      <c r="H2092" s="224"/>
      <c r="I2092" s="224"/>
      <c r="J2092" s="224"/>
      <c r="K2092" s="224"/>
      <c r="L2092" s="224"/>
      <c r="M2092" s="133"/>
      <c r="V2092" s="3" t="s">
        <v>2103</v>
      </c>
      <c r="W2092" s="4">
        <v>1755</v>
      </c>
      <c r="AD2092"/>
      <c r="AE2092"/>
    </row>
    <row r="2093" spans="1:31" x14ac:dyDescent="0.25">
      <c r="A2093" s="28" t="s">
        <v>12524</v>
      </c>
      <c r="B2093" s="28"/>
      <c r="C2093" s="28" t="s">
        <v>4922</v>
      </c>
      <c r="D2093" s="29">
        <v>9330</v>
      </c>
      <c r="E2093" s="224"/>
      <c r="F2093" s="224"/>
      <c r="G2093" s="224"/>
      <c r="H2093" s="224"/>
      <c r="I2093" s="224"/>
      <c r="J2093" s="224"/>
      <c r="K2093" s="224"/>
      <c r="L2093" s="224"/>
      <c r="M2093" s="133"/>
      <c r="V2093" s="3" t="s">
        <v>2104</v>
      </c>
      <c r="W2093" s="4">
        <v>1755</v>
      </c>
      <c r="AD2093"/>
      <c r="AE2093"/>
    </row>
    <row r="2094" spans="1:31" x14ac:dyDescent="0.25">
      <c r="A2094" s="28" t="s">
        <v>12525</v>
      </c>
      <c r="B2094" s="28"/>
      <c r="C2094" s="28" t="s">
        <v>4923</v>
      </c>
      <c r="D2094" s="29">
        <v>9324</v>
      </c>
      <c r="E2094" s="224"/>
      <c r="F2094" s="224"/>
      <c r="G2094" s="224"/>
      <c r="H2094" s="224"/>
      <c r="I2094" s="224"/>
      <c r="J2094" s="224"/>
      <c r="K2094" s="224"/>
      <c r="L2094" s="224"/>
      <c r="M2094" s="133"/>
      <c r="V2094" s="3" t="s">
        <v>2105</v>
      </c>
      <c r="W2094" s="4">
        <v>1755</v>
      </c>
      <c r="AD2094"/>
      <c r="AE2094"/>
    </row>
    <row r="2095" spans="1:31" x14ac:dyDescent="0.25">
      <c r="A2095" s="28" t="s">
        <v>12526</v>
      </c>
      <c r="B2095" s="28"/>
      <c r="C2095" s="28" t="s">
        <v>4924</v>
      </c>
      <c r="D2095" s="29">
        <v>9318</v>
      </c>
      <c r="E2095" s="224"/>
      <c r="F2095" s="224"/>
      <c r="G2095" s="224"/>
      <c r="H2095" s="224"/>
      <c r="I2095" s="224"/>
      <c r="J2095" s="224"/>
      <c r="K2095" s="224"/>
      <c r="L2095" s="224"/>
      <c r="M2095" s="133"/>
      <c r="V2095" s="3" t="s">
        <v>2106</v>
      </c>
      <c r="W2095" s="4">
        <v>1755</v>
      </c>
      <c r="AD2095"/>
      <c r="AE2095"/>
    </row>
    <row r="2096" spans="1:31" x14ac:dyDescent="0.25">
      <c r="A2096" s="28" t="s">
        <v>12527</v>
      </c>
      <c r="B2096" s="28"/>
      <c r="C2096" s="28" t="s">
        <v>4925</v>
      </c>
      <c r="D2096" s="29">
        <v>9330</v>
      </c>
      <c r="E2096" s="224"/>
      <c r="F2096" s="224"/>
      <c r="G2096" s="224"/>
      <c r="H2096" s="224"/>
      <c r="I2096" s="224"/>
      <c r="J2096" s="224"/>
      <c r="K2096" s="224"/>
      <c r="L2096" s="224"/>
      <c r="M2096" s="133"/>
      <c r="V2096" s="3" t="s">
        <v>2107</v>
      </c>
      <c r="W2096" s="4">
        <v>1755</v>
      </c>
      <c r="AD2096"/>
      <c r="AE2096"/>
    </row>
    <row r="2097" spans="1:31" x14ac:dyDescent="0.25">
      <c r="A2097" s="28" t="s">
        <v>12528</v>
      </c>
      <c r="B2097" s="28"/>
      <c r="C2097" s="28" t="s">
        <v>4926</v>
      </c>
      <c r="D2097" s="29">
        <v>9503</v>
      </c>
      <c r="E2097" s="224"/>
      <c r="F2097" s="224"/>
      <c r="G2097" s="224"/>
      <c r="H2097" s="224"/>
      <c r="I2097" s="224"/>
      <c r="J2097" s="224"/>
      <c r="K2097" s="224"/>
      <c r="L2097" s="224"/>
      <c r="M2097" s="133"/>
      <c r="V2097" s="3" t="s">
        <v>2108</v>
      </c>
      <c r="W2097" s="4">
        <v>1755</v>
      </c>
      <c r="AD2097"/>
      <c r="AE2097"/>
    </row>
    <row r="2098" spans="1:31" x14ac:dyDescent="0.25">
      <c r="A2098" s="28" t="s">
        <v>12529</v>
      </c>
      <c r="B2098" s="28"/>
      <c r="C2098" s="28" t="s">
        <v>4927</v>
      </c>
      <c r="D2098" s="29">
        <v>9411</v>
      </c>
      <c r="E2098" s="224"/>
      <c r="F2098" s="224"/>
      <c r="G2098" s="224"/>
      <c r="H2098" s="224"/>
      <c r="I2098" s="224"/>
      <c r="J2098" s="224"/>
      <c r="K2098" s="224"/>
      <c r="L2098" s="224"/>
      <c r="M2098" s="133"/>
      <c r="V2098" s="3" t="s">
        <v>2109</v>
      </c>
      <c r="W2098" s="4">
        <v>1755</v>
      </c>
      <c r="AD2098"/>
      <c r="AE2098"/>
    </row>
    <row r="2099" spans="1:31" x14ac:dyDescent="0.25">
      <c r="A2099" s="28" t="s">
        <v>12530</v>
      </c>
      <c r="B2099" s="28"/>
      <c r="C2099" s="28" t="s">
        <v>4928</v>
      </c>
      <c r="D2099" s="29">
        <v>9415</v>
      </c>
      <c r="E2099" s="224"/>
      <c r="F2099" s="224"/>
      <c r="G2099" s="224"/>
      <c r="H2099" s="224"/>
      <c r="I2099" s="224"/>
      <c r="J2099" s="224"/>
      <c r="K2099" s="224"/>
      <c r="L2099" s="224"/>
      <c r="M2099" s="133"/>
      <c r="V2099" s="3" t="s">
        <v>2110</v>
      </c>
      <c r="W2099" s="4">
        <v>1755</v>
      </c>
      <c r="AD2099"/>
      <c r="AE2099"/>
    </row>
    <row r="2100" spans="1:31" x14ac:dyDescent="0.25">
      <c r="A2100" s="28" t="s">
        <v>12531</v>
      </c>
      <c r="B2100" s="28"/>
      <c r="C2100" s="28" t="s">
        <v>4929</v>
      </c>
      <c r="D2100" s="29">
        <v>9482</v>
      </c>
      <c r="E2100" s="224"/>
      <c r="F2100" s="224"/>
      <c r="G2100" s="224"/>
      <c r="H2100" s="224"/>
      <c r="I2100" s="224"/>
      <c r="J2100" s="224"/>
      <c r="K2100" s="224"/>
      <c r="L2100" s="224"/>
      <c r="M2100" s="133"/>
      <c r="V2100" s="3" t="s">
        <v>2111</v>
      </c>
      <c r="W2100" s="4">
        <v>1755</v>
      </c>
      <c r="AD2100"/>
      <c r="AE2100"/>
    </row>
    <row r="2101" spans="1:31" x14ac:dyDescent="0.25">
      <c r="A2101" s="28" t="s">
        <v>12532</v>
      </c>
      <c r="B2101" s="28"/>
      <c r="C2101" s="28" t="s">
        <v>4930</v>
      </c>
      <c r="D2101" s="29">
        <v>9439</v>
      </c>
      <c r="E2101" s="224"/>
      <c r="F2101" s="224"/>
      <c r="G2101" s="224"/>
      <c r="H2101" s="224"/>
      <c r="I2101" s="224"/>
      <c r="J2101" s="224"/>
      <c r="K2101" s="224"/>
      <c r="L2101" s="224"/>
      <c r="M2101" s="133"/>
      <c r="V2101" s="3" t="s">
        <v>2112</v>
      </c>
      <c r="W2101" s="4">
        <v>1755</v>
      </c>
      <c r="AD2101"/>
      <c r="AE2101"/>
    </row>
    <row r="2102" spans="1:31" x14ac:dyDescent="0.25">
      <c r="A2102" s="28" t="s">
        <v>12533</v>
      </c>
      <c r="B2102" s="28"/>
      <c r="C2102" s="28" t="s">
        <v>4931</v>
      </c>
      <c r="D2102" s="29">
        <v>9431</v>
      </c>
      <c r="E2102" s="224"/>
      <c r="F2102" s="224"/>
      <c r="G2102" s="224"/>
      <c r="H2102" s="224"/>
      <c r="I2102" s="224"/>
      <c r="J2102" s="224"/>
      <c r="K2102" s="224"/>
      <c r="L2102" s="224"/>
      <c r="M2102" s="133"/>
      <c r="V2102" s="3" t="s">
        <v>2113</v>
      </c>
      <c r="W2102" s="4">
        <v>1755</v>
      </c>
      <c r="AD2102"/>
      <c r="AE2102"/>
    </row>
    <row r="2103" spans="1:31" x14ac:dyDescent="0.25">
      <c r="A2103" s="28" t="s">
        <v>12534</v>
      </c>
      <c r="B2103" s="28"/>
      <c r="C2103" s="28" t="s">
        <v>4932</v>
      </c>
      <c r="D2103" s="29">
        <v>9446</v>
      </c>
      <c r="E2103" s="224"/>
      <c r="F2103" s="224"/>
      <c r="G2103" s="224"/>
      <c r="H2103" s="224"/>
      <c r="I2103" s="224"/>
      <c r="J2103" s="224"/>
      <c r="K2103" s="224"/>
      <c r="L2103" s="224"/>
      <c r="M2103" s="133"/>
      <c r="V2103" s="3" t="s">
        <v>2114</v>
      </c>
      <c r="W2103" s="4">
        <v>1755</v>
      </c>
      <c r="AD2103"/>
      <c r="AE2103"/>
    </row>
    <row r="2104" spans="1:31" x14ac:dyDescent="0.25">
      <c r="A2104" s="28" t="s">
        <v>12535</v>
      </c>
      <c r="B2104" s="28"/>
      <c r="C2104" s="28" t="s">
        <v>4933</v>
      </c>
      <c r="D2104" s="29">
        <v>9432</v>
      </c>
      <c r="E2104" s="224"/>
      <c r="F2104" s="224"/>
      <c r="G2104" s="224"/>
      <c r="H2104" s="224"/>
      <c r="I2104" s="224"/>
      <c r="J2104" s="224"/>
      <c r="K2104" s="224"/>
      <c r="L2104" s="224"/>
      <c r="M2104" s="133"/>
      <c r="V2104" s="3" t="s">
        <v>2115</v>
      </c>
      <c r="W2104" s="4">
        <v>1755</v>
      </c>
      <c r="AD2104"/>
      <c r="AE2104"/>
    </row>
    <row r="2105" spans="1:31" x14ac:dyDescent="0.25">
      <c r="A2105" s="28" t="s">
        <v>12536</v>
      </c>
      <c r="B2105" s="28"/>
      <c r="C2105" s="28" t="s">
        <v>4934</v>
      </c>
      <c r="D2105" s="29">
        <v>9432</v>
      </c>
      <c r="E2105" s="224"/>
      <c r="F2105" s="224"/>
      <c r="G2105" s="224"/>
      <c r="H2105" s="224"/>
      <c r="I2105" s="224"/>
      <c r="J2105" s="224"/>
      <c r="K2105" s="224"/>
      <c r="L2105" s="224"/>
      <c r="M2105" s="133"/>
      <c r="V2105" s="3" t="s">
        <v>2116</v>
      </c>
      <c r="W2105" s="4">
        <v>1755</v>
      </c>
      <c r="AD2105"/>
      <c r="AE2105"/>
    </row>
    <row r="2106" spans="1:31" x14ac:dyDescent="0.25">
      <c r="A2106" s="28" t="s">
        <v>12537</v>
      </c>
      <c r="B2106" s="28"/>
      <c r="C2106" s="28" t="s">
        <v>4935</v>
      </c>
      <c r="D2106" s="29">
        <v>9432</v>
      </c>
      <c r="E2106" s="224"/>
      <c r="F2106" s="224"/>
      <c r="G2106" s="224"/>
      <c r="H2106" s="224"/>
      <c r="I2106" s="224"/>
      <c r="J2106" s="224"/>
      <c r="K2106" s="224"/>
      <c r="L2106" s="224"/>
      <c r="M2106" s="133"/>
      <c r="V2106" s="3" t="s">
        <v>2117</v>
      </c>
      <c r="W2106" s="4">
        <v>1755</v>
      </c>
      <c r="AD2106"/>
      <c r="AE2106"/>
    </row>
    <row r="2107" spans="1:31" x14ac:dyDescent="0.25">
      <c r="A2107" s="28" t="s">
        <v>12538</v>
      </c>
      <c r="B2107" s="28"/>
      <c r="C2107" s="28" t="s">
        <v>4936</v>
      </c>
      <c r="D2107" s="29">
        <v>9426</v>
      </c>
      <c r="E2107" s="224"/>
      <c r="F2107" s="224"/>
      <c r="G2107" s="224"/>
      <c r="H2107" s="224"/>
      <c r="I2107" s="224"/>
      <c r="J2107" s="224"/>
      <c r="K2107" s="224"/>
      <c r="L2107" s="224"/>
      <c r="M2107" s="133"/>
      <c r="V2107" s="3" t="s">
        <v>2118</v>
      </c>
      <c r="W2107" s="4">
        <v>1755</v>
      </c>
      <c r="AD2107"/>
      <c r="AE2107"/>
    </row>
    <row r="2108" spans="1:31" x14ac:dyDescent="0.25">
      <c r="A2108" s="28" t="s">
        <v>12539</v>
      </c>
      <c r="B2108" s="28"/>
      <c r="C2108" s="28" t="s">
        <v>4937</v>
      </c>
      <c r="D2108" s="29">
        <v>9413</v>
      </c>
      <c r="E2108" s="224"/>
      <c r="F2108" s="224"/>
      <c r="G2108" s="224"/>
      <c r="H2108" s="224"/>
      <c r="I2108" s="224"/>
      <c r="J2108" s="224"/>
      <c r="K2108" s="224"/>
      <c r="L2108" s="224"/>
      <c r="M2108" s="133"/>
      <c r="V2108" s="3" t="s">
        <v>2119</v>
      </c>
      <c r="W2108" s="4">
        <v>1755</v>
      </c>
      <c r="AD2108"/>
      <c r="AE2108"/>
    </row>
    <row r="2109" spans="1:31" x14ac:dyDescent="0.25">
      <c r="A2109" s="28" t="s">
        <v>12540</v>
      </c>
      <c r="B2109" s="28"/>
      <c r="C2109" s="28" t="s">
        <v>4938</v>
      </c>
      <c r="D2109" s="29">
        <v>9406</v>
      </c>
      <c r="E2109" s="224"/>
      <c r="F2109" s="224"/>
      <c r="G2109" s="224"/>
      <c r="H2109" s="224"/>
      <c r="I2109" s="224"/>
      <c r="J2109" s="224"/>
      <c r="K2109" s="224"/>
      <c r="L2109" s="224"/>
      <c r="M2109" s="133"/>
      <c r="V2109" s="3" t="s">
        <v>2120</v>
      </c>
      <c r="W2109" s="4">
        <v>1755</v>
      </c>
      <c r="AD2109"/>
      <c r="AE2109"/>
    </row>
    <row r="2110" spans="1:31" x14ac:dyDescent="0.25">
      <c r="A2110" s="28" t="s">
        <v>12541</v>
      </c>
      <c r="B2110" s="28"/>
      <c r="C2110" s="28" t="s">
        <v>4939</v>
      </c>
      <c r="D2110" s="29">
        <v>9359</v>
      </c>
      <c r="E2110" s="224"/>
      <c r="F2110" s="224"/>
      <c r="G2110" s="224"/>
      <c r="H2110" s="224"/>
      <c r="I2110" s="224"/>
      <c r="J2110" s="224"/>
      <c r="K2110" s="224"/>
      <c r="L2110" s="224"/>
      <c r="M2110" s="133"/>
      <c r="V2110" s="3" t="s">
        <v>2121</v>
      </c>
      <c r="W2110" s="4">
        <v>1755</v>
      </c>
      <c r="AD2110"/>
      <c r="AE2110"/>
    </row>
    <row r="2111" spans="1:31" x14ac:dyDescent="0.25">
      <c r="A2111" s="28" t="s">
        <v>12542</v>
      </c>
      <c r="B2111" s="28"/>
      <c r="C2111" s="28" t="s">
        <v>4940</v>
      </c>
      <c r="D2111" s="29">
        <v>9211</v>
      </c>
      <c r="E2111" s="224"/>
      <c r="F2111" s="224"/>
      <c r="G2111" s="224"/>
      <c r="H2111" s="224"/>
      <c r="I2111" s="224"/>
      <c r="J2111" s="224"/>
      <c r="K2111" s="224"/>
      <c r="L2111" s="224"/>
      <c r="M2111" s="133"/>
      <c r="V2111" s="3" t="s">
        <v>2122</v>
      </c>
      <c r="W2111" s="4">
        <v>1755</v>
      </c>
      <c r="AD2111"/>
      <c r="AE2111"/>
    </row>
    <row r="2112" spans="1:31" x14ac:dyDescent="0.25">
      <c r="A2112" s="28" t="s">
        <v>12543</v>
      </c>
      <c r="B2112" s="28"/>
      <c r="C2112" s="28" t="s">
        <v>4941</v>
      </c>
      <c r="D2112" s="29">
        <v>9211</v>
      </c>
      <c r="E2112" s="224"/>
      <c r="F2112" s="224"/>
      <c r="G2112" s="224"/>
      <c r="H2112" s="224"/>
      <c r="I2112" s="224"/>
      <c r="J2112" s="224"/>
      <c r="K2112" s="224"/>
      <c r="L2112" s="224"/>
      <c r="M2112" s="133"/>
      <c r="V2112" s="3" t="s">
        <v>2123</v>
      </c>
      <c r="W2112" s="4">
        <v>1755</v>
      </c>
      <c r="AD2112"/>
      <c r="AE2112"/>
    </row>
    <row r="2113" spans="1:31" x14ac:dyDescent="0.25">
      <c r="A2113" s="28" t="s">
        <v>12544</v>
      </c>
      <c r="B2113" s="28"/>
      <c r="C2113" s="28" t="s">
        <v>4942</v>
      </c>
      <c r="D2113" s="29">
        <v>9266</v>
      </c>
      <c r="E2113" s="224"/>
      <c r="F2113" s="224"/>
      <c r="G2113" s="224"/>
      <c r="H2113" s="224"/>
      <c r="I2113" s="224"/>
      <c r="J2113" s="224"/>
      <c r="K2113" s="224"/>
      <c r="L2113" s="224"/>
      <c r="M2113" s="133"/>
      <c r="V2113" s="3" t="s">
        <v>2124</v>
      </c>
      <c r="W2113" s="4">
        <v>1755</v>
      </c>
      <c r="AD2113"/>
      <c r="AE2113"/>
    </row>
    <row r="2114" spans="1:31" x14ac:dyDescent="0.25">
      <c r="A2114" s="28" t="s">
        <v>12545</v>
      </c>
      <c r="B2114" s="28"/>
      <c r="C2114" s="28" t="s">
        <v>4943</v>
      </c>
      <c r="D2114" s="29">
        <v>9282</v>
      </c>
      <c r="E2114" s="224"/>
      <c r="F2114" s="224"/>
      <c r="G2114" s="224"/>
      <c r="H2114" s="224"/>
      <c r="I2114" s="224"/>
      <c r="J2114" s="224"/>
      <c r="K2114" s="224"/>
      <c r="L2114" s="224"/>
      <c r="M2114" s="133"/>
      <c r="V2114" s="3" t="s">
        <v>2125</v>
      </c>
      <c r="W2114" s="4">
        <v>1755</v>
      </c>
      <c r="AD2114"/>
      <c r="AE2114"/>
    </row>
    <row r="2115" spans="1:31" x14ac:dyDescent="0.25">
      <c r="A2115" s="28" t="s">
        <v>12546</v>
      </c>
      <c r="B2115" s="28"/>
      <c r="C2115" s="28" t="s">
        <v>4944</v>
      </c>
      <c r="D2115" s="29">
        <v>9305</v>
      </c>
      <c r="E2115" s="224"/>
      <c r="F2115" s="224"/>
      <c r="G2115" s="224"/>
      <c r="H2115" s="224"/>
      <c r="I2115" s="224"/>
      <c r="J2115" s="224"/>
      <c r="K2115" s="224"/>
      <c r="L2115" s="224"/>
      <c r="M2115" s="133"/>
      <c r="V2115" s="3" t="s">
        <v>2126</v>
      </c>
      <c r="W2115" s="4">
        <v>1755</v>
      </c>
      <c r="AD2115"/>
      <c r="AE2115"/>
    </row>
    <row r="2116" spans="1:31" x14ac:dyDescent="0.25">
      <c r="A2116" s="28" t="s">
        <v>12547</v>
      </c>
      <c r="B2116" s="28"/>
      <c r="C2116" s="28" t="s">
        <v>4945</v>
      </c>
      <c r="D2116" s="29">
        <v>9280</v>
      </c>
      <c r="E2116" s="224"/>
      <c r="F2116" s="224"/>
      <c r="G2116" s="224"/>
      <c r="H2116" s="224"/>
      <c r="I2116" s="224"/>
      <c r="J2116" s="224"/>
      <c r="K2116" s="224"/>
      <c r="L2116" s="224"/>
      <c r="M2116" s="133"/>
      <c r="V2116" s="3" t="s">
        <v>2127</v>
      </c>
      <c r="W2116" s="4">
        <v>1755</v>
      </c>
      <c r="AD2116"/>
      <c r="AE2116"/>
    </row>
    <row r="2117" spans="1:31" x14ac:dyDescent="0.25">
      <c r="A2117" s="28" t="s">
        <v>12548</v>
      </c>
      <c r="B2117" s="28"/>
      <c r="C2117" s="28" t="s">
        <v>4946</v>
      </c>
      <c r="D2117" s="29">
        <v>9256</v>
      </c>
      <c r="E2117" s="224"/>
      <c r="F2117" s="224"/>
      <c r="G2117" s="224"/>
      <c r="H2117" s="224"/>
      <c r="I2117" s="224"/>
      <c r="J2117" s="224"/>
      <c r="K2117" s="224"/>
      <c r="L2117" s="224"/>
      <c r="M2117" s="133"/>
      <c r="V2117" s="3" t="s">
        <v>2128</v>
      </c>
      <c r="W2117" s="4">
        <v>1755</v>
      </c>
      <c r="AD2117"/>
      <c r="AE2117"/>
    </row>
    <row r="2118" spans="1:31" x14ac:dyDescent="0.25">
      <c r="A2118" s="28" t="s">
        <v>12549</v>
      </c>
      <c r="B2118" s="28"/>
      <c r="C2118" s="28" t="s">
        <v>4947</v>
      </c>
      <c r="D2118" s="29">
        <v>9239</v>
      </c>
      <c r="E2118" s="224"/>
      <c r="F2118" s="224"/>
      <c r="G2118" s="224"/>
      <c r="H2118" s="224"/>
      <c r="I2118" s="224"/>
      <c r="J2118" s="224"/>
      <c r="K2118" s="224"/>
      <c r="L2118" s="224"/>
      <c r="M2118" s="133"/>
      <c r="V2118" s="3" t="s">
        <v>2129</v>
      </c>
      <c r="W2118" s="4">
        <v>1755</v>
      </c>
      <c r="AD2118"/>
      <c r="AE2118"/>
    </row>
    <row r="2119" spans="1:31" x14ac:dyDescent="0.25">
      <c r="A2119" s="28" t="s">
        <v>12550</v>
      </c>
      <c r="B2119" s="28"/>
      <c r="C2119" s="28" t="s">
        <v>4948</v>
      </c>
      <c r="D2119" s="29">
        <v>9253</v>
      </c>
      <c r="E2119" s="224"/>
      <c r="F2119" s="224"/>
      <c r="G2119" s="224"/>
      <c r="H2119" s="224"/>
      <c r="I2119" s="224"/>
      <c r="J2119" s="224"/>
      <c r="K2119" s="224"/>
      <c r="L2119" s="224"/>
      <c r="M2119" s="133"/>
      <c r="V2119" s="3" t="s">
        <v>2130</v>
      </c>
      <c r="W2119" s="4">
        <v>1755</v>
      </c>
      <c r="AD2119"/>
      <c r="AE2119"/>
    </row>
    <row r="2120" spans="1:31" x14ac:dyDescent="0.25">
      <c r="A2120" s="28" t="s">
        <v>12551</v>
      </c>
      <c r="B2120" s="28"/>
      <c r="C2120" s="28" t="s">
        <v>4949</v>
      </c>
      <c r="D2120" s="29">
        <v>9253</v>
      </c>
      <c r="E2120" s="224"/>
      <c r="F2120" s="224"/>
      <c r="G2120" s="224"/>
      <c r="H2120" s="224"/>
      <c r="I2120" s="224"/>
      <c r="J2120" s="224"/>
      <c r="K2120" s="224"/>
      <c r="L2120" s="224"/>
      <c r="M2120" s="133"/>
      <c r="V2120" s="3" t="s">
        <v>2131</v>
      </c>
      <c r="W2120" s="4">
        <v>1755</v>
      </c>
      <c r="AD2120"/>
      <c r="AE2120"/>
    </row>
    <row r="2121" spans="1:31" x14ac:dyDescent="0.25">
      <c r="A2121" s="28" t="s">
        <v>12552</v>
      </c>
      <c r="B2121" s="28"/>
      <c r="C2121" s="28" t="s">
        <v>4950</v>
      </c>
      <c r="D2121" s="29">
        <v>9285</v>
      </c>
      <c r="E2121" s="224"/>
      <c r="F2121" s="224"/>
      <c r="G2121" s="224"/>
      <c r="H2121" s="224"/>
      <c r="I2121" s="224"/>
      <c r="J2121" s="224"/>
      <c r="K2121" s="224"/>
      <c r="L2121" s="224"/>
      <c r="M2121" s="133"/>
      <c r="V2121" s="3" t="s">
        <v>2132</v>
      </c>
      <c r="W2121" s="4">
        <v>1755</v>
      </c>
      <c r="AD2121"/>
      <c r="AE2121"/>
    </row>
    <row r="2122" spans="1:31" x14ac:dyDescent="0.25">
      <c r="A2122" s="28" t="s">
        <v>12553</v>
      </c>
      <c r="B2122" s="28"/>
      <c r="C2122" s="28" t="s">
        <v>4951</v>
      </c>
      <c r="D2122" s="29">
        <v>9268</v>
      </c>
      <c r="E2122" s="224"/>
      <c r="F2122" s="224"/>
      <c r="G2122" s="224"/>
      <c r="H2122" s="224"/>
      <c r="I2122" s="224"/>
      <c r="J2122" s="224"/>
      <c r="K2122" s="224"/>
      <c r="L2122" s="224"/>
      <c r="M2122" s="133"/>
      <c r="V2122" s="3" t="s">
        <v>2133</v>
      </c>
      <c r="W2122" s="4">
        <v>1755</v>
      </c>
      <c r="AD2122"/>
      <c r="AE2122"/>
    </row>
    <row r="2123" spans="1:31" x14ac:dyDescent="0.25">
      <c r="A2123" s="28" t="s">
        <v>12554</v>
      </c>
      <c r="B2123" s="28"/>
      <c r="C2123" s="28" t="s">
        <v>4952</v>
      </c>
      <c r="D2123" s="29">
        <v>9278</v>
      </c>
      <c r="E2123" s="224"/>
      <c r="F2123" s="224"/>
      <c r="G2123" s="224"/>
      <c r="H2123" s="224"/>
      <c r="I2123" s="224"/>
      <c r="J2123" s="224"/>
      <c r="K2123" s="224"/>
      <c r="L2123" s="224"/>
      <c r="M2123" s="133"/>
      <c r="V2123" s="3" t="s">
        <v>2134</v>
      </c>
      <c r="W2123" s="4">
        <v>1755</v>
      </c>
      <c r="AD2123"/>
      <c r="AE2123"/>
    </row>
    <row r="2124" spans="1:31" x14ac:dyDescent="0.25">
      <c r="A2124" s="28" t="s">
        <v>12555</v>
      </c>
      <c r="B2124" s="28"/>
      <c r="C2124" s="28" t="s">
        <v>4953</v>
      </c>
      <c r="D2124" s="29">
        <v>9287</v>
      </c>
      <c r="E2124" s="224"/>
      <c r="F2124" s="224"/>
      <c r="G2124" s="224"/>
      <c r="H2124" s="224"/>
      <c r="I2124" s="224"/>
      <c r="J2124" s="224"/>
      <c r="K2124" s="224"/>
      <c r="L2124" s="224"/>
      <c r="M2124" s="133"/>
      <c r="V2124" s="3" t="s">
        <v>2135</v>
      </c>
      <c r="W2124" s="4">
        <v>1755</v>
      </c>
      <c r="AD2124"/>
      <c r="AE2124"/>
    </row>
    <row r="2125" spans="1:31" x14ac:dyDescent="0.25">
      <c r="A2125" s="28" t="s">
        <v>12556</v>
      </c>
      <c r="B2125" s="28"/>
      <c r="C2125" s="28" t="s">
        <v>4954</v>
      </c>
      <c r="D2125" s="29">
        <v>9233</v>
      </c>
      <c r="E2125" s="224"/>
      <c r="F2125" s="224"/>
      <c r="G2125" s="224"/>
      <c r="H2125" s="224"/>
      <c r="I2125" s="224"/>
      <c r="J2125" s="224"/>
      <c r="K2125" s="224"/>
      <c r="L2125" s="224"/>
      <c r="M2125" s="133"/>
      <c r="V2125" s="3" t="s">
        <v>2136</v>
      </c>
      <c r="W2125" s="4">
        <v>1755</v>
      </c>
      <c r="AD2125"/>
      <c r="AE2125"/>
    </row>
    <row r="2126" spans="1:31" x14ac:dyDescent="0.25">
      <c r="A2126" s="28" t="s">
        <v>12557</v>
      </c>
      <c r="B2126" s="28"/>
      <c r="C2126" s="28" t="s">
        <v>4955</v>
      </c>
      <c r="D2126" s="29">
        <v>9243</v>
      </c>
      <c r="E2126" s="224"/>
      <c r="F2126" s="224"/>
      <c r="G2126" s="224"/>
      <c r="H2126" s="224"/>
      <c r="I2126" s="224"/>
      <c r="J2126" s="224"/>
      <c r="K2126" s="224"/>
      <c r="L2126" s="224"/>
      <c r="M2126" s="133"/>
      <c r="V2126" s="3" t="s">
        <v>2137</v>
      </c>
      <c r="W2126" s="4">
        <v>1755</v>
      </c>
      <c r="AD2126"/>
      <c r="AE2126"/>
    </row>
    <row r="2127" spans="1:31" x14ac:dyDescent="0.25">
      <c r="A2127" s="28" t="s">
        <v>12558</v>
      </c>
      <c r="B2127" s="28"/>
      <c r="C2127" s="28" t="s">
        <v>4956</v>
      </c>
      <c r="D2127" s="29">
        <v>9243</v>
      </c>
      <c r="E2127" s="224"/>
      <c r="F2127" s="224"/>
      <c r="G2127" s="224"/>
      <c r="H2127" s="224"/>
      <c r="I2127" s="224"/>
      <c r="J2127" s="224"/>
      <c r="K2127" s="224"/>
      <c r="L2127" s="224"/>
      <c r="M2127" s="133"/>
      <c r="V2127" s="3" t="s">
        <v>2138</v>
      </c>
      <c r="W2127" s="4">
        <v>1755</v>
      </c>
      <c r="AD2127"/>
      <c r="AE2127"/>
    </row>
    <row r="2128" spans="1:31" x14ac:dyDescent="0.25">
      <c r="A2128" s="28" t="s">
        <v>12559</v>
      </c>
      <c r="B2128" s="28"/>
      <c r="C2128" s="28" t="s">
        <v>4957</v>
      </c>
      <c r="D2128" s="29">
        <v>9182</v>
      </c>
      <c r="E2128" s="224"/>
      <c r="F2128" s="224"/>
      <c r="G2128" s="224"/>
      <c r="H2128" s="224"/>
      <c r="I2128" s="224"/>
      <c r="J2128" s="224"/>
      <c r="K2128" s="224"/>
      <c r="L2128" s="224"/>
      <c r="M2128" s="133"/>
      <c r="V2128" s="3" t="s">
        <v>2139</v>
      </c>
      <c r="W2128" s="4">
        <v>1755</v>
      </c>
      <c r="AD2128"/>
      <c r="AE2128"/>
    </row>
    <row r="2129" spans="1:31" x14ac:dyDescent="0.25">
      <c r="A2129" s="28" t="s">
        <v>12560</v>
      </c>
      <c r="B2129" s="28"/>
      <c r="C2129" s="28" t="s">
        <v>4958</v>
      </c>
      <c r="D2129" s="29">
        <v>9219</v>
      </c>
      <c r="E2129" s="224"/>
      <c r="F2129" s="224"/>
      <c r="G2129" s="224"/>
      <c r="H2129" s="224"/>
      <c r="I2129" s="224"/>
      <c r="J2129" s="224"/>
      <c r="K2129" s="224"/>
      <c r="L2129" s="224"/>
      <c r="M2129" s="133"/>
      <c r="V2129" s="3" t="s">
        <v>2140</v>
      </c>
      <c r="W2129" s="4">
        <v>1755</v>
      </c>
      <c r="AD2129"/>
      <c r="AE2129"/>
    </row>
    <row r="2130" spans="1:31" x14ac:dyDescent="0.25">
      <c r="A2130" s="28" t="s">
        <v>12561</v>
      </c>
      <c r="B2130" s="28"/>
      <c r="C2130" s="28" t="s">
        <v>4959</v>
      </c>
      <c r="D2130" s="29">
        <v>9238</v>
      </c>
      <c r="E2130" s="224"/>
      <c r="F2130" s="224"/>
      <c r="G2130" s="224"/>
      <c r="H2130" s="224"/>
      <c r="I2130" s="224"/>
      <c r="J2130" s="224"/>
      <c r="K2130" s="224"/>
      <c r="L2130" s="224"/>
      <c r="M2130" s="133"/>
      <c r="V2130" s="3" t="s">
        <v>2141</v>
      </c>
      <c r="W2130" s="4">
        <v>1755</v>
      </c>
      <c r="AD2130"/>
      <c r="AE2130"/>
    </row>
    <row r="2131" spans="1:31" x14ac:dyDescent="0.25">
      <c r="A2131" s="28" t="s">
        <v>12562</v>
      </c>
      <c r="B2131" s="28"/>
      <c r="C2131" s="28" t="s">
        <v>4960</v>
      </c>
      <c r="D2131" s="29">
        <v>9317</v>
      </c>
      <c r="E2131" s="224"/>
      <c r="F2131" s="224"/>
      <c r="G2131" s="224"/>
      <c r="H2131" s="224"/>
      <c r="I2131" s="224"/>
      <c r="J2131" s="224"/>
      <c r="K2131" s="224"/>
      <c r="L2131" s="224"/>
      <c r="M2131" s="133"/>
      <c r="V2131" s="3" t="s">
        <v>2142</v>
      </c>
      <c r="W2131" s="4">
        <v>1755</v>
      </c>
      <c r="AD2131"/>
      <c r="AE2131"/>
    </row>
    <row r="2132" spans="1:31" x14ac:dyDescent="0.25">
      <c r="A2132" s="28" t="s">
        <v>12563</v>
      </c>
      <c r="B2132" s="28"/>
      <c r="C2132" s="28" t="s">
        <v>4961</v>
      </c>
      <c r="D2132" s="29">
        <v>9318</v>
      </c>
      <c r="E2132" s="224"/>
      <c r="F2132" s="224"/>
      <c r="G2132" s="224"/>
      <c r="H2132" s="224"/>
      <c r="I2132" s="224"/>
      <c r="J2132" s="224"/>
      <c r="K2132" s="224"/>
      <c r="L2132" s="224"/>
      <c r="M2132" s="133"/>
      <c r="V2132" s="3" t="s">
        <v>2143</v>
      </c>
      <c r="W2132" s="4">
        <v>1755</v>
      </c>
      <c r="AD2132"/>
      <c r="AE2132"/>
    </row>
    <row r="2133" spans="1:31" x14ac:dyDescent="0.25">
      <c r="A2133" s="28" t="s">
        <v>12564</v>
      </c>
      <c r="B2133" s="28"/>
      <c r="C2133" s="28" t="s">
        <v>4962</v>
      </c>
      <c r="D2133" s="29">
        <v>9318</v>
      </c>
      <c r="E2133" s="224"/>
      <c r="F2133" s="224"/>
      <c r="G2133" s="224"/>
      <c r="H2133" s="224"/>
      <c r="I2133" s="224"/>
      <c r="J2133" s="224"/>
      <c r="K2133" s="224"/>
      <c r="L2133" s="224"/>
      <c r="M2133" s="133"/>
      <c r="V2133" s="3" t="s">
        <v>2144</v>
      </c>
      <c r="W2133" s="4">
        <v>1755</v>
      </c>
      <c r="AD2133"/>
      <c r="AE2133"/>
    </row>
    <row r="2134" spans="1:31" x14ac:dyDescent="0.25">
      <c r="A2134" s="28" t="s">
        <v>12565</v>
      </c>
      <c r="B2134" s="28"/>
      <c r="C2134" s="28" t="s">
        <v>4963</v>
      </c>
      <c r="D2134" s="29">
        <v>9313</v>
      </c>
      <c r="E2134" s="224"/>
      <c r="F2134" s="224"/>
      <c r="G2134" s="224"/>
      <c r="H2134" s="224"/>
      <c r="I2134" s="224"/>
      <c r="J2134" s="224"/>
      <c r="K2134" s="224"/>
      <c r="L2134" s="224"/>
      <c r="M2134" s="133"/>
      <c r="V2134" s="3" t="s">
        <v>2145</v>
      </c>
      <c r="W2134" s="4">
        <v>1755</v>
      </c>
      <c r="AD2134"/>
      <c r="AE2134"/>
    </row>
    <row r="2135" spans="1:31" x14ac:dyDescent="0.25">
      <c r="A2135" s="28" t="s">
        <v>12566</v>
      </c>
      <c r="B2135" s="28"/>
      <c r="C2135" s="28" t="s">
        <v>4964</v>
      </c>
      <c r="D2135" s="29">
        <v>9382</v>
      </c>
      <c r="E2135" s="224"/>
      <c r="F2135" s="224"/>
      <c r="G2135" s="224"/>
      <c r="H2135" s="224"/>
      <c r="I2135" s="224"/>
      <c r="J2135" s="224"/>
      <c r="K2135" s="224"/>
      <c r="L2135" s="224"/>
      <c r="M2135" s="133"/>
      <c r="V2135" s="3" t="s">
        <v>2146</v>
      </c>
      <c r="W2135" s="4">
        <v>1755</v>
      </c>
      <c r="AD2135"/>
      <c r="AE2135"/>
    </row>
    <row r="2136" spans="1:31" x14ac:dyDescent="0.25">
      <c r="A2136" s="28" t="s">
        <v>12567</v>
      </c>
      <c r="B2136" s="28"/>
      <c r="C2136" s="28" t="s">
        <v>4965</v>
      </c>
      <c r="D2136" s="29">
        <v>9361</v>
      </c>
      <c r="E2136" s="224"/>
      <c r="F2136" s="224"/>
      <c r="G2136" s="224"/>
      <c r="H2136" s="224"/>
      <c r="I2136" s="224"/>
      <c r="J2136" s="224"/>
      <c r="K2136" s="224"/>
      <c r="L2136" s="224"/>
      <c r="M2136" s="133"/>
      <c r="V2136" s="3" t="s">
        <v>2147</v>
      </c>
      <c r="W2136" s="4">
        <v>1755</v>
      </c>
      <c r="AD2136"/>
      <c r="AE2136"/>
    </row>
    <row r="2137" spans="1:31" x14ac:dyDescent="0.25">
      <c r="A2137" s="28" t="s">
        <v>12568</v>
      </c>
      <c r="B2137" s="28"/>
      <c r="C2137" s="28" t="s">
        <v>4966</v>
      </c>
      <c r="D2137" s="29">
        <v>9337</v>
      </c>
      <c r="E2137" s="224"/>
      <c r="F2137" s="224"/>
      <c r="G2137" s="224"/>
      <c r="H2137" s="224"/>
      <c r="I2137" s="224"/>
      <c r="J2137" s="224"/>
      <c r="K2137" s="224"/>
      <c r="L2137" s="224"/>
      <c r="M2137" s="133"/>
      <c r="V2137" s="3" t="s">
        <v>2148</v>
      </c>
      <c r="W2137" s="4">
        <v>1755</v>
      </c>
      <c r="AD2137"/>
      <c r="AE2137"/>
    </row>
    <row r="2138" spans="1:31" x14ac:dyDescent="0.25">
      <c r="A2138" s="28" t="s">
        <v>12569</v>
      </c>
      <c r="B2138" s="28"/>
      <c r="C2138" s="28" t="s">
        <v>4967</v>
      </c>
      <c r="D2138" s="29">
        <v>9326</v>
      </c>
      <c r="E2138" s="224"/>
      <c r="F2138" s="224"/>
      <c r="G2138" s="224"/>
      <c r="H2138" s="224"/>
      <c r="I2138" s="224"/>
      <c r="J2138" s="224"/>
      <c r="K2138" s="224"/>
      <c r="L2138" s="224"/>
      <c r="M2138" s="133"/>
      <c r="V2138" s="3" t="s">
        <v>2149</v>
      </c>
      <c r="W2138" s="4">
        <v>1755</v>
      </c>
      <c r="AD2138"/>
      <c r="AE2138"/>
    </row>
    <row r="2139" spans="1:31" x14ac:dyDescent="0.25">
      <c r="A2139" s="28" t="s">
        <v>12570</v>
      </c>
      <c r="B2139" s="28"/>
      <c r="C2139" s="28" t="s">
        <v>4968</v>
      </c>
      <c r="D2139" s="29">
        <v>9280</v>
      </c>
      <c r="E2139" s="224"/>
      <c r="F2139" s="224"/>
      <c r="G2139" s="224"/>
      <c r="H2139" s="224"/>
      <c r="I2139" s="224"/>
      <c r="J2139" s="224"/>
      <c r="K2139" s="224"/>
      <c r="L2139" s="224"/>
      <c r="M2139" s="133"/>
      <c r="V2139" s="3" t="s">
        <v>2150</v>
      </c>
      <c r="W2139" s="4">
        <v>1755</v>
      </c>
      <c r="AD2139"/>
      <c r="AE2139"/>
    </row>
    <row r="2140" spans="1:31" x14ac:dyDescent="0.25">
      <c r="A2140" s="28" t="s">
        <v>12571</v>
      </c>
      <c r="B2140" s="28"/>
      <c r="C2140" s="28" t="s">
        <v>4969</v>
      </c>
      <c r="D2140" s="29">
        <v>9294</v>
      </c>
      <c r="E2140" s="224"/>
      <c r="F2140" s="224"/>
      <c r="G2140" s="224"/>
      <c r="H2140" s="224"/>
      <c r="I2140" s="224"/>
      <c r="J2140" s="224"/>
      <c r="K2140" s="224"/>
      <c r="L2140" s="224"/>
      <c r="M2140" s="133"/>
      <c r="V2140" s="3" t="s">
        <v>2151</v>
      </c>
      <c r="W2140" s="4">
        <v>1755</v>
      </c>
      <c r="AD2140"/>
      <c r="AE2140"/>
    </row>
    <row r="2141" spans="1:31" x14ac:dyDescent="0.25">
      <c r="A2141" s="28" t="s">
        <v>12572</v>
      </c>
      <c r="B2141" s="28"/>
      <c r="C2141" s="28" t="s">
        <v>4970</v>
      </c>
      <c r="D2141" s="29">
        <v>9294</v>
      </c>
      <c r="E2141" s="224"/>
      <c r="F2141" s="224"/>
      <c r="G2141" s="224"/>
      <c r="H2141" s="224"/>
      <c r="I2141" s="224"/>
      <c r="J2141" s="224"/>
      <c r="K2141" s="224"/>
      <c r="L2141" s="224"/>
      <c r="M2141" s="133"/>
      <c r="V2141" s="3" t="s">
        <v>2152</v>
      </c>
      <c r="W2141" s="4">
        <v>1755</v>
      </c>
      <c r="AD2141"/>
      <c r="AE2141"/>
    </row>
    <row r="2142" spans="1:31" x14ac:dyDescent="0.25">
      <c r="A2142" s="28" t="s">
        <v>12573</v>
      </c>
      <c r="B2142" s="28"/>
      <c r="C2142" s="28" t="s">
        <v>4971</v>
      </c>
      <c r="D2142" s="29">
        <v>9293</v>
      </c>
      <c r="E2142" s="224"/>
      <c r="F2142" s="224"/>
      <c r="G2142" s="224"/>
      <c r="H2142" s="224"/>
      <c r="I2142" s="224"/>
      <c r="J2142" s="224"/>
      <c r="K2142" s="224"/>
      <c r="L2142" s="224"/>
      <c r="M2142" s="133"/>
      <c r="V2142" s="3" t="s">
        <v>2153</v>
      </c>
      <c r="W2142" s="4">
        <v>1755</v>
      </c>
      <c r="AD2142"/>
      <c r="AE2142"/>
    </row>
    <row r="2143" spans="1:31" x14ac:dyDescent="0.25">
      <c r="A2143" s="28" t="s">
        <v>12574</v>
      </c>
      <c r="B2143" s="28"/>
      <c r="C2143" s="28" t="s">
        <v>4972</v>
      </c>
      <c r="D2143" s="29">
        <v>9261</v>
      </c>
      <c r="E2143" s="224"/>
      <c r="F2143" s="224"/>
      <c r="G2143" s="224"/>
      <c r="H2143" s="224"/>
      <c r="I2143" s="224"/>
      <c r="J2143" s="224"/>
      <c r="K2143" s="224"/>
      <c r="L2143" s="224"/>
      <c r="M2143" s="133"/>
      <c r="V2143" s="3" t="s">
        <v>2154</v>
      </c>
      <c r="W2143" s="4">
        <v>1755</v>
      </c>
      <c r="AD2143"/>
      <c r="AE2143"/>
    </row>
    <row r="2144" spans="1:31" x14ac:dyDescent="0.25">
      <c r="A2144" s="28" t="s">
        <v>12575</v>
      </c>
      <c r="B2144" s="28"/>
      <c r="C2144" s="28" t="s">
        <v>4973</v>
      </c>
      <c r="D2144" s="29">
        <v>9253</v>
      </c>
      <c r="E2144" s="224"/>
      <c r="F2144" s="224"/>
      <c r="G2144" s="224"/>
      <c r="H2144" s="224"/>
      <c r="I2144" s="224"/>
      <c r="J2144" s="224"/>
      <c r="K2144" s="224"/>
      <c r="L2144" s="224"/>
      <c r="M2144" s="133"/>
      <c r="V2144" s="3" t="s">
        <v>2155</v>
      </c>
      <c r="W2144" s="4">
        <v>1755</v>
      </c>
      <c r="AD2144"/>
      <c r="AE2144"/>
    </row>
    <row r="2145" spans="1:31" x14ac:dyDescent="0.25">
      <c r="A2145" s="28" t="s">
        <v>12576</v>
      </c>
      <c r="B2145" s="28"/>
      <c r="C2145" s="28" t="s">
        <v>4974</v>
      </c>
      <c r="D2145" s="29">
        <v>9231</v>
      </c>
      <c r="E2145" s="224"/>
      <c r="F2145" s="224"/>
      <c r="G2145" s="224"/>
      <c r="H2145" s="224"/>
      <c r="I2145" s="224"/>
      <c r="J2145" s="224"/>
      <c r="K2145" s="224"/>
      <c r="L2145" s="224"/>
      <c r="M2145" s="133"/>
      <c r="V2145" s="3" t="s">
        <v>2156</v>
      </c>
      <c r="W2145" s="4">
        <v>1755</v>
      </c>
      <c r="AD2145"/>
      <c r="AE2145"/>
    </row>
    <row r="2146" spans="1:31" x14ac:dyDescent="0.25">
      <c r="A2146" s="28" t="s">
        <v>12577</v>
      </c>
      <c r="B2146" s="28"/>
      <c r="C2146" s="28" t="s">
        <v>4975</v>
      </c>
      <c r="D2146" s="29">
        <v>9256</v>
      </c>
      <c r="E2146" s="224"/>
      <c r="F2146" s="224"/>
      <c r="G2146" s="224"/>
      <c r="H2146" s="224"/>
      <c r="I2146" s="224"/>
      <c r="J2146" s="224"/>
      <c r="K2146" s="224"/>
      <c r="L2146" s="224"/>
      <c r="M2146" s="133"/>
      <c r="V2146" s="3" t="s">
        <v>2157</v>
      </c>
      <c r="W2146" s="4">
        <v>1755</v>
      </c>
      <c r="AD2146"/>
      <c r="AE2146"/>
    </row>
    <row r="2147" spans="1:31" x14ac:dyDescent="0.25">
      <c r="A2147" s="28" t="s">
        <v>12578</v>
      </c>
      <c r="B2147" s="28"/>
      <c r="C2147" s="28" t="s">
        <v>4976</v>
      </c>
      <c r="D2147" s="29">
        <v>9253</v>
      </c>
      <c r="E2147" s="224"/>
      <c r="F2147" s="224"/>
      <c r="G2147" s="224"/>
      <c r="H2147" s="224"/>
      <c r="I2147" s="224"/>
      <c r="J2147" s="224"/>
      <c r="K2147" s="224"/>
      <c r="L2147" s="224"/>
      <c r="M2147" s="133"/>
      <c r="V2147" s="3" t="s">
        <v>2158</v>
      </c>
      <c r="W2147" s="4">
        <v>1755</v>
      </c>
      <c r="AD2147"/>
      <c r="AE2147"/>
    </row>
    <row r="2148" spans="1:31" x14ac:dyDescent="0.25">
      <c r="A2148" s="28" t="s">
        <v>12579</v>
      </c>
      <c r="B2148" s="28"/>
      <c r="C2148" s="28" t="s">
        <v>4977</v>
      </c>
      <c r="D2148" s="29">
        <v>9262</v>
      </c>
      <c r="E2148" s="224"/>
      <c r="F2148" s="224"/>
      <c r="G2148" s="224"/>
      <c r="H2148" s="224"/>
      <c r="I2148" s="224"/>
      <c r="J2148" s="224"/>
      <c r="K2148" s="224"/>
      <c r="L2148" s="224"/>
      <c r="M2148" s="133"/>
      <c r="V2148" s="3" t="s">
        <v>2159</v>
      </c>
      <c r="W2148" s="4">
        <v>1755</v>
      </c>
      <c r="AD2148"/>
      <c r="AE2148"/>
    </row>
    <row r="2149" spans="1:31" x14ac:dyDescent="0.25">
      <c r="A2149" s="28" t="s">
        <v>12580</v>
      </c>
      <c r="B2149" s="28"/>
      <c r="C2149" s="28" t="s">
        <v>4978</v>
      </c>
      <c r="D2149" s="29">
        <v>9263</v>
      </c>
      <c r="E2149" s="224"/>
      <c r="F2149" s="224"/>
      <c r="G2149" s="224"/>
      <c r="H2149" s="224"/>
      <c r="I2149" s="224"/>
      <c r="J2149" s="224"/>
      <c r="K2149" s="224"/>
      <c r="L2149" s="224"/>
      <c r="M2149" s="133"/>
      <c r="V2149" s="3" t="s">
        <v>2160</v>
      </c>
      <c r="W2149" s="4">
        <v>1755</v>
      </c>
      <c r="AD2149"/>
      <c r="AE2149"/>
    </row>
    <row r="2150" spans="1:31" x14ac:dyDescent="0.25">
      <c r="A2150" s="28" t="s">
        <v>12581</v>
      </c>
      <c r="B2150" s="28"/>
      <c r="C2150" s="28" t="s">
        <v>4979</v>
      </c>
      <c r="D2150" s="29">
        <v>9332</v>
      </c>
      <c r="E2150" s="224"/>
      <c r="F2150" s="224"/>
      <c r="G2150" s="224"/>
      <c r="H2150" s="224"/>
      <c r="I2150" s="224"/>
      <c r="J2150" s="224"/>
      <c r="K2150" s="224"/>
      <c r="L2150" s="224"/>
      <c r="M2150" s="133"/>
      <c r="V2150" s="3" t="s">
        <v>2161</v>
      </c>
      <c r="W2150" s="4">
        <v>1755</v>
      </c>
      <c r="AD2150"/>
      <c r="AE2150"/>
    </row>
    <row r="2151" spans="1:31" x14ac:dyDescent="0.25">
      <c r="A2151" s="28" t="s">
        <v>12582</v>
      </c>
      <c r="B2151" s="28"/>
      <c r="C2151" s="28" t="s">
        <v>4980</v>
      </c>
      <c r="D2151" s="29">
        <v>9355</v>
      </c>
      <c r="E2151" s="224"/>
      <c r="F2151" s="224"/>
      <c r="G2151" s="224"/>
      <c r="H2151" s="224"/>
      <c r="I2151" s="224"/>
      <c r="J2151" s="224"/>
      <c r="K2151" s="224"/>
      <c r="L2151" s="224"/>
      <c r="M2151" s="133"/>
      <c r="V2151" s="3" t="s">
        <v>2162</v>
      </c>
      <c r="W2151" s="4">
        <v>1755</v>
      </c>
      <c r="AD2151"/>
      <c r="AE2151"/>
    </row>
    <row r="2152" spans="1:31" x14ac:dyDescent="0.25">
      <c r="A2152" s="28" t="s">
        <v>12583</v>
      </c>
      <c r="B2152" s="28"/>
      <c r="C2152" s="28" t="s">
        <v>4981</v>
      </c>
      <c r="D2152" s="29">
        <v>9335</v>
      </c>
      <c r="E2152" s="224"/>
      <c r="F2152" s="224"/>
      <c r="G2152" s="224"/>
      <c r="H2152" s="224"/>
      <c r="I2152" s="224"/>
      <c r="J2152" s="224"/>
      <c r="K2152" s="224"/>
      <c r="L2152" s="224"/>
      <c r="M2152" s="133"/>
      <c r="V2152" s="3" t="s">
        <v>2163</v>
      </c>
      <c r="W2152" s="4">
        <v>1755</v>
      </c>
      <c r="AD2152"/>
      <c r="AE2152"/>
    </row>
    <row r="2153" spans="1:31" x14ac:dyDescent="0.25">
      <c r="A2153" s="28" t="s">
        <v>12584</v>
      </c>
      <c r="B2153" s="28"/>
      <c r="C2153" s="28" t="s">
        <v>4982</v>
      </c>
      <c r="D2153" s="29">
        <v>9421</v>
      </c>
      <c r="E2153" s="224"/>
      <c r="F2153" s="224"/>
      <c r="G2153" s="224"/>
      <c r="H2153" s="224"/>
      <c r="I2153" s="224"/>
      <c r="J2153" s="224"/>
      <c r="K2153" s="224"/>
      <c r="L2153" s="224"/>
      <c r="M2153" s="133"/>
      <c r="V2153" s="3" t="s">
        <v>2164</v>
      </c>
      <c r="W2153" s="4">
        <v>1755</v>
      </c>
      <c r="AD2153"/>
      <c r="AE2153"/>
    </row>
    <row r="2154" spans="1:31" x14ac:dyDescent="0.25">
      <c r="A2154" s="28" t="s">
        <v>12585</v>
      </c>
      <c r="B2154" s="28"/>
      <c r="C2154" s="28" t="s">
        <v>4983</v>
      </c>
      <c r="D2154" s="29">
        <v>9394</v>
      </c>
      <c r="E2154" s="224"/>
      <c r="F2154" s="224"/>
      <c r="G2154" s="224"/>
      <c r="H2154" s="224"/>
      <c r="I2154" s="224"/>
      <c r="J2154" s="224"/>
      <c r="K2154" s="224"/>
      <c r="L2154" s="224"/>
      <c r="M2154" s="133"/>
      <c r="V2154" s="3" t="s">
        <v>2165</v>
      </c>
      <c r="W2154" s="4">
        <v>1755</v>
      </c>
      <c r="AD2154"/>
      <c r="AE2154"/>
    </row>
    <row r="2155" spans="1:31" x14ac:dyDescent="0.25">
      <c r="A2155" s="28" t="s">
        <v>12586</v>
      </c>
      <c r="B2155" s="28"/>
      <c r="C2155" s="28" t="s">
        <v>4984</v>
      </c>
      <c r="D2155" s="29">
        <v>9394</v>
      </c>
      <c r="E2155" s="224"/>
      <c r="F2155" s="224"/>
      <c r="G2155" s="224"/>
      <c r="H2155" s="224"/>
      <c r="I2155" s="224"/>
      <c r="J2155" s="224"/>
      <c r="K2155" s="224"/>
      <c r="L2155" s="224"/>
      <c r="M2155" s="133"/>
      <c r="V2155" s="3" t="s">
        <v>2166</v>
      </c>
      <c r="W2155" s="4">
        <v>1755</v>
      </c>
      <c r="AD2155"/>
      <c r="AE2155"/>
    </row>
    <row r="2156" spans="1:31" x14ac:dyDescent="0.25">
      <c r="A2156" s="28" t="s">
        <v>12587</v>
      </c>
      <c r="B2156" s="28"/>
      <c r="C2156" s="28" t="s">
        <v>4985</v>
      </c>
      <c r="D2156" s="29">
        <v>9389</v>
      </c>
      <c r="E2156" s="224"/>
      <c r="F2156" s="224"/>
      <c r="G2156" s="224"/>
      <c r="H2156" s="224"/>
      <c r="I2156" s="224"/>
      <c r="J2156" s="224"/>
      <c r="K2156" s="224"/>
      <c r="L2156" s="224"/>
      <c r="M2156" s="133"/>
      <c r="V2156" s="3" t="s">
        <v>2167</v>
      </c>
      <c r="W2156" s="4">
        <v>1755</v>
      </c>
      <c r="AD2156"/>
      <c r="AE2156"/>
    </row>
    <row r="2157" spans="1:31" x14ac:dyDescent="0.25">
      <c r="A2157" s="28" t="s">
        <v>12588</v>
      </c>
      <c r="B2157" s="28"/>
      <c r="C2157" s="28" t="s">
        <v>4986</v>
      </c>
      <c r="D2157" s="29">
        <v>9403</v>
      </c>
      <c r="E2157" s="224"/>
      <c r="F2157" s="224"/>
      <c r="G2157" s="224"/>
      <c r="H2157" s="224"/>
      <c r="I2157" s="224"/>
      <c r="J2157" s="224"/>
      <c r="K2157" s="224"/>
      <c r="L2157" s="224"/>
      <c r="M2157" s="133"/>
      <c r="V2157" s="3" t="s">
        <v>2168</v>
      </c>
      <c r="W2157" s="4">
        <v>1755</v>
      </c>
      <c r="AD2157"/>
      <c r="AE2157"/>
    </row>
    <row r="2158" spans="1:31" x14ac:dyDescent="0.25">
      <c r="A2158" s="28" t="s">
        <v>12589</v>
      </c>
      <c r="B2158" s="28"/>
      <c r="C2158" s="28" t="s">
        <v>4987</v>
      </c>
      <c r="D2158" s="29">
        <v>9385</v>
      </c>
      <c r="E2158" s="224"/>
      <c r="F2158" s="224"/>
      <c r="G2158" s="224"/>
      <c r="H2158" s="224"/>
      <c r="I2158" s="224"/>
      <c r="J2158" s="224"/>
      <c r="K2158" s="224"/>
      <c r="L2158" s="224"/>
      <c r="M2158" s="133"/>
      <c r="V2158" s="3" t="s">
        <v>2169</v>
      </c>
      <c r="W2158" s="4">
        <v>1755</v>
      </c>
      <c r="AD2158"/>
      <c r="AE2158"/>
    </row>
    <row r="2159" spans="1:31" x14ac:dyDescent="0.25">
      <c r="A2159" s="28" t="s">
        <v>12590</v>
      </c>
      <c r="B2159" s="28"/>
      <c r="C2159" s="28" t="s">
        <v>4988</v>
      </c>
      <c r="D2159" s="29">
        <v>9353</v>
      </c>
      <c r="E2159" s="224"/>
      <c r="F2159" s="224"/>
      <c r="G2159" s="224"/>
      <c r="H2159" s="224"/>
      <c r="I2159" s="224"/>
      <c r="J2159" s="224"/>
      <c r="K2159" s="224"/>
      <c r="L2159" s="224"/>
      <c r="M2159" s="133"/>
      <c r="V2159" s="3" t="s">
        <v>2170</v>
      </c>
      <c r="W2159" s="4">
        <v>1755</v>
      </c>
      <c r="AD2159"/>
      <c r="AE2159"/>
    </row>
    <row r="2160" spans="1:31" x14ac:dyDescent="0.25">
      <c r="A2160" s="28" t="s">
        <v>12591</v>
      </c>
      <c r="B2160" s="28"/>
      <c r="C2160" s="28" t="s">
        <v>4989</v>
      </c>
      <c r="D2160" s="29">
        <v>9311</v>
      </c>
      <c r="E2160" s="224"/>
      <c r="F2160" s="224"/>
      <c r="G2160" s="224"/>
      <c r="H2160" s="224"/>
      <c r="I2160" s="224"/>
      <c r="J2160" s="224"/>
      <c r="K2160" s="224"/>
      <c r="L2160" s="224"/>
      <c r="M2160" s="133"/>
      <c r="V2160" s="3" t="s">
        <v>2171</v>
      </c>
      <c r="W2160" s="4">
        <v>1755</v>
      </c>
      <c r="AD2160"/>
      <c r="AE2160"/>
    </row>
    <row r="2161" spans="1:31" x14ac:dyDescent="0.25">
      <c r="A2161" s="28" t="s">
        <v>12592</v>
      </c>
      <c r="B2161" s="28"/>
      <c r="C2161" s="28" t="s">
        <v>4990</v>
      </c>
      <c r="D2161" s="29">
        <v>9337</v>
      </c>
      <c r="E2161" s="224"/>
      <c r="F2161" s="224"/>
      <c r="G2161" s="224"/>
      <c r="H2161" s="224"/>
      <c r="I2161" s="224"/>
      <c r="J2161" s="224"/>
      <c r="K2161" s="224"/>
      <c r="L2161" s="224"/>
      <c r="M2161" s="133"/>
      <c r="V2161" s="3" t="s">
        <v>2172</v>
      </c>
      <c r="W2161" s="4">
        <v>1755</v>
      </c>
      <c r="AD2161"/>
      <c r="AE2161"/>
    </row>
    <row r="2162" spans="1:31" x14ac:dyDescent="0.25">
      <c r="A2162" s="28" t="s">
        <v>12593</v>
      </c>
      <c r="B2162" s="28"/>
      <c r="C2162" s="28" t="s">
        <v>4991</v>
      </c>
      <c r="D2162" s="29">
        <v>9337</v>
      </c>
      <c r="E2162" s="224"/>
      <c r="F2162" s="224"/>
      <c r="G2162" s="224"/>
      <c r="H2162" s="224"/>
      <c r="I2162" s="224"/>
      <c r="J2162" s="224"/>
      <c r="K2162" s="224"/>
      <c r="L2162" s="224"/>
      <c r="M2162" s="133"/>
      <c r="V2162" s="3" t="s">
        <v>2173</v>
      </c>
      <c r="W2162" s="4">
        <v>1755</v>
      </c>
      <c r="AD2162"/>
      <c r="AE2162"/>
    </row>
    <row r="2163" spans="1:31" x14ac:dyDescent="0.25">
      <c r="A2163" s="28" t="s">
        <v>12594</v>
      </c>
      <c r="B2163" s="28"/>
      <c r="C2163" s="28" t="s">
        <v>4992</v>
      </c>
      <c r="D2163" s="29">
        <v>9379</v>
      </c>
      <c r="E2163" s="224"/>
      <c r="F2163" s="224"/>
      <c r="G2163" s="224"/>
      <c r="H2163" s="224"/>
      <c r="I2163" s="224"/>
      <c r="J2163" s="224"/>
      <c r="K2163" s="224"/>
      <c r="L2163" s="224"/>
      <c r="M2163" s="133"/>
      <c r="V2163" s="3" t="s">
        <v>2174</v>
      </c>
      <c r="W2163" s="4">
        <v>1755</v>
      </c>
      <c r="AD2163"/>
      <c r="AE2163"/>
    </row>
    <row r="2164" spans="1:31" x14ac:dyDescent="0.25">
      <c r="A2164" s="28" t="s">
        <v>12595</v>
      </c>
      <c r="B2164" s="28"/>
      <c r="C2164" s="28" t="s">
        <v>4993</v>
      </c>
      <c r="D2164" s="29">
        <v>9328</v>
      </c>
      <c r="E2164" s="224"/>
      <c r="F2164" s="224"/>
      <c r="G2164" s="224"/>
      <c r="H2164" s="224"/>
      <c r="I2164" s="224"/>
      <c r="J2164" s="224"/>
      <c r="K2164" s="224"/>
      <c r="L2164" s="224"/>
      <c r="M2164" s="133"/>
      <c r="V2164" s="3" t="s">
        <v>2175</v>
      </c>
      <c r="W2164" s="4">
        <v>1755</v>
      </c>
      <c r="AD2164"/>
      <c r="AE2164"/>
    </row>
    <row r="2165" spans="1:31" x14ac:dyDescent="0.25">
      <c r="A2165" s="28" t="s">
        <v>12596</v>
      </c>
      <c r="B2165" s="28"/>
      <c r="C2165" s="28" t="s">
        <v>4994</v>
      </c>
      <c r="D2165" s="29">
        <v>9339</v>
      </c>
      <c r="E2165" s="224"/>
      <c r="F2165" s="224"/>
      <c r="G2165" s="224"/>
      <c r="H2165" s="224"/>
      <c r="I2165" s="224"/>
      <c r="J2165" s="224"/>
      <c r="K2165" s="224"/>
      <c r="L2165" s="224"/>
      <c r="M2165" s="133"/>
      <c r="V2165" s="3" t="s">
        <v>2176</v>
      </c>
      <c r="W2165" s="4">
        <v>1755</v>
      </c>
      <c r="AD2165"/>
      <c r="AE2165"/>
    </row>
    <row r="2166" spans="1:31" x14ac:dyDescent="0.25">
      <c r="A2166" s="28" t="s">
        <v>12597</v>
      </c>
      <c r="B2166" s="28"/>
      <c r="C2166" s="28" t="s">
        <v>4995</v>
      </c>
      <c r="D2166" s="29">
        <v>9323</v>
      </c>
      <c r="E2166" s="224"/>
      <c r="F2166" s="224"/>
      <c r="G2166" s="224"/>
      <c r="H2166" s="224"/>
      <c r="I2166" s="224"/>
      <c r="J2166" s="224"/>
      <c r="K2166" s="224"/>
      <c r="L2166" s="224"/>
      <c r="M2166" s="133"/>
      <c r="V2166" s="3" t="s">
        <v>2177</v>
      </c>
      <c r="W2166" s="4">
        <v>1755</v>
      </c>
      <c r="AD2166"/>
      <c r="AE2166"/>
    </row>
    <row r="2167" spans="1:31" x14ac:dyDescent="0.25">
      <c r="A2167" s="28" t="s">
        <v>12598</v>
      </c>
      <c r="B2167" s="28"/>
      <c r="C2167" s="28" t="s">
        <v>4996</v>
      </c>
      <c r="D2167" s="29">
        <v>9270</v>
      </c>
      <c r="E2167" s="224"/>
      <c r="F2167" s="224"/>
      <c r="G2167" s="224"/>
      <c r="H2167" s="224"/>
      <c r="I2167" s="224"/>
      <c r="J2167" s="224"/>
      <c r="K2167" s="224"/>
      <c r="L2167" s="224"/>
      <c r="M2167" s="133"/>
      <c r="V2167" s="3" t="s">
        <v>2178</v>
      </c>
      <c r="W2167" s="4">
        <v>1755</v>
      </c>
      <c r="AD2167"/>
      <c r="AE2167"/>
    </row>
    <row r="2168" spans="1:31" x14ac:dyDescent="0.25">
      <c r="A2168" s="28" t="s">
        <v>12599</v>
      </c>
      <c r="B2168" s="28"/>
      <c r="C2168" s="28" t="s">
        <v>4997</v>
      </c>
      <c r="D2168" s="29">
        <v>9298</v>
      </c>
      <c r="E2168" s="224"/>
      <c r="F2168" s="224"/>
      <c r="G2168" s="224"/>
      <c r="H2168" s="224"/>
      <c r="I2168" s="224"/>
      <c r="J2168" s="224"/>
      <c r="K2168" s="224"/>
      <c r="L2168" s="224"/>
      <c r="M2168" s="133"/>
      <c r="V2168" s="3" t="s">
        <v>2179</v>
      </c>
      <c r="W2168" s="4">
        <v>1755</v>
      </c>
      <c r="AD2168"/>
      <c r="AE2168"/>
    </row>
    <row r="2169" spans="1:31" x14ac:dyDescent="0.25">
      <c r="A2169" s="28" t="s">
        <v>12600</v>
      </c>
      <c r="B2169" s="28"/>
      <c r="C2169" s="28" t="s">
        <v>4998</v>
      </c>
      <c r="D2169" s="29">
        <v>9298</v>
      </c>
      <c r="E2169" s="224"/>
      <c r="F2169" s="224"/>
      <c r="G2169" s="224"/>
      <c r="H2169" s="224"/>
      <c r="I2169" s="224"/>
      <c r="J2169" s="224"/>
      <c r="K2169" s="224"/>
      <c r="L2169" s="224"/>
      <c r="M2169" s="133"/>
      <c r="V2169" s="3" t="s">
        <v>2180</v>
      </c>
      <c r="W2169" s="4">
        <v>1755</v>
      </c>
      <c r="AD2169"/>
      <c r="AE2169"/>
    </row>
    <row r="2170" spans="1:31" x14ac:dyDescent="0.25">
      <c r="A2170" s="28" t="s">
        <v>12601</v>
      </c>
      <c r="B2170" s="28"/>
      <c r="C2170" s="28" t="s">
        <v>4999</v>
      </c>
      <c r="D2170" s="29">
        <v>9310</v>
      </c>
      <c r="E2170" s="224"/>
      <c r="F2170" s="224"/>
      <c r="G2170" s="224"/>
      <c r="H2170" s="224"/>
      <c r="I2170" s="224"/>
      <c r="J2170" s="224"/>
      <c r="K2170" s="224"/>
      <c r="L2170" s="224"/>
      <c r="M2170" s="133"/>
      <c r="V2170" s="3" t="s">
        <v>2181</v>
      </c>
      <c r="W2170" s="4">
        <v>1755</v>
      </c>
      <c r="AD2170"/>
      <c r="AE2170"/>
    </row>
    <row r="2171" spans="1:31" x14ac:dyDescent="0.25">
      <c r="A2171" s="28" t="s">
        <v>12602</v>
      </c>
      <c r="B2171" s="28"/>
      <c r="C2171" s="28" t="s">
        <v>5000</v>
      </c>
      <c r="D2171" s="29">
        <v>9293</v>
      </c>
      <c r="E2171" s="224"/>
      <c r="F2171" s="224"/>
      <c r="G2171" s="224"/>
      <c r="H2171" s="224"/>
      <c r="I2171" s="224"/>
      <c r="J2171" s="224"/>
      <c r="K2171" s="224"/>
      <c r="L2171" s="224"/>
      <c r="M2171" s="133"/>
      <c r="V2171" s="3" t="s">
        <v>2182</v>
      </c>
      <c r="W2171" s="4">
        <v>1755</v>
      </c>
      <c r="AD2171"/>
      <c r="AE2171"/>
    </row>
    <row r="2172" spans="1:31" x14ac:dyDescent="0.25">
      <c r="A2172" s="28" t="s">
        <v>12603</v>
      </c>
      <c r="B2172" s="28"/>
      <c r="C2172" s="28" t="s">
        <v>5001</v>
      </c>
      <c r="D2172" s="29">
        <v>9207</v>
      </c>
      <c r="E2172" s="224"/>
      <c r="F2172" s="224"/>
      <c r="G2172" s="224"/>
      <c r="H2172" s="224"/>
      <c r="I2172" s="224"/>
      <c r="J2172" s="224"/>
      <c r="K2172" s="224"/>
      <c r="L2172" s="224"/>
      <c r="M2172" s="133"/>
      <c r="V2172" s="3" t="s">
        <v>2183</v>
      </c>
      <c r="W2172" s="4">
        <v>1755</v>
      </c>
      <c r="AD2172"/>
      <c r="AE2172"/>
    </row>
    <row r="2173" spans="1:31" x14ac:dyDescent="0.25">
      <c r="A2173" s="28" t="s">
        <v>12604</v>
      </c>
      <c r="B2173" s="28"/>
      <c r="C2173" s="28" t="s">
        <v>5002</v>
      </c>
      <c r="D2173" s="29">
        <v>9132</v>
      </c>
      <c r="E2173" s="224"/>
      <c r="F2173" s="224"/>
      <c r="G2173" s="224"/>
      <c r="H2173" s="224"/>
      <c r="I2173" s="224"/>
      <c r="J2173" s="224"/>
      <c r="K2173" s="224"/>
      <c r="L2173" s="224"/>
      <c r="M2173" s="133"/>
      <c r="V2173" s="3" t="s">
        <v>2184</v>
      </c>
      <c r="W2173" s="4">
        <v>1755</v>
      </c>
      <c r="AD2173"/>
      <c r="AE2173"/>
    </row>
    <row r="2174" spans="1:31" x14ac:dyDescent="0.25">
      <c r="A2174" s="28" t="s">
        <v>12605</v>
      </c>
      <c r="B2174" s="28"/>
      <c r="C2174" s="28" t="s">
        <v>5003</v>
      </c>
      <c r="D2174" s="29">
        <v>9132</v>
      </c>
      <c r="E2174" s="224"/>
      <c r="F2174" s="224"/>
      <c r="G2174" s="224"/>
      <c r="H2174" s="224"/>
      <c r="I2174" s="224"/>
      <c r="J2174" s="224"/>
      <c r="K2174" s="224"/>
      <c r="L2174" s="224"/>
      <c r="M2174" s="133"/>
      <c r="V2174" s="3" t="s">
        <v>2185</v>
      </c>
      <c r="W2174" s="4">
        <v>1755</v>
      </c>
      <c r="AD2174"/>
      <c r="AE2174"/>
    </row>
    <row r="2175" spans="1:31" x14ac:dyDescent="0.25">
      <c r="A2175" s="28" t="s">
        <v>12606</v>
      </c>
      <c r="B2175" s="28"/>
      <c r="C2175" s="28" t="s">
        <v>5004</v>
      </c>
      <c r="D2175" s="29">
        <v>9158</v>
      </c>
      <c r="E2175" s="224"/>
      <c r="F2175" s="224"/>
      <c r="G2175" s="224"/>
      <c r="H2175" s="224"/>
      <c r="I2175" s="224"/>
      <c r="J2175" s="224"/>
      <c r="K2175" s="224"/>
      <c r="L2175" s="224"/>
      <c r="M2175" s="133"/>
      <c r="V2175" s="3" t="s">
        <v>2186</v>
      </c>
      <c r="W2175" s="4">
        <v>1755</v>
      </c>
      <c r="AD2175"/>
      <c r="AE2175"/>
    </row>
    <row r="2176" spans="1:31" x14ac:dyDescent="0.25">
      <c r="A2176" s="28" t="s">
        <v>12607</v>
      </c>
      <c r="B2176" s="28"/>
      <c r="C2176" s="28" t="s">
        <v>5005</v>
      </c>
      <c r="D2176" s="29">
        <v>9158</v>
      </c>
      <c r="E2176" s="224"/>
      <c r="F2176" s="224"/>
      <c r="G2176" s="224"/>
      <c r="H2176" s="224"/>
      <c r="I2176" s="224"/>
      <c r="J2176" s="224"/>
      <c r="K2176" s="224"/>
      <c r="L2176" s="224"/>
      <c r="M2176" s="133"/>
      <c r="V2176" s="3" t="s">
        <v>2187</v>
      </c>
      <c r="W2176" s="4">
        <v>1755</v>
      </c>
      <c r="AD2176"/>
      <c r="AE2176"/>
    </row>
    <row r="2177" spans="1:31" x14ac:dyDescent="0.25">
      <c r="A2177" s="28" t="s">
        <v>12608</v>
      </c>
      <c r="B2177" s="28"/>
      <c r="C2177" s="28" t="s">
        <v>5006</v>
      </c>
      <c r="D2177" s="29">
        <v>9166</v>
      </c>
      <c r="E2177" s="224"/>
      <c r="F2177" s="224"/>
      <c r="G2177" s="224"/>
      <c r="H2177" s="224"/>
      <c r="I2177" s="224"/>
      <c r="J2177" s="224"/>
      <c r="K2177" s="224"/>
      <c r="L2177" s="224"/>
      <c r="M2177" s="133"/>
      <c r="V2177" s="3" t="s">
        <v>2188</v>
      </c>
      <c r="W2177" s="4">
        <v>1755</v>
      </c>
      <c r="AD2177"/>
      <c r="AE2177"/>
    </row>
    <row r="2178" spans="1:31" x14ac:dyDescent="0.25">
      <c r="A2178" s="28" t="s">
        <v>12609</v>
      </c>
      <c r="B2178" s="28"/>
      <c r="C2178" s="28" t="s">
        <v>5007</v>
      </c>
      <c r="D2178" s="29">
        <v>9147</v>
      </c>
      <c r="E2178" s="224"/>
      <c r="F2178" s="224"/>
      <c r="G2178" s="224"/>
      <c r="H2178" s="224"/>
      <c r="I2178" s="224"/>
      <c r="J2178" s="224"/>
      <c r="K2178" s="224"/>
      <c r="L2178" s="224"/>
      <c r="M2178" s="133"/>
      <c r="V2178" s="3" t="s">
        <v>2189</v>
      </c>
      <c r="W2178" s="4">
        <v>1755</v>
      </c>
      <c r="AD2178"/>
      <c r="AE2178"/>
    </row>
    <row r="2179" spans="1:31" x14ac:dyDescent="0.25">
      <c r="A2179" s="28" t="s">
        <v>12610</v>
      </c>
      <c r="B2179" s="28"/>
      <c r="C2179" s="28" t="s">
        <v>5008</v>
      </c>
      <c r="D2179" s="29">
        <v>9159</v>
      </c>
      <c r="E2179" s="224"/>
      <c r="F2179" s="224"/>
      <c r="G2179" s="224"/>
      <c r="H2179" s="224"/>
      <c r="I2179" s="224"/>
      <c r="J2179" s="224"/>
      <c r="K2179" s="224"/>
      <c r="L2179" s="224"/>
      <c r="M2179" s="133"/>
      <c r="V2179" s="3" t="s">
        <v>2190</v>
      </c>
      <c r="W2179" s="4">
        <v>1755</v>
      </c>
      <c r="AD2179"/>
      <c r="AE2179"/>
    </row>
    <row r="2180" spans="1:31" x14ac:dyDescent="0.25">
      <c r="A2180" s="28" t="s">
        <v>12611</v>
      </c>
      <c r="B2180" s="28"/>
      <c r="C2180" s="28" t="s">
        <v>5009</v>
      </c>
      <c r="D2180" s="29">
        <v>9087</v>
      </c>
      <c r="E2180" s="224"/>
      <c r="F2180" s="224"/>
      <c r="G2180" s="224"/>
      <c r="H2180" s="224"/>
      <c r="I2180" s="224"/>
      <c r="J2180" s="224"/>
      <c r="K2180" s="224"/>
      <c r="L2180" s="224"/>
      <c r="M2180" s="133"/>
      <c r="V2180" s="3" t="s">
        <v>2191</v>
      </c>
      <c r="W2180" s="4">
        <v>1755</v>
      </c>
      <c r="AD2180"/>
      <c r="AE2180"/>
    </row>
    <row r="2181" spans="1:31" x14ac:dyDescent="0.25">
      <c r="A2181" s="28" t="s">
        <v>12612</v>
      </c>
      <c r="B2181" s="28"/>
      <c r="C2181" s="28" t="s">
        <v>5010</v>
      </c>
      <c r="D2181" s="29">
        <v>9070</v>
      </c>
      <c r="E2181" s="224"/>
      <c r="F2181" s="224"/>
      <c r="G2181" s="224"/>
      <c r="H2181" s="224"/>
      <c r="I2181" s="224"/>
      <c r="J2181" s="224"/>
      <c r="K2181" s="224"/>
      <c r="L2181" s="224"/>
      <c r="M2181" s="133"/>
      <c r="V2181" s="3" t="s">
        <v>2192</v>
      </c>
      <c r="W2181" s="4">
        <v>1755</v>
      </c>
      <c r="AD2181"/>
      <c r="AE2181"/>
    </row>
    <row r="2182" spans="1:31" x14ac:dyDescent="0.25">
      <c r="A2182" s="28" t="s">
        <v>12613</v>
      </c>
      <c r="B2182" s="28"/>
      <c r="C2182" s="28" t="s">
        <v>5011</v>
      </c>
      <c r="D2182" s="29">
        <v>9070</v>
      </c>
      <c r="E2182" s="224"/>
      <c r="F2182" s="224"/>
      <c r="G2182" s="224"/>
      <c r="H2182" s="224"/>
      <c r="I2182" s="224"/>
      <c r="J2182" s="224"/>
      <c r="K2182" s="224"/>
      <c r="L2182" s="224"/>
      <c r="M2182" s="133"/>
      <c r="V2182" s="3" t="s">
        <v>2193</v>
      </c>
      <c r="W2182" s="4">
        <v>1755</v>
      </c>
      <c r="AD2182"/>
      <c r="AE2182"/>
    </row>
    <row r="2183" spans="1:31" x14ac:dyDescent="0.25">
      <c r="A2183" s="28" t="s">
        <v>12614</v>
      </c>
      <c r="B2183" s="28"/>
      <c r="C2183" s="28" t="s">
        <v>5012</v>
      </c>
      <c r="D2183" s="29">
        <v>9083</v>
      </c>
      <c r="E2183" s="224"/>
      <c r="F2183" s="224"/>
      <c r="G2183" s="224"/>
      <c r="H2183" s="224"/>
      <c r="I2183" s="224"/>
      <c r="J2183" s="224"/>
      <c r="K2183" s="224"/>
      <c r="L2183" s="224"/>
      <c r="M2183" s="133"/>
      <c r="V2183" s="3" t="s">
        <v>2194</v>
      </c>
      <c r="W2183" s="4">
        <v>1755</v>
      </c>
      <c r="AD2183"/>
      <c r="AE2183"/>
    </row>
    <row r="2184" spans="1:31" x14ac:dyDescent="0.25">
      <c r="A2184" s="28" t="s">
        <v>12615</v>
      </c>
      <c r="B2184" s="28"/>
      <c r="C2184" s="28" t="s">
        <v>5013</v>
      </c>
      <c r="D2184" s="29">
        <v>9077</v>
      </c>
      <c r="E2184" s="224"/>
      <c r="F2184" s="224"/>
      <c r="G2184" s="224"/>
      <c r="H2184" s="224"/>
      <c r="I2184" s="224"/>
      <c r="J2184" s="224"/>
      <c r="K2184" s="224"/>
      <c r="L2184" s="224"/>
      <c r="M2184" s="133"/>
      <c r="V2184" s="3" t="s">
        <v>2195</v>
      </c>
      <c r="W2184" s="4">
        <v>1755</v>
      </c>
      <c r="AD2184"/>
      <c r="AE2184"/>
    </row>
    <row r="2185" spans="1:31" x14ac:dyDescent="0.25">
      <c r="A2185" s="28" t="s">
        <v>12616</v>
      </c>
      <c r="B2185" s="28"/>
      <c r="C2185" s="28" t="s">
        <v>5014</v>
      </c>
      <c r="D2185" s="29">
        <v>9064</v>
      </c>
      <c r="E2185" s="224"/>
      <c r="F2185" s="224"/>
      <c r="G2185" s="224"/>
      <c r="H2185" s="224"/>
      <c r="I2185" s="224"/>
      <c r="J2185" s="224"/>
      <c r="K2185" s="224"/>
      <c r="L2185" s="224"/>
      <c r="M2185" s="133"/>
      <c r="V2185" s="3" t="s">
        <v>2196</v>
      </c>
      <c r="W2185" s="4">
        <v>1755</v>
      </c>
      <c r="AD2185"/>
      <c r="AE2185"/>
    </row>
    <row r="2186" spans="1:31" x14ac:dyDescent="0.25">
      <c r="A2186" s="28" t="s">
        <v>12617</v>
      </c>
      <c r="B2186" s="28"/>
      <c r="C2186" s="28" t="s">
        <v>5015</v>
      </c>
      <c r="D2186" s="29">
        <v>9050</v>
      </c>
      <c r="E2186" s="224"/>
      <c r="F2186" s="224"/>
      <c r="G2186" s="224"/>
      <c r="H2186" s="224"/>
      <c r="I2186" s="224"/>
      <c r="J2186" s="224"/>
      <c r="K2186" s="224"/>
      <c r="L2186" s="224"/>
      <c r="M2186" s="133"/>
      <c r="V2186" s="3" t="s">
        <v>2197</v>
      </c>
      <c r="W2186" s="4">
        <v>1755</v>
      </c>
      <c r="AD2186"/>
      <c r="AE2186"/>
    </row>
    <row r="2187" spans="1:31" x14ac:dyDescent="0.25">
      <c r="A2187" s="28" t="s">
        <v>12618</v>
      </c>
      <c r="B2187" s="28"/>
      <c r="C2187" s="28" t="s">
        <v>5016</v>
      </c>
      <c r="D2187" s="29">
        <v>9000</v>
      </c>
      <c r="E2187" s="224"/>
      <c r="F2187" s="224"/>
      <c r="G2187" s="224"/>
      <c r="H2187" s="224"/>
      <c r="I2187" s="224"/>
      <c r="J2187" s="224"/>
      <c r="K2187" s="224"/>
      <c r="L2187" s="224"/>
      <c r="M2187" s="133"/>
      <c r="V2187" s="3" t="s">
        <v>2198</v>
      </c>
      <c r="W2187" s="4">
        <v>1755</v>
      </c>
      <c r="AD2187"/>
      <c r="AE2187"/>
    </row>
    <row r="2188" spans="1:31" x14ac:dyDescent="0.25">
      <c r="A2188" s="28" t="s">
        <v>12619</v>
      </c>
      <c r="B2188" s="28"/>
      <c r="C2188" s="28" t="s">
        <v>5017</v>
      </c>
      <c r="D2188" s="29">
        <v>8950</v>
      </c>
      <c r="E2188" s="224"/>
      <c r="F2188" s="224"/>
      <c r="G2188" s="224"/>
      <c r="H2188" s="224"/>
      <c r="I2188" s="224"/>
      <c r="J2188" s="224"/>
      <c r="K2188" s="224"/>
      <c r="L2188" s="224"/>
      <c r="M2188" s="133"/>
      <c r="V2188" s="3" t="s">
        <v>2199</v>
      </c>
      <c r="W2188" s="4">
        <v>1755</v>
      </c>
      <c r="AD2188"/>
      <c r="AE2188"/>
    </row>
    <row r="2189" spans="1:31" x14ac:dyDescent="0.25">
      <c r="A2189" s="28" t="s">
        <v>12620</v>
      </c>
      <c r="B2189" s="28"/>
      <c r="C2189" s="28" t="s">
        <v>5018</v>
      </c>
      <c r="D2189" s="29">
        <v>8971</v>
      </c>
      <c r="E2189" s="224"/>
      <c r="F2189" s="224"/>
      <c r="G2189" s="224"/>
      <c r="H2189" s="224"/>
      <c r="I2189" s="224"/>
      <c r="J2189" s="224"/>
      <c r="K2189" s="224"/>
      <c r="L2189" s="224"/>
      <c r="M2189" s="133"/>
      <c r="V2189" s="3" t="s">
        <v>2200</v>
      </c>
      <c r="W2189" s="4">
        <v>1755</v>
      </c>
      <c r="AD2189"/>
      <c r="AE2189"/>
    </row>
    <row r="2190" spans="1:31" x14ac:dyDescent="0.25">
      <c r="A2190" s="28" t="s">
        <v>12621</v>
      </c>
      <c r="B2190" s="28"/>
      <c r="C2190" s="28" t="s">
        <v>5019</v>
      </c>
      <c r="D2190" s="29">
        <v>8971</v>
      </c>
      <c r="E2190" s="224"/>
      <c r="F2190" s="224"/>
      <c r="G2190" s="224"/>
      <c r="H2190" s="224"/>
      <c r="I2190" s="224"/>
      <c r="J2190" s="224"/>
      <c r="K2190" s="224"/>
      <c r="L2190" s="224"/>
      <c r="M2190" s="133"/>
      <c r="V2190" s="3" t="s">
        <v>2201</v>
      </c>
      <c r="W2190" s="4">
        <v>1755</v>
      </c>
      <c r="AD2190"/>
      <c r="AE2190"/>
    </row>
    <row r="2191" spans="1:31" x14ac:dyDescent="0.25">
      <c r="A2191" s="28" t="s">
        <v>12622</v>
      </c>
      <c r="B2191" s="28"/>
      <c r="C2191" s="28" t="s">
        <v>5020</v>
      </c>
      <c r="D2191" s="29">
        <v>8970</v>
      </c>
      <c r="E2191" s="224"/>
      <c r="F2191" s="224"/>
      <c r="G2191" s="224"/>
      <c r="H2191" s="224"/>
      <c r="I2191" s="224"/>
      <c r="J2191" s="224"/>
      <c r="K2191" s="224"/>
      <c r="L2191" s="224"/>
      <c r="M2191" s="133"/>
      <c r="V2191" s="3" t="s">
        <v>2202</v>
      </c>
      <c r="W2191" s="4">
        <v>1755</v>
      </c>
      <c r="AD2191"/>
      <c r="AE2191"/>
    </row>
    <row r="2192" spans="1:31" x14ac:dyDescent="0.25">
      <c r="A2192" s="28" t="s">
        <v>12623</v>
      </c>
      <c r="B2192" s="28"/>
      <c r="C2192" s="28" t="s">
        <v>5021</v>
      </c>
      <c r="D2192" s="29">
        <v>8956</v>
      </c>
      <c r="E2192" s="224"/>
      <c r="F2192" s="224"/>
      <c r="G2192" s="224"/>
      <c r="H2192" s="224"/>
      <c r="I2192" s="224"/>
      <c r="J2192" s="224"/>
      <c r="K2192" s="224"/>
      <c r="L2192" s="224"/>
      <c r="M2192" s="133"/>
      <c r="V2192" s="3" t="s">
        <v>2203</v>
      </c>
      <c r="W2192" s="4">
        <v>1755</v>
      </c>
      <c r="AD2192"/>
      <c r="AE2192"/>
    </row>
    <row r="2193" spans="1:31" x14ac:dyDescent="0.25">
      <c r="A2193" s="28" t="s">
        <v>12624</v>
      </c>
      <c r="B2193" s="28"/>
      <c r="C2193" s="28" t="s">
        <v>5022</v>
      </c>
      <c r="D2193" s="29">
        <v>8956</v>
      </c>
      <c r="E2193" s="224"/>
      <c r="F2193" s="224"/>
      <c r="G2193" s="224"/>
      <c r="H2193" s="224"/>
      <c r="I2193" s="224"/>
      <c r="J2193" s="224"/>
      <c r="K2193" s="224"/>
      <c r="L2193" s="224"/>
      <c r="M2193" s="133"/>
      <c r="V2193" s="3" t="s">
        <v>2204</v>
      </c>
      <c r="W2193" s="4">
        <v>1755</v>
      </c>
      <c r="AD2193"/>
      <c r="AE2193"/>
    </row>
    <row r="2194" spans="1:31" x14ac:dyDescent="0.25">
      <c r="A2194" s="28" t="s">
        <v>12625</v>
      </c>
      <c r="B2194" s="28"/>
      <c r="C2194" s="28" t="s">
        <v>5023</v>
      </c>
      <c r="D2194" s="29">
        <v>8956</v>
      </c>
      <c r="E2194" s="224"/>
      <c r="F2194" s="224"/>
      <c r="G2194" s="224"/>
      <c r="H2194" s="224"/>
      <c r="I2194" s="224"/>
      <c r="J2194" s="224"/>
      <c r="K2194" s="224"/>
      <c r="L2194" s="224"/>
      <c r="M2194" s="133"/>
      <c r="V2194" s="3" t="s">
        <v>2205</v>
      </c>
      <c r="W2194" s="4">
        <v>1755</v>
      </c>
      <c r="AD2194"/>
      <c r="AE2194"/>
    </row>
    <row r="2195" spans="1:31" x14ac:dyDescent="0.25">
      <c r="A2195" s="28" t="s">
        <v>12626</v>
      </c>
      <c r="B2195" s="28"/>
      <c r="C2195" s="28" t="s">
        <v>5024</v>
      </c>
      <c r="D2195" s="29">
        <v>8956</v>
      </c>
      <c r="E2195" s="224"/>
      <c r="F2195" s="224"/>
      <c r="G2195" s="224"/>
      <c r="H2195" s="224"/>
      <c r="I2195" s="224"/>
      <c r="J2195" s="224"/>
      <c r="K2195" s="224"/>
      <c r="L2195" s="224"/>
      <c r="M2195" s="133"/>
      <c r="V2195" s="3" t="s">
        <v>2206</v>
      </c>
      <c r="W2195" s="4">
        <v>1755</v>
      </c>
      <c r="AD2195"/>
      <c r="AE2195"/>
    </row>
    <row r="2196" spans="1:31" x14ac:dyDescent="0.25">
      <c r="A2196" s="28" t="s">
        <v>12627</v>
      </c>
      <c r="B2196" s="28"/>
      <c r="C2196" s="28" t="s">
        <v>5025</v>
      </c>
      <c r="D2196" s="29">
        <v>8956</v>
      </c>
      <c r="E2196" s="224"/>
      <c r="F2196" s="224"/>
      <c r="G2196" s="224"/>
      <c r="H2196" s="224"/>
      <c r="I2196" s="224"/>
      <c r="J2196" s="224"/>
      <c r="K2196" s="224"/>
      <c r="L2196" s="224"/>
      <c r="M2196" s="133"/>
      <c r="V2196" s="3" t="s">
        <v>2207</v>
      </c>
      <c r="W2196" s="4">
        <v>1755</v>
      </c>
      <c r="AD2196"/>
      <c r="AE2196"/>
    </row>
    <row r="2197" spans="1:31" x14ac:dyDescent="0.25">
      <c r="A2197" s="28" t="s">
        <v>12628</v>
      </c>
      <c r="B2197" s="28"/>
      <c r="C2197" s="28" t="s">
        <v>5026</v>
      </c>
      <c r="D2197" s="29">
        <v>8956</v>
      </c>
      <c r="E2197" s="224"/>
      <c r="F2197" s="224"/>
      <c r="G2197" s="224"/>
      <c r="H2197" s="224"/>
      <c r="I2197" s="224"/>
      <c r="J2197" s="224"/>
      <c r="K2197" s="224"/>
      <c r="L2197" s="224"/>
      <c r="M2197" s="133"/>
      <c r="V2197" s="3" t="s">
        <v>2208</v>
      </c>
      <c r="W2197" s="4">
        <v>1755</v>
      </c>
      <c r="AD2197"/>
      <c r="AE2197"/>
    </row>
    <row r="2198" spans="1:31" x14ac:dyDescent="0.25">
      <c r="A2198" s="28" t="s">
        <v>12629</v>
      </c>
      <c r="B2198" s="28"/>
      <c r="C2198" s="28" t="s">
        <v>5027</v>
      </c>
      <c r="D2198" s="29">
        <v>9119</v>
      </c>
      <c r="E2198" s="224"/>
      <c r="F2198" s="224"/>
      <c r="G2198" s="224"/>
      <c r="H2198" s="224"/>
      <c r="I2198" s="224"/>
      <c r="J2198" s="224"/>
      <c r="K2198" s="224"/>
      <c r="L2198" s="224"/>
      <c r="M2198" s="133"/>
      <c r="V2198" s="3" t="s">
        <v>2209</v>
      </c>
      <c r="W2198" s="4">
        <v>1755</v>
      </c>
      <c r="AD2198"/>
      <c r="AE2198"/>
    </row>
    <row r="2199" spans="1:31" x14ac:dyDescent="0.25">
      <c r="A2199" s="28" t="s">
        <v>12630</v>
      </c>
      <c r="B2199" s="28"/>
      <c r="C2199" s="28" t="s">
        <v>5028</v>
      </c>
      <c r="D2199" s="29">
        <v>9119</v>
      </c>
      <c r="E2199" s="224"/>
      <c r="F2199" s="224"/>
      <c r="G2199" s="224"/>
      <c r="H2199" s="224"/>
      <c r="I2199" s="224"/>
      <c r="J2199" s="224"/>
      <c r="K2199" s="224"/>
      <c r="L2199" s="224"/>
      <c r="M2199" s="133"/>
      <c r="V2199" s="3" t="s">
        <v>2210</v>
      </c>
      <c r="W2199" s="4">
        <v>1755</v>
      </c>
      <c r="AD2199"/>
      <c r="AE2199"/>
    </row>
    <row r="2200" spans="1:31" x14ac:dyDescent="0.25">
      <c r="A2200" s="28" t="s">
        <v>12631</v>
      </c>
      <c r="B2200" s="28"/>
      <c r="C2200" s="28" t="s">
        <v>5029</v>
      </c>
      <c r="D2200" s="29">
        <v>9030</v>
      </c>
      <c r="E2200" s="224"/>
      <c r="F2200" s="224"/>
      <c r="G2200" s="224"/>
      <c r="H2200" s="224"/>
      <c r="I2200" s="224"/>
      <c r="J2200" s="224"/>
      <c r="K2200" s="224"/>
      <c r="L2200" s="224"/>
      <c r="M2200" s="133"/>
      <c r="V2200" s="3" t="s">
        <v>2211</v>
      </c>
      <c r="W2200" s="4">
        <v>1755</v>
      </c>
      <c r="AD2200"/>
      <c r="AE2200"/>
    </row>
    <row r="2201" spans="1:31" x14ac:dyDescent="0.25">
      <c r="A2201" s="28" t="s">
        <v>12632</v>
      </c>
      <c r="B2201" s="28"/>
      <c r="C2201" s="28" t="s">
        <v>5030</v>
      </c>
      <c r="D2201" s="29">
        <v>8976</v>
      </c>
      <c r="E2201" s="224"/>
      <c r="F2201" s="224"/>
      <c r="G2201" s="224"/>
      <c r="H2201" s="224"/>
      <c r="I2201" s="224"/>
      <c r="J2201" s="224"/>
      <c r="K2201" s="224"/>
      <c r="L2201" s="224"/>
      <c r="M2201" s="133"/>
      <c r="V2201" s="3" t="s">
        <v>2212</v>
      </c>
      <c r="W2201" s="4">
        <v>1755</v>
      </c>
      <c r="AD2201"/>
      <c r="AE2201"/>
    </row>
    <row r="2202" spans="1:31" x14ac:dyDescent="0.25">
      <c r="A2202" s="28" t="s">
        <v>12633</v>
      </c>
      <c r="B2202" s="28"/>
      <c r="C2202" s="28" t="s">
        <v>5031</v>
      </c>
      <c r="D2202" s="29">
        <v>8947</v>
      </c>
      <c r="E2202" s="224"/>
      <c r="F2202" s="224"/>
      <c r="G2202" s="224"/>
      <c r="H2202" s="224"/>
      <c r="I2202" s="224"/>
      <c r="J2202" s="224"/>
      <c r="K2202" s="224"/>
      <c r="L2202" s="224"/>
      <c r="M2202" s="133"/>
      <c r="V2202" s="3" t="s">
        <v>2213</v>
      </c>
      <c r="W2202" s="4">
        <v>1755</v>
      </c>
      <c r="AD2202"/>
      <c r="AE2202"/>
    </row>
    <row r="2203" spans="1:31" x14ac:dyDescent="0.25">
      <c r="A2203" s="28" t="s">
        <v>12634</v>
      </c>
      <c r="B2203" s="28"/>
      <c r="C2203" s="28" t="s">
        <v>5032</v>
      </c>
      <c r="D2203" s="29">
        <v>8954</v>
      </c>
      <c r="E2203" s="224"/>
      <c r="F2203" s="224"/>
      <c r="G2203" s="224"/>
      <c r="H2203" s="224"/>
      <c r="I2203" s="224"/>
      <c r="J2203" s="224"/>
      <c r="K2203" s="224"/>
      <c r="L2203" s="224"/>
      <c r="M2203" s="133"/>
      <c r="V2203" s="3" t="s">
        <v>2214</v>
      </c>
      <c r="W2203" s="4">
        <v>1755</v>
      </c>
      <c r="AD2203"/>
      <c r="AE2203"/>
    </row>
    <row r="2204" spans="1:31" x14ac:dyDescent="0.25">
      <c r="A2204" s="28" t="s">
        <v>12635</v>
      </c>
      <c r="B2204" s="28"/>
      <c r="C2204" s="28" t="s">
        <v>5033</v>
      </c>
      <c r="D2204" s="29">
        <v>8954</v>
      </c>
      <c r="E2204" s="224"/>
      <c r="F2204" s="224"/>
      <c r="G2204" s="224"/>
      <c r="H2204" s="224"/>
      <c r="I2204" s="224"/>
      <c r="J2204" s="224"/>
      <c r="K2204" s="224"/>
      <c r="L2204" s="224"/>
      <c r="M2204" s="133"/>
      <c r="V2204" s="3" t="s">
        <v>2215</v>
      </c>
      <c r="W2204" s="4">
        <v>1755</v>
      </c>
      <c r="AD2204"/>
      <c r="AE2204"/>
    </row>
    <row r="2205" spans="1:31" x14ac:dyDescent="0.25">
      <c r="A2205" s="28" t="s">
        <v>12636</v>
      </c>
      <c r="B2205" s="28"/>
      <c r="C2205" s="28" t="s">
        <v>5034</v>
      </c>
      <c r="D2205" s="29">
        <v>9070</v>
      </c>
      <c r="E2205" s="224"/>
      <c r="F2205" s="224"/>
      <c r="G2205" s="224"/>
      <c r="H2205" s="224"/>
      <c r="I2205" s="224"/>
      <c r="J2205" s="224"/>
      <c r="K2205" s="224"/>
      <c r="L2205" s="224"/>
      <c r="M2205" s="133"/>
      <c r="V2205" s="3" t="s">
        <v>2216</v>
      </c>
      <c r="W2205" s="4">
        <v>1755</v>
      </c>
      <c r="AD2205"/>
      <c r="AE2205"/>
    </row>
    <row r="2206" spans="1:31" x14ac:dyDescent="0.25">
      <c r="A2206" s="28" t="s">
        <v>12637</v>
      </c>
      <c r="B2206" s="28"/>
      <c r="C2206" s="28" t="s">
        <v>5035</v>
      </c>
      <c r="D2206" s="29">
        <v>9070</v>
      </c>
      <c r="E2206" s="224"/>
      <c r="F2206" s="224"/>
      <c r="G2206" s="224"/>
      <c r="H2206" s="224"/>
      <c r="I2206" s="224"/>
      <c r="J2206" s="224"/>
      <c r="K2206" s="224"/>
      <c r="L2206" s="224"/>
      <c r="M2206" s="133"/>
      <c r="V2206" s="3" t="s">
        <v>2217</v>
      </c>
      <c r="W2206" s="4">
        <v>1755</v>
      </c>
      <c r="AD2206"/>
      <c r="AE2206"/>
    </row>
    <row r="2207" spans="1:31" x14ac:dyDescent="0.25">
      <c r="A2207" s="28" t="s">
        <v>12638</v>
      </c>
      <c r="B2207" s="28"/>
      <c r="C2207" s="28" t="s">
        <v>5036</v>
      </c>
      <c r="D2207" s="29">
        <v>9029</v>
      </c>
      <c r="E2207" s="224"/>
      <c r="F2207" s="224"/>
      <c r="G2207" s="224"/>
      <c r="H2207" s="224"/>
      <c r="I2207" s="224"/>
      <c r="J2207" s="224"/>
      <c r="K2207" s="224"/>
      <c r="L2207" s="224"/>
      <c r="M2207" s="133"/>
      <c r="V2207" s="3" t="s">
        <v>2218</v>
      </c>
      <c r="W2207" s="4">
        <v>1755</v>
      </c>
      <c r="AD2207"/>
      <c r="AE2207"/>
    </row>
    <row r="2208" spans="1:31" x14ac:dyDescent="0.25">
      <c r="A2208" s="28" t="s">
        <v>12639</v>
      </c>
      <c r="B2208" s="28"/>
      <c r="C2208" s="28" t="s">
        <v>5037</v>
      </c>
      <c r="D2208" s="29">
        <v>9081</v>
      </c>
      <c r="E2208" s="224"/>
      <c r="F2208" s="224"/>
      <c r="G2208" s="224"/>
      <c r="H2208" s="224"/>
      <c r="I2208" s="224"/>
      <c r="J2208" s="224"/>
      <c r="K2208" s="224"/>
      <c r="L2208" s="224"/>
      <c r="M2208" s="133"/>
      <c r="V2208" s="3" t="s">
        <v>2219</v>
      </c>
      <c r="W2208" s="4">
        <v>1755</v>
      </c>
      <c r="AD2208"/>
      <c r="AE2208"/>
    </row>
    <row r="2209" spans="1:31" x14ac:dyDescent="0.25">
      <c r="A2209" s="28" t="s">
        <v>12640</v>
      </c>
      <c r="B2209" s="28"/>
      <c r="C2209" s="28" t="s">
        <v>5038</v>
      </c>
      <c r="D2209" s="29">
        <v>8992</v>
      </c>
      <c r="E2209" s="224"/>
      <c r="F2209" s="224"/>
      <c r="G2209" s="224"/>
      <c r="H2209" s="224"/>
      <c r="I2209" s="224"/>
      <c r="J2209" s="224"/>
      <c r="K2209" s="224"/>
      <c r="L2209" s="224"/>
      <c r="M2209" s="133"/>
      <c r="V2209" s="3" t="s">
        <v>2220</v>
      </c>
      <c r="W2209" s="4">
        <v>1755</v>
      </c>
      <c r="AD2209"/>
      <c r="AE2209"/>
    </row>
    <row r="2210" spans="1:31" x14ac:dyDescent="0.25">
      <c r="A2210" s="28" t="s">
        <v>12641</v>
      </c>
      <c r="B2210" s="28"/>
      <c r="C2210" s="28" t="s">
        <v>5039</v>
      </c>
      <c r="D2210" s="29">
        <v>9011</v>
      </c>
      <c r="E2210" s="224"/>
      <c r="F2210" s="224"/>
      <c r="G2210" s="224"/>
      <c r="H2210" s="224"/>
      <c r="I2210" s="224"/>
      <c r="J2210" s="224"/>
      <c r="K2210" s="224"/>
      <c r="L2210" s="224"/>
      <c r="M2210" s="133"/>
      <c r="V2210" s="3" t="s">
        <v>2221</v>
      </c>
      <c r="W2210" s="4">
        <v>1755</v>
      </c>
      <c r="AD2210"/>
      <c r="AE2210"/>
    </row>
    <row r="2211" spans="1:31" x14ac:dyDescent="0.25">
      <c r="A2211" s="28" t="s">
        <v>12642</v>
      </c>
      <c r="B2211" s="28"/>
      <c r="C2211" s="28" t="s">
        <v>5040</v>
      </c>
      <c r="D2211" s="29">
        <v>9011</v>
      </c>
      <c r="E2211" s="224"/>
      <c r="F2211" s="224"/>
      <c r="G2211" s="224"/>
      <c r="H2211" s="224"/>
      <c r="I2211" s="224"/>
      <c r="J2211" s="224"/>
      <c r="K2211" s="224"/>
      <c r="L2211" s="224"/>
      <c r="M2211" s="133"/>
      <c r="V2211" s="3" t="s">
        <v>2222</v>
      </c>
      <c r="W2211" s="4">
        <v>1755</v>
      </c>
      <c r="AD2211"/>
      <c r="AE2211"/>
    </row>
    <row r="2212" spans="1:31" x14ac:dyDescent="0.25">
      <c r="A2212" s="28" t="s">
        <v>12643</v>
      </c>
      <c r="B2212" s="28"/>
      <c r="C2212" s="28" t="s">
        <v>5041</v>
      </c>
      <c r="D2212" s="29">
        <v>9022</v>
      </c>
      <c r="E2212" s="224"/>
      <c r="F2212" s="224"/>
      <c r="G2212" s="224"/>
      <c r="H2212" s="224"/>
      <c r="I2212" s="224"/>
      <c r="J2212" s="224"/>
      <c r="K2212" s="224"/>
      <c r="L2212" s="224"/>
      <c r="M2212" s="133"/>
      <c r="V2212" s="3" t="s">
        <v>2223</v>
      </c>
      <c r="W2212" s="4">
        <v>1755</v>
      </c>
      <c r="AD2212"/>
      <c r="AE2212"/>
    </row>
    <row r="2213" spans="1:31" x14ac:dyDescent="0.25">
      <c r="A2213" s="28" t="s">
        <v>12644</v>
      </c>
      <c r="B2213" s="28"/>
      <c r="C2213" s="28" t="s">
        <v>5042</v>
      </c>
      <c r="D2213" s="29">
        <v>9009</v>
      </c>
      <c r="E2213" s="224"/>
      <c r="F2213" s="224"/>
      <c r="G2213" s="224"/>
      <c r="H2213" s="224"/>
      <c r="I2213" s="224"/>
      <c r="J2213" s="224"/>
      <c r="K2213" s="224"/>
      <c r="L2213" s="224"/>
      <c r="M2213" s="133"/>
      <c r="V2213" s="3" t="s">
        <v>2224</v>
      </c>
      <c r="W2213" s="4">
        <v>1755</v>
      </c>
      <c r="AD2213"/>
      <c r="AE2213"/>
    </row>
    <row r="2214" spans="1:31" x14ac:dyDescent="0.25">
      <c r="A2214" s="28" t="s">
        <v>12645</v>
      </c>
      <c r="B2214" s="28"/>
      <c r="C2214" s="28" t="s">
        <v>5043</v>
      </c>
      <c r="D2214" s="29">
        <v>9026</v>
      </c>
      <c r="E2214" s="224"/>
      <c r="F2214" s="224"/>
      <c r="G2214" s="224"/>
      <c r="H2214" s="224"/>
      <c r="I2214" s="224"/>
      <c r="J2214" s="224"/>
      <c r="K2214" s="224"/>
      <c r="L2214" s="224"/>
      <c r="M2214" s="133"/>
      <c r="V2214" s="3" t="s">
        <v>2225</v>
      </c>
      <c r="W2214" s="4">
        <v>1755</v>
      </c>
      <c r="AD2214"/>
      <c r="AE2214"/>
    </row>
    <row r="2215" spans="1:31" x14ac:dyDescent="0.25">
      <c r="A2215" s="28" t="s">
        <v>12646</v>
      </c>
      <c r="B2215" s="28"/>
      <c r="C2215" s="28" t="s">
        <v>5044</v>
      </c>
      <c r="D2215" s="29">
        <v>8952</v>
      </c>
      <c r="E2215" s="224"/>
      <c r="F2215" s="224"/>
      <c r="G2215" s="224"/>
      <c r="H2215" s="224"/>
      <c r="I2215" s="224"/>
      <c r="J2215" s="224"/>
      <c r="K2215" s="224"/>
      <c r="L2215" s="224"/>
      <c r="M2215" s="133"/>
      <c r="V2215" s="3" t="s">
        <v>2226</v>
      </c>
      <c r="W2215" s="4">
        <v>1755</v>
      </c>
      <c r="AD2215"/>
      <c r="AE2215"/>
    </row>
    <row r="2216" spans="1:31" x14ac:dyDescent="0.25">
      <c r="A2216" s="28" t="s">
        <v>12647</v>
      </c>
      <c r="B2216" s="28"/>
      <c r="C2216" s="28" t="s">
        <v>5045</v>
      </c>
      <c r="D2216" s="29">
        <v>8991</v>
      </c>
      <c r="E2216" s="224"/>
      <c r="F2216" s="224"/>
      <c r="G2216" s="224"/>
      <c r="H2216" s="224"/>
      <c r="I2216" s="224"/>
      <c r="J2216" s="224"/>
      <c r="K2216" s="224"/>
      <c r="L2216" s="224"/>
      <c r="M2216" s="133"/>
      <c r="V2216" s="3" t="s">
        <v>2227</v>
      </c>
      <c r="W2216" s="4">
        <v>1755</v>
      </c>
      <c r="AD2216"/>
      <c r="AE2216"/>
    </row>
    <row r="2217" spans="1:31" x14ac:dyDescent="0.25">
      <c r="A2217" s="28" t="s">
        <v>12648</v>
      </c>
      <c r="B2217" s="28"/>
      <c r="C2217" s="28" t="s">
        <v>5046</v>
      </c>
      <c r="D2217" s="29">
        <v>8990</v>
      </c>
      <c r="E2217" s="224"/>
      <c r="F2217" s="224"/>
      <c r="G2217" s="224"/>
      <c r="H2217" s="224"/>
      <c r="I2217" s="224"/>
      <c r="J2217" s="224"/>
      <c r="K2217" s="224"/>
      <c r="L2217" s="224"/>
      <c r="M2217" s="133"/>
      <c r="V2217" s="3" t="s">
        <v>2228</v>
      </c>
      <c r="W2217" s="4">
        <v>1755</v>
      </c>
      <c r="AD2217"/>
      <c r="AE2217"/>
    </row>
    <row r="2218" spans="1:31" x14ac:dyDescent="0.25">
      <c r="A2218" s="28" t="s">
        <v>12649</v>
      </c>
      <c r="B2218" s="28"/>
      <c r="C2218" s="28" t="s">
        <v>5047</v>
      </c>
      <c r="D2218" s="29">
        <v>8990</v>
      </c>
      <c r="E2218" s="224"/>
      <c r="F2218" s="224"/>
      <c r="G2218" s="224"/>
      <c r="H2218" s="224"/>
      <c r="I2218" s="224"/>
      <c r="J2218" s="224"/>
      <c r="K2218" s="224"/>
      <c r="L2218" s="224"/>
      <c r="M2218" s="133"/>
      <c r="V2218" s="3" t="s">
        <v>2229</v>
      </c>
      <c r="W2218" s="4">
        <v>1755</v>
      </c>
      <c r="AD2218"/>
      <c r="AE2218"/>
    </row>
    <row r="2219" spans="1:31" x14ac:dyDescent="0.25">
      <c r="A2219" s="28" t="s">
        <v>12650</v>
      </c>
      <c r="B2219" s="28"/>
      <c r="C2219" s="28" t="s">
        <v>5048</v>
      </c>
      <c r="D2219" s="29">
        <v>8999</v>
      </c>
      <c r="E2219" s="224"/>
      <c r="F2219" s="224"/>
      <c r="G2219" s="224"/>
      <c r="H2219" s="224"/>
      <c r="I2219" s="224"/>
      <c r="J2219" s="224"/>
      <c r="K2219" s="224"/>
      <c r="L2219" s="224"/>
      <c r="M2219" s="133"/>
      <c r="V2219" s="3" t="s">
        <v>2230</v>
      </c>
      <c r="W2219" s="4">
        <v>1755</v>
      </c>
      <c r="AD2219"/>
      <c r="AE2219"/>
    </row>
    <row r="2220" spans="1:31" x14ac:dyDescent="0.25">
      <c r="A2220" s="28" t="s">
        <v>12651</v>
      </c>
      <c r="B2220" s="28"/>
      <c r="C2220" s="28" t="s">
        <v>5049</v>
      </c>
      <c r="D2220" s="29">
        <v>8991</v>
      </c>
      <c r="E2220" s="224"/>
      <c r="F2220" s="224"/>
      <c r="G2220" s="224"/>
      <c r="H2220" s="224"/>
      <c r="I2220" s="224"/>
      <c r="J2220" s="224"/>
      <c r="K2220" s="224"/>
      <c r="L2220" s="224"/>
      <c r="M2220" s="133"/>
      <c r="V2220" s="3" t="s">
        <v>2231</v>
      </c>
      <c r="W2220" s="4">
        <v>1755</v>
      </c>
      <c r="AD2220"/>
      <c r="AE2220"/>
    </row>
    <row r="2221" spans="1:31" x14ac:dyDescent="0.25">
      <c r="A2221" s="28" t="s">
        <v>12652</v>
      </c>
      <c r="B2221" s="28"/>
      <c r="C2221" s="28" t="s">
        <v>5050</v>
      </c>
      <c r="D2221" s="29">
        <v>8962</v>
      </c>
      <c r="E2221" s="224"/>
      <c r="F2221" s="224"/>
      <c r="G2221" s="224"/>
      <c r="H2221" s="224"/>
      <c r="I2221" s="224"/>
      <c r="J2221" s="224"/>
      <c r="K2221" s="224"/>
      <c r="L2221" s="224"/>
      <c r="M2221" s="133"/>
      <c r="V2221" s="3" t="s">
        <v>2232</v>
      </c>
      <c r="W2221" s="4">
        <v>1755</v>
      </c>
      <c r="AD2221"/>
      <c r="AE2221"/>
    </row>
    <row r="2222" spans="1:31" x14ac:dyDescent="0.25">
      <c r="A2222" s="28" t="s">
        <v>12653</v>
      </c>
      <c r="B2222" s="28"/>
      <c r="C2222" s="28" t="s">
        <v>5051</v>
      </c>
      <c r="D2222" s="29">
        <v>8950</v>
      </c>
      <c r="E2222" s="224"/>
      <c r="F2222" s="224"/>
      <c r="G2222" s="224"/>
      <c r="H2222" s="224"/>
      <c r="I2222" s="224"/>
      <c r="J2222" s="224"/>
      <c r="K2222" s="224"/>
      <c r="L2222" s="224"/>
      <c r="M2222" s="133"/>
      <c r="V2222" s="3" t="s">
        <v>2233</v>
      </c>
      <c r="W2222" s="4">
        <v>1755</v>
      </c>
      <c r="AD2222"/>
      <c r="AE2222"/>
    </row>
    <row r="2223" spans="1:31" x14ac:dyDescent="0.25">
      <c r="A2223" s="28" t="s">
        <v>12654</v>
      </c>
      <c r="B2223" s="28"/>
      <c r="C2223" s="28" t="s">
        <v>5052</v>
      </c>
      <c r="D2223" s="29">
        <v>9029</v>
      </c>
      <c r="E2223" s="224"/>
      <c r="F2223" s="224"/>
      <c r="G2223" s="224"/>
      <c r="H2223" s="224"/>
      <c r="I2223" s="224"/>
      <c r="J2223" s="224"/>
      <c r="K2223" s="224"/>
      <c r="L2223" s="224"/>
      <c r="M2223" s="133"/>
      <c r="V2223" s="3" t="s">
        <v>2234</v>
      </c>
      <c r="W2223" s="4">
        <v>1755</v>
      </c>
      <c r="AD2223"/>
      <c r="AE2223"/>
    </row>
    <row r="2224" spans="1:31" x14ac:dyDescent="0.25">
      <c r="A2224" s="28" t="s">
        <v>12655</v>
      </c>
      <c r="B2224" s="28"/>
      <c r="C2224" s="28" t="s">
        <v>5053</v>
      </c>
      <c r="D2224" s="29">
        <v>9021</v>
      </c>
      <c r="E2224" s="224"/>
      <c r="F2224" s="224"/>
      <c r="G2224" s="224"/>
      <c r="H2224" s="224"/>
      <c r="I2224" s="224"/>
      <c r="J2224" s="224"/>
      <c r="K2224" s="224"/>
      <c r="L2224" s="224"/>
      <c r="M2224" s="133"/>
      <c r="V2224" s="3" t="s">
        <v>2235</v>
      </c>
      <c r="W2224" s="4">
        <v>1755</v>
      </c>
      <c r="AD2224"/>
      <c r="AE2224"/>
    </row>
    <row r="2225" spans="1:31" x14ac:dyDescent="0.25">
      <c r="A2225" s="28" t="s">
        <v>12656</v>
      </c>
      <c r="B2225" s="28"/>
      <c r="C2225" s="28" t="s">
        <v>5054</v>
      </c>
      <c r="D2225" s="29">
        <v>9021</v>
      </c>
      <c r="E2225" s="224"/>
      <c r="F2225" s="224"/>
      <c r="G2225" s="224"/>
      <c r="H2225" s="224"/>
      <c r="I2225" s="224"/>
      <c r="J2225" s="224"/>
      <c r="K2225" s="224"/>
      <c r="L2225" s="224"/>
      <c r="M2225" s="133"/>
      <c r="V2225" s="3" t="s">
        <v>2236</v>
      </c>
      <c r="W2225" s="4">
        <v>1755</v>
      </c>
      <c r="AD2225"/>
      <c r="AE2225"/>
    </row>
    <row r="2226" spans="1:31" x14ac:dyDescent="0.25">
      <c r="A2226" s="28" t="s">
        <v>12657</v>
      </c>
      <c r="B2226" s="28"/>
      <c r="C2226" s="28" t="s">
        <v>5055</v>
      </c>
      <c r="D2226" s="29">
        <v>8998</v>
      </c>
      <c r="E2226" s="224"/>
      <c r="F2226" s="224"/>
      <c r="G2226" s="224"/>
      <c r="H2226" s="224"/>
      <c r="I2226" s="224"/>
      <c r="J2226" s="224"/>
      <c r="K2226" s="224"/>
      <c r="L2226" s="224"/>
      <c r="M2226" s="133"/>
      <c r="V2226" s="3" t="s">
        <v>2237</v>
      </c>
      <c r="W2226" s="4">
        <v>1755</v>
      </c>
      <c r="AD2226"/>
      <c r="AE2226"/>
    </row>
    <row r="2227" spans="1:31" x14ac:dyDescent="0.25">
      <c r="A2227" s="28" t="s">
        <v>12658</v>
      </c>
      <c r="B2227" s="28"/>
      <c r="C2227" s="28" t="s">
        <v>5056</v>
      </c>
      <c r="D2227" s="29">
        <v>8972</v>
      </c>
      <c r="E2227" s="224"/>
      <c r="F2227" s="224"/>
      <c r="G2227" s="224"/>
      <c r="H2227" s="224"/>
      <c r="I2227" s="224"/>
      <c r="J2227" s="224"/>
      <c r="K2227" s="224"/>
      <c r="L2227" s="224"/>
      <c r="M2227" s="133"/>
      <c r="V2227" s="3" t="s">
        <v>2238</v>
      </c>
      <c r="W2227" s="4">
        <v>1755</v>
      </c>
      <c r="AD2227"/>
      <c r="AE2227"/>
    </row>
    <row r="2228" spans="1:31" x14ac:dyDescent="0.25">
      <c r="A2228" s="28" t="s">
        <v>12659</v>
      </c>
      <c r="B2228" s="28"/>
      <c r="C2228" s="28" t="s">
        <v>5057</v>
      </c>
      <c r="D2228" s="29">
        <v>8974</v>
      </c>
      <c r="E2228" s="224"/>
      <c r="F2228" s="224"/>
      <c r="G2228" s="224"/>
      <c r="H2228" s="224"/>
      <c r="I2228" s="224"/>
      <c r="J2228" s="224"/>
      <c r="K2228" s="224"/>
      <c r="L2228" s="224"/>
      <c r="M2228" s="133"/>
      <c r="V2228" s="3" t="s">
        <v>2239</v>
      </c>
      <c r="W2228" s="4">
        <v>1755</v>
      </c>
      <c r="AD2228"/>
      <c r="AE2228"/>
    </row>
    <row r="2229" spans="1:31" x14ac:dyDescent="0.25">
      <c r="A2229" s="28" t="s">
        <v>12660</v>
      </c>
      <c r="B2229" s="28"/>
      <c r="C2229" s="28" t="s">
        <v>5058</v>
      </c>
      <c r="D2229" s="29">
        <v>9104</v>
      </c>
      <c r="E2229" s="224"/>
      <c r="F2229" s="224"/>
      <c r="G2229" s="224"/>
      <c r="H2229" s="224"/>
      <c r="I2229" s="224"/>
      <c r="J2229" s="224"/>
      <c r="K2229" s="224"/>
      <c r="L2229" s="224"/>
      <c r="M2229" s="133"/>
      <c r="V2229" s="3" t="s">
        <v>2240</v>
      </c>
      <c r="W2229" s="4">
        <v>1755</v>
      </c>
      <c r="AD2229"/>
      <c r="AE2229"/>
    </row>
    <row r="2230" spans="1:31" x14ac:dyDescent="0.25">
      <c r="A2230" s="28" t="s">
        <v>12661</v>
      </c>
      <c r="B2230" s="28"/>
      <c r="C2230" s="28" t="s">
        <v>5059</v>
      </c>
      <c r="D2230" s="29">
        <v>9161</v>
      </c>
      <c r="E2230" s="224"/>
      <c r="F2230" s="224"/>
      <c r="G2230" s="224"/>
      <c r="H2230" s="224"/>
      <c r="I2230" s="224"/>
      <c r="J2230" s="224"/>
      <c r="K2230" s="224"/>
      <c r="L2230" s="224"/>
      <c r="M2230" s="133"/>
      <c r="V2230" s="3" t="s">
        <v>2241</v>
      </c>
      <c r="W2230" s="4">
        <v>1755</v>
      </c>
      <c r="AD2230"/>
      <c r="AE2230"/>
    </row>
    <row r="2231" spans="1:31" x14ac:dyDescent="0.25">
      <c r="A2231" s="28" t="s">
        <v>12662</v>
      </c>
      <c r="B2231" s="28"/>
      <c r="C2231" s="28" t="s">
        <v>5060</v>
      </c>
      <c r="D2231" s="29">
        <v>9134</v>
      </c>
      <c r="E2231" s="224"/>
      <c r="F2231" s="224"/>
      <c r="G2231" s="224"/>
      <c r="H2231" s="224"/>
      <c r="I2231" s="224"/>
      <c r="J2231" s="224"/>
      <c r="K2231" s="224"/>
      <c r="L2231" s="224"/>
      <c r="M2231" s="133"/>
      <c r="V2231" s="3" t="s">
        <v>2242</v>
      </c>
      <c r="W2231" s="4">
        <v>1755</v>
      </c>
      <c r="AD2231"/>
      <c r="AE2231"/>
    </row>
    <row r="2232" spans="1:31" x14ac:dyDescent="0.25">
      <c r="A2232" s="28" t="s">
        <v>12663</v>
      </c>
      <c r="B2232" s="28"/>
      <c r="C2232" s="28" t="s">
        <v>5061</v>
      </c>
      <c r="D2232" s="29">
        <v>9134</v>
      </c>
      <c r="E2232" s="224"/>
      <c r="F2232" s="224"/>
      <c r="G2232" s="224"/>
      <c r="H2232" s="224"/>
      <c r="I2232" s="224"/>
      <c r="J2232" s="224"/>
      <c r="K2232" s="224"/>
      <c r="L2232" s="224"/>
      <c r="M2232" s="133"/>
      <c r="V2232" s="3" t="s">
        <v>2243</v>
      </c>
      <c r="W2232" s="4">
        <v>1755</v>
      </c>
      <c r="AD2232"/>
      <c r="AE2232"/>
    </row>
    <row r="2233" spans="1:31" x14ac:dyDescent="0.25">
      <c r="A2233" s="28" t="s">
        <v>12664</v>
      </c>
      <c r="B2233" s="28"/>
      <c r="C2233" s="28" t="s">
        <v>5062</v>
      </c>
      <c r="D2233" s="29">
        <v>9124</v>
      </c>
      <c r="E2233" s="224"/>
      <c r="F2233" s="224"/>
      <c r="G2233" s="224"/>
      <c r="H2233" s="224"/>
      <c r="I2233" s="224"/>
      <c r="J2233" s="224"/>
      <c r="K2233" s="224"/>
      <c r="L2233" s="224"/>
      <c r="M2233" s="133"/>
      <c r="V2233" s="3" t="s">
        <v>2244</v>
      </c>
      <c r="W2233" s="4">
        <v>1755</v>
      </c>
      <c r="AD2233"/>
      <c r="AE2233"/>
    </row>
    <row r="2234" spans="1:31" x14ac:dyDescent="0.25">
      <c r="A2234" s="28" t="s">
        <v>12665</v>
      </c>
      <c r="B2234" s="28"/>
      <c r="C2234" s="28" t="s">
        <v>5063</v>
      </c>
      <c r="D2234" s="29">
        <v>9178</v>
      </c>
      <c r="E2234" s="224"/>
      <c r="F2234" s="224"/>
      <c r="G2234" s="224"/>
      <c r="H2234" s="224"/>
      <c r="I2234" s="224"/>
      <c r="J2234" s="224"/>
      <c r="K2234" s="224"/>
      <c r="L2234" s="224"/>
      <c r="M2234" s="133"/>
      <c r="V2234" s="3" t="s">
        <v>2245</v>
      </c>
      <c r="W2234" s="4">
        <v>1755</v>
      </c>
      <c r="AD2234"/>
      <c r="AE2234"/>
    </row>
    <row r="2235" spans="1:31" x14ac:dyDescent="0.25">
      <c r="A2235" s="28" t="s">
        <v>12666</v>
      </c>
      <c r="B2235" s="28"/>
      <c r="C2235" s="28" t="s">
        <v>5064</v>
      </c>
      <c r="D2235" s="29">
        <v>9198</v>
      </c>
      <c r="E2235" s="224"/>
      <c r="F2235" s="224"/>
      <c r="G2235" s="224"/>
      <c r="H2235" s="224"/>
      <c r="I2235" s="224"/>
      <c r="J2235" s="224"/>
      <c r="K2235" s="224"/>
      <c r="L2235" s="224"/>
      <c r="M2235" s="133"/>
      <c r="V2235" s="3" t="s">
        <v>2246</v>
      </c>
      <c r="W2235" s="4">
        <v>1755</v>
      </c>
      <c r="AD2235"/>
      <c r="AE2235"/>
    </row>
    <row r="2236" spans="1:31" x14ac:dyDescent="0.25">
      <c r="A2236" s="28" t="s">
        <v>12667</v>
      </c>
      <c r="B2236" s="28"/>
      <c r="C2236" s="28" t="s">
        <v>5065</v>
      </c>
      <c r="D2236" s="29">
        <v>9215</v>
      </c>
      <c r="E2236" s="224"/>
      <c r="F2236" s="224"/>
      <c r="G2236" s="224"/>
      <c r="H2236" s="224"/>
      <c r="I2236" s="224"/>
      <c r="J2236" s="224"/>
      <c r="K2236" s="224"/>
      <c r="L2236" s="224"/>
      <c r="M2236" s="133"/>
      <c r="V2236" s="3" t="s">
        <v>2247</v>
      </c>
      <c r="W2236" s="4">
        <v>1755</v>
      </c>
      <c r="AD2236"/>
      <c r="AE2236"/>
    </row>
    <row r="2237" spans="1:31" x14ac:dyDescent="0.25">
      <c r="A2237" s="28" t="s">
        <v>12668</v>
      </c>
      <c r="B2237" s="28"/>
      <c r="C2237" s="28" t="s">
        <v>5066</v>
      </c>
      <c r="D2237" s="29">
        <v>9274</v>
      </c>
      <c r="E2237" s="224"/>
      <c r="F2237" s="224"/>
      <c r="G2237" s="224"/>
      <c r="H2237" s="224"/>
      <c r="I2237" s="224"/>
      <c r="J2237" s="224"/>
      <c r="K2237" s="224"/>
      <c r="L2237" s="224"/>
      <c r="M2237" s="133"/>
      <c r="V2237" s="3" t="s">
        <v>2248</v>
      </c>
      <c r="W2237" s="4">
        <v>1755</v>
      </c>
      <c r="AD2237"/>
      <c r="AE2237"/>
    </row>
    <row r="2238" spans="1:31" x14ac:dyDescent="0.25">
      <c r="A2238" s="28" t="s">
        <v>12669</v>
      </c>
      <c r="B2238" s="28"/>
      <c r="C2238" s="28" t="s">
        <v>5067</v>
      </c>
      <c r="D2238" s="29">
        <v>9253</v>
      </c>
      <c r="E2238" s="224"/>
      <c r="F2238" s="224"/>
      <c r="G2238" s="224"/>
      <c r="H2238" s="224"/>
      <c r="I2238" s="224"/>
      <c r="J2238" s="224"/>
      <c r="K2238" s="224"/>
      <c r="L2238" s="224"/>
      <c r="M2238" s="133"/>
      <c r="V2238" s="3" t="s">
        <v>2249</v>
      </c>
      <c r="W2238" s="4">
        <v>1755</v>
      </c>
      <c r="AD2238"/>
      <c r="AE2238"/>
    </row>
    <row r="2239" spans="1:31" x14ac:dyDescent="0.25">
      <c r="A2239" s="28" t="s">
        <v>12670</v>
      </c>
      <c r="B2239" s="28"/>
      <c r="C2239" s="28" t="s">
        <v>5068</v>
      </c>
      <c r="D2239" s="29">
        <v>9253</v>
      </c>
      <c r="E2239" s="224"/>
      <c r="F2239" s="224"/>
      <c r="G2239" s="224"/>
      <c r="H2239" s="224"/>
      <c r="I2239" s="224"/>
      <c r="J2239" s="224"/>
      <c r="K2239" s="224"/>
      <c r="L2239" s="224"/>
      <c r="M2239" s="133"/>
      <c r="V2239" s="3" t="s">
        <v>2250</v>
      </c>
      <c r="W2239" s="4">
        <v>1755</v>
      </c>
      <c r="AD2239"/>
      <c r="AE2239"/>
    </row>
    <row r="2240" spans="1:31" x14ac:dyDescent="0.25">
      <c r="A2240" s="28" t="s">
        <v>12671</v>
      </c>
      <c r="B2240" s="28"/>
      <c r="C2240" s="28" t="s">
        <v>5069</v>
      </c>
      <c r="D2240" s="29">
        <v>9224</v>
      </c>
      <c r="E2240" s="224"/>
      <c r="F2240" s="224"/>
      <c r="G2240" s="224"/>
      <c r="H2240" s="224"/>
      <c r="I2240" s="224"/>
      <c r="J2240" s="224"/>
      <c r="K2240" s="224"/>
      <c r="L2240" s="224"/>
      <c r="M2240" s="133"/>
      <c r="V2240" s="3" t="s">
        <v>2251</v>
      </c>
      <c r="W2240" s="4">
        <v>1755</v>
      </c>
      <c r="AD2240"/>
      <c r="AE2240"/>
    </row>
    <row r="2241" spans="1:31" x14ac:dyDescent="0.25">
      <c r="A2241" s="28" t="s">
        <v>12672</v>
      </c>
      <c r="B2241" s="28"/>
      <c r="C2241" s="28" t="s">
        <v>5070</v>
      </c>
      <c r="D2241" s="29">
        <v>9231</v>
      </c>
      <c r="E2241" s="224"/>
      <c r="F2241" s="224"/>
      <c r="G2241" s="224"/>
      <c r="H2241" s="224"/>
      <c r="I2241" s="224"/>
      <c r="J2241" s="224"/>
      <c r="K2241" s="224"/>
      <c r="L2241" s="224"/>
      <c r="M2241" s="133"/>
      <c r="V2241" s="3" t="s">
        <v>2252</v>
      </c>
      <c r="W2241" s="4">
        <v>1755</v>
      </c>
      <c r="AD2241"/>
      <c r="AE2241"/>
    </row>
    <row r="2242" spans="1:31" x14ac:dyDescent="0.25">
      <c r="A2242" s="28" t="s">
        <v>12673</v>
      </c>
      <c r="B2242" s="28"/>
      <c r="C2242" s="28" t="s">
        <v>5071</v>
      </c>
      <c r="D2242" s="29">
        <v>9244</v>
      </c>
      <c r="E2242" s="224"/>
      <c r="F2242" s="224"/>
      <c r="G2242" s="224"/>
      <c r="H2242" s="224"/>
      <c r="I2242" s="224"/>
      <c r="J2242" s="224"/>
      <c r="K2242" s="224"/>
      <c r="L2242" s="224"/>
      <c r="M2242" s="133"/>
      <c r="V2242" s="3" t="s">
        <v>2253</v>
      </c>
      <c r="W2242" s="4">
        <v>1755</v>
      </c>
      <c r="AD2242"/>
      <c r="AE2242"/>
    </row>
    <row r="2243" spans="1:31" x14ac:dyDescent="0.25">
      <c r="A2243" s="28" t="s">
        <v>12674</v>
      </c>
      <c r="B2243" s="28"/>
      <c r="C2243" s="28" t="s">
        <v>5072</v>
      </c>
      <c r="D2243" s="29">
        <v>9279</v>
      </c>
      <c r="E2243" s="224"/>
      <c r="F2243" s="224"/>
      <c r="G2243" s="224"/>
      <c r="H2243" s="224"/>
      <c r="I2243" s="224"/>
      <c r="J2243" s="224"/>
      <c r="K2243" s="224"/>
      <c r="L2243" s="224"/>
      <c r="M2243" s="133"/>
      <c r="V2243" s="3" t="s">
        <v>2254</v>
      </c>
      <c r="W2243" s="4">
        <v>1755</v>
      </c>
      <c r="AD2243"/>
      <c r="AE2243"/>
    </row>
    <row r="2244" spans="1:31" x14ac:dyDescent="0.25">
      <c r="A2244" s="28" t="s">
        <v>12675</v>
      </c>
      <c r="B2244" s="28"/>
      <c r="C2244" s="28" t="s">
        <v>5073</v>
      </c>
      <c r="D2244" s="29">
        <v>9191</v>
      </c>
      <c r="E2244" s="224"/>
      <c r="F2244" s="224"/>
      <c r="G2244" s="224"/>
      <c r="H2244" s="224"/>
      <c r="I2244" s="224"/>
      <c r="J2244" s="224"/>
      <c r="K2244" s="224"/>
      <c r="L2244" s="224"/>
      <c r="M2244" s="133"/>
      <c r="V2244" s="3" t="s">
        <v>2255</v>
      </c>
      <c r="W2244" s="4">
        <v>1755</v>
      </c>
      <c r="AD2244"/>
      <c r="AE2244"/>
    </row>
    <row r="2245" spans="1:31" x14ac:dyDescent="0.25">
      <c r="A2245" s="28" t="s">
        <v>12676</v>
      </c>
      <c r="B2245" s="28"/>
      <c r="C2245" s="28" t="s">
        <v>5074</v>
      </c>
      <c r="D2245" s="29">
        <v>9228</v>
      </c>
      <c r="E2245" s="224"/>
      <c r="F2245" s="224"/>
      <c r="G2245" s="224"/>
      <c r="H2245" s="224"/>
      <c r="I2245" s="224"/>
      <c r="J2245" s="224"/>
      <c r="K2245" s="224"/>
      <c r="L2245" s="224"/>
      <c r="M2245" s="133"/>
      <c r="V2245" s="3" t="s">
        <v>2256</v>
      </c>
      <c r="W2245" s="4">
        <v>1755</v>
      </c>
      <c r="AD2245"/>
      <c r="AE2245"/>
    </row>
    <row r="2246" spans="1:31" x14ac:dyDescent="0.25">
      <c r="A2246" s="28" t="s">
        <v>12677</v>
      </c>
      <c r="B2246" s="28"/>
      <c r="C2246" s="28" t="s">
        <v>5075</v>
      </c>
      <c r="D2246" s="29">
        <v>9228</v>
      </c>
      <c r="E2246" s="224"/>
      <c r="F2246" s="224"/>
      <c r="G2246" s="224"/>
      <c r="H2246" s="224"/>
      <c r="I2246" s="224"/>
      <c r="J2246" s="224"/>
      <c r="K2246" s="224"/>
      <c r="L2246" s="224"/>
      <c r="M2246" s="133"/>
      <c r="V2246" s="3" t="s">
        <v>2257</v>
      </c>
      <c r="W2246" s="4">
        <v>1755</v>
      </c>
      <c r="AD2246"/>
      <c r="AE2246"/>
    </row>
    <row r="2247" spans="1:31" x14ac:dyDescent="0.25">
      <c r="A2247" s="28" t="s">
        <v>12678</v>
      </c>
      <c r="B2247" s="28"/>
      <c r="C2247" s="28" t="s">
        <v>5076</v>
      </c>
      <c r="D2247" s="29">
        <v>9252</v>
      </c>
      <c r="E2247" s="224"/>
      <c r="F2247" s="224"/>
      <c r="G2247" s="224"/>
      <c r="H2247" s="224"/>
      <c r="I2247" s="224"/>
      <c r="J2247" s="224"/>
      <c r="K2247" s="224"/>
      <c r="L2247" s="224"/>
      <c r="M2247" s="133"/>
      <c r="V2247" s="3" t="s">
        <v>2258</v>
      </c>
      <c r="W2247" s="4">
        <v>1755</v>
      </c>
      <c r="AD2247"/>
      <c r="AE2247"/>
    </row>
    <row r="2248" spans="1:31" x14ac:dyDescent="0.25">
      <c r="A2248" s="28" t="s">
        <v>12679</v>
      </c>
      <c r="B2248" s="28"/>
      <c r="C2248" s="28" t="s">
        <v>5077</v>
      </c>
      <c r="D2248" s="29">
        <v>9245</v>
      </c>
      <c r="E2248" s="224"/>
      <c r="F2248" s="224"/>
      <c r="G2248" s="224"/>
      <c r="H2248" s="224"/>
      <c r="I2248" s="224"/>
      <c r="J2248" s="224"/>
      <c r="K2248" s="224"/>
      <c r="L2248" s="224"/>
      <c r="M2248" s="133"/>
      <c r="V2248" s="3" t="s">
        <v>2259</v>
      </c>
      <c r="W2248" s="4">
        <v>1755</v>
      </c>
      <c r="AD2248"/>
      <c r="AE2248"/>
    </row>
    <row r="2249" spans="1:31" x14ac:dyDescent="0.25">
      <c r="A2249" s="28" t="s">
        <v>12680</v>
      </c>
      <c r="B2249" s="28"/>
      <c r="C2249" s="28" t="s">
        <v>5078</v>
      </c>
      <c r="D2249" s="29">
        <v>9270</v>
      </c>
      <c r="E2249" s="224"/>
      <c r="F2249" s="224"/>
      <c r="G2249" s="224"/>
      <c r="H2249" s="224"/>
      <c r="I2249" s="224"/>
      <c r="J2249" s="224"/>
      <c r="K2249" s="224"/>
      <c r="L2249" s="224"/>
      <c r="M2249" s="133"/>
      <c r="V2249" s="3" t="s">
        <v>2260</v>
      </c>
      <c r="W2249" s="4">
        <v>1755</v>
      </c>
      <c r="AD2249"/>
      <c r="AE2249"/>
    </row>
    <row r="2250" spans="1:31" x14ac:dyDescent="0.25">
      <c r="A2250" s="28" t="s">
        <v>12681</v>
      </c>
      <c r="B2250" s="28"/>
      <c r="C2250" s="28" t="s">
        <v>5079</v>
      </c>
      <c r="D2250" s="29">
        <v>9212</v>
      </c>
      <c r="E2250" s="224"/>
      <c r="F2250" s="224"/>
      <c r="G2250" s="224"/>
      <c r="H2250" s="224"/>
      <c r="I2250" s="224"/>
      <c r="J2250" s="224"/>
      <c r="K2250" s="224"/>
      <c r="L2250" s="224"/>
      <c r="M2250" s="133"/>
      <c r="V2250" s="3" t="s">
        <v>2261</v>
      </c>
      <c r="W2250" s="4">
        <v>1755</v>
      </c>
      <c r="AD2250"/>
      <c r="AE2250"/>
    </row>
    <row r="2251" spans="1:31" x14ac:dyDescent="0.25">
      <c r="A2251" s="28" t="s">
        <v>12682</v>
      </c>
      <c r="B2251" s="28"/>
      <c r="C2251" s="28" t="s">
        <v>5080</v>
      </c>
      <c r="D2251" s="29">
        <v>9179</v>
      </c>
      <c r="E2251" s="224"/>
      <c r="F2251" s="224"/>
      <c r="G2251" s="224"/>
      <c r="H2251" s="224"/>
      <c r="I2251" s="224"/>
      <c r="J2251" s="224"/>
      <c r="K2251" s="224"/>
      <c r="L2251" s="224"/>
      <c r="M2251" s="133"/>
      <c r="V2251" s="3" t="s">
        <v>2262</v>
      </c>
      <c r="W2251" s="4">
        <v>1755</v>
      </c>
      <c r="AD2251"/>
      <c r="AE2251"/>
    </row>
    <row r="2252" spans="1:31" x14ac:dyDescent="0.25">
      <c r="A2252" s="28" t="s">
        <v>12683</v>
      </c>
      <c r="B2252" s="28"/>
      <c r="C2252" s="28" t="s">
        <v>5081</v>
      </c>
      <c r="D2252" s="29">
        <v>9196</v>
      </c>
      <c r="E2252" s="224"/>
      <c r="F2252" s="224"/>
      <c r="G2252" s="224"/>
      <c r="H2252" s="224"/>
      <c r="I2252" s="224"/>
      <c r="J2252" s="224"/>
      <c r="K2252" s="224"/>
      <c r="L2252" s="224"/>
      <c r="M2252" s="133"/>
      <c r="V2252" s="3" t="s">
        <v>2263</v>
      </c>
      <c r="W2252" s="4">
        <v>1755</v>
      </c>
      <c r="AD2252"/>
      <c r="AE2252"/>
    </row>
    <row r="2253" spans="1:31" x14ac:dyDescent="0.25">
      <c r="A2253" s="28" t="s">
        <v>12684</v>
      </c>
      <c r="B2253" s="28"/>
      <c r="C2253" s="28" t="s">
        <v>5082</v>
      </c>
      <c r="D2253" s="29">
        <v>9196</v>
      </c>
      <c r="E2253" s="224"/>
      <c r="F2253" s="224"/>
      <c r="G2253" s="224"/>
      <c r="H2253" s="224"/>
      <c r="I2253" s="224"/>
      <c r="J2253" s="224"/>
      <c r="K2253" s="224"/>
      <c r="L2253" s="224"/>
      <c r="M2253" s="133"/>
      <c r="V2253" s="3" t="s">
        <v>2264</v>
      </c>
      <c r="W2253" s="4">
        <v>1755</v>
      </c>
      <c r="AD2253"/>
      <c r="AE2253"/>
    </row>
    <row r="2254" spans="1:31" x14ac:dyDescent="0.25">
      <c r="A2254" s="28" t="s">
        <v>12685</v>
      </c>
      <c r="B2254" s="28"/>
      <c r="C2254" s="28" t="s">
        <v>5083</v>
      </c>
      <c r="D2254" s="29">
        <v>9165</v>
      </c>
      <c r="E2254" s="224"/>
      <c r="F2254" s="224"/>
      <c r="G2254" s="224"/>
      <c r="H2254" s="224"/>
      <c r="I2254" s="224"/>
      <c r="J2254" s="224"/>
      <c r="K2254" s="224"/>
      <c r="L2254" s="224"/>
      <c r="M2254" s="133"/>
      <c r="V2254" s="3" t="s">
        <v>2265</v>
      </c>
      <c r="W2254" s="4">
        <v>1755</v>
      </c>
      <c r="AD2254"/>
      <c r="AE2254"/>
    </row>
    <row r="2255" spans="1:31" x14ac:dyDescent="0.25">
      <c r="A2255" s="28" t="s">
        <v>12686</v>
      </c>
      <c r="B2255" s="28"/>
      <c r="C2255" s="28" t="s">
        <v>5084</v>
      </c>
      <c r="D2255" s="29">
        <v>9187</v>
      </c>
      <c r="E2255" s="224"/>
      <c r="F2255" s="224"/>
      <c r="G2255" s="224"/>
      <c r="H2255" s="224"/>
      <c r="I2255" s="224"/>
      <c r="J2255" s="224"/>
      <c r="K2255" s="224"/>
      <c r="L2255" s="224"/>
      <c r="M2255" s="133"/>
      <c r="V2255" s="3" t="s">
        <v>2266</v>
      </c>
      <c r="W2255" s="4">
        <v>1755</v>
      </c>
      <c r="AD2255"/>
      <c r="AE2255"/>
    </row>
    <row r="2256" spans="1:31" x14ac:dyDescent="0.25">
      <c r="A2256" s="28" t="s">
        <v>12687</v>
      </c>
      <c r="B2256" s="28"/>
      <c r="C2256" s="28" t="s">
        <v>5085</v>
      </c>
      <c r="D2256" s="29">
        <v>9126</v>
      </c>
      <c r="E2256" s="224"/>
      <c r="F2256" s="224"/>
      <c r="G2256" s="224"/>
      <c r="H2256" s="224"/>
      <c r="I2256" s="224"/>
      <c r="J2256" s="224"/>
      <c r="K2256" s="224"/>
      <c r="L2256" s="224"/>
      <c r="M2256" s="133"/>
      <c r="V2256" s="3" t="s">
        <v>2267</v>
      </c>
      <c r="W2256" s="4">
        <v>1755</v>
      </c>
      <c r="AD2256"/>
      <c r="AE2256"/>
    </row>
    <row r="2257" spans="1:31" x14ac:dyDescent="0.25">
      <c r="A2257" s="28" t="s">
        <v>12688</v>
      </c>
      <c r="B2257" s="28"/>
      <c r="C2257" s="28" t="s">
        <v>5086</v>
      </c>
      <c r="D2257" s="29">
        <v>9128</v>
      </c>
      <c r="E2257" s="224"/>
      <c r="F2257" s="224"/>
      <c r="G2257" s="224"/>
      <c r="H2257" s="224"/>
      <c r="I2257" s="224"/>
      <c r="J2257" s="224"/>
      <c r="K2257" s="224"/>
      <c r="L2257" s="224"/>
      <c r="M2257" s="133"/>
      <c r="V2257" s="3" t="s">
        <v>2268</v>
      </c>
      <c r="W2257" s="4">
        <v>1755</v>
      </c>
      <c r="AD2257"/>
      <c r="AE2257"/>
    </row>
    <row r="2258" spans="1:31" x14ac:dyDescent="0.25">
      <c r="A2258" s="28" t="s">
        <v>12689</v>
      </c>
      <c r="B2258" s="28"/>
      <c r="C2258" s="28" t="s">
        <v>5087</v>
      </c>
      <c r="D2258" s="29">
        <v>9127</v>
      </c>
      <c r="E2258" s="224"/>
      <c r="F2258" s="224"/>
      <c r="G2258" s="224"/>
      <c r="H2258" s="224"/>
      <c r="I2258" s="224"/>
      <c r="J2258" s="224"/>
      <c r="K2258" s="224"/>
      <c r="L2258" s="224"/>
      <c r="M2258" s="133"/>
      <c r="V2258" s="3" t="s">
        <v>2269</v>
      </c>
      <c r="W2258" s="4">
        <v>1755</v>
      </c>
      <c r="AD2258"/>
      <c r="AE2258"/>
    </row>
    <row r="2259" spans="1:31" x14ac:dyDescent="0.25">
      <c r="A2259" s="28" t="s">
        <v>12690</v>
      </c>
      <c r="B2259" s="28"/>
      <c r="C2259" s="28" t="s">
        <v>5088</v>
      </c>
      <c r="D2259" s="29">
        <v>9126</v>
      </c>
      <c r="E2259" s="224"/>
      <c r="F2259" s="224"/>
      <c r="G2259" s="224"/>
      <c r="H2259" s="224"/>
      <c r="I2259" s="224"/>
      <c r="J2259" s="224"/>
      <c r="K2259" s="224"/>
      <c r="L2259" s="224"/>
      <c r="M2259" s="133"/>
      <c r="V2259" s="3" t="s">
        <v>2270</v>
      </c>
      <c r="W2259" s="4">
        <v>1755</v>
      </c>
      <c r="AD2259"/>
      <c r="AE2259"/>
    </row>
    <row r="2260" spans="1:31" x14ac:dyDescent="0.25">
      <c r="A2260" s="28" t="s">
        <v>12691</v>
      </c>
      <c r="B2260" s="28"/>
      <c r="C2260" s="28" t="s">
        <v>5089</v>
      </c>
      <c r="D2260" s="29">
        <v>9126</v>
      </c>
      <c r="E2260" s="224"/>
      <c r="F2260" s="224"/>
      <c r="G2260" s="224"/>
      <c r="H2260" s="224"/>
      <c r="I2260" s="224"/>
      <c r="J2260" s="224"/>
      <c r="K2260" s="224"/>
      <c r="L2260" s="224"/>
      <c r="M2260" s="133"/>
      <c r="V2260" s="3" t="s">
        <v>2271</v>
      </c>
      <c r="W2260" s="4">
        <v>1755</v>
      </c>
      <c r="AD2260"/>
      <c r="AE2260"/>
    </row>
    <row r="2261" spans="1:31" x14ac:dyDescent="0.25">
      <c r="A2261" s="28" t="s">
        <v>12692</v>
      </c>
      <c r="B2261" s="28"/>
      <c r="C2261" s="28" t="s">
        <v>5090</v>
      </c>
      <c r="D2261" s="29">
        <v>9138</v>
      </c>
      <c r="E2261" s="224"/>
      <c r="F2261" s="224"/>
      <c r="G2261" s="224"/>
      <c r="H2261" s="224"/>
      <c r="I2261" s="224"/>
      <c r="J2261" s="224"/>
      <c r="K2261" s="224"/>
      <c r="L2261" s="224"/>
      <c r="M2261" s="133"/>
      <c r="V2261" s="3" t="s">
        <v>2272</v>
      </c>
      <c r="W2261" s="4">
        <v>1755</v>
      </c>
      <c r="AD2261"/>
      <c r="AE2261"/>
    </row>
    <row r="2262" spans="1:31" x14ac:dyDescent="0.25">
      <c r="A2262" s="28" t="s">
        <v>12693</v>
      </c>
      <c r="B2262" s="28"/>
      <c r="C2262" s="28" t="s">
        <v>5091</v>
      </c>
      <c r="D2262" s="29">
        <v>9129</v>
      </c>
      <c r="E2262" s="224"/>
      <c r="F2262" s="224"/>
      <c r="G2262" s="224"/>
      <c r="H2262" s="224"/>
      <c r="I2262" s="224"/>
      <c r="J2262" s="224"/>
      <c r="K2262" s="224"/>
      <c r="L2262" s="224"/>
      <c r="M2262" s="133"/>
      <c r="V2262" s="3" t="s">
        <v>2273</v>
      </c>
      <c r="W2262" s="4">
        <v>1755</v>
      </c>
      <c r="AD2262"/>
      <c r="AE2262"/>
    </row>
    <row r="2263" spans="1:31" x14ac:dyDescent="0.25">
      <c r="A2263" s="28" t="s">
        <v>12694</v>
      </c>
      <c r="B2263" s="28"/>
      <c r="C2263" s="28" t="s">
        <v>5092</v>
      </c>
      <c r="D2263" s="29">
        <v>9168</v>
      </c>
      <c r="E2263" s="224"/>
      <c r="F2263" s="224"/>
      <c r="G2263" s="224"/>
      <c r="H2263" s="224"/>
      <c r="I2263" s="224"/>
      <c r="J2263" s="224"/>
      <c r="K2263" s="224"/>
      <c r="L2263" s="224"/>
      <c r="M2263" s="133"/>
      <c r="V2263" s="3" t="s">
        <v>2274</v>
      </c>
      <c r="W2263" s="4">
        <v>1755</v>
      </c>
      <c r="AD2263"/>
      <c r="AE2263"/>
    </row>
    <row r="2264" spans="1:31" x14ac:dyDescent="0.25">
      <c r="A2264" s="28" t="s">
        <v>12695</v>
      </c>
      <c r="B2264" s="28"/>
      <c r="C2264" s="28" t="s">
        <v>5093</v>
      </c>
      <c r="D2264" s="29">
        <v>9238</v>
      </c>
      <c r="E2264" s="224"/>
      <c r="F2264" s="224"/>
      <c r="G2264" s="224"/>
      <c r="H2264" s="224"/>
      <c r="I2264" s="224"/>
      <c r="J2264" s="224"/>
      <c r="K2264" s="224"/>
      <c r="L2264" s="224"/>
      <c r="M2264" s="133"/>
      <c r="V2264" s="3" t="s">
        <v>2275</v>
      </c>
      <c r="W2264" s="4">
        <v>1755</v>
      </c>
      <c r="AD2264"/>
      <c r="AE2264"/>
    </row>
    <row r="2265" spans="1:31" x14ac:dyDescent="0.25">
      <c r="A2265" s="28" t="s">
        <v>12696</v>
      </c>
      <c r="B2265" s="28"/>
      <c r="C2265" s="28" t="s">
        <v>5094</v>
      </c>
      <c r="D2265" s="29">
        <v>9226</v>
      </c>
      <c r="E2265" s="224"/>
      <c r="F2265" s="224"/>
      <c r="G2265" s="224"/>
      <c r="H2265" s="224"/>
      <c r="I2265" s="224"/>
      <c r="J2265" s="224"/>
      <c r="K2265" s="224"/>
      <c r="L2265" s="224"/>
      <c r="M2265" s="133"/>
      <c r="V2265" s="3" t="s">
        <v>2276</v>
      </c>
      <c r="W2265" s="4">
        <v>1755</v>
      </c>
      <c r="AD2265"/>
      <c r="AE2265"/>
    </row>
    <row r="2266" spans="1:31" x14ac:dyDescent="0.25">
      <c r="A2266" s="28" t="s">
        <v>12697</v>
      </c>
      <c r="B2266" s="28"/>
      <c r="C2266" s="28" t="s">
        <v>5095</v>
      </c>
      <c r="D2266" s="29">
        <v>9226</v>
      </c>
      <c r="E2266" s="224"/>
      <c r="F2266" s="224"/>
      <c r="G2266" s="224"/>
      <c r="H2266" s="224"/>
      <c r="I2266" s="224"/>
      <c r="J2266" s="224"/>
      <c r="K2266" s="224"/>
      <c r="L2266" s="224"/>
      <c r="M2266" s="133"/>
      <c r="V2266" s="3" t="s">
        <v>2277</v>
      </c>
      <c r="W2266" s="4">
        <v>1755</v>
      </c>
      <c r="AD2266"/>
      <c r="AE2266"/>
    </row>
    <row r="2267" spans="1:31" x14ac:dyDescent="0.25">
      <c r="A2267" s="28" t="s">
        <v>12698</v>
      </c>
      <c r="B2267" s="28"/>
      <c r="C2267" s="28" t="s">
        <v>5096</v>
      </c>
      <c r="D2267" s="29">
        <v>9226</v>
      </c>
      <c r="E2267" s="224"/>
      <c r="F2267" s="224"/>
      <c r="G2267" s="224"/>
      <c r="H2267" s="224"/>
      <c r="I2267" s="224"/>
      <c r="J2267" s="224"/>
      <c r="K2267" s="224"/>
      <c r="L2267" s="224"/>
      <c r="M2267" s="133"/>
      <c r="V2267" s="3" t="s">
        <v>2278</v>
      </c>
      <c r="W2267" s="4">
        <v>1755</v>
      </c>
      <c r="AD2267"/>
      <c r="AE2267"/>
    </row>
    <row r="2268" spans="1:31" x14ac:dyDescent="0.25">
      <c r="A2268" s="28" t="s">
        <v>12699</v>
      </c>
      <c r="B2268" s="28"/>
      <c r="C2268" s="28" t="s">
        <v>5097</v>
      </c>
      <c r="D2268" s="29">
        <v>9222</v>
      </c>
      <c r="E2268" s="224"/>
      <c r="F2268" s="224"/>
      <c r="G2268" s="224"/>
      <c r="H2268" s="224"/>
      <c r="I2268" s="224"/>
      <c r="J2268" s="224"/>
      <c r="K2268" s="224"/>
      <c r="L2268" s="224"/>
      <c r="M2268" s="133"/>
      <c r="V2268" s="3" t="s">
        <v>2279</v>
      </c>
      <c r="W2268" s="4">
        <v>1755</v>
      </c>
      <c r="AD2268"/>
      <c r="AE2268"/>
    </row>
    <row r="2269" spans="1:31" x14ac:dyDescent="0.25">
      <c r="A2269" s="28" t="s">
        <v>12700</v>
      </c>
      <c r="B2269" s="28"/>
      <c r="C2269" s="28" t="s">
        <v>5098</v>
      </c>
      <c r="D2269" s="29">
        <v>9300</v>
      </c>
      <c r="E2269" s="224"/>
      <c r="F2269" s="224"/>
      <c r="G2269" s="224"/>
      <c r="H2269" s="224"/>
      <c r="I2269" s="224"/>
      <c r="J2269" s="224"/>
      <c r="K2269" s="224"/>
      <c r="L2269" s="224"/>
      <c r="M2269" s="133"/>
      <c r="V2269" s="3" t="s">
        <v>2280</v>
      </c>
      <c r="W2269" s="4">
        <v>1755</v>
      </c>
      <c r="AD2269"/>
      <c r="AE2269"/>
    </row>
    <row r="2270" spans="1:31" x14ac:dyDescent="0.25">
      <c r="A2270" s="28" t="s">
        <v>12701</v>
      </c>
      <c r="B2270" s="28"/>
      <c r="C2270" s="28" t="s">
        <v>5099</v>
      </c>
      <c r="D2270" s="29">
        <v>9274</v>
      </c>
      <c r="E2270" s="224"/>
      <c r="F2270" s="224"/>
      <c r="G2270" s="224"/>
      <c r="H2270" s="224"/>
      <c r="I2270" s="224"/>
      <c r="J2270" s="224"/>
      <c r="K2270" s="224"/>
      <c r="L2270" s="224"/>
      <c r="M2270" s="133"/>
      <c r="V2270" s="3" t="s">
        <v>2281</v>
      </c>
      <c r="W2270" s="4">
        <v>1755</v>
      </c>
      <c r="AD2270"/>
      <c r="AE2270"/>
    </row>
    <row r="2271" spans="1:31" x14ac:dyDescent="0.25">
      <c r="A2271" s="28" t="s">
        <v>12702</v>
      </c>
      <c r="B2271" s="28"/>
      <c r="C2271" s="28" t="s">
        <v>5100</v>
      </c>
      <c r="D2271" s="29">
        <v>9270</v>
      </c>
      <c r="E2271" s="224"/>
      <c r="F2271" s="224"/>
      <c r="G2271" s="224"/>
      <c r="H2271" s="224"/>
      <c r="I2271" s="224"/>
      <c r="J2271" s="224"/>
      <c r="K2271" s="224"/>
      <c r="L2271" s="224"/>
      <c r="M2271" s="133"/>
      <c r="V2271" s="3" t="s">
        <v>2282</v>
      </c>
      <c r="W2271" s="4">
        <v>1755</v>
      </c>
      <c r="AD2271"/>
      <c r="AE2271"/>
    </row>
    <row r="2272" spans="1:31" x14ac:dyDescent="0.25">
      <c r="A2272" s="28" t="s">
        <v>12703</v>
      </c>
      <c r="B2272" s="28"/>
      <c r="C2272" s="28" t="s">
        <v>5101</v>
      </c>
      <c r="D2272" s="29">
        <v>9065</v>
      </c>
      <c r="E2272" s="224"/>
      <c r="F2272" s="224"/>
      <c r="G2272" s="224"/>
      <c r="H2272" s="224"/>
      <c r="I2272" s="224"/>
      <c r="J2272" s="224"/>
      <c r="K2272" s="224"/>
      <c r="L2272" s="224"/>
      <c r="M2272" s="133"/>
      <c r="V2272" s="3" t="s">
        <v>2283</v>
      </c>
      <c r="W2272" s="4">
        <v>1755</v>
      </c>
      <c r="AD2272"/>
      <c r="AE2272"/>
    </row>
    <row r="2273" spans="1:31" x14ac:dyDescent="0.25">
      <c r="A2273" s="28" t="s">
        <v>12704</v>
      </c>
      <c r="B2273" s="28"/>
      <c r="C2273" s="28" t="s">
        <v>5102</v>
      </c>
      <c r="D2273" s="29">
        <v>9065</v>
      </c>
      <c r="E2273" s="224"/>
      <c r="F2273" s="224"/>
      <c r="G2273" s="224"/>
      <c r="H2273" s="224"/>
      <c r="I2273" s="224"/>
      <c r="J2273" s="224"/>
      <c r="K2273" s="224"/>
      <c r="L2273" s="224"/>
      <c r="M2273" s="133"/>
      <c r="V2273" s="3" t="s">
        <v>2284</v>
      </c>
      <c r="W2273" s="4">
        <v>1755</v>
      </c>
      <c r="AD2273"/>
      <c r="AE2273"/>
    </row>
    <row r="2274" spans="1:31" x14ac:dyDescent="0.25">
      <c r="A2274" s="28" t="s">
        <v>12705</v>
      </c>
      <c r="B2274" s="28"/>
      <c r="C2274" s="28" t="s">
        <v>5103</v>
      </c>
      <c r="D2274" s="29">
        <v>9145</v>
      </c>
      <c r="E2274" s="224"/>
      <c r="F2274" s="224"/>
      <c r="G2274" s="224"/>
      <c r="H2274" s="224"/>
      <c r="I2274" s="224"/>
      <c r="J2274" s="224"/>
      <c r="K2274" s="224"/>
      <c r="L2274" s="224"/>
      <c r="M2274" s="133"/>
      <c r="V2274" s="3" t="s">
        <v>2285</v>
      </c>
      <c r="W2274" s="4">
        <v>1755</v>
      </c>
      <c r="AD2274"/>
      <c r="AE2274"/>
    </row>
    <row r="2275" spans="1:31" x14ac:dyDescent="0.25">
      <c r="A2275" s="28" t="s">
        <v>12706</v>
      </c>
      <c r="B2275" s="28"/>
      <c r="C2275" s="28" t="s">
        <v>5104</v>
      </c>
      <c r="D2275" s="29">
        <v>9136</v>
      </c>
      <c r="E2275" s="224"/>
      <c r="F2275" s="224"/>
      <c r="G2275" s="224"/>
      <c r="H2275" s="224"/>
      <c r="I2275" s="224"/>
      <c r="J2275" s="224"/>
      <c r="K2275" s="224"/>
      <c r="L2275" s="224"/>
      <c r="M2275" s="133"/>
      <c r="V2275" s="3" t="s">
        <v>2286</v>
      </c>
      <c r="W2275" s="4">
        <v>1755</v>
      </c>
      <c r="AD2275"/>
      <c r="AE2275"/>
    </row>
    <row r="2276" spans="1:31" x14ac:dyDescent="0.25">
      <c r="A2276" s="28" t="s">
        <v>12707</v>
      </c>
      <c r="B2276" s="28"/>
      <c r="C2276" s="28" t="s">
        <v>5105</v>
      </c>
      <c r="D2276" s="29">
        <v>9264</v>
      </c>
      <c r="E2276" s="224"/>
      <c r="F2276" s="224"/>
      <c r="G2276" s="224"/>
      <c r="H2276" s="224"/>
      <c r="I2276" s="224"/>
      <c r="J2276" s="224"/>
      <c r="K2276" s="224"/>
      <c r="L2276" s="224"/>
      <c r="M2276" s="133"/>
      <c r="V2276" s="3" t="s">
        <v>2287</v>
      </c>
      <c r="W2276" s="4">
        <v>1755</v>
      </c>
      <c r="AD2276"/>
      <c r="AE2276"/>
    </row>
    <row r="2277" spans="1:31" x14ac:dyDescent="0.25">
      <c r="A2277" s="28" t="s">
        <v>12708</v>
      </c>
      <c r="B2277" s="28"/>
      <c r="C2277" s="28" t="s">
        <v>5106</v>
      </c>
      <c r="D2277" s="29">
        <v>9274</v>
      </c>
      <c r="E2277" s="224"/>
      <c r="F2277" s="224"/>
      <c r="G2277" s="224"/>
      <c r="H2277" s="224"/>
      <c r="I2277" s="224"/>
      <c r="J2277" s="224"/>
      <c r="K2277" s="224"/>
      <c r="L2277" s="224"/>
      <c r="M2277" s="133"/>
      <c r="V2277" s="3" t="s">
        <v>2288</v>
      </c>
      <c r="W2277" s="4">
        <v>1755</v>
      </c>
      <c r="AD2277"/>
      <c r="AE2277"/>
    </row>
    <row r="2278" spans="1:31" x14ac:dyDescent="0.25">
      <c r="A2278" s="28" t="s">
        <v>12709</v>
      </c>
      <c r="B2278" s="28"/>
      <c r="C2278" s="28" t="s">
        <v>5107</v>
      </c>
      <c r="D2278" s="29">
        <v>9308</v>
      </c>
      <c r="E2278" s="224"/>
      <c r="F2278" s="224"/>
      <c r="G2278" s="224"/>
      <c r="H2278" s="224"/>
      <c r="I2278" s="224"/>
      <c r="J2278" s="224"/>
      <c r="K2278" s="224"/>
      <c r="L2278" s="224"/>
      <c r="M2278" s="133"/>
      <c r="V2278" s="3" t="s">
        <v>2289</v>
      </c>
      <c r="W2278" s="4">
        <v>1755</v>
      </c>
      <c r="AD2278"/>
      <c r="AE2278"/>
    </row>
    <row r="2279" spans="1:31" x14ac:dyDescent="0.25">
      <c r="A2279" s="28" t="s">
        <v>12710</v>
      </c>
      <c r="B2279" s="28"/>
      <c r="C2279" s="28" t="s">
        <v>5108</v>
      </c>
      <c r="D2279" s="29">
        <v>9342</v>
      </c>
      <c r="E2279" s="224"/>
      <c r="F2279" s="224"/>
      <c r="G2279" s="224"/>
      <c r="H2279" s="224"/>
      <c r="I2279" s="224"/>
      <c r="J2279" s="224"/>
      <c r="K2279" s="224"/>
      <c r="L2279" s="224"/>
      <c r="M2279" s="133"/>
      <c r="V2279" s="3" t="s">
        <v>2290</v>
      </c>
      <c r="W2279" s="4">
        <v>1755</v>
      </c>
      <c r="AD2279"/>
      <c r="AE2279"/>
    </row>
    <row r="2280" spans="1:31" x14ac:dyDescent="0.25">
      <c r="A2280" s="28" t="s">
        <v>12711</v>
      </c>
      <c r="B2280" s="28"/>
      <c r="C2280" s="28" t="s">
        <v>5109</v>
      </c>
      <c r="D2280" s="29">
        <v>9320</v>
      </c>
      <c r="E2280" s="224"/>
      <c r="F2280" s="224"/>
      <c r="G2280" s="224"/>
      <c r="H2280" s="224"/>
      <c r="I2280" s="224"/>
      <c r="J2280" s="224"/>
      <c r="K2280" s="224"/>
      <c r="L2280" s="224"/>
      <c r="M2280" s="133"/>
      <c r="V2280" s="3" t="s">
        <v>2291</v>
      </c>
      <c r="W2280" s="4">
        <v>1755</v>
      </c>
      <c r="AD2280"/>
      <c r="AE2280"/>
    </row>
    <row r="2281" spans="1:31" x14ac:dyDescent="0.25">
      <c r="A2281" s="28" t="s">
        <v>12712</v>
      </c>
      <c r="B2281" s="28"/>
      <c r="C2281" s="28" t="s">
        <v>5110</v>
      </c>
      <c r="D2281" s="29">
        <v>9320</v>
      </c>
      <c r="E2281" s="224"/>
      <c r="F2281" s="224"/>
      <c r="G2281" s="224"/>
      <c r="H2281" s="224"/>
      <c r="I2281" s="224"/>
      <c r="J2281" s="224"/>
      <c r="K2281" s="224"/>
      <c r="L2281" s="224"/>
      <c r="M2281" s="133"/>
      <c r="V2281" s="3" t="s">
        <v>2292</v>
      </c>
      <c r="W2281" s="4">
        <v>1755</v>
      </c>
      <c r="AD2281"/>
      <c r="AE2281"/>
    </row>
    <row r="2282" spans="1:31" x14ac:dyDescent="0.25">
      <c r="A2282" s="28" t="s">
        <v>12713</v>
      </c>
      <c r="B2282" s="28"/>
      <c r="C2282" s="28" t="s">
        <v>5111</v>
      </c>
      <c r="D2282" s="29">
        <v>9293</v>
      </c>
      <c r="E2282" s="224"/>
      <c r="F2282" s="224"/>
      <c r="G2282" s="224"/>
      <c r="H2282" s="224"/>
      <c r="I2282" s="224"/>
      <c r="J2282" s="224"/>
      <c r="K2282" s="224"/>
      <c r="L2282" s="224"/>
      <c r="M2282" s="133"/>
      <c r="V2282" s="3" t="s">
        <v>2293</v>
      </c>
      <c r="W2282" s="4">
        <v>1755</v>
      </c>
      <c r="AD2282"/>
      <c r="AE2282"/>
    </row>
    <row r="2283" spans="1:31" x14ac:dyDescent="0.25">
      <c r="A2283" s="28" t="s">
        <v>12714</v>
      </c>
      <c r="B2283" s="28"/>
      <c r="C2283" s="28" t="s">
        <v>5112</v>
      </c>
      <c r="D2283" s="29">
        <v>9295</v>
      </c>
      <c r="E2283" s="224"/>
      <c r="F2283" s="224"/>
      <c r="G2283" s="224"/>
      <c r="H2283" s="224"/>
      <c r="I2283" s="224"/>
      <c r="J2283" s="224"/>
      <c r="K2283" s="224"/>
      <c r="L2283" s="224"/>
      <c r="M2283" s="133"/>
      <c r="V2283" s="3" t="s">
        <v>2294</v>
      </c>
      <c r="W2283" s="4">
        <v>1755</v>
      </c>
      <c r="AD2283"/>
      <c r="AE2283"/>
    </row>
    <row r="2284" spans="1:31" x14ac:dyDescent="0.25">
      <c r="A2284" s="28" t="s">
        <v>12715</v>
      </c>
      <c r="B2284" s="28"/>
      <c r="C2284" s="28" t="s">
        <v>5113</v>
      </c>
      <c r="D2284" s="29">
        <v>9288</v>
      </c>
      <c r="E2284" s="224"/>
      <c r="F2284" s="224"/>
      <c r="G2284" s="224"/>
      <c r="H2284" s="224"/>
      <c r="I2284" s="224"/>
      <c r="J2284" s="224"/>
      <c r="K2284" s="224"/>
      <c r="L2284" s="224"/>
      <c r="M2284" s="133"/>
      <c r="V2284" s="3" t="s">
        <v>2295</v>
      </c>
      <c r="W2284" s="4">
        <v>1755</v>
      </c>
      <c r="AD2284"/>
      <c r="AE2284"/>
    </row>
    <row r="2285" spans="1:31" x14ac:dyDescent="0.25">
      <c r="A2285" s="28" t="s">
        <v>12716</v>
      </c>
      <c r="B2285" s="28"/>
      <c r="C2285" s="28" t="s">
        <v>5114</v>
      </c>
      <c r="D2285" s="29">
        <v>9300</v>
      </c>
      <c r="E2285" s="224"/>
      <c r="F2285" s="224"/>
      <c r="G2285" s="224"/>
      <c r="H2285" s="224"/>
      <c r="I2285" s="224"/>
      <c r="J2285" s="224"/>
      <c r="K2285" s="224"/>
      <c r="L2285" s="224"/>
      <c r="M2285" s="133"/>
      <c r="V2285" s="3" t="s">
        <v>2296</v>
      </c>
      <c r="W2285" s="4">
        <v>1755</v>
      </c>
      <c r="AD2285"/>
      <c r="AE2285"/>
    </row>
    <row r="2286" spans="1:31" x14ac:dyDescent="0.25">
      <c r="A2286" s="28" t="s">
        <v>12717</v>
      </c>
      <c r="B2286" s="28"/>
      <c r="C2286" s="28" t="s">
        <v>5115</v>
      </c>
      <c r="D2286" s="29">
        <v>9233</v>
      </c>
      <c r="E2286" s="224"/>
      <c r="F2286" s="224"/>
      <c r="G2286" s="224"/>
      <c r="H2286" s="224"/>
      <c r="I2286" s="224"/>
      <c r="J2286" s="224"/>
      <c r="K2286" s="224"/>
      <c r="L2286" s="224"/>
      <c r="M2286" s="133"/>
      <c r="V2286" s="3" t="s">
        <v>2297</v>
      </c>
      <c r="W2286" s="4">
        <v>1755</v>
      </c>
      <c r="AD2286"/>
      <c r="AE2286"/>
    </row>
    <row r="2287" spans="1:31" x14ac:dyDescent="0.25">
      <c r="A2287" s="28" t="s">
        <v>12718</v>
      </c>
      <c r="B2287" s="28"/>
      <c r="C2287" s="28" t="s">
        <v>5116</v>
      </c>
      <c r="D2287" s="29">
        <v>9242</v>
      </c>
      <c r="E2287" s="224"/>
      <c r="F2287" s="224"/>
      <c r="G2287" s="224"/>
      <c r="H2287" s="224"/>
      <c r="I2287" s="224"/>
      <c r="J2287" s="224"/>
      <c r="K2287" s="224"/>
      <c r="L2287" s="224"/>
      <c r="M2287" s="133"/>
      <c r="V2287" s="3" t="s">
        <v>2298</v>
      </c>
      <c r="W2287" s="4">
        <v>1755</v>
      </c>
      <c r="AD2287"/>
      <c r="AE2287"/>
    </row>
    <row r="2288" spans="1:31" x14ac:dyDescent="0.25">
      <c r="A2288" s="28" t="s">
        <v>12719</v>
      </c>
      <c r="B2288" s="28"/>
      <c r="C2288" s="28" t="s">
        <v>5117</v>
      </c>
      <c r="D2288" s="29">
        <v>9242</v>
      </c>
      <c r="E2288" s="224"/>
      <c r="F2288" s="224"/>
      <c r="G2288" s="224"/>
      <c r="H2288" s="224"/>
      <c r="I2288" s="224"/>
      <c r="J2288" s="224"/>
      <c r="K2288" s="224"/>
      <c r="L2288" s="224"/>
      <c r="M2288" s="133"/>
      <c r="V2288" s="3" t="s">
        <v>2299</v>
      </c>
      <c r="W2288" s="4">
        <v>1755</v>
      </c>
      <c r="AD2288"/>
      <c r="AE2288"/>
    </row>
    <row r="2289" spans="1:31" x14ac:dyDescent="0.25">
      <c r="A2289" s="28" t="s">
        <v>12720</v>
      </c>
      <c r="B2289" s="28"/>
      <c r="C2289" s="28" t="s">
        <v>5118</v>
      </c>
      <c r="D2289" s="29">
        <v>9290</v>
      </c>
      <c r="E2289" s="224"/>
      <c r="F2289" s="224"/>
      <c r="G2289" s="224"/>
      <c r="H2289" s="224"/>
      <c r="I2289" s="224"/>
      <c r="J2289" s="224"/>
      <c r="K2289" s="224"/>
      <c r="L2289" s="224"/>
      <c r="M2289" s="133"/>
      <c r="V2289" s="3" t="s">
        <v>2300</v>
      </c>
      <c r="W2289" s="4">
        <v>1755</v>
      </c>
      <c r="AD2289"/>
      <c r="AE2289"/>
    </row>
    <row r="2290" spans="1:31" x14ac:dyDescent="0.25">
      <c r="A2290" s="28" t="s">
        <v>12721</v>
      </c>
      <c r="B2290" s="28"/>
      <c r="C2290" s="28" t="s">
        <v>5119</v>
      </c>
      <c r="D2290" s="29">
        <v>9250</v>
      </c>
      <c r="E2290" s="224"/>
      <c r="F2290" s="224"/>
      <c r="G2290" s="224"/>
      <c r="H2290" s="224"/>
      <c r="I2290" s="224"/>
      <c r="J2290" s="224"/>
      <c r="K2290" s="224"/>
      <c r="L2290" s="224"/>
      <c r="M2290" s="133"/>
      <c r="V2290" s="3" t="s">
        <v>2301</v>
      </c>
      <c r="W2290" s="4">
        <v>1755</v>
      </c>
      <c r="AD2290"/>
      <c r="AE2290"/>
    </row>
    <row r="2291" spans="1:31" x14ac:dyDescent="0.25">
      <c r="A2291" s="28" t="s">
        <v>12722</v>
      </c>
      <c r="B2291" s="28"/>
      <c r="C2291" s="28" t="s">
        <v>5120</v>
      </c>
      <c r="D2291" s="29">
        <v>9239</v>
      </c>
      <c r="E2291" s="224"/>
      <c r="F2291" s="224"/>
      <c r="G2291" s="224"/>
      <c r="H2291" s="224"/>
      <c r="I2291" s="224"/>
      <c r="J2291" s="224"/>
      <c r="K2291" s="224"/>
      <c r="L2291" s="224"/>
      <c r="M2291" s="133"/>
      <c r="V2291" s="3" t="s">
        <v>2302</v>
      </c>
      <c r="W2291" s="4">
        <v>1755</v>
      </c>
      <c r="AD2291"/>
      <c r="AE2291"/>
    </row>
    <row r="2292" spans="1:31" x14ac:dyDescent="0.25">
      <c r="A2292" s="28" t="s">
        <v>12723</v>
      </c>
      <c r="B2292" s="28"/>
      <c r="C2292" s="28" t="s">
        <v>5121</v>
      </c>
      <c r="D2292" s="29">
        <v>9217</v>
      </c>
      <c r="E2292" s="224"/>
      <c r="F2292" s="224"/>
      <c r="G2292" s="224"/>
      <c r="H2292" s="224"/>
      <c r="I2292" s="224"/>
      <c r="J2292" s="224"/>
      <c r="K2292" s="224"/>
      <c r="L2292" s="224"/>
      <c r="M2292" s="133"/>
      <c r="V2292" s="3" t="s">
        <v>2303</v>
      </c>
      <c r="W2292" s="4">
        <v>1755</v>
      </c>
      <c r="AD2292"/>
      <c r="AE2292"/>
    </row>
    <row r="2293" spans="1:31" x14ac:dyDescent="0.25">
      <c r="A2293" s="28" t="s">
        <v>12724</v>
      </c>
      <c r="B2293" s="28"/>
      <c r="C2293" s="28" t="s">
        <v>5122</v>
      </c>
      <c r="D2293" s="29">
        <v>9143</v>
      </c>
      <c r="E2293" s="224"/>
      <c r="F2293" s="224"/>
      <c r="G2293" s="224"/>
      <c r="H2293" s="224"/>
      <c r="I2293" s="224"/>
      <c r="J2293" s="224"/>
      <c r="K2293" s="224"/>
      <c r="L2293" s="224"/>
      <c r="M2293" s="133"/>
      <c r="V2293" s="3" t="s">
        <v>2304</v>
      </c>
      <c r="W2293" s="4">
        <v>1755</v>
      </c>
      <c r="AD2293"/>
      <c r="AE2293"/>
    </row>
    <row r="2294" spans="1:31" x14ac:dyDescent="0.25">
      <c r="A2294" s="28" t="s">
        <v>12725</v>
      </c>
      <c r="B2294" s="28"/>
      <c r="C2294" s="28" t="s">
        <v>5123</v>
      </c>
      <c r="D2294" s="29">
        <v>9162</v>
      </c>
      <c r="E2294" s="224"/>
      <c r="F2294" s="224"/>
      <c r="G2294" s="224"/>
      <c r="H2294" s="224"/>
      <c r="I2294" s="224"/>
      <c r="J2294" s="224"/>
      <c r="K2294" s="224"/>
      <c r="L2294" s="224"/>
      <c r="M2294" s="133"/>
      <c r="V2294" s="3" t="s">
        <v>2305</v>
      </c>
      <c r="W2294" s="4">
        <v>1755</v>
      </c>
      <c r="AD2294"/>
      <c r="AE2294"/>
    </row>
    <row r="2295" spans="1:31" x14ac:dyDescent="0.25">
      <c r="A2295" s="28" t="s">
        <v>12726</v>
      </c>
      <c r="B2295" s="28"/>
      <c r="C2295" s="28" t="s">
        <v>5124</v>
      </c>
      <c r="D2295" s="29">
        <v>9162</v>
      </c>
      <c r="E2295" s="224"/>
      <c r="F2295" s="224"/>
      <c r="G2295" s="224"/>
      <c r="H2295" s="224"/>
      <c r="I2295" s="224"/>
      <c r="J2295" s="224"/>
      <c r="K2295" s="224"/>
      <c r="L2295" s="224"/>
      <c r="M2295" s="133"/>
      <c r="V2295" s="3" t="s">
        <v>2306</v>
      </c>
      <c r="W2295" s="4">
        <v>1755</v>
      </c>
      <c r="AD2295"/>
      <c r="AE2295"/>
    </row>
    <row r="2296" spans="1:31" x14ac:dyDescent="0.25">
      <c r="A2296" s="28" t="s">
        <v>12727</v>
      </c>
      <c r="B2296" s="28"/>
      <c r="C2296" s="28" t="s">
        <v>5125</v>
      </c>
      <c r="D2296" s="29">
        <v>9148</v>
      </c>
      <c r="E2296" s="224"/>
      <c r="F2296" s="224"/>
      <c r="G2296" s="224"/>
      <c r="H2296" s="224"/>
      <c r="I2296" s="224"/>
      <c r="J2296" s="224"/>
      <c r="K2296" s="224"/>
      <c r="L2296" s="224"/>
      <c r="M2296" s="133"/>
      <c r="V2296" s="3" t="s">
        <v>2307</v>
      </c>
      <c r="W2296" s="4">
        <v>1755</v>
      </c>
      <c r="AD2296"/>
      <c r="AE2296"/>
    </row>
    <row r="2297" spans="1:31" x14ac:dyDescent="0.25">
      <c r="A2297" s="28" t="s">
        <v>12728</v>
      </c>
      <c r="B2297" s="28"/>
      <c r="C2297" s="28" t="s">
        <v>5126</v>
      </c>
      <c r="D2297" s="29">
        <v>9177</v>
      </c>
      <c r="E2297" s="224"/>
      <c r="F2297" s="224"/>
      <c r="G2297" s="224"/>
      <c r="H2297" s="224"/>
      <c r="I2297" s="224"/>
      <c r="J2297" s="224"/>
      <c r="K2297" s="224"/>
      <c r="L2297" s="224"/>
      <c r="M2297" s="133"/>
      <c r="V2297" s="3" t="s">
        <v>2308</v>
      </c>
      <c r="W2297" s="4">
        <v>1755</v>
      </c>
      <c r="AD2297"/>
      <c r="AE2297"/>
    </row>
    <row r="2298" spans="1:31" x14ac:dyDescent="0.25">
      <c r="A2298" s="28" t="s">
        <v>12729</v>
      </c>
      <c r="B2298" s="28"/>
      <c r="C2298" s="28" t="s">
        <v>5127</v>
      </c>
      <c r="D2298" s="29">
        <v>9164</v>
      </c>
      <c r="E2298" s="224"/>
      <c r="F2298" s="224"/>
      <c r="G2298" s="224"/>
      <c r="H2298" s="224"/>
      <c r="I2298" s="224"/>
      <c r="J2298" s="224"/>
      <c r="K2298" s="224"/>
      <c r="L2298" s="224"/>
      <c r="M2298" s="133"/>
      <c r="V2298" s="3" t="s">
        <v>2309</v>
      </c>
      <c r="W2298" s="4">
        <v>1755</v>
      </c>
      <c r="AD2298"/>
      <c r="AE2298"/>
    </row>
    <row r="2299" spans="1:31" x14ac:dyDescent="0.25">
      <c r="A2299" s="28" t="s">
        <v>12730</v>
      </c>
      <c r="B2299" s="28"/>
      <c r="C2299" s="28" t="s">
        <v>5128</v>
      </c>
      <c r="D2299" s="29">
        <v>9130</v>
      </c>
      <c r="E2299" s="224"/>
      <c r="F2299" s="224"/>
      <c r="G2299" s="224"/>
      <c r="H2299" s="224"/>
      <c r="I2299" s="224"/>
      <c r="J2299" s="224"/>
      <c r="K2299" s="224"/>
      <c r="L2299" s="224"/>
      <c r="M2299" s="133"/>
      <c r="V2299" s="3" t="s">
        <v>2310</v>
      </c>
      <c r="W2299" s="4">
        <v>1755</v>
      </c>
      <c r="AD2299"/>
      <c r="AE2299"/>
    </row>
    <row r="2300" spans="1:31" x14ac:dyDescent="0.25">
      <c r="A2300" s="28" t="s">
        <v>12731</v>
      </c>
      <c r="B2300" s="28"/>
      <c r="C2300" s="28" t="s">
        <v>5129</v>
      </c>
      <c r="D2300" s="29">
        <v>9178</v>
      </c>
      <c r="E2300" s="224"/>
      <c r="F2300" s="224"/>
      <c r="G2300" s="224"/>
      <c r="H2300" s="224"/>
      <c r="I2300" s="224"/>
      <c r="J2300" s="224"/>
      <c r="K2300" s="224"/>
      <c r="L2300" s="224"/>
      <c r="M2300" s="133"/>
      <c r="V2300" s="3" t="s">
        <v>2311</v>
      </c>
      <c r="W2300" s="4">
        <v>1755</v>
      </c>
      <c r="AD2300"/>
      <c r="AE2300"/>
    </row>
    <row r="2301" spans="1:31" x14ac:dyDescent="0.25">
      <c r="A2301" s="28" t="s">
        <v>12732</v>
      </c>
      <c r="B2301" s="28"/>
      <c r="C2301" s="28" t="s">
        <v>5130</v>
      </c>
      <c r="D2301" s="29">
        <v>9150</v>
      </c>
      <c r="E2301" s="224"/>
      <c r="F2301" s="224"/>
      <c r="G2301" s="224"/>
      <c r="H2301" s="224"/>
      <c r="I2301" s="224"/>
      <c r="J2301" s="224"/>
      <c r="K2301" s="224"/>
      <c r="L2301" s="224"/>
      <c r="M2301" s="133"/>
      <c r="V2301" s="3" t="s">
        <v>2312</v>
      </c>
      <c r="W2301" s="4">
        <v>1755</v>
      </c>
      <c r="AD2301"/>
      <c r="AE2301"/>
    </row>
    <row r="2302" spans="1:31" x14ac:dyDescent="0.25">
      <c r="A2302" s="28" t="s">
        <v>12733</v>
      </c>
      <c r="B2302" s="28"/>
      <c r="C2302" s="28" t="s">
        <v>5131</v>
      </c>
      <c r="D2302" s="29">
        <v>9205</v>
      </c>
      <c r="E2302" s="224"/>
      <c r="F2302" s="224"/>
      <c r="G2302" s="224"/>
      <c r="H2302" s="224"/>
      <c r="I2302" s="224"/>
      <c r="J2302" s="224"/>
      <c r="K2302" s="224"/>
      <c r="L2302" s="224"/>
      <c r="M2302" s="133"/>
      <c r="V2302" s="3" t="s">
        <v>2313</v>
      </c>
      <c r="W2302" s="4">
        <v>1755</v>
      </c>
      <c r="AD2302"/>
      <c r="AE2302"/>
    </row>
    <row r="2303" spans="1:31" x14ac:dyDescent="0.25">
      <c r="A2303" s="28" t="s">
        <v>12734</v>
      </c>
      <c r="B2303" s="28"/>
      <c r="C2303" s="28" t="s">
        <v>5132</v>
      </c>
      <c r="D2303" s="29">
        <v>9229</v>
      </c>
      <c r="E2303" s="224"/>
      <c r="F2303" s="224"/>
      <c r="G2303" s="224"/>
      <c r="H2303" s="224"/>
      <c r="I2303" s="224"/>
      <c r="J2303" s="224"/>
      <c r="K2303" s="224"/>
      <c r="L2303" s="224"/>
      <c r="M2303" s="133"/>
      <c r="V2303" s="3" t="s">
        <v>2314</v>
      </c>
      <c r="W2303" s="4">
        <v>1755</v>
      </c>
      <c r="AD2303"/>
      <c r="AE2303"/>
    </row>
    <row r="2304" spans="1:31" x14ac:dyDescent="0.25">
      <c r="A2304" s="28" t="s">
        <v>12735</v>
      </c>
      <c r="B2304" s="28"/>
      <c r="C2304" s="28" t="s">
        <v>5133</v>
      </c>
      <c r="D2304" s="29">
        <v>9192</v>
      </c>
      <c r="E2304" s="224"/>
      <c r="F2304" s="224"/>
      <c r="G2304" s="224"/>
      <c r="H2304" s="224"/>
      <c r="I2304" s="224"/>
      <c r="J2304" s="224"/>
      <c r="K2304" s="224"/>
      <c r="L2304" s="224"/>
      <c r="M2304" s="133"/>
      <c r="V2304" s="3" t="s">
        <v>2315</v>
      </c>
      <c r="W2304" s="4">
        <v>1755</v>
      </c>
      <c r="AD2304"/>
      <c r="AE2304"/>
    </row>
    <row r="2305" spans="1:31" x14ac:dyDescent="0.25">
      <c r="A2305" s="28" t="s">
        <v>12736</v>
      </c>
      <c r="B2305" s="28"/>
      <c r="C2305" s="28" t="s">
        <v>5134</v>
      </c>
      <c r="D2305" s="29">
        <v>9219</v>
      </c>
      <c r="E2305" s="224"/>
      <c r="F2305" s="224"/>
      <c r="G2305" s="224"/>
      <c r="H2305" s="224"/>
      <c r="I2305" s="224"/>
      <c r="J2305" s="224"/>
      <c r="K2305" s="224"/>
      <c r="L2305" s="224"/>
      <c r="M2305" s="133"/>
      <c r="V2305" s="3" t="s">
        <v>2316</v>
      </c>
      <c r="W2305" s="4">
        <v>1755</v>
      </c>
      <c r="AD2305"/>
      <c r="AE2305"/>
    </row>
    <row r="2306" spans="1:31" x14ac:dyDescent="0.25">
      <c r="A2306" s="28" t="s">
        <v>12737</v>
      </c>
      <c r="B2306" s="28"/>
      <c r="C2306" s="28" t="s">
        <v>5135</v>
      </c>
      <c r="D2306" s="29">
        <v>9212</v>
      </c>
      <c r="E2306" s="224"/>
      <c r="F2306" s="224"/>
      <c r="G2306" s="224"/>
      <c r="H2306" s="224"/>
      <c r="I2306" s="224"/>
      <c r="J2306" s="224"/>
      <c r="K2306" s="224"/>
      <c r="L2306" s="224"/>
      <c r="M2306" s="133"/>
      <c r="V2306" s="3" t="s">
        <v>2317</v>
      </c>
      <c r="W2306" s="4">
        <v>1755</v>
      </c>
      <c r="AD2306"/>
      <c r="AE2306"/>
    </row>
    <row r="2307" spans="1:31" x14ac:dyDescent="0.25">
      <c r="A2307" s="28" t="s">
        <v>12738</v>
      </c>
      <c r="B2307" s="28"/>
      <c r="C2307" s="28" t="s">
        <v>5136</v>
      </c>
      <c r="D2307" s="29">
        <v>9077</v>
      </c>
      <c r="E2307" s="224"/>
      <c r="F2307" s="224"/>
      <c r="G2307" s="224"/>
      <c r="H2307" s="224"/>
      <c r="I2307" s="224"/>
      <c r="J2307" s="224"/>
      <c r="K2307" s="224"/>
      <c r="L2307" s="224"/>
      <c r="M2307" s="133"/>
      <c r="V2307" s="3" t="s">
        <v>2318</v>
      </c>
      <c r="W2307" s="4">
        <v>1755</v>
      </c>
      <c r="AD2307"/>
      <c r="AE2307"/>
    </row>
    <row r="2308" spans="1:31" x14ac:dyDescent="0.25">
      <c r="A2308" s="28" t="s">
        <v>12739</v>
      </c>
      <c r="B2308" s="28"/>
      <c r="C2308" s="28" t="s">
        <v>5137</v>
      </c>
      <c r="D2308" s="29">
        <v>9112</v>
      </c>
      <c r="E2308" s="224"/>
      <c r="F2308" s="224"/>
      <c r="G2308" s="224"/>
      <c r="H2308" s="224"/>
      <c r="I2308" s="224"/>
      <c r="J2308" s="224"/>
      <c r="K2308" s="224"/>
      <c r="L2308" s="224"/>
      <c r="M2308" s="133"/>
      <c r="V2308" s="3" t="s">
        <v>2319</v>
      </c>
      <c r="W2308" s="4">
        <v>1755</v>
      </c>
      <c r="AD2308"/>
      <c r="AE2308"/>
    </row>
    <row r="2309" spans="1:31" x14ac:dyDescent="0.25">
      <c r="A2309" s="28" t="s">
        <v>12740</v>
      </c>
      <c r="B2309" s="28"/>
      <c r="C2309" s="28" t="s">
        <v>5138</v>
      </c>
      <c r="D2309" s="29">
        <v>9112</v>
      </c>
      <c r="E2309" s="224"/>
      <c r="F2309" s="224"/>
      <c r="G2309" s="224"/>
      <c r="H2309" s="224"/>
      <c r="I2309" s="224"/>
      <c r="J2309" s="224"/>
      <c r="K2309" s="224"/>
      <c r="L2309" s="224"/>
      <c r="M2309" s="133"/>
      <c r="V2309" s="3" t="s">
        <v>2320</v>
      </c>
      <c r="W2309" s="4">
        <v>1755</v>
      </c>
      <c r="AD2309"/>
      <c r="AE2309"/>
    </row>
    <row r="2310" spans="1:31" x14ac:dyDescent="0.25">
      <c r="A2310" s="28" t="s">
        <v>12741</v>
      </c>
      <c r="B2310" s="28"/>
      <c r="C2310" s="28" t="s">
        <v>5139</v>
      </c>
      <c r="D2310" s="29">
        <v>9152</v>
      </c>
      <c r="E2310" s="224"/>
      <c r="F2310" s="224"/>
      <c r="G2310" s="224"/>
      <c r="H2310" s="224"/>
      <c r="I2310" s="224"/>
      <c r="J2310" s="224"/>
      <c r="K2310" s="224"/>
      <c r="L2310" s="224"/>
      <c r="M2310" s="133"/>
      <c r="V2310" s="3" t="s">
        <v>2321</v>
      </c>
      <c r="W2310" s="4">
        <v>1755</v>
      </c>
      <c r="AD2310"/>
      <c r="AE2310"/>
    </row>
    <row r="2311" spans="1:31" x14ac:dyDescent="0.25">
      <c r="A2311" s="28" t="s">
        <v>12742</v>
      </c>
      <c r="B2311" s="28"/>
      <c r="C2311" s="28" t="s">
        <v>5140</v>
      </c>
      <c r="D2311" s="29">
        <v>9084</v>
      </c>
      <c r="E2311" s="224"/>
      <c r="F2311" s="224"/>
      <c r="G2311" s="224"/>
      <c r="H2311" s="224"/>
      <c r="I2311" s="224"/>
      <c r="J2311" s="224"/>
      <c r="K2311" s="224"/>
      <c r="L2311" s="224"/>
      <c r="M2311" s="133"/>
      <c r="V2311" s="3" t="s">
        <v>2322</v>
      </c>
      <c r="W2311" s="4">
        <v>1755</v>
      </c>
      <c r="AD2311"/>
      <c r="AE2311"/>
    </row>
    <row r="2312" spans="1:31" x14ac:dyDescent="0.25">
      <c r="A2312" s="28" t="s">
        <v>12743</v>
      </c>
      <c r="B2312" s="28"/>
      <c r="C2312" s="28" t="s">
        <v>5141</v>
      </c>
      <c r="D2312" s="29">
        <v>9167</v>
      </c>
      <c r="E2312" s="224"/>
      <c r="F2312" s="224"/>
      <c r="G2312" s="224"/>
      <c r="H2312" s="224"/>
      <c r="I2312" s="224"/>
      <c r="J2312" s="224"/>
      <c r="K2312" s="224"/>
      <c r="L2312" s="224"/>
      <c r="M2312" s="133"/>
      <c r="V2312" s="3" t="s">
        <v>2323</v>
      </c>
      <c r="W2312" s="4">
        <v>1755</v>
      </c>
      <c r="AD2312"/>
      <c r="AE2312"/>
    </row>
    <row r="2313" spans="1:31" x14ac:dyDescent="0.25">
      <c r="A2313" s="28" t="s">
        <v>12744</v>
      </c>
      <c r="B2313" s="28"/>
      <c r="C2313" s="28" t="s">
        <v>5142</v>
      </c>
      <c r="D2313" s="29">
        <v>9156</v>
      </c>
      <c r="E2313" s="224"/>
      <c r="F2313" s="224"/>
      <c r="G2313" s="224"/>
      <c r="H2313" s="224"/>
      <c r="I2313" s="224"/>
      <c r="J2313" s="224"/>
      <c r="K2313" s="224"/>
      <c r="L2313" s="224"/>
      <c r="M2313" s="133"/>
      <c r="V2313" s="3" t="s">
        <v>2324</v>
      </c>
      <c r="W2313" s="4">
        <v>1755</v>
      </c>
      <c r="AD2313"/>
      <c r="AE2313"/>
    </row>
    <row r="2314" spans="1:31" x14ac:dyDescent="0.25">
      <c r="A2314" s="28" t="s">
        <v>12745</v>
      </c>
      <c r="B2314" s="28"/>
      <c r="C2314" s="28" t="s">
        <v>5143</v>
      </c>
      <c r="D2314" s="29">
        <v>9162</v>
      </c>
      <c r="E2314" s="224"/>
      <c r="F2314" s="224"/>
      <c r="G2314" s="224"/>
      <c r="H2314" s="224"/>
      <c r="I2314" s="224"/>
      <c r="J2314" s="224"/>
      <c r="K2314" s="224"/>
      <c r="L2314" s="224"/>
      <c r="M2314" s="133"/>
      <c r="V2314" s="3" t="s">
        <v>2325</v>
      </c>
      <c r="W2314" s="4">
        <v>1755</v>
      </c>
      <c r="AD2314"/>
      <c r="AE2314"/>
    </row>
    <row r="2315" spans="1:31" x14ac:dyDescent="0.25">
      <c r="A2315" s="28" t="s">
        <v>12746</v>
      </c>
      <c r="B2315" s="28"/>
      <c r="C2315" s="28" t="s">
        <v>5144</v>
      </c>
      <c r="D2315" s="29">
        <v>9160</v>
      </c>
      <c r="E2315" s="224"/>
      <c r="F2315" s="224"/>
      <c r="G2315" s="224"/>
      <c r="H2315" s="224"/>
      <c r="I2315" s="224"/>
      <c r="J2315" s="224"/>
      <c r="K2315" s="224"/>
      <c r="L2315" s="224"/>
      <c r="M2315" s="133"/>
      <c r="V2315" s="3" t="s">
        <v>2326</v>
      </c>
      <c r="W2315" s="4">
        <v>1755</v>
      </c>
      <c r="AD2315"/>
      <c r="AE2315"/>
    </row>
    <row r="2316" spans="1:31" x14ac:dyDescent="0.25">
      <c r="A2316" s="28" t="s">
        <v>12747</v>
      </c>
      <c r="B2316" s="28"/>
      <c r="C2316" s="28" t="s">
        <v>5145</v>
      </c>
      <c r="D2316" s="29">
        <v>9160</v>
      </c>
      <c r="E2316" s="224"/>
      <c r="F2316" s="224"/>
      <c r="G2316" s="224"/>
      <c r="H2316" s="224"/>
      <c r="I2316" s="224"/>
      <c r="J2316" s="224"/>
      <c r="K2316" s="224"/>
      <c r="L2316" s="224"/>
      <c r="M2316" s="133"/>
      <c r="V2316" s="3" t="s">
        <v>2327</v>
      </c>
      <c r="W2316" s="4">
        <v>1755</v>
      </c>
      <c r="AD2316"/>
      <c r="AE2316"/>
    </row>
    <row r="2317" spans="1:31" x14ac:dyDescent="0.25">
      <c r="A2317" s="28" t="s">
        <v>12748</v>
      </c>
      <c r="B2317" s="28"/>
      <c r="C2317" s="28" t="s">
        <v>5146</v>
      </c>
      <c r="D2317" s="29">
        <v>9146</v>
      </c>
      <c r="E2317" s="224"/>
      <c r="F2317" s="224"/>
      <c r="G2317" s="224"/>
      <c r="H2317" s="224"/>
      <c r="I2317" s="224"/>
      <c r="J2317" s="224"/>
      <c r="K2317" s="224"/>
      <c r="L2317" s="224"/>
      <c r="M2317" s="133"/>
      <c r="V2317" s="3" t="s">
        <v>2328</v>
      </c>
      <c r="W2317" s="4">
        <v>1755</v>
      </c>
      <c r="AD2317"/>
      <c r="AE2317"/>
    </row>
    <row r="2318" spans="1:31" x14ac:dyDescent="0.25">
      <c r="A2318" s="28" t="s">
        <v>12749</v>
      </c>
      <c r="B2318" s="28"/>
      <c r="C2318" s="28" t="s">
        <v>5147</v>
      </c>
      <c r="D2318" s="29">
        <v>9135</v>
      </c>
      <c r="E2318" s="224"/>
      <c r="F2318" s="224"/>
      <c r="G2318" s="224"/>
      <c r="H2318" s="224"/>
      <c r="I2318" s="224"/>
      <c r="J2318" s="224"/>
      <c r="K2318" s="224"/>
      <c r="L2318" s="224"/>
      <c r="M2318" s="133"/>
      <c r="V2318" s="3" t="s">
        <v>2329</v>
      </c>
      <c r="W2318" s="4">
        <v>1755</v>
      </c>
      <c r="AD2318"/>
      <c r="AE2318"/>
    </row>
    <row r="2319" spans="1:31" x14ac:dyDescent="0.25">
      <c r="A2319" s="28" t="s">
        <v>12750</v>
      </c>
      <c r="B2319" s="28"/>
      <c r="C2319" s="28" t="s">
        <v>5148</v>
      </c>
      <c r="D2319" s="29">
        <v>9226</v>
      </c>
      <c r="E2319" s="224"/>
      <c r="F2319" s="224"/>
      <c r="G2319" s="224"/>
      <c r="H2319" s="224"/>
      <c r="I2319" s="224"/>
      <c r="J2319" s="224"/>
      <c r="K2319" s="224"/>
      <c r="L2319" s="224"/>
      <c r="M2319" s="133"/>
      <c r="V2319" s="3" t="s">
        <v>2330</v>
      </c>
      <c r="W2319" s="4">
        <v>1755</v>
      </c>
      <c r="AD2319"/>
      <c r="AE2319"/>
    </row>
    <row r="2320" spans="1:31" x14ac:dyDescent="0.25">
      <c r="A2320" s="28" t="s">
        <v>12751</v>
      </c>
      <c r="B2320" s="28"/>
      <c r="C2320" s="28" t="s">
        <v>5149</v>
      </c>
      <c r="D2320" s="29">
        <v>9240</v>
      </c>
      <c r="E2320" s="224"/>
      <c r="F2320" s="224"/>
      <c r="G2320" s="224"/>
      <c r="H2320" s="224"/>
      <c r="I2320" s="224"/>
      <c r="J2320" s="224"/>
      <c r="K2320" s="224"/>
      <c r="L2320" s="224"/>
      <c r="M2320" s="133"/>
      <c r="V2320" s="3" t="s">
        <v>2331</v>
      </c>
      <c r="W2320" s="4">
        <v>1755</v>
      </c>
      <c r="AD2320"/>
      <c r="AE2320"/>
    </row>
    <row r="2321" spans="1:31" x14ac:dyDescent="0.25">
      <c r="A2321" s="28" t="s">
        <v>12752</v>
      </c>
      <c r="B2321" s="28"/>
      <c r="C2321" s="28" t="s">
        <v>5150</v>
      </c>
      <c r="D2321" s="29">
        <v>9225</v>
      </c>
      <c r="E2321" s="224"/>
      <c r="F2321" s="224"/>
      <c r="G2321" s="224"/>
      <c r="H2321" s="224"/>
      <c r="I2321" s="224"/>
      <c r="J2321" s="224"/>
      <c r="K2321" s="224"/>
      <c r="L2321" s="224"/>
      <c r="M2321" s="133"/>
      <c r="V2321" s="3" t="s">
        <v>2332</v>
      </c>
      <c r="W2321" s="4">
        <v>1755</v>
      </c>
      <c r="AD2321"/>
      <c r="AE2321"/>
    </row>
    <row r="2322" spans="1:31" x14ac:dyDescent="0.25">
      <c r="A2322" s="28" t="s">
        <v>12753</v>
      </c>
      <c r="B2322" s="28"/>
      <c r="C2322" s="28" t="s">
        <v>5151</v>
      </c>
      <c r="D2322" s="29">
        <v>9226</v>
      </c>
      <c r="E2322" s="224"/>
      <c r="F2322" s="224"/>
      <c r="G2322" s="224"/>
      <c r="H2322" s="224"/>
      <c r="I2322" s="224"/>
      <c r="J2322" s="224"/>
      <c r="K2322" s="224"/>
      <c r="L2322" s="224"/>
      <c r="M2322" s="133"/>
      <c r="V2322" s="3" t="s">
        <v>2333</v>
      </c>
      <c r="W2322" s="4">
        <v>1755</v>
      </c>
      <c r="AD2322"/>
      <c r="AE2322"/>
    </row>
    <row r="2323" spans="1:31" x14ac:dyDescent="0.25">
      <c r="A2323" s="28" t="s">
        <v>12754</v>
      </c>
      <c r="B2323" s="28"/>
      <c r="C2323" s="28" t="s">
        <v>5152</v>
      </c>
      <c r="D2323" s="29">
        <v>9226</v>
      </c>
      <c r="E2323" s="224"/>
      <c r="F2323" s="224"/>
      <c r="G2323" s="224"/>
      <c r="H2323" s="224"/>
      <c r="I2323" s="224"/>
      <c r="J2323" s="224"/>
      <c r="K2323" s="224"/>
      <c r="L2323" s="224"/>
      <c r="M2323" s="133"/>
      <c r="V2323" s="3" t="s">
        <v>2334</v>
      </c>
      <c r="W2323" s="4">
        <v>1755</v>
      </c>
      <c r="AD2323"/>
      <c r="AE2323"/>
    </row>
    <row r="2324" spans="1:31" x14ac:dyDescent="0.25">
      <c r="A2324" s="28" t="s">
        <v>12755</v>
      </c>
      <c r="B2324" s="28"/>
      <c r="C2324" s="28" t="s">
        <v>5153</v>
      </c>
      <c r="D2324" s="29">
        <v>9211</v>
      </c>
      <c r="E2324" s="224"/>
      <c r="F2324" s="224"/>
      <c r="G2324" s="224"/>
      <c r="H2324" s="224"/>
      <c r="I2324" s="224"/>
      <c r="J2324" s="224"/>
      <c r="K2324" s="224"/>
      <c r="L2324" s="224"/>
      <c r="M2324" s="133"/>
      <c r="V2324" s="3" t="s">
        <v>2335</v>
      </c>
      <c r="W2324" s="4">
        <v>1755</v>
      </c>
      <c r="AD2324"/>
      <c r="AE2324"/>
    </row>
    <row r="2325" spans="1:31" x14ac:dyDescent="0.25">
      <c r="A2325" s="28" t="s">
        <v>12756</v>
      </c>
      <c r="B2325" s="28"/>
      <c r="C2325" s="28" t="s">
        <v>5154</v>
      </c>
      <c r="D2325" s="29">
        <v>9215</v>
      </c>
      <c r="E2325" s="224"/>
      <c r="F2325" s="224"/>
      <c r="G2325" s="224"/>
      <c r="H2325" s="224"/>
      <c r="I2325" s="224"/>
      <c r="J2325" s="224"/>
      <c r="K2325" s="224"/>
      <c r="L2325" s="224"/>
      <c r="M2325" s="133"/>
      <c r="V2325" s="3" t="s">
        <v>2336</v>
      </c>
      <c r="W2325" s="4">
        <v>1755</v>
      </c>
      <c r="AD2325"/>
      <c r="AE2325"/>
    </row>
    <row r="2326" spans="1:31" x14ac:dyDescent="0.25">
      <c r="A2326" s="28" t="s">
        <v>12757</v>
      </c>
      <c r="B2326" s="28"/>
      <c r="C2326" s="28" t="s">
        <v>5155</v>
      </c>
      <c r="D2326" s="29">
        <v>9307</v>
      </c>
      <c r="E2326" s="224"/>
      <c r="F2326" s="224"/>
      <c r="G2326" s="224"/>
      <c r="H2326" s="224"/>
      <c r="I2326" s="224"/>
      <c r="J2326" s="224"/>
      <c r="K2326" s="224"/>
      <c r="L2326" s="224"/>
      <c r="M2326" s="133"/>
      <c r="V2326" s="3" t="s">
        <v>2337</v>
      </c>
      <c r="W2326" s="4">
        <v>1755</v>
      </c>
      <c r="AD2326"/>
      <c r="AE2326"/>
    </row>
    <row r="2327" spans="1:31" x14ac:dyDescent="0.25">
      <c r="A2327" s="28" t="s">
        <v>12758</v>
      </c>
      <c r="B2327" s="28"/>
      <c r="C2327" s="28" t="s">
        <v>5156</v>
      </c>
      <c r="D2327" s="29">
        <v>9279</v>
      </c>
      <c r="E2327" s="224"/>
      <c r="F2327" s="224"/>
      <c r="G2327" s="224"/>
      <c r="H2327" s="224"/>
      <c r="I2327" s="224"/>
      <c r="J2327" s="224"/>
      <c r="K2327" s="224"/>
      <c r="L2327" s="224"/>
      <c r="M2327" s="133"/>
      <c r="V2327" s="3" t="s">
        <v>2338</v>
      </c>
      <c r="W2327" s="4">
        <v>1755</v>
      </c>
      <c r="AD2327"/>
      <c r="AE2327"/>
    </row>
    <row r="2328" spans="1:31" x14ac:dyDescent="0.25">
      <c r="A2328" s="28" t="s">
        <v>12759</v>
      </c>
      <c r="B2328" s="28"/>
      <c r="C2328" s="28" t="s">
        <v>5157</v>
      </c>
      <c r="D2328" s="29">
        <v>9304</v>
      </c>
      <c r="E2328" s="224"/>
      <c r="F2328" s="224"/>
      <c r="G2328" s="224"/>
      <c r="H2328" s="224"/>
      <c r="I2328" s="224"/>
      <c r="J2328" s="224"/>
      <c r="K2328" s="224"/>
      <c r="L2328" s="224"/>
      <c r="M2328" s="133"/>
      <c r="V2328" s="3" t="s">
        <v>2339</v>
      </c>
      <c r="W2328" s="4">
        <v>1755</v>
      </c>
      <c r="AD2328"/>
      <c r="AE2328"/>
    </row>
    <row r="2329" spans="1:31" x14ac:dyDescent="0.25">
      <c r="A2329" s="28" t="s">
        <v>12760</v>
      </c>
      <c r="B2329" s="28"/>
      <c r="C2329" s="28" t="s">
        <v>5158</v>
      </c>
      <c r="D2329" s="29">
        <v>9296</v>
      </c>
      <c r="E2329" s="224"/>
      <c r="F2329" s="224"/>
      <c r="G2329" s="224"/>
      <c r="H2329" s="224"/>
      <c r="I2329" s="224"/>
      <c r="J2329" s="224"/>
      <c r="K2329" s="224"/>
      <c r="L2329" s="224"/>
      <c r="M2329" s="133"/>
      <c r="V2329" s="3" t="s">
        <v>2340</v>
      </c>
      <c r="W2329" s="4">
        <v>1755</v>
      </c>
      <c r="AD2329"/>
      <c r="AE2329"/>
    </row>
    <row r="2330" spans="1:31" x14ac:dyDescent="0.25">
      <c r="A2330" s="28" t="s">
        <v>12761</v>
      </c>
      <c r="B2330" s="28"/>
      <c r="C2330" s="28" t="s">
        <v>5159</v>
      </c>
      <c r="D2330" s="29">
        <v>9296</v>
      </c>
      <c r="E2330" s="224"/>
      <c r="F2330" s="224"/>
      <c r="G2330" s="224"/>
      <c r="H2330" s="224"/>
      <c r="I2330" s="224"/>
      <c r="J2330" s="224"/>
      <c r="K2330" s="224"/>
      <c r="L2330" s="224"/>
      <c r="M2330" s="133"/>
      <c r="V2330" s="3" t="s">
        <v>2341</v>
      </c>
      <c r="W2330" s="4">
        <v>1755</v>
      </c>
      <c r="AD2330"/>
      <c r="AE2330"/>
    </row>
    <row r="2331" spans="1:31" x14ac:dyDescent="0.25">
      <c r="A2331" s="28" t="s">
        <v>12762</v>
      </c>
      <c r="B2331" s="28"/>
      <c r="C2331" s="28" t="s">
        <v>5160</v>
      </c>
      <c r="D2331" s="29">
        <v>9290</v>
      </c>
      <c r="E2331" s="224"/>
      <c r="F2331" s="224"/>
      <c r="G2331" s="224"/>
      <c r="H2331" s="224"/>
      <c r="I2331" s="224"/>
      <c r="J2331" s="224"/>
      <c r="K2331" s="224"/>
      <c r="L2331" s="224"/>
      <c r="M2331" s="133"/>
      <c r="V2331" s="3" t="s">
        <v>2342</v>
      </c>
      <c r="W2331" s="4">
        <v>1755</v>
      </c>
      <c r="AD2331"/>
      <c r="AE2331"/>
    </row>
    <row r="2332" spans="1:31" x14ac:dyDescent="0.25">
      <c r="A2332" s="28" t="s">
        <v>12763</v>
      </c>
      <c r="B2332" s="28"/>
      <c r="C2332" s="28" t="s">
        <v>5161</v>
      </c>
      <c r="D2332" s="29">
        <v>9337</v>
      </c>
      <c r="E2332" s="224"/>
      <c r="F2332" s="224"/>
      <c r="G2332" s="224"/>
      <c r="H2332" s="224"/>
      <c r="I2332" s="224"/>
      <c r="J2332" s="224"/>
      <c r="K2332" s="224"/>
      <c r="L2332" s="224"/>
      <c r="M2332" s="133"/>
      <c r="V2332" s="3" t="s">
        <v>2343</v>
      </c>
      <c r="W2332" s="4">
        <v>1755</v>
      </c>
      <c r="AD2332"/>
      <c r="AE2332"/>
    </row>
    <row r="2333" spans="1:31" x14ac:dyDescent="0.25">
      <c r="A2333" s="28" t="s">
        <v>12764</v>
      </c>
      <c r="B2333" s="28"/>
      <c r="C2333" s="28" t="s">
        <v>5162</v>
      </c>
      <c r="D2333" s="29">
        <v>9341</v>
      </c>
      <c r="E2333" s="224"/>
      <c r="F2333" s="224"/>
      <c r="G2333" s="224"/>
      <c r="H2333" s="224"/>
      <c r="I2333" s="224"/>
      <c r="J2333" s="224"/>
      <c r="K2333" s="224"/>
      <c r="L2333" s="224"/>
      <c r="M2333" s="133"/>
      <c r="V2333" s="3" t="s">
        <v>2344</v>
      </c>
      <c r="W2333" s="4">
        <v>1755</v>
      </c>
      <c r="AD2333"/>
      <c r="AE2333"/>
    </row>
    <row r="2334" spans="1:31" x14ac:dyDescent="0.25">
      <c r="A2334" s="28" t="s">
        <v>12765</v>
      </c>
      <c r="B2334" s="28"/>
      <c r="C2334" s="28" t="s">
        <v>5163</v>
      </c>
      <c r="D2334" s="29">
        <v>9333</v>
      </c>
      <c r="E2334" s="224"/>
      <c r="F2334" s="224"/>
      <c r="G2334" s="224"/>
      <c r="H2334" s="224"/>
      <c r="I2334" s="224"/>
      <c r="J2334" s="224"/>
      <c r="K2334" s="224"/>
      <c r="L2334" s="224"/>
      <c r="M2334" s="133"/>
      <c r="V2334" s="3" t="s">
        <v>2345</v>
      </c>
      <c r="W2334" s="4">
        <v>1755</v>
      </c>
      <c r="AD2334"/>
      <c r="AE2334"/>
    </row>
    <row r="2335" spans="1:31" x14ac:dyDescent="0.25">
      <c r="A2335" s="28" t="s">
        <v>12766</v>
      </c>
      <c r="B2335" s="28"/>
      <c r="C2335" s="28" t="s">
        <v>5164</v>
      </c>
      <c r="D2335" s="29">
        <v>9623</v>
      </c>
      <c r="E2335" s="224"/>
      <c r="F2335" s="224"/>
      <c r="G2335" s="224"/>
      <c r="H2335" s="224"/>
      <c r="I2335" s="224"/>
      <c r="J2335" s="224"/>
      <c r="K2335" s="224"/>
      <c r="L2335" s="224"/>
      <c r="M2335" s="133"/>
      <c r="V2335" s="3" t="s">
        <v>2346</v>
      </c>
      <c r="W2335" s="4">
        <v>1755</v>
      </c>
      <c r="AD2335"/>
      <c r="AE2335"/>
    </row>
    <row r="2336" spans="1:31" x14ac:dyDescent="0.25">
      <c r="A2336" s="28" t="s">
        <v>12767</v>
      </c>
      <c r="B2336" s="28"/>
      <c r="C2336" s="28" t="s">
        <v>5165</v>
      </c>
      <c r="D2336" s="29">
        <v>9499</v>
      </c>
      <c r="E2336" s="224"/>
      <c r="F2336" s="224"/>
      <c r="G2336" s="224"/>
      <c r="H2336" s="224"/>
      <c r="I2336" s="224"/>
      <c r="J2336" s="224"/>
      <c r="K2336" s="224"/>
      <c r="L2336" s="224"/>
      <c r="M2336" s="133"/>
      <c r="V2336" s="3" t="s">
        <v>2347</v>
      </c>
      <c r="W2336" s="4">
        <v>1755</v>
      </c>
      <c r="AD2336"/>
      <c r="AE2336"/>
    </row>
    <row r="2337" spans="1:31" x14ac:dyDescent="0.25">
      <c r="A2337" s="28" t="s">
        <v>12768</v>
      </c>
      <c r="B2337" s="28"/>
      <c r="C2337" s="28" t="s">
        <v>5166</v>
      </c>
      <c r="D2337" s="29">
        <v>9499</v>
      </c>
      <c r="E2337" s="224"/>
      <c r="F2337" s="224"/>
      <c r="G2337" s="224"/>
      <c r="H2337" s="224"/>
      <c r="I2337" s="224"/>
      <c r="J2337" s="224"/>
      <c r="K2337" s="224"/>
      <c r="L2337" s="224"/>
      <c r="M2337" s="133"/>
      <c r="V2337" s="3" t="s">
        <v>2348</v>
      </c>
      <c r="W2337" s="4">
        <v>1755</v>
      </c>
      <c r="AD2337"/>
      <c r="AE2337"/>
    </row>
    <row r="2338" spans="1:31" x14ac:dyDescent="0.25">
      <c r="A2338" s="28" t="s">
        <v>12769</v>
      </c>
      <c r="B2338" s="28"/>
      <c r="C2338" s="28" t="s">
        <v>5167</v>
      </c>
      <c r="D2338" s="29">
        <v>9446</v>
      </c>
      <c r="E2338" s="224"/>
      <c r="F2338" s="224"/>
      <c r="G2338" s="224"/>
      <c r="H2338" s="224"/>
      <c r="I2338" s="224"/>
      <c r="J2338" s="224"/>
      <c r="K2338" s="224"/>
      <c r="L2338" s="224"/>
      <c r="M2338" s="133"/>
      <c r="V2338" s="3" t="s">
        <v>2349</v>
      </c>
      <c r="W2338" s="4">
        <v>1755</v>
      </c>
      <c r="AD2338"/>
      <c r="AE2338"/>
    </row>
    <row r="2339" spans="1:31" x14ac:dyDescent="0.25">
      <c r="A2339" s="28" t="s">
        <v>12770</v>
      </c>
      <c r="B2339" s="28"/>
      <c r="C2339" s="28" t="s">
        <v>5168</v>
      </c>
      <c r="D2339" s="29">
        <v>9523</v>
      </c>
      <c r="E2339" s="224"/>
      <c r="F2339" s="224"/>
      <c r="G2339" s="224"/>
      <c r="H2339" s="224"/>
      <c r="I2339" s="224"/>
      <c r="J2339" s="224"/>
      <c r="K2339" s="224"/>
      <c r="L2339" s="224"/>
      <c r="M2339" s="133"/>
      <c r="V2339" s="3" t="s">
        <v>2350</v>
      </c>
      <c r="W2339" s="4">
        <v>1755</v>
      </c>
      <c r="AD2339"/>
      <c r="AE2339"/>
    </row>
    <row r="2340" spans="1:31" x14ac:dyDescent="0.25">
      <c r="A2340" s="28" t="s">
        <v>12771</v>
      </c>
      <c r="B2340" s="28"/>
      <c r="C2340" s="28" t="s">
        <v>5169</v>
      </c>
      <c r="D2340" s="29">
        <v>9529</v>
      </c>
      <c r="E2340" s="224"/>
      <c r="F2340" s="224"/>
      <c r="G2340" s="224"/>
      <c r="H2340" s="224"/>
      <c r="I2340" s="224"/>
      <c r="J2340" s="224"/>
      <c r="K2340" s="224"/>
      <c r="L2340" s="224"/>
      <c r="M2340" s="133"/>
      <c r="V2340" s="3" t="s">
        <v>2351</v>
      </c>
      <c r="W2340" s="4">
        <v>1755</v>
      </c>
      <c r="AD2340"/>
      <c r="AE2340"/>
    </row>
    <row r="2341" spans="1:31" x14ac:dyDescent="0.25">
      <c r="A2341" s="28" t="s">
        <v>12772</v>
      </c>
      <c r="B2341" s="28"/>
      <c r="C2341" s="28" t="s">
        <v>5170</v>
      </c>
      <c r="D2341" s="29">
        <v>9530</v>
      </c>
      <c r="E2341" s="224"/>
      <c r="F2341" s="224"/>
      <c r="G2341" s="224"/>
      <c r="H2341" s="224"/>
      <c r="I2341" s="224"/>
      <c r="J2341" s="224"/>
      <c r="K2341" s="224"/>
      <c r="L2341" s="224"/>
      <c r="M2341" s="133"/>
      <c r="V2341" s="3" t="s">
        <v>2352</v>
      </c>
      <c r="W2341" s="4">
        <v>1755</v>
      </c>
      <c r="AD2341"/>
      <c r="AE2341"/>
    </row>
    <row r="2342" spans="1:31" x14ac:dyDescent="0.25">
      <c r="A2342" s="28" t="s">
        <v>12773</v>
      </c>
      <c r="B2342" s="28"/>
      <c r="C2342" s="28" t="s">
        <v>5171</v>
      </c>
      <c r="D2342" s="29">
        <v>9672</v>
      </c>
      <c r="E2342" s="224"/>
      <c r="F2342" s="224"/>
      <c r="G2342" s="224"/>
      <c r="H2342" s="224"/>
      <c r="I2342" s="224"/>
      <c r="J2342" s="224"/>
      <c r="K2342" s="224"/>
      <c r="L2342" s="224"/>
      <c r="M2342" s="133"/>
      <c r="V2342" s="3" t="s">
        <v>2353</v>
      </c>
      <c r="W2342" s="4">
        <v>1755</v>
      </c>
      <c r="AD2342"/>
      <c r="AE2342"/>
    </row>
    <row r="2343" spans="1:31" x14ac:dyDescent="0.25">
      <c r="A2343" s="28" t="s">
        <v>12774</v>
      </c>
      <c r="B2343" s="28"/>
      <c r="C2343" s="28" t="s">
        <v>5172</v>
      </c>
      <c r="D2343" s="29">
        <v>9567</v>
      </c>
      <c r="E2343" s="224"/>
      <c r="F2343" s="224"/>
      <c r="G2343" s="224"/>
      <c r="H2343" s="224"/>
      <c r="I2343" s="224"/>
      <c r="J2343" s="224"/>
      <c r="K2343" s="224"/>
      <c r="L2343" s="224"/>
      <c r="M2343" s="133"/>
      <c r="V2343" s="3" t="s">
        <v>2354</v>
      </c>
      <c r="W2343" s="4">
        <v>1755</v>
      </c>
      <c r="AD2343"/>
      <c r="AE2343"/>
    </row>
    <row r="2344" spans="1:31" x14ac:dyDescent="0.25">
      <c r="A2344" s="28" t="s">
        <v>12775</v>
      </c>
      <c r="B2344" s="28"/>
      <c r="C2344" s="28" t="s">
        <v>5173</v>
      </c>
      <c r="D2344" s="29">
        <v>9520</v>
      </c>
      <c r="E2344" s="224"/>
      <c r="F2344" s="224"/>
      <c r="G2344" s="224"/>
      <c r="H2344" s="224"/>
      <c r="I2344" s="224"/>
      <c r="J2344" s="224"/>
      <c r="K2344" s="224"/>
      <c r="L2344" s="224"/>
      <c r="M2344" s="133"/>
      <c r="V2344" s="3" t="s">
        <v>2355</v>
      </c>
      <c r="W2344" s="4">
        <v>1755</v>
      </c>
      <c r="AD2344"/>
      <c r="AE2344"/>
    </row>
    <row r="2345" spans="1:31" x14ac:dyDescent="0.25">
      <c r="A2345" s="28" t="s">
        <v>12776</v>
      </c>
      <c r="B2345" s="28"/>
      <c r="C2345" s="28" t="s">
        <v>5174</v>
      </c>
      <c r="D2345" s="29">
        <v>9556</v>
      </c>
      <c r="E2345" s="224"/>
      <c r="F2345" s="224"/>
      <c r="G2345" s="224"/>
      <c r="H2345" s="224"/>
      <c r="I2345" s="224"/>
      <c r="J2345" s="224"/>
      <c r="K2345" s="224"/>
      <c r="L2345" s="224"/>
      <c r="M2345" s="133"/>
      <c r="V2345" s="3" t="s">
        <v>2356</v>
      </c>
      <c r="W2345" s="4">
        <v>1755</v>
      </c>
      <c r="AD2345"/>
      <c r="AE2345"/>
    </row>
    <row r="2346" spans="1:31" x14ac:dyDescent="0.25">
      <c r="A2346" s="28" t="s">
        <v>12777</v>
      </c>
      <c r="B2346" s="28"/>
      <c r="C2346" s="28" t="s">
        <v>5175</v>
      </c>
      <c r="D2346" s="29">
        <v>9585</v>
      </c>
      <c r="E2346" s="224"/>
      <c r="F2346" s="224"/>
      <c r="G2346" s="224"/>
      <c r="H2346" s="224"/>
      <c r="I2346" s="224"/>
      <c r="J2346" s="224"/>
      <c r="K2346" s="224"/>
      <c r="L2346" s="224"/>
      <c r="M2346" s="133"/>
      <c r="V2346" s="3" t="s">
        <v>2357</v>
      </c>
      <c r="W2346" s="4">
        <v>1755</v>
      </c>
      <c r="AD2346"/>
      <c r="AE2346"/>
    </row>
    <row r="2347" spans="1:31" x14ac:dyDescent="0.25">
      <c r="A2347" s="28" t="s">
        <v>12778</v>
      </c>
      <c r="B2347" s="28"/>
      <c r="C2347" s="28" t="s">
        <v>5176</v>
      </c>
      <c r="D2347" s="29">
        <v>9559</v>
      </c>
      <c r="E2347" s="224"/>
      <c r="F2347" s="224"/>
      <c r="G2347" s="224"/>
      <c r="H2347" s="224"/>
      <c r="I2347" s="224"/>
      <c r="J2347" s="224"/>
      <c r="K2347" s="224"/>
      <c r="L2347" s="224"/>
      <c r="M2347" s="133"/>
      <c r="V2347" s="3" t="s">
        <v>2358</v>
      </c>
      <c r="W2347" s="4">
        <v>1755</v>
      </c>
      <c r="AD2347"/>
      <c r="AE2347"/>
    </row>
    <row r="2348" spans="1:31" x14ac:dyDescent="0.25">
      <c r="A2348" s="28" t="s">
        <v>12779</v>
      </c>
      <c r="B2348" s="28"/>
      <c r="C2348" s="28" t="s">
        <v>5177</v>
      </c>
      <c r="D2348" s="29">
        <v>9532</v>
      </c>
      <c r="E2348" s="224"/>
      <c r="F2348" s="224"/>
      <c r="G2348" s="224"/>
      <c r="H2348" s="224"/>
      <c r="I2348" s="224"/>
      <c r="J2348" s="224"/>
      <c r="K2348" s="224"/>
      <c r="L2348" s="224"/>
      <c r="M2348" s="133"/>
      <c r="V2348" s="3" t="s">
        <v>2359</v>
      </c>
      <c r="W2348" s="4">
        <v>1755</v>
      </c>
      <c r="AD2348"/>
      <c r="AE2348"/>
    </row>
    <row r="2349" spans="1:31" x14ac:dyDescent="0.25">
      <c r="A2349" s="28" t="s">
        <v>12780</v>
      </c>
      <c r="B2349" s="28"/>
      <c r="C2349" s="28" t="s">
        <v>5178</v>
      </c>
      <c r="D2349" s="29">
        <v>9522</v>
      </c>
      <c r="E2349" s="224"/>
      <c r="F2349" s="224"/>
      <c r="G2349" s="224"/>
      <c r="H2349" s="224"/>
      <c r="I2349" s="224"/>
      <c r="J2349" s="224"/>
      <c r="K2349" s="224"/>
      <c r="L2349" s="224"/>
      <c r="M2349" s="133"/>
      <c r="V2349" s="3" t="s">
        <v>2360</v>
      </c>
      <c r="W2349" s="4">
        <v>1755</v>
      </c>
      <c r="AD2349"/>
      <c r="AE2349"/>
    </row>
    <row r="2350" spans="1:31" x14ac:dyDescent="0.25">
      <c r="A2350" s="28" t="s">
        <v>12781</v>
      </c>
      <c r="B2350" s="28"/>
      <c r="C2350" s="28" t="s">
        <v>5179</v>
      </c>
      <c r="D2350" s="29">
        <v>9525</v>
      </c>
      <c r="E2350" s="224"/>
      <c r="F2350" s="224"/>
      <c r="G2350" s="224"/>
      <c r="H2350" s="224"/>
      <c r="I2350" s="224"/>
      <c r="J2350" s="224"/>
      <c r="K2350" s="224"/>
      <c r="L2350" s="224"/>
      <c r="M2350" s="133"/>
      <c r="V2350" s="3" t="s">
        <v>2361</v>
      </c>
      <c r="W2350" s="4">
        <v>1755</v>
      </c>
      <c r="AD2350"/>
      <c r="AE2350"/>
    </row>
    <row r="2351" spans="1:31" x14ac:dyDescent="0.25">
      <c r="A2351" s="28" t="s">
        <v>12782</v>
      </c>
      <c r="B2351" s="28"/>
      <c r="C2351" s="28" t="s">
        <v>5180</v>
      </c>
      <c r="D2351" s="29">
        <v>9525</v>
      </c>
      <c r="E2351" s="224"/>
      <c r="F2351" s="224"/>
      <c r="G2351" s="224"/>
      <c r="H2351" s="224"/>
      <c r="I2351" s="224"/>
      <c r="J2351" s="224"/>
      <c r="K2351" s="224"/>
      <c r="L2351" s="224"/>
      <c r="M2351" s="133"/>
      <c r="V2351" s="3" t="s">
        <v>2362</v>
      </c>
      <c r="W2351" s="4">
        <v>1755</v>
      </c>
      <c r="AD2351"/>
      <c r="AE2351"/>
    </row>
    <row r="2352" spans="1:31" x14ac:dyDescent="0.25">
      <c r="A2352" s="28" t="s">
        <v>12783</v>
      </c>
      <c r="B2352" s="28"/>
      <c r="C2352" s="28" t="s">
        <v>5181</v>
      </c>
      <c r="D2352" s="29">
        <v>9549</v>
      </c>
      <c r="E2352" s="224"/>
      <c r="F2352" s="224"/>
      <c r="G2352" s="224"/>
      <c r="H2352" s="224"/>
      <c r="I2352" s="224"/>
      <c r="J2352" s="224"/>
      <c r="K2352" s="224"/>
      <c r="L2352" s="224"/>
      <c r="M2352" s="133"/>
      <c r="V2352" s="3" t="s">
        <v>2363</v>
      </c>
      <c r="W2352" s="4">
        <v>1755</v>
      </c>
      <c r="AD2352"/>
      <c r="AE2352"/>
    </row>
    <row r="2353" spans="1:31" x14ac:dyDescent="0.25">
      <c r="A2353" s="28" t="s">
        <v>12784</v>
      </c>
      <c r="B2353" s="28"/>
      <c r="C2353" s="28" t="s">
        <v>5182</v>
      </c>
      <c r="D2353" s="29">
        <v>9636</v>
      </c>
      <c r="E2353" s="224"/>
      <c r="F2353" s="224"/>
      <c r="G2353" s="224"/>
      <c r="H2353" s="224"/>
      <c r="I2353" s="224"/>
      <c r="J2353" s="224"/>
      <c r="K2353" s="224"/>
      <c r="L2353" s="224"/>
      <c r="M2353" s="133"/>
      <c r="V2353" s="3" t="s">
        <v>2364</v>
      </c>
      <c r="W2353" s="4">
        <v>1755</v>
      </c>
      <c r="AD2353"/>
      <c r="AE2353"/>
    </row>
    <row r="2354" spans="1:31" x14ac:dyDescent="0.25">
      <c r="A2354" s="28" t="s">
        <v>12785</v>
      </c>
      <c r="B2354" s="28"/>
      <c r="C2354" s="28" t="s">
        <v>5183</v>
      </c>
      <c r="D2354" s="29">
        <v>9571</v>
      </c>
      <c r="E2354" s="224"/>
      <c r="F2354" s="224"/>
      <c r="G2354" s="224"/>
      <c r="H2354" s="224"/>
      <c r="I2354" s="224"/>
      <c r="J2354" s="224"/>
      <c r="K2354" s="224"/>
      <c r="L2354" s="224"/>
      <c r="M2354" s="133"/>
      <c r="V2354" s="3" t="s">
        <v>2365</v>
      </c>
      <c r="W2354" s="4">
        <v>1755</v>
      </c>
      <c r="AD2354"/>
      <c r="AE2354"/>
    </row>
    <row r="2355" spans="1:31" x14ac:dyDescent="0.25">
      <c r="A2355" s="28" t="s">
        <v>12786</v>
      </c>
      <c r="B2355" s="28"/>
      <c r="C2355" s="28" t="s">
        <v>5184</v>
      </c>
      <c r="D2355" s="29">
        <v>9563</v>
      </c>
      <c r="E2355" s="224"/>
      <c r="F2355" s="224"/>
      <c r="G2355" s="224"/>
      <c r="H2355" s="224"/>
      <c r="I2355" s="224"/>
      <c r="J2355" s="224"/>
      <c r="K2355" s="224"/>
      <c r="L2355" s="224"/>
      <c r="M2355" s="133"/>
      <c r="V2355" s="3" t="s">
        <v>2366</v>
      </c>
      <c r="W2355" s="4">
        <v>1755</v>
      </c>
      <c r="AD2355"/>
      <c r="AE2355"/>
    </row>
    <row r="2356" spans="1:31" x14ac:dyDescent="0.25">
      <c r="A2356" s="28" t="s">
        <v>12787</v>
      </c>
      <c r="B2356" s="28"/>
      <c r="C2356" s="28" t="s">
        <v>5185</v>
      </c>
      <c r="D2356" s="29">
        <v>9618</v>
      </c>
      <c r="E2356" s="224"/>
      <c r="F2356" s="224"/>
      <c r="G2356" s="224"/>
      <c r="H2356" s="224"/>
      <c r="I2356" s="224"/>
      <c r="J2356" s="224"/>
      <c r="K2356" s="224"/>
      <c r="L2356" s="224"/>
      <c r="M2356" s="133"/>
      <c r="V2356" s="3" t="s">
        <v>2367</v>
      </c>
      <c r="W2356" s="4">
        <v>1755</v>
      </c>
      <c r="AD2356"/>
      <c r="AE2356"/>
    </row>
    <row r="2357" spans="1:31" x14ac:dyDescent="0.25">
      <c r="A2357" s="28" t="s">
        <v>12788</v>
      </c>
      <c r="B2357" s="28"/>
      <c r="C2357" s="28" t="s">
        <v>5186</v>
      </c>
      <c r="D2357" s="29">
        <v>9589</v>
      </c>
      <c r="E2357" s="224"/>
      <c r="F2357" s="224"/>
      <c r="G2357" s="224"/>
      <c r="H2357" s="224"/>
      <c r="I2357" s="224"/>
      <c r="J2357" s="224"/>
      <c r="K2357" s="224"/>
      <c r="L2357" s="224"/>
      <c r="M2357" s="133"/>
      <c r="V2357" s="3" t="s">
        <v>2368</v>
      </c>
      <c r="W2357" s="4">
        <v>1755</v>
      </c>
      <c r="AD2357"/>
      <c r="AE2357"/>
    </row>
    <row r="2358" spans="1:31" x14ac:dyDescent="0.25">
      <c r="A2358" s="28" t="s">
        <v>12789</v>
      </c>
      <c r="B2358" s="28"/>
      <c r="C2358" s="28" t="s">
        <v>5187</v>
      </c>
      <c r="D2358" s="29">
        <v>9589</v>
      </c>
      <c r="E2358" s="224"/>
      <c r="F2358" s="224"/>
      <c r="G2358" s="224"/>
      <c r="H2358" s="224"/>
      <c r="I2358" s="224"/>
      <c r="J2358" s="224"/>
      <c r="K2358" s="224"/>
      <c r="L2358" s="224"/>
      <c r="M2358" s="133"/>
      <c r="V2358" s="3" t="s">
        <v>2369</v>
      </c>
      <c r="W2358" s="4">
        <v>1755</v>
      </c>
      <c r="AD2358"/>
      <c r="AE2358"/>
    </row>
    <row r="2359" spans="1:31" x14ac:dyDescent="0.25">
      <c r="A2359" s="28" t="s">
        <v>12790</v>
      </c>
      <c r="B2359" s="28"/>
      <c r="C2359" s="28" t="s">
        <v>5188</v>
      </c>
      <c r="D2359" s="29">
        <v>9600</v>
      </c>
      <c r="E2359" s="224"/>
      <c r="F2359" s="224"/>
      <c r="G2359" s="224"/>
      <c r="H2359" s="224"/>
      <c r="I2359" s="224"/>
      <c r="J2359" s="224"/>
      <c r="K2359" s="224"/>
      <c r="L2359" s="224"/>
      <c r="M2359" s="133"/>
      <c r="V2359" s="3" t="s">
        <v>2370</v>
      </c>
      <c r="W2359" s="4">
        <v>1755</v>
      </c>
      <c r="AD2359"/>
      <c r="AE2359"/>
    </row>
    <row r="2360" spans="1:31" x14ac:dyDescent="0.25">
      <c r="A2360" s="28" t="s">
        <v>12791</v>
      </c>
      <c r="B2360" s="28"/>
      <c r="C2360" s="28" t="s">
        <v>5189</v>
      </c>
      <c r="D2360" s="29">
        <v>9656</v>
      </c>
      <c r="E2360" s="224"/>
      <c r="F2360" s="224"/>
      <c r="G2360" s="224"/>
      <c r="H2360" s="224"/>
      <c r="I2360" s="224"/>
      <c r="J2360" s="224"/>
      <c r="K2360" s="224"/>
      <c r="L2360" s="224"/>
      <c r="M2360" s="133"/>
      <c r="V2360" s="3" t="s">
        <v>2371</v>
      </c>
      <c r="W2360" s="4">
        <v>1755</v>
      </c>
      <c r="AD2360"/>
      <c r="AE2360"/>
    </row>
    <row r="2361" spans="1:31" x14ac:dyDescent="0.25">
      <c r="A2361" s="28" t="s">
        <v>12792</v>
      </c>
      <c r="B2361" s="28"/>
      <c r="C2361" s="28" t="s">
        <v>5190</v>
      </c>
      <c r="D2361" s="29">
        <v>9610</v>
      </c>
      <c r="E2361" s="224"/>
      <c r="F2361" s="224"/>
      <c r="G2361" s="224"/>
      <c r="H2361" s="224"/>
      <c r="I2361" s="224"/>
      <c r="J2361" s="224"/>
      <c r="K2361" s="224"/>
      <c r="L2361" s="224"/>
      <c r="M2361" s="133"/>
      <c r="V2361" s="3" t="s">
        <v>2372</v>
      </c>
      <c r="W2361" s="4">
        <v>1755</v>
      </c>
      <c r="AD2361"/>
      <c r="AE2361"/>
    </row>
    <row r="2362" spans="1:31" x14ac:dyDescent="0.25">
      <c r="A2362" s="28" t="s">
        <v>12793</v>
      </c>
      <c r="B2362" s="28"/>
      <c r="C2362" s="28" t="s">
        <v>5191</v>
      </c>
      <c r="D2362" s="29">
        <v>9570</v>
      </c>
      <c r="E2362" s="224"/>
      <c r="F2362" s="224"/>
      <c r="G2362" s="224"/>
      <c r="H2362" s="224"/>
      <c r="I2362" s="224"/>
      <c r="J2362" s="224"/>
      <c r="K2362" s="224"/>
      <c r="L2362" s="224"/>
      <c r="M2362" s="133"/>
      <c r="V2362" s="3" t="s">
        <v>2373</v>
      </c>
      <c r="W2362" s="4">
        <v>1755</v>
      </c>
      <c r="AD2362"/>
      <c r="AE2362"/>
    </row>
    <row r="2363" spans="1:31" x14ac:dyDescent="0.25">
      <c r="A2363" s="28" t="s">
        <v>12794</v>
      </c>
      <c r="B2363" s="28"/>
      <c r="C2363" s="28" t="s">
        <v>5192</v>
      </c>
      <c r="D2363" s="29">
        <v>9748</v>
      </c>
      <c r="E2363" s="224"/>
      <c r="F2363" s="224"/>
      <c r="G2363" s="224"/>
      <c r="H2363" s="224"/>
      <c r="I2363" s="224"/>
      <c r="J2363" s="224"/>
      <c r="K2363" s="224"/>
      <c r="L2363" s="224"/>
      <c r="M2363" s="133"/>
      <c r="V2363" s="3" t="s">
        <v>2374</v>
      </c>
      <c r="W2363" s="4">
        <v>1755</v>
      </c>
      <c r="AD2363"/>
      <c r="AE2363"/>
    </row>
    <row r="2364" spans="1:31" x14ac:dyDescent="0.25">
      <c r="A2364" s="28" t="s">
        <v>12795</v>
      </c>
      <c r="B2364" s="28"/>
      <c r="C2364" s="28" t="s">
        <v>5193</v>
      </c>
      <c r="D2364" s="29">
        <v>9681</v>
      </c>
      <c r="E2364" s="224"/>
      <c r="F2364" s="224"/>
      <c r="G2364" s="224"/>
      <c r="H2364" s="224"/>
      <c r="I2364" s="224"/>
      <c r="J2364" s="224"/>
      <c r="K2364" s="224"/>
      <c r="L2364" s="224"/>
      <c r="M2364" s="133"/>
      <c r="V2364" s="3" t="s">
        <v>2375</v>
      </c>
      <c r="W2364" s="4">
        <v>1755</v>
      </c>
      <c r="AD2364"/>
      <c r="AE2364"/>
    </row>
    <row r="2365" spans="1:31" x14ac:dyDescent="0.25">
      <c r="A2365" s="28" t="s">
        <v>12796</v>
      </c>
      <c r="B2365" s="28"/>
      <c r="C2365" s="28" t="s">
        <v>5194</v>
      </c>
      <c r="D2365" s="29">
        <v>9681</v>
      </c>
      <c r="E2365" s="224"/>
      <c r="F2365" s="224"/>
      <c r="G2365" s="224"/>
      <c r="H2365" s="224"/>
      <c r="I2365" s="224"/>
      <c r="J2365" s="224"/>
      <c r="K2365" s="224"/>
      <c r="L2365" s="224"/>
      <c r="M2365" s="133"/>
      <c r="V2365" s="3" t="s">
        <v>2376</v>
      </c>
      <c r="W2365" s="4">
        <v>1755</v>
      </c>
      <c r="AD2365"/>
      <c r="AE2365"/>
    </row>
    <row r="2366" spans="1:31" x14ac:dyDescent="0.25">
      <c r="A2366" s="28" t="s">
        <v>12797</v>
      </c>
      <c r="B2366" s="28"/>
      <c r="C2366" s="28" t="s">
        <v>5195</v>
      </c>
      <c r="D2366" s="29">
        <v>9681</v>
      </c>
      <c r="E2366" s="224"/>
      <c r="F2366" s="224"/>
      <c r="G2366" s="224"/>
      <c r="H2366" s="224"/>
      <c r="I2366" s="224"/>
      <c r="J2366" s="224"/>
      <c r="K2366" s="224"/>
      <c r="L2366" s="224"/>
      <c r="M2366" s="133"/>
      <c r="V2366" s="3" t="s">
        <v>2377</v>
      </c>
      <c r="W2366" s="4">
        <v>1755</v>
      </c>
      <c r="AD2366"/>
      <c r="AE2366"/>
    </row>
    <row r="2367" spans="1:31" x14ac:dyDescent="0.25">
      <c r="A2367" s="28" t="s">
        <v>12798</v>
      </c>
      <c r="B2367" s="28"/>
      <c r="C2367" s="28" t="s">
        <v>5196</v>
      </c>
      <c r="D2367" s="29">
        <v>9743</v>
      </c>
      <c r="E2367" s="224"/>
      <c r="F2367" s="224"/>
      <c r="G2367" s="224"/>
      <c r="H2367" s="224"/>
      <c r="I2367" s="224"/>
      <c r="J2367" s="224"/>
      <c r="K2367" s="224"/>
      <c r="L2367" s="224"/>
      <c r="M2367" s="133"/>
      <c r="V2367" s="3" t="s">
        <v>2378</v>
      </c>
      <c r="W2367" s="4">
        <v>1755</v>
      </c>
      <c r="AD2367"/>
      <c r="AE2367"/>
    </row>
    <row r="2368" spans="1:31" x14ac:dyDescent="0.25">
      <c r="A2368" s="28" t="s">
        <v>12799</v>
      </c>
      <c r="B2368" s="28"/>
      <c r="C2368" s="28" t="s">
        <v>5197</v>
      </c>
      <c r="D2368" s="29">
        <v>9754</v>
      </c>
      <c r="E2368" s="224"/>
      <c r="F2368" s="224"/>
      <c r="G2368" s="224"/>
      <c r="H2368" s="224"/>
      <c r="I2368" s="224"/>
      <c r="J2368" s="224"/>
      <c r="K2368" s="224"/>
      <c r="L2368" s="224"/>
      <c r="M2368" s="133"/>
      <c r="V2368" s="3" t="s">
        <v>2379</v>
      </c>
      <c r="W2368" s="4">
        <v>1755</v>
      </c>
      <c r="AD2368"/>
      <c r="AE2368"/>
    </row>
    <row r="2369" spans="1:31" x14ac:dyDescent="0.25">
      <c r="A2369" s="28" t="s">
        <v>12800</v>
      </c>
      <c r="B2369" s="28"/>
      <c r="C2369" s="28" t="s">
        <v>5198</v>
      </c>
      <c r="D2369" s="29">
        <v>9809</v>
      </c>
      <c r="E2369" s="224"/>
      <c r="F2369" s="224"/>
      <c r="G2369" s="224"/>
      <c r="H2369" s="224"/>
      <c r="I2369" s="224"/>
      <c r="J2369" s="224"/>
      <c r="K2369" s="224"/>
      <c r="L2369" s="224"/>
      <c r="M2369" s="133"/>
      <c r="V2369" s="3" t="s">
        <v>2380</v>
      </c>
      <c r="W2369" s="4">
        <v>1755</v>
      </c>
      <c r="AD2369"/>
      <c r="AE2369"/>
    </row>
    <row r="2370" spans="1:31" x14ac:dyDescent="0.25">
      <c r="A2370" s="28" t="s">
        <v>12801</v>
      </c>
      <c r="B2370" s="28"/>
      <c r="C2370" s="28" t="s">
        <v>5199</v>
      </c>
      <c r="D2370" s="29">
        <v>9610</v>
      </c>
      <c r="E2370" s="224"/>
      <c r="F2370" s="224"/>
      <c r="G2370" s="224"/>
      <c r="H2370" s="224"/>
      <c r="I2370" s="224"/>
      <c r="J2370" s="224"/>
      <c r="K2370" s="224"/>
      <c r="L2370" s="224"/>
      <c r="M2370" s="133"/>
      <c r="V2370" s="3" t="s">
        <v>2381</v>
      </c>
      <c r="W2370" s="4">
        <v>1755</v>
      </c>
      <c r="AD2370"/>
      <c r="AE2370"/>
    </row>
    <row r="2371" spans="1:31" x14ac:dyDescent="0.25">
      <c r="A2371" s="28" t="s">
        <v>12802</v>
      </c>
      <c r="B2371" s="28"/>
      <c r="C2371" s="28" t="s">
        <v>5200</v>
      </c>
      <c r="D2371" s="29">
        <v>9707</v>
      </c>
      <c r="E2371" s="224"/>
      <c r="F2371" s="224"/>
      <c r="G2371" s="224"/>
      <c r="H2371" s="224"/>
      <c r="I2371" s="224"/>
      <c r="J2371" s="224"/>
      <c r="K2371" s="224"/>
      <c r="L2371" s="224"/>
      <c r="M2371" s="133"/>
      <c r="V2371" s="3" t="s">
        <v>2382</v>
      </c>
      <c r="W2371" s="4">
        <v>1755</v>
      </c>
      <c r="AD2371"/>
      <c r="AE2371"/>
    </row>
    <row r="2372" spans="1:31" x14ac:dyDescent="0.25">
      <c r="A2372" s="28" t="s">
        <v>12803</v>
      </c>
      <c r="B2372" s="28"/>
      <c r="C2372" s="28" t="s">
        <v>5201</v>
      </c>
      <c r="D2372" s="29">
        <v>9707</v>
      </c>
      <c r="E2372" s="224"/>
      <c r="F2372" s="224"/>
      <c r="G2372" s="224"/>
      <c r="H2372" s="224"/>
      <c r="I2372" s="224"/>
      <c r="J2372" s="224"/>
      <c r="K2372" s="224"/>
      <c r="L2372" s="224"/>
      <c r="M2372" s="133"/>
      <c r="V2372" s="3" t="s">
        <v>2383</v>
      </c>
      <c r="W2372" s="4">
        <v>1755</v>
      </c>
      <c r="AD2372"/>
      <c r="AE2372"/>
    </row>
    <row r="2373" spans="1:31" x14ac:dyDescent="0.25">
      <c r="A2373" s="28" t="s">
        <v>12804</v>
      </c>
      <c r="B2373" s="28"/>
      <c r="C2373" s="28" t="s">
        <v>5202</v>
      </c>
      <c r="D2373" s="29">
        <v>9707</v>
      </c>
      <c r="E2373" s="224"/>
      <c r="F2373" s="224"/>
      <c r="G2373" s="224"/>
      <c r="H2373" s="224"/>
      <c r="I2373" s="224"/>
      <c r="J2373" s="224"/>
      <c r="K2373" s="224"/>
      <c r="L2373" s="224"/>
      <c r="M2373" s="133"/>
      <c r="V2373" s="3" t="s">
        <v>2384</v>
      </c>
      <c r="W2373" s="4">
        <v>1755</v>
      </c>
      <c r="AD2373"/>
      <c r="AE2373"/>
    </row>
    <row r="2374" spans="1:31" x14ac:dyDescent="0.25">
      <c r="A2374" s="28" t="s">
        <v>12805</v>
      </c>
      <c r="B2374" s="28"/>
      <c r="C2374" s="28" t="s">
        <v>5203</v>
      </c>
      <c r="D2374" s="29">
        <v>9729</v>
      </c>
      <c r="E2374" s="224"/>
      <c r="F2374" s="224"/>
      <c r="G2374" s="224"/>
      <c r="H2374" s="224"/>
      <c r="I2374" s="224"/>
      <c r="J2374" s="224"/>
      <c r="K2374" s="224"/>
      <c r="L2374" s="224"/>
      <c r="M2374" s="133"/>
      <c r="V2374" s="3" t="s">
        <v>2385</v>
      </c>
      <c r="W2374" s="4">
        <v>1755</v>
      </c>
      <c r="AD2374"/>
      <c r="AE2374"/>
    </row>
    <row r="2375" spans="1:31" x14ac:dyDescent="0.25">
      <c r="A2375" s="28" t="s">
        <v>12806</v>
      </c>
      <c r="B2375" s="28"/>
      <c r="C2375" s="28" t="s">
        <v>5204</v>
      </c>
      <c r="D2375" s="29">
        <v>9712</v>
      </c>
      <c r="E2375" s="224"/>
      <c r="F2375" s="224"/>
      <c r="G2375" s="224"/>
      <c r="H2375" s="224"/>
      <c r="I2375" s="224"/>
      <c r="J2375" s="224"/>
      <c r="K2375" s="224"/>
      <c r="L2375" s="224"/>
      <c r="M2375" s="133"/>
      <c r="V2375" s="3" t="s">
        <v>2386</v>
      </c>
      <c r="W2375" s="4">
        <v>1755</v>
      </c>
      <c r="AD2375"/>
      <c r="AE2375"/>
    </row>
    <row r="2376" spans="1:31" x14ac:dyDescent="0.25">
      <c r="A2376" s="28" t="s">
        <v>12807</v>
      </c>
      <c r="B2376" s="28"/>
      <c r="C2376" s="28" t="s">
        <v>5205</v>
      </c>
      <c r="D2376" s="29">
        <v>9689</v>
      </c>
      <c r="E2376" s="224"/>
      <c r="F2376" s="224"/>
      <c r="G2376" s="224"/>
      <c r="H2376" s="224"/>
      <c r="I2376" s="224"/>
      <c r="J2376" s="224"/>
      <c r="K2376" s="224"/>
      <c r="L2376" s="224"/>
      <c r="M2376" s="133"/>
      <c r="V2376" s="3" t="s">
        <v>2387</v>
      </c>
      <c r="W2376" s="4">
        <v>1755</v>
      </c>
      <c r="AD2376"/>
      <c r="AE2376"/>
    </row>
    <row r="2377" spans="1:31" x14ac:dyDescent="0.25">
      <c r="A2377" s="28" t="s">
        <v>12808</v>
      </c>
      <c r="B2377" s="28"/>
      <c r="C2377" s="28" t="s">
        <v>5206</v>
      </c>
      <c r="D2377" s="29">
        <v>9602</v>
      </c>
      <c r="E2377" s="224"/>
      <c r="F2377" s="224"/>
      <c r="G2377" s="224"/>
      <c r="H2377" s="224"/>
      <c r="I2377" s="224"/>
      <c r="J2377" s="224"/>
      <c r="K2377" s="224"/>
      <c r="L2377" s="224"/>
      <c r="M2377" s="133"/>
      <c r="V2377" s="3" t="s">
        <v>2388</v>
      </c>
      <c r="W2377" s="4">
        <v>1755</v>
      </c>
      <c r="AD2377"/>
      <c r="AE2377"/>
    </row>
    <row r="2378" spans="1:31" x14ac:dyDescent="0.25">
      <c r="A2378" s="28" t="s">
        <v>12809</v>
      </c>
      <c r="B2378" s="28"/>
      <c r="C2378" s="28" t="s">
        <v>5207</v>
      </c>
      <c r="D2378" s="29">
        <v>9642</v>
      </c>
      <c r="E2378" s="224"/>
      <c r="F2378" s="224"/>
      <c r="G2378" s="224"/>
      <c r="H2378" s="224"/>
      <c r="I2378" s="224"/>
      <c r="J2378" s="224"/>
      <c r="K2378" s="224"/>
      <c r="L2378" s="224"/>
      <c r="M2378" s="133"/>
      <c r="V2378" s="3" t="s">
        <v>2389</v>
      </c>
      <c r="W2378" s="4">
        <v>1755</v>
      </c>
      <c r="AD2378"/>
      <c r="AE2378"/>
    </row>
    <row r="2379" spans="1:31" x14ac:dyDescent="0.25">
      <c r="A2379" s="28" t="s">
        <v>12810</v>
      </c>
      <c r="B2379" s="28"/>
      <c r="C2379" s="28" t="s">
        <v>5208</v>
      </c>
      <c r="D2379" s="29">
        <v>9642</v>
      </c>
      <c r="E2379" s="224"/>
      <c r="F2379" s="224"/>
      <c r="G2379" s="224"/>
      <c r="H2379" s="224"/>
      <c r="I2379" s="224"/>
      <c r="J2379" s="224"/>
      <c r="K2379" s="224"/>
      <c r="L2379" s="224"/>
      <c r="M2379" s="133"/>
      <c r="V2379" s="3" t="s">
        <v>2390</v>
      </c>
      <c r="W2379" s="4">
        <v>1755</v>
      </c>
      <c r="AD2379"/>
      <c r="AE2379"/>
    </row>
    <row r="2380" spans="1:31" x14ac:dyDescent="0.25">
      <c r="A2380" s="28" t="s">
        <v>12811</v>
      </c>
      <c r="B2380" s="28"/>
      <c r="C2380" s="28" t="s">
        <v>5209</v>
      </c>
      <c r="D2380" s="29">
        <v>9419</v>
      </c>
      <c r="E2380" s="224"/>
      <c r="F2380" s="224"/>
      <c r="G2380" s="224"/>
      <c r="H2380" s="224"/>
      <c r="I2380" s="224"/>
      <c r="J2380" s="224"/>
      <c r="K2380" s="224"/>
      <c r="L2380" s="224"/>
      <c r="M2380" s="133"/>
      <c r="V2380" s="3" t="s">
        <v>2391</v>
      </c>
      <c r="W2380" s="4">
        <v>1755</v>
      </c>
      <c r="AD2380"/>
      <c r="AE2380"/>
    </row>
    <row r="2381" spans="1:31" x14ac:dyDescent="0.25">
      <c r="A2381" s="28" t="s">
        <v>12812</v>
      </c>
      <c r="B2381" s="28"/>
      <c r="C2381" s="28" t="s">
        <v>5210</v>
      </c>
      <c r="D2381" s="29">
        <v>9571</v>
      </c>
      <c r="E2381" s="224"/>
      <c r="F2381" s="224"/>
      <c r="G2381" s="224"/>
      <c r="H2381" s="224"/>
      <c r="I2381" s="224"/>
      <c r="J2381" s="224"/>
      <c r="K2381" s="224"/>
      <c r="L2381" s="224"/>
      <c r="M2381" s="133"/>
      <c r="V2381" s="3" t="s">
        <v>2392</v>
      </c>
      <c r="W2381" s="4">
        <v>1755</v>
      </c>
      <c r="AD2381"/>
      <c r="AE2381"/>
    </row>
    <row r="2382" spans="1:31" x14ac:dyDescent="0.25">
      <c r="A2382" s="28" t="s">
        <v>12813</v>
      </c>
      <c r="B2382" s="28"/>
      <c r="C2382" s="28" t="s">
        <v>5211</v>
      </c>
      <c r="D2382" s="29">
        <v>9589</v>
      </c>
      <c r="E2382" s="224"/>
      <c r="F2382" s="224"/>
      <c r="G2382" s="224"/>
      <c r="H2382" s="224"/>
      <c r="I2382" s="224"/>
      <c r="J2382" s="224"/>
      <c r="K2382" s="224"/>
      <c r="L2382" s="224"/>
      <c r="M2382" s="133"/>
      <c r="V2382" s="3" t="s">
        <v>2393</v>
      </c>
      <c r="W2382" s="4">
        <v>1755</v>
      </c>
      <c r="AD2382"/>
      <c r="AE2382"/>
    </row>
    <row r="2383" spans="1:31" x14ac:dyDescent="0.25">
      <c r="A2383" s="28" t="s">
        <v>12814</v>
      </c>
      <c r="B2383" s="28"/>
      <c r="C2383" s="28" t="s">
        <v>5212</v>
      </c>
      <c r="D2383" s="29">
        <v>9566</v>
      </c>
      <c r="E2383" s="224"/>
      <c r="F2383" s="224"/>
      <c r="G2383" s="224"/>
      <c r="H2383" s="224"/>
      <c r="I2383" s="224"/>
      <c r="J2383" s="224"/>
      <c r="K2383" s="224"/>
      <c r="L2383" s="224"/>
      <c r="M2383" s="133"/>
      <c r="V2383" s="3" t="s">
        <v>2394</v>
      </c>
      <c r="W2383" s="4">
        <v>1755</v>
      </c>
      <c r="AD2383"/>
      <c r="AE2383"/>
    </row>
    <row r="2384" spans="1:31" x14ac:dyDescent="0.25">
      <c r="A2384" s="28" t="s">
        <v>12815</v>
      </c>
      <c r="B2384" s="28"/>
      <c r="C2384" s="28" t="s">
        <v>5213</v>
      </c>
      <c r="D2384" s="29">
        <v>9628</v>
      </c>
      <c r="E2384" s="224"/>
      <c r="F2384" s="224"/>
      <c r="G2384" s="224"/>
      <c r="H2384" s="224"/>
      <c r="I2384" s="224"/>
      <c r="J2384" s="224"/>
      <c r="K2384" s="224"/>
      <c r="L2384" s="224"/>
      <c r="M2384" s="133"/>
      <c r="V2384" s="3" t="s">
        <v>2395</v>
      </c>
      <c r="W2384" s="4">
        <v>1755</v>
      </c>
      <c r="AD2384"/>
      <c r="AE2384"/>
    </row>
    <row r="2385" spans="1:31" x14ac:dyDescent="0.25">
      <c r="A2385" s="28" t="s">
        <v>12816</v>
      </c>
      <c r="B2385" s="28"/>
      <c r="C2385" s="28" t="s">
        <v>5214</v>
      </c>
      <c r="D2385" s="29">
        <v>9601</v>
      </c>
      <c r="E2385" s="224"/>
      <c r="F2385" s="224"/>
      <c r="G2385" s="224"/>
      <c r="H2385" s="224"/>
      <c r="I2385" s="224"/>
      <c r="J2385" s="224"/>
      <c r="K2385" s="224"/>
      <c r="L2385" s="224"/>
      <c r="M2385" s="133"/>
      <c r="V2385" s="3" t="s">
        <v>2396</v>
      </c>
      <c r="W2385" s="4">
        <v>1755</v>
      </c>
      <c r="AD2385"/>
      <c r="AE2385"/>
    </row>
    <row r="2386" spans="1:31" x14ac:dyDescent="0.25">
      <c r="A2386" s="28" t="s">
        <v>12817</v>
      </c>
      <c r="B2386" s="28"/>
      <c r="C2386" s="28" t="s">
        <v>5215</v>
      </c>
      <c r="D2386" s="29">
        <v>9601</v>
      </c>
      <c r="E2386" s="224"/>
      <c r="F2386" s="224"/>
      <c r="G2386" s="224"/>
      <c r="H2386" s="224"/>
      <c r="I2386" s="224"/>
      <c r="J2386" s="224"/>
      <c r="K2386" s="224"/>
      <c r="L2386" s="224"/>
      <c r="M2386" s="133"/>
      <c r="V2386" s="3" t="s">
        <v>2397</v>
      </c>
      <c r="W2386" s="4">
        <v>1755</v>
      </c>
      <c r="AD2386"/>
      <c r="AE2386"/>
    </row>
    <row r="2387" spans="1:31" x14ac:dyDescent="0.25">
      <c r="A2387" s="28" t="s">
        <v>12818</v>
      </c>
      <c r="B2387" s="28"/>
      <c r="C2387" s="28" t="s">
        <v>5216</v>
      </c>
      <c r="D2387" s="29">
        <v>9737</v>
      </c>
      <c r="E2387" s="224"/>
      <c r="F2387" s="224"/>
      <c r="G2387" s="224"/>
      <c r="H2387" s="224"/>
      <c r="I2387" s="224"/>
      <c r="J2387" s="224"/>
      <c r="K2387" s="224"/>
      <c r="L2387" s="224"/>
      <c r="M2387" s="133"/>
      <c r="V2387" s="3" t="s">
        <v>2398</v>
      </c>
      <c r="W2387" s="4">
        <v>1755</v>
      </c>
      <c r="AD2387"/>
      <c r="AE2387"/>
    </row>
    <row r="2388" spans="1:31" x14ac:dyDescent="0.25">
      <c r="A2388" s="28" t="s">
        <v>12819</v>
      </c>
      <c r="B2388" s="28"/>
      <c r="C2388" s="28" t="s">
        <v>5217</v>
      </c>
      <c r="D2388" s="29">
        <v>9703</v>
      </c>
      <c r="E2388" s="224"/>
      <c r="F2388" s="224"/>
      <c r="G2388" s="224"/>
      <c r="H2388" s="224"/>
      <c r="I2388" s="224"/>
      <c r="J2388" s="224"/>
      <c r="K2388" s="224"/>
      <c r="L2388" s="224"/>
      <c r="M2388" s="133"/>
      <c r="V2388" s="3" t="s">
        <v>2399</v>
      </c>
      <c r="W2388" s="4">
        <v>1755</v>
      </c>
      <c r="AD2388"/>
      <c r="AE2388"/>
    </row>
    <row r="2389" spans="1:31" x14ac:dyDescent="0.25">
      <c r="A2389" s="28" t="s">
        <v>12820</v>
      </c>
      <c r="B2389" s="28"/>
      <c r="C2389" s="28" t="s">
        <v>5218</v>
      </c>
      <c r="D2389" s="29">
        <v>9986</v>
      </c>
      <c r="E2389" s="224"/>
      <c r="F2389" s="224"/>
      <c r="G2389" s="224"/>
      <c r="H2389" s="224"/>
      <c r="I2389" s="224"/>
      <c r="J2389" s="224"/>
      <c r="K2389" s="224"/>
      <c r="L2389" s="224"/>
      <c r="M2389" s="133"/>
      <c r="V2389" s="3" t="s">
        <v>2400</v>
      </c>
      <c r="W2389" s="4">
        <v>1755</v>
      </c>
      <c r="AD2389"/>
      <c r="AE2389"/>
    </row>
    <row r="2390" spans="1:31" x14ac:dyDescent="0.25">
      <c r="A2390" s="28" t="s">
        <v>12821</v>
      </c>
      <c r="B2390" s="28"/>
      <c r="C2390" s="28" t="s">
        <v>5219</v>
      </c>
      <c r="D2390" s="29">
        <v>9805</v>
      </c>
      <c r="E2390" s="224"/>
      <c r="F2390" s="224"/>
      <c r="G2390" s="224"/>
      <c r="H2390" s="224"/>
      <c r="I2390" s="224"/>
      <c r="J2390" s="224"/>
      <c r="K2390" s="224"/>
      <c r="L2390" s="224"/>
      <c r="M2390" s="133"/>
      <c r="V2390" s="3" t="s">
        <v>2401</v>
      </c>
      <c r="W2390" s="4">
        <v>1755</v>
      </c>
      <c r="AD2390"/>
      <c r="AE2390"/>
    </row>
    <row r="2391" spans="1:31" x14ac:dyDescent="0.25">
      <c r="A2391" s="28" t="s">
        <v>12822</v>
      </c>
      <c r="B2391" s="28"/>
      <c r="C2391" s="28" t="s">
        <v>5220</v>
      </c>
      <c r="D2391" s="29">
        <v>9910</v>
      </c>
      <c r="E2391" s="224"/>
      <c r="F2391" s="224"/>
      <c r="G2391" s="224"/>
      <c r="H2391" s="224"/>
      <c r="I2391" s="224"/>
      <c r="J2391" s="224"/>
      <c r="K2391" s="224"/>
      <c r="L2391" s="224"/>
      <c r="M2391" s="133"/>
      <c r="V2391" s="3" t="s">
        <v>2402</v>
      </c>
      <c r="W2391" s="4">
        <v>1755</v>
      </c>
      <c r="AD2391"/>
      <c r="AE2391"/>
    </row>
    <row r="2392" spans="1:31" x14ac:dyDescent="0.25">
      <c r="A2392" s="28" t="s">
        <v>12823</v>
      </c>
      <c r="B2392" s="28"/>
      <c r="C2392" s="28" t="s">
        <v>5221</v>
      </c>
      <c r="D2392" s="29">
        <v>9857</v>
      </c>
      <c r="E2392" s="224"/>
      <c r="F2392" s="224"/>
      <c r="G2392" s="224"/>
      <c r="H2392" s="224"/>
      <c r="I2392" s="224"/>
      <c r="J2392" s="224"/>
      <c r="K2392" s="224"/>
      <c r="L2392" s="224"/>
      <c r="M2392" s="133"/>
      <c r="V2392" s="3" t="s">
        <v>2403</v>
      </c>
      <c r="W2392" s="4">
        <v>1755</v>
      </c>
      <c r="AD2392"/>
      <c r="AE2392"/>
    </row>
    <row r="2393" spans="1:31" x14ac:dyDescent="0.25">
      <c r="A2393" s="28" t="s">
        <v>12824</v>
      </c>
      <c r="B2393" s="28"/>
      <c r="C2393" s="28" t="s">
        <v>5222</v>
      </c>
      <c r="D2393" s="29">
        <v>9857</v>
      </c>
      <c r="E2393" s="224"/>
      <c r="F2393" s="224"/>
      <c r="G2393" s="224"/>
      <c r="H2393" s="224"/>
      <c r="I2393" s="224"/>
      <c r="J2393" s="224"/>
      <c r="K2393" s="224"/>
      <c r="L2393" s="224"/>
      <c r="M2393" s="133"/>
      <c r="V2393" s="3" t="s">
        <v>2404</v>
      </c>
      <c r="W2393" s="4">
        <v>1755</v>
      </c>
      <c r="AD2393"/>
      <c r="AE2393"/>
    </row>
    <row r="2394" spans="1:31" x14ac:dyDescent="0.25">
      <c r="A2394" s="28" t="s">
        <v>12825</v>
      </c>
      <c r="B2394" s="28"/>
      <c r="C2394" s="28" t="s">
        <v>5223</v>
      </c>
      <c r="D2394" s="29">
        <v>9899</v>
      </c>
      <c r="E2394" s="224"/>
      <c r="F2394" s="224"/>
      <c r="G2394" s="224"/>
      <c r="H2394" s="224"/>
      <c r="I2394" s="224"/>
      <c r="J2394" s="224"/>
      <c r="K2394" s="224"/>
      <c r="L2394" s="224"/>
      <c r="M2394" s="133"/>
      <c r="V2394" s="3" t="s">
        <v>2405</v>
      </c>
      <c r="W2394" s="4">
        <v>1755</v>
      </c>
      <c r="AD2394"/>
      <c r="AE2394"/>
    </row>
    <row r="2395" spans="1:31" x14ac:dyDescent="0.25">
      <c r="A2395" s="28" t="s">
        <v>12826</v>
      </c>
      <c r="B2395" s="28"/>
      <c r="C2395" s="28" t="s">
        <v>5224</v>
      </c>
      <c r="D2395" s="29">
        <v>9899</v>
      </c>
      <c r="E2395" s="224"/>
      <c r="F2395" s="224"/>
      <c r="G2395" s="224"/>
      <c r="H2395" s="224"/>
      <c r="I2395" s="224"/>
      <c r="J2395" s="224"/>
      <c r="K2395" s="224"/>
      <c r="L2395" s="224"/>
      <c r="M2395" s="133"/>
      <c r="V2395" s="3" t="s">
        <v>2406</v>
      </c>
      <c r="W2395" s="4">
        <v>1755</v>
      </c>
      <c r="AD2395"/>
      <c r="AE2395"/>
    </row>
    <row r="2396" spans="1:31" x14ac:dyDescent="0.25">
      <c r="A2396" s="28" t="s">
        <v>12827</v>
      </c>
      <c r="B2396" s="28"/>
      <c r="C2396" s="28" t="s">
        <v>5225</v>
      </c>
      <c r="D2396" s="29">
        <v>9881</v>
      </c>
      <c r="E2396" s="224"/>
      <c r="F2396" s="224"/>
      <c r="G2396" s="224"/>
      <c r="H2396" s="224"/>
      <c r="I2396" s="224"/>
      <c r="J2396" s="224"/>
      <c r="K2396" s="224"/>
      <c r="L2396" s="224"/>
      <c r="M2396" s="133"/>
      <c r="V2396" s="3" t="s">
        <v>2407</v>
      </c>
      <c r="W2396" s="4">
        <v>1755</v>
      </c>
      <c r="AD2396"/>
      <c r="AE2396"/>
    </row>
    <row r="2397" spans="1:31" x14ac:dyDescent="0.25">
      <c r="A2397" s="28" t="s">
        <v>12828</v>
      </c>
      <c r="B2397" s="28"/>
      <c r="C2397" s="28" t="s">
        <v>5226</v>
      </c>
      <c r="D2397" s="29">
        <v>9778</v>
      </c>
      <c r="E2397" s="224"/>
      <c r="F2397" s="224"/>
      <c r="G2397" s="224"/>
      <c r="H2397" s="224"/>
      <c r="I2397" s="224"/>
      <c r="J2397" s="224"/>
      <c r="K2397" s="224"/>
      <c r="L2397" s="224"/>
      <c r="M2397" s="133"/>
      <c r="V2397" s="3" t="s">
        <v>2408</v>
      </c>
      <c r="W2397" s="4">
        <v>1755</v>
      </c>
      <c r="AD2397"/>
      <c r="AE2397"/>
    </row>
    <row r="2398" spans="1:31" x14ac:dyDescent="0.25">
      <c r="A2398" s="28" t="s">
        <v>12829</v>
      </c>
      <c r="B2398" s="28"/>
      <c r="C2398" s="28" t="s">
        <v>5227</v>
      </c>
      <c r="D2398" s="29">
        <v>10039</v>
      </c>
      <c r="E2398" s="224"/>
      <c r="F2398" s="224"/>
      <c r="G2398" s="224"/>
      <c r="H2398" s="224"/>
      <c r="I2398" s="224"/>
      <c r="J2398" s="224"/>
      <c r="K2398" s="224"/>
      <c r="L2398" s="224"/>
      <c r="M2398" s="133"/>
      <c r="V2398" s="3" t="s">
        <v>2409</v>
      </c>
      <c r="W2398" s="4">
        <v>1755</v>
      </c>
      <c r="AD2398"/>
      <c r="AE2398"/>
    </row>
    <row r="2399" spans="1:31" x14ac:dyDescent="0.25">
      <c r="A2399" s="28" t="s">
        <v>12830</v>
      </c>
      <c r="B2399" s="28"/>
      <c r="C2399" s="28" t="s">
        <v>5228</v>
      </c>
      <c r="D2399" s="29">
        <v>9848</v>
      </c>
      <c r="E2399" s="224"/>
      <c r="F2399" s="224"/>
      <c r="G2399" s="224"/>
      <c r="H2399" s="224"/>
      <c r="I2399" s="224"/>
      <c r="J2399" s="224"/>
      <c r="K2399" s="224"/>
      <c r="L2399" s="224"/>
      <c r="M2399" s="133"/>
      <c r="V2399" s="3" t="s">
        <v>2410</v>
      </c>
      <c r="W2399" s="4">
        <v>1755</v>
      </c>
      <c r="AD2399"/>
      <c r="AE2399"/>
    </row>
    <row r="2400" spans="1:31" x14ac:dyDescent="0.25">
      <c r="A2400" s="28" t="s">
        <v>12831</v>
      </c>
      <c r="B2400" s="28"/>
      <c r="C2400" s="28" t="s">
        <v>5229</v>
      </c>
      <c r="D2400" s="29">
        <v>9840</v>
      </c>
      <c r="E2400" s="224"/>
      <c r="F2400" s="224"/>
      <c r="G2400" s="224"/>
      <c r="H2400" s="224"/>
      <c r="I2400" s="224"/>
      <c r="J2400" s="224"/>
      <c r="K2400" s="224"/>
      <c r="L2400" s="224"/>
      <c r="M2400" s="133"/>
      <c r="V2400" s="3" t="s">
        <v>2411</v>
      </c>
      <c r="W2400" s="4">
        <v>1755</v>
      </c>
      <c r="AD2400"/>
      <c r="AE2400"/>
    </row>
    <row r="2401" spans="1:31" x14ac:dyDescent="0.25">
      <c r="A2401" s="28" t="s">
        <v>12832</v>
      </c>
      <c r="B2401" s="28"/>
      <c r="C2401" s="28" t="s">
        <v>5230</v>
      </c>
      <c r="D2401" s="29">
        <v>9740</v>
      </c>
      <c r="E2401" s="224"/>
      <c r="F2401" s="224"/>
      <c r="G2401" s="224"/>
      <c r="H2401" s="224"/>
      <c r="I2401" s="224"/>
      <c r="J2401" s="224"/>
      <c r="K2401" s="224"/>
      <c r="L2401" s="224"/>
      <c r="M2401" s="133"/>
      <c r="V2401" s="3" t="s">
        <v>2412</v>
      </c>
      <c r="W2401" s="4">
        <v>1755</v>
      </c>
      <c r="AD2401"/>
      <c r="AE2401"/>
    </row>
    <row r="2402" spans="1:31" x14ac:dyDescent="0.25">
      <c r="A2402" s="28" t="s">
        <v>12833</v>
      </c>
      <c r="B2402" s="28"/>
      <c r="C2402" s="28" t="s">
        <v>5231</v>
      </c>
      <c r="D2402" s="29">
        <v>9722</v>
      </c>
      <c r="E2402" s="224"/>
      <c r="F2402" s="224"/>
      <c r="G2402" s="224"/>
      <c r="H2402" s="224"/>
      <c r="I2402" s="224"/>
      <c r="J2402" s="224"/>
      <c r="K2402" s="224"/>
      <c r="L2402" s="224"/>
      <c r="M2402" s="133"/>
      <c r="V2402" s="3" t="s">
        <v>2413</v>
      </c>
      <c r="W2402" s="4">
        <v>1755</v>
      </c>
      <c r="AD2402"/>
      <c r="AE2402"/>
    </row>
    <row r="2403" spans="1:31" x14ac:dyDescent="0.25">
      <c r="A2403" s="28" t="s">
        <v>12834</v>
      </c>
      <c r="B2403" s="28"/>
      <c r="C2403" s="28" t="s">
        <v>5232</v>
      </c>
      <c r="D2403" s="29">
        <v>9795</v>
      </c>
      <c r="E2403" s="224"/>
      <c r="F2403" s="224"/>
      <c r="G2403" s="224"/>
      <c r="H2403" s="224"/>
      <c r="I2403" s="224"/>
      <c r="J2403" s="224"/>
      <c r="K2403" s="224"/>
      <c r="L2403" s="224"/>
      <c r="M2403" s="133"/>
      <c r="V2403" s="3" t="s">
        <v>2414</v>
      </c>
      <c r="W2403" s="4">
        <v>1755</v>
      </c>
      <c r="AD2403"/>
      <c r="AE2403"/>
    </row>
    <row r="2404" spans="1:31" x14ac:dyDescent="0.25">
      <c r="A2404" s="28" t="s">
        <v>12835</v>
      </c>
      <c r="B2404" s="28"/>
      <c r="C2404" s="28" t="s">
        <v>5233</v>
      </c>
      <c r="D2404" s="29">
        <v>9847</v>
      </c>
      <c r="E2404" s="224"/>
      <c r="F2404" s="224"/>
      <c r="G2404" s="224"/>
      <c r="H2404" s="224"/>
      <c r="I2404" s="224"/>
      <c r="J2404" s="224"/>
      <c r="K2404" s="224"/>
      <c r="L2404" s="224"/>
      <c r="M2404" s="133"/>
      <c r="V2404" s="3" t="s">
        <v>2415</v>
      </c>
      <c r="W2404" s="4">
        <v>1755</v>
      </c>
      <c r="AD2404"/>
      <c r="AE2404"/>
    </row>
    <row r="2405" spans="1:31" x14ac:dyDescent="0.25">
      <c r="A2405" s="28" t="s">
        <v>12836</v>
      </c>
      <c r="B2405" s="28"/>
      <c r="C2405" s="28" t="s">
        <v>5234</v>
      </c>
      <c r="D2405" s="29">
        <v>9883</v>
      </c>
      <c r="E2405" s="224"/>
      <c r="F2405" s="224"/>
      <c r="G2405" s="224"/>
      <c r="H2405" s="224"/>
      <c r="I2405" s="224"/>
      <c r="J2405" s="224"/>
      <c r="K2405" s="224"/>
      <c r="L2405" s="224"/>
      <c r="M2405" s="133"/>
      <c r="V2405" s="3" t="s">
        <v>2416</v>
      </c>
      <c r="W2405" s="4">
        <v>1755</v>
      </c>
      <c r="AD2405"/>
      <c r="AE2405"/>
    </row>
    <row r="2406" spans="1:31" x14ac:dyDescent="0.25">
      <c r="A2406" s="28" t="s">
        <v>12837</v>
      </c>
      <c r="B2406" s="28"/>
      <c r="C2406" s="28" t="s">
        <v>5235</v>
      </c>
      <c r="D2406" s="29">
        <v>9893</v>
      </c>
      <c r="E2406" s="224"/>
      <c r="F2406" s="224"/>
      <c r="G2406" s="224"/>
      <c r="H2406" s="224"/>
      <c r="I2406" s="224"/>
      <c r="J2406" s="224"/>
      <c r="K2406" s="224"/>
      <c r="L2406" s="224"/>
      <c r="M2406" s="133"/>
      <c r="V2406" s="3" t="s">
        <v>2417</v>
      </c>
      <c r="W2406" s="4">
        <v>1755</v>
      </c>
      <c r="AD2406"/>
      <c r="AE2406"/>
    </row>
    <row r="2407" spans="1:31" x14ac:dyDescent="0.25">
      <c r="A2407" s="28" t="s">
        <v>12838</v>
      </c>
      <c r="B2407" s="28"/>
      <c r="C2407" s="28" t="s">
        <v>5236</v>
      </c>
      <c r="D2407" s="29">
        <v>9893</v>
      </c>
      <c r="E2407" s="224"/>
      <c r="F2407" s="224"/>
      <c r="G2407" s="224"/>
      <c r="H2407" s="224"/>
      <c r="I2407" s="224"/>
      <c r="J2407" s="224"/>
      <c r="K2407" s="224"/>
      <c r="L2407" s="224"/>
      <c r="M2407" s="133"/>
      <c r="V2407" s="3" t="s">
        <v>2418</v>
      </c>
      <c r="W2407" s="4">
        <v>1755</v>
      </c>
      <c r="AD2407"/>
      <c r="AE2407"/>
    </row>
    <row r="2408" spans="1:31" x14ac:dyDescent="0.25">
      <c r="A2408" s="28" t="s">
        <v>12839</v>
      </c>
      <c r="B2408" s="28"/>
      <c r="C2408" s="28" t="s">
        <v>5237</v>
      </c>
      <c r="D2408" s="29">
        <v>9855</v>
      </c>
      <c r="E2408" s="224"/>
      <c r="F2408" s="224"/>
      <c r="G2408" s="224"/>
      <c r="H2408" s="224"/>
      <c r="I2408" s="224"/>
      <c r="J2408" s="224"/>
      <c r="K2408" s="224"/>
      <c r="L2408" s="224"/>
      <c r="M2408" s="133"/>
      <c r="V2408" s="3" t="s">
        <v>2419</v>
      </c>
      <c r="W2408" s="4">
        <v>1755</v>
      </c>
      <c r="AD2408"/>
      <c r="AE2408"/>
    </row>
    <row r="2409" spans="1:31" x14ac:dyDescent="0.25">
      <c r="A2409" s="28" t="s">
        <v>12840</v>
      </c>
      <c r="B2409" s="28"/>
      <c r="C2409" s="28" t="s">
        <v>5238</v>
      </c>
      <c r="D2409" s="29">
        <v>9985</v>
      </c>
      <c r="E2409" s="224"/>
      <c r="F2409" s="224"/>
      <c r="G2409" s="224"/>
      <c r="H2409" s="224"/>
      <c r="I2409" s="224"/>
      <c r="J2409" s="224"/>
      <c r="K2409" s="224"/>
      <c r="L2409" s="224"/>
      <c r="M2409" s="133"/>
      <c r="V2409" s="3" t="s">
        <v>2420</v>
      </c>
      <c r="W2409" s="4">
        <v>1755</v>
      </c>
      <c r="AD2409"/>
      <c r="AE2409"/>
    </row>
    <row r="2410" spans="1:31" x14ac:dyDescent="0.25">
      <c r="A2410" s="28" t="s">
        <v>12841</v>
      </c>
      <c r="B2410" s="28"/>
      <c r="C2410" s="28" t="s">
        <v>5239</v>
      </c>
      <c r="D2410" s="29">
        <v>9906</v>
      </c>
      <c r="E2410" s="224"/>
      <c r="F2410" s="224"/>
      <c r="G2410" s="224"/>
      <c r="H2410" s="224"/>
      <c r="I2410" s="224"/>
      <c r="J2410" s="224"/>
      <c r="K2410" s="224"/>
      <c r="L2410" s="224"/>
      <c r="M2410" s="133"/>
      <c r="V2410" s="3" t="s">
        <v>2421</v>
      </c>
      <c r="W2410" s="4">
        <v>1755</v>
      </c>
      <c r="AD2410"/>
      <c r="AE2410"/>
    </row>
    <row r="2411" spans="1:31" x14ac:dyDescent="0.25">
      <c r="A2411" s="28" t="s">
        <v>12842</v>
      </c>
      <c r="B2411" s="28"/>
      <c r="C2411" s="28" t="s">
        <v>5240</v>
      </c>
      <c r="D2411" s="29">
        <v>9943</v>
      </c>
      <c r="E2411" s="224"/>
      <c r="F2411" s="224"/>
      <c r="G2411" s="224"/>
      <c r="H2411" s="224"/>
      <c r="I2411" s="224"/>
      <c r="J2411" s="224"/>
      <c r="K2411" s="224"/>
      <c r="L2411" s="224"/>
      <c r="M2411" s="133"/>
      <c r="V2411" s="3" t="s">
        <v>2422</v>
      </c>
      <c r="W2411" s="4">
        <v>1755</v>
      </c>
      <c r="AD2411"/>
      <c r="AE2411"/>
    </row>
    <row r="2412" spans="1:31" x14ac:dyDescent="0.25">
      <c r="A2412" s="28" t="s">
        <v>12843</v>
      </c>
      <c r="B2412" s="28"/>
      <c r="C2412" s="28" t="s">
        <v>5241</v>
      </c>
      <c r="D2412" s="29">
        <v>9943</v>
      </c>
      <c r="E2412" s="224"/>
      <c r="F2412" s="224"/>
      <c r="G2412" s="224"/>
      <c r="H2412" s="224"/>
      <c r="I2412" s="224"/>
      <c r="J2412" s="224"/>
      <c r="K2412" s="224"/>
      <c r="L2412" s="224"/>
      <c r="M2412" s="133"/>
      <c r="V2412" s="3" t="s">
        <v>2423</v>
      </c>
      <c r="W2412" s="4">
        <v>1755</v>
      </c>
      <c r="AD2412"/>
      <c r="AE2412"/>
    </row>
    <row r="2413" spans="1:31" x14ac:dyDescent="0.25">
      <c r="A2413" s="28" t="s">
        <v>12844</v>
      </c>
      <c r="B2413" s="28"/>
      <c r="C2413" s="28" t="s">
        <v>5242</v>
      </c>
      <c r="D2413" s="29">
        <v>10101</v>
      </c>
      <c r="E2413" s="224"/>
      <c r="F2413" s="224"/>
      <c r="G2413" s="224"/>
      <c r="H2413" s="224"/>
      <c r="I2413" s="224"/>
      <c r="J2413" s="224"/>
      <c r="K2413" s="224"/>
      <c r="L2413" s="224"/>
      <c r="M2413" s="133"/>
      <c r="V2413" s="3" t="s">
        <v>2424</v>
      </c>
      <c r="W2413" s="4">
        <v>1755</v>
      </c>
      <c r="AD2413"/>
      <c r="AE2413"/>
    </row>
    <row r="2414" spans="1:31" x14ac:dyDescent="0.25">
      <c r="A2414" s="28" t="s">
        <v>12845</v>
      </c>
      <c r="B2414" s="28"/>
      <c r="C2414" s="28" t="s">
        <v>5243</v>
      </c>
      <c r="D2414" s="29">
        <v>9985</v>
      </c>
      <c r="E2414" s="224"/>
      <c r="F2414" s="224"/>
      <c r="G2414" s="224"/>
      <c r="H2414" s="224"/>
      <c r="I2414" s="224"/>
      <c r="J2414" s="224"/>
      <c r="K2414" s="224"/>
      <c r="L2414" s="224"/>
      <c r="M2414" s="133"/>
      <c r="V2414" s="3" t="s">
        <v>2425</v>
      </c>
      <c r="W2414" s="4">
        <v>1755</v>
      </c>
      <c r="AD2414"/>
      <c r="AE2414"/>
    </row>
    <row r="2415" spans="1:31" x14ac:dyDescent="0.25">
      <c r="A2415" s="28" t="s">
        <v>12846</v>
      </c>
      <c r="B2415" s="28"/>
      <c r="C2415" s="28" t="s">
        <v>5244</v>
      </c>
      <c r="D2415" s="29">
        <v>10147</v>
      </c>
      <c r="E2415" s="224"/>
      <c r="F2415" s="224"/>
      <c r="G2415" s="224"/>
      <c r="H2415" s="224"/>
      <c r="I2415" s="224"/>
      <c r="J2415" s="224"/>
      <c r="K2415" s="224"/>
      <c r="L2415" s="224"/>
      <c r="M2415" s="133"/>
      <c r="V2415" s="3" t="s">
        <v>2426</v>
      </c>
      <c r="W2415" s="4">
        <v>1755</v>
      </c>
      <c r="AD2415"/>
      <c r="AE2415"/>
    </row>
    <row r="2416" spans="1:31" x14ac:dyDescent="0.25">
      <c r="A2416" s="28" t="s">
        <v>12847</v>
      </c>
      <c r="B2416" s="28"/>
      <c r="C2416" s="28" t="s">
        <v>5245</v>
      </c>
      <c r="D2416" s="29">
        <v>10035</v>
      </c>
      <c r="E2416" s="224"/>
      <c r="F2416" s="224"/>
      <c r="G2416" s="224"/>
      <c r="H2416" s="224"/>
      <c r="I2416" s="224"/>
      <c r="J2416" s="224"/>
      <c r="K2416" s="224"/>
      <c r="L2416" s="224"/>
      <c r="M2416" s="133"/>
      <c r="V2416" s="3" t="s">
        <v>2427</v>
      </c>
      <c r="W2416" s="4">
        <v>1755</v>
      </c>
      <c r="AD2416"/>
      <c r="AE2416"/>
    </row>
    <row r="2417" spans="1:31" x14ac:dyDescent="0.25">
      <c r="A2417" s="28" t="s">
        <v>12848</v>
      </c>
      <c r="B2417" s="28"/>
      <c r="C2417" s="28" t="s">
        <v>5246</v>
      </c>
      <c r="D2417" s="29">
        <v>9931</v>
      </c>
      <c r="E2417" s="224"/>
      <c r="F2417" s="224"/>
      <c r="G2417" s="224"/>
      <c r="H2417" s="224"/>
      <c r="I2417" s="224"/>
      <c r="J2417" s="224"/>
      <c r="K2417" s="224"/>
      <c r="L2417" s="224"/>
      <c r="M2417" s="133"/>
      <c r="V2417" s="3" t="s">
        <v>2428</v>
      </c>
      <c r="W2417" s="4">
        <v>1755</v>
      </c>
      <c r="AD2417"/>
      <c r="AE2417"/>
    </row>
    <row r="2418" spans="1:31" x14ac:dyDescent="0.25">
      <c r="A2418" s="28" t="s">
        <v>12849</v>
      </c>
      <c r="B2418" s="28"/>
      <c r="C2418" s="28" t="s">
        <v>5247</v>
      </c>
      <c r="D2418" s="29">
        <v>10009</v>
      </c>
      <c r="E2418" s="224"/>
      <c r="F2418" s="224"/>
      <c r="G2418" s="224"/>
      <c r="H2418" s="224"/>
      <c r="I2418" s="224"/>
      <c r="J2418" s="224"/>
      <c r="K2418" s="224"/>
      <c r="L2418" s="224"/>
      <c r="M2418" s="133"/>
      <c r="V2418" s="3" t="s">
        <v>2429</v>
      </c>
      <c r="W2418" s="4">
        <v>1755</v>
      </c>
      <c r="AD2418"/>
      <c r="AE2418"/>
    </row>
    <row r="2419" spans="1:31" x14ac:dyDescent="0.25">
      <c r="A2419" s="28" t="s">
        <v>12850</v>
      </c>
      <c r="B2419" s="28"/>
      <c r="C2419" s="28" t="s">
        <v>5248</v>
      </c>
      <c r="D2419" s="29">
        <v>10268</v>
      </c>
      <c r="E2419" s="224"/>
      <c r="F2419" s="224"/>
      <c r="G2419" s="224"/>
      <c r="H2419" s="224"/>
      <c r="I2419" s="224"/>
      <c r="J2419" s="224"/>
      <c r="K2419" s="224"/>
      <c r="L2419" s="224"/>
      <c r="M2419" s="133"/>
      <c r="V2419" s="3" t="s">
        <v>2430</v>
      </c>
      <c r="W2419" s="4">
        <v>1755</v>
      </c>
      <c r="AD2419"/>
      <c r="AE2419"/>
    </row>
    <row r="2420" spans="1:31" x14ac:dyDescent="0.25">
      <c r="A2420" s="28" t="s">
        <v>12851</v>
      </c>
      <c r="B2420" s="28"/>
      <c r="C2420" s="28" t="s">
        <v>5249</v>
      </c>
      <c r="D2420" s="29">
        <v>10060</v>
      </c>
      <c r="E2420" s="224"/>
      <c r="F2420" s="224"/>
      <c r="G2420" s="224"/>
      <c r="H2420" s="224"/>
      <c r="I2420" s="224"/>
      <c r="J2420" s="224"/>
      <c r="K2420" s="224"/>
      <c r="L2420" s="224"/>
      <c r="M2420" s="133"/>
      <c r="V2420" s="3" t="s">
        <v>2431</v>
      </c>
      <c r="W2420" s="4">
        <v>1755</v>
      </c>
      <c r="AD2420"/>
      <c r="AE2420"/>
    </row>
    <row r="2421" spans="1:31" x14ac:dyDescent="0.25">
      <c r="A2421" s="28" t="s">
        <v>12852</v>
      </c>
      <c r="B2421" s="28"/>
      <c r="C2421" s="28" t="s">
        <v>5250</v>
      </c>
      <c r="D2421" s="29">
        <v>10060</v>
      </c>
      <c r="E2421" s="224"/>
      <c r="F2421" s="224"/>
      <c r="G2421" s="224"/>
      <c r="H2421" s="224"/>
      <c r="I2421" s="224"/>
      <c r="J2421" s="224"/>
      <c r="K2421" s="224"/>
      <c r="L2421" s="224"/>
      <c r="M2421" s="133"/>
      <c r="V2421" s="3" t="s">
        <v>2432</v>
      </c>
      <c r="W2421" s="4">
        <v>1755</v>
      </c>
      <c r="AD2421"/>
      <c r="AE2421"/>
    </row>
    <row r="2422" spans="1:31" x14ac:dyDescent="0.25">
      <c r="A2422" s="28" t="s">
        <v>12853</v>
      </c>
      <c r="B2422" s="28"/>
      <c r="C2422" s="28" t="s">
        <v>5251</v>
      </c>
      <c r="D2422" s="29">
        <v>10032</v>
      </c>
      <c r="E2422" s="224"/>
      <c r="F2422" s="224"/>
      <c r="G2422" s="224"/>
      <c r="H2422" s="224"/>
      <c r="I2422" s="224"/>
      <c r="J2422" s="224"/>
      <c r="K2422" s="224"/>
      <c r="L2422" s="224"/>
      <c r="M2422" s="133"/>
      <c r="V2422" s="3" t="s">
        <v>2433</v>
      </c>
      <c r="W2422" s="4">
        <v>1755</v>
      </c>
      <c r="AD2422"/>
      <c r="AE2422"/>
    </row>
    <row r="2423" spans="1:31" x14ac:dyDescent="0.25">
      <c r="A2423" s="28" t="s">
        <v>12854</v>
      </c>
      <c r="B2423" s="28"/>
      <c r="C2423" s="28" t="s">
        <v>5252</v>
      </c>
      <c r="D2423" s="29">
        <v>9981</v>
      </c>
      <c r="E2423" s="224"/>
      <c r="F2423" s="224"/>
      <c r="G2423" s="224"/>
      <c r="H2423" s="224"/>
      <c r="I2423" s="224"/>
      <c r="J2423" s="224"/>
      <c r="K2423" s="224"/>
      <c r="L2423" s="224"/>
      <c r="M2423" s="133"/>
      <c r="V2423" s="3" t="s">
        <v>2434</v>
      </c>
      <c r="W2423" s="4">
        <v>1755</v>
      </c>
      <c r="AD2423"/>
      <c r="AE2423"/>
    </row>
    <row r="2424" spans="1:31" x14ac:dyDescent="0.25">
      <c r="A2424" s="28" t="s">
        <v>12855</v>
      </c>
      <c r="B2424" s="28"/>
      <c r="C2424" s="28" t="s">
        <v>5253</v>
      </c>
      <c r="D2424" s="29">
        <v>10039</v>
      </c>
      <c r="E2424" s="224"/>
      <c r="F2424" s="224"/>
      <c r="G2424" s="224"/>
      <c r="H2424" s="224"/>
      <c r="I2424" s="224"/>
      <c r="J2424" s="224"/>
      <c r="K2424" s="224"/>
      <c r="L2424" s="224"/>
      <c r="M2424" s="133"/>
      <c r="V2424" s="3" t="s">
        <v>2435</v>
      </c>
      <c r="W2424" s="4">
        <v>1755</v>
      </c>
      <c r="AD2424"/>
      <c r="AE2424"/>
    </row>
    <row r="2425" spans="1:31" x14ac:dyDescent="0.25">
      <c r="A2425" s="28" t="s">
        <v>12856</v>
      </c>
      <c r="B2425" s="28"/>
      <c r="C2425" s="28" t="s">
        <v>5254</v>
      </c>
      <c r="D2425" s="29">
        <v>9999</v>
      </c>
      <c r="E2425" s="224"/>
      <c r="F2425" s="224"/>
      <c r="G2425" s="224"/>
      <c r="H2425" s="224"/>
      <c r="I2425" s="224"/>
      <c r="J2425" s="224"/>
      <c r="K2425" s="224"/>
      <c r="L2425" s="224"/>
      <c r="M2425" s="133"/>
      <c r="V2425" s="3" t="s">
        <v>2436</v>
      </c>
      <c r="W2425" s="4">
        <v>1755</v>
      </c>
      <c r="AD2425"/>
      <c r="AE2425"/>
    </row>
    <row r="2426" spans="1:31" x14ac:dyDescent="0.25">
      <c r="A2426" s="28" t="s">
        <v>12857</v>
      </c>
      <c r="B2426" s="28"/>
      <c r="C2426" s="28" t="s">
        <v>5255</v>
      </c>
      <c r="D2426" s="29">
        <v>10141</v>
      </c>
      <c r="E2426" s="224"/>
      <c r="F2426" s="224"/>
      <c r="G2426" s="224"/>
      <c r="H2426" s="224"/>
      <c r="I2426" s="224"/>
      <c r="J2426" s="224"/>
      <c r="K2426" s="224"/>
      <c r="L2426" s="224"/>
      <c r="M2426" s="133"/>
      <c r="V2426" s="3" t="s">
        <v>2437</v>
      </c>
      <c r="W2426" s="4">
        <v>1755</v>
      </c>
      <c r="AD2426"/>
      <c r="AE2426"/>
    </row>
    <row r="2427" spans="1:31" x14ac:dyDescent="0.25">
      <c r="A2427" s="28" t="s">
        <v>12858</v>
      </c>
      <c r="B2427" s="28"/>
      <c r="C2427" s="28" t="s">
        <v>5256</v>
      </c>
      <c r="D2427" s="29">
        <v>10105</v>
      </c>
      <c r="E2427" s="224"/>
      <c r="F2427" s="224"/>
      <c r="G2427" s="224"/>
      <c r="H2427" s="224"/>
      <c r="I2427" s="224"/>
      <c r="J2427" s="224"/>
      <c r="K2427" s="224"/>
      <c r="L2427" s="224"/>
      <c r="M2427" s="133"/>
      <c r="V2427" s="3" t="s">
        <v>2438</v>
      </c>
      <c r="W2427" s="4">
        <v>1755</v>
      </c>
      <c r="AD2427"/>
      <c r="AE2427"/>
    </row>
    <row r="2428" spans="1:31" x14ac:dyDescent="0.25">
      <c r="A2428" s="28" t="s">
        <v>12859</v>
      </c>
      <c r="B2428" s="28"/>
      <c r="C2428" s="28" t="s">
        <v>5257</v>
      </c>
      <c r="D2428" s="29">
        <v>10105</v>
      </c>
      <c r="E2428" s="224"/>
      <c r="F2428" s="224"/>
      <c r="G2428" s="224"/>
      <c r="H2428" s="224"/>
      <c r="I2428" s="224"/>
      <c r="J2428" s="224"/>
      <c r="K2428" s="224"/>
      <c r="L2428" s="224"/>
      <c r="M2428" s="133"/>
      <c r="V2428" s="3" t="s">
        <v>2439</v>
      </c>
      <c r="W2428" s="4">
        <v>1755</v>
      </c>
      <c r="AD2428"/>
      <c r="AE2428"/>
    </row>
    <row r="2429" spans="1:31" x14ac:dyDescent="0.25">
      <c r="A2429" s="28" t="s">
        <v>12860</v>
      </c>
      <c r="B2429" s="28"/>
      <c r="C2429" s="28" t="s">
        <v>5258</v>
      </c>
      <c r="D2429" s="29">
        <v>10075</v>
      </c>
      <c r="E2429" s="224"/>
      <c r="F2429" s="224"/>
      <c r="G2429" s="224"/>
      <c r="H2429" s="224"/>
      <c r="I2429" s="224"/>
      <c r="J2429" s="224"/>
      <c r="K2429" s="224"/>
      <c r="L2429" s="224"/>
      <c r="M2429" s="133"/>
      <c r="V2429" s="3" t="s">
        <v>2440</v>
      </c>
      <c r="W2429" s="4">
        <v>1755</v>
      </c>
      <c r="AD2429"/>
      <c r="AE2429"/>
    </row>
    <row r="2430" spans="1:31" x14ac:dyDescent="0.25">
      <c r="A2430" s="28" t="s">
        <v>12861</v>
      </c>
      <c r="B2430" s="28"/>
      <c r="C2430" s="28" t="s">
        <v>5259</v>
      </c>
      <c r="D2430" s="29">
        <v>10070</v>
      </c>
      <c r="E2430" s="224"/>
      <c r="F2430" s="224"/>
      <c r="G2430" s="224"/>
      <c r="H2430" s="224"/>
      <c r="I2430" s="224"/>
      <c r="J2430" s="224"/>
      <c r="K2430" s="224"/>
      <c r="L2430" s="224"/>
      <c r="M2430" s="133"/>
      <c r="V2430" s="3" t="s">
        <v>2441</v>
      </c>
      <c r="W2430" s="4">
        <v>1755</v>
      </c>
      <c r="AD2430"/>
      <c r="AE2430"/>
    </row>
    <row r="2431" spans="1:31" x14ac:dyDescent="0.25">
      <c r="A2431" s="28" t="s">
        <v>12862</v>
      </c>
      <c r="B2431" s="28"/>
      <c r="C2431" s="28" t="s">
        <v>5260</v>
      </c>
      <c r="D2431" s="29">
        <v>10177</v>
      </c>
      <c r="E2431" s="224"/>
      <c r="F2431" s="224"/>
      <c r="G2431" s="224"/>
      <c r="H2431" s="224"/>
      <c r="I2431" s="224"/>
      <c r="J2431" s="224"/>
      <c r="K2431" s="224"/>
      <c r="L2431" s="224"/>
      <c r="M2431" s="133"/>
      <c r="V2431" s="3" t="s">
        <v>2442</v>
      </c>
      <c r="W2431" s="4">
        <v>1755</v>
      </c>
      <c r="AD2431"/>
      <c r="AE2431"/>
    </row>
    <row r="2432" spans="1:31" x14ac:dyDescent="0.25">
      <c r="A2432" s="28" t="s">
        <v>12863</v>
      </c>
      <c r="B2432" s="28"/>
      <c r="C2432" s="28" t="s">
        <v>5261</v>
      </c>
      <c r="D2432" s="29">
        <v>10176</v>
      </c>
      <c r="E2432" s="224"/>
      <c r="F2432" s="224"/>
      <c r="G2432" s="224"/>
      <c r="H2432" s="224"/>
      <c r="I2432" s="224"/>
      <c r="J2432" s="224"/>
      <c r="K2432" s="224"/>
      <c r="L2432" s="224"/>
      <c r="M2432" s="133"/>
      <c r="V2432" s="3" t="s">
        <v>2443</v>
      </c>
      <c r="W2432" s="4">
        <v>1755</v>
      </c>
      <c r="AD2432"/>
      <c r="AE2432"/>
    </row>
    <row r="2433" spans="1:31" x14ac:dyDescent="0.25">
      <c r="A2433" s="28" t="s">
        <v>12864</v>
      </c>
      <c r="B2433" s="28"/>
      <c r="C2433" s="28" t="s">
        <v>5262</v>
      </c>
      <c r="D2433" s="29">
        <v>10094</v>
      </c>
      <c r="E2433" s="224"/>
      <c r="F2433" s="224"/>
      <c r="G2433" s="224"/>
      <c r="H2433" s="224"/>
      <c r="I2433" s="224"/>
      <c r="J2433" s="224"/>
      <c r="K2433" s="224"/>
      <c r="L2433" s="224"/>
      <c r="M2433" s="133"/>
      <c r="V2433" s="3" t="s">
        <v>2444</v>
      </c>
      <c r="W2433" s="4">
        <v>1755</v>
      </c>
      <c r="AD2433"/>
      <c r="AE2433"/>
    </row>
    <row r="2434" spans="1:31" x14ac:dyDescent="0.25">
      <c r="A2434" s="28" t="s">
        <v>12865</v>
      </c>
      <c r="B2434" s="28"/>
      <c r="C2434" s="28" t="s">
        <v>5263</v>
      </c>
      <c r="D2434" s="29">
        <v>10155</v>
      </c>
      <c r="E2434" s="224"/>
      <c r="F2434" s="224"/>
      <c r="G2434" s="224"/>
      <c r="H2434" s="224"/>
      <c r="I2434" s="224"/>
      <c r="J2434" s="224"/>
      <c r="K2434" s="224"/>
      <c r="L2434" s="224"/>
      <c r="M2434" s="133"/>
      <c r="V2434" s="3" t="s">
        <v>2445</v>
      </c>
      <c r="W2434" s="4">
        <v>1755</v>
      </c>
      <c r="AD2434"/>
      <c r="AE2434"/>
    </row>
    <row r="2435" spans="1:31" x14ac:dyDescent="0.25">
      <c r="A2435" s="28" t="s">
        <v>12866</v>
      </c>
      <c r="B2435" s="28"/>
      <c r="C2435" s="28" t="s">
        <v>5264</v>
      </c>
      <c r="D2435" s="29">
        <v>10155</v>
      </c>
      <c r="E2435" s="224"/>
      <c r="F2435" s="224"/>
      <c r="G2435" s="224"/>
      <c r="H2435" s="224"/>
      <c r="I2435" s="224"/>
      <c r="J2435" s="224"/>
      <c r="K2435" s="224"/>
      <c r="L2435" s="224"/>
      <c r="M2435" s="133"/>
      <c r="V2435" s="3" t="s">
        <v>2446</v>
      </c>
      <c r="W2435" s="4">
        <v>1755</v>
      </c>
      <c r="AD2435"/>
      <c r="AE2435"/>
    </row>
    <row r="2436" spans="1:31" x14ac:dyDescent="0.25">
      <c r="A2436" s="28" t="s">
        <v>12867</v>
      </c>
      <c r="B2436" s="28"/>
      <c r="C2436" s="28" t="s">
        <v>5265</v>
      </c>
      <c r="D2436" s="29">
        <v>10091</v>
      </c>
      <c r="E2436" s="224"/>
      <c r="F2436" s="224"/>
      <c r="G2436" s="224"/>
      <c r="H2436" s="224"/>
      <c r="I2436" s="224"/>
      <c r="J2436" s="224"/>
      <c r="K2436" s="224"/>
      <c r="L2436" s="224"/>
      <c r="M2436" s="133"/>
      <c r="V2436" s="3" t="s">
        <v>2447</v>
      </c>
      <c r="W2436" s="4">
        <v>1755</v>
      </c>
      <c r="AD2436"/>
      <c r="AE2436"/>
    </row>
    <row r="2437" spans="1:31" x14ac:dyDescent="0.25">
      <c r="A2437" s="28" t="s">
        <v>12868</v>
      </c>
      <c r="B2437" s="28"/>
      <c r="C2437" s="28" t="s">
        <v>5266</v>
      </c>
      <c r="D2437" s="29">
        <v>10184</v>
      </c>
      <c r="E2437" s="224"/>
      <c r="F2437" s="224"/>
      <c r="G2437" s="224"/>
      <c r="H2437" s="224"/>
      <c r="I2437" s="224"/>
      <c r="J2437" s="224"/>
      <c r="K2437" s="224"/>
      <c r="L2437" s="224"/>
      <c r="M2437" s="133"/>
      <c r="V2437" s="3" t="s">
        <v>2448</v>
      </c>
      <c r="W2437" s="4">
        <v>1755</v>
      </c>
      <c r="AD2437"/>
      <c r="AE2437"/>
    </row>
    <row r="2438" spans="1:31" x14ac:dyDescent="0.25">
      <c r="A2438" s="28" t="s">
        <v>12869</v>
      </c>
      <c r="B2438" s="28"/>
      <c r="C2438" s="28" t="s">
        <v>5267</v>
      </c>
      <c r="D2438" s="29">
        <v>10164</v>
      </c>
      <c r="E2438" s="224"/>
      <c r="F2438" s="224"/>
      <c r="G2438" s="224"/>
      <c r="H2438" s="224"/>
      <c r="I2438" s="224"/>
      <c r="J2438" s="224"/>
      <c r="K2438" s="224"/>
      <c r="L2438" s="224"/>
      <c r="M2438" s="133"/>
      <c r="V2438" s="3" t="s">
        <v>2449</v>
      </c>
      <c r="W2438" s="4">
        <v>1755</v>
      </c>
      <c r="AD2438"/>
      <c r="AE2438"/>
    </row>
    <row r="2439" spans="1:31" x14ac:dyDescent="0.25">
      <c r="A2439" s="28" t="s">
        <v>12870</v>
      </c>
      <c r="B2439" s="28"/>
      <c r="C2439" s="28" t="s">
        <v>5268</v>
      </c>
      <c r="D2439" s="29">
        <v>10256</v>
      </c>
      <c r="E2439" s="224"/>
      <c r="F2439" s="224"/>
      <c r="G2439" s="224"/>
      <c r="H2439" s="224"/>
      <c r="I2439" s="224"/>
      <c r="J2439" s="224"/>
      <c r="K2439" s="224"/>
      <c r="L2439" s="224"/>
      <c r="M2439" s="133"/>
      <c r="V2439" s="3" t="s">
        <v>2450</v>
      </c>
      <c r="W2439" s="4">
        <v>1755</v>
      </c>
      <c r="AD2439"/>
      <c r="AE2439"/>
    </row>
    <row r="2440" spans="1:31" x14ac:dyDescent="0.25">
      <c r="A2440" s="28" t="s">
        <v>12871</v>
      </c>
      <c r="B2440" s="28"/>
      <c r="C2440" s="28" t="s">
        <v>5269</v>
      </c>
      <c r="D2440" s="29">
        <v>10249</v>
      </c>
      <c r="E2440" s="224"/>
      <c r="F2440" s="224"/>
      <c r="G2440" s="224"/>
      <c r="H2440" s="224"/>
      <c r="I2440" s="224"/>
      <c r="J2440" s="224"/>
      <c r="K2440" s="224"/>
      <c r="L2440" s="224"/>
      <c r="M2440" s="133"/>
      <c r="V2440" s="3" t="s">
        <v>2451</v>
      </c>
      <c r="W2440" s="4">
        <v>1755</v>
      </c>
      <c r="AD2440"/>
      <c r="AE2440"/>
    </row>
    <row r="2441" spans="1:31" x14ac:dyDescent="0.25">
      <c r="A2441" s="28" t="s">
        <v>12872</v>
      </c>
      <c r="B2441" s="28"/>
      <c r="C2441" s="28" t="s">
        <v>5270</v>
      </c>
      <c r="D2441" s="29">
        <v>10249</v>
      </c>
      <c r="E2441" s="224"/>
      <c r="F2441" s="224"/>
      <c r="G2441" s="224"/>
      <c r="H2441" s="224"/>
      <c r="I2441" s="224"/>
      <c r="J2441" s="224"/>
      <c r="K2441" s="224"/>
      <c r="L2441" s="224"/>
      <c r="M2441" s="133"/>
      <c r="V2441" s="3" t="s">
        <v>2452</v>
      </c>
      <c r="W2441" s="4">
        <v>1755</v>
      </c>
      <c r="AD2441"/>
      <c r="AE2441"/>
    </row>
    <row r="2442" spans="1:31" x14ac:dyDescent="0.25">
      <c r="A2442" s="28" t="s">
        <v>12873</v>
      </c>
      <c r="B2442" s="28"/>
      <c r="C2442" s="28" t="s">
        <v>5271</v>
      </c>
      <c r="D2442" s="29">
        <v>10249</v>
      </c>
      <c r="E2442" s="224"/>
      <c r="F2442" s="224"/>
      <c r="G2442" s="224"/>
      <c r="H2442" s="224"/>
      <c r="I2442" s="224"/>
      <c r="J2442" s="224"/>
      <c r="K2442" s="224"/>
      <c r="L2442" s="224"/>
      <c r="M2442" s="133"/>
      <c r="V2442" s="3" t="s">
        <v>2453</v>
      </c>
      <c r="W2442" s="4">
        <v>1755</v>
      </c>
      <c r="AD2442"/>
      <c r="AE2442"/>
    </row>
    <row r="2443" spans="1:31" x14ac:dyDescent="0.25">
      <c r="A2443" s="28" t="s">
        <v>12874</v>
      </c>
      <c r="B2443" s="28"/>
      <c r="C2443" s="28" t="s">
        <v>5272</v>
      </c>
      <c r="D2443" s="29">
        <v>10227</v>
      </c>
      <c r="E2443" s="224"/>
      <c r="F2443" s="224"/>
      <c r="G2443" s="224"/>
      <c r="H2443" s="224"/>
      <c r="I2443" s="224"/>
      <c r="J2443" s="224"/>
      <c r="K2443" s="224"/>
      <c r="L2443" s="224"/>
      <c r="M2443" s="133"/>
      <c r="V2443" s="3" t="s">
        <v>2454</v>
      </c>
      <c r="W2443" s="4">
        <v>1755</v>
      </c>
      <c r="AD2443"/>
      <c r="AE2443"/>
    </row>
    <row r="2444" spans="1:31" x14ac:dyDescent="0.25">
      <c r="A2444" s="28" t="s">
        <v>12875</v>
      </c>
      <c r="B2444" s="28"/>
      <c r="C2444" s="28" t="s">
        <v>5273</v>
      </c>
      <c r="D2444" s="29">
        <v>10118</v>
      </c>
      <c r="E2444" s="224"/>
      <c r="F2444" s="224"/>
      <c r="G2444" s="224"/>
      <c r="H2444" s="224"/>
      <c r="I2444" s="224"/>
      <c r="J2444" s="224"/>
      <c r="K2444" s="224"/>
      <c r="L2444" s="224"/>
      <c r="M2444" s="133"/>
      <c r="V2444" s="3" t="s">
        <v>2455</v>
      </c>
      <c r="W2444" s="4">
        <v>1755</v>
      </c>
      <c r="AD2444"/>
      <c r="AE2444"/>
    </row>
    <row r="2445" spans="1:31" x14ac:dyDescent="0.25">
      <c r="A2445" s="28" t="s">
        <v>12876</v>
      </c>
      <c r="B2445" s="28"/>
      <c r="C2445" s="28" t="s">
        <v>5274</v>
      </c>
      <c r="D2445" s="29">
        <v>10068</v>
      </c>
      <c r="E2445" s="224"/>
      <c r="F2445" s="224"/>
      <c r="G2445" s="224"/>
      <c r="H2445" s="224"/>
      <c r="I2445" s="224"/>
      <c r="J2445" s="224"/>
      <c r="K2445" s="224"/>
      <c r="L2445" s="224"/>
      <c r="M2445" s="133"/>
      <c r="V2445" s="3" t="s">
        <v>2456</v>
      </c>
      <c r="W2445" s="4">
        <v>1755</v>
      </c>
      <c r="AD2445"/>
      <c r="AE2445"/>
    </row>
    <row r="2446" spans="1:31" x14ac:dyDescent="0.25">
      <c r="A2446" s="28" t="s">
        <v>12877</v>
      </c>
      <c r="B2446" s="28"/>
      <c r="C2446" s="28" t="s">
        <v>5275</v>
      </c>
      <c r="D2446" s="29">
        <v>10090</v>
      </c>
      <c r="E2446" s="224"/>
      <c r="F2446" s="224"/>
      <c r="G2446" s="224"/>
      <c r="H2446" s="224"/>
      <c r="I2446" s="224"/>
      <c r="J2446" s="224"/>
      <c r="K2446" s="224"/>
      <c r="L2446" s="224"/>
      <c r="M2446" s="133"/>
      <c r="V2446" s="3" t="s">
        <v>2457</v>
      </c>
      <c r="W2446" s="4">
        <v>1755</v>
      </c>
      <c r="AD2446"/>
      <c r="AE2446"/>
    </row>
    <row r="2447" spans="1:31" x14ac:dyDescent="0.25">
      <c r="A2447" s="28" t="s">
        <v>12878</v>
      </c>
      <c r="B2447" s="28"/>
      <c r="C2447" s="28" t="s">
        <v>5276</v>
      </c>
      <c r="D2447" s="29">
        <v>10104</v>
      </c>
      <c r="E2447" s="224"/>
      <c r="F2447" s="224"/>
      <c r="G2447" s="224"/>
      <c r="H2447" s="224"/>
      <c r="I2447" s="224"/>
      <c r="J2447" s="224"/>
      <c r="K2447" s="224"/>
      <c r="L2447" s="224"/>
      <c r="M2447" s="133"/>
      <c r="V2447" s="3" t="s">
        <v>2458</v>
      </c>
      <c r="W2447" s="4">
        <v>1755</v>
      </c>
      <c r="AD2447"/>
      <c r="AE2447"/>
    </row>
    <row r="2448" spans="1:31" x14ac:dyDescent="0.25">
      <c r="A2448" s="28" t="s">
        <v>12879</v>
      </c>
      <c r="B2448" s="28"/>
      <c r="C2448" s="28" t="s">
        <v>5277</v>
      </c>
      <c r="D2448" s="29">
        <v>10104</v>
      </c>
      <c r="E2448" s="224"/>
      <c r="F2448" s="224"/>
      <c r="G2448" s="224"/>
      <c r="H2448" s="224"/>
      <c r="I2448" s="224"/>
      <c r="J2448" s="224"/>
      <c r="K2448" s="224"/>
      <c r="L2448" s="224"/>
      <c r="M2448" s="133"/>
      <c r="V2448" s="3" t="s">
        <v>2459</v>
      </c>
      <c r="W2448" s="4">
        <v>1755</v>
      </c>
      <c r="AD2448"/>
      <c r="AE2448"/>
    </row>
    <row r="2449" spans="1:31" x14ac:dyDescent="0.25">
      <c r="A2449" s="28" t="s">
        <v>12880</v>
      </c>
      <c r="B2449" s="28"/>
      <c r="C2449" s="28" t="s">
        <v>5278</v>
      </c>
      <c r="D2449" s="29">
        <v>10104</v>
      </c>
      <c r="E2449" s="224"/>
      <c r="F2449" s="224"/>
      <c r="G2449" s="224"/>
      <c r="H2449" s="224"/>
      <c r="I2449" s="224"/>
      <c r="J2449" s="224"/>
      <c r="K2449" s="224"/>
      <c r="L2449" s="224"/>
      <c r="M2449" s="133"/>
      <c r="V2449" s="3" t="s">
        <v>2460</v>
      </c>
      <c r="W2449" s="4">
        <v>1755</v>
      </c>
      <c r="AD2449"/>
      <c r="AE2449"/>
    </row>
    <row r="2450" spans="1:31" x14ac:dyDescent="0.25">
      <c r="A2450" s="28" t="s">
        <v>12881</v>
      </c>
      <c r="B2450" s="28"/>
      <c r="C2450" s="28" t="s">
        <v>5279</v>
      </c>
      <c r="D2450" s="29">
        <v>10101</v>
      </c>
      <c r="E2450" s="224"/>
      <c r="F2450" s="224"/>
      <c r="G2450" s="224"/>
      <c r="H2450" s="224"/>
      <c r="I2450" s="224"/>
      <c r="J2450" s="224"/>
      <c r="K2450" s="224"/>
      <c r="L2450" s="224"/>
      <c r="M2450" s="133"/>
      <c r="V2450" s="3" t="s">
        <v>2461</v>
      </c>
      <c r="W2450" s="4">
        <v>1755</v>
      </c>
      <c r="AD2450"/>
      <c r="AE2450"/>
    </row>
    <row r="2451" spans="1:31" x14ac:dyDescent="0.25">
      <c r="A2451" s="28" t="s">
        <v>12882</v>
      </c>
      <c r="B2451" s="28"/>
      <c r="C2451" s="28" t="s">
        <v>5280</v>
      </c>
      <c r="D2451" s="29">
        <v>10123</v>
      </c>
      <c r="E2451" s="224"/>
      <c r="F2451" s="224"/>
      <c r="G2451" s="224"/>
      <c r="H2451" s="224"/>
      <c r="I2451" s="224"/>
      <c r="J2451" s="224"/>
      <c r="K2451" s="224"/>
      <c r="L2451" s="224"/>
      <c r="M2451" s="133"/>
      <c r="V2451" s="3" t="s">
        <v>2462</v>
      </c>
      <c r="W2451" s="4">
        <v>1755</v>
      </c>
      <c r="AD2451"/>
      <c r="AE2451"/>
    </row>
    <row r="2452" spans="1:31" x14ac:dyDescent="0.25">
      <c r="A2452" s="28" t="s">
        <v>12883</v>
      </c>
      <c r="B2452" s="28"/>
      <c r="C2452" s="28" t="s">
        <v>5281</v>
      </c>
      <c r="D2452" s="29">
        <v>10106</v>
      </c>
      <c r="E2452" s="224"/>
      <c r="F2452" s="224"/>
      <c r="G2452" s="224"/>
      <c r="H2452" s="224"/>
      <c r="I2452" s="224"/>
      <c r="J2452" s="224"/>
      <c r="K2452" s="224"/>
      <c r="L2452" s="224"/>
      <c r="M2452" s="133"/>
      <c r="V2452" s="3" t="s">
        <v>2463</v>
      </c>
      <c r="W2452" s="4">
        <v>1755</v>
      </c>
      <c r="AD2452"/>
      <c r="AE2452"/>
    </row>
    <row r="2453" spans="1:31" x14ac:dyDescent="0.25">
      <c r="A2453" s="28" t="s">
        <v>12884</v>
      </c>
      <c r="B2453" s="28"/>
      <c r="C2453" s="28" t="s">
        <v>5282</v>
      </c>
      <c r="D2453" s="29">
        <v>10124</v>
      </c>
      <c r="E2453" s="224"/>
      <c r="F2453" s="224"/>
      <c r="G2453" s="224"/>
      <c r="H2453" s="224"/>
      <c r="I2453" s="224"/>
      <c r="J2453" s="224"/>
      <c r="K2453" s="224"/>
      <c r="L2453" s="224"/>
      <c r="M2453" s="133"/>
      <c r="V2453" s="3" t="s">
        <v>2464</v>
      </c>
      <c r="W2453" s="4">
        <v>1755</v>
      </c>
      <c r="AD2453"/>
      <c r="AE2453"/>
    </row>
    <row r="2454" spans="1:31" x14ac:dyDescent="0.25">
      <c r="A2454" s="28" t="s">
        <v>12885</v>
      </c>
      <c r="B2454" s="28"/>
      <c r="C2454" s="28" t="s">
        <v>5283</v>
      </c>
      <c r="D2454" s="29">
        <v>10104</v>
      </c>
      <c r="E2454" s="224"/>
      <c r="F2454" s="224"/>
      <c r="G2454" s="224"/>
      <c r="H2454" s="224"/>
      <c r="I2454" s="224"/>
      <c r="J2454" s="224"/>
      <c r="K2454" s="224"/>
      <c r="L2454" s="224"/>
      <c r="M2454" s="133"/>
      <c r="V2454" s="3" t="s">
        <v>2465</v>
      </c>
      <c r="W2454" s="4">
        <v>1755</v>
      </c>
      <c r="AD2454"/>
      <c r="AE2454"/>
    </row>
    <row r="2455" spans="1:31" x14ac:dyDescent="0.25">
      <c r="A2455" s="28" t="s">
        <v>12886</v>
      </c>
      <c r="B2455" s="28"/>
      <c r="C2455" s="28" t="s">
        <v>5284</v>
      </c>
      <c r="D2455" s="29">
        <v>10104</v>
      </c>
      <c r="E2455" s="224"/>
      <c r="F2455" s="224"/>
      <c r="G2455" s="224"/>
      <c r="H2455" s="224"/>
      <c r="I2455" s="224"/>
      <c r="J2455" s="224"/>
      <c r="K2455" s="224"/>
      <c r="L2455" s="224"/>
      <c r="M2455" s="133"/>
      <c r="V2455" s="3" t="s">
        <v>2466</v>
      </c>
      <c r="W2455" s="4">
        <v>1755</v>
      </c>
      <c r="AD2455"/>
      <c r="AE2455"/>
    </row>
    <row r="2456" spans="1:31" x14ac:dyDescent="0.25">
      <c r="A2456" s="28" t="s">
        <v>12887</v>
      </c>
      <c r="B2456" s="28"/>
      <c r="C2456" s="28" t="s">
        <v>5285</v>
      </c>
      <c r="D2456" s="29">
        <v>10104</v>
      </c>
      <c r="E2456" s="224"/>
      <c r="F2456" s="224"/>
      <c r="G2456" s="224"/>
      <c r="H2456" s="224"/>
      <c r="I2456" s="224"/>
      <c r="J2456" s="224"/>
      <c r="K2456" s="224"/>
      <c r="L2456" s="224"/>
      <c r="M2456" s="133"/>
      <c r="V2456" s="3" t="s">
        <v>2467</v>
      </c>
      <c r="W2456" s="4">
        <v>1755</v>
      </c>
      <c r="AD2456"/>
      <c r="AE2456"/>
    </row>
    <row r="2457" spans="1:31" x14ac:dyDescent="0.25">
      <c r="A2457" s="28" t="s">
        <v>12888</v>
      </c>
      <c r="B2457" s="28"/>
      <c r="C2457" s="28" t="s">
        <v>5286</v>
      </c>
      <c r="D2457" s="29">
        <v>10107</v>
      </c>
      <c r="E2457" s="224"/>
      <c r="F2457" s="224"/>
      <c r="G2457" s="224"/>
      <c r="H2457" s="224"/>
      <c r="I2457" s="224"/>
      <c r="J2457" s="224"/>
      <c r="K2457" s="224"/>
      <c r="L2457" s="224"/>
      <c r="M2457" s="133"/>
      <c r="V2457" s="3" t="s">
        <v>2468</v>
      </c>
      <c r="W2457" s="4">
        <v>1755</v>
      </c>
      <c r="AD2457"/>
      <c r="AE2457"/>
    </row>
    <row r="2458" spans="1:31" x14ac:dyDescent="0.25">
      <c r="A2458" s="28" t="s">
        <v>12889</v>
      </c>
      <c r="B2458" s="28"/>
      <c r="C2458" s="28" t="s">
        <v>5287</v>
      </c>
      <c r="D2458" s="29">
        <v>10024</v>
      </c>
      <c r="E2458" s="224"/>
      <c r="F2458" s="224"/>
      <c r="G2458" s="224"/>
      <c r="H2458" s="224"/>
      <c r="I2458" s="224"/>
      <c r="J2458" s="224"/>
      <c r="K2458" s="224"/>
      <c r="L2458" s="224"/>
      <c r="M2458" s="133"/>
      <c r="V2458" s="3" t="s">
        <v>2469</v>
      </c>
      <c r="W2458" s="4">
        <v>1755</v>
      </c>
      <c r="AD2458"/>
      <c r="AE2458"/>
    </row>
    <row r="2459" spans="1:31" x14ac:dyDescent="0.25">
      <c r="A2459" s="28" t="s">
        <v>12890</v>
      </c>
      <c r="B2459" s="28"/>
      <c r="C2459" s="28" t="s">
        <v>5288</v>
      </c>
      <c r="D2459" s="29">
        <v>10024</v>
      </c>
      <c r="E2459" s="224"/>
      <c r="F2459" s="224"/>
      <c r="G2459" s="224"/>
      <c r="H2459" s="224"/>
      <c r="I2459" s="224"/>
      <c r="J2459" s="224"/>
      <c r="K2459" s="224"/>
      <c r="L2459" s="224"/>
      <c r="M2459" s="133"/>
      <c r="V2459" s="3" t="s">
        <v>2470</v>
      </c>
      <c r="W2459" s="4">
        <v>1755</v>
      </c>
      <c r="AD2459"/>
      <c r="AE2459"/>
    </row>
    <row r="2460" spans="1:31" x14ac:dyDescent="0.25">
      <c r="A2460" s="28" t="s">
        <v>12891</v>
      </c>
      <c r="B2460" s="28"/>
      <c r="C2460" s="28" t="s">
        <v>5289</v>
      </c>
      <c r="D2460" s="29">
        <v>10008</v>
      </c>
      <c r="E2460" s="224"/>
      <c r="F2460" s="224"/>
      <c r="G2460" s="224"/>
      <c r="H2460" s="224"/>
      <c r="I2460" s="224"/>
      <c r="J2460" s="224"/>
      <c r="K2460" s="224"/>
      <c r="L2460" s="224"/>
      <c r="M2460" s="133"/>
      <c r="V2460" s="3" t="s">
        <v>2471</v>
      </c>
      <c r="W2460" s="4">
        <v>1755</v>
      </c>
      <c r="AD2460"/>
      <c r="AE2460"/>
    </row>
    <row r="2461" spans="1:31" x14ac:dyDescent="0.25">
      <c r="A2461" s="28" t="s">
        <v>12892</v>
      </c>
      <c r="B2461" s="28"/>
      <c r="C2461" s="28" t="s">
        <v>5290</v>
      </c>
      <c r="D2461" s="29">
        <v>9948</v>
      </c>
      <c r="E2461" s="224"/>
      <c r="F2461" s="224"/>
      <c r="G2461" s="224"/>
      <c r="H2461" s="224"/>
      <c r="I2461" s="224"/>
      <c r="J2461" s="224"/>
      <c r="K2461" s="224"/>
      <c r="L2461" s="224"/>
      <c r="M2461" s="133"/>
      <c r="V2461" s="3" t="s">
        <v>2472</v>
      </c>
      <c r="W2461" s="4">
        <v>1755</v>
      </c>
      <c r="AD2461"/>
      <c r="AE2461"/>
    </row>
    <row r="2462" spans="1:31" x14ac:dyDescent="0.25">
      <c r="A2462" s="28" t="s">
        <v>12893</v>
      </c>
      <c r="B2462" s="28"/>
      <c r="C2462" s="28" t="s">
        <v>5291</v>
      </c>
      <c r="D2462" s="29">
        <v>9948</v>
      </c>
      <c r="E2462" s="224"/>
      <c r="F2462" s="224"/>
      <c r="G2462" s="224"/>
      <c r="H2462" s="224"/>
      <c r="I2462" s="224"/>
      <c r="J2462" s="224"/>
      <c r="K2462" s="224"/>
      <c r="L2462" s="224"/>
      <c r="M2462" s="133"/>
      <c r="V2462" s="3" t="s">
        <v>2473</v>
      </c>
      <c r="W2462" s="4">
        <v>1755</v>
      </c>
      <c r="AD2462"/>
      <c r="AE2462"/>
    </row>
    <row r="2463" spans="1:31" x14ac:dyDescent="0.25">
      <c r="A2463" s="28" t="s">
        <v>12894</v>
      </c>
      <c r="B2463" s="28"/>
      <c r="C2463" s="28" t="s">
        <v>5292</v>
      </c>
      <c r="D2463" s="29">
        <v>9948</v>
      </c>
      <c r="E2463" s="224"/>
      <c r="F2463" s="224"/>
      <c r="G2463" s="224"/>
      <c r="H2463" s="224"/>
      <c r="I2463" s="224"/>
      <c r="J2463" s="224"/>
      <c r="K2463" s="224"/>
      <c r="L2463" s="224"/>
      <c r="M2463" s="133"/>
      <c r="V2463" s="3" t="s">
        <v>2474</v>
      </c>
      <c r="W2463" s="4">
        <v>1755</v>
      </c>
      <c r="AD2463"/>
      <c r="AE2463"/>
    </row>
    <row r="2464" spans="1:31" x14ac:dyDescent="0.25">
      <c r="A2464" s="28" t="s">
        <v>12895</v>
      </c>
      <c r="B2464" s="28"/>
      <c r="C2464" s="28" t="s">
        <v>5293</v>
      </c>
      <c r="D2464" s="29">
        <v>9927</v>
      </c>
      <c r="E2464" s="224"/>
      <c r="F2464" s="224"/>
      <c r="G2464" s="224"/>
      <c r="H2464" s="224"/>
      <c r="I2464" s="224"/>
      <c r="J2464" s="224"/>
      <c r="K2464" s="224"/>
      <c r="L2464" s="224"/>
      <c r="M2464" s="133"/>
      <c r="V2464" s="3" t="s">
        <v>2475</v>
      </c>
      <c r="W2464" s="4">
        <v>1755</v>
      </c>
      <c r="AD2464"/>
      <c r="AE2464"/>
    </row>
    <row r="2465" spans="1:31" x14ac:dyDescent="0.25">
      <c r="A2465" s="28" t="s">
        <v>12896</v>
      </c>
      <c r="B2465" s="28"/>
      <c r="C2465" s="28" t="s">
        <v>5294</v>
      </c>
      <c r="D2465" s="29">
        <v>9892</v>
      </c>
      <c r="E2465" s="224"/>
      <c r="F2465" s="224"/>
      <c r="G2465" s="224"/>
      <c r="H2465" s="224"/>
      <c r="I2465" s="224"/>
      <c r="J2465" s="224"/>
      <c r="K2465" s="224"/>
      <c r="L2465" s="224"/>
      <c r="M2465" s="133"/>
      <c r="V2465" s="3" t="s">
        <v>2476</v>
      </c>
      <c r="W2465" s="4">
        <v>1755</v>
      </c>
      <c r="AD2465"/>
      <c r="AE2465"/>
    </row>
    <row r="2466" spans="1:31" x14ac:dyDescent="0.25">
      <c r="A2466" s="28" t="s">
        <v>12897</v>
      </c>
      <c r="B2466" s="28"/>
      <c r="C2466" s="28" t="s">
        <v>5295</v>
      </c>
      <c r="D2466" s="29">
        <v>9645</v>
      </c>
      <c r="E2466" s="224"/>
      <c r="F2466" s="224"/>
      <c r="G2466" s="224"/>
      <c r="H2466" s="224"/>
      <c r="I2466" s="224"/>
      <c r="J2466" s="224"/>
      <c r="K2466" s="224"/>
      <c r="L2466" s="224"/>
      <c r="M2466" s="133"/>
      <c r="V2466" s="3" t="s">
        <v>2477</v>
      </c>
      <c r="W2466" s="4">
        <v>1755</v>
      </c>
      <c r="AD2466"/>
      <c r="AE2466"/>
    </row>
    <row r="2467" spans="1:31" x14ac:dyDescent="0.25">
      <c r="A2467" s="28" t="s">
        <v>12898</v>
      </c>
      <c r="B2467" s="28"/>
      <c r="C2467" s="28" t="s">
        <v>5296</v>
      </c>
      <c r="D2467" s="29">
        <v>9645</v>
      </c>
      <c r="E2467" s="224"/>
      <c r="F2467" s="224"/>
      <c r="G2467" s="224"/>
      <c r="H2467" s="224"/>
      <c r="I2467" s="224"/>
      <c r="J2467" s="224"/>
      <c r="K2467" s="224"/>
      <c r="L2467" s="224"/>
      <c r="M2467" s="133"/>
      <c r="V2467" s="3" t="s">
        <v>2478</v>
      </c>
      <c r="W2467" s="4">
        <v>1755</v>
      </c>
      <c r="AD2467"/>
      <c r="AE2467"/>
    </row>
    <row r="2468" spans="1:31" x14ac:dyDescent="0.25">
      <c r="A2468" s="28" t="s">
        <v>12899</v>
      </c>
      <c r="B2468" s="28"/>
      <c r="C2468" s="28" t="s">
        <v>5297</v>
      </c>
      <c r="D2468" s="29">
        <v>9801</v>
      </c>
      <c r="E2468" s="224"/>
      <c r="F2468" s="224"/>
      <c r="G2468" s="224"/>
      <c r="H2468" s="224"/>
      <c r="I2468" s="224"/>
      <c r="J2468" s="224"/>
      <c r="K2468" s="224"/>
      <c r="L2468" s="224"/>
      <c r="M2468" s="133"/>
      <c r="V2468" s="3" t="s">
        <v>2479</v>
      </c>
      <c r="W2468" s="4">
        <v>1755</v>
      </c>
      <c r="AD2468"/>
      <c r="AE2468"/>
    </row>
    <row r="2469" spans="1:31" x14ac:dyDescent="0.25">
      <c r="A2469" s="28" t="s">
        <v>12900</v>
      </c>
      <c r="B2469" s="28"/>
      <c r="C2469" s="28" t="s">
        <v>5298</v>
      </c>
      <c r="D2469" s="29">
        <v>9801</v>
      </c>
      <c r="E2469" s="224"/>
      <c r="F2469" s="224"/>
      <c r="G2469" s="224"/>
      <c r="H2469" s="224"/>
      <c r="I2469" s="224"/>
      <c r="J2469" s="224"/>
      <c r="K2469" s="224"/>
      <c r="L2469" s="224"/>
      <c r="M2469" s="133"/>
      <c r="V2469" s="3" t="s">
        <v>2480</v>
      </c>
      <c r="W2469" s="4">
        <v>1755</v>
      </c>
      <c r="AD2469"/>
      <c r="AE2469"/>
    </row>
    <row r="2470" spans="1:31" x14ac:dyDescent="0.25">
      <c r="A2470" s="28" t="s">
        <v>12901</v>
      </c>
      <c r="B2470" s="28"/>
      <c r="C2470" s="28" t="s">
        <v>5299</v>
      </c>
      <c r="D2470" s="29">
        <v>9801</v>
      </c>
      <c r="E2470" s="224"/>
      <c r="F2470" s="224"/>
      <c r="G2470" s="224"/>
      <c r="H2470" s="224"/>
      <c r="I2470" s="224"/>
      <c r="J2470" s="224"/>
      <c r="K2470" s="224"/>
      <c r="L2470" s="224"/>
      <c r="M2470" s="133"/>
      <c r="V2470" s="3" t="s">
        <v>2481</v>
      </c>
      <c r="W2470" s="4">
        <v>1755</v>
      </c>
      <c r="AD2470"/>
      <c r="AE2470"/>
    </row>
    <row r="2471" spans="1:31" x14ac:dyDescent="0.25">
      <c r="A2471" s="28" t="s">
        <v>12902</v>
      </c>
      <c r="B2471" s="28"/>
      <c r="C2471" s="28" t="s">
        <v>5300</v>
      </c>
      <c r="D2471" s="29">
        <v>9782</v>
      </c>
      <c r="E2471" s="224"/>
      <c r="F2471" s="224"/>
      <c r="G2471" s="224"/>
      <c r="H2471" s="224"/>
      <c r="I2471" s="224"/>
      <c r="J2471" s="224"/>
      <c r="K2471" s="224"/>
      <c r="L2471" s="224"/>
      <c r="M2471" s="133"/>
      <c r="V2471" s="3" t="s">
        <v>2482</v>
      </c>
      <c r="W2471" s="4">
        <v>1755</v>
      </c>
      <c r="AD2471"/>
      <c r="AE2471"/>
    </row>
    <row r="2472" spans="1:31" x14ac:dyDescent="0.25">
      <c r="A2472" s="28" t="s">
        <v>12903</v>
      </c>
      <c r="B2472" s="28"/>
      <c r="C2472" s="28" t="s">
        <v>5301</v>
      </c>
      <c r="D2472" s="29">
        <v>9784</v>
      </c>
      <c r="E2472" s="224"/>
      <c r="F2472" s="224"/>
      <c r="G2472" s="224"/>
      <c r="H2472" s="224"/>
      <c r="I2472" s="224"/>
      <c r="J2472" s="224"/>
      <c r="K2472" s="224"/>
      <c r="L2472" s="224"/>
      <c r="M2472" s="133"/>
      <c r="V2472" s="3" t="s">
        <v>2483</v>
      </c>
      <c r="W2472" s="4">
        <v>1755</v>
      </c>
      <c r="AD2472"/>
      <c r="AE2472"/>
    </row>
    <row r="2473" spans="1:31" x14ac:dyDescent="0.25">
      <c r="A2473" s="28" t="s">
        <v>12904</v>
      </c>
      <c r="B2473" s="28"/>
      <c r="C2473" s="28" t="s">
        <v>5302</v>
      </c>
      <c r="D2473" s="29">
        <v>9793</v>
      </c>
      <c r="E2473" s="224"/>
      <c r="F2473" s="224"/>
      <c r="G2473" s="224"/>
      <c r="H2473" s="224"/>
      <c r="I2473" s="224"/>
      <c r="J2473" s="224"/>
      <c r="K2473" s="224"/>
      <c r="L2473" s="224"/>
      <c r="M2473" s="133"/>
      <c r="V2473" s="3" t="s">
        <v>2484</v>
      </c>
      <c r="W2473" s="4">
        <v>1755</v>
      </c>
      <c r="AD2473"/>
      <c r="AE2473"/>
    </row>
    <row r="2474" spans="1:31" x14ac:dyDescent="0.25">
      <c r="A2474" s="28" t="s">
        <v>12905</v>
      </c>
      <c r="B2474" s="28"/>
      <c r="C2474" s="28" t="s">
        <v>5303</v>
      </c>
      <c r="D2474" s="29">
        <v>9819</v>
      </c>
      <c r="E2474" s="224"/>
      <c r="F2474" s="224"/>
      <c r="G2474" s="224"/>
      <c r="H2474" s="224"/>
      <c r="I2474" s="224"/>
      <c r="J2474" s="224"/>
      <c r="K2474" s="224"/>
      <c r="L2474" s="224"/>
      <c r="M2474" s="133"/>
      <c r="V2474" s="3" t="s">
        <v>2485</v>
      </c>
      <c r="W2474" s="4">
        <v>1755</v>
      </c>
      <c r="AD2474"/>
      <c r="AE2474"/>
    </row>
    <row r="2475" spans="1:31" x14ac:dyDescent="0.25">
      <c r="A2475" s="28" t="s">
        <v>12906</v>
      </c>
      <c r="B2475" s="28"/>
      <c r="C2475" s="28" t="s">
        <v>5304</v>
      </c>
      <c r="D2475" s="29">
        <v>9807</v>
      </c>
      <c r="E2475" s="224"/>
      <c r="F2475" s="224"/>
      <c r="G2475" s="224"/>
      <c r="H2475" s="224"/>
      <c r="I2475" s="224"/>
      <c r="J2475" s="224"/>
      <c r="K2475" s="224"/>
      <c r="L2475" s="224"/>
      <c r="M2475" s="133"/>
      <c r="V2475" s="3" t="s">
        <v>2486</v>
      </c>
      <c r="W2475" s="4">
        <v>1755</v>
      </c>
      <c r="AD2475"/>
      <c r="AE2475"/>
    </row>
    <row r="2476" spans="1:31" x14ac:dyDescent="0.25">
      <c r="A2476" s="28" t="s">
        <v>12907</v>
      </c>
      <c r="B2476" s="28"/>
      <c r="C2476" s="28" t="s">
        <v>5305</v>
      </c>
      <c r="D2476" s="29">
        <v>9807</v>
      </c>
      <c r="E2476" s="224"/>
      <c r="F2476" s="224"/>
      <c r="G2476" s="224"/>
      <c r="H2476" s="224"/>
      <c r="I2476" s="224"/>
      <c r="J2476" s="224"/>
      <c r="K2476" s="224"/>
      <c r="L2476" s="224"/>
      <c r="M2476" s="133"/>
      <c r="V2476" s="3" t="s">
        <v>2487</v>
      </c>
      <c r="W2476" s="4">
        <v>1755</v>
      </c>
      <c r="AD2476"/>
      <c r="AE2476"/>
    </row>
    <row r="2477" spans="1:31" x14ac:dyDescent="0.25">
      <c r="A2477" s="28" t="s">
        <v>12908</v>
      </c>
      <c r="B2477" s="28"/>
      <c r="C2477" s="28" t="s">
        <v>5306</v>
      </c>
      <c r="D2477" s="29">
        <v>9807</v>
      </c>
      <c r="E2477" s="224"/>
      <c r="F2477" s="224"/>
      <c r="G2477" s="224"/>
      <c r="H2477" s="224"/>
      <c r="I2477" s="224"/>
      <c r="J2477" s="224"/>
      <c r="K2477" s="224"/>
      <c r="L2477" s="224"/>
      <c r="M2477" s="133"/>
      <c r="V2477" s="3" t="s">
        <v>2488</v>
      </c>
      <c r="W2477" s="4">
        <v>1755</v>
      </c>
      <c r="AD2477"/>
      <c r="AE2477"/>
    </row>
    <row r="2478" spans="1:31" x14ac:dyDescent="0.25">
      <c r="A2478" s="28" t="s">
        <v>12909</v>
      </c>
      <c r="B2478" s="28"/>
      <c r="C2478" s="28" t="s">
        <v>5307</v>
      </c>
      <c r="D2478" s="29">
        <v>9799</v>
      </c>
      <c r="E2478" s="224"/>
      <c r="F2478" s="224"/>
      <c r="G2478" s="224"/>
      <c r="H2478" s="224"/>
      <c r="I2478" s="224"/>
      <c r="J2478" s="224"/>
      <c r="K2478" s="224"/>
      <c r="L2478" s="224"/>
      <c r="M2478" s="133"/>
      <c r="V2478" s="3" t="s">
        <v>2489</v>
      </c>
      <c r="W2478" s="4">
        <v>1755</v>
      </c>
      <c r="AD2478"/>
      <c r="AE2478"/>
    </row>
    <row r="2479" spans="1:31" x14ac:dyDescent="0.25">
      <c r="A2479" s="28" t="s">
        <v>12910</v>
      </c>
      <c r="B2479" s="28"/>
      <c r="C2479" s="28" t="s">
        <v>5308</v>
      </c>
      <c r="D2479" s="29">
        <v>9818</v>
      </c>
      <c r="E2479" s="224"/>
      <c r="F2479" s="224"/>
      <c r="G2479" s="224"/>
      <c r="H2479" s="224"/>
      <c r="I2479" s="224"/>
      <c r="J2479" s="224"/>
      <c r="K2479" s="224"/>
      <c r="L2479" s="224"/>
      <c r="M2479" s="133"/>
      <c r="V2479" s="3" t="s">
        <v>2490</v>
      </c>
      <c r="W2479" s="4">
        <v>1755</v>
      </c>
      <c r="AD2479"/>
      <c r="AE2479"/>
    </row>
    <row r="2480" spans="1:31" x14ac:dyDescent="0.25">
      <c r="A2480" s="28" t="s">
        <v>12911</v>
      </c>
      <c r="B2480" s="28"/>
      <c r="C2480" s="28" t="s">
        <v>5309</v>
      </c>
      <c r="D2480" s="29">
        <v>9825</v>
      </c>
      <c r="E2480" s="224"/>
      <c r="F2480" s="224"/>
      <c r="G2480" s="224"/>
      <c r="H2480" s="224"/>
      <c r="I2480" s="224"/>
      <c r="J2480" s="224"/>
      <c r="K2480" s="224"/>
      <c r="L2480" s="224"/>
      <c r="M2480" s="133"/>
      <c r="V2480" s="3" t="s">
        <v>2491</v>
      </c>
      <c r="W2480" s="4">
        <v>1755</v>
      </c>
      <c r="AD2480"/>
      <c r="AE2480"/>
    </row>
    <row r="2481" spans="1:31" x14ac:dyDescent="0.25">
      <c r="A2481" s="28" t="s">
        <v>12912</v>
      </c>
      <c r="B2481" s="28"/>
      <c r="C2481" s="28" t="s">
        <v>5310</v>
      </c>
      <c r="D2481" s="29">
        <v>9867</v>
      </c>
      <c r="E2481" s="224"/>
      <c r="F2481" s="224"/>
      <c r="G2481" s="224"/>
      <c r="H2481" s="224"/>
      <c r="I2481" s="224"/>
      <c r="J2481" s="224"/>
      <c r="K2481" s="224"/>
      <c r="L2481" s="224"/>
      <c r="M2481" s="133"/>
      <c r="V2481" s="3" t="s">
        <v>2492</v>
      </c>
      <c r="W2481" s="4">
        <v>1755</v>
      </c>
      <c r="AD2481"/>
      <c r="AE2481"/>
    </row>
    <row r="2482" spans="1:31" x14ac:dyDescent="0.25">
      <c r="A2482" s="28" t="s">
        <v>12913</v>
      </c>
      <c r="B2482" s="28"/>
      <c r="C2482" s="28" t="s">
        <v>5311</v>
      </c>
      <c r="D2482" s="29">
        <v>9867</v>
      </c>
      <c r="E2482" s="224"/>
      <c r="F2482" s="224"/>
      <c r="G2482" s="224"/>
      <c r="H2482" s="224"/>
      <c r="I2482" s="224"/>
      <c r="J2482" s="224"/>
      <c r="K2482" s="224"/>
      <c r="L2482" s="224"/>
      <c r="M2482" s="133"/>
      <c r="V2482" s="3" t="s">
        <v>2493</v>
      </c>
      <c r="W2482" s="4">
        <v>1755</v>
      </c>
      <c r="AD2482"/>
      <c r="AE2482"/>
    </row>
    <row r="2483" spans="1:31" x14ac:dyDescent="0.25">
      <c r="A2483" s="28" t="s">
        <v>12914</v>
      </c>
      <c r="B2483" s="28"/>
      <c r="C2483" s="28" t="s">
        <v>5312</v>
      </c>
      <c r="D2483" s="29">
        <v>9867</v>
      </c>
      <c r="E2483" s="224"/>
      <c r="F2483" s="224"/>
      <c r="G2483" s="224"/>
      <c r="H2483" s="224"/>
      <c r="I2483" s="224"/>
      <c r="J2483" s="224"/>
      <c r="K2483" s="224"/>
      <c r="L2483" s="224"/>
      <c r="M2483" s="133"/>
      <c r="V2483" s="3" t="s">
        <v>2494</v>
      </c>
      <c r="W2483" s="4">
        <v>1755</v>
      </c>
      <c r="AD2483"/>
      <c r="AE2483"/>
    </row>
    <row r="2484" spans="1:31" x14ac:dyDescent="0.25">
      <c r="A2484" s="28" t="s">
        <v>12915</v>
      </c>
      <c r="B2484" s="28"/>
      <c r="C2484" s="28" t="s">
        <v>5313</v>
      </c>
      <c r="D2484" s="29">
        <v>9867</v>
      </c>
      <c r="E2484" s="224"/>
      <c r="F2484" s="224"/>
      <c r="G2484" s="224"/>
      <c r="H2484" s="224"/>
      <c r="I2484" s="224"/>
      <c r="J2484" s="224"/>
      <c r="K2484" s="224"/>
      <c r="L2484" s="224"/>
      <c r="M2484" s="133"/>
      <c r="V2484" s="3" t="s">
        <v>2495</v>
      </c>
      <c r="W2484" s="4">
        <v>1755</v>
      </c>
      <c r="AD2484"/>
      <c r="AE2484"/>
    </row>
    <row r="2485" spans="1:31" x14ac:dyDescent="0.25">
      <c r="A2485" s="28" t="s">
        <v>12916</v>
      </c>
      <c r="B2485" s="28"/>
      <c r="C2485" s="28" t="s">
        <v>5314</v>
      </c>
      <c r="D2485" s="29">
        <v>9893</v>
      </c>
      <c r="E2485" s="224"/>
      <c r="F2485" s="224"/>
      <c r="G2485" s="224"/>
      <c r="H2485" s="224"/>
      <c r="I2485" s="224"/>
      <c r="J2485" s="224"/>
      <c r="K2485" s="224"/>
      <c r="L2485" s="224"/>
      <c r="M2485" s="133"/>
      <c r="V2485" s="3" t="s">
        <v>2496</v>
      </c>
      <c r="W2485" s="4">
        <v>1755</v>
      </c>
      <c r="AD2485"/>
      <c r="AE2485"/>
    </row>
    <row r="2486" spans="1:31" x14ac:dyDescent="0.25">
      <c r="A2486" s="28" t="s">
        <v>12917</v>
      </c>
      <c r="B2486" s="28"/>
      <c r="C2486" s="28" t="s">
        <v>5315</v>
      </c>
      <c r="D2486" s="29">
        <v>9896</v>
      </c>
      <c r="E2486" s="224"/>
      <c r="F2486" s="224"/>
      <c r="G2486" s="224"/>
      <c r="H2486" s="224"/>
      <c r="I2486" s="224"/>
      <c r="J2486" s="224"/>
      <c r="K2486" s="224"/>
      <c r="L2486" s="224"/>
      <c r="M2486" s="133"/>
      <c r="V2486" s="3" t="s">
        <v>2497</v>
      </c>
      <c r="W2486" s="4">
        <v>1755</v>
      </c>
      <c r="AD2486"/>
      <c r="AE2486"/>
    </row>
    <row r="2487" spans="1:31" x14ac:dyDescent="0.25">
      <c r="A2487" s="28" t="s">
        <v>12918</v>
      </c>
      <c r="B2487" s="28"/>
      <c r="C2487" s="28" t="s">
        <v>5316</v>
      </c>
      <c r="D2487" s="29">
        <v>9896</v>
      </c>
      <c r="E2487" s="224"/>
      <c r="F2487" s="224"/>
      <c r="G2487" s="224"/>
      <c r="H2487" s="224"/>
      <c r="I2487" s="224"/>
      <c r="J2487" s="224"/>
      <c r="K2487" s="224"/>
      <c r="L2487" s="224"/>
      <c r="M2487" s="133"/>
      <c r="V2487" s="3" t="s">
        <v>2498</v>
      </c>
      <c r="W2487" s="4">
        <v>1755</v>
      </c>
      <c r="AD2487"/>
      <c r="AE2487"/>
    </row>
    <row r="2488" spans="1:31" x14ac:dyDescent="0.25">
      <c r="A2488" s="28" t="s">
        <v>12919</v>
      </c>
      <c r="B2488" s="28"/>
      <c r="C2488" s="28" t="s">
        <v>5317</v>
      </c>
      <c r="D2488" s="29">
        <v>9896</v>
      </c>
      <c r="E2488" s="224"/>
      <c r="F2488" s="224"/>
      <c r="G2488" s="224"/>
      <c r="H2488" s="224"/>
      <c r="I2488" s="224"/>
      <c r="J2488" s="224"/>
      <c r="K2488" s="224"/>
      <c r="L2488" s="224"/>
      <c r="M2488" s="133"/>
      <c r="V2488" s="3" t="s">
        <v>2499</v>
      </c>
      <c r="W2488" s="4">
        <v>1755</v>
      </c>
      <c r="AD2488"/>
      <c r="AE2488"/>
    </row>
    <row r="2489" spans="1:31" x14ac:dyDescent="0.25">
      <c r="A2489" s="28" t="s">
        <v>12920</v>
      </c>
      <c r="B2489" s="28"/>
      <c r="C2489" s="28" t="s">
        <v>5318</v>
      </c>
      <c r="D2489" s="29">
        <v>9966</v>
      </c>
      <c r="E2489" s="224"/>
      <c r="F2489" s="224"/>
      <c r="G2489" s="224"/>
      <c r="H2489" s="224"/>
      <c r="I2489" s="224"/>
      <c r="J2489" s="224"/>
      <c r="K2489" s="224"/>
      <c r="L2489" s="224"/>
      <c r="M2489" s="133"/>
      <c r="V2489" s="3" t="s">
        <v>2500</v>
      </c>
      <c r="W2489" s="4">
        <v>1755</v>
      </c>
      <c r="AD2489"/>
      <c r="AE2489"/>
    </row>
    <row r="2490" spans="1:31" x14ac:dyDescent="0.25">
      <c r="A2490" s="28" t="s">
        <v>12921</v>
      </c>
      <c r="B2490" s="28"/>
      <c r="C2490" s="28" t="s">
        <v>5319</v>
      </c>
      <c r="D2490" s="29">
        <v>9966</v>
      </c>
      <c r="E2490" s="224"/>
      <c r="F2490" s="224"/>
      <c r="G2490" s="224"/>
      <c r="H2490" s="224"/>
      <c r="I2490" s="224"/>
      <c r="J2490" s="224"/>
      <c r="K2490" s="224"/>
      <c r="L2490" s="224"/>
      <c r="M2490" s="133"/>
      <c r="V2490" s="3" t="s">
        <v>2501</v>
      </c>
      <c r="W2490" s="4">
        <v>1755</v>
      </c>
      <c r="AD2490"/>
      <c r="AE2490"/>
    </row>
    <row r="2491" spans="1:31" x14ac:dyDescent="0.25">
      <c r="A2491" s="28" t="s">
        <v>12922</v>
      </c>
      <c r="B2491" s="28"/>
      <c r="C2491" s="28" t="s">
        <v>5320</v>
      </c>
      <c r="D2491" s="29">
        <v>9966</v>
      </c>
      <c r="E2491" s="224"/>
      <c r="F2491" s="224"/>
      <c r="G2491" s="224"/>
      <c r="H2491" s="224"/>
      <c r="I2491" s="224"/>
      <c r="J2491" s="224"/>
      <c r="K2491" s="224"/>
      <c r="L2491" s="224"/>
      <c r="M2491" s="133"/>
      <c r="V2491" s="3" t="s">
        <v>2502</v>
      </c>
      <c r="W2491" s="4">
        <v>1755</v>
      </c>
      <c r="AD2491"/>
      <c r="AE2491"/>
    </row>
    <row r="2492" spans="1:31" x14ac:dyDescent="0.25">
      <c r="A2492" s="28" t="s">
        <v>12923</v>
      </c>
      <c r="B2492" s="28"/>
      <c r="C2492" s="28" t="s">
        <v>5321</v>
      </c>
      <c r="D2492" s="29">
        <v>9996</v>
      </c>
      <c r="E2492" s="224"/>
      <c r="F2492" s="224"/>
      <c r="G2492" s="224"/>
      <c r="H2492" s="224"/>
      <c r="I2492" s="224"/>
      <c r="J2492" s="224"/>
      <c r="K2492" s="224"/>
      <c r="L2492" s="224"/>
      <c r="M2492" s="133"/>
      <c r="V2492" s="3" t="s">
        <v>2503</v>
      </c>
      <c r="W2492" s="4">
        <v>1755</v>
      </c>
      <c r="AD2492"/>
      <c r="AE2492"/>
    </row>
    <row r="2493" spans="1:31" x14ac:dyDescent="0.25">
      <c r="A2493" s="28" t="s">
        <v>12924</v>
      </c>
      <c r="B2493" s="28"/>
      <c r="C2493" s="28" t="s">
        <v>5322</v>
      </c>
      <c r="D2493" s="29">
        <v>9988</v>
      </c>
      <c r="E2493" s="224"/>
      <c r="F2493" s="224"/>
      <c r="G2493" s="224"/>
      <c r="H2493" s="224"/>
      <c r="I2493" s="224"/>
      <c r="J2493" s="224"/>
      <c r="K2493" s="224"/>
      <c r="L2493" s="224"/>
      <c r="M2493" s="133"/>
      <c r="V2493" s="3" t="s">
        <v>2504</v>
      </c>
      <c r="W2493" s="4">
        <v>1755</v>
      </c>
      <c r="AD2493"/>
      <c r="AE2493"/>
    </row>
    <row r="2494" spans="1:31" x14ac:dyDescent="0.25">
      <c r="A2494" s="28" t="s">
        <v>12925</v>
      </c>
      <c r="B2494" s="28"/>
      <c r="C2494" s="28" t="s">
        <v>5323</v>
      </c>
      <c r="D2494" s="29">
        <v>9988</v>
      </c>
      <c r="E2494" s="224"/>
      <c r="F2494" s="224"/>
      <c r="G2494" s="224"/>
      <c r="H2494" s="224"/>
      <c r="I2494" s="224"/>
      <c r="J2494" s="224"/>
      <c r="K2494" s="224"/>
      <c r="L2494" s="224"/>
      <c r="M2494" s="133"/>
      <c r="V2494" s="3" t="s">
        <v>2505</v>
      </c>
      <c r="W2494" s="4">
        <v>1755</v>
      </c>
      <c r="AD2494"/>
      <c r="AE2494"/>
    </row>
    <row r="2495" spans="1:31" x14ac:dyDescent="0.25">
      <c r="A2495" s="28" t="s">
        <v>12926</v>
      </c>
      <c r="B2495" s="28"/>
      <c r="C2495" s="28" t="s">
        <v>5324</v>
      </c>
      <c r="D2495" s="29">
        <v>10019</v>
      </c>
      <c r="E2495" s="224"/>
      <c r="F2495" s="224"/>
      <c r="G2495" s="224"/>
      <c r="H2495" s="224"/>
      <c r="I2495" s="224"/>
      <c r="J2495" s="224"/>
      <c r="K2495" s="224"/>
      <c r="L2495" s="224"/>
      <c r="M2495" s="133"/>
      <c r="V2495" s="3" t="s">
        <v>2506</v>
      </c>
      <c r="W2495" s="4">
        <v>1755</v>
      </c>
      <c r="AD2495"/>
      <c r="AE2495"/>
    </row>
    <row r="2496" spans="1:31" x14ac:dyDescent="0.25">
      <c r="A2496" s="28" t="s">
        <v>12927</v>
      </c>
      <c r="B2496" s="28"/>
      <c r="C2496" s="28" t="s">
        <v>5325</v>
      </c>
      <c r="D2496" s="29">
        <v>9994</v>
      </c>
      <c r="E2496" s="224"/>
      <c r="F2496" s="224"/>
      <c r="G2496" s="224"/>
      <c r="H2496" s="224"/>
      <c r="I2496" s="224"/>
      <c r="J2496" s="224"/>
      <c r="K2496" s="224"/>
      <c r="L2496" s="224"/>
      <c r="M2496" s="133"/>
      <c r="V2496" s="3" t="s">
        <v>2507</v>
      </c>
      <c r="W2496" s="4">
        <v>1755</v>
      </c>
      <c r="AD2496"/>
      <c r="AE2496"/>
    </row>
    <row r="2497" spans="1:31" x14ac:dyDescent="0.25">
      <c r="A2497" s="28" t="s">
        <v>12928</v>
      </c>
      <c r="B2497" s="28"/>
      <c r="C2497" s="28" t="s">
        <v>5326</v>
      </c>
      <c r="D2497" s="29">
        <v>9994</v>
      </c>
      <c r="E2497" s="224"/>
      <c r="F2497" s="224"/>
      <c r="G2497" s="224"/>
      <c r="H2497" s="224"/>
      <c r="I2497" s="224"/>
      <c r="J2497" s="224"/>
      <c r="K2497" s="224"/>
      <c r="L2497" s="224"/>
      <c r="M2497" s="133"/>
      <c r="V2497" s="3" t="s">
        <v>2508</v>
      </c>
      <c r="W2497" s="4">
        <v>1755</v>
      </c>
      <c r="AD2497"/>
      <c r="AE2497"/>
    </row>
    <row r="2498" spans="1:31" x14ac:dyDescent="0.25">
      <c r="A2498" s="28" t="s">
        <v>12929</v>
      </c>
      <c r="B2498" s="28"/>
      <c r="C2498" s="28" t="s">
        <v>5327</v>
      </c>
      <c r="D2498" s="29">
        <v>9994</v>
      </c>
      <c r="E2498" s="224"/>
      <c r="F2498" s="224"/>
      <c r="G2498" s="224"/>
      <c r="H2498" s="224"/>
      <c r="I2498" s="224"/>
      <c r="J2498" s="224"/>
      <c r="K2498" s="224"/>
      <c r="L2498" s="224"/>
      <c r="M2498" s="133"/>
      <c r="V2498" s="3" t="s">
        <v>2509</v>
      </c>
      <c r="W2498" s="4">
        <v>1755</v>
      </c>
      <c r="AD2498"/>
      <c r="AE2498"/>
    </row>
    <row r="2499" spans="1:31" x14ac:dyDescent="0.25">
      <c r="A2499" s="28" t="s">
        <v>12930</v>
      </c>
      <c r="B2499" s="28"/>
      <c r="C2499" s="28" t="s">
        <v>5328</v>
      </c>
      <c r="D2499" s="29">
        <v>9944</v>
      </c>
      <c r="E2499" s="224"/>
      <c r="F2499" s="224"/>
      <c r="G2499" s="224"/>
      <c r="H2499" s="224"/>
      <c r="I2499" s="224"/>
      <c r="J2499" s="224"/>
      <c r="K2499" s="224"/>
      <c r="L2499" s="224"/>
      <c r="M2499" s="133"/>
      <c r="V2499" s="3" t="s">
        <v>2510</v>
      </c>
      <c r="W2499" s="4">
        <v>1755</v>
      </c>
      <c r="AD2499"/>
      <c r="AE2499"/>
    </row>
    <row r="2500" spans="1:31" x14ac:dyDescent="0.25">
      <c r="A2500" s="28" t="s">
        <v>12931</v>
      </c>
      <c r="B2500" s="28"/>
      <c r="C2500" s="28" t="s">
        <v>5329</v>
      </c>
      <c r="D2500" s="29">
        <v>9954</v>
      </c>
      <c r="E2500" s="224"/>
      <c r="F2500" s="224"/>
      <c r="G2500" s="224"/>
      <c r="H2500" s="224"/>
      <c r="I2500" s="224"/>
      <c r="J2500" s="224"/>
      <c r="K2500" s="224"/>
      <c r="L2500" s="224"/>
      <c r="M2500" s="133"/>
      <c r="V2500" s="3" t="s">
        <v>2511</v>
      </c>
      <c r="W2500" s="4">
        <v>1755</v>
      </c>
      <c r="AD2500"/>
      <c r="AE2500"/>
    </row>
    <row r="2501" spans="1:31" x14ac:dyDescent="0.25">
      <c r="A2501" s="28" t="s">
        <v>12932</v>
      </c>
      <c r="B2501" s="28"/>
      <c r="C2501" s="28" t="s">
        <v>5330</v>
      </c>
      <c r="D2501" s="29">
        <v>9928</v>
      </c>
      <c r="E2501" s="224"/>
      <c r="F2501" s="224"/>
      <c r="G2501" s="224"/>
      <c r="H2501" s="224"/>
      <c r="I2501" s="224"/>
      <c r="J2501" s="224"/>
      <c r="K2501" s="224"/>
      <c r="L2501" s="224"/>
      <c r="M2501" s="133"/>
      <c r="V2501" s="3" t="s">
        <v>2512</v>
      </c>
      <c r="W2501" s="4">
        <v>1755</v>
      </c>
      <c r="AD2501"/>
      <c r="AE2501"/>
    </row>
    <row r="2502" spans="1:31" x14ac:dyDescent="0.25">
      <c r="A2502" s="28" t="s">
        <v>12933</v>
      </c>
      <c r="B2502" s="28"/>
      <c r="C2502" s="28" t="s">
        <v>5331</v>
      </c>
      <c r="D2502" s="29">
        <v>9852</v>
      </c>
      <c r="E2502" s="224"/>
      <c r="F2502" s="224"/>
      <c r="G2502" s="224"/>
      <c r="H2502" s="224"/>
      <c r="I2502" s="224"/>
      <c r="J2502" s="224"/>
      <c r="K2502" s="224"/>
      <c r="L2502" s="224"/>
      <c r="M2502" s="133"/>
      <c r="V2502" s="3" t="s">
        <v>2513</v>
      </c>
      <c r="W2502" s="4">
        <v>1755</v>
      </c>
      <c r="AD2502"/>
      <c r="AE2502"/>
    </row>
    <row r="2503" spans="1:31" x14ac:dyDescent="0.25">
      <c r="A2503" s="28" t="s">
        <v>12934</v>
      </c>
      <c r="B2503" s="28"/>
      <c r="C2503" s="28" t="s">
        <v>5332</v>
      </c>
      <c r="D2503" s="29">
        <v>9800</v>
      </c>
      <c r="E2503" s="224"/>
      <c r="F2503" s="224"/>
      <c r="G2503" s="224"/>
      <c r="H2503" s="224"/>
      <c r="I2503" s="224"/>
      <c r="J2503" s="224"/>
      <c r="K2503" s="224"/>
      <c r="L2503" s="224"/>
      <c r="M2503" s="133"/>
      <c r="V2503" s="3" t="s">
        <v>2514</v>
      </c>
      <c r="W2503" s="4">
        <v>1755</v>
      </c>
      <c r="AD2503"/>
      <c r="AE2503"/>
    </row>
    <row r="2504" spans="1:31" x14ac:dyDescent="0.25">
      <c r="A2504" s="28" t="s">
        <v>12935</v>
      </c>
      <c r="B2504" s="28"/>
      <c r="C2504" s="28" t="s">
        <v>5333</v>
      </c>
      <c r="D2504" s="29">
        <v>9800</v>
      </c>
      <c r="E2504" s="224"/>
      <c r="F2504" s="224"/>
      <c r="G2504" s="224"/>
      <c r="H2504" s="224"/>
      <c r="I2504" s="224"/>
      <c r="J2504" s="224"/>
      <c r="K2504" s="224"/>
      <c r="L2504" s="224"/>
      <c r="M2504" s="133"/>
      <c r="V2504" s="3" t="s">
        <v>2515</v>
      </c>
      <c r="W2504" s="4">
        <v>1755</v>
      </c>
      <c r="AD2504"/>
      <c r="AE2504"/>
    </row>
    <row r="2505" spans="1:31" x14ac:dyDescent="0.25">
      <c r="A2505" s="28" t="s">
        <v>12936</v>
      </c>
      <c r="B2505" s="28"/>
      <c r="C2505" s="28" t="s">
        <v>5334</v>
      </c>
      <c r="D2505" s="29">
        <v>9800</v>
      </c>
      <c r="E2505" s="224"/>
      <c r="F2505" s="224"/>
      <c r="G2505" s="224"/>
      <c r="H2505" s="224"/>
      <c r="I2505" s="224"/>
      <c r="J2505" s="224"/>
      <c r="K2505" s="224"/>
      <c r="L2505" s="224"/>
      <c r="M2505" s="133"/>
      <c r="V2505" s="3" t="s">
        <v>2516</v>
      </c>
      <c r="W2505" s="4">
        <v>1755</v>
      </c>
      <c r="AD2505"/>
      <c r="AE2505"/>
    </row>
    <row r="2506" spans="1:31" x14ac:dyDescent="0.25">
      <c r="A2506" s="28" t="s">
        <v>12937</v>
      </c>
      <c r="B2506" s="28"/>
      <c r="C2506" s="28" t="s">
        <v>5335</v>
      </c>
      <c r="D2506" s="29">
        <v>9800</v>
      </c>
      <c r="E2506" s="224"/>
      <c r="F2506" s="224"/>
      <c r="G2506" s="224"/>
      <c r="H2506" s="224"/>
      <c r="I2506" s="224"/>
      <c r="J2506" s="224"/>
      <c r="K2506" s="224"/>
      <c r="L2506" s="224"/>
      <c r="M2506" s="133"/>
      <c r="V2506" s="3" t="s">
        <v>2517</v>
      </c>
      <c r="W2506" s="4">
        <v>1755</v>
      </c>
      <c r="AD2506"/>
      <c r="AE2506"/>
    </row>
    <row r="2507" spans="1:31" x14ac:dyDescent="0.25">
      <c r="A2507" s="28" t="s">
        <v>12938</v>
      </c>
      <c r="B2507" s="28"/>
      <c r="C2507" s="28" t="s">
        <v>5336</v>
      </c>
      <c r="D2507" s="29">
        <v>9680</v>
      </c>
      <c r="E2507" s="224"/>
      <c r="F2507" s="224"/>
      <c r="G2507" s="224"/>
      <c r="H2507" s="224"/>
      <c r="I2507" s="224"/>
      <c r="J2507" s="224"/>
      <c r="K2507" s="224"/>
      <c r="L2507" s="224"/>
      <c r="M2507" s="133"/>
      <c r="V2507" s="3" t="s">
        <v>2518</v>
      </c>
      <c r="W2507" s="4">
        <v>1755</v>
      </c>
      <c r="AD2507"/>
      <c r="AE2507"/>
    </row>
    <row r="2508" spans="1:31" x14ac:dyDescent="0.25">
      <c r="A2508" s="28" t="s">
        <v>12939</v>
      </c>
      <c r="B2508" s="28"/>
      <c r="C2508" s="28" t="s">
        <v>5337</v>
      </c>
      <c r="D2508" s="29">
        <v>9670</v>
      </c>
      <c r="E2508" s="224"/>
      <c r="F2508" s="224"/>
      <c r="G2508" s="224"/>
      <c r="H2508" s="224"/>
      <c r="I2508" s="224"/>
      <c r="J2508" s="224"/>
      <c r="K2508" s="224"/>
      <c r="L2508" s="224"/>
      <c r="M2508" s="133"/>
      <c r="V2508" s="3" t="s">
        <v>2519</v>
      </c>
      <c r="W2508" s="4">
        <v>1755</v>
      </c>
      <c r="AD2508"/>
      <c r="AE2508"/>
    </row>
    <row r="2509" spans="1:31" x14ac:dyDescent="0.25">
      <c r="A2509" s="28" t="s">
        <v>12940</v>
      </c>
      <c r="B2509" s="28"/>
      <c r="C2509" s="28" t="s">
        <v>5338</v>
      </c>
      <c r="D2509" s="29">
        <v>9670</v>
      </c>
      <c r="E2509" s="224"/>
      <c r="F2509" s="224"/>
      <c r="G2509" s="224"/>
      <c r="H2509" s="224"/>
      <c r="I2509" s="224"/>
      <c r="J2509" s="224"/>
      <c r="K2509" s="224"/>
      <c r="L2509" s="224"/>
      <c r="M2509" s="133"/>
      <c r="V2509" s="3" t="s">
        <v>2520</v>
      </c>
      <c r="W2509" s="4">
        <v>1755</v>
      </c>
      <c r="AD2509"/>
      <c r="AE2509"/>
    </row>
    <row r="2510" spans="1:31" x14ac:dyDescent="0.25">
      <c r="A2510" s="28" t="s">
        <v>12941</v>
      </c>
      <c r="B2510" s="28"/>
      <c r="C2510" s="28" t="s">
        <v>5339</v>
      </c>
      <c r="D2510" s="29">
        <v>9698</v>
      </c>
      <c r="E2510" s="224"/>
      <c r="F2510" s="224"/>
      <c r="G2510" s="224"/>
      <c r="H2510" s="224"/>
      <c r="I2510" s="224"/>
      <c r="J2510" s="224"/>
      <c r="K2510" s="224"/>
      <c r="L2510" s="224"/>
      <c r="M2510" s="133"/>
      <c r="V2510" s="3" t="s">
        <v>2521</v>
      </c>
      <c r="W2510" s="4">
        <v>1755</v>
      </c>
      <c r="AD2510"/>
      <c r="AE2510"/>
    </row>
    <row r="2511" spans="1:31" x14ac:dyDescent="0.25">
      <c r="A2511" s="28" t="s">
        <v>12942</v>
      </c>
      <c r="B2511" s="28"/>
      <c r="C2511" s="28" t="s">
        <v>5340</v>
      </c>
      <c r="D2511" s="29">
        <v>9698</v>
      </c>
      <c r="E2511" s="224"/>
      <c r="F2511" s="224"/>
      <c r="G2511" s="224"/>
      <c r="H2511" s="224"/>
      <c r="I2511" s="224"/>
      <c r="J2511" s="224"/>
      <c r="K2511" s="224"/>
      <c r="L2511" s="224"/>
      <c r="M2511" s="133"/>
      <c r="V2511" s="3" t="s">
        <v>2522</v>
      </c>
      <c r="W2511" s="4">
        <v>1755</v>
      </c>
      <c r="AD2511"/>
      <c r="AE2511"/>
    </row>
    <row r="2512" spans="1:31" x14ac:dyDescent="0.25">
      <c r="A2512" s="28" t="s">
        <v>12943</v>
      </c>
      <c r="B2512" s="28"/>
      <c r="C2512" s="28" t="s">
        <v>5341</v>
      </c>
      <c r="D2512" s="29">
        <v>9699</v>
      </c>
      <c r="E2512" s="224"/>
      <c r="F2512" s="224"/>
      <c r="G2512" s="224"/>
      <c r="H2512" s="224"/>
      <c r="I2512" s="224"/>
      <c r="J2512" s="224"/>
      <c r="K2512" s="224"/>
      <c r="L2512" s="224"/>
      <c r="M2512" s="133"/>
      <c r="V2512" s="3" t="s">
        <v>2523</v>
      </c>
      <c r="W2512" s="4">
        <v>1755</v>
      </c>
      <c r="AD2512"/>
      <c r="AE2512"/>
    </row>
    <row r="2513" spans="1:31" x14ac:dyDescent="0.25">
      <c r="A2513" s="28" t="s">
        <v>12944</v>
      </c>
      <c r="B2513" s="28"/>
      <c r="C2513" s="28" t="s">
        <v>5342</v>
      </c>
      <c r="D2513" s="29">
        <v>9678</v>
      </c>
      <c r="E2513" s="224"/>
      <c r="F2513" s="224"/>
      <c r="G2513" s="224"/>
      <c r="H2513" s="224"/>
      <c r="I2513" s="224"/>
      <c r="J2513" s="224"/>
      <c r="K2513" s="224"/>
      <c r="L2513" s="224"/>
      <c r="M2513" s="133"/>
      <c r="V2513" s="3" t="s">
        <v>2524</v>
      </c>
      <c r="W2513" s="4">
        <v>1755</v>
      </c>
      <c r="AD2513"/>
      <c r="AE2513"/>
    </row>
    <row r="2514" spans="1:31" x14ac:dyDescent="0.25">
      <c r="A2514" s="28" t="s">
        <v>12945</v>
      </c>
      <c r="B2514" s="28"/>
      <c r="C2514" s="28" t="s">
        <v>5343</v>
      </c>
      <c r="D2514" s="29">
        <v>9609</v>
      </c>
      <c r="E2514" s="224"/>
      <c r="F2514" s="224"/>
      <c r="G2514" s="224"/>
      <c r="H2514" s="224"/>
      <c r="I2514" s="224"/>
      <c r="J2514" s="224"/>
      <c r="K2514" s="224"/>
      <c r="L2514" s="224"/>
      <c r="M2514" s="133"/>
      <c r="V2514" s="3" t="s">
        <v>2525</v>
      </c>
      <c r="W2514" s="4">
        <v>1755</v>
      </c>
      <c r="AD2514"/>
      <c r="AE2514"/>
    </row>
    <row r="2515" spans="1:31" x14ac:dyDescent="0.25">
      <c r="A2515" s="28" t="s">
        <v>12946</v>
      </c>
      <c r="B2515" s="28"/>
      <c r="C2515" s="28" t="s">
        <v>5344</v>
      </c>
      <c r="D2515" s="29">
        <v>9560</v>
      </c>
      <c r="E2515" s="224"/>
      <c r="F2515" s="224"/>
      <c r="G2515" s="224"/>
      <c r="H2515" s="224"/>
      <c r="I2515" s="224"/>
      <c r="J2515" s="224"/>
      <c r="K2515" s="224"/>
      <c r="L2515" s="224"/>
      <c r="M2515" s="133"/>
      <c r="V2515" s="3" t="s">
        <v>2526</v>
      </c>
      <c r="W2515" s="4">
        <v>1755</v>
      </c>
      <c r="AD2515"/>
      <c r="AE2515"/>
    </row>
    <row r="2516" spans="1:31" x14ac:dyDescent="0.25">
      <c r="A2516" s="28" t="s">
        <v>12947</v>
      </c>
      <c r="B2516" s="28"/>
      <c r="C2516" s="28" t="s">
        <v>5345</v>
      </c>
      <c r="D2516" s="29">
        <v>9574</v>
      </c>
      <c r="E2516" s="224"/>
      <c r="F2516" s="224"/>
      <c r="G2516" s="224"/>
      <c r="H2516" s="224"/>
      <c r="I2516" s="224"/>
      <c r="J2516" s="224"/>
      <c r="K2516" s="224"/>
      <c r="L2516" s="224"/>
      <c r="M2516" s="133"/>
      <c r="V2516" s="3" t="s">
        <v>2527</v>
      </c>
      <c r="W2516" s="4">
        <v>1755</v>
      </c>
      <c r="AD2516"/>
      <c r="AE2516"/>
    </row>
    <row r="2517" spans="1:31" x14ac:dyDescent="0.25">
      <c r="A2517" s="28" t="s">
        <v>12948</v>
      </c>
      <c r="B2517" s="28"/>
      <c r="C2517" s="28" t="s">
        <v>5346</v>
      </c>
      <c r="D2517" s="29">
        <v>9569</v>
      </c>
      <c r="E2517" s="224"/>
      <c r="F2517" s="224"/>
      <c r="G2517" s="224"/>
      <c r="H2517" s="224"/>
      <c r="I2517" s="224"/>
      <c r="J2517" s="224"/>
      <c r="K2517" s="224"/>
      <c r="L2517" s="224"/>
      <c r="M2517" s="133"/>
      <c r="V2517" s="3" t="s">
        <v>2528</v>
      </c>
      <c r="W2517" s="4">
        <v>1755</v>
      </c>
      <c r="AD2517"/>
      <c r="AE2517"/>
    </row>
    <row r="2518" spans="1:31" x14ac:dyDescent="0.25">
      <c r="A2518" s="28" t="s">
        <v>12949</v>
      </c>
      <c r="B2518" s="28"/>
      <c r="C2518" s="28" t="s">
        <v>5347</v>
      </c>
      <c r="D2518" s="29">
        <v>9569</v>
      </c>
      <c r="E2518" s="224"/>
      <c r="F2518" s="224"/>
      <c r="G2518" s="224"/>
      <c r="H2518" s="224"/>
      <c r="I2518" s="224"/>
      <c r="J2518" s="224"/>
      <c r="K2518" s="224"/>
      <c r="L2518" s="224"/>
      <c r="M2518" s="133"/>
      <c r="V2518" s="3" t="s">
        <v>2529</v>
      </c>
      <c r="W2518" s="4">
        <v>1755</v>
      </c>
      <c r="AD2518"/>
      <c r="AE2518"/>
    </row>
    <row r="2519" spans="1:31" x14ac:dyDescent="0.25">
      <c r="A2519" s="28" t="s">
        <v>12950</v>
      </c>
      <c r="B2519" s="28"/>
      <c r="C2519" s="28" t="s">
        <v>5348</v>
      </c>
      <c r="D2519" s="29">
        <v>9569</v>
      </c>
      <c r="E2519" s="224"/>
      <c r="F2519" s="224"/>
      <c r="G2519" s="224"/>
      <c r="H2519" s="224"/>
      <c r="I2519" s="224"/>
      <c r="J2519" s="224"/>
      <c r="K2519" s="224"/>
      <c r="L2519" s="224"/>
      <c r="M2519" s="133"/>
      <c r="V2519" s="3" t="s">
        <v>2530</v>
      </c>
      <c r="W2519" s="4">
        <v>1755</v>
      </c>
      <c r="AD2519"/>
      <c r="AE2519"/>
    </row>
    <row r="2520" spans="1:31" x14ac:dyDescent="0.25">
      <c r="A2520" s="28" t="s">
        <v>12951</v>
      </c>
      <c r="B2520" s="28"/>
      <c r="C2520" s="28" t="s">
        <v>5349</v>
      </c>
      <c r="D2520" s="29">
        <v>9568</v>
      </c>
      <c r="E2520" s="224"/>
      <c r="F2520" s="224"/>
      <c r="G2520" s="224"/>
      <c r="H2520" s="224"/>
      <c r="I2520" s="224"/>
      <c r="J2520" s="224"/>
      <c r="K2520" s="224"/>
      <c r="L2520" s="224"/>
      <c r="M2520" s="133"/>
      <c r="V2520" s="3" t="s">
        <v>2531</v>
      </c>
      <c r="W2520" s="4">
        <v>1755</v>
      </c>
      <c r="AD2520"/>
      <c r="AE2520"/>
    </row>
    <row r="2521" spans="1:31" x14ac:dyDescent="0.25">
      <c r="A2521" s="28" t="s">
        <v>12952</v>
      </c>
      <c r="B2521" s="28"/>
      <c r="C2521" s="28" t="s">
        <v>5350</v>
      </c>
      <c r="D2521" s="29">
        <v>9579</v>
      </c>
      <c r="E2521" s="224"/>
      <c r="F2521" s="224"/>
      <c r="G2521" s="224"/>
      <c r="H2521" s="224"/>
      <c r="I2521" s="224"/>
      <c r="J2521" s="224"/>
      <c r="K2521" s="224"/>
      <c r="L2521" s="224"/>
      <c r="M2521" s="133"/>
      <c r="V2521" s="3" t="s">
        <v>2532</v>
      </c>
      <c r="W2521" s="4">
        <v>1755</v>
      </c>
      <c r="AD2521"/>
      <c r="AE2521"/>
    </row>
    <row r="2522" spans="1:31" x14ac:dyDescent="0.25">
      <c r="A2522" s="28" t="s">
        <v>12953</v>
      </c>
      <c r="B2522" s="28"/>
      <c r="C2522" s="28" t="s">
        <v>5351</v>
      </c>
      <c r="D2522" s="29">
        <v>9579</v>
      </c>
      <c r="E2522" s="224"/>
      <c r="F2522" s="224"/>
      <c r="G2522" s="224"/>
      <c r="H2522" s="224"/>
      <c r="I2522" s="224"/>
      <c r="J2522" s="224"/>
      <c r="K2522" s="224"/>
      <c r="L2522" s="224"/>
      <c r="M2522" s="133"/>
      <c r="V2522" s="3" t="s">
        <v>2533</v>
      </c>
      <c r="W2522" s="4">
        <v>1755</v>
      </c>
      <c r="AD2522"/>
      <c r="AE2522"/>
    </row>
    <row r="2523" spans="1:31" x14ac:dyDescent="0.25">
      <c r="A2523" s="28" t="s">
        <v>12954</v>
      </c>
      <c r="B2523" s="28"/>
      <c r="C2523" s="28" t="s">
        <v>5352</v>
      </c>
      <c r="D2523" s="29">
        <v>9568</v>
      </c>
      <c r="E2523" s="224"/>
      <c r="F2523" s="224"/>
      <c r="G2523" s="224"/>
      <c r="H2523" s="224"/>
      <c r="I2523" s="224"/>
      <c r="J2523" s="224"/>
      <c r="K2523" s="224"/>
      <c r="L2523" s="224"/>
      <c r="M2523" s="133"/>
      <c r="V2523" s="3" t="s">
        <v>2534</v>
      </c>
      <c r="W2523" s="4">
        <v>1755</v>
      </c>
      <c r="AD2523"/>
      <c r="AE2523"/>
    </row>
    <row r="2524" spans="1:31" x14ac:dyDescent="0.25">
      <c r="A2524" s="28" t="s">
        <v>12955</v>
      </c>
      <c r="B2524" s="28"/>
      <c r="C2524" s="28" t="s">
        <v>5353</v>
      </c>
      <c r="D2524" s="29">
        <v>9578</v>
      </c>
      <c r="E2524" s="224"/>
      <c r="F2524" s="224"/>
      <c r="G2524" s="224"/>
      <c r="H2524" s="224"/>
      <c r="I2524" s="224"/>
      <c r="J2524" s="224"/>
      <c r="K2524" s="224"/>
      <c r="L2524" s="224"/>
      <c r="M2524" s="133"/>
      <c r="V2524" s="3" t="s">
        <v>2535</v>
      </c>
      <c r="W2524" s="4">
        <v>1755</v>
      </c>
      <c r="AD2524"/>
      <c r="AE2524"/>
    </row>
    <row r="2525" spans="1:31" x14ac:dyDescent="0.25">
      <c r="A2525" s="28" t="s">
        <v>12956</v>
      </c>
      <c r="B2525" s="28"/>
      <c r="C2525" s="28" t="s">
        <v>5354</v>
      </c>
      <c r="D2525" s="29">
        <v>9578</v>
      </c>
      <c r="E2525" s="224"/>
      <c r="F2525" s="224"/>
      <c r="G2525" s="224"/>
      <c r="H2525" s="224"/>
      <c r="I2525" s="224"/>
      <c r="J2525" s="224"/>
      <c r="K2525" s="224"/>
      <c r="L2525" s="224"/>
      <c r="M2525" s="133"/>
      <c r="V2525" s="3" t="s">
        <v>2536</v>
      </c>
      <c r="W2525" s="4">
        <v>1755</v>
      </c>
      <c r="AD2525"/>
      <c r="AE2525"/>
    </row>
    <row r="2526" spans="1:31" x14ac:dyDescent="0.25">
      <c r="A2526" s="28" t="s">
        <v>12957</v>
      </c>
      <c r="B2526" s="28"/>
      <c r="C2526" s="28" t="s">
        <v>5355</v>
      </c>
      <c r="D2526" s="29">
        <v>9578</v>
      </c>
      <c r="E2526" s="224"/>
      <c r="F2526" s="224"/>
      <c r="G2526" s="224"/>
      <c r="H2526" s="224"/>
      <c r="I2526" s="224"/>
      <c r="J2526" s="224"/>
      <c r="K2526" s="224"/>
      <c r="L2526" s="224"/>
      <c r="M2526" s="133"/>
      <c r="V2526" s="3" t="s">
        <v>2537</v>
      </c>
      <c r="W2526" s="4">
        <v>1755</v>
      </c>
      <c r="AD2526"/>
      <c r="AE2526"/>
    </row>
    <row r="2527" spans="1:31" x14ac:dyDescent="0.25">
      <c r="A2527" s="28" t="s">
        <v>12958</v>
      </c>
      <c r="B2527" s="28"/>
      <c r="C2527" s="28" t="s">
        <v>5356</v>
      </c>
      <c r="D2527" s="29">
        <v>9643</v>
      </c>
      <c r="E2527" s="224"/>
      <c r="F2527" s="224"/>
      <c r="G2527" s="224"/>
      <c r="H2527" s="224"/>
      <c r="I2527" s="224"/>
      <c r="J2527" s="224"/>
      <c r="K2527" s="224"/>
      <c r="L2527" s="224"/>
      <c r="M2527" s="133"/>
      <c r="V2527" s="3" t="s">
        <v>2538</v>
      </c>
      <c r="W2527" s="4">
        <v>1755</v>
      </c>
      <c r="AD2527"/>
      <c r="AE2527"/>
    </row>
    <row r="2528" spans="1:31" x14ac:dyDescent="0.25">
      <c r="A2528" s="28" t="s">
        <v>12959</v>
      </c>
      <c r="B2528" s="28"/>
      <c r="C2528" s="28" t="s">
        <v>5357</v>
      </c>
      <c r="D2528" s="29">
        <v>9643</v>
      </c>
      <c r="E2528" s="224"/>
      <c r="F2528" s="224"/>
      <c r="G2528" s="224"/>
      <c r="H2528" s="224"/>
      <c r="I2528" s="224"/>
      <c r="J2528" s="224"/>
      <c r="K2528" s="224"/>
      <c r="L2528" s="224"/>
      <c r="M2528" s="133"/>
      <c r="V2528" s="3" t="s">
        <v>2539</v>
      </c>
      <c r="W2528" s="4">
        <v>1755</v>
      </c>
      <c r="AD2528"/>
      <c r="AE2528"/>
    </row>
    <row r="2529" spans="1:31" x14ac:dyDescent="0.25">
      <c r="A2529" s="28" t="s">
        <v>12960</v>
      </c>
      <c r="B2529" s="28"/>
      <c r="C2529" s="28" t="s">
        <v>5358</v>
      </c>
      <c r="D2529" s="29">
        <v>9673</v>
      </c>
      <c r="E2529" s="224"/>
      <c r="F2529" s="224"/>
      <c r="G2529" s="224"/>
      <c r="H2529" s="224"/>
      <c r="I2529" s="224"/>
      <c r="J2529" s="224"/>
      <c r="K2529" s="224"/>
      <c r="L2529" s="224"/>
      <c r="M2529" s="133"/>
      <c r="V2529" s="3" t="s">
        <v>2540</v>
      </c>
      <c r="W2529" s="4">
        <v>1755</v>
      </c>
      <c r="AD2529"/>
      <c r="AE2529"/>
    </row>
    <row r="2530" spans="1:31" x14ac:dyDescent="0.25">
      <c r="A2530" s="28" t="s">
        <v>12961</v>
      </c>
      <c r="B2530" s="28"/>
      <c r="C2530" s="28" t="s">
        <v>5359</v>
      </c>
      <c r="D2530" s="29">
        <v>9676</v>
      </c>
      <c r="E2530" s="224"/>
      <c r="F2530" s="224"/>
      <c r="G2530" s="224"/>
      <c r="H2530" s="224"/>
      <c r="I2530" s="224"/>
      <c r="J2530" s="224"/>
      <c r="K2530" s="224"/>
      <c r="L2530" s="224"/>
      <c r="M2530" s="133"/>
      <c r="V2530" s="3" t="s">
        <v>2541</v>
      </c>
      <c r="W2530" s="4">
        <v>1755</v>
      </c>
      <c r="AD2530"/>
      <c r="AE2530"/>
    </row>
    <row r="2531" spans="1:31" x14ac:dyDescent="0.25">
      <c r="A2531" s="28" t="s">
        <v>12962</v>
      </c>
      <c r="B2531" s="28"/>
      <c r="C2531" s="28" t="s">
        <v>5360</v>
      </c>
      <c r="D2531" s="29">
        <v>9488</v>
      </c>
      <c r="E2531" s="224"/>
      <c r="F2531" s="224"/>
      <c r="G2531" s="224"/>
      <c r="H2531" s="224"/>
      <c r="I2531" s="224"/>
      <c r="J2531" s="224"/>
      <c r="K2531" s="224"/>
      <c r="L2531" s="224"/>
      <c r="M2531" s="133"/>
      <c r="V2531" s="3" t="s">
        <v>2542</v>
      </c>
      <c r="W2531" s="4">
        <v>1755</v>
      </c>
      <c r="AD2531"/>
      <c r="AE2531"/>
    </row>
    <row r="2532" spans="1:31" x14ac:dyDescent="0.25">
      <c r="A2532" s="28" t="s">
        <v>12963</v>
      </c>
      <c r="B2532" s="28"/>
      <c r="C2532" s="28" t="s">
        <v>5361</v>
      </c>
      <c r="D2532" s="29">
        <v>9679</v>
      </c>
      <c r="E2532" s="224"/>
      <c r="F2532" s="224"/>
      <c r="G2532" s="224"/>
      <c r="H2532" s="224"/>
      <c r="I2532" s="224"/>
      <c r="J2532" s="224"/>
      <c r="K2532" s="224"/>
      <c r="L2532" s="224"/>
      <c r="M2532" s="133"/>
      <c r="V2532" s="3" t="s">
        <v>2543</v>
      </c>
      <c r="W2532" s="4">
        <v>1755</v>
      </c>
      <c r="AD2532"/>
      <c r="AE2532"/>
    </row>
    <row r="2533" spans="1:31" x14ac:dyDescent="0.25">
      <c r="A2533" s="28" t="s">
        <v>12964</v>
      </c>
      <c r="B2533" s="28"/>
      <c r="C2533" s="28" t="s">
        <v>5362</v>
      </c>
      <c r="D2533" s="29">
        <v>9679</v>
      </c>
      <c r="E2533" s="224"/>
      <c r="F2533" s="224"/>
      <c r="G2533" s="224"/>
      <c r="H2533" s="224"/>
      <c r="I2533" s="224"/>
      <c r="J2533" s="224"/>
      <c r="K2533" s="224"/>
      <c r="L2533" s="224"/>
      <c r="M2533" s="133"/>
      <c r="V2533" s="3" t="s">
        <v>2544</v>
      </c>
      <c r="W2533" s="4">
        <v>1755</v>
      </c>
      <c r="AD2533"/>
      <c r="AE2533"/>
    </row>
    <row r="2534" spans="1:31" x14ac:dyDescent="0.25">
      <c r="A2534" s="28" t="s">
        <v>12965</v>
      </c>
      <c r="B2534" s="28"/>
      <c r="C2534" s="28" t="s">
        <v>5363</v>
      </c>
      <c r="D2534" s="29">
        <v>9703</v>
      </c>
      <c r="E2534" s="224"/>
      <c r="F2534" s="224"/>
      <c r="G2534" s="224"/>
      <c r="H2534" s="224"/>
      <c r="I2534" s="224"/>
      <c r="J2534" s="224"/>
      <c r="K2534" s="224"/>
      <c r="L2534" s="224"/>
      <c r="M2534" s="133"/>
      <c r="V2534" s="3" t="s">
        <v>2545</v>
      </c>
      <c r="W2534" s="4">
        <v>1755</v>
      </c>
      <c r="AD2534"/>
      <c r="AE2534"/>
    </row>
    <row r="2535" spans="1:31" x14ac:dyDescent="0.25">
      <c r="A2535" s="28" t="s">
        <v>12966</v>
      </c>
      <c r="B2535" s="28"/>
      <c r="C2535" s="28" t="s">
        <v>5364</v>
      </c>
      <c r="D2535" s="29">
        <v>9772</v>
      </c>
      <c r="E2535" s="224"/>
      <c r="F2535" s="224"/>
      <c r="G2535" s="224"/>
      <c r="H2535" s="224"/>
      <c r="I2535" s="224"/>
      <c r="J2535" s="224"/>
      <c r="K2535" s="224"/>
      <c r="L2535" s="224"/>
      <c r="M2535" s="133"/>
      <c r="V2535" s="3" t="s">
        <v>2546</v>
      </c>
      <c r="W2535" s="4">
        <v>1755</v>
      </c>
      <c r="AD2535"/>
      <c r="AE2535"/>
    </row>
    <row r="2536" spans="1:31" x14ac:dyDescent="0.25">
      <c r="A2536" s="28" t="s">
        <v>12967</v>
      </c>
      <c r="B2536" s="28"/>
      <c r="C2536" s="28" t="s">
        <v>5365</v>
      </c>
      <c r="D2536" s="29">
        <v>9766</v>
      </c>
      <c r="E2536" s="224"/>
      <c r="F2536" s="224"/>
      <c r="G2536" s="224"/>
      <c r="H2536" s="224"/>
      <c r="I2536" s="224"/>
      <c r="J2536" s="224"/>
      <c r="K2536" s="224"/>
      <c r="L2536" s="224"/>
      <c r="M2536" s="133"/>
      <c r="V2536" s="3" t="s">
        <v>2547</v>
      </c>
      <c r="W2536" s="4">
        <v>1755</v>
      </c>
      <c r="AD2536"/>
      <c r="AE2536"/>
    </row>
    <row r="2537" spans="1:31" x14ac:dyDescent="0.25">
      <c r="A2537" s="28" t="s">
        <v>12968</v>
      </c>
      <c r="B2537" s="28"/>
      <c r="C2537" s="28" t="s">
        <v>5366</v>
      </c>
      <c r="D2537" s="29">
        <v>9823</v>
      </c>
      <c r="E2537" s="224"/>
      <c r="F2537" s="224"/>
      <c r="G2537" s="224"/>
      <c r="H2537" s="224"/>
      <c r="I2537" s="224"/>
      <c r="J2537" s="224"/>
      <c r="K2537" s="224"/>
      <c r="L2537" s="224"/>
      <c r="M2537" s="133"/>
      <c r="V2537" s="3" t="s">
        <v>2548</v>
      </c>
      <c r="W2537" s="4">
        <v>1755</v>
      </c>
      <c r="AD2537"/>
      <c r="AE2537"/>
    </row>
    <row r="2538" spans="1:31" x14ac:dyDescent="0.25">
      <c r="A2538" s="28" t="s">
        <v>12969</v>
      </c>
      <c r="B2538" s="28"/>
      <c r="C2538" s="28" t="s">
        <v>5367</v>
      </c>
      <c r="D2538" s="29">
        <v>9823</v>
      </c>
      <c r="E2538" s="224"/>
      <c r="F2538" s="224"/>
      <c r="G2538" s="224"/>
      <c r="H2538" s="224"/>
      <c r="I2538" s="224"/>
      <c r="J2538" s="224"/>
      <c r="K2538" s="224"/>
      <c r="L2538" s="224"/>
      <c r="M2538" s="133"/>
      <c r="V2538" s="3" t="s">
        <v>2549</v>
      </c>
      <c r="W2538" s="4">
        <v>1755</v>
      </c>
      <c r="AD2538"/>
      <c r="AE2538"/>
    </row>
    <row r="2539" spans="1:31" x14ac:dyDescent="0.25">
      <c r="A2539" s="28" t="s">
        <v>12970</v>
      </c>
      <c r="B2539" s="28"/>
      <c r="C2539" s="28" t="s">
        <v>5368</v>
      </c>
      <c r="D2539" s="29">
        <v>9823</v>
      </c>
      <c r="E2539" s="224"/>
      <c r="F2539" s="224"/>
      <c r="G2539" s="224"/>
      <c r="H2539" s="224"/>
      <c r="I2539" s="224"/>
      <c r="J2539" s="224"/>
      <c r="K2539" s="224"/>
      <c r="L2539" s="224"/>
      <c r="M2539" s="133"/>
      <c r="V2539" s="3" t="s">
        <v>2550</v>
      </c>
      <c r="W2539" s="4">
        <v>1755</v>
      </c>
      <c r="AD2539"/>
      <c r="AE2539"/>
    </row>
    <row r="2540" spans="1:31" x14ac:dyDescent="0.25">
      <c r="A2540" s="28" t="s">
        <v>12971</v>
      </c>
      <c r="B2540" s="28"/>
      <c r="C2540" s="28" t="s">
        <v>5369</v>
      </c>
      <c r="D2540" s="29">
        <v>9823</v>
      </c>
      <c r="E2540" s="224"/>
      <c r="F2540" s="224"/>
      <c r="G2540" s="224"/>
      <c r="H2540" s="224"/>
      <c r="I2540" s="224"/>
      <c r="J2540" s="224"/>
      <c r="K2540" s="224"/>
      <c r="L2540" s="224"/>
      <c r="M2540" s="133"/>
      <c r="V2540" s="3" t="s">
        <v>2551</v>
      </c>
      <c r="W2540" s="4">
        <v>1755</v>
      </c>
      <c r="AD2540"/>
      <c r="AE2540"/>
    </row>
    <row r="2541" spans="1:31" x14ac:dyDescent="0.25">
      <c r="A2541" s="28" t="s">
        <v>12972</v>
      </c>
      <c r="B2541" s="28"/>
      <c r="C2541" s="28" t="s">
        <v>5370</v>
      </c>
      <c r="D2541" s="29">
        <v>9874</v>
      </c>
      <c r="E2541" s="224"/>
      <c r="F2541" s="224"/>
      <c r="G2541" s="224"/>
      <c r="H2541" s="224"/>
      <c r="I2541" s="224"/>
      <c r="J2541" s="224"/>
      <c r="K2541" s="224"/>
      <c r="L2541" s="224"/>
      <c r="M2541" s="133"/>
      <c r="V2541" s="3" t="s">
        <v>2552</v>
      </c>
      <c r="W2541" s="4">
        <v>1755</v>
      </c>
      <c r="AD2541"/>
      <c r="AE2541"/>
    </row>
    <row r="2542" spans="1:31" x14ac:dyDescent="0.25">
      <c r="A2542" s="28" t="s">
        <v>12973</v>
      </c>
      <c r="B2542" s="28"/>
      <c r="C2542" s="28" t="s">
        <v>5371</v>
      </c>
      <c r="D2542" s="29">
        <v>9870</v>
      </c>
      <c r="E2542" s="224"/>
      <c r="F2542" s="224"/>
      <c r="G2542" s="224"/>
      <c r="H2542" s="224"/>
      <c r="I2542" s="224"/>
      <c r="J2542" s="224"/>
      <c r="K2542" s="224"/>
      <c r="L2542" s="224"/>
      <c r="M2542" s="133"/>
      <c r="V2542" s="3" t="s">
        <v>2553</v>
      </c>
      <c r="W2542" s="4">
        <v>1755</v>
      </c>
      <c r="AD2542"/>
      <c r="AE2542"/>
    </row>
    <row r="2543" spans="1:31" x14ac:dyDescent="0.25">
      <c r="A2543" s="28" t="s">
        <v>12974</v>
      </c>
      <c r="B2543" s="28"/>
      <c r="C2543" s="28" t="s">
        <v>5372</v>
      </c>
      <c r="D2543" s="29">
        <v>9931</v>
      </c>
      <c r="E2543" s="224"/>
      <c r="F2543" s="224"/>
      <c r="G2543" s="224"/>
      <c r="H2543" s="224"/>
      <c r="I2543" s="224"/>
      <c r="J2543" s="224"/>
      <c r="K2543" s="224"/>
      <c r="L2543" s="224"/>
      <c r="M2543" s="133"/>
      <c r="V2543" s="3" t="s">
        <v>2554</v>
      </c>
      <c r="W2543" s="4">
        <v>1755</v>
      </c>
      <c r="AD2543"/>
      <c r="AE2543"/>
    </row>
    <row r="2544" spans="1:31" x14ac:dyDescent="0.25">
      <c r="A2544" s="28" t="s">
        <v>12975</v>
      </c>
      <c r="B2544" s="28"/>
      <c r="C2544" s="28" t="s">
        <v>5373</v>
      </c>
      <c r="D2544" s="29">
        <v>9899</v>
      </c>
      <c r="E2544" s="224"/>
      <c r="F2544" s="224"/>
      <c r="G2544" s="224"/>
      <c r="H2544" s="224"/>
      <c r="I2544" s="224"/>
      <c r="J2544" s="224"/>
      <c r="K2544" s="224"/>
      <c r="L2544" s="224"/>
      <c r="M2544" s="133"/>
      <c r="V2544" s="3" t="s">
        <v>2555</v>
      </c>
      <c r="W2544" s="4">
        <v>1755</v>
      </c>
      <c r="AD2544"/>
      <c r="AE2544"/>
    </row>
    <row r="2545" spans="1:31" x14ac:dyDescent="0.25">
      <c r="A2545" s="28" t="s">
        <v>12976</v>
      </c>
      <c r="B2545" s="28"/>
      <c r="C2545" s="28" t="s">
        <v>5374</v>
      </c>
      <c r="D2545" s="29">
        <v>9902</v>
      </c>
      <c r="E2545" s="224"/>
      <c r="F2545" s="224"/>
      <c r="G2545" s="224"/>
      <c r="H2545" s="224"/>
      <c r="I2545" s="224"/>
      <c r="J2545" s="224"/>
      <c r="K2545" s="224"/>
      <c r="L2545" s="224"/>
      <c r="M2545" s="133"/>
      <c r="V2545" s="3" t="s">
        <v>2556</v>
      </c>
      <c r="W2545" s="4">
        <v>1755</v>
      </c>
      <c r="AD2545"/>
      <c r="AE2545"/>
    </row>
    <row r="2546" spans="1:31" x14ac:dyDescent="0.25">
      <c r="A2546" s="28" t="s">
        <v>12977</v>
      </c>
      <c r="B2546" s="28"/>
      <c r="C2546" s="28" t="s">
        <v>5375</v>
      </c>
      <c r="D2546" s="29">
        <v>9902</v>
      </c>
      <c r="E2546" s="224"/>
      <c r="F2546" s="224"/>
      <c r="G2546" s="224"/>
      <c r="H2546" s="224"/>
      <c r="I2546" s="224"/>
      <c r="J2546" s="224"/>
      <c r="K2546" s="224"/>
      <c r="L2546" s="224"/>
      <c r="M2546" s="133"/>
      <c r="V2546" s="3" t="s">
        <v>2557</v>
      </c>
      <c r="W2546" s="4">
        <v>1755</v>
      </c>
      <c r="AD2546"/>
      <c r="AE2546"/>
    </row>
    <row r="2547" spans="1:31" x14ac:dyDescent="0.25">
      <c r="A2547" s="28" t="s">
        <v>12978</v>
      </c>
      <c r="B2547" s="28"/>
      <c r="C2547" s="28" t="s">
        <v>5376</v>
      </c>
      <c r="D2547" s="29">
        <v>9902</v>
      </c>
      <c r="E2547" s="224"/>
      <c r="F2547" s="224"/>
      <c r="G2547" s="224"/>
      <c r="H2547" s="224"/>
      <c r="I2547" s="224"/>
      <c r="J2547" s="224"/>
      <c r="K2547" s="224"/>
      <c r="L2547" s="224"/>
      <c r="M2547" s="133"/>
      <c r="V2547" s="3" t="s">
        <v>2558</v>
      </c>
      <c r="W2547" s="4">
        <v>1755</v>
      </c>
      <c r="AD2547"/>
      <c r="AE2547"/>
    </row>
    <row r="2548" spans="1:31" x14ac:dyDescent="0.25">
      <c r="A2548" s="28" t="s">
        <v>12979</v>
      </c>
      <c r="B2548" s="28"/>
      <c r="C2548" s="28" t="s">
        <v>5377</v>
      </c>
      <c r="D2548" s="29">
        <v>9895</v>
      </c>
      <c r="E2548" s="224"/>
      <c r="F2548" s="224"/>
      <c r="G2548" s="224"/>
      <c r="H2548" s="224"/>
      <c r="I2548" s="224"/>
      <c r="J2548" s="224"/>
      <c r="K2548" s="224"/>
      <c r="L2548" s="224"/>
      <c r="M2548" s="133"/>
      <c r="V2548" s="3" t="s">
        <v>2559</v>
      </c>
      <c r="W2548" s="4">
        <v>1755</v>
      </c>
      <c r="AD2548"/>
      <c r="AE2548"/>
    </row>
    <row r="2549" spans="1:31" x14ac:dyDescent="0.25">
      <c r="A2549" s="28" t="s">
        <v>12980</v>
      </c>
      <c r="B2549" s="28"/>
      <c r="C2549" s="28" t="s">
        <v>5378</v>
      </c>
      <c r="D2549" s="29">
        <v>9887</v>
      </c>
      <c r="E2549" s="224"/>
      <c r="F2549" s="224"/>
      <c r="G2549" s="224"/>
      <c r="H2549" s="224"/>
      <c r="I2549" s="224"/>
      <c r="J2549" s="224"/>
      <c r="K2549" s="224"/>
      <c r="L2549" s="224"/>
      <c r="M2549" s="133"/>
      <c r="V2549" s="3" t="s">
        <v>2560</v>
      </c>
      <c r="W2549" s="4">
        <v>1755</v>
      </c>
      <c r="AD2549"/>
      <c r="AE2549"/>
    </row>
    <row r="2550" spans="1:31" x14ac:dyDescent="0.25">
      <c r="A2550" s="28" t="s">
        <v>12981</v>
      </c>
      <c r="B2550" s="28"/>
      <c r="C2550" s="28" t="s">
        <v>5379</v>
      </c>
      <c r="D2550" s="29">
        <v>9880</v>
      </c>
      <c r="E2550" s="224"/>
      <c r="F2550" s="224"/>
      <c r="G2550" s="224"/>
      <c r="H2550" s="224"/>
      <c r="I2550" s="224"/>
      <c r="J2550" s="224"/>
      <c r="K2550" s="224"/>
      <c r="L2550" s="224"/>
      <c r="M2550" s="133"/>
      <c r="V2550" s="3" t="s">
        <v>2561</v>
      </c>
      <c r="W2550" s="4">
        <v>1755</v>
      </c>
      <c r="AD2550"/>
      <c r="AE2550"/>
    </row>
    <row r="2551" spans="1:31" x14ac:dyDescent="0.25">
      <c r="A2551" s="28" t="s">
        <v>12982</v>
      </c>
      <c r="B2551" s="28"/>
      <c r="C2551" s="28" t="s">
        <v>5380</v>
      </c>
      <c r="D2551" s="29">
        <v>9810</v>
      </c>
      <c r="E2551" s="224"/>
      <c r="F2551" s="224"/>
      <c r="G2551" s="224"/>
      <c r="H2551" s="224"/>
      <c r="I2551" s="224"/>
      <c r="J2551" s="224"/>
      <c r="K2551" s="224"/>
      <c r="L2551" s="224"/>
      <c r="M2551" s="133"/>
      <c r="V2551" s="3" t="s">
        <v>2562</v>
      </c>
      <c r="W2551" s="4">
        <v>1755</v>
      </c>
      <c r="AD2551"/>
      <c r="AE2551"/>
    </row>
    <row r="2552" spans="1:31" x14ac:dyDescent="0.25">
      <c r="A2552" s="28" t="s">
        <v>12983</v>
      </c>
      <c r="B2552" s="28"/>
      <c r="C2552" s="28" t="s">
        <v>5381</v>
      </c>
      <c r="D2552" s="29">
        <v>9762</v>
      </c>
      <c r="E2552" s="224"/>
      <c r="F2552" s="224"/>
      <c r="G2552" s="224"/>
      <c r="H2552" s="224"/>
      <c r="I2552" s="224"/>
      <c r="J2552" s="224"/>
      <c r="K2552" s="224"/>
      <c r="L2552" s="224"/>
      <c r="M2552" s="133"/>
      <c r="V2552" s="3" t="s">
        <v>2563</v>
      </c>
      <c r="W2552" s="4">
        <v>1755</v>
      </c>
      <c r="AD2552"/>
      <c r="AE2552"/>
    </row>
    <row r="2553" spans="1:31" x14ac:dyDescent="0.25">
      <c r="A2553" s="28" t="s">
        <v>12984</v>
      </c>
      <c r="B2553" s="28"/>
      <c r="C2553" s="28" t="s">
        <v>5382</v>
      </c>
      <c r="D2553" s="29">
        <v>9762</v>
      </c>
      <c r="E2553" s="224"/>
      <c r="F2553" s="224"/>
      <c r="G2553" s="224"/>
      <c r="H2553" s="224"/>
      <c r="I2553" s="224"/>
      <c r="J2553" s="224"/>
      <c r="K2553" s="224"/>
      <c r="L2553" s="224"/>
      <c r="M2553" s="133"/>
      <c r="V2553" s="3" t="s">
        <v>2564</v>
      </c>
      <c r="W2553" s="4">
        <v>1755</v>
      </c>
      <c r="AD2553"/>
      <c r="AE2553"/>
    </row>
    <row r="2554" spans="1:31" x14ac:dyDescent="0.25">
      <c r="A2554" s="28" t="s">
        <v>12985</v>
      </c>
      <c r="B2554" s="28"/>
      <c r="C2554" s="28" t="s">
        <v>5383</v>
      </c>
      <c r="D2554" s="29">
        <v>9777</v>
      </c>
      <c r="E2554" s="224"/>
      <c r="F2554" s="224"/>
      <c r="G2554" s="224"/>
      <c r="H2554" s="224"/>
      <c r="I2554" s="224"/>
      <c r="J2554" s="224"/>
      <c r="K2554" s="224"/>
      <c r="L2554" s="224"/>
      <c r="M2554" s="133"/>
      <c r="V2554" s="3" t="s">
        <v>2565</v>
      </c>
      <c r="W2554" s="4">
        <v>1755</v>
      </c>
      <c r="AD2554"/>
      <c r="AE2554"/>
    </row>
    <row r="2555" spans="1:31" x14ac:dyDescent="0.25">
      <c r="A2555" s="28" t="s">
        <v>12986</v>
      </c>
      <c r="B2555" s="28"/>
      <c r="C2555" s="28" t="s">
        <v>5384</v>
      </c>
      <c r="D2555" s="29">
        <v>9777</v>
      </c>
      <c r="E2555" s="224"/>
      <c r="F2555" s="224"/>
      <c r="G2555" s="224"/>
      <c r="H2555" s="224"/>
      <c r="I2555" s="224"/>
      <c r="J2555" s="224"/>
      <c r="K2555" s="224"/>
      <c r="L2555" s="224"/>
      <c r="M2555" s="133"/>
      <c r="V2555" s="3" t="s">
        <v>2566</v>
      </c>
      <c r="W2555" s="4">
        <v>1755</v>
      </c>
      <c r="AD2555"/>
      <c r="AE2555"/>
    </row>
    <row r="2556" spans="1:31" x14ac:dyDescent="0.25">
      <c r="A2556" s="28" t="s">
        <v>12987</v>
      </c>
      <c r="B2556" s="28"/>
      <c r="C2556" s="28" t="s">
        <v>5385</v>
      </c>
      <c r="D2556" s="29">
        <v>9723</v>
      </c>
      <c r="E2556" s="224"/>
      <c r="F2556" s="224"/>
      <c r="G2556" s="224"/>
      <c r="H2556" s="224"/>
      <c r="I2556" s="224"/>
      <c r="J2556" s="224"/>
      <c r="K2556" s="224"/>
      <c r="L2556" s="224"/>
      <c r="M2556" s="133"/>
      <c r="V2556" s="3" t="s">
        <v>2567</v>
      </c>
      <c r="W2556" s="4">
        <v>1755</v>
      </c>
      <c r="AD2556"/>
      <c r="AE2556"/>
    </row>
    <row r="2557" spans="1:31" x14ac:dyDescent="0.25">
      <c r="A2557" s="28" t="s">
        <v>12988</v>
      </c>
      <c r="B2557" s="28"/>
      <c r="C2557" s="28" t="s">
        <v>5386</v>
      </c>
      <c r="D2557" s="29">
        <v>9717</v>
      </c>
      <c r="E2557" s="224"/>
      <c r="F2557" s="224"/>
      <c r="G2557" s="224"/>
      <c r="H2557" s="224"/>
      <c r="I2557" s="224"/>
      <c r="J2557" s="224"/>
      <c r="K2557" s="224"/>
      <c r="L2557" s="224"/>
      <c r="M2557" s="133"/>
      <c r="V2557" s="3" t="s">
        <v>2568</v>
      </c>
      <c r="W2557" s="4">
        <v>1755</v>
      </c>
      <c r="AD2557"/>
      <c r="AE2557"/>
    </row>
    <row r="2558" spans="1:31" x14ac:dyDescent="0.25">
      <c r="A2558" s="28" t="s">
        <v>12989</v>
      </c>
      <c r="B2558" s="28"/>
      <c r="C2558" s="28" t="s">
        <v>5387</v>
      </c>
      <c r="D2558" s="29">
        <v>9717</v>
      </c>
      <c r="E2558" s="224"/>
      <c r="F2558" s="224"/>
      <c r="G2558" s="224"/>
      <c r="H2558" s="224"/>
      <c r="I2558" s="224"/>
      <c r="J2558" s="224"/>
      <c r="K2558" s="224"/>
      <c r="L2558" s="224"/>
      <c r="M2558" s="133"/>
      <c r="V2558" s="3" t="s">
        <v>2569</v>
      </c>
      <c r="W2558" s="4">
        <v>1755</v>
      </c>
      <c r="AD2558"/>
      <c r="AE2558"/>
    </row>
    <row r="2559" spans="1:31" x14ac:dyDescent="0.25">
      <c r="A2559" s="28" t="s">
        <v>12990</v>
      </c>
      <c r="B2559" s="28"/>
      <c r="C2559" s="28" t="s">
        <v>5388</v>
      </c>
      <c r="D2559" s="29"/>
      <c r="E2559" s="224"/>
      <c r="F2559" s="224"/>
      <c r="G2559" s="224"/>
      <c r="H2559" s="224"/>
      <c r="I2559" s="224"/>
      <c r="J2559" s="224"/>
      <c r="K2559" s="224"/>
      <c r="L2559" s="224"/>
      <c r="M2559" s="133"/>
      <c r="V2559" s="3" t="s">
        <v>2570</v>
      </c>
      <c r="W2559" s="4">
        <v>1755</v>
      </c>
      <c r="AD2559"/>
      <c r="AE2559"/>
    </row>
    <row r="2560" spans="1:31" x14ac:dyDescent="0.25">
      <c r="A2560" s="28" t="s">
        <v>12991</v>
      </c>
      <c r="B2560" s="28"/>
      <c r="C2560" s="28" t="s">
        <v>5389</v>
      </c>
      <c r="D2560" s="29">
        <v>9717</v>
      </c>
      <c r="E2560" s="224"/>
      <c r="F2560" s="224"/>
      <c r="G2560" s="224"/>
      <c r="H2560" s="224"/>
      <c r="I2560" s="224"/>
      <c r="J2560" s="224"/>
      <c r="K2560" s="224"/>
      <c r="L2560" s="224"/>
      <c r="M2560" s="133"/>
      <c r="V2560" s="3" t="s">
        <v>2571</v>
      </c>
      <c r="W2560" s="4">
        <v>1755</v>
      </c>
      <c r="AD2560"/>
      <c r="AE2560"/>
    </row>
    <row r="2561" spans="1:31" x14ac:dyDescent="0.25">
      <c r="A2561" s="28" t="s">
        <v>12992</v>
      </c>
      <c r="B2561" s="28"/>
      <c r="C2561" s="28" t="s">
        <v>5390</v>
      </c>
      <c r="D2561" s="29">
        <v>9717</v>
      </c>
      <c r="E2561" s="224"/>
      <c r="F2561" s="224"/>
      <c r="G2561" s="224"/>
      <c r="H2561" s="224"/>
      <c r="I2561" s="224"/>
      <c r="J2561" s="224"/>
      <c r="K2561" s="224"/>
      <c r="L2561" s="224"/>
      <c r="M2561" s="133"/>
      <c r="V2561" s="3" t="s">
        <v>2572</v>
      </c>
      <c r="W2561" s="4">
        <v>1755</v>
      </c>
      <c r="AD2561"/>
      <c r="AE2561"/>
    </row>
    <row r="2562" spans="1:31" x14ac:dyDescent="0.25">
      <c r="A2562" s="28" t="s">
        <v>12993</v>
      </c>
      <c r="B2562" s="28"/>
      <c r="C2562" s="28" t="s">
        <v>5391</v>
      </c>
      <c r="D2562" s="29">
        <v>9717</v>
      </c>
      <c r="E2562" s="224"/>
      <c r="F2562" s="224"/>
      <c r="G2562" s="224"/>
      <c r="H2562" s="224"/>
      <c r="I2562" s="224"/>
      <c r="J2562" s="224"/>
      <c r="K2562" s="224"/>
      <c r="L2562" s="224"/>
      <c r="M2562" s="133"/>
      <c r="V2562" s="3" t="s">
        <v>2573</v>
      </c>
      <c r="W2562" s="4">
        <v>1755</v>
      </c>
      <c r="AD2562"/>
      <c r="AE2562"/>
    </row>
    <row r="2563" spans="1:31" x14ac:dyDescent="0.25">
      <c r="A2563" s="28" t="s">
        <v>12994</v>
      </c>
      <c r="B2563" s="28"/>
      <c r="C2563" s="28" t="s">
        <v>5392</v>
      </c>
      <c r="D2563" s="29">
        <v>9717</v>
      </c>
      <c r="E2563" s="224"/>
      <c r="F2563" s="224"/>
      <c r="G2563" s="224"/>
      <c r="H2563" s="224"/>
      <c r="I2563" s="224"/>
      <c r="J2563" s="224"/>
      <c r="K2563" s="224"/>
      <c r="L2563" s="224"/>
      <c r="M2563" s="133"/>
      <c r="V2563" s="3" t="s">
        <v>2574</v>
      </c>
      <c r="W2563" s="4">
        <v>1755</v>
      </c>
      <c r="AD2563"/>
      <c r="AE2563"/>
    </row>
    <row r="2564" spans="1:31" x14ac:dyDescent="0.25">
      <c r="A2564" s="28" t="s">
        <v>12995</v>
      </c>
      <c r="B2564" s="28"/>
      <c r="C2564" s="28" t="s">
        <v>5393</v>
      </c>
      <c r="D2564" s="29">
        <v>9713</v>
      </c>
      <c r="E2564" s="224"/>
      <c r="F2564" s="224"/>
      <c r="G2564" s="224"/>
      <c r="H2564" s="224"/>
      <c r="I2564" s="224"/>
      <c r="J2564" s="224"/>
      <c r="K2564" s="224"/>
      <c r="L2564" s="224"/>
      <c r="M2564" s="133"/>
      <c r="V2564" s="3" t="s">
        <v>2575</v>
      </c>
      <c r="W2564" s="4">
        <v>1755</v>
      </c>
      <c r="AD2564"/>
      <c r="AE2564"/>
    </row>
    <row r="2565" spans="1:31" x14ac:dyDescent="0.25">
      <c r="A2565" s="28" t="s">
        <v>12996</v>
      </c>
      <c r="B2565" s="28"/>
      <c r="C2565" s="28" t="s">
        <v>5394</v>
      </c>
      <c r="D2565" s="29">
        <v>9708</v>
      </c>
      <c r="E2565" s="224"/>
      <c r="F2565" s="224"/>
      <c r="G2565" s="224"/>
      <c r="H2565" s="224"/>
      <c r="I2565" s="224"/>
      <c r="J2565" s="224"/>
      <c r="K2565" s="224"/>
      <c r="L2565" s="224"/>
      <c r="M2565" s="133"/>
      <c r="V2565" s="3" t="s">
        <v>2576</v>
      </c>
      <c r="W2565" s="4">
        <v>1755</v>
      </c>
      <c r="AD2565"/>
      <c r="AE2565"/>
    </row>
    <row r="2566" spans="1:31" x14ac:dyDescent="0.25">
      <c r="A2566" s="28" t="s">
        <v>12997</v>
      </c>
      <c r="B2566" s="28"/>
      <c r="C2566" s="28" t="s">
        <v>5395</v>
      </c>
      <c r="D2566" s="29">
        <v>9907</v>
      </c>
      <c r="E2566" s="224"/>
      <c r="F2566" s="224"/>
      <c r="G2566" s="224"/>
      <c r="H2566" s="224"/>
      <c r="I2566" s="224"/>
      <c r="J2566" s="224"/>
      <c r="K2566" s="224"/>
      <c r="L2566" s="224"/>
      <c r="M2566" s="133"/>
      <c r="V2566" s="3" t="s">
        <v>2577</v>
      </c>
      <c r="W2566" s="4">
        <v>1755</v>
      </c>
      <c r="AD2566"/>
      <c r="AE2566"/>
    </row>
    <row r="2567" spans="1:31" x14ac:dyDescent="0.25">
      <c r="A2567" s="28" t="s">
        <v>12998</v>
      </c>
      <c r="B2567" s="28"/>
      <c r="C2567" s="28" t="s">
        <v>5396</v>
      </c>
      <c r="D2567" s="29">
        <v>9907</v>
      </c>
      <c r="E2567" s="224"/>
      <c r="F2567" s="224"/>
      <c r="G2567" s="224"/>
      <c r="H2567" s="224"/>
      <c r="I2567" s="224"/>
      <c r="J2567" s="224"/>
      <c r="K2567" s="224"/>
      <c r="L2567" s="224"/>
      <c r="M2567" s="133"/>
      <c r="V2567" s="3" t="s">
        <v>2578</v>
      </c>
      <c r="W2567" s="4">
        <v>1755</v>
      </c>
      <c r="AD2567"/>
      <c r="AE2567"/>
    </row>
    <row r="2568" spans="1:31" x14ac:dyDescent="0.25">
      <c r="A2568" s="28" t="s">
        <v>12999</v>
      </c>
      <c r="B2568" s="28"/>
      <c r="C2568" s="28" t="s">
        <v>5397</v>
      </c>
      <c r="D2568" s="29">
        <v>9907</v>
      </c>
      <c r="E2568" s="224"/>
      <c r="F2568" s="224"/>
      <c r="G2568" s="224"/>
      <c r="H2568" s="224"/>
      <c r="I2568" s="224"/>
      <c r="J2568" s="224"/>
      <c r="K2568" s="224"/>
      <c r="L2568" s="224"/>
      <c r="M2568" s="133"/>
      <c r="V2568" s="3" t="s">
        <v>2579</v>
      </c>
      <c r="W2568" s="4">
        <v>1755</v>
      </c>
      <c r="AD2568"/>
      <c r="AE2568"/>
    </row>
    <row r="2569" spans="1:31" x14ac:dyDescent="0.25">
      <c r="A2569" s="28" t="s">
        <v>13000</v>
      </c>
      <c r="B2569" s="28"/>
      <c r="C2569" s="28" t="s">
        <v>5398</v>
      </c>
      <c r="D2569" s="29">
        <v>9922</v>
      </c>
      <c r="E2569" s="224"/>
      <c r="F2569" s="224"/>
      <c r="G2569" s="224"/>
      <c r="H2569" s="224"/>
      <c r="I2569" s="224"/>
      <c r="J2569" s="224"/>
      <c r="K2569" s="224"/>
      <c r="L2569" s="224"/>
      <c r="M2569" s="133"/>
      <c r="V2569" s="3" t="s">
        <v>2580</v>
      </c>
      <c r="W2569" s="4">
        <v>1755</v>
      </c>
      <c r="AD2569"/>
      <c r="AE2569"/>
    </row>
    <row r="2570" spans="1:31" x14ac:dyDescent="0.25">
      <c r="A2570" s="28" t="s">
        <v>13001</v>
      </c>
      <c r="B2570" s="28"/>
      <c r="C2570" s="28" t="s">
        <v>5399</v>
      </c>
      <c r="D2570" s="29">
        <v>9924</v>
      </c>
      <c r="E2570" s="224"/>
      <c r="F2570" s="224"/>
      <c r="G2570" s="224"/>
      <c r="H2570" s="224"/>
      <c r="I2570" s="224"/>
      <c r="J2570" s="224"/>
      <c r="K2570" s="224"/>
      <c r="L2570" s="224"/>
      <c r="M2570" s="133"/>
      <c r="V2570" s="3" t="s">
        <v>2581</v>
      </c>
      <c r="W2570" s="4">
        <v>1755</v>
      </c>
      <c r="AD2570"/>
      <c r="AE2570"/>
    </row>
    <row r="2571" spans="1:31" x14ac:dyDescent="0.25">
      <c r="A2571" s="28" t="s">
        <v>13002</v>
      </c>
      <c r="B2571" s="28"/>
      <c r="C2571" s="28" t="s">
        <v>5400</v>
      </c>
      <c r="D2571" s="29">
        <v>9924</v>
      </c>
      <c r="E2571" s="224"/>
      <c r="F2571" s="224"/>
      <c r="G2571" s="224"/>
      <c r="H2571" s="224"/>
      <c r="I2571" s="224"/>
      <c r="J2571" s="224"/>
      <c r="K2571" s="224"/>
      <c r="L2571" s="224"/>
      <c r="M2571" s="133"/>
      <c r="V2571" s="3" t="s">
        <v>2582</v>
      </c>
      <c r="W2571" s="4">
        <v>1755</v>
      </c>
      <c r="AD2571"/>
      <c r="AE2571"/>
    </row>
    <row r="2572" spans="1:31" x14ac:dyDescent="0.25">
      <c r="A2572" s="28" t="s">
        <v>13003</v>
      </c>
      <c r="B2572" s="28"/>
      <c r="C2572" s="28" t="s">
        <v>5401</v>
      </c>
      <c r="D2572" s="29">
        <v>9924</v>
      </c>
      <c r="E2572" s="224"/>
      <c r="F2572" s="224"/>
      <c r="G2572" s="224"/>
      <c r="H2572" s="224"/>
      <c r="I2572" s="224"/>
      <c r="J2572" s="224"/>
      <c r="K2572" s="224"/>
      <c r="L2572" s="224"/>
      <c r="M2572" s="133"/>
      <c r="V2572" s="3" t="s">
        <v>2583</v>
      </c>
      <c r="W2572" s="4">
        <v>1755</v>
      </c>
      <c r="AD2572"/>
      <c r="AE2572"/>
    </row>
    <row r="2573" spans="1:31" x14ac:dyDescent="0.25">
      <c r="A2573" s="28" t="s">
        <v>13004</v>
      </c>
      <c r="B2573" s="28"/>
      <c r="C2573" s="28" t="s">
        <v>5402</v>
      </c>
      <c r="D2573" s="29">
        <v>9924</v>
      </c>
      <c r="E2573" s="224"/>
      <c r="F2573" s="224"/>
      <c r="G2573" s="224"/>
      <c r="H2573" s="224"/>
      <c r="I2573" s="224"/>
      <c r="J2573" s="224"/>
      <c r="K2573" s="224"/>
      <c r="L2573" s="224"/>
      <c r="M2573" s="133"/>
      <c r="V2573" s="3" t="s">
        <v>2584</v>
      </c>
      <c r="W2573" s="4">
        <v>1755</v>
      </c>
      <c r="AD2573"/>
      <c r="AE2573"/>
    </row>
    <row r="2574" spans="1:31" x14ac:dyDescent="0.25">
      <c r="A2574" s="28" t="s">
        <v>13005</v>
      </c>
      <c r="B2574" s="28"/>
      <c r="C2574" s="28" t="s">
        <v>5403</v>
      </c>
      <c r="D2574" s="29">
        <v>9874</v>
      </c>
      <c r="E2574" s="224"/>
      <c r="F2574" s="224"/>
      <c r="G2574" s="224"/>
      <c r="H2574" s="224"/>
      <c r="I2574" s="224"/>
      <c r="J2574" s="224"/>
      <c r="K2574" s="224"/>
      <c r="L2574" s="224"/>
      <c r="M2574" s="133"/>
      <c r="V2574" s="3" t="s">
        <v>2585</v>
      </c>
      <c r="W2574" s="4">
        <v>1755</v>
      </c>
      <c r="AD2574"/>
      <c r="AE2574"/>
    </row>
    <row r="2575" spans="1:31" x14ac:dyDescent="0.25">
      <c r="A2575" s="28" t="s">
        <v>13006</v>
      </c>
      <c r="B2575" s="28"/>
      <c r="C2575" s="28" t="s">
        <v>5404</v>
      </c>
      <c r="D2575" s="29">
        <v>9874</v>
      </c>
      <c r="E2575" s="224"/>
      <c r="F2575" s="224"/>
      <c r="G2575" s="224"/>
      <c r="H2575" s="224"/>
      <c r="I2575" s="224"/>
      <c r="J2575" s="224"/>
      <c r="K2575" s="224"/>
      <c r="L2575" s="224"/>
      <c r="M2575" s="133"/>
      <c r="V2575" s="3" t="s">
        <v>2586</v>
      </c>
      <c r="W2575" s="4">
        <v>1755</v>
      </c>
      <c r="AD2575"/>
      <c r="AE2575"/>
    </row>
    <row r="2576" spans="1:31" x14ac:dyDescent="0.25">
      <c r="A2576" s="28" t="s">
        <v>13007</v>
      </c>
      <c r="B2576" s="28"/>
      <c r="C2576" s="28" t="s">
        <v>5405</v>
      </c>
      <c r="D2576" s="29">
        <v>9855</v>
      </c>
      <c r="E2576" s="224"/>
      <c r="F2576" s="224"/>
      <c r="G2576" s="224"/>
      <c r="H2576" s="224"/>
      <c r="I2576" s="224"/>
      <c r="J2576" s="224"/>
      <c r="K2576" s="224"/>
      <c r="L2576" s="224"/>
      <c r="M2576" s="133"/>
      <c r="V2576" s="3" t="s">
        <v>2587</v>
      </c>
      <c r="W2576" s="4">
        <v>1755</v>
      </c>
      <c r="AD2576"/>
      <c r="AE2576"/>
    </row>
    <row r="2577" spans="1:31" x14ac:dyDescent="0.25">
      <c r="A2577" s="28" t="s">
        <v>13008</v>
      </c>
      <c r="B2577" s="28"/>
      <c r="C2577" s="28" t="s">
        <v>5406</v>
      </c>
      <c r="D2577" s="29">
        <v>9942</v>
      </c>
      <c r="E2577" s="224"/>
      <c r="F2577" s="224"/>
      <c r="G2577" s="224"/>
      <c r="H2577" s="224"/>
      <c r="I2577" s="224"/>
      <c r="J2577" s="224"/>
      <c r="K2577" s="224"/>
      <c r="L2577" s="224"/>
      <c r="M2577" s="133"/>
      <c r="V2577" s="3" t="s">
        <v>2588</v>
      </c>
      <c r="W2577" s="4">
        <v>1755</v>
      </c>
      <c r="AD2577"/>
      <c r="AE2577"/>
    </row>
    <row r="2578" spans="1:31" x14ac:dyDescent="0.25">
      <c r="A2578" s="28" t="s">
        <v>13009</v>
      </c>
      <c r="B2578" s="28"/>
      <c r="C2578" s="28" t="s">
        <v>5407</v>
      </c>
      <c r="D2578" s="29">
        <v>9984</v>
      </c>
      <c r="E2578" s="224"/>
      <c r="F2578" s="224"/>
      <c r="G2578" s="224"/>
      <c r="H2578" s="224"/>
      <c r="I2578" s="224"/>
      <c r="J2578" s="224"/>
      <c r="K2578" s="224"/>
      <c r="L2578" s="224"/>
      <c r="M2578" s="133"/>
      <c r="V2578" s="3" t="s">
        <v>2589</v>
      </c>
      <c r="W2578" s="4">
        <v>1755</v>
      </c>
      <c r="AD2578"/>
      <c r="AE2578"/>
    </row>
    <row r="2579" spans="1:31" x14ac:dyDescent="0.25">
      <c r="A2579" s="28" t="s">
        <v>13010</v>
      </c>
      <c r="B2579" s="28"/>
      <c r="C2579" s="28" t="s">
        <v>5408</v>
      </c>
      <c r="D2579" s="29">
        <v>9952</v>
      </c>
      <c r="E2579" s="224"/>
      <c r="F2579" s="224"/>
      <c r="G2579" s="224"/>
      <c r="H2579" s="224"/>
      <c r="I2579" s="224"/>
      <c r="J2579" s="224"/>
      <c r="K2579" s="224"/>
      <c r="L2579" s="224"/>
      <c r="M2579" s="133"/>
      <c r="V2579" s="3" t="s">
        <v>2590</v>
      </c>
      <c r="W2579" s="4">
        <v>1755</v>
      </c>
      <c r="AD2579"/>
      <c r="AE2579"/>
    </row>
    <row r="2580" spans="1:31" x14ac:dyDescent="0.25">
      <c r="A2580" s="28" t="s">
        <v>13011</v>
      </c>
      <c r="B2580" s="28"/>
      <c r="C2580" s="28" t="s">
        <v>5409</v>
      </c>
      <c r="D2580" s="29">
        <v>9986</v>
      </c>
      <c r="E2580" s="224"/>
      <c r="F2580" s="224"/>
      <c r="G2580" s="224"/>
      <c r="H2580" s="224"/>
      <c r="I2580" s="224"/>
      <c r="J2580" s="224"/>
      <c r="K2580" s="224"/>
      <c r="L2580" s="224"/>
      <c r="M2580" s="133"/>
      <c r="V2580" s="3" t="s">
        <v>2591</v>
      </c>
      <c r="W2580" s="4">
        <v>1755</v>
      </c>
      <c r="AD2580"/>
      <c r="AE2580"/>
    </row>
    <row r="2581" spans="1:31" x14ac:dyDescent="0.25">
      <c r="A2581" s="28" t="s">
        <v>13012</v>
      </c>
      <c r="B2581" s="28"/>
      <c r="C2581" s="28" t="s">
        <v>5410</v>
      </c>
      <c r="D2581" s="29">
        <v>9986</v>
      </c>
      <c r="E2581" s="224"/>
      <c r="F2581" s="224"/>
      <c r="G2581" s="224"/>
      <c r="H2581" s="224"/>
      <c r="I2581" s="224"/>
      <c r="J2581" s="224"/>
      <c r="K2581" s="224"/>
      <c r="L2581" s="224"/>
      <c r="M2581" s="133"/>
      <c r="V2581" s="3" t="s">
        <v>2592</v>
      </c>
      <c r="W2581" s="4">
        <v>1755</v>
      </c>
      <c r="AD2581"/>
      <c r="AE2581"/>
    </row>
    <row r="2582" spans="1:31" x14ac:dyDescent="0.25">
      <c r="A2582" s="28" t="s">
        <v>13013</v>
      </c>
      <c r="B2582" s="28"/>
      <c r="C2582" s="28" t="s">
        <v>5411</v>
      </c>
      <c r="D2582" s="29">
        <v>9986</v>
      </c>
      <c r="E2582" s="224"/>
      <c r="F2582" s="224"/>
      <c r="G2582" s="224"/>
      <c r="H2582" s="224"/>
      <c r="I2582" s="224"/>
      <c r="J2582" s="224"/>
      <c r="K2582" s="224"/>
      <c r="L2582" s="224"/>
      <c r="M2582" s="133"/>
      <c r="V2582" s="3" t="s">
        <v>2593</v>
      </c>
      <c r="W2582" s="4">
        <v>1755</v>
      </c>
      <c r="AD2582"/>
      <c r="AE2582"/>
    </row>
    <row r="2583" spans="1:31" x14ac:dyDescent="0.25">
      <c r="A2583" s="28" t="s">
        <v>13014</v>
      </c>
      <c r="B2583" s="28"/>
      <c r="C2583" s="28" t="s">
        <v>5412</v>
      </c>
      <c r="D2583" s="29">
        <v>9997</v>
      </c>
      <c r="E2583" s="224"/>
      <c r="F2583" s="224"/>
      <c r="G2583" s="224"/>
      <c r="H2583" s="224"/>
      <c r="I2583" s="224"/>
      <c r="J2583" s="224"/>
      <c r="K2583" s="224"/>
      <c r="L2583" s="224"/>
      <c r="M2583" s="133"/>
      <c r="V2583" s="3" t="s">
        <v>2594</v>
      </c>
      <c r="W2583" s="4">
        <v>1755</v>
      </c>
      <c r="AD2583"/>
      <c r="AE2583"/>
    </row>
    <row r="2584" spans="1:31" x14ac:dyDescent="0.25">
      <c r="A2584" s="28" t="s">
        <v>13015</v>
      </c>
      <c r="B2584" s="28"/>
      <c r="C2584" s="28" t="s">
        <v>5413</v>
      </c>
      <c r="D2584" s="29">
        <v>9937</v>
      </c>
      <c r="E2584" s="224"/>
      <c r="F2584" s="224"/>
      <c r="G2584" s="224"/>
      <c r="H2584" s="224"/>
      <c r="I2584" s="224"/>
      <c r="J2584" s="224"/>
      <c r="K2584" s="224"/>
      <c r="L2584" s="224"/>
      <c r="M2584" s="133"/>
      <c r="V2584" s="3" t="s">
        <v>2595</v>
      </c>
      <c r="W2584" s="4">
        <v>1755</v>
      </c>
      <c r="AD2584"/>
      <c r="AE2584"/>
    </row>
    <row r="2585" spans="1:31" x14ac:dyDescent="0.25">
      <c r="A2585" s="28" t="s">
        <v>13016</v>
      </c>
      <c r="B2585" s="28"/>
      <c r="C2585" s="28" t="s">
        <v>5414</v>
      </c>
      <c r="D2585" s="29">
        <v>9973</v>
      </c>
      <c r="E2585" s="224"/>
      <c r="F2585" s="224"/>
      <c r="G2585" s="224"/>
      <c r="H2585" s="224"/>
      <c r="I2585" s="224"/>
      <c r="J2585" s="224"/>
      <c r="K2585" s="224"/>
      <c r="L2585" s="224"/>
      <c r="M2585" s="133"/>
      <c r="V2585" s="3" t="s">
        <v>2596</v>
      </c>
      <c r="W2585" s="4">
        <v>1755</v>
      </c>
      <c r="AD2585"/>
      <c r="AE2585"/>
    </row>
    <row r="2586" spans="1:31" x14ac:dyDescent="0.25">
      <c r="A2586" s="28" t="s">
        <v>13017</v>
      </c>
      <c r="B2586" s="28"/>
      <c r="C2586" s="28" t="s">
        <v>5415</v>
      </c>
      <c r="D2586" s="29">
        <v>9986</v>
      </c>
      <c r="E2586" s="224"/>
      <c r="F2586" s="224"/>
      <c r="G2586" s="224"/>
      <c r="H2586" s="224"/>
      <c r="I2586" s="224"/>
      <c r="J2586" s="224"/>
      <c r="K2586" s="224"/>
      <c r="L2586" s="224"/>
      <c r="M2586" s="133"/>
      <c r="V2586" s="3" t="s">
        <v>2597</v>
      </c>
      <c r="W2586" s="4">
        <v>1755</v>
      </c>
      <c r="AD2586"/>
      <c r="AE2586"/>
    </row>
    <row r="2587" spans="1:31" x14ac:dyDescent="0.25">
      <c r="A2587" s="28" t="s">
        <v>13018</v>
      </c>
      <c r="B2587" s="28"/>
      <c r="C2587" s="28" t="s">
        <v>5416</v>
      </c>
      <c r="D2587" s="29">
        <v>10048</v>
      </c>
      <c r="E2587" s="224"/>
      <c r="F2587" s="224"/>
      <c r="G2587" s="224"/>
      <c r="H2587" s="224"/>
      <c r="I2587" s="224"/>
      <c r="J2587" s="224"/>
      <c r="K2587" s="224"/>
      <c r="L2587" s="224"/>
      <c r="M2587" s="133"/>
      <c r="V2587" s="3" t="s">
        <v>2598</v>
      </c>
      <c r="W2587" s="4">
        <v>1755</v>
      </c>
      <c r="AD2587"/>
      <c r="AE2587"/>
    </row>
    <row r="2588" spans="1:31" x14ac:dyDescent="0.25">
      <c r="A2588" s="28" t="s">
        <v>13019</v>
      </c>
      <c r="B2588" s="28"/>
      <c r="C2588" s="28" t="s">
        <v>5417</v>
      </c>
      <c r="D2588" s="29">
        <v>10048</v>
      </c>
      <c r="E2588" s="224"/>
      <c r="F2588" s="224"/>
      <c r="G2588" s="224"/>
      <c r="H2588" s="224"/>
      <c r="I2588" s="224"/>
      <c r="J2588" s="224"/>
      <c r="K2588" s="224"/>
      <c r="L2588" s="224"/>
      <c r="M2588" s="133"/>
      <c r="V2588" s="3" t="s">
        <v>2599</v>
      </c>
      <c r="W2588" s="4">
        <v>1755</v>
      </c>
      <c r="AD2588"/>
      <c r="AE2588"/>
    </row>
    <row r="2589" spans="1:31" x14ac:dyDescent="0.25">
      <c r="A2589" s="28" t="s">
        <v>13020</v>
      </c>
      <c r="B2589" s="28"/>
      <c r="C2589" s="28" t="s">
        <v>5418</v>
      </c>
      <c r="D2589" s="29">
        <v>10048</v>
      </c>
      <c r="E2589" s="224"/>
      <c r="F2589" s="224"/>
      <c r="G2589" s="224"/>
      <c r="H2589" s="224"/>
      <c r="I2589" s="224"/>
      <c r="J2589" s="224"/>
      <c r="K2589" s="224"/>
      <c r="L2589" s="224"/>
      <c r="M2589" s="133"/>
      <c r="V2589" s="3" t="s">
        <v>2600</v>
      </c>
      <c r="W2589" s="4">
        <v>1755</v>
      </c>
      <c r="AD2589"/>
      <c r="AE2589"/>
    </row>
    <row r="2590" spans="1:31" x14ac:dyDescent="0.25">
      <c r="A2590" s="28" t="s">
        <v>13021</v>
      </c>
      <c r="B2590" s="28"/>
      <c r="C2590" s="28" t="s">
        <v>5419</v>
      </c>
      <c r="D2590" s="29">
        <v>10057</v>
      </c>
      <c r="E2590" s="224"/>
      <c r="F2590" s="224"/>
      <c r="G2590" s="224"/>
      <c r="H2590" s="224"/>
      <c r="I2590" s="224"/>
      <c r="J2590" s="224"/>
      <c r="K2590" s="224"/>
      <c r="L2590" s="224"/>
      <c r="M2590" s="133"/>
      <c r="V2590" s="3" t="s">
        <v>2601</v>
      </c>
      <c r="W2590" s="4">
        <v>1755</v>
      </c>
      <c r="AD2590"/>
      <c r="AE2590"/>
    </row>
    <row r="2591" spans="1:31" x14ac:dyDescent="0.25">
      <c r="A2591" s="28" t="s">
        <v>13022</v>
      </c>
      <c r="B2591" s="28"/>
      <c r="C2591" s="28" t="s">
        <v>5420</v>
      </c>
      <c r="D2591" s="29">
        <v>10090</v>
      </c>
      <c r="E2591" s="224"/>
      <c r="F2591" s="224"/>
      <c r="G2591" s="224"/>
      <c r="H2591" s="224"/>
      <c r="I2591" s="224"/>
      <c r="J2591" s="224"/>
      <c r="K2591" s="224"/>
      <c r="L2591" s="224"/>
      <c r="M2591" s="133"/>
      <c r="V2591" s="3" t="s">
        <v>2602</v>
      </c>
      <c r="W2591" s="4">
        <v>1755</v>
      </c>
      <c r="AD2591"/>
      <c r="AE2591"/>
    </row>
    <row r="2592" spans="1:31" x14ac:dyDescent="0.25">
      <c r="A2592" s="28" t="s">
        <v>13023</v>
      </c>
      <c r="B2592" s="28"/>
      <c r="C2592" s="28" t="s">
        <v>5421</v>
      </c>
      <c r="D2592" s="29">
        <v>10096</v>
      </c>
      <c r="E2592" s="224"/>
      <c r="F2592" s="224"/>
      <c r="G2592" s="224"/>
      <c r="H2592" s="224"/>
      <c r="I2592" s="224"/>
      <c r="J2592" s="224"/>
      <c r="K2592" s="224"/>
      <c r="L2592" s="224"/>
      <c r="M2592" s="133"/>
      <c r="V2592" s="3" t="s">
        <v>2603</v>
      </c>
      <c r="W2592" s="4">
        <v>1755</v>
      </c>
      <c r="AD2592"/>
      <c r="AE2592"/>
    </row>
    <row r="2593" spans="1:31" x14ac:dyDescent="0.25">
      <c r="A2593" s="28" t="s">
        <v>13024</v>
      </c>
      <c r="B2593" s="28"/>
      <c r="C2593" s="28" t="s">
        <v>5422</v>
      </c>
      <c r="D2593" s="29">
        <v>10059</v>
      </c>
      <c r="E2593" s="224"/>
      <c r="F2593" s="224"/>
      <c r="G2593" s="224"/>
      <c r="H2593" s="224"/>
      <c r="I2593" s="224"/>
      <c r="J2593" s="224"/>
      <c r="K2593" s="224"/>
      <c r="L2593" s="224"/>
      <c r="M2593" s="133"/>
      <c r="V2593" s="3" t="s">
        <v>2604</v>
      </c>
      <c r="W2593" s="4">
        <v>1755</v>
      </c>
      <c r="AD2593"/>
      <c r="AE2593"/>
    </row>
    <row r="2594" spans="1:31" x14ac:dyDescent="0.25">
      <c r="A2594" s="28" t="s">
        <v>13025</v>
      </c>
      <c r="B2594" s="28"/>
      <c r="C2594" s="28" t="s">
        <v>5423</v>
      </c>
      <c r="D2594" s="29">
        <v>9939</v>
      </c>
      <c r="E2594" s="224"/>
      <c r="F2594" s="224"/>
      <c r="G2594" s="224"/>
      <c r="H2594" s="224"/>
      <c r="I2594" s="224"/>
      <c r="J2594" s="224"/>
      <c r="K2594" s="224"/>
      <c r="L2594" s="224"/>
      <c r="M2594" s="133"/>
      <c r="V2594" s="3" t="s">
        <v>2605</v>
      </c>
      <c r="W2594" s="4">
        <v>1755</v>
      </c>
      <c r="AD2594"/>
      <c r="AE2594"/>
    </row>
    <row r="2595" spans="1:31" x14ac:dyDescent="0.25">
      <c r="A2595" s="28" t="s">
        <v>13026</v>
      </c>
      <c r="B2595" s="28"/>
      <c r="C2595" s="28" t="s">
        <v>5424</v>
      </c>
      <c r="D2595" s="29">
        <v>9939</v>
      </c>
      <c r="E2595" s="224"/>
      <c r="F2595" s="224"/>
      <c r="G2595" s="224"/>
      <c r="H2595" s="224"/>
      <c r="I2595" s="224"/>
      <c r="J2595" s="224"/>
      <c r="K2595" s="224"/>
      <c r="L2595" s="224"/>
      <c r="M2595" s="133"/>
      <c r="V2595" s="3" t="s">
        <v>2606</v>
      </c>
      <c r="W2595" s="4">
        <v>1755</v>
      </c>
      <c r="AD2595"/>
      <c r="AE2595"/>
    </row>
    <row r="2596" spans="1:31" x14ac:dyDescent="0.25">
      <c r="A2596" s="28" t="s">
        <v>13027</v>
      </c>
      <c r="B2596" s="28"/>
      <c r="C2596" s="28" t="s">
        <v>5425</v>
      </c>
      <c r="D2596" s="29">
        <v>9939</v>
      </c>
      <c r="E2596" s="224"/>
      <c r="F2596" s="224"/>
      <c r="G2596" s="224"/>
      <c r="H2596" s="224"/>
      <c r="I2596" s="224"/>
      <c r="J2596" s="224"/>
      <c r="K2596" s="224"/>
      <c r="L2596" s="224"/>
      <c r="M2596" s="133"/>
      <c r="V2596" s="3" t="s">
        <v>2607</v>
      </c>
      <c r="W2596" s="4">
        <v>1755</v>
      </c>
      <c r="AD2596"/>
      <c r="AE2596"/>
    </row>
    <row r="2597" spans="1:31" x14ac:dyDescent="0.25">
      <c r="A2597" s="28" t="s">
        <v>13028</v>
      </c>
      <c r="B2597" s="28"/>
      <c r="C2597" s="28" t="s">
        <v>5426</v>
      </c>
      <c r="D2597" s="29">
        <v>9962</v>
      </c>
      <c r="E2597" s="224"/>
      <c r="F2597" s="224"/>
      <c r="G2597" s="224"/>
      <c r="H2597" s="224"/>
      <c r="I2597" s="224"/>
      <c r="J2597" s="224"/>
      <c r="K2597" s="224"/>
      <c r="L2597" s="224"/>
      <c r="M2597" s="133"/>
      <c r="V2597" s="3" t="s">
        <v>2608</v>
      </c>
      <c r="W2597" s="4">
        <v>1755</v>
      </c>
      <c r="AD2597"/>
      <c r="AE2597"/>
    </row>
    <row r="2598" spans="1:31" x14ac:dyDescent="0.25">
      <c r="A2598" s="28" t="s">
        <v>13029</v>
      </c>
      <c r="B2598" s="28"/>
      <c r="C2598" s="28" t="s">
        <v>5427</v>
      </c>
      <c r="D2598" s="29">
        <v>9971</v>
      </c>
      <c r="E2598" s="224"/>
      <c r="F2598" s="224"/>
      <c r="G2598" s="224"/>
      <c r="H2598" s="224"/>
      <c r="I2598" s="224"/>
      <c r="J2598" s="224"/>
      <c r="K2598" s="224"/>
      <c r="L2598" s="224"/>
      <c r="M2598" s="133"/>
      <c r="V2598" s="3" t="s">
        <v>2609</v>
      </c>
      <c r="W2598" s="4">
        <v>1755</v>
      </c>
      <c r="AD2598"/>
      <c r="AE2598"/>
    </row>
    <row r="2599" spans="1:31" x14ac:dyDescent="0.25">
      <c r="A2599" s="28" t="s">
        <v>13030</v>
      </c>
      <c r="B2599" s="28"/>
      <c r="C2599" s="28" t="s">
        <v>5428</v>
      </c>
      <c r="D2599" s="29">
        <v>9897</v>
      </c>
      <c r="E2599" s="224"/>
      <c r="F2599" s="224"/>
      <c r="G2599" s="224"/>
      <c r="H2599" s="224"/>
      <c r="I2599" s="224"/>
      <c r="J2599" s="224"/>
      <c r="K2599" s="224"/>
      <c r="L2599" s="224"/>
      <c r="M2599" s="133"/>
      <c r="V2599" s="3" t="s">
        <v>2610</v>
      </c>
      <c r="W2599" s="4">
        <v>1755</v>
      </c>
      <c r="AD2599"/>
      <c r="AE2599"/>
    </row>
    <row r="2600" spans="1:31" x14ac:dyDescent="0.25">
      <c r="A2600" s="28" t="s">
        <v>13031</v>
      </c>
      <c r="B2600" s="28"/>
      <c r="C2600" s="28" t="s">
        <v>5429</v>
      </c>
      <c r="D2600" s="29">
        <v>9836</v>
      </c>
      <c r="E2600" s="224"/>
      <c r="F2600" s="224"/>
      <c r="G2600" s="224"/>
      <c r="H2600" s="224"/>
      <c r="I2600" s="224"/>
      <c r="J2600" s="224"/>
      <c r="K2600" s="224"/>
      <c r="L2600" s="224"/>
      <c r="M2600" s="133"/>
      <c r="V2600" s="3" t="s">
        <v>2611</v>
      </c>
      <c r="W2600" s="4">
        <v>1755</v>
      </c>
      <c r="AD2600"/>
      <c r="AE2600"/>
    </row>
    <row r="2601" spans="1:31" x14ac:dyDescent="0.25">
      <c r="A2601" s="28" t="s">
        <v>13032</v>
      </c>
      <c r="B2601" s="28"/>
      <c r="C2601" s="28" t="s">
        <v>5430</v>
      </c>
      <c r="D2601" s="29">
        <v>9860</v>
      </c>
      <c r="E2601" s="224"/>
      <c r="F2601" s="224"/>
      <c r="G2601" s="224"/>
      <c r="H2601" s="224"/>
      <c r="I2601" s="224"/>
      <c r="J2601" s="224"/>
      <c r="K2601" s="224"/>
      <c r="L2601" s="224"/>
      <c r="M2601" s="133"/>
      <c r="V2601" s="3" t="s">
        <v>2612</v>
      </c>
      <c r="W2601" s="4">
        <v>1755</v>
      </c>
      <c r="AD2601"/>
      <c r="AE2601"/>
    </row>
    <row r="2602" spans="1:31" x14ac:dyDescent="0.25">
      <c r="A2602" s="28" t="s">
        <v>13033</v>
      </c>
      <c r="B2602" s="28"/>
      <c r="C2602" s="28" t="s">
        <v>5431</v>
      </c>
      <c r="D2602" s="29">
        <v>9860</v>
      </c>
      <c r="E2602" s="224"/>
      <c r="F2602" s="224"/>
      <c r="G2602" s="224"/>
      <c r="H2602" s="224"/>
      <c r="I2602" s="224"/>
      <c r="J2602" s="224"/>
      <c r="K2602" s="224"/>
      <c r="L2602" s="224"/>
      <c r="M2602" s="133"/>
      <c r="V2602" s="3" t="s">
        <v>2613</v>
      </c>
      <c r="W2602" s="4">
        <v>1755</v>
      </c>
      <c r="AD2602"/>
      <c r="AE2602"/>
    </row>
    <row r="2603" spans="1:31" x14ac:dyDescent="0.25">
      <c r="A2603" s="28" t="s">
        <v>13034</v>
      </c>
      <c r="B2603" s="28"/>
      <c r="C2603" s="28" t="s">
        <v>5432</v>
      </c>
      <c r="D2603" s="29">
        <v>9860</v>
      </c>
      <c r="E2603" s="224"/>
      <c r="F2603" s="224"/>
      <c r="G2603" s="224"/>
      <c r="H2603" s="224"/>
      <c r="I2603" s="224"/>
      <c r="J2603" s="224"/>
      <c r="K2603" s="224"/>
      <c r="L2603" s="224"/>
      <c r="M2603" s="133"/>
      <c r="V2603" s="3" t="s">
        <v>2614</v>
      </c>
      <c r="W2603" s="4">
        <v>1755</v>
      </c>
      <c r="AD2603"/>
      <c r="AE2603"/>
    </row>
    <row r="2604" spans="1:31" x14ac:dyDescent="0.25">
      <c r="A2604" s="28" t="s">
        <v>13035</v>
      </c>
      <c r="B2604" s="28"/>
      <c r="C2604" s="28" t="s">
        <v>5433</v>
      </c>
      <c r="D2604" s="29">
        <v>9835</v>
      </c>
      <c r="E2604" s="224"/>
      <c r="F2604" s="224"/>
      <c r="G2604" s="224"/>
      <c r="H2604" s="224"/>
      <c r="I2604" s="224"/>
      <c r="J2604" s="224"/>
      <c r="K2604" s="224"/>
      <c r="L2604" s="224"/>
      <c r="M2604" s="133"/>
      <c r="V2604" s="3" t="s">
        <v>2615</v>
      </c>
      <c r="W2604" s="4">
        <v>1755</v>
      </c>
      <c r="AD2604"/>
      <c r="AE2604"/>
    </row>
    <row r="2605" spans="1:31" x14ac:dyDescent="0.25">
      <c r="A2605" s="28" t="s">
        <v>13036</v>
      </c>
      <c r="B2605" s="28"/>
      <c r="C2605" s="28" t="s">
        <v>5434</v>
      </c>
      <c r="D2605" s="29">
        <v>9816</v>
      </c>
      <c r="E2605" s="224"/>
      <c r="F2605" s="224"/>
      <c r="G2605" s="224"/>
      <c r="H2605" s="224"/>
      <c r="I2605" s="224"/>
      <c r="J2605" s="224"/>
      <c r="K2605" s="224"/>
      <c r="L2605" s="224"/>
      <c r="M2605" s="133"/>
      <c r="V2605" s="3" t="s">
        <v>2616</v>
      </c>
      <c r="W2605" s="4">
        <v>1755</v>
      </c>
      <c r="AD2605"/>
      <c r="AE2605"/>
    </row>
    <row r="2606" spans="1:31" x14ac:dyDescent="0.25">
      <c r="A2606" s="28" t="s">
        <v>13037</v>
      </c>
      <c r="B2606" s="28"/>
      <c r="C2606" s="28" t="s">
        <v>5435</v>
      </c>
      <c r="D2606" s="29">
        <v>9859</v>
      </c>
      <c r="E2606" s="224"/>
      <c r="F2606" s="224"/>
      <c r="G2606" s="224"/>
      <c r="H2606" s="224"/>
      <c r="I2606" s="224"/>
      <c r="J2606" s="224"/>
      <c r="K2606" s="224"/>
      <c r="L2606" s="224"/>
      <c r="M2606" s="133"/>
      <c r="V2606" s="3" t="s">
        <v>2617</v>
      </c>
      <c r="W2606" s="4">
        <v>1755</v>
      </c>
      <c r="AD2606"/>
      <c r="AE2606"/>
    </row>
    <row r="2607" spans="1:31" x14ac:dyDescent="0.25">
      <c r="A2607" s="28" t="s">
        <v>13038</v>
      </c>
      <c r="B2607" s="28"/>
      <c r="C2607" s="28" t="s">
        <v>5436</v>
      </c>
      <c r="D2607" s="29">
        <v>9853</v>
      </c>
      <c r="E2607" s="224"/>
      <c r="F2607" s="224"/>
      <c r="G2607" s="224"/>
      <c r="H2607" s="224"/>
      <c r="I2607" s="224"/>
      <c r="J2607" s="224"/>
      <c r="K2607" s="224"/>
      <c r="L2607" s="224"/>
      <c r="M2607" s="133"/>
      <c r="V2607" s="3" t="s">
        <v>2618</v>
      </c>
      <c r="W2607" s="4">
        <v>1755</v>
      </c>
      <c r="AD2607"/>
      <c r="AE2607"/>
    </row>
    <row r="2608" spans="1:31" x14ac:dyDescent="0.25">
      <c r="A2608" s="28" t="s">
        <v>13039</v>
      </c>
      <c r="B2608" s="28"/>
      <c r="C2608" s="28" t="s">
        <v>5437</v>
      </c>
      <c r="D2608" s="29">
        <v>9750</v>
      </c>
      <c r="E2608" s="224"/>
      <c r="F2608" s="224"/>
      <c r="G2608" s="224"/>
      <c r="H2608" s="224"/>
      <c r="I2608" s="224"/>
      <c r="J2608" s="224"/>
      <c r="K2608" s="224"/>
      <c r="L2608" s="224"/>
      <c r="M2608" s="133"/>
      <c r="V2608" s="3" t="s">
        <v>2619</v>
      </c>
      <c r="W2608" s="4">
        <v>1755</v>
      </c>
      <c r="AD2608"/>
      <c r="AE2608"/>
    </row>
    <row r="2609" spans="1:31" x14ac:dyDescent="0.25">
      <c r="A2609" s="28" t="s">
        <v>13040</v>
      </c>
      <c r="B2609" s="28"/>
      <c r="C2609" s="28" t="s">
        <v>5438</v>
      </c>
      <c r="D2609" s="29">
        <v>9750</v>
      </c>
      <c r="E2609" s="224"/>
      <c r="F2609" s="224"/>
      <c r="G2609" s="224"/>
      <c r="H2609" s="224"/>
      <c r="I2609" s="224"/>
      <c r="J2609" s="224"/>
      <c r="K2609" s="224"/>
      <c r="L2609" s="224"/>
      <c r="M2609" s="133"/>
      <c r="V2609" s="3" t="s">
        <v>2620</v>
      </c>
      <c r="W2609" s="4">
        <v>1755</v>
      </c>
      <c r="AD2609"/>
      <c r="AE2609"/>
    </row>
    <row r="2610" spans="1:31" x14ac:dyDescent="0.25">
      <c r="A2610" s="28" t="s">
        <v>13041</v>
      </c>
      <c r="B2610" s="28"/>
      <c r="C2610" s="28" t="s">
        <v>5439</v>
      </c>
      <c r="D2610" s="29">
        <v>9750</v>
      </c>
      <c r="E2610" s="224"/>
      <c r="F2610" s="224"/>
      <c r="G2610" s="224"/>
      <c r="H2610" s="224"/>
      <c r="I2610" s="224"/>
      <c r="J2610" s="224"/>
      <c r="K2610" s="224"/>
      <c r="L2610" s="224"/>
      <c r="M2610" s="133"/>
      <c r="V2610" s="3" t="s">
        <v>2621</v>
      </c>
      <c r="W2610" s="4">
        <v>1755</v>
      </c>
      <c r="AD2610"/>
      <c r="AE2610"/>
    </row>
    <row r="2611" spans="1:31" x14ac:dyDescent="0.25">
      <c r="A2611" s="28" t="s">
        <v>13042</v>
      </c>
      <c r="B2611" s="28"/>
      <c r="C2611" s="28" t="s">
        <v>5440</v>
      </c>
      <c r="D2611" s="29">
        <v>9754</v>
      </c>
      <c r="E2611" s="224"/>
      <c r="F2611" s="224"/>
      <c r="G2611" s="224"/>
      <c r="H2611" s="224"/>
      <c r="I2611" s="224"/>
      <c r="J2611" s="224"/>
      <c r="K2611" s="224"/>
      <c r="L2611" s="224"/>
      <c r="M2611" s="133"/>
      <c r="V2611" s="3" t="s">
        <v>2622</v>
      </c>
      <c r="W2611" s="4">
        <v>1755</v>
      </c>
      <c r="AD2611"/>
      <c r="AE2611"/>
    </row>
    <row r="2612" spans="1:31" x14ac:dyDescent="0.25">
      <c r="A2612" s="28" t="s">
        <v>13043</v>
      </c>
      <c r="B2612" s="28"/>
      <c r="C2612" s="28" t="s">
        <v>5441</v>
      </c>
      <c r="D2612" s="29">
        <v>9772</v>
      </c>
      <c r="E2612" s="224"/>
      <c r="F2612" s="224"/>
      <c r="G2612" s="224"/>
      <c r="H2612" s="224"/>
      <c r="I2612" s="224"/>
      <c r="J2612" s="224"/>
      <c r="K2612" s="224"/>
      <c r="L2612" s="224"/>
      <c r="M2612" s="133"/>
      <c r="V2612" s="3" t="s">
        <v>2623</v>
      </c>
      <c r="W2612" s="4">
        <v>1755</v>
      </c>
      <c r="AD2612"/>
      <c r="AE2612"/>
    </row>
    <row r="2613" spans="1:31" x14ac:dyDescent="0.25">
      <c r="A2613" s="28" t="s">
        <v>13044</v>
      </c>
      <c r="B2613" s="28"/>
      <c r="C2613" s="28" t="s">
        <v>5442</v>
      </c>
      <c r="D2613" s="29">
        <v>9748</v>
      </c>
      <c r="E2613" s="224"/>
      <c r="F2613" s="224"/>
      <c r="G2613" s="224"/>
      <c r="H2613" s="224"/>
      <c r="I2613" s="224"/>
      <c r="J2613" s="224"/>
      <c r="K2613" s="224"/>
      <c r="L2613" s="224"/>
      <c r="M2613" s="133"/>
      <c r="V2613" s="3" t="s">
        <v>2624</v>
      </c>
      <c r="W2613" s="4">
        <v>1755</v>
      </c>
      <c r="AD2613"/>
      <c r="AE2613"/>
    </row>
    <row r="2614" spans="1:31" x14ac:dyDescent="0.25">
      <c r="A2614" s="28" t="s">
        <v>13045</v>
      </c>
      <c r="B2614" s="28"/>
      <c r="C2614" s="28" t="s">
        <v>5443</v>
      </c>
      <c r="D2614" s="29">
        <v>9807</v>
      </c>
      <c r="E2614" s="224"/>
      <c r="F2614" s="224"/>
      <c r="G2614" s="224"/>
      <c r="H2614" s="224"/>
      <c r="I2614" s="224"/>
      <c r="J2614" s="224"/>
      <c r="K2614" s="224"/>
      <c r="L2614" s="224"/>
      <c r="M2614" s="133"/>
      <c r="V2614" s="3" t="s">
        <v>2625</v>
      </c>
      <c r="W2614" s="4">
        <v>1755</v>
      </c>
      <c r="AD2614"/>
      <c r="AE2614"/>
    </row>
    <row r="2615" spans="1:31" x14ac:dyDescent="0.25">
      <c r="A2615" s="28" t="s">
        <v>13046</v>
      </c>
      <c r="B2615" s="28"/>
      <c r="C2615" s="28" t="s">
        <v>5444</v>
      </c>
      <c r="D2615" s="29">
        <v>9829</v>
      </c>
      <c r="E2615" s="224"/>
      <c r="F2615" s="224"/>
      <c r="G2615" s="224"/>
      <c r="H2615" s="224"/>
      <c r="I2615" s="224"/>
      <c r="J2615" s="224"/>
      <c r="K2615" s="224"/>
      <c r="L2615" s="224"/>
      <c r="M2615" s="133"/>
      <c r="V2615" s="3" t="s">
        <v>2626</v>
      </c>
      <c r="W2615" s="4">
        <v>1755</v>
      </c>
      <c r="AD2615"/>
      <c r="AE2615"/>
    </row>
    <row r="2616" spans="1:31" x14ac:dyDescent="0.25">
      <c r="A2616" s="28" t="s">
        <v>13047</v>
      </c>
      <c r="B2616" s="28"/>
      <c r="C2616" s="28" t="s">
        <v>5445</v>
      </c>
      <c r="D2616" s="29">
        <v>9829</v>
      </c>
      <c r="E2616" s="224"/>
      <c r="F2616" s="224"/>
      <c r="G2616" s="224"/>
      <c r="H2616" s="224"/>
      <c r="I2616" s="224"/>
      <c r="J2616" s="224"/>
      <c r="K2616" s="224"/>
      <c r="L2616" s="224"/>
      <c r="M2616" s="133"/>
      <c r="V2616" s="3" t="s">
        <v>2627</v>
      </c>
      <c r="W2616" s="4">
        <v>1755</v>
      </c>
      <c r="AD2616"/>
      <c r="AE2616"/>
    </row>
    <row r="2617" spans="1:31" x14ac:dyDescent="0.25">
      <c r="A2617" s="28" t="s">
        <v>13048</v>
      </c>
      <c r="B2617" s="28"/>
      <c r="C2617" s="28" t="s">
        <v>5446</v>
      </c>
      <c r="D2617" s="29">
        <v>9829</v>
      </c>
      <c r="E2617" s="224"/>
      <c r="F2617" s="224"/>
      <c r="G2617" s="224"/>
      <c r="H2617" s="224"/>
      <c r="I2617" s="224"/>
      <c r="J2617" s="224"/>
      <c r="K2617" s="224"/>
      <c r="L2617" s="224"/>
      <c r="M2617" s="133"/>
      <c r="V2617" s="3" t="s">
        <v>2628</v>
      </c>
      <c r="W2617" s="4">
        <v>1755</v>
      </c>
      <c r="AD2617"/>
      <c r="AE2617"/>
    </row>
    <row r="2618" spans="1:31" x14ac:dyDescent="0.25">
      <c r="A2618" s="28" t="s">
        <v>13049</v>
      </c>
      <c r="B2618" s="28"/>
      <c r="C2618" s="28" t="s">
        <v>5447</v>
      </c>
      <c r="D2618" s="29">
        <v>9861</v>
      </c>
      <c r="E2618" s="224"/>
      <c r="F2618" s="224"/>
      <c r="G2618" s="224"/>
      <c r="H2618" s="224"/>
      <c r="I2618" s="224"/>
      <c r="J2618" s="224"/>
      <c r="K2618" s="224"/>
      <c r="L2618" s="224"/>
      <c r="M2618" s="133"/>
      <c r="V2618" s="3" t="s">
        <v>2629</v>
      </c>
      <c r="W2618" s="4">
        <v>1755</v>
      </c>
      <c r="AD2618"/>
      <c r="AE2618"/>
    </row>
    <row r="2619" spans="1:31" x14ac:dyDescent="0.25">
      <c r="A2619" s="28" t="s">
        <v>13050</v>
      </c>
      <c r="B2619" s="28"/>
      <c r="C2619" s="28" t="s">
        <v>5448</v>
      </c>
      <c r="D2619" s="29">
        <v>9803</v>
      </c>
      <c r="E2619" s="224"/>
      <c r="F2619" s="224"/>
      <c r="G2619" s="224"/>
      <c r="H2619" s="224"/>
      <c r="I2619" s="224"/>
      <c r="J2619" s="224"/>
      <c r="K2619" s="224"/>
      <c r="L2619" s="224"/>
      <c r="M2619" s="133"/>
      <c r="V2619" s="3" t="s">
        <v>2630</v>
      </c>
      <c r="W2619" s="4">
        <v>1755</v>
      </c>
      <c r="AD2619"/>
      <c r="AE2619"/>
    </row>
    <row r="2620" spans="1:31" x14ac:dyDescent="0.25">
      <c r="A2620" s="28" t="s">
        <v>13051</v>
      </c>
      <c r="B2620" s="28"/>
      <c r="C2620" s="28" t="s">
        <v>5449</v>
      </c>
      <c r="D2620" s="29">
        <v>9795</v>
      </c>
      <c r="E2620" s="224"/>
      <c r="F2620" s="224"/>
      <c r="G2620" s="224"/>
      <c r="H2620" s="224"/>
      <c r="I2620" s="224"/>
      <c r="J2620" s="224"/>
      <c r="K2620" s="224"/>
      <c r="L2620" s="224"/>
      <c r="M2620" s="133"/>
      <c r="V2620" s="3" t="s">
        <v>2631</v>
      </c>
      <c r="W2620" s="4">
        <v>1755</v>
      </c>
      <c r="AD2620"/>
      <c r="AE2620"/>
    </row>
    <row r="2621" spans="1:31" x14ac:dyDescent="0.25">
      <c r="A2621" s="28" t="s">
        <v>13052</v>
      </c>
      <c r="B2621" s="28"/>
      <c r="C2621" s="28" t="s">
        <v>5450</v>
      </c>
      <c r="D2621" s="29">
        <v>9718</v>
      </c>
      <c r="E2621" s="224"/>
      <c r="F2621" s="224"/>
      <c r="G2621" s="224"/>
      <c r="H2621" s="224"/>
      <c r="I2621" s="224"/>
      <c r="J2621" s="224"/>
      <c r="K2621" s="224"/>
      <c r="L2621" s="224"/>
      <c r="M2621" s="133"/>
      <c r="V2621" s="3" t="s">
        <v>2632</v>
      </c>
      <c r="W2621" s="4">
        <v>1755</v>
      </c>
      <c r="AD2621"/>
      <c r="AE2621"/>
    </row>
    <row r="2622" spans="1:31" x14ac:dyDescent="0.25">
      <c r="A2622" s="28" t="s">
        <v>13053</v>
      </c>
      <c r="B2622" s="28"/>
      <c r="C2622" s="28" t="s">
        <v>5451</v>
      </c>
      <c r="D2622" s="29">
        <v>9648</v>
      </c>
      <c r="E2622" s="224"/>
      <c r="F2622" s="224"/>
      <c r="G2622" s="224"/>
      <c r="H2622" s="224"/>
      <c r="I2622" s="224"/>
      <c r="J2622" s="224"/>
      <c r="K2622" s="224"/>
      <c r="L2622" s="224"/>
      <c r="M2622" s="133"/>
      <c r="V2622" s="3" t="s">
        <v>2633</v>
      </c>
      <c r="W2622" s="4">
        <v>1755</v>
      </c>
      <c r="AD2622"/>
      <c r="AE2622"/>
    </row>
    <row r="2623" spans="1:31" x14ac:dyDescent="0.25">
      <c r="A2623" s="28" t="s">
        <v>13054</v>
      </c>
      <c r="B2623" s="28"/>
      <c r="C2623" s="28" t="s">
        <v>5452</v>
      </c>
      <c r="D2623" s="29">
        <v>9648</v>
      </c>
      <c r="E2623" s="224"/>
      <c r="F2623" s="224"/>
      <c r="G2623" s="224"/>
      <c r="H2623" s="224"/>
      <c r="I2623" s="224"/>
      <c r="J2623" s="224"/>
      <c r="K2623" s="224"/>
      <c r="L2623" s="224"/>
      <c r="M2623" s="133"/>
      <c r="V2623" s="3" t="s">
        <v>2634</v>
      </c>
      <c r="W2623" s="4">
        <v>1755</v>
      </c>
      <c r="AD2623"/>
      <c r="AE2623"/>
    </row>
    <row r="2624" spans="1:31" x14ac:dyDescent="0.25">
      <c r="A2624" s="28" t="s">
        <v>13055</v>
      </c>
      <c r="B2624" s="28"/>
      <c r="C2624" s="28" t="s">
        <v>5453</v>
      </c>
      <c r="D2624" s="29">
        <v>9648</v>
      </c>
      <c r="E2624" s="224"/>
      <c r="F2624" s="224"/>
      <c r="G2624" s="224"/>
      <c r="H2624" s="224"/>
      <c r="I2624" s="224"/>
      <c r="J2624" s="224"/>
      <c r="K2624" s="224"/>
      <c r="L2624" s="224"/>
      <c r="M2624" s="133"/>
      <c r="V2624" s="3" t="s">
        <v>2635</v>
      </c>
      <c r="W2624" s="4">
        <v>1755</v>
      </c>
      <c r="AD2624"/>
      <c r="AE2624"/>
    </row>
    <row r="2625" spans="1:31" x14ac:dyDescent="0.25">
      <c r="A2625" s="28" t="s">
        <v>13056</v>
      </c>
      <c r="B2625" s="28"/>
      <c r="C2625" s="28" t="s">
        <v>5454</v>
      </c>
      <c r="D2625" s="29">
        <v>9651</v>
      </c>
      <c r="E2625" s="224"/>
      <c r="F2625" s="224"/>
      <c r="G2625" s="224"/>
      <c r="H2625" s="224"/>
      <c r="I2625" s="224"/>
      <c r="J2625" s="224"/>
      <c r="K2625" s="224"/>
      <c r="L2625" s="224"/>
      <c r="M2625" s="133"/>
      <c r="V2625" s="3" t="s">
        <v>2636</v>
      </c>
      <c r="W2625" s="4">
        <v>1755</v>
      </c>
      <c r="AD2625"/>
      <c r="AE2625"/>
    </row>
    <row r="2626" spans="1:31" x14ac:dyDescent="0.25">
      <c r="A2626" s="28" t="s">
        <v>13057</v>
      </c>
      <c r="B2626" s="28"/>
      <c r="C2626" s="28" t="s">
        <v>5455</v>
      </c>
      <c r="D2626" s="29">
        <v>9652</v>
      </c>
      <c r="E2626" s="224"/>
      <c r="F2626" s="224"/>
      <c r="G2626" s="224"/>
      <c r="H2626" s="224"/>
      <c r="I2626" s="224"/>
      <c r="J2626" s="224"/>
      <c r="K2626" s="224"/>
      <c r="L2626" s="224"/>
      <c r="M2626" s="133"/>
      <c r="V2626" s="3" t="s">
        <v>2637</v>
      </c>
      <c r="W2626" s="4">
        <v>1755</v>
      </c>
      <c r="AD2626"/>
      <c r="AE2626"/>
    </row>
    <row r="2627" spans="1:31" x14ac:dyDescent="0.25">
      <c r="A2627" s="28" t="s">
        <v>13058</v>
      </c>
      <c r="B2627" s="28"/>
      <c r="C2627" s="28" t="s">
        <v>5456</v>
      </c>
      <c r="D2627" s="29">
        <v>9657</v>
      </c>
      <c r="E2627" s="224"/>
      <c r="F2627" s="224"/>
      <c r="G2627" s="224"/>
      <c r="H2627" s="224"/>
      <c r="I2627" s="224"/>
      <c r="J2627" s="224"/>
      <c r="K2627" s="224"/>
      <c r="L2627" s="224"/>
      <c r="M2627" s="133"/>
      <c r="V2627" s="3" t="s">
        <v>2638</v>
      </c>
      <c r="W2627" s="4">
        <v>1755</v>
      </c>
      <c r="AD2627"/>
      <c r="AE2627"/>
    </row>
    <row r="2628" spans="1:31" x14ac:dyDescent="0.25">
      <c r="A2628" s="28" t="s">
        <v>13059</v>
      </c>
      <c r="B2628" s="28"/>
      <c r="C2628" s="28" t="s">
        <v>5457</v>
      </c>
      <c r="D2628" s="29">
        <v>9543</v>
      </c>
      <c r="E2628" s="224"/>
      <c r="F2628" s="224"/>
      <c r="G2628" s="224"/>
      <c r="H2628" s="224"/>
      <c r="I2628" s="224"/>
      <c r="J2628" s="224"/>
      <c r="K2628" s="224"/>
      <c r="L2628" s="224"/>
      <c r="M2628" s="133"/>
      <c r="V2628" s="3" t="s">
        <v>2639</v>
      </c>
      <c r="W2628" s="4">
        <v>1755</v>
      </c>
      <c r="AD2628"/>
      <c r="AE2628"/>
    </row>
    <row r="2629" spans="1:31" x14ac:dyDescent="0.25">
      <c r="A2629" s="28" t="s">
        <v>13060</v>
      </c>
      <c r="B2629" s="28"/>
      <c r="C2629" s="28" t="s">
        <v>5458</v>
      </c>
      <c r="D2629" s="29">
        <v>9543</v>
      </c>
      <c r="E2629" s="224"/>
      <c r="F2629" s="224"/>
      <c r="G2629" s="224"/>
      <c r="H2629" s="224"/>
      <c r="I2629" s="224"/>
      <c r="J2629" s="224"/>
      <c r="K2629" s="224"/>
      <c r="L2629" s="224"/>
      <c r="M2629" s="133"/>
      <c r="V2629" s="3" t="s">
        <v>2640</v>
      </c>
      <c r="W2629" s="4">
        <v>1755</v>
      </c>
      <c r="AD2629"/>
      <c r="AE2629"/>
    </row>
    <row r="2630" spans="1:31" x14ac:dyDescent="0.25">
      <c r="A2630" s="28" t="s">
        <v>13061</v>
      </c>
      <c r="B2630" s="28"/>
      <c r="C2630" s="28" t="s">
        <v>5459</v>
      </c>
      <c r="D2630" s="29">
        <v>9598</v>
      </c>
      <c r="E2630" s="224"/>
      <c r="F2630" s="224"/>
      <c r="G2630" s="224"/>
      <c r="H2630" s="224"/>
      <c r="I2630" s="224"/>
      <c r="J2630" s="224"/>
      <c r="K2630" s="224"/>
      <c r="L2630" s="224"/>
      <c r="M2630" s="133"/>
      <c r="V2630" s="3" t="s">
        <v>2641</v>
      </c>
      <c r="W2630" s="4">
        <v>1755</v>
      </c>
      <c r="AD2630"/>
      <c r="AE2630"/>
    </row>
    <row r="2631" spans="1:31" x14ac:dyDescent="0.25">
      <c r="A2631" s="28" t="s">
        <v>13062</v>
      </c>
      <c r="B2631" s="28"/>
      <c r="C2631" s="28" t="s">
        <v>5460</v>
      </c>
      <c r="D2631" s="29">
        <v>9598</v>
      </c>
      <c r="E2631" s="224"/>
      <c r="F2631" s="224"/>
      <c r="G2631" s="224"/>
      <c r="H2631" s="224"/>
      <c r="I2631" s="224"/>
      <c r="J2631" s="224"/>
      <c r="K2631" s="224"/>
      <c r="L2631" s="224"/>
      <c r="M2631" s="133"/>
      <c r="V2631" s="3" t="s">
        <v>2642</v>
      </c>
      <c r="W2631" s="4">
        <v>1755</v>
      </c>
      <c r="AD2631"/>
      <c r="AE2631"/>
    </row>
    <row r="2632" spans="1:31" x14ac:dyDescent="0.25">
      <c r="A2632" s="28" t="s">
        <v>13063</v>
      </c>
      <c r="B2632" s="28"/>
      <c r="C2632" s="28" t="s">
        <v>5461</v>
      </c>
      <c r="D2632" s="29">
        <v>9598</v>
      </c>
      <c r="E2632" s="224"/>
      <c r="F2632" s="224"/>
      <c r="G2632" s="224"/>
      <c r="H2632" s="224"/>
      <c r="I2632" s="224"/>
      <c r="J2632" s="224"/>
      <c r="K2632" s="224"/>
      <c r="L2632" s="224"/>
      <c r="M2632" s="133"/>
      <c r="V2632" s="3" t="s">
        <v>2643</v>
      </c>
      <c r="W2632" s="4">
        <v>1755</v>
      </c>
      <c r="AD2632"/>
      <c r="AE2632"/>
    </row>
    <row r="2633" spans="1:31" x14ac:dyDescent="0.25">
      <c r="A2633" s="28" t="s">
        <v>13064</v>
      </c>
      <c r="B2633" s="28"/>
      <c r="C2633" s="28" t="s">
        <v>5462</v>
      </c>
      <c r="D2633" s="29">
        <v>9603</v>
      </c>
      <c r="E2633" s="224"/>
      <c r="F2633" s="224"/>
      <c r="G2633" s="224"/>
      <c r="H2633" s="224"/>
      <c r="I2633" s="224"/>
      <c r="J2633" s="224"/>
      <c r="K2633" s="224"/>
      <c r="L2633" s="224"/>
      <c r="M2633" s="133"/>
      <c r="V2633" s="3" t="s">
        <v>2644</v>
      </c>
      <c r="W2633" s="4">
        <v>1755</v>
      </c>
      <c r="AD2633"/>
      <c r="AE2633"/>
    </row>
    <row r="2634" spans="1:31" x14ac:dyDescent="0.25">
      <c r="A2634" s="28" t="s">
        <v>13065</v>
      </c>
      <c r="B2634" s="28"/>
      <c r="C2634" s="28" t="s">
        <v>5463</v>
      </c>
      <c r="D2634" s="29">
        <v>9602</v>
      </c>
      <c r="E2634" s="224"/>
      <c r="F2634" s="224"/>
      <c r="G2634" s="224"/>
      <c r="H2634" s="224"/>
      <c r="I2634" s="224"/>
      <c r="J2634" s="224"/>
      <c r="K2634" s="224"/>
      <c r="L2634" s="224"/>
      <c r="M2634" s="133"/>
      <c r="V2634" s="3" t="s">
        <v>2645</v>
      </c>
      <c r="W2634" s="4">
        <v>1755</v>
      </c>
      <c r="AD2634"/>
      <c r="AE2634"/>
    </row>
    <row r="2635" spans="1:31" x14ac:dyDescent="0.25">
      <c r="A2635" s="28" t="s">
        <v>13066</v>
      </c>
      <c r="B2635" s="28"/>
      <c r="C2635" s="28" t="s">
        <v>5464</v>
      </c>
      <c r="D2635" s="29">
        <v>9734</v>
      </c>
      <c r="E2635" s="224"/>
      <c r="F2635" s="224"/>
      <c r="G2635" s="224"/>
      <c r="H2635" s="224"/>
      <c r="I2635" s="224"/>
      <c r="J2635" s="224"/>
      <c r="K2635" s="224"/>
      <c r="L2635" s="224"/>
      <c r="M2635" s="133"/>
      <c r="V2635" s="3" t="s">
        <v>2646</v>
      </c>
      <c r="W2635" s="4">
        <v>1755</v>
      </c>
      <c r="AD2635"/>
      <c r="AE2635"/>
    </row>
    <row r="2636" spans="1:31" x14ac:dyDescent="0.25">
      <c r="A2636" s="28" t="s">
        <v>13067</v>
      </c>
      <c r="B2636" s="28"/>
      <c r="C2636" s="28" t="s">
        <v>5465</v>
      </c>
      <c r="D2636" s="29">
        <v>9734</v>
      </c>
      <c r="E2636" s="224"/>
      <c r="F2636" s="224"/>
      <c r="G2636" s="224"/>
      <c r="H2636" s="224"/>
      <c r="I2636" s="224"/>
      <c r="J2636" s="224"/>
      <c r="K2636" s="224"/>
      <c r="L2636" s="224"/>
      <c r="M2636" s="133"/>
      <c r="V2636" s="3" t="s">
        <v>2647</v>
      </c>
      <c r="W2636" s="4">
        <v>1755</v>
      </c>
      <c r="AD2636"/>
      <c r="AE2636"/>
    </row>
    <row r="2637" spans="1:31" x14ac:dyDescent="0.25">
      <c r="A2637" s="28" t="s">
        <v>13068</v>
      </c>
      <c r="B2637" s="28"/>
      <c r="C2637" s="28" t="s">
        <v>5466</v>
      </c>
      <c r="D2637" s="29">
        <v>9734</v>
      </c>
      <c r="E2637" s="224"/>
      <c r="F2637" s="224"/>
      <c r="G2637" s="224"/>
      <c r="H2637" s="224"/>
      <c r="I2637" s="224"/>
      <c r="J2637" s="224"/>
      <c r="K2637" s="224"/>
      <c r="L2637" s="224"/>
      <c r="M2637" s="133"/>
      <c r="V2637" s="3" t="s">
        <v>2648</v>
      </c>
      <c r="W2637" s="4">
        <v>1755</v>
      </c>
      <c r="AD2637"/>
      <c r="AE2637"/>
    </row>
    <row r="2638" spans="1:31" x14ac:dyDescent="0.25">
      <c r="A2638" s="28" t="s">
        <v>13069</v>
      </c>
      <c r="B2638" s="28"/>
      <c r="C2638" s="28" t="s">
        <v>5467</v>
      </c>
      <c r="D2638" s="29">
        <v>9734</v>
      </c>
      <c r="E2638" s="224"/>
      <c r="F2638" s="224"/>
      <c r="G2638" s="224"/>
      <c r="H2638" s="224"/>
      <c r="I2638" s="224"/>
      <c r="J2638" s="224"/>
      <c r="K2638" s="224"/>
      <c r="L2638" s="224"/>
      <c r="M2638" s="133"/>
      <c r="V2638" s="3" t="s">
        <v>2649</v>
      </c>
      <c r="W2638" s="4">
        <v>1755</v>
      </c>
      <c r="AD2638"/>
      <c r="AE2638"/>
    </row>
    <row r="2639" spans="1:31" x14ac:dyDescent="0.25">
      <c r="A2639" s="28" t="s">
        <v>13070</v>
      </c>
      <c r="B2639" s="28"/>
      <c r="C2639" s="28" t="s">
        <v>5468</v>
      </c>
      <c r="D2639" s="29">
        <v>9732</v>
      </c>
      <c r="E2639" s="224"/>
      <c r="F2639" s="224"/>
      <c r="G2639" s="224"/>
      <c r="H2639" s="224"/>
      <c r="I2639" s="224"/>
      <c r="J2639" s="224"/>
      <c r="K2639" s="224"/>
      <c r="L2639" s="224"/>
      <c r="M2639" s="133"/>
      <c r="V2639" s="3" t="s">
        <v>2650</v>
      </c>
      <c r="W2639" s="4">
        <v>1755</v>
      </c>
      <c r="AD2639"/>
      <c r="AE2639"/>
    </row>
    <row r="2640" spans="1:31" x14ac:dyDescent="0.25">
      <c r="A2640" s="28" t="s">
        <v>13071</v>
      </c>
      <c r="B2640" s="28"/>
      <c r="C2640" s="28" t="s">
        <v>5469</v>
      </c>
      <c r="D2640" s="29">
        <v>9783</v>
      </c>
      <c r="E2640" s="224"/>
      <c r="F2640" s="224"/>
      <c r="G2640" s="224"/>
      <c r="H2640" s="224"/>
      <c r="I2640" s="224"/>
      <c r="J2640" s="224"/>
      <c r="K2640" s="224"/>
      <c r="L2640" s="224"/>
      <c r="M2640" s="133"/>
      <c r="V2640" s="3" t="s">
        <v>2651</v>
      </c>
      <c r="W2640" s="4">
        <v>1755</v>
      </c>
      <c r="AD2640"/>
      <c r="AE2640"/>
    </row>
    <row r="2641" spans="1:31" x14ac:dyDescent="0.25">
      <c r="A2641" s="28" t="s">
        <v>13072</v>
      </c>
      <c r="B2641" s="28"/>
      <c r="C2641" s="28" t="s">
        <v>5470</v>
      </c>
      <c r="D2641" s="29">
        <v>9782</v>
      </c>
      <c r="E2641" s="224"/>
      <c r="F2641" s="224"/>
      <c r="G2641" s="224"/>
      <c r="H2641" s="224"/>
      <c r="I2641" s="224"/>
      <c r="J2641" s="224"/>
      <c r="K2641" s="224"/>
      <c r="L2641" s="224"/>
      <c r="M2641" s="133"/>
      <c r="V2641" s="3" t="s">
        <v>2652</v>
      </c>
      <c r="W2641" s="4">
        <v>1755</v>
      </c>
      <c r="AD2641"/>
      <c r="AE2641"/>
    </row>
    <row r="2642" spans="1:31" x14ac:dyDescent="0.25">
      <c r="A2642" s="28" t="s">
        <v>13073</v>
      </c>
      <c r="B2642" s="28"/>
      <c r="C2642" s="28" t="s">
        <v>5471</v>
      </c>
      <c r="D2642" s="29">
        <v>9805</v>
      </c>
      <c r="E2642" s="224"/>
      <c r="F2642" s="224"/>
      <c r="G2642" s="224"/>
      <c r="H2642" s="224"/>
      <c r="I2642" s="224"/>
      <c r="J2642" s="224"/>
      <c r="K2642" s="224"/>
      <c r="L2642" s="224"/>
      <c r="M2642" s="133"/>
      <c r="V2642" s="3" t="s">
        <v>2653</v>
      </c>
      <c r="W2642" s="4">
        <v>1755</v>
      </c>
      <c r="AD2642"/>
      <c r="AE2642"/>
    </row>
    <row r="2643" spans="1:31" x14ac:dyDescent="0.25">
      <c r="A2643" s="28" t="s">
        <v>13074</v>
      </c>
      <c r="B2643" s="28"/>
      <c r="C2643" s="28" t="s">
        <v>5472</v>
      </c>
      <c r="D2643" s="29">
        <v>9817</v>
      </c>
      <c r="E2643" s="224"/>
      <c r="F2643" s="224"/>
      <c r="G2643" s="224"/>
      <c r="H2643" s="224"/>
      <c r="I2643" s="224"/>
      <c r="J2643" s="224"/>
      <c r="K2643" s="224"/>
      <c r="L2643" s="224"/>
      <c r="M2643" s="133"/>
      <c r="V2643" s="3" t="s">
        <v>2654</v>
      </c>
      <c r="W2643" s="4">
        <v>1755</v>
      </c>
      <c r="AD2643"/>
      <c r="AE2643"/>
    </row>
    <row r="2644" spans="1:31" x14ac:dyDescent="0.25">
      <c r="A2644" s="28" t="s">
        <v>13075</v>
      </c>
      <c r="B2644" s="28"/>
      <c r="C2644" s="28" t="s">
        <v>5473</v>
      </c>
      <c r="D2644" s="29">
        <v>9817</v>
      </c>
      <c r="E2644" s="224"/>
      <c r="F2644" s="224"/>
      <c r="G2644" s="224"/>
      <c r="H2644" s="224"/>
      <c r="I2644" s="224"/>
      <c r="J2644" s="224"/>
      <c r="K2644" s="224"/>
      <c r="L2644" s="224"/>
      <c r="M2644" s="133"/>
      <c r="V2644" s="3" t="s">
        <v>2655</v>
      </c>
      <c r="W2644" s="4">
        <v>1755</v>
      </c>
      <c r="AD2644"/>
      <c r="AE2644"/>
    </row>
    <row r="2645" spans="1:31" x14ac:dyDescent="0.25">
      <c r="A2645" s="28" t="s">
        <v>13076</v>
      </c>
      <c r="B2645" s="28"/>
      <c r="C2645" s="28" t="s">
        <v>5474</v>
      </c>
      <c r="D2645" s="29">
        <v>9817</v>
      </c>
      <c r="E2645" s="224"/>
      <c r="F2645" s="224"/>
      <c r="G2645" s="224"/>
      <c r="H2645" s="224"/>
      <c r="I2645" s="224"/>
      <c r="J2645" s="224"/>
      <c r="K2645" s="224"/>
      <c r="L2645" s="224"/>
      <c r="M2645" s="133"/>
      <c r="V2645" s="3" t="s">
        <v>2656</v>
      </c>
      <c r="W2645" s="4">
        <v>1755</v>
      </c>
      <c r="AD2645"/>
      <c r="AE2645"/>
    </row>
    <row r="2646" spans="1:31" x14ac:dyDescent="0.25">
      <c r="A2646" s="28" t="s">
        <v>13077</v>
      </c>
      <c r="B2646" s="28"/>
      <c r="C2646" s="28" t="s">
        <v>5475</v>
      </c>
      <c r="D2646" s="29">
        <v>9848</v>
      </c>
      <c r="E2646" s="224"/>
      <c r="F2646" s="224"/>
      <c r="G2646" s="224"/>
      <c r="H2646" s="224"/>
      <c r="I2646" s="224"/>
      <c r="J2646" s="224"/>
      <c r="K2646" s="224"/>
      <c r="L2646" s="224"/>
      <c r="M2646" s="133"/>
      <c r="V2646" s="3" t="s">
        <v>2657</v>
      </c>
      <c r="W2646" s="4">
        <v>1755</v>
      </c>
      <c r="AD2646"/>
      <c r="AE2646"/>
    </row>
    <row r="2647" spans="1:31" x14ac:dyDescent="0.25">
      <c r="A2647" s="28" t="s">
        <v>13078</v>
      </c>
      <c r="B2647" s="28"/>
      <c r="C2647" s="28" t="s">
        <v>5476</v>
      </c>
      <c r="D2647" s="29">
        <v>9917</v>
      </c>
      <c r="E2647" s="224"/>
      <c r="F2647" s="224"/>
      <c r="G2647" s="224"/>
      <c r="H2647" s="224"/>
      <c r="I2647" s="224"/>
      <c r="J2647" s="224"/>
      <c r="K2647" s="224"/>
      <c r="L2647" s="224"/>
      <c r="M2647" s="133"/>
      <c r="V2647" s="3" t="s">
        <v>2658</v>
      </c>
      <c r="W2647" s="4">
        <v>1755</v>
      </c>
      <c r="AD2647"/>
      <c r="AE2647"/>
    </row>
    <row r="2648" spans="1:31" x14ac:dyDescent="0.25">
      <c r="A2648" s="28" t="s">
        <v>13079</v>
      </c>
      <c r="B2648" s="28"/>
      <c r="C2648" s="28" t="s">
        <v>5477</v>
      </c>
      <c r="D2648" s="29">
        <v>9897</v>
      </c>
      <c r="E2648" s="224"/>
      <c r="F2648" s="224"/>
      <c r="G2648" s="224"/>
      <c r="H2648" s="224"/>
      <c r="I2648" s="224"/>
      <c r="J2648" s="224"/>
      <c r="K2648" s="224"/>
      <c r="L2648" s="224"/>
      <c r="M2648" s="133"/>
      <c r="V2648" s="3" t="s">
        <v>2659</v>
      </c>
      <c r="W2648" s="4">
        <v>1755</v>
      </c>
      <c r="AD2648"/>
      <c r="AE2648"/>
    </row>
    <row r="2649" spans="1:31" x14ac:dyDescent="0.25">
      <c r="A2649" s="28" t="s">
        <v>13080</v>
      </c>
      <c r="B2649" s="28"/>
      <c r="C2649" s="28" t="s">
        <v>5478</v>
      </c>
      <c r="D2649" s="29">
        <v>9888</v>
      </c>
      <c r="E2649" s="224"/>
      <c r="F2649" s="224"/>
      <c r="G2649" s="224"/>
      <c r="H2649" s="224"/>
      <c r="I2649" s="224"/>
      <c r="J2649" s="224"/>
      <c r="K2649" s="224"/>
      <c r="L2649" s="224"/>
      <c r="M2649" s="133"/>
      <c r="V2649" s="3" t="s">
        <v>2660</v>
      </c>
      <c r="W2649" s="4">
        <v>1755</v>
      </c>
      <c r="AD2649"/>
      <c r="AE2649"/>
    </row>
    <row r="2650" spans="1:31" x14ac:dyDescent="0.25">
      <c r="A2650" s="28" t="s">
        <v>13081</v>
      </c>
      <c r="B2650" s="28"/>
      <c r="C2650" s="28" t="s">
        <v>5479</v>
      </c>
      <c r="D2650" s="29">
        <v>9888</v>
      </c>
      <c r="E2650" s="224"/>
      <c r="F2650" s="224"/>
      <c r="G2650" s="224"/>
      <c r="H2650" s="224"/>
      <c r="I2650" s="224"/>
      <c r="J2650" s="224"/>
      <c r="K2650" s="224"/>
      <c r="L2650" s="224"/>
      <c r="M2650" s="133"/>
      <c r="V2650" s="3" t="s">
        <v>2661</v>
      </c>
      <c r="W2650" s="4">
        <v>1755</v>
      </c>
      <c r="AD2650"/>
      <c r="AE2650"/>
    </row>
    <row r="2651" spans="1:31" x14ac:dyDescent="0.25">
      <c r="A2651" s="28" t="s">
        <v>13082</v>
      </c>
      <c r="B2651" s="28"/>
      <c r="C2651" s="28" t="s">
        <v>5480</v>
      </c>
      <c r="D2651" s="29">
        <v>9894</v>
      </c>
      <c r="E2651" s="224"/>
      <c r="F2651" s="224"/>
      <c r="G2651" s="224"/>
      <c r="H2651" s="224"/>
      <c r="I2651" s="224"/>
      <c r="J2651" s="224"/>
      <c r="K2651" s="224"/>
      <c r="L2651" s="224"/>
      <c r="M2651" s="133"/>
      <c r="V2651" s="3" t="s">
        <v>2662</v>
      </c>
      <c r="W2651" s="4">
        <v>1755</v>
      </c>
      <c r="AD2651"/>
      <c r="AE2651"/>
    </row>
    <row r="2652" spans="1:31" x14ac:dyDescent="0.25">
      <c r="A2652" s="28" t="s">
        <v>13083</v>
      </c>
      <c r="B2652" s="28"/>
      <c r="C2652" s="28" t="s">
        <v>5481</v>
      </c>
      <c r="D2652" s="29">
        <v>9894</v>
      </c>
      <c r="E2652" s="224"/>
      <c r="F2652" s="224"/>
      <c r="G2652" s="224"/>
      <c r="H2652" s="224"/>
      <c r="I2652" s="224"/>
      <c r="J2652" s="224"/>
      <c r="K2652" s="224"/>
      <c r="L2652" s="224"/>
      <c r="M2652" s="133"/>
      <c r="V2652" s="3" t="s">
        <v>2663</v>
      </c>
      <c r="W2652" s="4">
        <v>1755</v>
      </c>
      <c r="AD2652"/>
      <c r="AE2652"/>
    </row>
    <row r="2653" spans="1:31" x14ac:dyDescent="0.25">
      <c r="A2653" s="28" t="s">
        <v>13084</v>
      </c>
      <c r="B2653" s="28"/>
      <c r="C2653" s="28" t="s">
        <v>5482</v>
      </c>
      <c r="D2653" s="29">
        <v>9906</v>
      </c>
      <c r="E2653" s="224"/>
      <c r="F2653" s="224"/>
      <c r="G2653" s="224"/>
      <c r="H2653" s="224"/>
      <c r="I2653" s="224"/>
      <c r="J2653" s="224"/>
      <c r="K2653" s="224"/>
      <c r="L2653" s="224"/>
      <c r="M2653" s="133"/>
      <c r="V2653" s="3" t="s">
        <v>2664</v>
      </c>
      <c r="W2653" s="4">
        <v>1755</v>
      </c>
      <c r="AD2653"/>
      <c r="AE2653"/>
    </row>
    <row r="2654" spans="1:31" x14ac:dyDescent="0.25">
      <c r="A2654" s="28" t="s">
        <v>13085</v>
      </c>
      <c r="B2654" s="28"/>
      <c r="C2654" s="28" t="s">
        <v>5483</v>
      </c>
      <c r="D2654" s="29">
        <v>9934</v>
      </c>
      <c r="E2654" s="224"/>
      <c r="F2654" s="224"/>
      <c r="G2654" s="224"/>
      <c r="H2654" s="224"/>
      <c r="I2654" s="224"/>
      <c r="J2654" s="224"/>
      <c r="K2654" s="224"/>
      <c r="L2654" s="224"/>
      <c r="M2654" s="133"/>
      <c r="V2654" s="3" t="s">
        <v>2665</v>
      </c>
      <c r="W2654" s="4">
        <v>1755</v>
      </c>
      <c r="AD2654"/>
      <c r="AE2654"/>
    </row>
    <row r="2655" spans="1:31" x14ac:dyDescent="0.25">
      <c r="A2655" s="28" t="s">
        <v>13086</v>
      </c>
      <c r="B2655" s="28"/>
      <c r="C2655" s="28" t="s">
        <v>5484</v>
      </c>
      <c r="D2655" s="29">
        <v>9876</v>
      </c>
      <c r="E2655" s="224"/>
      <c r="F2655" s="224"/>
      <c r="G2655" s="224"/>
      <c r="H2655" s="224"/>
      <c r="I2655" s="224"/>
      <c r="J2655" s="224"/>
      <c r="K2655" s="224"/>
      <c r="L2655" s="224"/>
      <c r="M2655" s="133"/>
      <c r="V2655" s="3" t="s">
        <v>2666</v>
      </c>
      <c r="W2655" s="4">
        <v>1755</v>
      </c>
      <c r="AD2655"/>
      <c r="AE2655"/>
    </row>
    <row r="2656" spans="1:31" x14ac:dyDescent="0.25">
      <c r="A2656" s="28" t="s">
        <v>13087</v>
      </c>
      <c r="B2656" s="28"/>
      <c r="C2656" s="28" t="s">
        <v>5485</v>
      </c>
      <c r="D2656" s="29">
        <v>9925</v>
      </c>
      <c r="E2656" s="224"/>
      <c r="F2656" s="224"/>
      <c r="G2656" s="224"/>
      <c r="H2656" s="224"/>
      <c r="I2656" s="224"/>
      <c r="J2656" s="224"/>
      <c r="K2656" s="224"/>
      <c r="L2656" s="224"/>
      <c r="M2656" s="133"/>
      <c r="V2656" s="3" t="s">
        <v>2667</v>
      </c>
      <c r="W2656" s="4">
        <v>1755</v>
      </c>
      <c r="AD2656"/>
      <c r="AE2656"/>
    </row>
    <row r="2657" spans="1:31" x14ac:dyDescent="0.25">
      <c r="A2657" s="28" t="s">
        <v>13088</v>
      </c>
      <c r="B2657" s="28"/>
      <c r="C2657" s="28" t="s">
        <v>5486</v>
      </c>
      <c r="D2657" s="29">
        <v>9925</v>
      </c>
      <c r="E2657" s="224"/>
      <c r="F2657" s="224"/>
      <c r="G2657" s="224"/>
      <c r="H2657" s="224"/>
      <c r="I2657" s="224"/>
      <c r="J2657" s="224"/>
      <c r="K2657" s="224"/>
      <c r="L2657" s="224"/>
      <c r="M2657" s="133"/>
      <c r="V2657" s="3" t="s">
        <v>2668</v>
      </c>
      <c r="W2657" s="4">
        <v>1755</v>
      </c>
      <c r="AD2657"/>
      <c r="AE2657"/>
    </row>
    <row r="2658" spans="1:31" x14ac:dyDescent="0.25">
      <c r="A2658" s="28" t="s">
        <v>13089</v>
      </c>
      <c r="B2658" s="28"/>
      <c r="C2658" s="28" t="s">
        <v>5487</v>
      </c>
      <c r="D2658" s="29">
        <v>9904</v>
      </c>
      <c r="E2658" s="224"/>
      <c r="F2658" s="224"/>
      <c r="G2658" s="224"/>
      <c r="H2658" s="224"/>
      <c r="I2658" s="224"/>
      <c r="J2658" s="224"/>
      <c r="K2658" s="224"/>
      <c r="L2658" s="224"/>
      <c r="M2658" s="133"/>
      <c r="V2658" s="3" t="s">
        <v>2669</v>
      </c>
      <c r="W2658" s="4">
        <v>1755</v>
      </c>
      <c r="AD2658"/>
      <c r="AE2658"/>
    </row>
    <row r="2659" spans="1:31" x14ac:dyDescent="0.25">
      <c r="A2659" s="28" t="s">
        <v>13090</v>
      </c>
      <c r="B2659" s="28"/>
      <c r="C2659" s="28" t="s">
        <v>5488</v>
      </c>
      <c r="D2659" s="29">
        <v>9904</v>
      </c>
      <c r="E2659" s="224"/>
      <c r="F2659" s="224"/>
      <c r="G2659" s="224"/>
      <c r="H2659" s="224"/>
      <c r="I2659" s="224"/>
      <c r="J2659" s="224"/>
      <c r="K2659" s="224"/>
      <c r="L2659" s="224"/>
      <c r="M2659" s="133"/>
      <c r="V2659" s="3" t="s">
        <v>2670</v>
      </c>
      <c r="W2659" s="4">
        <v>1755</v>
      </c>
      <c r="AD2659"/>
      <c r="AE2659"/>
    </row>
    <row r="2660" spans="1:31" x14ac:dyDescent="0.25">
      <c r="A2660" s="28" t="s">
        <v>13091</v>
      </c>
      <c r="B2660" s="28"/>
      <c r="C2660" s="28" t="s">
        <v>5489</v>
      </c>
      <c r="D2660" s="29">
        <v>9929</v>
      </c>
      <c r="E2660" s="224"/>
      <c r="F2660" s="224"/>
      <c r="G2660" s="224"/>
      <c r="H2660" s="224"/>
      <c r="I2660" s="224"/>
      <c r="J2660" s="224"/>
      <c r="K2660" s="224"/>
      <c r="L2660" s="224"/>
      <c r="M2660" s="133"/>
      <c r="V2660" s="3" t="s">
        <v>2671</v>
      </c>
      <c r="W2660" s="4">
        <v>1755</v>
      </c>
      <c r="AD2660"/>
      <c r="AE2660"/>
    </row>
    <row r="2661" spans="1:31" x14ac:dyDescent="0.25">
      <c r="A2661" s="28" t="s">
        <v>13092</v>
      </c>
      <c r="B2661" s="28"/>
      <c r="C2661" s="28" t="s">
        <v>5490</v>
      </c>
      <c r="D2661" s="29">
        <v>9929</v>
      </c>
      <c r="E2661" s="224"/>
      <c r="F2661" s="224"/>
      <c r="G2661" s="224"/>
      <c r="H2661" s="224"/>
      <c r="I2661" s="224"/>
      <c r="J2661" s="224"/>
      <c r="K2661" s="224"/>
      <c r="L2661" s="224"/>
      <c r="M2661" s="133"/>
      <c r="V2661" s="3" t="s">
        <v>2672</v>
      </c>
      <c r="W2661" s="4">
        <v>1755</v>
      </c>
      <c r="AD2661"/>
      <c r="AE2661"/>
    </row>
    <row r="2662" spans="1:31" x14ac:dyDescent="0.25">
      <c r="A2662" s="28" t="s">
        <v>13093</v>
      </c>
      <c r="B2662" s="28"/>
      <c r="C2662" s="28" t="s">
        <v>5491</v>
      </c>
      <c r="D2662" s="29">
        <v>9954</v>
      </c>
      <c r="E2662" s="224"/>
      <c r="F2662" s="224"/>
      <c r="G2662" s="224"/>
      <c r="H2662" s="224"/>
      <c r="I2662" s="224"/>
      <c r="J2662" s="224"/>
      <c r="K2662" s="224"/>
      <c r="L2662" s="224"/>
      <c r="M2662" s="133"/>
      <c r="V2662" s="3" t="s">
        <v>2673</v>
      </c>
      <c r="W2662" s="4">
        <v>1755</v>
      </c>
      <c r="AD2662"/>
      <c r="AE2662"/>
    </row>
    <row r="2663" spans="1:31" x14ac:dyDescent="0.25">
      <c r="A2663" s="28" t="s">
        <v>13094</v>
      </c>
      <c r="B2663" s="28"/>
      <c r="C2663" s="28" t="s">
        <v>5492</v>
      </c>
      <c r="D2663" s="29">
        <v>9925</v>
      </c>
      <c r="E2663" s="224"/>
      <c r="F2663" s="224"/>
      <c r="G2663" s="224"/>
      <c r="H2663" s="224"/>
      <c r="I2663" s="224"/>
      <c r="J2663" s="224"/>
      <c r="K2663" s="224"/>
      <c r="L2663" s="224"/>
      <c r="M2663" s="133"/>
      <c r="V2663" s="3" t="s">
        <v>2674</v>
      </c>
      <c r="W2663" s="4">
        <v>1755</v>
      </c>
      <c r="AD2663"/>
      <c r="AE2663"/>
    </row>
    <row r="2664" spans="1:31" x14ac:dyDescent="0.25">
      <c r="A2664" s="28" t="s">
        <v>13095</v>
      </c>
      <c r="B2664" s="28"/>
      <c r="C2664" s="28" t="s">
        <v>5493</v>
      </c>
      <c r="D2664" s="29">
        <v>9925</v>
      </c>
      <c r="E2664" s="224"/>
      <c r="F2664" s="224"/>
      <c r="G2664" s="224"/>
      <c r="H2664" s="224"/>
      <c r="I2664" s="224"/>
      <c r="J2664" s="224"/>
      <c r="K2664" s="224"/>
      <c r="L2664" s="224"/>
      <c r="M2664" s="133"/>
      <c r="V2664" s="3" t="s">
        <v>2675</v>
      </c>
      <c r="W2664" s="4">
        <v>1755</v>
      </c>
      <c r="AD2664"/>
      <c r="AE2664"/>
    </row>
    <row r="2665" spans="1:31" x14ac:dyDescent="0.25">
      <c r="A2665" s="28" t="s">
        <v>13096</v>
      </c>
      <c r="B2665" s="28"/>
      <c r="C2665" s="28" t="s">
        <v>5494</v>
      </c>
      <c r="D2665" s="29">
        <v>9960</v>
      </c>
      <c r="E2665" s="224"/>
      <c r="F2665" s="224"/>
      <c r="G2665" s="224"/>
      <c r="H2665" s="224"/>
      <c r="I2665" s="224"/>
      <c r="J2665" s="224"/>
      <c r="K2665" s="224"/>
      <c r="L2665" s="224"/>
      <c r="M2665" s="133"/>
      <c r="V2665" s="3" t="s">
        <v>2676</v>
      </c>
      <c r="W2665" s="4">
        <v>1755</v>
      </c>
      <c r="AD2665"/>
      <c r="AE2665"/>
    </row>
    <row r="2666" spans="1:31" x14ac:dyDescent="0.25">
      <c r="A2666" s="28" t="s">
        <v>13097</v>
      </c>
      <c r="B2666" s="28"/>
      <c r="C2666" s="28" t="s">
        <v>5495</v>
      </c>
      <c r="D2666" s="29">
        <v>9960</v>
      </c>
      <c r="E2666" s="224"/>
      <c r="F2666" s="224"/>
      <c r="G2666" s="224"/>
      <c r="H2666" s="224"/>
      <c r="I2666" s="224"/>
      <c r="J2666" s="224"/>
      <c r="K2666" s="224"/>
      <c r="L2666" s="224"/>
      <c r="M2666" s="133"/>
      <c r="V2666" s="3" t="s">
        <v>2677</v>
      </c>
      <c r="W2666" s="4">
        <v>1755</v>
      </c>
      <c r="AD2666"/>
      <c r="AE2666"/>
    </row>
    <row r="2667" spans="1:31" x14ac:dyDescent="0.25">
      <c r="A2667" s="28" t="s">
        <v>13098</v>
      </c>
      <c r="B2667" s="28"/>
      <c r="C2667" s="28" t="s">
        <v>5496</v>
      </c>
      <c r="D2667" s="29">
        <v>9960</v>
      </c>
      <c r="E2667" s="224"/>
      <c r="F2667" s="224"/>
      <c r="G2667" s="224"/>
      <c r="H2667" s="224"/>
      <c r="I2667" s="224"/>
      <c r="J2667" s="224"/>
      <c r="K2667" s="224"/>
      <c r="L2667" s="224"/>
      <c r="M2667" s="133"/>
      <c r="V2667" s="3" t="s">
        <v>2678</v>
      </c>
      <c r="W2667" s="4">
        <v>1755</v>
      </c>
      <c r="AD2667"/>
      <c r="AE2667"/>
    </row>
    <row r="2668" spans="1:31" x14ac:dyDescent="0.25">
      <c r="A2668" s="28" t="s">
        <v>13099</v>
      </c>
      <c r="B2668" s="28"/>
      <c r="C2668" s="28" t="s">
        <v>5497</v>
      </c>
      <c r="D2668" s="29">
        <v>9949</v>
      </c>
      <c r="E2668" s="224"/>
      <c r="F2668" s="224"/>
      <c r="G2668" s="224"/>
      <c r="H2668" s="224"/>
      <c r="I2668" s="224"/>
      <c r="J2668" s="224"/>
      <c r="K2668" s="224"/>
      <c r="L2668" s="224"/>
      <c r="M2668" s="133"/>
      <c r="V2668" s="3" t="s">
        <v>2679</v>
      </c>
      <c r="W2668" s="4">
        <v>1755</v>
      </c>
      <c r="AD2668"/>
      <c r="AE2668"/>
    </row>
    <row r="2669" spans="1:31" x14ac:dyDescent="0.25">
      <c r="A2669" s="28" t="s">
        <v>13100</v>
      </c>
      <c r="B2669" s="28"/>
      <c r="C2669" s="28" t="s">
        <v>5498</v>
      </c>
      <c r="D2669" s="29">
        <v>9987</v>
      </c>
      <c r="E2669" s="224"/>
      <c r="F2669" s="224"/>
      <c r="G2669" s="224"/>
      <c r="H2669" s="224"/>
      <c r="I2669" s="224"/>
      <c r="J2669" s="224"/>
      <c r="K2669" s="224"/>
      <c r="L2669" s="224"/>
      <c r="M2669" s="133"/>
      <c r="V2669" s="3" t="s">
        <v>2680</v>
      </c>
      <c r="W2669" s="4">
        <v>1755</v>
      </c>
      <c r="AD2669"/>
      <c r="AE2669"/>
    </row>
    <row r="2670" spans="1:31" x14ac:dyDescent="0.25">
      <c r="A2670" s="28" t="s">
        <v>13101</v>
      </c>
      <c r="B2670" s="28"/>
      <c r="C2670" s="28" t="s">
        <v>5499</v>
      </c>
      <c r="D2670" s="29">
        <v>9990</v>
      </c>
      <c r="E2670" s="224"/>
      <c r="F2670" s="224"/>
      <c r="G2670" s="224"/>
      <c r="H2670" s="224"/>
      <c r="I2670" s="224"/>
      <c r="J2670" s="224"/>
      <c r="K2670" s="224"/>
      <c r="L2670" s="224"/>
      <c r="M2670" s="133"/>
      <c r="V2670" s="3" t="s">
        <v>2681</v>
      </c>
      <c r="W2670" s="4">
        <v>1755</v>
      </c>
      <c r="AD2670"/>
      <c r="AE2670"/>
    </row>
    <row r="2671" spans="1:31" x14ac:dyDescent="0.25">
      <c r="A2671" s="28" t="s">
        <v>13102</v>
      </c>
      <c r="B2671" s="28"/>
      <c r="C2671" s="28" t="s">
        <v>5500</v>
      </c>
      <c r="D2671" s="29">
        <v>9990</v>
      </c>
      <c r="E2671" s="224"/>
      <c r="F2671" s="224"/>
      <c r="G2671" s="224"/>
      <c r="H2671" s="224"/>
      <c r="I2671" s="224"/>
      <c r="J2671" s="224"/>
      <c r="K2671" s="224"/>
      <c r="L2671" s="224"/>
      <c r="M2671" s="133"/>
      <c r="V2671" s="3" t="s">
        <v>2682</v>
      </c>
      <c r="W2671" s="4">
        <v>1755</v>
      </c>
      <c r="AD2671"/>
      <c r="AE2671"/>
    </row>
    <row r="2672" spans="1:31" x14ac:dyDescent="0.25">
      <c r="A2672" s="28" t="s">
        <v>13103</v>
      </c>
      <c r="B2672" s="28"/>
      <c r="C2672" s="28" t="s">
        <v>5501</v>
      </c>
      <c r="D2672" s="29">
        <v>9978</v>
      </c>
      <c r="E2672" s="224"/>
      <c r="F2672" s="224"/>
      <c r="G2672" s="224"/>
      <c r="H2672" s="224"/>
      <c r="I2672" s="224"/>
      <c r="J2672" s="224"/>
      <c r="K2672" s="224"/>
      <c r="L2672" s="224"/>
      <c r="M2672" s="133"/>
      <c r="V2672" s="3" t="s">
        <v>2683</v>
      </c>
      <c r="W2672" s="4">
        <v>1755</v>
      </c>
      <c r="AD2672"/>
      <c r="AE2672"/>
    </row>
    <row r="2673" spans="1:31" x14ac:dyDescent="0.25">
      <c r="A2673" s="28" t="s">
        <v>13104</v>
      </c>
      <c r="B2673" s="28"/>
      <c r="C2673" s="28" t="s">
        <v>5502</v>
      </c>
      <c r="D2673" s="29">
        <v>9978</v>
      </c>
      <c r="E2673" s="224"/>
      <c r="F2673" s="224"/>
      <c r="G2673" s="224"/>
      <c r="H2673" s="224"/>
      <c r="I2673" s="224"/>
      <c r="J2673" s="224"/>
      <c r="K2673" s="224"/>
      <c r="L2673" s="224"/>
      <c r="M2673" s="133"/>
      <c r="V2673" s="3" t="s">
        <v>2684</v>
      </c>
      <c r="W2673" s="4">
        <v>1755</v>
      </c>
      <c r="AD2673"/>
      <c r="AE2673"/>
    </row>
    <row r="2674" spans="1:31" x14ac:dyDescent="0.25">
      <c r="A2674" s="28" t="s">
        <v>13105</v>
      </c>
      <c r="B2674" s="28"/>
      <c r="C2674" s="28" t="s">
        <v>5503</v>
      </c>
      <c r="D2674" s="29">
        <v>9973</v>
      </c>
      <c r="E2674" s="224"/>
      <c r="F2674" s="224"/>
      <c r="G2674" s="224"/>
      <c r="H2674" s="224"/>
      <c r="I2674" s="224"/>
      <c r="J2674" s="224"/>
      <c r="K2674" s="224"/>
      <c r="L2674" s="224"/>
      <c r="M2674" s="133"/>
      <c r="V2674" s="3" t="s">
        <v>2685</v>
      </c>
      <c r="W2674" s="4">
        <v>1755</v>
      </c>
      <c r="AD2674"/>
      <c r="AE2674"/>
    </row>
    <row r="2675" spans="1:31" x14ac:dyDescent="0.25">
      <c r="A2675" s="28" t="s">
        <v>13106</v>
      </c>
      <c r="B2675" s="28"/>
      <c r="C2675" s="28" t="s">
        <v>5504</v>
      </c>
      <c r="D2675" s="29">
        <v>9955</v>
      </c>
      <c r="E2675" s="224"/>
      <c r="F2675" s="224"/>
      <c r="G2675" s="224"/>
      <c r="H2675" s="224"/>
      <c r="I2675" s="224"/>
      <c r="J2675" s="224"/>
      <c r="K2675" s="224"/>
      <c r="L2675" s="224"/>
      <c r="M2675" s="133"/>
      <c r="V2675" s="3" t="s">
        <v>2686</v>
      </c>
      <c r="W2675" s="4">
        <v>1755</v>
      </c>
      <c r="AD2675"/>
      <c r="AE2675"/>
    </row>
    <row r="2676" spans="1:31" x14ac:dyDescent="0.25">
      <c r="A2676" s="28" t="s">
        <v>13107</v>
      </c>
      <c r="B2676" s="28"/>
      <c r="C2676" s="28" t="s">
        <v>5505</v>
      </c>
      <c r="D2676" s="29">
        <v>9948</v>
      </c>
      <c r="E2676" s="224"/>
      <c r="F2676" s="224"/>
      <c r="G2676" s="224"/>
      <c r="H2676" s="224"/>
      <c r="I2676" s="224"/>
      <c r="J2676" s="224"/>
      <c r="K2676" s="224"/>
      <c r="L2676" s="224"/>
      <c r="M2676" s="133"/>
      <c r="V2676" s="3" t="s">
        <v>2687</v>
      </c>
      <c r="W2676" s="4">
        <v>1755</v>
      </c>
      <c r="AD2676"/>
      <c r="AE2676"/>
    </row>
    <row r="2677" spans="1:31" x14ac:dyDescent="0.25">
      <c r="A2677" s="28" t="s">
        <v>13108</v>
      </c>
      <c r="B2677" s="28"/>
      <c r="C2677" s="28" t="s">
        <v>5506</v>
      </c>
      <c r="D2677" s="29">
        <v>9939</v>
      </c>
      <c r="E2677" s="224"/>
      <c r="F2677" s="224"/>
      <c r="G2677" s="224"/>
      <c r="H2677" s="224"/>
      <c r="I2677" s="224"/>
      <c r="J2677" s="224"/>
      <c r="K2677" s="224"/>
      <c r="L2677" s="224"/>
      <c r="M2677" s="133"/>
      <c r="V2677" s="3" t="s">
        <v>2688</v>
      </c>
      <c r="W2677" s="4">
        <v>1755</v>
      </c>
      <c r="AD2677"/>
      <c r="AE2677"/>
    </row>
    <row r="2678" spans="1:31" x14ac:dyDescent="0.25">
      <c r="A2678" s="28" t="s">
        <v>13109</v>
      </c>
      <c r="B2678" s="28"/>
      <c r="C2678" s="28" t="s">
        <v>5507</v>
      </c>
      <c r="D2678" s="29">
        <v>9939</v>
      </c>
      <c r="E2678" s="224"/>
      <c r="F2678" s="224"/>
      <c r="G2678" s="224"/>
      <c r="H2678" s="224"/>
      <c r="I2678" s="224"/>
      <c r="J2678" s="224"/>
      <c r="K2678" s="224"/>
      <c r="L2678" s="224"/>
      <c r="M2678" s="133"/>
      <c r="V2678" s="3" t="s">
        <v>2689</v>
      </c>
      <c r="W2678" s="4">
        <v>1755</v>
      </c>
      <c r="AD2678"/>
      <c r="AE2678"/>
    </row>
    <row r="2679" spans="1:31" x14ac:dyDescent="0.25">
      <c r="A2679" s="28" t="s">
        <v>13110</v>
      </c>
      <c r="B2679" s="28"/>
      <c r="C2679" s="28" t="s">
        <v>5508</v>
      </c>
      <c r="D2679" s="29">
        <v>9937</v>
      </c>
      <c r="E2679" s="224"/>
      <c r="F2679" s="224"/>
      <c r="G2679" s="224"/>
      <c r="H2679" s="224"/>
      <c r="I2679" s="224"/>
      <c r="J2679" s="224"/>
      <c r="K2679" s="224"/>
      <c r="L2679" s="224"/>
      <c r="M2679" s="133"/>
      <c r="V2679" s="3" t="s">
        <v>2690</v>
      </c>
      <c r="W2679" s="4">
        <v>1755</v>
      </c>
      <c r="AD2679"/>
      <c r="AE2679"/>
    </row>
    <row r="2680" spans="1:31" x14ac:dyDescent="0.25">
      <c r="A2680" s="28" t="s">
        <v>13111</v>
      </c>
      <c r="B2680" s="28"/>
      <c r="C2680" s="28" t="s">
        <v>5509</v>
      </c>
      <c r="D2680" s="29">
        <v>9937</v>
      </c>
      <c r="E2680" s="224"/>
      <c r="F2680" s="224"/>
      <c r="G2680" s="224"/>
      <c r="H2680" s="224"/>
      <c r="I2680" s="224"/>
      <c r="J2680" s="224"/>
      <c r="K2680" s="224"/>
      <c r="L2680" s="224"/>
      <c r="M2680" s="133"/>
      <c r="V2680" s="3" t="s">
        <v>2691</v>
      </c>
      <c r="W2680" s="4">
        <v>1755</v>
      </c>
      <c r="AD2680"/>
      <c r="AE2680"/>
    </row>
    <row r="2681" spans="1:31" x14ac:dyDescent="0.25">
      <c r="A2681" s="28" t="s">
        <v>13112</v>
      </c>
      <c r="B2681" s="28"/>
      <c r="C2681" s="28" t="s">
        <v>5510</v>
      </c>
      <c r="D2681" s="29">
        <v>9937</v>
      </c>
      <c r="E2681" s="224"/>
      <c r="F2681" s="224"/>
      <c r="G2681" s="224"/>
      <c r="H2681" s="224"/>
      <c r="I2681" s="224"/>
      <c r="J2681" s="224"/>
      <c r="K2681" s="224"/>
      <c r="L2681" s="224"/>
      <c r="M2681" s="133"/>
      <c r="V2681" s="3" t="s">
        <v>2692</v>
      </c>
      <c r="W2681" s="4">
        <v>1755</v>
      </c>
      <c r="AD2681"/>
      <c r="AE2681"/>
    </row>
    <row r="2682" spans="1:31" x14ac:dyDescent="0.25">
      <c r="A2682" s="28" t="s">
        <v>13113</v>
      </c>
      <c r="B2682" s="28"/>
      <c r="C2682" s="28" t="s">
        <v>5511</v>
      </c>
      <c r="D2682" s="29">
        <v>9908</v>
      </c>
      <c r="E2682" s="224"/>
      <c r="F2682" s="224"/>
      <c r="G2682" s="224"/>
      <c r="H2682" s="224"/>
      <c r="I2682" s="224"/>
      <c r="J2682" s="224"/>
      <c r="K2682" s="224"/>
      <c r="L2682" s="224"/>
      <c r="M2682" s="133"/>
      <c r="V2682" s="3" t="s">
        <v>2693</v>
      </c>
      <c r="W2682" s="4">
        <v>1755</v>
      </c>
      <c r="AD2682"/>
      <c r="AE2682"/>
    </row>
    <row r="2683" spans="1:31" x14ac:dyDescent="0.25">
      <c r="A2683" s="28" t="s">
        <v>13114</v>
      </c>
      <c r="B2683" s="28"/>
      <c r="C2683" s="28" t="s">
        <v>5512</v>
      </c>
      <c r="D2683" s="29">
        <v>9916</v>
      </c>
      <c r="E2683" s="224"/>
      <c r="F2683" s="224"/>
      <c r="G2683" s="224"/>
      <c r="H2683" s="224"/>
      <c r="I2683" s="224"/>
      <c r="J2683" s="224"/>
      <c r="K2683" s="224"/>
      <c r="L2683" s="224"/>
      <c r="M2683" s="133"/>
      <c r="V2683" s="3" t="s">
        <v>2694</v>
      </c>
      <c r="W2683" s="4">
        <v>1755</v>
      </c>
      <c r="AD2683"/>
      <c r="AE2683"/>
    </row>
    <row r="2684" spans="1:31" x14ac:dyDescent="0.25">
      <c r="A2684" s="28" t="s">
        <v>13115</v>
      </c>
      <c r="B2684" s="28"/>
      <c r="C2684" s="28" t="s">
        <v>5513</v>
      </c>
      <c r="D2684" s="29">
        <v>9911</v>
      </c>
      <c r="E2684" s="224"/>
      <c r="F2684" s="224"/>
      <c r="G2684" s="224"/>
      <c r="H2684" s="224"/>
      <c r="I2684" s="224"/>
      <c r="J2684" s="224"/>
      <c r="K2684" s="224"/>
      <c r="L2684" s="224"/>
      <c r="M2684" s="133"/>
      <c r="V2684" s="3" t="s">
        <v>2695</v>
      </c>
      <c r="W2684" s="4">
        <v>1755</v>
      </c>
      <c r="AD2684"/>
      <c r="AE2684"/>
    </row>
    <row r="2685" spans="1:31" x14ac:dyDescent="0.25">
      <c r="A2685" s="28" t="s">
        <v>13116</v>
      </c>
      <c r="B2685" s="28"/>
      <c r="C2685" s="28" t="s">
        <v>5514</v>
      </c>
      <c r="D2685" s="29">
        <v>9911</v>
      </c>
      <c r="E2685" s="224"/>
      <c r="F2685" s="224"/>
      <c r="G2685" s="224"/>
      <c r="H2685" s="224"/>
      <c r="I2685" s="224"/>
      <c r="J2685" s="224"/>
      <c r="K2685" s="224"/>
      <c r="L2685" s="224"/>
      <c r="M2685" s="133"/>
      <c r="V2685" s="3" t="s">
        <v>2696</v>
      </c>
      <c r="W2685" s="4">
        <v>1755</v>
      </c>
      <c r="AD2685"/>
      <c r="AE2685"/>
    </row>
    <row r="2686" spans="1:31" x14ac:dyDescent="0.25">
      <c r="A2686" s="28" t="s">
        <v>13117</v>
      </c>
      <c r="B2686" s="28"/>
      <c r="C2686" s="28" t="s">
        <v>5515</v>
      </c>
      <c r="D2686" s="29">
        <v>9922</v>
      </c>
      <c r="E2686" s="224"/>
      <c r="F2686" s="224"/>
      <c r="G2686" s="224"/>
      <c r="H2686" s="224"/>
      <c r="I2686" s="224"/>
      <c r="J2686" s="224"/>
      <c r="K2686" s="224"/>
      <c r="L2686" s="224"/>
      <c r="M2686" s="133"/>
      <c r="V2686" s="3" t="s">
        <v>2697</v>
      </c>
      <c r="W2686" s="4">
        <v>1755</v>
      </c>
      <c r="AD2686"/>
      <c r="AE2686"/>
    </row>
    <row r="2687" spans="1:31" x14ac:dyDescent="0.25">
      <c r="A2687" s="28" t="s">
        <v>13118</v>
      </c>
      <c r="B2687" s="28"/>
      <c r="C2687" s="28" t="s">
        <v>5516</v>
      </c>
      <c r="D2687" s="29">
        <v>9922</v>
      </c>
      <c r="E2687" s="224"/>
      <c r="F2687" s="224"/>
      <c r="G2687" s="224"/>
      <c r="H2687" s="224"/>
      <c r="I2687" s="224"/>
      <c r="J2687" s="224"/>
      <c r="K2687" s="224"/>
      <c r="L2687" s="224"/>
      <c r="M2687" s="133"/>
      <c r="V2687" s="3" t="s">
        <v>2698</v>
      </c>
      <c r="W2687" s="4">
        <v>1755</v>
      </c>
      <c r="AD2687"/>
      <c r="AE2687"/>
    </row>
    <row r="2688" spans="1:31" x14ac:dyDescent="0.25">
      <c r="A2688" s="28" t="s">
        <v>13119</v>
      </c>
      <c r="B2688" s="28"/>
      <c r="C2688" s="28" t="s">
        <v>5517</v>
      </c>
      <c r="D2688" s="29">
        <v>9922</v>
      </c>
      <c r="E2688" s="224"/>
      <c r="F2688" s="224"/>
      <c r="G2688" s="224"/>
      <c r="H2688" s="224"/>
      <c r="I2688" s="224"/>
      <c r="J2688" s="224"/>
      <c r="K2688" s="224"/>
      <c r="L2688" s="224"/>
      <c r="M2688" s="133"/>
      <c r="V2688" s="3" t="s">
        <v>2699</v>
      </c>
      <c r="W2688" s="4">
        <v>1755</v>
      </c>
      <c r="AD2688"/>
      <c r="AE2688"/>
    </row>
    <row r="2689" spans="1:31" x14ac:dyDescent="0.25">
      <c r="A2689" s="28" t="s">
        <v>13120</v>
      </c>
      <c r="B2689" s="28"/>
      <c r="C2689" s="28" t="s">
        <v>5518</v>
      </c>
      <c r="D2689" s="29">
        <v>9917</v>
      </c>
      <c r="E2689" s="224"/>
      <c r="F2689" s="224"/>
      <c r="G2689" s="224"/>
      <c r="H2689" s="224"/>
      <c r="I2689" s="224"/>
      <c r="J2689" s="224"/>
      <c r="K2689" s="224"/>
      <c r="L2689" s="224"/>
      <c r="M2689" s="133"/>
      <c r="V2689" s="3" t="s">
        <v>2700</v>
      </c>
      <c r="W2689" s="4">
        <v>1755</v>
      </c>
      <c r="AD2689"/>
      <c r="AE2689"/>
    </row>
    <row r="2690" spans="1:31" x14ac:dyDescent="0.25">
      <c r="A2690" s="28" t="s">
        <v>13121</v>
      </c>
      <c r="B2690" s="28"/>
      <c r="C2690" s="28" t="s">
        <v>5519</v>
      </c>
      <c r="D2690" s="29">
        <v>9943</v>
      </c>
      <c r="E2690" s="224"/>
      <c r="F2690" s="224"/>
      <c r="G2690" s="224"/>
      <c r="H2690" s="224"/>
      <c r="I2690" s="224"/>
      <c r="J2690" s="224"/>
      <c r="K2690" s="224"/>
      <c r="L2690" s="224"/>
      <c r="M2690" s="133"/>
      <c r="V2690" s="3" t="s">
        <v>2701</v>
      </c>
      <c r="W2690" s="4">
        <v>1755</v>
      </c>
      <c r="AD2690"/>
      <c r="AE2690"/>
    </row>
    <row r="2691" spans="1:31" x14ac:dyDescent="0.25">
      <c r="A2691" s="28" t="s">
        <v>13122</v>
      </c>
      <c r="B2691" s="28"/>
      <c r="C2691" s="28" t="s">
        <v>5520</v>
      </c>
      <c r="D2691" s="29">
        <v>9963</v>
      </c>
      <c r="E2691" s="224"/>
      <c r="F2691" s="224"/>
      <c r="G2691" s="224"/>
      <c r="H2691" s="224"/>
      <c r="I2691" s="224"/>
      <c r="J2691" s="224"/>
      <c r="K2691" s="224"/>
      <c r="L2691" s="224"/>
      <c r="M2691" s="133"/>
      <c r="V2691" s="3" t="s">
        <v>2702</v>
      </c>
      <c r="W2691" s="4">
        <v>1755</v>
      </c>
      <c r="AD2691"/>
      <c r="AE2691"/>
    </row>
    <row r="2692" spans="1:31" x14ac:dyDescent="0.25">
      <c r="A2692" s="28" t="s">
        <v>13123</v>
      </c>
      <c r="B2692" s="28"/>
      <c r="C2692" s="28" t="s">
        <v>5521</v>
      </c>
      <c r="D2692" s="29">
        <v>9963</v>
      </c>
      <c r="E2692" s="224"/>
      <c r="F2692" s="224"/>
      <c r="G2692" s="224"/>
      <c r="H2692" s="224"/>
      <c r="I2692" s="224"/>
      <c r="J2692" s="224"/>
      <c r="K2692" s="224"/>
      <c r="L2692" s="224"/>
      <c r="M2692" s="133"/>
      <c r="V2692" s="3" t="s">
        <v>2703</v>
      </c>
      <c r="W2692" s="4">
        <v>1755</v>
      </c>
      <c r="AD2692"/>
      <c r="AE2692"/>
    </row>
    <row r="2693" spans="1:31" x14ac:dyDescent="0.25">
      <c r="A2693" s="28" t="s">
        <v>13124</v>
      </c>
      <c r="B2693" s="28"/>
      <c r="C2693" s="28" t="s">
        <v>5522</v>
      </c>
      <c r="D2693" s="29">
        <v>9939</v>
      </c>
      <c r="E2693" s="224"/>
      <c r="F2693" s="224"/>
      <c r="G2693" s="224"/>
      <c r="H2693" s="224"/>
      <c r="I2693" s="224"/>
      <c r="J2693" s="224"/>
      <c r="K2693" s="224"/>
      <c r="L2693" s="224"/>
      <c r="M2693" s="133"/>
      <c r="V2693" s="3" t="s">
        <v>2704</v>
      </c>
      <c r="W2693" s="4">
        <v>1755</v>
      </c>
      <c r="AD2693"/>
      <c r="AE2693"/>
    </row>
    <row r="2694" spans="1:31" x14ac:dyDescent="0.25">
      <c r="A2694" s="28" t="s">
        <v>13125</v>
      </c>
      <c r="B2694" s="28"/>
      <c r="C2694" s="28" t="s">
        <v>5523</v>
      </c>
      <c r="D2694" s="29">
        <v>9939</v>
      </c>
      <c r="E2694" s="224"/>
      <c r="F2694" s="224"/>
      <c r="G2694" s="224"/>
      <c r="H2694" s="224"/>
      <c r="I2694" s="224"/>
      <c r="J2694" s="224"/>
      <c r="K2694" s="224"/>
      <c r="L2694" s="224"/>
      <c r="M2694" s="133"/>
      <c r="V2694" s="3" t="s">
        <v>2705</v>
      </c>
      <c r="W2694" s="4">
        <v>1755</v>
      </c>
      <c r="AD2694"/>
      <c r="AE2694"/>
    </row>
    <row r="2695" spans="1:31" x14ac:dyDescent="0.25">
      <c r="A2695" s="28" t="s">
        <v>13126</v>
      </c>
      <c r="B2695" s="28"/>
      <c r="C2695" s="28" t="s">
        <v>5524</v>
      </c>
      <c r="D2695" s="29">
        <v>9942</v>
      </c>
      <c r="E2695" s="224"/>
      <c r="F2695" s="224"/>
      <c r="G2695" s="224"/>
      <c r="H2695" s="224"/>
      <c r="I2695" s="224"/>
      <c r="J2695" s="224"/>
      <c r="K2695" s="224"/>
      <c r="L2695" s="224"/>
      <c r="M2695" s="133"/>
      <c r="V2695" s="3" t="s">
        <v>2706</v>
      </c>
      <c r="W2695" s="4">
        <v>1755</v>
      </c>
      <c r="AD2695"/>
      <c r="AE2695"/>
    </row>
    <row r="2696" spans="1:31" x14ac:dyDescent="0.25">
      <c r="A2696" s="28" t="s">
        <v>13127</v>
      </c>
      <c r="B2696" s="28"/>
      <c r="C2696" s="28" t="s">
        <v>5525</v>
      </c>
      <c r="D2696" s="29">
        <v>9927</v>
      </c>
      <c r="E2696" s="224"/>
      <c r="F2696" s="224"/>
      <c r="G2696" s="224"/>
      <c r="H2696" s="224"/>
      <c r="I2696" s="224"/>
      <c r="J2696" s="224"/>
      <c r="K2696" s="224"/>
      <c r="L2696" s="224"/>
      <c r="M2696" s="133"/>
      <c r="V2696" s="3" t="s">
        <v>2707</v>
      </c>
      <c r="W2696" s="4">
        <v>1755</v>
      </c>
      <c r="AD2696"/>
      <c r="AE2696"/>
    </row>
    <row r="2697" spans="1:31" x14ac:dyDescent="0.25">
      <c r="A2697" s="28" t="s">
        <v>13128</v>
      </c>
      <c r="B2697" s="28"/>
      <c r="C2697" s="28" t="s">
        <v>5526</v>
      </c>
      <c r="D2697" s="29">
        <v>9923</v>
      </c>
      <c r="E2697" s="224"/>
      <c r="F2697" s="224"/>
      <c r="G2697" s="224"/>
      <c r="H2697" s="224"/>
      <c r="I2697" s="224"/>
      <c r="J2697" s="224"/>
      <c r="K2697" s="224"/>
      <c r="L2697" s="224"/>
      <c r="M2697" s="133"/>
      <c r="V2697" s="3" t="s">
        <v>2708</v>
      </c>
      <c r="W2697" s="4">
        <v>1755</v>
      </c>
      <c r="AD2697"/>
      <c r="AE2697"/>
    </row>
    <row r="2698" spans="1:31" x14ac:dyDescent="0.25">
      <c r="A2698" s="28" t="s">
        <v>13129</v>
      </c>
      <c r="B2698" s="28"/>
      <c r="C2698" s="28" t="s">
        <v>5527</v>
      </c>
      <c r="D2698" s="29">
        <v>9929</v>
      </c>
      <c r="E2698" s="224"/>
      <c r="F2698" s="224"/>
      <c r="G2698" s="224"/>
      <c r="H2698" s="224"/>
      <c r="I2698" s="224"/>
      <c r="J2698" s="224"/>
      <c r="K2698" s="224"/>
      <c r="L2698" s="224"/>
      <c r="M2698" s="133"/>
      <c r="V2698" s="3" t="s">
        <v>2709</v>
      </c>
      <c r="W2698" s="4">
        <v>1755</v>
      </c>
      <c r="AD2698"/>
      <c r="AE2698"/>
    </row>
    <row r="2699" spans="1:31" x14ac:dyDescent="0.25">
      <c r="A2699" s="28" t="s">
        <v>13130</v>
      </c>
      <c r="B2699" s="28"/>
      <c r="C2699" s="28" t="s">
        <v>5528</v>
      </c>
      <c r="D2699" s="29">
        <v>9929</v>
      </c>
      <c r="E2699" s="224"/>
      <c r="F2699" s="224"/>
      <c r="G2699" s="224"/>
      <c r="H2699" s="224"/>
      <c r="I2699" s="224"/>
      <c r="J2699" s="224"/>
      <c r="K2699" s="224"/>
      <c r="L2699" s="224"/>
      <c r="M2699" s="133"/>
      <c r="V2699" s="3" t="s">
        <v>2710</v>
      </c>
      <c r="W2699" s="4">
        <v>1755</v>
      </c>
      <c r="AD2699"/>
      <c r="AE2699"/>
    </row>
    <row r="2700" spans="1:31" x14ac:dyDescent="0.25">
      <c r="A2700" s="28" t="s">
        <v>13131</v>
      </c>
      <c r="B2700" s="28"/>
      <c r="C2700" s="28" t="s">
        <v>5529</v>
      </c>
      <c r="D2700" s="29">
        <v>9979</v>
      </c>
      <c r="E2700" s="224"/>
      <c r="F2700" s="224"/>
      <c r="G2700" s="224"/>
      <c r="H2700" s="224"/>
      <c r="I2700" s="224"/>
      <c r="J2700" s="224"/>
      <c r="K2700" s="224"/>
      <c r="L2700" s="224"/>
      <c r="M2700" s="133"/>
      <c r="V2700" s="3" t="s">
        <v>2711</v>
      </c>
      <c r="W2700" s="4">
        <v>1755</v>
      </c>
      <c r="AD2700"/>
      <c r="AE2700"/>
    </row>
    <row r="2701" spans="1:31" x14ac:dyDescent="0.25">
      <c r="A2701" s="28" t="s">
        <v>13132</v>
      </c>
      <c r="B2701" s="28"/>
      <c r="C2701" s="28" t="s">
        <v>5530</v>
      </c>
      <c r="D2701" s="29">
        <v>9979</v>
      </c>
      <c r="E2701" s="224"/>
      <c r="F2701" s="224"/>
      <c r="G2701" s="224"/>
      <c r="H2701" s="224"/>
      <c r="I2701" s="224"/>
      <c r="J2701" s="224"/>
      <c r="K2701" s="224"/>
      <c r="L2701" s="224"/>
      <c r="M2701" s="133"/>
      <c r="V2701" s="3" t="s">
        <v>2712</v>
      </c>
      <c r="W2701" s="4">
        <v>1755</v>
      </c>
      <c r="AD2701"/>
      <c r="AE2701"/>
    </row>
    <row r="2702" spans="1:31" x14ac:dyDescent="0.25">
      <c r="A2702" s="28" t="s">
        <v>13133</v>
      </c>
      <c r="B2702" s="28"/>
      <c r="C2702" s="28" t="s">
        <v>5531</v>
      </c>
      <c r="D2702" s="29">
        <v>9974</v>
      </c>
      <c r="E2702" s="224"/>
      <c r="F2702" s="224"/>
      <c r="G2702" s="224"/>
      <c r="H2702" s="224"/>
      <c r="I2702" s="224"/>
      <c r="J2702" s="224"/>
      <c r="K2702" s="224"/>
      <c r="L2702" s="224"/>
      <c r="M2702" s="133"/>
      <c r="V2702" s="3" t="s">
        <v>2713</v>
      </c>
      <c r="W2702" s="4">
        <v>1755</v>
      </c>
      <c r="AD2702"/>
      <c r="AE2702"/>
    </row>
    <row r="2703" spans="1:31" x14ac:dyDescent="0.25">
      <c r="A2703" s="28" t="s">
        <v>13134</v>
      </c>
      <c r="B2703" s="28"/>
      <c r="C2703" s="28" t="s">
        <v>5532</v>
      </c>
      <c r="D2703" s="29">
        <v>9980</v>
      </c>
      <c r="E2703" s="224"/>
      <c r="F2703" s="224"/>
      <c r="G2703" s="224"/>
      <c r="H2703" s="224"/>
      <c r="I2703" s="224"/>
      <c r="J2703" s="224"/>
      <c r="K2703" s="224"/>
      <c r="L2703" s="224"/>
      <c r="M2703" s="133"/>
      <c r="V2703" s="3" t="s">
        <v>2714</v>
      </c>
      <c r="W2703" s="4">
        <v>1755</v>
      </c>
      <c r="AD2703"/>
      <c r="AE2703"/>
    </row>
    <row r="2704" spans="1:31" x14ac:dyDescent="0.25">
      <c r="A2704" s="28" t="s">
        <v>13135</v>
      </c>
      <c r="B2704" s="28"/>
      <c r="C2704" s="28" t="s">
        <v>5533</v>
      </c>
      <c r="D2704" s="29">
        <v>9979</v>
      </c>
      <c r="E2704" s="224"/>
      <c r="F2704" s="224"/>
      <c r="G2704" s="224"/>
      <c r="H2704" s="224"/>
      <c r="I2704" s="224"/>
      <c r="J2704" s="224"/>
      <c r="K2704" s="224"/>
      <c r="L2704" s="224"/>
      <c r="M2704" s="133"/>
      <c r="V2704" s="3" t="s">
        <v>2715</v>
      </c>
      <c r="W2704" s="4">
        <v>1755</v>
      </c>
      <c r="AD2704"/>
      <c r="AE2704"/>
    </row>
    <row r="2705" spans="1:31" x14ac:dyDescent="0.25">
      <c r="A2705" s="28" t="s">
        <v>13136</v>
      </c>
      <c r="B2705" s="28"/>
      <c r="C2705" s="28" t="s">
        <v>5534</v>
      </c>
      <c r="D2705" s="29">
        <v>9931</v>
      </c>
      <c r="E2705" s="224"/>
      <c r="F2705" s="224"/>
      <c r="G2705" s="224"/>
      <c r="H2705" s="224"/>
      <c r="I2705" s="224"/>
      <c r="J2705" s="224"/>
      <c r="K2705" s="224"/>
      <c r="L2705" s="224"/>
      <c r="M2705" s="133"/>
      <c r="V2705" s="3" t="s">
        <v>2716</v>
      </c>
      <c r="W2705" s="4">
        <v>1755</v>
      </c>
      <c r="AD2705"/>
      <c r="AE2705"/>
    </row>
    <row r="2706" spans="1:31" x14ac:dyDescent="0.25">
      <c r="A2706" s="28" t="s">
        <v>13137</v>
      </c>
      <c r="B2706" s="28"/>
      <c r="C2706" s="28" t="s">
        <v>5535</v>
      </c>
      <c r="D2706" s="29">
        <v>9931</v>
      </c>
      <c r="E2706" s="224"/>
      <c r="F2706" s="224"/>
      <c r="G2706" s="224"/>
      <c r="H2706" s="224"/>
      <c r="I2706" s="224"/>
      <c r="J2706" s="224"/>
      <c r="K2706" s="224"/>
      <c r="L2706" s="224"/>
      <c r="M2706" s="133"/>
      <c r="V2706" s="3" t="s">
        <v>2717</v>
      </c>
      <c r="W2706" s="4">
        <v>1755</v>
      </c>
      <c r="AD2706"/>
      <c r="AE2706"/>
    </row>
    <row r="2707" spans="1:31" x14ac:dyDescent="0.25">
      <c r="A2707" s="28" t="s">
        <v>13138</v>
      </c>
      <c r="B2707" s="28"/>
      <c r="C2707" s="28" t="s">
        <v>5536</v>
      </c>
      <c r="D2707" s="29">
        <v>9939</v>
      </c>
      <c r="E2707" s="224"/>
      <c r="F2707" s="224"/>
      <c r="G2707" s="224"/>
      <c r="H2707" s="224"/>
      <c r="I2707" s="224"/>
      <c r="J2707" s="224"/>
      <c r="K2707" s="224"/>
      <c r="L2707" s="224"/>
      <c r="M2707" s="133"/>
      <c r="V2707" s="3" t="s">
        <v>2718</v>
      </c>
      <c r="W2707" s="4">
        <v>1755</v>
      </c>
      <c r="AD2707"/>
      <c r="AE2707"/>
    </row>
    <row r="2708" spans="1:31" x14ac:dyDescent="0.25">
      <c r="A2708" s="28" t="s">
        <v>13139</v>
      </c>
      <c r="B2708" s="28"/>
      <c r="C2708" s="28" t="s">
        <v>5537</v>
      </c>
      <c r="D2708" s="29">
        <v>9939</v>
      </c>
      <c r="E2708" s="224"/>
      <c r="F2708" s="224"/>
      <c r="G2708" s="224"/>
      <c r="H2708" s="224"/>
      <c r="I2708" s="224"/>
      <c r="J2708" s="224"/>
      <c r="K2708" s="224"/>
      <c r="L2708" s="224"/>
      <c r="M2708" s="133"/>
      <c r="V2708" s="3" t="s">
        <v>2719</v>
      </c>
      <c r="W2708" s="4">
        <v>1755</v>
      </c>
      <c r="AD2708"/>
      <c r="AE2708"/>
    </row>
    <row r="2709" spans="1:31" x14ac:dyDescent="0.25">
      <c r="A2709" s="28" t="s">
        <v>13140</v>
      </c>
      <c r="B2709" s="28"/>
      <c r="C2709" s="28" t="s">
        <v>5538</v>
      </c>
      <c r="D2709" s="29">
        <v>9957</v>
      </c>
      <c r="E2709" s="224"/>
      <c r="F2709" s="224"/>
      <c r="G2709" s="224"/>
      <c r="H2709" s="224"/>
      <c r="I2709" s="224"/>
      <c r="J2709" s="224"/>
      <c r="K2709" s="224"/>
      <c r="L2709" s="224"/>
      <c r="M2709" s="133"/>
      <c r="V2709" s="3" t="s">
        <v>2720</v>
      </c>
      <c r="W2709" s="4">
        <v>1755</v>
      </c>
      <c r="AD2709"/>
      <c r="AE2709"/>
    </row>
    <row r="2710" spans="1:31" x14ac:dyDescent="0.25">
      <c r="A2710" s="28" t="s">
        <v>13141</v>
      </c>
      <c r="B2710" s="28"/>
      <c r="C2710" s="28" t="s">
        <v>5539</v>
      </c>
      <c r="D2710" s="29">
        <v>9971</v>
      </c>
      <c r="E2710" s="224"/>
      <c r="F2710" s="224"/>
      <c r="G2710" s="224"/>
      <c r="H2710" s="224"/>
      <c r="I2710" s="224"/>
      <c r="J2710" s="224"/>
      <c r="K2710" s="224"/>
      <c r="L2710" s="224"/>
      <c r="M2710" s="133"/>
      <c r="V2710" s="3" t="s">
        <v>2721</v>
      </c>
      <c r="W2710" s="4">
        <v>1755</v>
      </c>
      <c r="AD2710"/>
      <c r="AE2710"/>
    </row>
    <row r="2711" spans="1:31" x14ac:dyDescent="0.25">
      <c r="A2711" s="28" t="s">
        <v>13142</v>
      </c>
      <c r="B2711" s="28"/>
      <c r="C2711" s="28" t="s">
        <v>5540</v>
      </c>
      <c r="D2711" s="29">
        <v>9957</v>
      </c>
      <c r="E2711" s="224"/>
      <c r="F2711" s="224"/>
      <c r="G2711" s="224"/>
      <c r="H2711" s="224"/>
      <c r="I2711" s="224"/>
      <c r="J2711" s="224"/>
      <c r="K2711" s="224"/>
      <c r="L2711" s="224"/>
      <c r="M2711" s="133"/>
      <c r="V2711" s="3" t="s">
        <v>2722</v>
      </c>
      <c r="W2711" s="4">
        <v>1755</v>
      </c>
      <c r="AD2711"/>
      <c r="AE2711"/>
    </row>
    <row r="2712" spans="1:31" x14ac:dyDescent="0.25">
      <c r="A2712" s="28" t="s">
        <v>13143</v>
      </c>
      <c r="B2712" s="28"/>
      <c r="C2712" s="28" t="s">
        <v>5541</v>
      </c>
      <c r="D2712" s="29">
        <v>9920</v>
      </c>
      <c r="E2712" s="224"/>
      <c r="F2712" s="224"/>
      <c r="G2712" s="224"/>
      <c r="H2712" s="224"/>
      <c r="I2712" s="224"/>
      <c r="J2712" s="224"/>
      <c r="K2712" s="224"/>
      <c r="L2712" s="224"/>
      <c r="M2712" s="133"/>
      <c r="V2712" s="3" t="s">
        <v>2723</v>
      </c>
      <c r="W2712" s="4">
        <v>1755</v>
      </c>
      <c r="AD2712"/>
      <c r="AE2712"/>
    </row>
    <row r="2713" spans="1:31" x14ac:dyDescent="0.25">
      <c r="A2713" s="28" t="s">
        <v>13144</v>
      </c>
      <c r="B2713" s="28"/>
      <c r="C2713" s="28" t="s">
        <v>5542</v>
      </c>
      <c r="D2713" s="29">
        <v>9920</v>
      </c>
      <c r="E2713" s="224"/>
      <c r="F2713" s="224"/>
      <c r="G2713" s="224"/>
      <c r="H2713" s="224"/>
      <c r="I2713" s="224"/>
      <c r="J2713" s="224"/>
      <c r="K2713" s="224"/>
      <c r="L2713" s="224"/>
      <c r="M2713" s="133"/>
      <c r="V2713" s="3" t="s">
        <v>2724</v>
      </c>
      <c r="W2713" s="4">
        <v>1755</v>
      </c>
      <c r="AD2713"/>
      <c r="AE2713"/>
    </row>
    <row r="2714" spans="1:31" x14ac:dyDescent="0.25">
      <c r="A2714" s="28" t="s">
        <v>13145</v>
      </c>
      <c r="B2714" s="28"/>
      <c r="C2714" s="28" t="s">
        <v>5543</v>
      </c>
      <c r="D2714" s="29">
        <v>9899</v>
      </c>
      <c r="E2714" s="224"/>
      <c r="F2714" s="224"/>
      <c r="G2714" s="224"/>
      <c r="H2714" s="224"/>
      <c r="I2714" s="224"/>
      <c r="J2714" s="224"/>
      <c r="K2714" s="224"/>
      <c r="L2714" s="224"/>
      <c r="M2714" s="133"/>
      <c r="V2714" s="3" t="s">
        <v>2725</v>
      </c>
      <c r="W2714" s="4">
        <v>1755</v>
      </c>
      <c r="AD2714"/>
      <c r="AE2714"/>
    </row>
    <row r="2715" spans="1:31" x14ac:dyDescent="0.25">
      <c r="A2715" s="28" t="s">
        <v>13146</v>
      </c>
      <c r="B2715" s="28"/>
      <c r="C2715" s="28" t="s">
        <v>5544</v>
      </c>
      <c r="D2715" s="29">
        <v>9899</v>
      </c>
      <c r="E2715" s="224"/>
      <c r="F2715" s="224"/>
      <c r="G2715" s="224"/>
      <c r="H2715" s="224"/>
      <c r="I2715" s="224"/>
      <c r="J2715" s="224"/>
      <c r="K2715" s="224"/>
      <c r="L2715" s="224"/>
      <c r="M2715" s="133"/>
      <c r="V2715" s="3" t="s">
        <v>2726</v>
      </c>
      <c r="W2715" s="4">
        <v>1755</v>
      </c>
      <c r="AD2715"/>
      <c r="AE2715"/>
    </row>
    <row r="2716" spans="1:31" x14ac:dyDescent="0.25">
      <c r="A2716" s="28" t="s">
        <v>13147</v>
      </c>
      <c r="B2716" s="28"/>
      <c r="C2716" s="28" t="s">
        <v>5545</v>
      </c>
      <c r="D2716" s="29">
        <v>9899</v>
      </c>
      <c r="E2716" s="224"/>
      <c r="F2716" s="224"/>
      <c r="G2716" s="224"/>
      <c r="H2716" s="224"/>
      <c r="I2716" s="224"/>
      <c r="J2716" s="224"/>
      <c r="K2716" s="224"/>
      <c r="L2716" s="224"/>
      <c r="M2716" s="133"/>
      <c r="V2716" s="3" t="s">
        <v>2727</v>
      </c>
      <c r="W2716" s="4">
        <v>1755</v>
      </c>
      <c r="AD2716"/>
      <c r="AE2716"/>
    </row>
    <row r="2717" spans="1:31" x14ac:dyDescent="0.25">
      <c r="A2717" s="28" t="s">
        <v>13148</v>
      </c>
      <c r="B2717" s="28"/>
      <c r="C2717" s="28" t="s">
        <v>5546</v>
      </c>
      <c r="D2717" s="29">
        <v>9913</v>
      </c>
      <c r="E2717" s="224"/>
      <c r="F2717" s="224"/>
      <c r="G2717" s="224"/>
      <c r="H2717" s="224"/>
      <c r="I2717" s="224"/>
      <c r="J2717" s="224"/>
      <c r="K2717" s="224"/>
      <c r="L2717" s="224"/>
      <c r="M2717" s="133"/>
      <c r="V2717" s="3" t="s">
        <v>2728</v>
      </c>
      <c r="W2717" s="4">
        <v>1755</v>
      </c>
      <c r="AD2717"/>
      <c r="AE2717"/>
    </row>
    <row r="2718" spans="1:31" x14ac:dyDescent="0.25">
      <c r="A2718" s="28" t="s">
        <v>13149</v>
      </c>
      <c r="B2718" s="28"/>
      <c r="C2718" s="28" t="s">
        <v>5547</v>
      </c>
      <c r="D2718" s="29">
        <v>9915</v>
      </c>
      <c r="E2718" s="224"/>
      <c r="F2718" s="224"/>
      <c r="G2718" s="224"/>
      <c r="H2718" s="224"/>
      <c r="I2718" s="224"/>
      <c r="J2718" s="224"/>
      <c r="K2718" s="224"/>
      <c r="L2718" s="224"/>
      <c r="M2718" s="133"/>
      <c r="V2718" s="3" t="s">
        <v>2729</v>
      </c>
      <c r="W2718" s="4">
        <v>1755</v>
      </c>
      <c r="AD2718"/>
      <c r="AE2718"/>
    </row>
    <row r="2719" spans="1:31" x14ac:dyDescent="0.25">
      <c r="A2719" s="28" t="s">
        <v>13150</v>
      </c>
      <c r="B2719" s="28"/>
      <c r="C2719" s="28" t="s">
        <v>5548</v>
      </c>
      <c r="D2719" s="29">
        <v>9926</v>
      </c>
      <c r="E2719" s="224"/>
      <c r="F2719" s="224"/>
      <c r="G2719" s="224"/>
      <c r="H2719" s="224"/>
      <c r="I2719" s="224"/>
      <c r="J2719" s="224"/>
      <c r="K2719" s="224"/>
      <c r="L2719" s="224"/>
      <c r="M2719" s="133"/>
      <c r="V2719" s="3" t="s">
        <v>2730</v>
      </c>
      <c r="W2719" s="4">
        <v>1755</v>
      </c>
      <c r="AD2719"/>
      <c r="AE2719"/>
    </row>
    <row r="2720" spans="1:31" x14ac:dyDescent="0.25">
      <c r="A2720" s="28" t="s">
        <v>13151</v>
      </c>
      <c r="B2720" s="28"/>
      <c r="C2720" s="28" t="s">
        <v>5549</v>
      </c>
      <c r="D2720" s="29">
        <v>9926</v>
      </c>
      <c r="E2720" s="224"/>
      <c r="F2720" s="224"/>
      <c r="G2720" s="224"/>
      <c r="H2720" s="224"/>
      <c r="I2720" s="224"/>
      <c r="J2720" s="224"/>
      <c r="K2720" s="224"/>
      <c r="L2720" s="224"/>
      <c r="M2720" s="133"/>
      <c r="V2720" s="3" t="s">
        <v>2731</v>
      </c>
      <c r="W2720" s="4">
        <v>1755</v>
      </c>
      <c r="AD2720"/>
      <c r="AE2720"/>
    </row>
    <row r="2721" spans="1:31" x14ac:dyDescent="0.25">
      <c r="A2721" s="28" t="s">
        <v>13152</v>
      </c>
      <c r="B2721" s="28"/>
      <c r="C2721" s="28" t="s">
        <v>5550</v>
      </c>
      <c r="D2721" s="29">
        <v>9917</v>
      </c>
      <c r="E2721" s="224"/>
      <c r="F2721" s="224"/>
      <c r="G2721" s="224"/>
      <c r="H2721" s="224"/>
      <c r="I2721" s="224"/>
      <c r="J2721" s="224"/>
      <c r="K2721" s="224"/>
      <c r="L2721" s="224"/>
      <c r="M2721" s="133"/>
      <c r="V2721" s="3" t="s">
        <v>2732</v>
      </c>
      <c r="W2721" s="4">
        <v>1755</v>
      </c>
      <c r="AD2721"/>
      <c r="AE2721"/>
    </row>
    <row r="2722" spans="1:31" x14ac:dyDescent="0.25">
      <c r="A2722" s="28" t="s">
        <v>13153</v>
      </c>
      <c r="B2722" s="28"/>
      <c r="C2722" s="28" t="s">
        <v>5551</v>
      </c>
      <c r="D2722" s="29">
        <v>9917</v>
      </c>
      <c r="E2722" s="224"/>
      <c r="F2722" s="224"/>
      <c r="G2722" s="224"/>
      <c r="H2722" s="224"/>
      <c r="I2722" s="224"/>
      <c r="J2722" s="224"/>
      <c r="K2722" s="224"/>
      <c r="L2722" s="224"/>
      <c r="M2722" s="133"/>
      <c r="V2722" s="3" t="s">
        <v>2733</v>
      </c>
      <c r="W2722" s="4">
        <v>1755</v>
      </c>
      <c r="AD2722"/>
      <c r="AE2722"/>
    </row>
    <row r="2723" spans="1:31" x14ac:dyDescent="0.25">
      <c r="A2723" s="28" t="s">
        <v>13154</v>
      </c>
      <c r="B2723" s="28"/>
      <c r="C2723" s="28" t="s">
        <v>5552</v>
      </c>
      <c r="D2723" s="29">
        <v>9925</v>
      </c>
      <c r="E2723" s="224"/>
      <c r="F2723" s="224"/>
      <c r="G2723" s="224"/>
      <c r="H2723" s="224"/>
      <c r="I2723" s="224"/>
      <c r="J2723" s="224"/>
      <c r="K2723" s="224"/>
      <c r="L2723" s="224"/>
      <c r="M2723" s="133"/>
      <c r="V2723" s="3" t="s">
        <v>2734</v>
      </c>
      <c r="W2723" s="4">
        <v>1755</v>
      </c>
      <c r="AD2723"/>
      <c r="AE2723"/>
    </row>
    <row r="2724" spans="1:31" x14ac:dyDescent="0.25">
      <c r="A2724" s="28" t="s">
        <v>13155</v>
      </c>
      <c r="B2724" s="28"/>
      <c r="C2724" s="28" t="s">
        <v>5553</v>
      </c>
      <c r="D2724" s="29">
        <v>9919</v>
      </c>
      <c r="E2724" s="224"/>
      <c r="F2724" s="224"/>
      <c r="G2724" s="224"/>
      <c r="H2724" s="224"/>
      <c r="I2724" s="224"/>
      <c r="J2724" s="224"/>
      <c r="K2724" s="224"/>
      <c r="L2724" s="224"/>
      <c r="M2724" s="133"/>
      <c r="V2724" s="3" t="s">
        <v>2735</v>
      </c>
      <c r="W2724" s="4">
        <v>1755</v>
      </c>
      <c r="AD2724"/>
      <c r="AE2724"/>
    </row>
    <row r="2725" spans="1:31" x14ac:dyDescent="0.25">
      <c r="A2725" s="28" t="s">
        <v>13156</v>
      </c>
      <c r="B2725" s="28"/>
      <c r="C2725" s="28" t="s">
        <v>5554</v>
      </c>
      <c r="D2725" s="29">
        <v>9945</v>
      </c>
      <c r="E2725" s="224"/>
      <c r="F2725" s="224"/>
      <c r="G2725" s="224"/>
      <c r="H2725" s="224"/>
      <c r="I2725" s="224"/>
      <c r="J2725" s="224"/>
      <c r="K2725" s="224"/>
      <c r="L2725" s="224"/>
      <c r="M2725" s="133"/>
      <c r="V2725" s="3" t="s">
        <v>2736</v>
      </c>
      <c r="W2725" s="4">
        <v>1755</v>
      </c>
      <c r="AD2725"/>
      <c r="AE2725"/>
    </row>
    <row r="2726" spans="1:31" x14ac:dyDescent="0.25">
      <c r="A2726" s="28" t="s">
        <v>13157</v>
      </c>
      <c r="B2726" s="28"/>
      <c r="C2726" s="28" t="s">
        <v>5555</v>
      </c>
      <c r="D2726" s="29">
        <v>9936</v>
      </c>
      <c r="E2726" s="224"/>
      <c r="F2726" s="224"/>
      <c r="G2726" s="224"/>
      <c r="H2726" s="224"/>
      <c r="I2726" s="224"/>
      <c r="J2726" s="224"/>
      <c r="K2726" s="224"/>
      <c r="L2726" s="224"/>
      <c r="M2726" s="133"/>
      <c r="V2726" s="3" t="s">
        <v>2737</v>
      </c>
      <c r="W2726" s="4">
        <v>1755</v>
      </c>
      <c r="AD2726"/>
      <c r="AE2726"/>
    </row>
    <row r="2727" spans="1:31" x14ac:dyDescent="0.25">
      <c r="A2727" s="28" t="s">
        <v>13158</v>
      </c>
      <c r="B2727" s="28"/>
      <c r="C2727" s="28" t="s">
        <v>5556</v>
      </c>
      <c r="D2727" s="29">
        <v>9936</v>
      </c>
      <c r="E2727" s="224"/>
      <c r="F2727" s="224"/>
      <c r="G2727" s="224"/>
      <c r="H2727" s="224"/>
      <c r="I2727" s="224"/>
      <c r="J2727" s="224"/>
      <c r="K2727" s="224"/>
      <c r="L2727" s="224"/>
      <c r="M2727" s="133"/>
      <c r="V2727" s="3" t="s">
        <v>2738</v>
      </c>
      <c r="W2727" s="4">
        <v>1755</v>
      </c>
      <c r="AD2727"/>
      <c r="AE2727"/>
    </row>
    <row r="2728" spans="1:31" x14ac:dyDescent="0.25">
      <c r="A2728" s="28" t="s">
        <v>13159</v>
      </c>
      <c r="B2728" s="28"/>
      <c r="C2728" s="28" t="s">
        <v>5557</v>
      </c>
      <c r="D2728" s="29">
        <v>9928</v>
      </c>
      <c r="E2728" s="224"/>
      <c r="F2728" s="224"/>
      <c r="G2728" s="224"/>
      <c r="H2728" s="224"/>
      <c r="I2728" s="224"/>
      <c r="J2728" s="224"/>
      <c r="K2728" s="224"/>
      <c r="L2728" s="224"/>
      <c r="M2728" s="133"/>
      <c r="V2728" s="3" t="s">
        <v>2739</v>
      </c>
      <c r="W2728" s="4">
        <v>1755</v>
      </c>
      <c r="AD2728"/>
      <c r="AE2728"/>
    </row>
    <row r="2729" spans="1:31" x14ac:dyDescent="0.25">
      <c r="A2729" s="28" t="s">
        <v>13160</v>
      </c>
      <c r="B2729" s="28"/>
      <c r="C2729" s="28" t="s">
        <v>5558</v>
      </c>
      <c r="D2729" s="29">
        <v>9928</v>
      </c>
      <c r="E2729" s="224"/>
      <c r="F2729" s="224"/>
      <c r="G2729" s="224"/>
      <c r="H2729" s="224"/>
      <c r="I2729" s="224"/>
      <c r="J2729" s="224"/>
      <c r="K2729" s="224"/>
      <c r="L2729" s="224"/>
      <c r="M2729" s="133"/>
      <c r="V2729" s="3" t="s">
        <v>2740</v>
      </c>
      <c r="W2729" s="4">
        <v>1755</v>
      </c>
      <c r="AD2729"/>
      <c r="AE2729"/>
    </row>
    <row r="2730" spans="1:31" x14ac:dyDescent="0.25">
      <c r="A2730" s="28" t="s">
        <v>13161</v>
      </c>
      <c r="B2730" s="28"/>
      <c r="C2730" s="28" t="s">
        <v>5559</v>
      </c>
      <c r="D2730" s="29">
        <v>9913</v>
      </c>
      <c r="E2730" s="224"/>
      <c r="F2730" s="224"/>
      <c r="G2730" s="224"/>
      <c r="H2730" s="224"/>
      <c r="I2730" s="224"/>
      <c r="J2730" s="224"/>
      <c r="K2730" s="224"/>
      <c r="L2730" s="224"/>
      <c r="M2730" s="133"/>
      <c r="V2730" s="3" t="s">
        <v>2741</v>
      </c>
      <c r="W2730" s="4">
        <v>1755</v>
      </c>
      <c r="AD2730"/>
      <c r="AE2730"/>
    </row>
    <row r="2731" spans="1:31" x14ac:dyDescent="0.25">
      <c r="A2731" s="28" t="s">
        <v>13162</v>
      </c>
      <c r="B2731" s="28"/>
      <c r="C2731" s="28" t="s">
        <v>5560</v>
      </c>
      <c r="D2731" s="29">
        <v>9910</v>
      </c>
      <c r="E2731" s="224"/>
      <c r="F2731" s="224"/>
      <c r="G2731" s="224"/>
      <c r="H2731" s="224"/>
      <c r="I2731" s="224"/>
      <c r="J2731" s="224"/>
      <c r="K2731" s="224"/>
      <c r="L2731" s="224"/>
      <c r="M2731" s="133"/>
      <c r="V2731" s="3" t="s">
        <v>2742</v>
      </c>
      <c r="W2731" s="4">
        <v>1755</v>
      </c>
      <c r="AD2731"/>
      <c r="AE2731"/>
    </row>
    <row r="2732" spans="1:31" x14ac:dyDescent="0.25">
      <c r="A2732" s="28" t="s">
        <v>13163</v>
      </c>
      <c r="B2732" s="28"/>
      <c r="C2732" s="28" t="s">
        <v>5561</v>
      </c>
      <c r="D2732" s="29">
        <v>9889</v>
      </c>
      <c r="E2732" s="224"/>
      <c r="F2732" s="224"/>
      <c r="G2732" s="224"/>
      <c r="H2732" s="224"/>
      <c r="I2732" s="224"/>
      <c r="J2732" s="224"/>
      <c r="K2732" s="224"/>
      <c r="L2732" s="224"/>
      <c r="M2732" s="133"/>
      <c r="V2732" s="3" t="s">
        <v>2743</v>
      </c>
      <c r="W2732" s="4">
        <v>1755</v>
      </c>
      <c r="AD2732"/>
      <c r="AE2732"/>
    </row>
    <row r="2733" spans="1:31" x14ac:dyDescent="0.25">
      <c r="A2733" s="28" t="s">
        <v>13164</v>
      </c>
      <c r="B2733" s="28"/>
      <c r="C2733" s="28" t="s">
        <v>5562</v>
      </c>
      <c r="D2733" s="29">
        <v>9875</v>
      </c>
      <c r="E2733" s="224"/>
      <c r="F2733" s="224"/>
      <c r="G2733" s="224"/>
      <c r="H2733" s="224"/>
      <c r="I2733" s="224"/>
      <c r="J2733" s="224"/>
      <c r="K2733" s="224"/>
      <c r="L2733" s="224"/>
      <c r="M2733" s="133"/>
      <c r="V2733" s="3" t="s">
        <v>2744</v>
      </c>
      <c r="W2733" s="4">
        <v>1755</v>
      </c>
      <c r="AD2733"/>
      <c r="AE2733"/>
    </row>
    <row r="2734" spans="1:31" x14ac:dyDescent="0.25">
      <c r="A2734" s="28" t="s">
        <v>13165</v>
      </c>
      <c r="B2734" s="28"/>
      <c r="C2734" s="28" t="s">
        <v>5563</v>
      </c>
      <c r="D2734" s="29">
        <v>9875</v>
      </c>
      <c r="E2734" s="224"/>
      <c r="F2734" s="224"/>
      <c r="G2734" s="224"/>
      <c r="H2734" s="224"/>
      <c r="I2734" s="224"/>
      <c r="J2734" s="224"/>
      <c r="K2734" s="224"/>
      <c r="L2734" s="224"/>
      <c r="M2734" s="133"/>
      <c r="V2734" s="3" t="s">
        <v>2745</v>
      </c>
      <c r="W2734" s="4">
        <v>1755</v>
      </c>
      <c r="AD2734"/>
      <c r="AE2734"/>
    </row>
    <row r="2735" spans="1:31" x14ac:dyDescent="0.25">
      <c r="A2735" s="28" t="s">
        <v>13166</v>
      </c>
      <c r="B2735" s="28"/>
      <c r="C2735" s="28" t="s">
        <v>5564</v>
      </c>
      <c r="D2735" s="29">
        <v>9876</v>
      </c>
      <c r="E2735" s="224"/>
      <c r="F2735" s="224"/>
      <c r="G2735" s="224"/>
      <c r="H2735" s="224"/>
      <c r="I2735" s="224"/>
      <c r="J2735" s="224"/>
      <c r="K2735" s="224"/>
      <c r="L2735" s="224"/>
      <c r="M2735" s="133"/>
      <c r="V2735" s="3" t="s">
        <v>2746</v>
      </c>
      <c r="W2735" s="4">
        <v>1755</v>
      </c>
      <c r="AD2735"/>
      <c r="AE2735"/>
    </row>
    <row r="2736" spans="1:31" x14ac:dyDescent="0.25">
      <c r="A2736" s="28" t="s">
        <v>13167</v>
      </c>
      <c r="B2736" s="28"/>
      <c r="C2736" s="28" t="s">
        <v>5565</v>
      </c>
      <c r="D2736" s="29">
        <v>9876</v>
      </c>
      <c r="E2736" s="224"/>
      <c r="F2736" s="224"/>
      <c r="G2736" s="224"/>
      <c r="H2736" s="224"/>
      <c r="I2736" s="224"/>
      <c r="J2736" s="224"/>
      <c r="K2736" s="224"/>
      <c r="L2736" s="224"/>
      <c r="M2736" s="133"/>
      <c r="V2736" s="3" t="s">
        <v>2747</v>
      </c>
      <c r="W2736" s="4">
        <v>1755</v>
      </c>
      <c r="AD2736"/>
      <c r="AE2736"/>
    </row>
    <row r="2737" spans="1:31" x14ac:dyDescent="0.25">
      <c r="A2737" s="28" t="s">
        <v>13168</v>
      </c>
      <c r="B2737" s="28"/>
      <c r="C2737" s="28" t="s">
        <v>5566</v>
      </c>
      <c r="D2737" s="29">
        <v>9888</v>
      </c>
      <c r="E2737" s="224"/>
      <c r="F2737" s="224"/>
      <c r="G2737" s="224"/>
      <c r="H2737" s="224"/>
      <c r="I2737" s="224"/>
      <c r="J2737" s="224"/>
      <c r="K2737" s="224"/>
      <c r="L2737" s="224"/>
      <c r="M2737" s="133"/>
      <c r="V2737" s="3" t="s">
        <v>2748</v>
      </c>
      <c r="W2737" s="4">
        <v>1755</v>
      </c>
      <c r="AD2737"/>
      <c r="AE2737"/>
    </row>
    <row r="2738" spans="1:31" x14ac:dyDescent="0.25">
      <c r="A2738" s="28" t="s">
        <v>13169</v>
      </c>
      <c r="B2738" s="28"/>
      <c r="C2738" s="28" t="s">
        <v>5567</v>
      </c>
      <c r="D2738" s="29">
        <v>9873</v>
      </c>
      <c r="E2738" s="224"/>
      <c r="F2738" s="224"/>
      <c r="G2738" s="224"/>
      <c r="H2738" s="224"/>
      <c r="I2738" s="224"/>
      <c r="J2738" s="224"/>
      <c r="K2738" s="224"/>
      <c r="L2738" s="224"/>
      <c r="M2738" s="133"/>
      <c r="V2738" s="3" t="s">
        <v>2749</v>
      </c>
      <c r="W2738" s="4">
        <v>1755</v>
      </c>
      <c r="AD2738"/>
      <c r="AE2738"/>
    </row>
    <row r="2739" spans="1:31" x14ac:dyDescent="0.25">
      <c r="A2739" s="28" t="s">
        <v>13170</v>
      </c>
      <c r="B2739" s="28"/>
      <c r="C2739" s="28" t="s">
        <v>5568</v>
      </c>
      <c r="D2739" s="29">
        <v>9863</v>
      </c>
      <c r="E2739" s="224"/>
      <c r="F2739" s="224"/>
      <c r="G2739" s="224"/>
      <c r="H2739" s="224"/>
      <c r="I2739" s="224"/>
      <c r="J2739" s="224"/>
      <c r="K2739" s="224"/>
      <c r="L2739" s="224"/>
      <c r="M2739" s="133"/>
      <c r="V2739" s="3" t="s">
        <v>2750</v>
      </c>
      <c r="W2739" s="4">
        <v>1755</v>
      </c>
      <c r="AD2739"/>
      <c r="AE2739"/>
    </row>
    <row r="2740" spans="1:31" x14ac:dyDescent="0.25">
      <c r="A2740" s="28" t="s">
        <v>13171</v>
      </c>
      <c r="B2740" s="28"/>
      <c r="C2740" s="28" t="s">
        <v>5569</v>
      </c>
      <c r="D2740" s="29">
        <v>9841</v>
      </c>
      <c r="E2740" s="224"/>
      <c r="F2740" s="224"/>
      <c r="G2740" s="224"/>
      <c r="H2740" s="224"/>
      <c r="I2740" s="224"/>
      <c r="J2740" s="224"/>
      <c r="K2740" s="224"/>
      <c r="L2740" s="224"/>
      <c r="M2740" s="133"/>
      <c r="V2740" s="3" t="s">
        <v>2751</v>
      </c>
      <c r="W2740" s="4">
        <v>1755</v>
      </c>
      <c r="AD2740"/>
      <c r="AE2740"/>
    </row>
    <row r="2741" spans="1:31" x14ac:dyDescent="0.25">
      <c r="A2741" s="28" t="s">
        <v>13172</v>
      </c>
      <c r="B2741" s="28"/>
      <c r="C2741" s="28" t="s">
        <v>5570</v>
      </c>
      <c r="D2741" s="29">
        <v>9841</v>
      </c>
      <c r="E2741" s="224"/>
      <c r="F2741" s="224"/>
      <c r="G2741" s="224"/>
      <c r="H2741" s="224"/>
      <c r="I2741" s="224"/>
      <c r="J2741" s="224"/>
      <c r="K2741" s="224"/>
      <c r="L2741" s="224"/>
      <c r="M2741" s="133"/>
      <c r="V2741" s="3" t="s">
        <v>2752</v>
      </c>
      <c r="W2741" s="4">
        <v>1755</v>
      </c>
      <c r="AD2741"/>
      <c r="AE2741"/>
    </row>
    <row r="2742" spans="1:31" x14ac:dyDescent="0.25">
      <c r="A2742" s="28" t="s">
        <v>13173</v>
      </c>
      <c r="B2742" s="28"/>
      <c r="C2742" s="28" t="s">
        <v>5571</v>
      </c>
      <c r="D2742" s="29">
        <v>9844</v>
      </c>
      <c r="E2742" s="224"/>
      <c r="F2742" s="224"/>
      <c r="G2742" s="224"/>
      <c r="H2742" s="224"/>
      <c r="I2742" s="224"/>
      <c r="J2742" s="224"/>
      <c r="K2742" s="224"/>
      <c r="L2742" s="224"/>
      <c r="M2742" s="133"/>
      <c r="V2742" s="3" t="s">
        <v>2753</v>
      </c>
      <c r="W2742" s="4">
        <v>1755</v>
      </c>
      <c r="AD2742"/>
      <c r="AE2742"/>
    </row>
    <row r="2743" spans="1:31" x14ac:dyDescent="0.25">
      <c r="A2743" s="28" t="s">
        <v>13174</v>
      </c>
      <c r="B2743" s="28"/>
      <c r="C2743" s="28" t="s">
        <v>5572</v>
      </c>
      <c r="D2743" s="29">
        <v>9844</v>
      </c>
      <c r="E2743" s="224"/>
      <c r="F2743" s="224"/>
      <c r="G2743" s="224"/>
      <c r="H2743" s="224"/>
      <c r="I2743" s="224"/>
      <c r="J2743" s="224"/>
      <c r="K2743" s="224"/>
      <c r="L2743" s="224"/>
      <c r="M2743" s="133"/>
      <c r="V2743" s="3" t="s">
        <v>2754</v>
      </c>
      <c r="W2743" s="4">
        <v>1755</v>
      </c>
      <c r="AD2743"/>
      <c r="AE2743"/>
    </row>
    <row r="2744" spans="1:31" x14ac:dyDescent="0.25">
      <c r="A2744" s="28" t="s">
        <v>13175</v>
      </c>
      <c r="B2744" s="28"/>
      <c r="C2744" s="28" t="s">
        <v>5573</v>
      </c>
      <c r="D2744" s="29">
        <v>9856</v>
      </c>
      <c r="E2744" s="224"/>
      <c r="F2744" s="224"/>
      <c r="G2744" s="224"/>
      <c r="H2744" s="224"/>
      <c r="I2744" s="224"/>
      <c r="J2744" s="224"/>
      <c r="K2744" s="224"/>
      <c r="L2744" s="224"/>
      <c r="M2744" s="133"/>
      <c r="V2744" s="3" t="s">
        <v>2755</v>
      </c>
      <c r="W2744" s="4">
        <v>1755</v>
      </c>
      <c r="AD2744"/>
      <c r="AE2744"/>
    </row>
    <row r="2745" spans="1:31" x14ac:dyDescent="0.25">
      <c r="A2745" s="28" t="s">
        <v>13176</v>
      </c>
      <c r="B2745" s="28"/>
      <c r="C2745" s="28" t="s">
        <v>5574</v>
      </c>
      <c r="D2745" s="29">
        <v>9844</v>
      </c>
      <c r="E2745" s="224"/>
      <c r="F2745" s="224"/>
      <c r="G2745" s="224"/>
      <c r="H2745" s="224"/>
      <c r="I2745" s="224"/>
      <c r="J2745" s="224"/>
      <c r="K2745" s="224"/>
      <c r="L2745" s="224"/>
      <c r="M2745" s="133"/>
      <c r="V2745" s="3" t="s">
        <v>2756</v>
      </c>
      <c r="W2745" s="4">
        <v>1755</v>
      </c>
      <c r="AD2745"/>
      <c r="AE2745"/>
    </row>
    <row r="2746" spans="1:31" x14ac:dyDescent="0.25">
      <c r="A2746" s="28" t="s">
        <v>13177</v>
      </c>
      <c r="B2746" s="28"/>
      <c r="C2746" s="28" t="s">
        <v>5575</v>
      </c>
      <c r="D2746" s="29">
        <v>9828</v>
      </c>
      <c r="E2746" s="224"/>
      <c r="F2746" s="224"/>
      <c r="G2746" s="224"/>
      <c r="H2746" s="224"/>
      <c r="I2746" s="224"/>
      <c r="J2746" s="224"/>
      <c r="K2746" s="224"/>
      <c r="L2746" s="224"/>
      <c r="M2746" s="133"/>
      <c r="V2746" s="3" t="s">
        <v>2757</v>
      </c>
      <c r="W2746" s="4">
        <v>1755</v>
      </c>
      <c r="AD2746"/>
      <c r="AE2746"/>
    </row>
    <row r="2747" spans="1:31" x14ac:dyDescent="0.25">
      <c r="A2747" s="28" t="s">
        <v>13178</v>
      </c>
      <c r="B2747" s="28"/>
      <c r="C2747" s="28" t="s">
        <v>5576</v>
      </c>
      <c r="D2747" s="29">
        <v>9854</v>
      </c>
      <c r="E2747" s="224"/>
      <c r="F2747" s="224"/>
      <c r="G2747" s="224"/>
      <c r="H2747" s="224"/>
      <c r="I2747" s="224"/>
      <c r="J2747" s="224"/>
      <c r="K2747" s="224"/>
      <c r="L2747" s="224"/>
      <c r="M2747" s="133"/>
      <c r="V2747" s="3" t="s">
        <v>2758</v>
      </c>
      <c r="W2747" s="4">
        <v>1755</v>
      </c>
      <c r="AD2747"/>
      <c r="AE2747"/>
    </row>
    <row r="2748" spans="1:31" x14ac:dyDescent="0.25">
      <c r="A2748" s="28" t="s">
        <v>13179</v>
      </c>
      <c r="B2748" s="28"/>
      <c r="C2748" s="28" t="s">
        <v>5577</v>
      </c>
      <c r="D2748" s="29">
        <v>9854</v>
      </c>
      <c r="E2748" s="224"/>
      <c r="F2748" s="224"/>
      <c r="G2748" s="224"/>
      <c r="H2748" s="224"/>
      <c r="I2748" s="224"/>
      <c r="J2748" s="224"/>
      <c r="K2748" s="224"/>
      <c r="L2748" s="224"/>
      <c r="M2748" s="133"/>
      <c r="V2748" s="3" t="s">
        <v>2759</v>
      </c>
      <c r="W2748" s="4">
        <v>1755</v>
      </c>
      <c r="AD2748"/>
      <c r="AE2748"/>
    </row>
    <row r="2749" spans="1:31" x14ac:dyDescent="0.25">
      <c r="A2749" s="28" t="s">
        <v>13180</v>
      </c>
      <c r="B2749" s="28"/>
      <c r="C2749" s="28" t="s">
        <v>5578</v>
      </c>
      <c r="D2749" s="29">
        <v>9868</v>
      </c>
      <c r="E2749" s="224"/>
      <c r="F2749" s="224"/>
      <c r="G2749" s="224"/>
      <c r="H2749" s="224"/>
      <c r="I2749" s="224"/>
      <c r="J2749" s="224"/>
      <c r="K2749" s="224"/>
      <c r="L2749" s="224"/>
      <c r="M2749" s="133"/>
      <c r="V2749" s="3" t="s">
        <v>2760</v>
      </c>
      <c r="W2749" s="4">
        <v>1755</v>
      </c>
      <c r="AD2749"/>
      <c r="AE2749"/>
    </row>
    <row r="2750" spans="1:31" x14ac:dyDescent="0.25">
      <c r="A2750" s="28" t="s">
        <v>13181</v>
      </c>
      <c r="B2750" s="28"/>
      <c r="C2750" s="28" t="s">
        <v>5579</v>
      </c>
      <c r="D2750" s="29">
        <v>9868</v>
      </c>
      <c r="E2750" s="224"/>
      <c r="F2750" s="224"/>
      <c r="G2750" s="224"/>
      <c r="H2750" s="224"/>
      <c r="I2750" s="224"/>
      <c r="J2750" s="224"/>
      <c r="K2750" s="224"/>
      <c r="L2750" s="224"/>
      <c r="M2750" s="133"/>
      <c r="V2750" s="3" t="s">
        <v>2761</v>
      </c>
      <c r="W2750" s="4">
        <v>1755</v>
      </c>
      <c r="AD2750"/>
      <c r="AE2750"/>
    </row>
    <row r="2751" spans="1:31" x14ac:dyDescent="0.25">
      <c r="A2751" s="28" t="s">
        <v>13182</v>
      </c>
      <c r="B2751" s="28"/>
      <c r="C2751" s="28" t="s">
        <v>5580</v>
      </c>
      <c r="D2751" s="29">
        <v>9898</v>
      </c>
      <c r="E2751" s="224"/>
      <c r="F2751" s="224"/>
      <c r="G2751" s="224"/>
      <c r="H2751" s="224"/>
      <c r="I2751" s="224"/>
      <c r="J2751" s="224"/>
      <c r="K2751" s="224"/>
      <c r="L2751" s="224"/>
      <c r="M2751" s="133"/>
      <c r="V2751" s="3" t="s">
        <v>2762</v>
      </c>
      <c r="W2751" s="4">
        <v>1755</v>
      </c>
      <c r="AD2751"/>
      <c r="AE2751"/>
    </row>
    <row r="2752" spans="1:31" x14ac:dyDescent="0.25">
      <c r="A2752" s="28" t="s">
        <v>13183</v>
      </c>
      <c r="B2752" s="28"/>
      <c r="C2752" s="28" t="s">
        <v>5581</v>
      </c>
      <c r="D2752" s="29">
        <v>9895</v>
      </c>
      <c r="E2752" s="224"/>
      <c r="F2752" s="224"/>
      <c r="G2752" s="224"/>
      <c r="H2752" s="224"/>
      <c r="I2752" s="224"/>
      <c r="J2752" s="224"/>
      <c r="K2752" s="224"/>
      <c r="L2752" s="224"/>
      <c r="M2752" s="133"/>
      <c r="V2752" s="3" t="s">
        <v>2763</v>
      </c>
      <c r="W2752" s="4">
        <v>1755</v>
      </c>
      <c r="AD2752"/>
      <c r="AE2752"/>
    </row>
    <row r="2753" spans="1:31" x14ac:dyDescent="0.25">
      <c r="A2753" s="28" t="s">
        <v>13184</v>
      </c>
      <c r="B2753" s="28"/>
      <c r="C2753" s="28" t="s">
        <v>5582</v>
      </c>
      <c r="D2753" s="29">
        <v>9899</v>
      </c>
      <c r="E2753" s="224"/>
      <c r="F2753" s="224"/>
      <c r="G2753" s="224"/>
      <c r="H2753" s="224"/>
      <c r="I2753" s="224"/>
      <c r="J2753" s="224"/>
      <c r="K2753" s="224"/>
      <c r="L2753" s="224"/>
      <c r="M2753" s="133"/>
      <c r="V2753" s="3" t="s">
        <v>2764</v>
      </c>
      <c r="W2753" s="4">
        <v>1755</v>
      </c>
      <c r="AD2753"/>
      <c r="AE2753"/>
    </row>
    <row r="2754" spans="1:31" x14ac:dyDescent="0.25">
      <c r="A2754" s="28" t="s">
        <v>13185</v>
      </c>
      <c r="B2754" s="28"/>
      <c r="C2754" s="28" t="s">
        <v>5583</v>
      </c>
      <c r="D2754" s="29">
        <v>9901</v>
      </c>
      <c r="E2754" s="224"/>
      <c r="F2754" s="224"/>
      <c r="G2754" s="224"/>
      <c r="H2754" s="224"/>
      <c r="I2754" s="224"/>
      <c r="J2754" s="224"/>
      <c r="K2754" s="224"/>
      <c r="L2754" s="224"/>
      <c r="M2754" s="133"/>
      <c r="V2754" s="3" t="s">
        <v>2765</v>
      </c>
      <c r="W2754" s="4">
        <v>1755</v>
      </c>
      <c r="AD2754"/>
      <c r="AE2754"/>
    </row>
    <row r="2755" spans="1:31" x14ac:dyDescent="0.25">
      <c r="A2755" s="28" t="s">
        <v>13186</v>
      </c>
      <c r="B2755" s="28"/>
      <c r="C2755" s="28" t="s">
        <v>5584</v>
      </c>
      <c r="D2755" s="29">
        <v>9901</v>
      </c>
      <c r="E2755" s="224"/>
      <c r="F2755" s="224"/>
      <c r="G2755" s="224"/>
      <c r="H2755" s="224"/>
      <c r="I2755" s="224"/>
      <c r="J2755" s="224"/>
      <c r="K2755" s="224"/>
      <c r="L2755" s="224"/>
      <c r="M2755" s="133"/>
      <c r="V2755" s="3" t="s">
        <v>2766</v>
      </c>
      <c r="W2755" s="4">
        <v>1755</v>
      </c>
      <c r="AD2755"/>
      <c r="AE2755"/>
    </row>
    <row r="2756" spans="1:31" x14ac:dyDescent="0.25">
      <c r="A2756" s="28" t="s">
        <v>13187</v>
      </c>
      <c r="B2756" s="28"/>
      <c r="C2756" s="28" t="s">
        <v>5585</v>
      </c>
      <c r="D2756" s="29">
        <v>9920</v>
      </c>
      <c r="E2756" s="224"/>
      <c r="F2756" s="224"/>
      <c r="G2756" s="224"/>
      <c r="H2756" s="224"/>
      <c r="I2756" s="224"/>
      <c r="J2756" s="224"/>
      <c r="K2756" s="224"/>
      <c r="L2756" s="224"/>
      <c r="M2756" s="133"/>
      <c r="V2756" s="3" t="s">
        <v>2767</v>
      </c>
      <c r="W2756" s="4">
        <v>1755</v>
      </c>
      <c r="AD2756"/>
      <c r="AE2756"/>
    </row>
    <row r="2757" spans="1:31" x14ac:dyDescent="0.25">
      <c r="A2757" s="28" t="s">
        <v>13188</v>
      </c>
      <c r="B2757" s="28"/>
      <c r="C2757" s="28" t="s">
        <v>5586</v>
      </c>
      <c r="D2757" s="29">
        <v>9920</v>
      </c>
      <c r="E2757" s="224"/>
      <c r="F2757" s="224"/>
      <c r="G2757" s="224"/>
      <c r="H2757" s="224"/>
      <c r="I2757" s="224"/>
      <c r="J2757" s="224"/>
      <c r="K2757" s="224"/>
      <c r="L2757" s="224"/>
      <c r="M2757" s="133"/>
      <c r="V2757" s="3" t="s">
        <v>2768</v>
      </c>
      <c r="W2757" s="4">
        <v>1755</v>
      </c>
      <c r="AD2757"/>
      <c r="AE2757"/>
    </row>
    <row r="2758" spans="1:31" x14ac:dyDescent="0.25">
      <c r="A2758" s="28" t="s">
        <v>13189</v>
      </c>
      <c r="B2758" s="28"/>
      <c r="C2758" s="28" t="s">
        <v>5587</v>
      </c>
      <c r="D2758" s="29">
        <v>9910</v>
      </c>
      <c r="E2758" s="224"/>
      <c r="F2758" s="224"/>
      <c r="G2758" s="224"/>
      <c r="H2758" s="224"/>
      <c r="I2758" s="224"/>
      <c r="J2758" s="224"/>
      <c r="K2758" s="224"/>
      <c r="L2758" s="224"/>
      <c r="M2758" s="133"/>
      <c r="V2758" s="3" t="s">
        <v>2769</v>
      </c>
      <c r="W2758" s="4">
        <v>1755</v>
      </c>
      <c r="AD2758"/>
      <c r="AE2758"/>
    </row>
    <row r="2759" spans="1:31" x14ac:dyDescent="0.25">
      <c r="A2759" s="28" t="s">
        <v>13190</v>
      </c>
      <c r="B2759" s="28"/>
      <c r="C2759" s="28" t="s">
        <v>5588</v>
      </c>
      <c r="D2759" s="29">
        <v>9905</v>
      </c>
      <c r="E2759" s="224"/>
      <c r="F2759" s="224"/>
      <c r="G2759" s="224"/>
      <c r="H2759" s="224"/>
      <c r="I2759" s="224"/>
      <c r="J2759" s="224"/>
      <c r="K2759" s="224"/>
      <c r="L2759" s="224"/>
      <c r="M2759" s="133"/>
      <c r="V2759" s="3" t="s">
        <v>2770</v>
      </c>
      <c r="W2759" s="4">
        <v>1755</v>
      </c>
      <c r="AD2759"/>
      <c r="AE2759"/>
    </row>
    <row r="2760" spans="1:31" x14ac:dyDescent="0.25">
      <c r="A2760" s="28" t="s">
        <v>13191</v>
      </c>
      <c r="B2760" s="28"/>
      <c r="C2760" s="28" t="s">
        <v>5589</v>
      </c>
      <c r="D2760" s="29">
        <v>9904</v>
      </c>
      <c r="E2760" s="224"/>
      <c r="F2760" s="224"/>
      <c r="G2760" s="224"/>
      <c r="H2760" s="224"/>
      <c r="I2760" s="224"/>
      <c r="J2760" s="224"/>
      <c r="K2760" s="224"/>
      <c r="L2760" s="224"/>
      <c r="M2760" s="133"/>
      <c r="V2760" s="3" t="s">
        <v>2771</v>
      </c>
      <c r="W2760" s="4">
        <v>1755</v>
      </c>
      <c r="AD2760"/>
      <c r="AE2760"/>
    </row>
    <row r="2761" spans="1:31" x14ac:dyDescent="0.25">
      <c r="A2761" s="28" t="s">
        <v>13192</v>
      </c>
      <c r="B2761" s="28"/>
      <c r="C2761" s="28" t="s">
        <v>5590</v>
      </c>
      <c r="D2761" s="29">
        <v>9885</v>
      </c>
      <c r="E2761" s="224"/>
      <c r="F2761" s="224"/>
      <c r="G2761" s="224"/>
      <c r="H2761" s="224"/>
      <c r="I2761" s="224"/>
      <c r="J2761" s="224"/>
      <c r="K2761" s="224"/>
      <c r="L2761" s="224"/>
      <c r="M2761" s="133"/>
      <c r="V2761" s="3" t="s">
        <v>2772</v>
      </c>
      <c r="W2761" s="4">
        <v>1755</v>
      </c>
      <c r="AD2761"/>
      <c r="AE2761"/>
    </row>
    <row r="2762" spans="1:31" x14ac:dyDescent="0.25">
      <c r="A2762" s="28" t="s">
        <v>13193</v>
      </c>
      <c r="B2762" s="28"/>
      <c r="C2762" s="28" t="s">
        <v>5591</v>
      </c>
      <c r="D2762" s="29">
        <v>9885</v>
      </c>
      <c r="E2762" s="224"/>
      <c r="F2762" s="224"/>
      <c r="G2762" s="224"/>
      <c r="H2762" s="224"/>
      <c r="I2762" s="224"/>
      <c r="J2762" s="224"/>
      <c r="K2762" s="224"/>
      <c r="L2762" s="224"/>
      <c r="M2762" s="133"/>
      <c r="V2762" s="3" t="s">
        <v>2773</v>
      </c>
      <c r="W2762" s="4">
        <v>1755</v>
      </c>
      <c r="AD2762"/>
      <c r="AE2762"/>
    </row>
    <row r="2763" spans="1:31" x14ac:dyDescent="0.25">
      <c r="A2763" s="28" t="s">
        <v>13194</v>
      </c>
      <c r="B2763" s="28"/>
      <c r="C2763" s="28" t="s">
        <v>5592</v>
      </c>
      <c r="D2763" s="29">
        <v>9894</v>
      </c>
      <c r="E2763" s="224"/>
      <c r="F2763" s="224"/>
      <c r="G2763" s="224"/>
      <c r="H2763" s="224"/>
      <c r="I2763" s="224"/>
      <c r="J2763" s="224"/>
      <c r="K2763" s="224"/>
      <c r="L2763" s="224"/>
      <c r="M2763" s="133"/>
      <c r="V2763" s="3" t="s">
        <v>2774</v>
      </c>
      <c r="W2763" s="4">
        <v>1755</v>
      </c>
      <c r="AD2763"/>
      <c r="AE2763"/>
    </row>
    <row r="2764" spans="1:31" x14ac:dyDescent="0.25">
      <c r="A2764" s="28" t="s">
        <v>13195</v>
      </c>
      <c r="B2764" s="28"/>
      <c r="C2764" s="28" t="s">
        <v>5593</v>
      </c>
      <c r="D2764" s="29">
        <v>9894</v>
      </c>
      <c r="E2764" s="224"/>
      <c r="F2764" s="224"/>
      <c r="G2764" s="224"/>
      <c r="H2764" s="224"/>
      <c r="I2764" s="224"/>
      <c r="J2764" s="224"/>
      <c r="K2764" s="224"/>
      <c r="L2764" s="224"/>
      <c r="M2764" s="133"/>
      <c r="V2764" s="3" t="s">
        <v>2775</v>
      </c>
      <c r="W2764" s="4">
        <v>1755</v>
      </c>
      <c r="AD2764"/>
      <c r="AE2764"/>
    </row>
    <row r="2765" spans="1:31" x14ac:dyDescent="0.25">
      <c r="A2765" s="28" t="s">
        <v>13196</v>
      </c>
      <c r="B2765" s="28"/>
      <c r="C2765" s="28" t="s">
        <v>5594</v>
      </c>
      <c r="D2765" s="29">
        <v>9903</v>
      </c>
      <c r="E2765" s="224"/>
      <c r="F2765" s="224"/>
      <c r="G2765" s="224"/>
      <c r="H2765" s="224"/>
      <c r="I2765" s="224"/>
      <c r="J2765" s="224"/>
      <c r="K2765" s="224"/>
      <c r="L2765" s="224"/>
      <c r="M2765" s="133"/>
      <c r="V2765" s="3" t="s">
        <v>2776</v>
      </c>
      <c r="W2765" s="4">
        <v>1755</v>
      </c>
      <c r="AD2765"/>
      <c r="AE2765"/>
    </row>
    <row r="2766" spans="1:31" x14ac:dyDescent="0.25">
      <c r="A2766" s="28" t="s">
        <v>13197</v>
      </c>
      <c r="B2766" s="28"/>
      <c r="C2766" s="28" t="s">
        <v>5595</v>
      </c>
      <c r="D2766" s="29">
        <v>9890</v>
      </c>
      <c r="E2766" s="224"/>
      <c r="F2766" s="224"/>
      <c r="G2766" s="224"/>
      <c r="H2766" s="224"/>
      <c r="I2766" s="224"/>
      <c r="J2766" s="224"/>
      <c r="K2766" s="224"/>
      <c r="L2766" s="224"/>
      <c r="M2766" s="133"/>
      <c r="V2766" s="3" t="s">
        <v>2777</v>
      </c>
      <c r="W2766" s="4">
        <v>1755</v>
      </c>
      <c r="AD2766"/>
      <c r="AE2766"/>
    </row>
    <row r="2767" spans="1:31" x14ac:dyDescent="0.25">
      <c r="A2767" s="28" t="s">
        <v>13198</v>
      </c>
      <c r="B2767" s="28"/>
      <c r="C2767" s="28" t="s">
        <v>5596</v>
      </c>
      <c r="D2767" s="29">
        <v>9890</v>
      </c>
      <c r="E2767" s="224"/>
      <c r="F2767" s="224"/>
      <c r="G2767" s="224"/>
      <c r="H2767" s="224"/>
      <c r="I2767" s="224"/>
      <c r="J2767" s="224"/>
      <c r="K2767" s="224"/>
      <c r="L2767" s="224"/>
      <c r="M2767" s="133"/>
      <c r="V2767" s="3" t="s">
        <v>2778</v>
      </c>
      <c r="W2767" s="4">
        <v>1755</v>
      </c>
      <c r="AD2767"/>
      <c r="AE2767"/>
    </row>
    <row r="2768" spans="1:31" x14ac:dyDescent="0.25">
      <c r="A2768" s="28" t="s">
        <v>13199</v>
      </c>
      <c r="B2768" s="28"/>
      <c r="C2768" s="28" t="s">
        <v>5597</v>
      </c>
      <c r="D2768" s="29">
        <v>9872</v>
      </c>
      <c r="E2768" s="224"/>
      <c r="F2768" s="224"/>
      <c r="G2768" s="224"/>
      <c r="H2768" s="224"/>
      <c r="I2768" s="224"/>
      <c r="J2768" s="224"/>
      <c r="K2768" s="224"/>
      <c r="L2768" s="224"/>
      <c r="M2768" s="133"/>
      <c r="V2768" s="3" t="s">
        <v>2779</v>
      </c>
      <c r="W2768" s="4">
        <v>1755</v>
      </c>
      <c r="AD2768"/>
      <c r="AE2768"/>
    </row>
    <row r="2769" spans="1:31" x14ac:dyDescent="0.25">
      <c r="A2769" s="28" t="s">
        <v>13200</v>
      </c>
      <c r="B2769" s="28"/>
      <c r="C2769" s="28" t="s">
        <v>5598</v>
      </c>
      <c r="D2769" s="29">
        <v>9872</v>
      </c>
      <c r="E2769" s="224"/>
      <c r="F2769" s="224"/>
      <c r="G2769" s="224"/>
      <c r="H2769" s="224"/>
      <c r="I2769" s="224"/>
      <c r="J2769" s="224"/>
      <c r="K2769" s="224"/>
      <c r="L2769" s="224"/>
      <c r="M2769" s="133"/>
      <c r="V2769" s="3" t="s">
        <v>2780</v>
      </c>
      <c r="W2769" s="4">
        <v>1755</v>
      </c>
      <c r="AD2769"/>
      <c r="AE2769"/>
    </row>
    <row r="2770" spans="1:31" x14ac:dyDescent="0.25">
      <c r="A2770" s="28" t="s">
        <v>13201</v>
      </c>
      <c r="B2770" s="28"/>
      <c r="C2770" s="28" t="s">
        <v>5599</v>
      </c>
      <c r="D2770" s="29">
        <v>9892</v>
      </c>
      <c r="E2770" s="224"/>
      <c r="F2770" s="224"/>
      <c r="G2770" s="224"/>
      <c r="H2770" s="224"/>
      <c r="I2770" s="224"/>
      <c r="J2770" s="224"/>
      <c r="K2770" s="224"/>
      <c r="L2770" s="224"/>
      <c r="M2770" s="133"/>
      <c r="V2770" s="3" t="s">
        <v>2781</v>
      </c>
      <c r="W2770" s="4">
        <v>1755</v>
      </c>
      <c r="AD2770"/>
      <c r="AE2770"/>
    </row>
    <row r="2771" spans="1:31" x14ac:dyDescent="0.25">
      <c r="A2771" s="28" t="s">
        <v>13202</v>
      </c>
      <c r="B2771" s="28"/>
      <c r="C2771" s="28" t="s">
        <v>5600</v>
      </c>
      <c r="D2771" s="29">
        <v>9892</v>
      </c>
      <c r="E2771" s="224"/>
      <c r="F2771" s="224"/>
      <c r="G2771" s="224"/>
      <c r="H2771" s="224"/>
      <c r="I2771" s="224"/>
      <c r="J2771" s="224"/>
      <c r="K2771" s="224"/>
      <c r="L2771" s="224"/>
      <c r="M2771" s="133"/>
      <c r="V2771" s="3" t="s">
        <v>2782</v>
      </c>
      <c r="W2771" s="4">
        <v>1755</v>
      </c>
      <c r="AD2771"/>
      <c r="AE2771"/>
    </row>
    <row r="2772" spans="1:31" x14ac:dyDescent="0.25">
      <c r="A2772" s="28" t="s">
        <v>13203</v>
      </c>
      <c r="B2772" s="28"/>
      <c r="C2772" s="28" t="s">
        <v>5601</v>
      </c>
      <c r="D2772" s="29">
        <v>9906</v>
      </c>
      <c r="E2772" s="224"/>
      <c r="F2772" s="224"/>
      <c r="G2772" s="224"/>
      <c r="H2772" s="224"/>
      <c r="I2772" s="224"/>
      <c r="J2772" s="224"/>
      <c r="K2772" s="224"/>
      <c r="L2772" s="224"/>
      <c r="M2772" s="133"/>
      <c r="V2772" s="3" t="s">
        <v>2783</v>
      </c>
      <c r="W2772" s="4">
        <v>1755</v>
      </c>
      <c r="AD2772"/>
      <c r="AE2772"/>
    </row>
    <row r="2773" spans="1:31" x14ac:dyDescent="0.25">
      <c r="A2773" s="28" t="s">
        <v>13204</v>
      </c>
      <c r="B2773" s="28"/>
      <c r="C2773" s="28" t="s">
        <v>5602</v>
      </c>
      <c r="D2773" s="29">
        <v>9878</v>
      </c>
      <c r="E2773" s="224"/>
      <c r="F2773" s="224"/>
      <c r="G2773" s="224"/>
      <c r="H2773" s="224"/>
      <c r="I2773" s="224"/>
      <c r="J2773" s="224"/>
      <c r="K2773" s="224"/>
      <c r="L2773" s="224"/>
      <c r="M2773" s="133"/>
      <c r="V2773" s="3" t="s">
        <v>2784</v>
      </c>
      <c r="W2773" s="4">
        <v>1755</v>
      </c>
      <c r="AD2773"/>
      <c r="AE2773"/>
    </row>
    <row r="2774" spans="1:31" x14ac:dyDescent="0.25">
      <c r="A2774" s="28" t="s">
        <v>13205</v>
      </c>
      <c r="B2774" s="28"/>
      <c r="C2774" s="28" t="s">
        <v>5603</v>
      </c>
      <c r="D2774" s="29">
        <v>9893</v>
      </c>
      <c r="E2774" s="224"/>
      <c r="F2774" s="224"/>
      <c r="G2774" s="224"/>
      <c r="H2774" s="224"/>
      <c r="I2774" s="224"/>
      <c r="J2774" s="224"/>
      <c r="K2774" s="224"/>
      <c r="L2774" s="224"/>
      <c r="M2774" s="133"/>
      <c r="V2774" s="3" t="s">
        <v>2785</v>
      </c>
      <c r="W2774" s="4">
        <v>1755</v>
      </c>
      <c r="AD2774"/>
      <c r="AE2774"/>
    </row>
    <row r="2775" spans="1:31" x14ac:dyDescent="0.25">
      <c r="A2775" s="28" t="s">
        <v>13206</v>
      </c>
      <c r="B2775" s="28"/>
      <c r="C2775" s="28" t="s">
        <v>5604</v>
      </c>
      <c r="D2775" s="29">
        <v>9886</v>
      </c>
      <c r="E2775" s="224"/>
      <c r="F2775" s="224"/>
      <c r="G2775" s="224"/>
      <c r="H2775" s="224"/>
      <c r="I2775" s="224"/>
      <c r="J2775" s="224"/>
      <c r="K2775" s="224"/>
      <c r="L2775" s="224"/>
      <c r="M2775" s="133"/>
      <c r="V2775" s="3" t="s">
        <v>2786</v>
      </c>
      <c r="W2775" s="4">
        <v>1755</v>
      </c>
      <c r="AD2775"/>
      <c r="AE2775"/>
    </row>
    <row r="2776" spans="1:31" x14ac:dyDescent="0.25">
      <c r="A2776" s="28" t="s">
        <v>13207</v>
      </c>
      <c r="B2776" s="28"/>
      <c r="C2776" s="28" t="s">
        <v>5605</v>
      </c>
      <c r="D2776" s="29">
        <v>9886</v>
      </c>
      <c r="E2776" s="224"/>
      <c r="F2776" s="224"/>
      <c r="G2776" s="224"/>
      <c r="H2776" s="224"/>
      <c r="I2776" s="224"/>
      <c r="J2776" s="224"/>
      <c r="K2776" s="224"/>
      <c r="L2776" s="224"/>
      <c r="M2776" s="133"/>
      <c r="V2776" s="3" t="s">
        <v>2787</v>
      </c>
      <c r="W2776" s="4">
        <v>1755</v>
      </c>
      <c r="AD2776"/>
      <c r="AE2776"/>
    </row>
    <row r="2777" spans="1:31" x14ac:dyDescent="0.25">
      <c r="A2777" s="28" t="s">
        <v>13208</v>
      </c>
      <c r="B2777" s="28"/>
      <c r="C2777" s="28" t="s">
        <v>5606</v>
      </c>
      <c r="D2777" s="29">
        <v>9880</v>
      </c>
      <c r="E2777" s="224"/>
      <c r="F2777" s="224"/>
      <c r="G2777" s="224"/>
      <c r="H2777" s="224"/>
      <c r="I2777" s="224"/>
      <c r="J2777" s="224"/>
      <c r="K2777" s="224"/>
      <c r="L2777" s="224"/>
      <c r="M2777" s="133"/>
      <c r="V2777" s="3" t="s">
        <v>2788</v>
      </c>
      <c r="W2777" s="4">
        <v>1755</v>
      </c>
      <c r="AD2777"/>
      <c r="AE2777"/>
    </row>
    <row r="2778" spans="1:31" x14ac:dyDescent="0.25">
      <c r="A2778" s="28" t="s">
        <v>13209</v>
      </c>
      <c r="B2778" s="28"/>
      <c r="C2778" s="28" t="s">
        <v>5607</v>
      </c>
      <c r="D2778" s="29">
        <v>9880</v>
      </c>
      <c r="E2778" s="224"/>
      <c r="F2778" s="224"/>
      <c r="G2778" s="224"/>
      <c r="H2778" s="224"/>
      <c r="I2778" s="224"/>
      <c r="J2778" s="224"/>
      <c r="K2778" s="224"/>
      <c r="L2778" s="224"/>
      <c r="M2778" s="133"/>
      <c r="V2778" s="3" t="s">
        <v>2789</v>
      </c>
      <c r="W2778" s="4">
        <v>1755</v>
      </c>
      <c r="AD2778"/>
      <c r="AE2778"/>
    </row>
    <row r="2779" spans="1:31" x14ac:dyDescent="0.25">
      <c r="A2779" s="28" t="s">
        <v>13210</v>
      </c>
      <c r="B2779" s="28"/>
      <c r="C2779" s="28" t="s">
        <v>5608</v>
      </c>
      <c r="D2779" s="29">
        <v>9878</v>
      </c>
      <c r="E2779" s="224"/>
      <c r="F2779" s="224"/>
      <c r="G2779" s="224"/>
      <c r="H2779" s="224"/>
      <c r="I2779" s="224"/>
      <c r="J2779" s="224"/>
      <c r="K2779" s="224"/>
      <c r="L2779" s="224"/>
      <c r="M2779" s="133"/>
      <c r="V2779" s="3" t="s">
        <v>2790</v>
      </c>
      <c r="W2779" s="4">
        <v>1755</v>
      </c>
      <c r="AD2779"/>
      <c r="AE2779"/>
    </row>
    <row r="2780" spans="1:31" x14ac:dyDescent="0.25">
      <c r="A2780" s="28" t="s">
        <v>13211</v>
      </c>
      <c r="B2780" s="28"/>
      <c r="C2780" s="28" t="s">
        <v>5609</v>
      </c>
      <c r="D2780" s="29">
        <v>9912</v>
      </c>
      <c r="E2780" s="224"/>
      <c r="F2780" s="224"/>
      <c r="G2780" s="224"/>
      <c r="H2780" s="224"/>
      <c r="I2780" s="224"/>
      <c r="J2780" s="224"/>
      <c r="K2780" s="224"/>
      <c r="L2780" s="224"/>
      <c r="M2780" s="133"/>
      <c r="V2780" s="3" t="s">
        <v>2791</v>
      </c>
      <c r="W2780" s="4">
        <v>1755</v>
      </c>
      <c r="AD2780"/>
      <c r="AE2780"/>
    </row>
    <row r="2781" spans="1:31" x14ac:dyDescent="0.25">
      <c r="A2781" s="28" t="s">
        <v>13212</v>
      </c>
      <c r="B2781" s="28"/>
      <c r="C2781" s="28" t="s">
        <v>5610</v>
      </c>
      <c r="D2781" s="29">
        <v>9929</v>
      </c>
      <c r="E2781" s="224"/>
      <c r="F2781" s="224"/>
      <c r="G2781" s="224"/>
      <c r="H2781" s="224"/>
      <c r="I2781" s="224"/>
      <c r="J2781" s="224"/>
      <c r="K2781" s="224"/>
      <c r="L2781" s="224"/>
      <c r="M2781" s="133"/>
      <c r="V2781" s="3" t="s">
        <v>2792</v>
      </c>
      <c r="W2781" s="4">
        <v>1755</v>
      </c>
      <c r="AD2781"/>
      <c r="AE2781"/>
    </row>
    <row r="2782" spans="1:31" x14ac:dyDescent="0.25">
      <c r="A2782" s="28" t="s">
        <v>13213</v>
      </c>
      <c r="B2782" s="28"/>
      <c r="C2782" s="28" t="s">
        <v>5611</v>
      </c>
      <c r="D2782" s="29">
        <v>9948</v>
      </c>
      <c r="E2782" s="224"/>
      <c r="F2782" s="224"/>
      <c r="G2782" s="224"/>
      <c r="H2782" s="224"/>
      <c r="I2782" s="224"/>
      <c r="J2782" s="224"/>
      <c r="K2782" s="224"/>
      <c r="L2782" s="224"/>
      <c r="M2782" s="133"/>
      <c r="V2782" s="3" t="s">
        <v>2793</v>
      </c>
      <c r="W2782" s="4">
        <v>1755</v>
      </c>
      <c r="AD2782"/>
      <c r="AE2782"/>
    </row>
    <row r="2783" spans="1:31" x14ac:dyDescent="0.25">
      <c r="A2783" s="28" t="s">
        <v>13214</v>
      </c>
      <c r="B2783" s="28"/>
      <c r="C2783" s="28" t="s">
        <v>5612</v>
      </c>
      <c r="D2783" s="29">
        <v>9948</v>
      </c>
      <c r="E2783" s="224"/>
      <c r="F2783" s="224"/>
      <c r="G2783" s="224"/>
      <c r="H2783" s="224"/>
      <c r="I2783" s="224"/>
      <c r="J2783" s="224"/>
      <c r="K2783" s="224"/>
      <c r="L2783" s="224"/>
      <c r="M2783" s="133"/>
      <c r="V2783" s="3" t="s">
        <v>2794</v>
      </c>
      <c r="W2783" s="4">
        <v>1755</v>
      </c>
      <c r="AD2783"/>
      <c r="AE2783"/>
    </row>
    <row r="2784" spans="1:31" x14ac:dyDescent="0.25">
      <c r="A2784" s="28" t="s">
        <v>13215</v>
      </c>
      <c r="B2784" s="28"/>
      <c r="C2784" s="28" t="s">
        <v>5613</v>
      </c>
      <c r="D2784" s="29">
        <v>9950</v>
      </c>
      <c r="E2784" s="224"/>
      <c r="F2784" s="224"/>
      <c r="G2784" s="224"/>
      <c r="H2784" s="224"/>
      <c r="I2784" s="224"/>
      <c r="J2784" s="224"/>
      <c r="K2784" s="224"/>
      <c r="L2784" s="224"/>
      <c r="M2784" s="133"/>
      <c r="V2784" s="3" t="s">
        <v>2795</v>
      </c>
      <c r="W2784" s="4">
        <v>1755</v>
      </c>
      <c r="AD2784"/>
      <c r="AE2784"/>
    </row>
    <row r="2785" spans="1:31" x14ac:dyDescent="0.25">
      <c r="A2785" s="28" t="s">
        <v>13216</v>
      </c>
      <c r="B2785" s="28"/>
      <c r="C2785" s="28" t="s">
        <v>5614</v>
      </c>
      <c r="D2785" s="29">
        <v>9950</v>
      </c>
      <c r="E2785" s="224"/>
      <c r="F2785" s="224"/>
      <c r="G2785" s="224"/>
      <c r="H2785" s="224"/>
      <c r="I2785" s="224"/>
      <c r="J2785" s="224"/>
      <c r="K2785" s="224"/>
      <c r="L2785" s="224"/>
      <c r="M2785" s="133"/>
      <c r="V2785" s="3" t="s">
        <v>2796</v>
      </c>
      <c r="W2785" s="4">
        <v>1755</v>
      </c>
      <c r="AD2785"/>
      <c r="AE2785"/>
    </row>
    <row r="2786" spans="1:31" x14ac:dyDescent="0.25">
      <c r="A2786" s="28" t="s">
        <v>13217</v>
      </c>
      <c r="B2786" s="28"/>
      <c r="C2786" s="28" t="s">
        <v>5615</v>
      </c>
      <c r="D2786" s="29">
        <v>9931</v>
      </c>
      <c r="E2786" s="224"/>
      <c r="F2786" s="224"/>
      <c r="G2786" s="224"/>
      <c r="H2786" s="224"/>
      <c r="I2786" s="224"/>
      <c r="J2786" s="224"/>
      <c r="K2786" s="224"/>
      <c r="L2786" s="224"/>
      <c r="M2786" s="133"/>
      <c r="V2786" s="3" t="s">
        <v>2797</v>
      </c>
      <c r="W2786" s="4">
        <v>1755</v>
      </c>
      <c r="AD2786"/>
      <c r="AE2786"/>
    </row>
    <row r="2787" spans="1:31" x14ac:dyDescent="0.25">
      <c r="A2787" s="28" t="s">
        <v>13218</v>
      </c>
      <c r="B2787" s="28"/>
      <c r="C2787" s="28" t="s">
        <v>5616</v>
      </c>
      <c r="D2787" s="29">
        <v>9921</v>
      </c>
      <c r="E2787" s="224"/>
      <c r="F2787" s="224"/>
      <c r="G2787" s="224"/>
      <c r="H2787" s="224"/>
      <c r="I2787" s="224"/>
      <c r="J2787" s="224"/>
      <c r="K2787" s="224"/>
      <c r="L2787" s="224"/>
      <c r="M2787" s="133"/>
      <c r="V2787" s="3" t="s">
        <v>2798</v>
      </c>
      <c r="W2787" s="4">
        <v>1755</v>
      </c>
      <c r="AD2787"/>
      <c r="AE2787"/>
    </row>
    <row r="2788" spans="1:31" x14ac:dyDescent="0.25">
      <c r="A2788" s="28" t="s">
        <v>13219</v>
      </c>
      <c r="B2788" s="28"/>
      <c r="C2788" s="28" t="s">
        <v>5617</v>
      </c>
      <c r="D2788" s="29">
        <v>9945</v>
      </c>
      <c r="E2788" s="224"/>
      <c r="F2788" s="224"/>
      <c r="G2788" s="224"/>
      <c r="H2788" s="224"/>
      <c r="I2788" s="224"/>
      <c r="J2788" s="224"/>
      <c r="K2788" s="224"/>
      <c r="L2788" s="224"/>
      <c r="M2788" s="133"/>
      <c r="V2788" s="3" t="s">
        <v>2799</v>
      </c>
      <c r="W2788" s="4">
        <v>1755</v>
      </c>
      <c r="AD2788"/>
      <c r="AE2788"/>
    </row>
    <row r="2789" spans="1:31" x14ac:dyDescent="0.25">
      <c r="A2789" s="28" t="s">
        <v>13220</v>
      </c>
      <c r="B2789" s="28"/>
      <c r="C2789" s="28" t="s">
        <v>5618</v>
      </c>
      <c r="D2789" s="29">
        <v>9920</v>
      </c>
      <c r="E2789" s="224"/>
      <c r="F2789" s="224"/>
      <c r="G2789" s="224"/>
      <c r="H2789" s="224"/>
      <c r="I2789" s="224"/>
      <c r="J2789" s="224"/>
      <c r="K2789" s="224"/>
      <c r="L2789" s="224"/>
      <c r="M2789" s="133"/>
      <c r="V2789" s="3" t="s">
        <v>2800</v>
      </c>
      <c r="W2789" s="4">
        <v>1755</v>
      </c>
      <c r="AD2789"/>
      <c r="AE2789"/>
    </row>
    <row r="2790" spans="1:31" x14ac:dyDescent="0.25">
      <c r="A2790" s="28" t="s">
        <v>13221</v>
      </c>
      <c r="B2790" s="28"/>
      <c r="C2790" s="28" t="s">
        <v>5619</v>
      </c>
      <c r="D2790" s="29">
        <v>9920</v>
      </c>
      <c r="E2790" s="224"/>
      <c r="F2790" s="224"/>
      <c r="G2790" s="224"/>
      <c r="H2790" s="224"/>
      <c r="I2790" s="224"/>
      <c r="J2790" s="224"/>
      <c r="K2790" s="224"/>
      <c r="L2790" s="224"/>
      <c r="M2790" s="133"/>
      <c r="V2790" s="3" t="s">
        <v>2801</v>
      </c>
      <c r="W2790" s="4">
        <v>1755</v>
      </c>
      <c r="AD2790"/>
      <c r="AE2790"/>
    </row>
    <row r="2791" spans="1:31" x14ac:dyDescent="0.25">
      <c r="A2791" s="28" t="s">
        <v>13222</v>
      </c>
      <c r="B2791" s="28"/>
      <c r="C2791" s="28" t="s">
        <v>5620</v>
      </c>
      <c r="D2791" s="29">
        <v>9920</v>
      </c>
      <c r="E2791" s="224"/>
      <c r="F2791" s="224"/>
      <c r="G2791" s="224"/>
      <c r="H2791" s="224"/>
      <c r="I2791" s="224"/>
      <c r="J2791" s="224"/>
      <c r="K2791" s="224"/>
      <c r="L2791" s="224"/>
      <c r="M2791" s="133"/>
      <c r="V2791" s="3" t="s">
        <v>2802</v>
      </c>
      <c r="W2791" s="4">
        <v>1755</v>
      </c>
      <c r="AD2791"/>
      <c r="AE2791"/>
    </row>
    <row r="2792" spans="1:31" x14ac:dyDescent="0.25">
      <c r="A2792" s="28" t="s">
        <v>13223</v>
      </c>
      <c r="B2792" s="28"/>
      <c r="C2792" s="28" t="s">
        <v>5621</v>
      </c>
      <c r="D2792" s="29">
        <v>9920</v>
      </c>
      <c r="E2792" s="224"/>
      <c r="F2792" s="224"/>
      <c r="G2792" s="224"/>
      <c r="H2792" s="224"/>
      <c r="I2792" s="224"/>
      <c r="J2792" s="224"/>
      <c r="K2792" s="224"/>
      <c r="L2792" s="224"/>
      <c r="M2792" s="133"/>
      <c r="V2792" s="3" t="s">
        <v>2803</v>
      </c>
      <c r="W2792" s="4">
        <v>1755</v>
      </c>
      <c r="AD2792"/>
      <c r="AE2792"/>
    </row>
    <row r="2793" spans="1:31" x14ac:dyDescent="0.25">
      <c r="A2793" s="28" t="s">
        <v>13224</v>
      </c>
      <c r="B2793" s="28"/>
      <c r="C2793" s="28" t="s">
        <v>5622</v>
      </c>
      <c r="D2793" s="29">
        <v>9900</v>
      </c>
      <c r="E2793" s="224"/>
      <c r="F2793" s="224"/>
      <c r="G2793" s="224"/>
      <c r="H2793" s="224"/>
      <c r="I2793" s="224"/>
      <c r="J2793" s="224"/>
      <c r="K2793" s="224"/>
      <c r="L2793" s="224"/>
      <c r="M2793" s="133"/>
      <c r="V2793" s="3" t="s">
        <v>2804</v>
      </c>
      <c r="W2793" s="4">
        <v>1755</v>
      </c>
      <c r="AD2793"/>
      <c r="AE2793"/>
    </row>
    <row r="2794" spans="1:31" x14ac:dyDescent="0.25">
      <c r="A2794" s="28" t="s">
        <v>13225</v>
      </c>
      <c r="B2794" s="28"/>
      <c r="C2794" s="28" t="s">
        <v>5623</v>
      </c>
      <c r="D2794" s="29">
        <v>9881</v>
      </c>
      <c r="E2794" s="224"/>
      <c r="F2794" s="224"/>
      <c r="G2794" s="224"/>
      <c r="H2794" s="224"/>
      <c r="I2794" s="224"/>
      <c r="J2794" s="224"/>
      <c r="K2794" s="224"/>
      <c r="L2794" s="224"/>
      <c r="M2794" s="133"/>
      <c r="V2794" s="3" t="s">
        <v>2805</v>
      </c>
      <c r="W2794" s="4">
        <v>1755</v>
      </c>
      <c r="AD2794"/>
      <c r="AE2794"/>
    </row>
    <row r="2795" spans="1:31" x14ac:dyDescent="0.25">
      <c r="A2795" s="28" t="s">
        <v>13226</v>
      </c>
      <c r="B2795" s="28"/>
      <c r="C2795" s="28" t="s">
        <v>5624</v>
      </c>
      <c r="D2795" s="29">
        <v>9880</v>
      </c>
      <c r="E2795" s="224"/>
      <c r="F2795" s="224"/>
      <c r="G2795" s="224"/>
      <c r="H2795" s="224"/>
      <c r="I2795" s="224"/>
      <c r="J2795" s="224"/>
      <c r="K2795" s="224"/>
      <c r="L2795" s="224"/>
      <c r="M2795" s="133"/>
      <c r="V2795" s="3" t="s">
        <v>2806</v>
      </c>
      <c r="W2795" s="4">
        <v>1755</v>
      </c>
      <c r="AD2795"/>
      <c r="AE2795"/>
    </row>
    <row r="2796" spans="1:31" x14ac:dyDescent="0.25">
      <c r="A2796" s="28" t="s">
        <v>13227</v>
      </c>
      <c r="B2796" s="28"/>
      <c r="C2796" s="28" t="s">
        <v>5625</v>
      </c>
      <c r="D2796" s="29">
        <v>9880</v>
      </c>
      <c r="E2796" s="224"/>
      <c r="F2796" s="224"/>
      <c r="G2796" s="224"/>
      <c r="H2796" s="224"/>
      <c r="I2796" s="224"/>
      <c r="J2796" s="224"/>
      <c r="K2796" s="224"/>
      <c r="L2796" s="224"/>
      <c r="M2796" s="133"/>
      <c r="V2796" s="3" t="s">
        <v>2807</v>
      </c>
      <c r="W2796" s="4">
        <v>1755</v>
      </c>
      <c r="AD2796"/>
      <c r="AE2796"/>
    </row>
    <row r="2797" spans="1:31" x14ac:dyDescent="0.25">
      <c r="A2797" s="28" t="s">
        <v>13228</v>
      </c>
      <c r="B2797" s="28"/>
      <c r="C2797" s="28" t="s">
        <v>5626</v>
      </c>
      <c r="D2797" s="29">
        <v>9880</v>
      </c>
      <c r="E2797" s="224"/>
      <c r="F2797" s="224"/>
      <c r="G2797" s="224"/>
      <c r="H2797" s="224"/>
      <c r="I2797" s="224"/>
      <c r="J2797" s="224"/>
      <c r="K2797" s="224"/>
      <c r="L2797" s="224"/>
      <c r="M2797" s="133"/>
      <c r="V2797" s="3" t="s">
        <v>2808</v>
      </c>
      <c r="W2797" s="4">
        <v>1755</v>
      </c>
      <c r="AD2797"/>
      <c r="AE2797"/>
    </row>
    <row r="2798" spans="1:31" x14ac:dyDescent="0.25">
      <c r="A2798" s="28" t="s">
        <v>13229</v>
      </c>
      <c r="B2798" s="28"/>
      <c r="C2798" s="28" t="s">
        <v>5627</v>
      </c>
      <c r="D2798" s="29">
        <v>9911</v>
      </c>
      <c r="E2798" s="224"/>
      <c r="F2798" s="224"/>
      <c r="G2798" s="224"/>
      <c r="H2798" s="224"/>
      <c r="I2798" s="224"/>
      <c r="J2798" s="224"/>
      <c r="K2798" s="224"/>
      <c r="L2798" s="224"/>
      <c r="M2798" s="133"/>
      <c r="V2798" s="3" t="s">
        <v>2809</v>
      </c>
      <c r="W2798" s="4">
        <v>1755</v>
      </c>
      <c r="AD2798"/>
      <c r="AE2798"/>
    </row>
    <row r="2799" spans="1:31" x14ac:dyDescent="0.25">
      <c r="A2799" s="28" t="s">
        <v>13230</v>
      </c>
      <c r="B2799" s="28"/>
      <c r="C2799" s="28" t="s">
        <v>5628</v>
      </c>
      <c r="D2799" s="29">
        <v>9911</v>
      </c>
      <c r="E2799" s="224"/>
      <c r="F2799" s="224"/>
      <c r="G2799" s="224"/>
      <c r="H2799" s="224"/>
      <c r="I2799" s="224"/>
      <c r="J2799" s="224"/>
      <c r="K2799" s="224"/>
      <c r="L2799" s="224"/>
      <c r="M2799" s="133"/>
      <c r="V2799" s="3" t="s">
        <v>2810</v>
      </c>
      <c r="W2799" s="4">
        <v>1755</v>
      </c>
      <c r="AD2799"/>
      <c r="AE2799"/>
    </row>
    <row r="2800" spans="1:31" x14ac:dyDescent="0.25">
      <c r="A2800" s="28" t="s">
        <v>13231</v>
      </c>
      <c r="B2800" s="28"/>
      <c r="C2800" s="28" t="s">
        <v>5629</v>
      </c>
      <c r="D2800" s="29">
        <v>9900</v>
      </c>
      <c r="E2800" s="224"/>
      <c r="F2800" s="224"/>
      <c r="G2800" s="224"/>
      <c r="H2800" s="224"/>
      <c r="I2800" s="224"/>
      <c r="J2800" s="224"/>
      <c r="K2800" s="224"/>
      <c r="L2800" s="224"/>
      <c r="M2800" s="133"/>
      <c r="V2800" s="3" t="s">
        <v>2811</v>
      </c>
      <c r="W2800" s="4">
        <v>1755</v>
      </c>
      <c r="AD2800"/>
      <c r="AE2800"/>
    </row>
    <row r="2801" spans="1:31" x14ac:dyDescent="0.25">
      <c r="A2801" s="28" t="s">
        <v>13232</v>
      </c>
      <c r="B2801" s="28"/>
      <c r="C2801" s="28" t="s">
        <v>5630</v>
      </c>
      <c r="D2801" s="29">
        <v>9901</v>
      </c>
      <c r="E2801" s="224"/>
      <c r="F2801" s="224"/>
      <c r="G2801" s="224"/>
      <c r="H2801" s="224"/>
      <c r="I2801" s="224"/>
      <c r="J2801" s="224"/>
      <c r="K2801" s="224"/>
      <c r="L2801" s="224"/>
      <c r="M2801" s="133"/>
      <c r="V2801" s="3" t="s">
        <v>2812</v>
      </c>
      <c r="W2801" s="4">
        <v>1755</v>
      </c>
      <c r="AD2801"/>
      <c r="AE2801"/>
    </row>
    <row r="2802" spans="1:31" x14ac:dyDescent="0.25">
      <c r="A2802" s="28" t="s">
        <v>13233</v>
      </c>
      <c r="B2802" s="28"/>
      <c r="C2802" s="28" t="s">
        <v>5631</v>
      </c>
      <c r="D2802" s="29">
        <v>9937</v>
      </c>
      <c r="E2802" s="224"/>
      <c r="F2802" s="224"/>
      <c r="G2802" s="224"/>
      <c r="H2802" s="224"/>
      <c r="I2802" s="224"/>
      <c r="J2802" s="224"/>
      <c r="K2802" s="224"/>
      <c r="L2802" s="224"/>
      <c r="M2802" s="133"/>
      <c r="V2802" s="3" t="s">
        <v>2813</v>
      </c>
      <c r="W2802" s="4">
        <v>1755</v>
      </c>
      <c r="AD2802"/>
      <c r="AE2802"/>
    </row>
    <row r="2803" spans="1:31" x14ac:dyDescent="0.25">
      <c r="A2803" s="28" t="s">
        <v>13234</v>
      </c>
      <c r="B2803" s="28"/>
      <c r="C2803" s="28" t="s">
        <v>5632</v>
      </c>
      <c r="D2803" s="29">
        <v>9924</v>
      </c>
      <c r="E2803" s="224"/>
      <c r="F2803" s="224"/>
      <c r="G2803" s="224"/>
      <c r="H2803" s="224"/>
      <c r="I2803" s="224"/>
      <c r="J2803" s="224"/>
      <c r="K2803" s="224"/>
      <c r="L2803" s="224"/>
      <c r="M2803" s="133"/>
      <c r="V2803" s="3" t="s">
        <v>2814</v>
      </c>
      <c r="W2803" s="4">
        <v>1755</v>
      </c>
      <c r="AD2803"/>
      <c r="AE2803"/>
    </row>
    <row r="2804" spans="1:31" x14ac:dyDescent="0.25">
      <c r="A2804" s="28" t="s">
        <v>13235</v>
      </c>
      <c r="B2804" s="28"/>
      <c r="C2804" s="28" t="s">
        <v>5633</v>
      </c>
      <c r="D2804" s="29">
        <v>9924</v>
      </c>
      <c r="E2804" s="224"/>
      <c r="F2804" s="224"/>
      <c r="G2804" s="224"/>
      <c r="H2804" s="224"/>
      <c r="I2804" s="224"/>
      <c r="J2804" s="224"/>
      <c r="K2804" s="224"/>
      <c r="L2804" s="224"/>
      <c r="M2804" s="133"/>
      <c r="V2804" s="3" t="s">
        <v>2815</v>
      </c>
      <c r="W2804" s="4">
        <v>1755</v>
      </c>
      <c r="AD2804"/>
      <c r="AE2804"/>
    </row>
    <row r="2805" spans="1:31" x14ac:dyDescent="0.25">
      <c r="A2805" s="28" t="s">
        <v>13236</v>
      </c>
      <c r="B2805" s="28"/>
      <c r="C2805" s="28" t="s">
        <v>5634</v>
      </c>
      <c r="D2805" s="29">
        <v>9942</v>
      </c>
      <c r="E2805" s="224"/>
      <c r="F2805" s="224"/>
      <c r="G2805" s="224"/>
      <c r="H2805" s="224"/>
      <c r="I2805" s="224"/>
      <c r="J2805" s="224"/>
      <c r="K2805" s="224"/>
      <c r="L2805" s="224"/>
      <c r="M2805" s="133"/>
      <c r="V2805" s="3" t="s">
        <v>2816</v>
      </c>
      <c r="W2805" s="4">
        <v>1755</v>
      </c>
      <c r="AD2805"/>
      <c r="AE2805"/>
    </row>
    <row r="2806" spans="1:31" x14ac:dyDescent="0.25">
      <c r="A2806" s="28" t="s">
        <v>13237</v>
      </c>
      <c r="B2806" s="28"/>
      <c r="C2806" s="28" t="s">
        <v>5635</v>
      </c>
      <c r="D2806" s="29">
        <v>9942</v>
      </c>
      <c r="E2806" s="224"/>
      <c r="F2806" s="224"/>
      <c r="G2806" s="224"/>
      <c r="H2806" s="224"/>
      <c r="I2806" s="224"/>
      <c r="J2806" s="224"/>
      <c r="K2806" s="224"/>
      <c r="L2806" s="224"/>
      <c r="M2806" s="133"/>
      <c r="V2806" s="3" t="s">
        <v>2817</v>
      </c>
      <c r="W2806" s="4">
        <v>1755</v>
      </c>
      <c r="AD2806"/>
      <c r="AE2806"/>
    </row>
    <row r="2807" spans="1:31" x14ac:dyDescent="0.25">
      <c r="A2807" s="28" t="s">
        <v>13238</v>
      </c>
      <c r="B2807" s="28"/>
      <c r="C2807" s="28" t="s">
        <v>5636</v>
      </c>
      <c r="D2807" s="29">
        <v>9930</v>
      </c>
      <c r="E2807" s="224"/>
      <c r="F2807" s="224"/>
      <c r="G2807" s="224"/>
      <c r="H2807" s="224"/>
      <c r="I2807" s="224"/>
      <c r="J2807" s="224"/>
      <c r="K2807" s="224"/>
      <c r="L2807" s="224"/>
      <c r="M2807" s="133"/>
      <c r="V2807" s="3" t="s">
        <v>2818</v>
      </c>
      <c r="W2807" s="4">
        <v>1755</v>
      </c>
      <c r="AD2807"/>
      <c r="AE2807"/>
    </row>
    <row r="2808" spans="1:31" x14ac:dyDescent="0.25">
      <c r="A2808" s="28" t="s">
        <v>13239</v>
      </c>
      <c r="B2808" s="28"/>
      <c r="C2808" s="28" t="s">
        <v>5637</v>
      </c>
      <c r="D2808" s="29">
        <v>9928</v>
      </c>
      <c r="E2808" s="224"/>
      <c r="F2808" s="224"/>
      <c r="G2808" s="224"/>
      <c r="H2808" s="224"/>
      <c r="I2808" s="224"/>
      <c r="J2808" s="224"/>
      <c r="K2808" s="224"/>
      <c r="L2808" s="224"/>
      <c r="M2808" s="133"/>
      <c r="V2808" s="3" t="s">
        <v>2819</v>
      </c>
      <c r="W2808" s="4">
        <v>1755</v>
      </c>
      <c r="AD2808"/>
      <c r="AE2808"/>
    </row>
    <row r="2809" spans="1:31" x14ac:dyDescent="0.25">
      <c r="A2809" s="28" t="s">
        <v>13240</v>
      </c>
      <c r="B2809" s="28"/>
      <c r="C2809" s="28" t="s">
        <v>5638</v>
      </c>
      <c r="D2809" s="29">
        <v>9909</v>
      </c>
      <c r="E2809" s="224"/>
      <c r="F2809" s="224"/>
      <c r="G2809" s="224"/>
      <c r="H2809" s="224"/>
      <c r="I2809" s="224"/>
      <c r="J2809" s="224"/>
      <c r="K2809" s="224"/>
      <c r="L2809" s="224"/>
      <c r="M2809" s="133"/>
      <c r="V2809" s="3" t="s">
        <v>2820</v>
      </c>
      <c r="W2809" s="4">
        <v>1755</v>
      </c>
      <c r="AD2809"/>
      <c r="AE2809"/>
    </row>
    <row r="2810" spans="1:31" x14ac:dyDescent="0.25">
      <c r="A2810" s="28" t="s">
        <v>13241</v>
      </c>
      <c r="B2810" s="28"/>
      <c r="C2810" s="28" t="s">
        <v>5639</v>
      </c>
      <c r="D2810" s="29">
        <v>9893</v>
      </c>
      <c r="E2810" s="224"/>
      <c r="F2810" s="224"/>
      <c r="G2810" s="224"/>
      <c r="H2810" s="224"/>
      <c r="I2810" s="224"/>
      <c r="J2810" s="224"/>
      <c r="K2810" s="224"/>
      <c r="L2810" s="224"/>
      <c r="M2810" s="133"/>
      <c r="V2810" s="3" t="s">
        <v>2821</v>
      </c>
      <c r="W2810" s="4">
        <v>1755</v>
      </c>
      <c r="AD2810"/>
      <c r="AE2810"/>
    </row>
    <row r="2811" spans="1:31" x14ac:dyDescent="0.25">
      <c r="A2811" s="28" t="s">
        <v>13242</v>
      </c>
      <c r="B2811" s="28"/>
      <c r="C2811" s="28" t="s">
        <v>5640</v>
      </c>
      <c r="D2811" s="29">
        <v>9893</v>
      </c>
      <c r="E2811" s="224"/>
      <c r="F2811" s="224"/>
      <c r="G2811" s="224"/>
      <c r="H2811" s="224"/>
      <c r="I2811" s="224"/>
      <c r="J2811" s="224"/>
      <c r="K2811" s="224"/>
      <c r="L2811" s="224"/>
      <c r="M2811" s="133"/>
      <c r="V2811" s="3" t="s">
        <v>2822</v>
      </c>
      <c r="W2811" s="4">
        <v>1755</v>
      </c>
      <c r="AD2811"/>
      <c r="AE2811"/>
    </row>
    <row r="2812" spans="1:31" x14ac:dyDescent="0.25">
      <c r="A2812" s="28" t="s">
        <v>13243</v>
      </c>
      <c r="B2812" s="28"/>
      <c r="C2812" s="28" t="s">
        <v>5641</v>
      </c>
      <c r="D2812" s="29">
        <v>9893</v>
      </c>
      <c r="E2812" s="224"/>
      <c r="F2812" s="224"/>
      <c r="G2812" s="224"/>
      <c r="H2812" s="224"/>
      <c r="I2812" s="224"/>
      <c r="J2812" s="224"/>
      <c r="K2812" s="224"/>
      <c r="L2812" s="224"/>
      <c r="M2812" s="133"/>
      <c r="V2812" s="3" t="s">
        <v>2823</v>
      </c>
      <c r="W2812" s="4">
        <v>1755</v>
      </c>
      <c r="AD2812"/>
      <c r="AE2812"/>
    </row>
    <row r="2813" spans="1:31" x14ac:dyDescent="0.25">
      <c r="A2813" s="28" t="s">
        <v>13244</v>
      </c>
      <c r="B2813" s="28"/>
      <c r="C2813" s="28" t="s">
        <v>5642</v>
      </c>
      <c r="D2813" s="29">
        <v>9928</v>
      </c>
      <c r="E2813" s="224"/>
      <c r="F2813" s="224"/>
      <c r="G2813" s="224"/>
      <c r="H2813" s="224"/>
      <c r="I2813" s="224"/>
      <c r="J2813" s="224"/>
      <c r="K2813" s="224"/>
      <c r="L2813" s="224"/>
      <c r="M2813" s="133"/>
      <c r="V2813" s="3" t="s">
        <v>2824</v>
      </c>
      <c r="W2813" s="4">
        <v>1755</v>
      </c>
      <c r="AD2813"/>
      <c r="AE2813"/>
    </row>
    <row r="2814" spans="1:31" x14ac:dyDescent="0.25">
      <c r="A2814" s="28" t="s">
        <v>13245</v>
      </c>
      <c r="B2814" s="28"/>
      <c r="C2814" s="28" t="s">
        <v>5643</v>
      </c>
      <c r="D2814" s="29">
        <v>9914</v>
      </c>
      <c r="E2814" s="224"/>
      <c r="F2814" s="224"/>
      <c r="G2814" s="224"/>
      <c r="H2814" s="224"/>
      <c r="I2814" s="224"/>
      <c r="J2814" s="224"/>
      <c r="K2814" s="224"/>
      <c r="L2814" s="224"/>
      <c r="M2814" s="133"/>
      <c r="V2814" s="3" t="s">
        <v>2825</v>
      </c>
      <c r="W2814" s="4">
        <v>1755</v>
      </c>
      <c r="AD2814"/>
      <c r="AE2814"/>
    </row>
    <row r="2815" spans="1:31" x14ac:dyDescent="0.25">
      <c r="A2815" s="28" t="s">
        <v>13246</v>
      </c>
      <c r="B2815" s="28"/>
      <c r="C2815" s="28" t="s">
        <v>5644</v>
      </c>
      <c r="D2815" s="29">
        <v>9938</v>
      </c>
      <c r="E2815" s="224"/>
      <c r="F2815" s="224"/>
      <c r="G2815" s="224"/>
      <c r="H2815" s="224"/>
      <c r="I2815" s="224"/>
      <c r="J2815" s="224"/>
      <c r="K2815" s="224"/>
      <c r="L2815" s="224"/>
      <c r="M2815" s="133"/>
      <c r="V2815" s="3" t="s">
        <v>2826</v>
      </c>
      <c r="W2815" s="4">
        <v>1755</v>
      </c>
      <c r="AD2815"/>
      <c r="AE2815"/>
    </row>
    <row r="2816" spans="1:31" x14ac:dyDescent="0.25">
      <c r="A2816" s="28" t="s">
        <v>13247</v>
      </c>
      <c r="B2816" s="28"/>
      <c r="C2816" s="28" t="s">
        <v>5645</v>
      </c>
      <c r="D2816" s="29">
        <v>9906</v>
      </c>
      <c r="E2816" s="224"/>
      <c r="F2816" s="224"/>
      <c r="G2816" s="224"/>
      <c r="H2816" s="224"/>
      <c r="I2816" s="224"/>
      <c r="J2816" s="224"/>
      <c r="K2816" s="224"/>
      <c r="L2816" s="224"/>
      <c r="M2816" s="133"/>
      <c r="V2816" s="3" t="s">
        <v>2827</v>
      </c>
      <c r="W2816" s="4">
        <v>1755</v>
      </c>
      <c r="AD2816"/>
      <c r="AE2816"/>
    </row>
    <row r="2817" spans="1:31" x14ac:dyDescent="0.25">
      <c r="A2817" s="28" t="s">
        <v>13248</v>
      </c>
      <c r="B2817" s="28"/>
      <c r="C2817" s="28" t="s">
        <v>5646</v>
      </c>
      <c r="D2817" s="29">
        <v>9905</v>
      </c>
      <c r="E2817" s="224"/>
      <c r="F2817" s="224"/>
      <c r="G2817" s="224"/>
      <c r="H2817" s="224"/>
      <c r="I2817" s="224"/>
      <c r="J2817" s="224"/>
      <c r="K2817" s="224"/>
      <c r="L2817" s="224"/>
      <c r="M2817" s="133"/>
      <c r="V2817" s="3" t="s">
        <v>2828</v>
      </c>
      <c r="W2817" s="4">
        <v>1755</v>
      </c>
      <c r="AD2817"/>
      <c r="AE2817"/>
    </row>
    <row r="2818" spans="1:31" x14ac:dyDescent="0.25">
      <c r="A2818" s="28" t="s">
        <v>13249</v>
      </c>
      <c r="B2818" s="28"/>
      <c r="C2818" s="28" t="s">
        <v>5647</v>
      </c>
      <c r="D2818" s="29">
        <v>9905</v>
      </c>
      <c r="E2818" s="224"/>
      <c r="F2818" s="224"/>
      <c r="G2818" s="224"/>
      <c r="H2818" s="224"/>
      <c r="I2818" s="224"/>
      <c r="J2818" s="224"/>
      <c r="K2818" s="224"/>
      <c r="L2818" s="224"/>
      <c r="M2818" s="133"/>
      <c r="V2818" s="3" t="s">
        <v>2829</v>
      </c>
      <c r="W2818" s="4">
        <v>1755</v>
      </c>
      <c r="AD2818"/>
      <c r="AE2818"/>
    </row>
    <row r="2819" spans="1:31" x14ac:dyDescent="0.25">
      <c r="A2819" s="28" t="s">
        <v>13250</v>
      </c>
      <c r="B2819" s="28"/>
      <c r="C2819" s="28" t="s">
        <v>5648</v>
      </c>
      <c r="D2819" s="29">
        <v>9939</v>
      </c>
      <c r="E2819" s="224"/>
      <c r="F2819" s="224"/>
      <c r="G2819" s="224"/>
      <c r="H2819" s="224"/>
      <c r="I2819" s="224"/>
      <c r="J2819" s="224"/>
      <c r="K2819" s="224"/>
      <c r="L2819" s="224"/>
      <c r="M2819" s="133"/>
      <c r="V2819" s="3" t="s">
        <v>2830</v>
      </c>
      <c r="W2819" s="4">
        <v>1755</v>
      </c>
      <c r="AD2819"/>
      <c r="AE2819"/>
    </row>
    <row r="2820" spans="1:31" x14ac:dyDescent="0.25">
      <c r="A2820" s="28" t="s">
        <v>13251</v>
      </c>
      <c r="B2820" s="28"/>
      <c r="C2820" s="28" t="s">
        <v>5649</v>
      </c>
      <c r="D2820" s="29">
        <v>9939</v>
      </c>
      <c r="E2820" s="224"/>
      <c r="F2820" s="224"/>
      <c r="G2820" s="224"/>
      <c r="H2820" s="224"/>
      <c r="I2820" s="224"/>
      <c r="J2820" s="224"/>
      <c r="K2820" s="224"/>
      <c r="L2820" s="224"/>
      <c r="M2820" s="133"/>
      <c r="V2820" s="3" t="s">
        <v>2831</v>
      </c>
      <c r="W2820" s="4">
        <v>1755</v>
      </c>
      <c r="AD2820"/>
      <c r="AE2820"/>
    </row>
    <row r="2821" spans="1:31" x14ac:dyDescent="0.25">
      <c r="A2821" s="28" t="s">
        <v>13252</v>
      </c>
      <c r="B2821" s="28"/>
      <c r="C2821" s="28" t="s">
        <v>5650</v>
      </c>
      <c r="D2821" s="29">
        <v>9921</v>
      </c>
      <c r="E2821" s="224"/>
      <c r="F2821" s="224"/>
      <c r="G2821" s="224"/>
      <c r="H2821" s="224"/>
      <c r="I2821" s="224"/>
      <c r="J2821" s="224"/>
      <c r="K2821" s="224"/>
      <c r="L2821" s="224"/>
      <c r="M2821" s="133"/>
      <c r="V2821" s="3" t="s">
        <v>2832</v>
      </c>
      <c r="W2821" s="4">
        <v>1755</v>
      </c>
      <c r="AD2821"/>
      <c r="AE2821"/>
    </row>
    <row r="2822" spans="1:31" x14ac:dyDescent="0.25">
      <c r="A2822" s="28" t="s">
        <v>13253</v>
      </c>
      <c r="B2822" s="28"/>
      <c r="C2822" s="28" t="s">
        <v>5651</v>
      </c>
      <c r="D2822" s="29">
        <v>9941</v>
      </c>
      <c r="E2822" s="224"/>
      <c r="F2822" s="224"/>
      <c r="G2822" s="224"/>
      <c r="H2822" s="224"/>
      <c r="I2822" s="224"/>
      <c r="J2822" s="224"/>
      <c r="K2822" s="224"/>
      <c r="L2822" s="224"/>
      <c r="M2822" s="133"/>
      <c r="V2822" s="3" t="s">
        <v>2833</v>
      </c>
      <c r="W2822" s="4">
        <v>1755</v>
      </c>
      <c r="AD2822"/>
      <c r="AE2822"/>
    </row>
    <row r="2823" spans="1:31" x14ac:dyDescent="0.25">
      <c r="A2823" s="28" t="s">
        <v>13254</v>
      </c>
      <c r="B2823" s="28"/>
      <c r="C2823" s="28" t="s">
        <v>5652</v>
      </c>
      <c r="D2823" s="29">
        <v>9960</v>
      </c>
      <c r="E2823" s="224"/>
      <c r="F2823" s="224"/>
      <c r="G2823" s="224"/>
      <c r="H2823" s="224"/>
      <c r="I2823" s="224"/>
      <c r="J2823" s="224"/>
      <c r="K2823" s="224"/>
      <c r="L2823" s="224"/>
      <c r="M2823" s="133"/>
      <c r="V2823" s="3" t="s">
        <v>2834</v>
      </c>
      <c r="W2823" s="4">
        <v>1755</v>
      </c>
      <c r="AD2823"/>
      <c r="AE2823"/>
    </row>
    <row r="2824" spans="1:31" x14ac:dyDescent="0.25">
      <c r="A2824" s="28" t="s">
        <v>13255</v>
      </c>
      <c r="B2824" s="28"/>
      <c r="C2824" s="28" t="s">
        <v>5653</v>
      </c>
      <c r="D2824" s="29">
        <v>9971</v>
      </c>
      <c r="E2824" s="224"/>
      <c r="F2824" s="224"/>
      <c r="G2824" s="224"/>
      <c r="H2824" s="224"/>
      <c r="I2824" s="224"/>
      <c r="J2824" s="224"/>
      <c r="K2824" s="224"/>
      <c r="L2824" s="224"/>
      <c r="M2824" s="133"/>
      <c r="V2824" s="3" t="s">
        <v>2835</v>
      </c>
      <c r="W2824" s="4">
        <v>1755</v>
      </c>
      <c r="AD2824"/>
      <c r="AE2824"/>
    </row>
    <row r="2825" spans="1:31" x14ac:dyDescent="0.25">
      <c r="A2825" s="28" t="s">
        <v>13256</v>
      </c>
      <c r="B2825" s="28"/>
      <c r="C2825" s="28" t="s">
        <v>5654</v>
      </c>
      <c r="D2825" s="29">
        <v>9971</v>
      </c>
      <c r="E2825" s="224"/>
      <c r="F2825" s="224"/>
      <c r="G2825" s="224"/>
      <c r="H2825" s="224"/>
      <c r="I2825" s="224"/>
      <c r="J2825" s="224"/>
      <c r="K2825" s="224"/>
      <c r="L2825" s="224"/>
      <c r="M2825" s="133"/>
      <c r="V2825" s="3" t="s">
        <v>2836</v>
      </c>
      <c r="W2825" s="4">
        <v>1755</v>
      </c>
      <c r="AD2825"/>
      <c r="AE2825"/>
    </row>
    <row r="2826" spans="1:31" x14ac:dyDescent="0.25">
      <c r="A2826" s="28" t="s">
        <v>13257</v>
      </c>
      <c r="B2826" s="28"/>
      <c r="C2826" s="28" t="s">
        <v>5655</v>
      </c>
      <c r="D2826" s="29">
        <v>9983</v>
      </c>
      <c r="E2826" s="224"/>
      <c r="F2826" s="224"/>
      <c r="G2826" s="224"/>
      <c r="H2826" s="224"/>
      <c r="I2826" s="224"/>
      <c r="J2826" s="224"/>
      <c r="K2826" s="224"/>
      <c r="L2826" s="224"/>
      <c r="M2826" s="133"/>
      <c r="V2826" s="3" t="s">
        <v>2837</v>
      </c>
      <c r="W2826" s="4">
        <v>1755</v>
      </c>
      <c r="AD2826"/>
      <c r="AE2826"/>
    </row>
    <row r="2827" spans="1:31" x14ac:dyDescent="0.25">
      <c r="A2827" s="28" t="s">
        <v>13258</v>
      </c>
      <c r="B2827" s="28"/>
      <c r="C2827" s="28" t="s">
        <v>5656</v>
      </c>
      <c r="D2827" s="29">
        <v>9983</v>
      </c>
      <c r="E2827" s="224"/>
      <c r="F2827" s="224"/>
      <c r="G2827" s="224"/>
      <c r="H2827" s="224"/>
      <c r="I2827" s="224"/>
      <c r="J2827" s="224"/>
      <c r="K2827" s="224"/>
      <c r="L2827" s="224"/>
      <c r="M2827" s="133"/>
      <c r="V2827" s="3" t="s">
        <v>2838</v>
      </c>
      <c r="W2827" s="4">
        <v>1755</v>
      </c>
      <c r="AD2827"/>
      <c r="AE2827"/>
    </row>
    <row r="2828" spans="1:31" x14ac:dyDescent="0.25">
      <c r="A2828" s="28" t="s">
        <v>13259</v>
      </c>
      <c r="B2828" s="28"/>
      <c r="C2828" s="28" t="s">
        <v>5657</v>
      </c>
      <c r="D2828" s="29">
        <v>9960</v>
      </c>
      <c r="E2828" s="224"/>
      <c r="F2828" s="224"/>
      <c r="G2828" s="224"/>
      <c r="H2828" s="224"/>
      <c r="I2828" s="224"/>
      <c r="J2828" s="224"/>
      <c r="K2828" s="224"/>
      <c r="L2828" s="224"/>
      <c r="M2828" s="133"/>
      <c r="V2828" s="3" t="s">
        <v>2839</v>
      </c>
      <c r="W2828" s="4">
        <v>1755</v>
      </c>
      <c r="AD2828"/>
      <c r="AE2828"/>
    </row>
    <row r="2829" spans="1:31" x14ac:dyDescent="0.25">
      <c r="A2829" s="28" t="s">
        <v>13260</v>
      </c>
      <c r="B2829" s="28"/>
      <c r="C2829" s="28" t="s">
        <v>5658</v>
      </c>
      <c r="D2829" s="29">
        <v>9965</v>
      </c>
      <c r="E2829" s="224"/>
      <c r="F2829" s="224"/>
      <c r="G2829" s="224"/>
      <c r="H2829" s="224"/>
      <c r="I2829" s="224"/>
      <c r="J2829" s="224"/>
      <c r="K2829" s="224"/>
      <c r="L2829" s="224"/>
      <c r="M2829" s="133"/>
      <c r="V2829" s="3" t="s">
        <v>2840</v>
      </c>
      <c r="W2829" s="4">
        <v>1755</v>
      </c>
      <c r="AD2829"/>
      <c r="AE2829"/>
    </row>
    <row r="2830" spans="1:31" x14ac:dyDescent="0.25">
      <c r="A2830" s="28" t="s">
        <v>13261</v>
      </c>
      <c r="B2830" s="28"/>
      <c r="C2830" s="28" t="s">
        <v>5659</v>
      </c>
      <c r="D2830" s="29">
        <v>9990</v>
      </c>
      <c r="E2830" s="224"/>
      <c r="F2830" s="224"/>
      <c r="G2830" s="224"/>
      <c r="H2830" s="224"/>
      <c r="I2830" s="224"/>
      <c r="J2830" s="224"/>
      <c r="K2830" s="224"/>
      <c r="L2830" s="224"/>
      <c r="M2830" s="133"/>
      <c r="V2830" s="3" t="s">
        <v>2841</v>
      </c>
      <c r="W2830" s="4">
        <v>1755</v>
      </c>
      <c r="AD2830"/>
      <c r="AE2830"/>
    </row>
    <row r="2831" spans="1:31" x14ac:dyDescent="0.25">
      <c r="A2831" s="28" t="s">
        <v>13262</v>
      </c>
      <c r="B2831" s="28"/>
      <c r="C2831" s="28" t="s">
        <v>5660</v>
      </c>
      <c r="D2831" s="29">
        <v>10011</v>
      </c>
      <c r="E2831" s="224"/>
      <c r="F2831" s="224"/>
      <c r="G2831" s="224"/>
      <c r="H2831" s="224"/>
      <c r="I2831" s="224"/>
      <c r="J2831" s="224"/>
      <c r="K2831" s="224"/>
      <c r="L2831" s="224"/>
      <c r="M2831" s="133"/>
      <c r="V2831" s="3" t="s">
        <v>2842</v>
      </c>
      <c r="W2831" s="4">
        <v>1755</v>
      </c>
      <c r="AD2831"/>
      <c r="AE2831"/>
    </row>
    <row r="2832" spans="1:31" x14ac:dyDescent="0.25">
      <c r="A2832" s="28" t="s">
        <v>13263</v>
      </c>
      <c r="B2832" s="28"/>
      <c r="C2832" s="28" t="s">
        <v>5661</v>
      </c>
      <c r="D2832" s="29">
        <v>10011</v>
      </c>
      <c r="E2832" s="224"/>
      <c r="F2832" s="224"/>
      <c r="G2832" s="224"/>
      <c r="H2832" s="224"/>
      <c r="I2832" s="224"/>
      <c r="J2832" s="224"/>
      <c r="K2832" s="224"/>
      <c r="L2832" s="224"/>
      <c r="M2832" s="133"/>
      <c r="V2832" s="3" t="s">
        <v>2843</v>
      </c>
      <c r="W2832" s="4">
        <v>7924</v>
      </c>
      <c r="AD2832"/>
      <c r="AE2832"/>
    </row>
    <row r="2833" spans="1:31" x14ac:dyDescent="0.25">
      <c r="A2833" s="28" t="s">
        <v>13264</v>
      </c>
      <c r="B2833" s="28"/>
      <c r="C2833" s="28" t="s">
        <v>5662</v>
      </c>
      <c r="D2833" s="29">
        <v>10011</v>
      </c>
      <c r="E2833" s="224"/>
      <c r="F2833" s="224"/>
      <c r="G2833" s="224"/>
      <c r="H2833" s="224"/>
      <c r="I2833" s="224"/>
      <c r="J2833" s="224"/>
      <c r="K2833" s="224"/>
      <c r="L2833" s="224"/>
      <c r="M2833" s="133"/>
      <c r="V2833" s="3" t="s">
        <v>2844</v>
      </c>
      <c r="W2833" s="4">
        <v>7924</v>
      </c>
      <c r="AD2833"/>
      <c r="AE2833"/>
    </row>
    <row r="2834" spans="1:31" x14ac:dyDescent="0.25">
      <c r="A2834" s="28" t="s">
        <v>13265</v>
      </c>
      <c r="B2834" s="28"/>
      <c r="C2834" s="28" t="s">
        <v>5663</v>
      </c>
      <c r="D2834" s="29">
        <v>10011</v>
      </c>
      <c r="E2834" s="224"/>
      <c r="F2834" s="224"/>
      <c r="G2834" s="224"/>
      <c r="H2834" s="224"/>
      <c r="I2834" s="224"/>
      <c r="J2834" s="224"/>
      <c r="K2834" s="224"/>
      <c r="L2834" s="224"/>
      <c r="M2834" s="133"/>
      <c r="V2834" s="3" t="s">
        <v>2845</v>
      </c>
      <c r="W2834" s="4">
        <v>7924</v>
      </c>
      <c r="AD2834"/>
      <c r="AE2834"/>
    </row>
    <row r="2835" spans="1:31" x14ac:dyDescent="0.25">
      <c r="A2835" s="28" t="s">
        <v>13266</v>
      </c>
      <c r="B2835" s="28"/>
      <c r="C2835" s="28" t="s">
        <v>5664</v>
      </c>
      <c r="D2835" s="29">
        <v>10004</v>
      </c>
      <c r="E2835" s="224"/>
      <c r="F2835" s="224"/>
      <c r="G2835" s="224"/>
      <c r="H2835" s="224"/>
      <c r="I2835" s="224"/>
      <c r="J2835" s="224"/>
      <c r="K2835" s="224"/>
      <c r="L2835" s="224"/>
      <c r="M2835" s="133"/>
      <c r="V2835" s="3" t="s">
        <v>2846</v>
      </c>
      <c r="W2835" s="4">
        <v>7924</v>
      </c>
      <c r="AD2835"/>
      <c r="AE2835"/>
    </row>
    <row r="2836" spans="1:31" x14ac:dyDescent="0.25">
      <c r="A2836" s="28" t="s">
        <v>13267</v>
      </c>
      <c r="B2836" s="28"/>
      <c r="C2836" s="28" t="s">
        <v>5665</v>
      </c>
      <c r="D2836" s="29">
        <v>10012</v>
      </c>
      <c r="E2836" s="224"/>
      <c r="F2836" s="224"/>
      <c r="G2836" s="224"/>
      <c r="H2836" s="224"/>
      <c r="I2836" s="224"/>
      <c r="J2836" s="224"/>
      <c r="K2836" s="224"/>
      <c r="L2836" s="224"/>
      <c r="M2836" s="133"/>
      <c r="V2836" s="3" t="s">
        <v>2847</v>
      </c>
      <c r="W2836" s="4">
        <v>7924</v>
      </c>
      <c r="AD2836"/>
      <c r="AE2836"/>
    </row>
    <row r="2837" spans="1:31" x14ac:dyDescent="0.25">
      <c r="A2837" s="28" t="s">
        <v>13268</v>
      </c>
      <c r="B2837" s="28"/>
      <c r="C2837" s="28" t="s">
        <v>5666</v>
      </c>
      <c r="D2837" s="29">
        <v>10017</v>
      </c>
      <c r="E2837" s="224"/>
      <c r="F2837" s="224"/>
      <c r="G2837" s="224"/>
      <c r="H2837" s="224"/>
      <c r="I2837" s="224"/>
      <c r="J2837" s="224"/>
      <c r="K2837" s="224"/>
      <c r="L2837" s="224"/>
      <c r="M2837" s="133"/>
      <c r="V2837" s="3" t="s">
        <v>2848</v>
      </c>
      <c r="W2837" s="4">
        <v>7924</v>
      </c>
      <c r="AD2837"/>
      <c r="AE2837"/>
    </row>
    <row r="2838" spans="1:31" x14ac:dyDescent="0.25">
      <c r="A2838" s="28" t="s">
        <v>13269</v>
      </c>
      <c r="B2838" s="28"/>
      <c r="C2838" s="28" t="s">
        <v>5667</v>
      </c>
      <c r="D2838" s="29">
        <v>9991</v>
      </c>
      <c r="E2838" s="224"/>
      <c r="F2838" s="224"/>
      <c r="G2838" s="224"/>
      <c r="H2838" s="224"/>
      <c r="I2838" s="224"/>
      <c r="J2838" s="224"/>
      <c r="K2838" s="224"/>
      <c r="L2838" s="224"/>
      <c r="M2838" s="133"/>
      <c r="V2838" s="3" t="s">
        <v>2849</v>
      </c>
      <c r="W2838" s="4">
        <v>7924</v>
      </c>
      <c r="AD2838"/>
      <c r="AE2838"/>
    </row>
    <row r="2839" spans="1:31" x14ac:dyDescent="0.25">
      <c r="A2839" s="28" t="s">
        <v>13270</v>
      </c>
      <c r="B2839" s="28"/>
      <c r="C2839" s="28" t="s">
        <v>5668</v>
      </c>
      <c r="D2839" s="29">
        <v>9991</v>
      </c>
      <c r="E2839" s="224"/>
      <c r="F2839" s="224"/>
      <c r="G2839" s="224"/>
      <c r="H2839" s="224"/>
      <c r="I2839" s="224"/>
      <c r="J2839" s="224"/>
      <c r="K2839" s="224"/>
      <c r="L2839" s="224"/>
      <c r="M2839" s="133"/>
      <c r="V2839" s="3" t="s">
        <v>2850</v>
      </c>
      <c r="W2839" s="4">
        <v>7924</v>
      </c>
      <c r="AD2839"/>
      <c r="AE2839"/>
    </row>
    <row r="2840" spans="1:31" x14ac:dyDescent="0.25">
      <c r="A2840" s="28" t="s">
        <v>13271</v>
      </c>
      <c r="B2840" s="28"/>
      <c r="C2840" s="28" t="s">
        <v>5669</v>
      </c>
      <c r="D2840" s="29">
        <v>9991</v>
      </c>
      <c r="E2840" s="224"/>
      <c r="F2840" s="224"/>
      <c r="G2840" s="224"/>
      <c r="H2840" s="224"/>
      <c r="I2840" s="224"/>
      <c r="J2840" s="224"/>
      <c r="K2840" s="224"/>
      <c r="L2840" s="224"/>
      <c r="M2840" s="133"/>
      <c r="V2840" s="3" t="s">
        <v>2851</v>
      </c>
      <c r="W2840" s="4">
        <v>7924</v>
      </c>
      <c r="AD2840"/>
      <c r="AE2840"/>
    </row>
    <row r="2841" spans="1:31" x14ac:dyDescent="0.25">
      <c r="A2841" s="28" t="s">
        <v>13272</v>
      </c>
      <c r="B2841" s="28"/>
      <c r="C2841" s="28" t="s">
        <v>5670</v>
      </c>
      <c r="D2841" s="29">
        <v>9991</v>
      </c>
      <c r="E2841" s="224"/>
      <c r="F2841" s="224"/>
      <c r="G2841" s="224"/>
      <c r="H2841" s="224"/>
      <c r="I2841" s="224"/>
      <c r="J2841" s="224"/>
      <c r="K2841" s="224"/>
      <c r="L2841" s="224"/>
      <c r="M2841" s="133"/>
      <c r="V2841" s="3" t="s">
        <v>2852</v>
      </c>
      <c r="W2841" s="4">
        <v>7924</v>
      </c>
      <c r="AD2841"/>
      <c r="AE2841"/>
    </row>
    <row r="2842" spans="1:31" x14ac:dyDescent="0.25">
      <c r="A2842" s="28" t="s">
        <v>13273</v>
      </c>
      <c r="B2842" s="28"/>
      <c r="C2842" s="28" t="s">
        <v>5671</v>
      </c>
      <c r="D2842" s="29">
        <v>9977</v>
      </c>
      <c r="E2842" s="224"/>
      <c r="F2842" s="224"/>
      <c r="G2842" s="224"/>
      <c r="H2842" s="224"/>
      <c r="I2842" s="224"/>
      <c r="J2842" s="224"/>
      <c r="K2842" s="224"/>
      <c r="L2842" s="224"/>
      <c r="M2842" s="133"/>
      <c r="V2842" s="3" t="s">
        <v>2853</v>
      </c>
      <c r="W2842" s="4">
        <v>7924</v>
      </c>
      <c r="AD2842"/>
      <c r="AE2842"/>
    </row>
    <row r="2843" spans="1:31" x14ac:dyDescent="0.25">
      <c r="A2843" s="28" t="s">
        <v>13274</v>
      </c>
      <c r="B2843" s="28"/>
      <c r="C2843" s="28" t="s">
        <v>5672</v>
      </c>
      <c r="D2843" s="29">
        <v>9982</v>
      </c>
      <c r="E2843" s="224"/>
      <c r="F2843" s="224"/>
      <c r="G2843" s="224"/>
      <c r="H2843" s="224"/>
      <c r="I2843" s="224"/>
      <c r="J2843" s="224"/>
      <c r="K2843" s="224"/>
      <c r="L2843" s="224"/>
      <c r="M2843" s="133"/>
      <c r="V2843" s="3" t="s">
        <v>2854</v>
      </c>
      <c r="W2843" s="4">
        <v>7924</v>
      </c>
      <c r="AD2843"/>
      <c r="AE2843"/>
    </row>
    <row r="2844" spans="1:31" x14ac:dyDescent="0.25">
      <c r="A2844" s="28" t="s">
        <v>13275</v>
      </c>
      <c r="B2844" s="28"/>
      <c r="C2844" s="28" t="s">
        <v>5673</v>
      </c>
      <c r="D2844" s="29">
        <v>9994</v>
      </c>
      <c r="E2844" s="224"/>
      <c r="F2844" s="224"/>
      <c r="G2844" s="224"/>
      <c r="H2844" s="224"/>
      <c r="I2844" s="224"/>
      <c r="J2844" s="224"/>
      <c r="K2844" s="224"/>
      <c r="L2844" s="224"/>
      <c r="M2844" s="133"/>
      <c r="V2844" s="3" t="s">
        <v>2855</v>
      </c>
      <c r="W2844" s="4">
        <v>7924</v>
      </c>
      <c r="AD2844"/>
      <c r="AE2844"/>
    </row>
    <row r="2845" spans="1:31" x14ac:dyDescent="0.25">
      <c r="A2845" s="28" t="s">
        <v>13276</v>
      </c>
      <c r="B2845" s="28"/>
      <c r="C2845" s="28" t="s">
        <v>5674</v>
      </c>
      <c r="D2845" s="29">
        <v>9984</v>
      </c>
      <c r="E2845" s="224"/>
      <c r="F2845" s="224"/>
      <c r="G2845" s="224"/>
      <c r="H2845" s="224"/>
      <c r="I2845" s="224"/>
      <c r="J2845" s="224"/>
      <c r="K2845" s="224"/>
      <c r="L2845" s="224"/>
      <c r="M2845" s="133"/>
      <c r="V2845" s="3" t="s">
        <v>2856</v>
      </c>
      <c r="W2845" s="4">
        <v>7924</v>
      </c>
      <c r="AD2845"/>
      <c r="AE2845"/>
    </row>
    <row r="2846" spans="1:31" x14ac:dyDescent="0.25">
      <c r="A2846" s="28" t="s">
        <v>13277</v>
      </c>
      <c r="B2846" s="28"/>
      <c r="C2846" s="28" t="s">
        <v>5675</v>
      </c>
      <c r="D2846" s="29">
        <v>9984</v>
      </c>
      <c r="E2846" s="224"/>
      <c r="F2846" s="224"/>
      <c r="G2846" s="224"/>
      <c r="H2846" s="224"/>
      <c r="I2846" s="224"/>
      <c r="J2846" s="224"/>
      <c r="K2846" s="224"/>
      <c r="L2846" s="224"/>
      <c r="M2846" s="133"/>
      <c r="V2846" s="3" t="s">
        <v>2857</v>
      </c>
      <c r="W2846" s="4">
        <v>7924</v>
      </c>
      <c r="AD2846"/>
      <c r="AE2846"/>
    </row>
    <row r="2847" spans="1:31" x14ac:dyDescent="0.25">
      <c r="A2847" s="28" t="s">
        <v>13278</v>
      </c>
      <c r="B2847" s="28"/>
      <c r="C2847" s="28" t="s">
        <v>5676</v>
      </c>
      <c r="D2847" s="29">
        <v>10004</v>
      </c>
      <c r="E2847" s="224"/>
      <c r="F2847" s="224"/>
      <c r="G2847" s="224"/>
      <c r="H2847" s="224"/>
      <c r="I2847" s="224"/>
      <c r="J2847" s="224"/>
      <c r="K2847" s="224"/>
      <c r="L2847" s="224"/>
      <c r="M2847" s="133"/>
      <c r="V2847" s="3" t="s">
        <v>2858</v>
      </c>
      <c r="W2847" s="4">
        <v>7924</v>
      </c>
      <c r="AD2847"/>
      <c r="AE2847"/>
    </row>
    <row r="2848" spans="1:31" x14ac:dyDescent="0.25">
      <c r="A2848" s="28" t="s">
        <v>13279</v>
      </c>
      <c r="B2848" s="28"/>
      <c r="C2848" s="28" t="s">
        <v>5677</v>
      </c>
      <c r="D2848" s="29">
        <v>10004</v>
      </c>
      <c r="E2848" s="224"/>
      <c r="F2848" s="224"/>
      <c r="G2848" s="224"/>
      <c r="H2848" s="224"/>
      <c r="I2848" s="224"/>
      <c r="J2848" s="224"/>
      <c r="K2848" s="224"/>
      <c r="L2848" s="224"/>
      <c r="M2848" s="133"/>
      <c r="V2848" s="3" t="s">
        <v>2859</v>
      </c>
      <c r="W2848" s="4">
        <v>7924</v>
      </c>
      <c r="AD2848"/>
      <c r="AE2848"/>
    </row>
    <row r="2849" spans="1:31" x14ac:dyDescent="0.25">
      <c r="A2849" s="28" t="s">
        <v>13280</v>
      </c>
      <c r="B2849" s="28"/>
      <c r="C2849" s="28" t="s">
        <v>5678</v>
      </c>
      <c r="D2849" s="29">
        <v>10009</v>
      </c>
      <c r="E2849" s="224"/>
      <c r="F2849" s="224"/>
      <c r="G2849" s="224"/>
      <c r="H2849" s="224"/>
      <c r="I2849" s="224"/>
      <c r="J2849" s="224"/>
      <c r="K2849" s="224"/>
      <c r="L2849" s="224"/>
      <c r="M2849" s="133"/>
      <c r="V2849" s="3" t="s">
        <v>2860</v>
      </c>
      <c r="W2849" s="4">
        <v>7924</v>
      </c>
      <c r="AD2849"/>
      <c r="AE2849"/>
    </row>
    <row r="2850" spans="1:31" x14ac:dyDescent="0.25">
      <c r="A2850" s="28" t="s">
        <v>13281</v>
      </c>
      <c r="B2850" s="28"/>
      <c r="C2850" s="28" t="s">
        <v>5679</v>
      </c>
      <c r="D2850" s="29">
        <v>9980</v>
      </c>
      <c r="E2850" s="224"/>
      <c r="F2850" s="224"/>
      <c r="G2850" s="224"/>
      <c r="H2850" s="224"/>
      <c r="I2850" s="224"/>
      <c r="J2850" s="224"/>
      <c r="K2850" s="224"/>
      <c r="L2850" s="224"/>
      <c r="M2850" s="133"/>
      <c r="V2850" s="3" t="s">
        <v>2861</v>
      </c>
      <c r="W2850" s="4">
        <v>7924</v>
      </c>
      <c r="AD2850"/>
      <c r="AE2850"/>
    </row>
    <row r="2851" spans="1:31" x14ac:dyDescent="0.25">
      <c r="A2851" s="28" t="s">
        <v>13282</v>
      </c>
      <c r="B2851" s="28"/>
      <c r="C2851" s="28" t="s">
        <v>5680</v>
      </c>
      <c r="D2851" s="29">
        <v>10000</v>
      </c>
      <c r="E2851" s="224"/>
      <c r="F2851" s="224"/>
      <c r="G2851" s="224"/>
      <c r="H2851" s="224"/>
      <c r="I2851" s="224"/>
      <c r="J2851" s="224"/>
      <c r="K2851" s="224"/>
      <c r="L2851" s="224"/>
      <c r="M2851" s="133"/>
      <c r="V2851" s="3" t="s">
        <v>2862</v>
      </c>
      <c r="W2851" s="4">
        <v>7924</v>
      </c>
      <c r="AD2851"/>
      <c r="AE2851"/>
    </row>
    <row r="2852" spans="1:31" x14ac:dyDescent="0.25">
      <c r="A2852" s="28" t="s">
        <v>13283</v>
      </c>
      <c r="B2852" s="28"/>
      <c r="C2852" s="28" t="s">
        <v>5681</v>
      </c>
      <c r="D2852" s="29">
        <v>9981</v>
      </c>
      <c r="E2852" s="224"/>
      <c r="F2852" s="224"/>
      <c r="G2852" s="224"/>
      <c r="H2852" s="224"/>
      <c r="I2852" s="224"/>
      <c r="J2852" s="224"/>
      <c r="K2852" s="224"/>
      <c r="L2852" s="224"/>
      <c r="M2852" s="133"/>
      <c r="V2852" s="3" t="s">
        <v>2863</v>
      </c>
      <c r="W2852" s="4">
        <v>7924</v>
      </c>
      <c r="AD2852"/>
      <c r="AE2852"/>
    </row>
    <row r="2853" spans="1:31" x14ac:dyDescent="0.25">
      <c r="A2853" s="28" t="s">
        <v>13284</v>
      </c>
      <c r="B2853" s="28"/>
      <c r="C2853" s="28" t="s">
        <v>5682</v>
      </c>
      <c r="D2853" s="29">
        <v>9981</v>
      </c>
      <c r="E2853" s="224"/>
      <c r="F2853" s="224"/>
      <c r="G2853" s="224"/>
      <c r="H2853" s="224"/>
      <c r="I2853" s="224"/>
      <c r="J2853" s="224"/>
      <c r="K2853" s="224"/>
      <c r="L2853" s="224"/>
      <c r="M2853" s="133"/>
      <c r="V2853" s="3" t="s">
        <v>2864</v>
      </c>
      <c r="W2853" s="4">
        <v>7924</v>
      </c>
      <c r="AD2853"/>
      <c r="AE2853"/>
    </row>
    <row r="2854" spans="1:31" x14ac:dyDescent="0.25">
      <c r="A2854" s="28" t="s">
        <v>13285</v>
      </c>
      <c r="B2854" s="28"/>
      <c r="C2854" s="28" t="s">
        <v>5683</v>
      </c>
      <c r="D2854" s="29">
        <v>9981</v>
      </c>
      <c r="E2854" s="224"/>
      <c r="F2854" s="224"/>
      <c r="G2854" s="224"/>
      <c r="H2854" s="224"/>
      <c r="I2854" s="224"/>
      <c r="J2854" s="224"/>
      <c r="K2854" s="224"/>
      <c r="L2854" s="224"/>
      <c r="M2854" s="133"/>
      <c r="V2854" s="3" t="s">
        <v>2865</v>
      </c>
      <c r="W2854" s="4">
        <v>7924</v>
      </c>
      <c r="AD2854"/>
      <c r="AE2854"/>
    </row>
    <row r="2855" spans="1:31" x14ac:dyDescent="0.25">
      <c r="A2855" s="28" t="s">
        <v>13286</v>
      </c>
      <c r="B2855" s="28"/>
      <c r="C2855" s="28" t="s">
        <v>5684</v>
      </c>
      <c r="D2855" s="29">
        <v>9981</v>
      </c>
      <c r="E2855" s="224"/>
      <c r="F2855" s="224"/>
      <c r="G2855" s="224"/>
      <c r="H2855" s="224"/>
      <c r="I2855" s="224"/>
      <c r="J2855" s="224"/>
      <c r="K2855" s="224"/>
      <c r="L2855" s="224"/>
      <c r="M2855" s="133"/>
      <c r="V2855" s="3" t="s">
        <v>2866</v>
      </c>
      <c r="W2855" s="4">
        <v>7924</v>
      </c>
      <c r="AD2855"/>
      <c r="AE2855"/>
    </row>
    <row r="2856" spans="1:31" x14ac:dyDescent="0.25">
      <c r="A2856" s="28" t="s">
        <v>13287</v>
      </c>
      <c r="B2856" s="28"/>
      <c r="C2856" s="28" t="s">
        <v>5685</v>
      </c>
      <c r="D2856" s="29">
        <v>9959</v>
      </c>
      <c r="E2856" s="224"/>
      <c r="F2856" s="224"/>
      <c r="G2856" s="224"/>
      <c r="H2856" s="224"/>
      <c r="I2856" s="224"/>
      <c r="J2856" s="224"/>
      <c r="K2856" s="224"/>
      <c r="L2856" s="224"/>
      <c r="M2856" s="133"/>
      <c r="V2856" s="3" t="s">
        <v>2867</v>
      </c>
      <c r="W2856" s="4">
        <v>7924</v>
      </c>
      <c r="AD2856"/>
      <c r="AE2856"/>
    </row>
    <row r="2857" spans="1:31" x14ac:dyDescent="0.25">
      <c r="A2857" s="28" t="s">
        <v>13288</v>
      </c>
      <c r="B2857" s="28"/>
      <c r="C2857" s="28" t="s">
        <v>5686</v>
      </c>
      <c r="D2857" s="29">
        <v>9964</v>
      </c>
      <c r="E2857" s="224"/>
      <c r="F2857" s="224"/>
      <c r="G2857" s="224"/>
      <c r="H2857" s="224"/>
      <c r="I2857" s="224"/>
      <c r="J2857" s="224"/>
      <c r="K2857" s="224"/>
      <c r="L2857" s="224"/>
      <c r="M2857" s="133"/>
      <c r="V2857" s="3" t="s">
        <v>2868</v>
      </c>
      <c r="W2857" s="4">
        <v>7924</v>
      </c>
      <c r="AD2857"/>
      <c r="AE2857"/>
    </row>
    <row r="2858" spans="1:31" x14ac:dyDescent="0.25">
      <c r="A2858" s="28" t="s">
        <v>13289</v>
      </c>
      <c r="B2858" s="28"/>
      <c r="C2858" s="28" t="s">
        <v>5687</v>
      </c>
      <c r="D2858" s="29">
        <v>9964</v>
      </c>
      <c r="E2858" s="224"/>
      <c r="F2858" s="224"/>
      <c r="G2858" s="224"/>
      <c r="H2858" s="224"/>
      <c r="I2858" s="224"/>
      <c r="J2858" s="224"/>
      <c r="K2858" s="224"/>
      <c r="L2858" s="224"/>
      <c r="M2858" s="133"/>
      <c r="V2858" s="3" t="s">
        <v>2869</v>
      </c>
      <c r="W2858" s="4">
        <v>7924</v>
      </c>
      <c r="AD2858"/>
      <c r="AE2858"/>
    </row>
    <row r="2859" spans="1:31" x14ac:dyDescent="0.25">
      <c r="A2859" s="28" t="s">
        <v>13290</v>
      </c>
      <c r="B2859" s="28"/>
      <c r="C2859" s="28" t="s">
        <v>5688</v>
      </c>
      <c r="D2859" s="29">
        <v>9961</v>
      </c>
      <c r="E2859" s="224"/>
      <c r="F2859" s="224"/>
      <c r="G2859" s="224"/>
      <c r="H2859" s="224"/>
      <c r="I2859" s="224"/>
      <c r="J2859" s="224"/>
      <c r="K2859" s="224"/>
      <c r="L2859" s="224"/>
      <c r="M2859" s="133"/>
      <c r="V2859" s="3" t="s">
        <v>2870</v>
      </c>
      <c r="W2859" s="4">
        <v>7924</v>
      </c>
      <c r="AD2859"/>
      <c r="AE2859"/>
    </row>
    <row r="2860" spans="1:31" x14ac:dyDescent="0.25">
      <c r="A2860" s="28" t="s">
        <v>13291</v>
      </c>
      <c r="B2860" s="28"/>
      <c r="C2860" s="28" t="s">
        <v>5689</v>
      </c>
      <c r="D2860" s="29">
        <v>9961</v>
      </c>
      <c r="E2860" s="224"/>
      <c r="F2860" s="224"/>
      <c r="G2860" s="224"/>
      <c r="H2860" s="224"/>
      <c r="I2860" s="224"/>
      <c r="J2860" s="224"/>
      <c r="K2860" s="224"/>
      <c r="L2860" s="224"/>
      <c r="M2860" s="133"/>
      <c r="V2860" s="3" t="s">
        <v>2871</v>
      </c>
      <c r="W2860" s="4">
        <v>7924</v>
      </c>
      <c r="AD2860"/>
      <c r="AE2860"/>
    </row>
    <row r="2861" spans="1:31" x14ac:dyDescent="0.25">
      <c r="A2861" s="28" t="s">
        <v>13292</v>
      </c>
      <c r="B2861" s="28"/>
      <c r="C2861" s="28" t="s">
        <v>5690</v>
      </c>
      <c r="D2861" s="29">
        <v>10003</v>
      </c>
      <c r="E2861" s="224"/>
      <c r="F2861" s="224"/>
      <c r="G2861" s="224"/>
      <c r="H2861" s="224"/>
      <c r="I2861" s="224"/>
      <c r="J2861" s="224"/>
      <c r="K2861" s="224"/>
      <c r="L2861" s="224"/>
      <c r="M2861" s="133"/>
      <c r="V2861" s="3" t="s">
        <v>2872</v>
      </c>
      <c r="W2861" s="4">
        <v>7924</v>
      </c>
      <c r="AD2861"/>
      <c r="AE2861"/>
    </row>
    <row r="2862" spans="1:31" x14ac:dyDescent="0.25">
      <c r="A2862" s="28" t="s">
        <v>13293</v>
      </c>
      <c r="B2862" s="28"/>
      <c r="C2862" s="28" t="s">
        <v>5691</v>
      </c>
      <c r="D2862" s="29">
        <v>10003</v>
      </c>
      <c r="E2862" s="224"/>
      <c r="F2862" s="224"/>
      <c r="G2862" s="224"/>
      <c r="H2862" s="224"/>
      <c r="I2862" s="224"/>
      <c r="J2862" s="224"/>
      <c r="K2862" s="224"/>
      <c r="L2862" s="224"/>
      <c r="M2862" s="133"/>
      <c r="V2862" s="3" t="s">
        <v>2873</v>
      </c>
      <c r="W2862" s="4">
        <v>7924</v>
      </c>
      <c r="AD2862"/>
      <c r="AE2862"/>
    </row>
    <row r="2863" spans="1:31" x14ac:dyDescent="0.25">
      <c r="A2863" s="28" t="s">
        <v>13294</v>
      </c>
      <c r="B2863" s="28"/>
      <c r="C2863" s="28" t="s">
        <v>5692</v>
      </c>
      <c r="D2863" s="29">
        <v>10012</v>
      </c>
      <c r="E2863" s="224"/>
      <c r="F2863" s="224"/>
      <c r="G2863" s="224"/>
      <c r="H2863" s="224"/>
      <c r="I2863" s="224"/>
      <c r="J2863" s="224"/>
      <c r="K2863" s="224"/>
      <c r="L2863" s="224"/>
      <c r="M2863" s="133"/>
      <c r="V2863" s="3" t="s">
        <v>2874</v>
      </c>
      <c r="W2863" s="4">
        <v>7924</v>
      </c>
      <c r="AD2863"/>
      <c r="AE2863"/>
    </row>
    <row r="2864" spans="1:31" x14ac:dyDescent="0.25">
      <c r="A2864" s="28" t="s">
        <v>13295</v>
      </c>
      <c r="B2864" s="28"/>
      <c r="C2864" s="28" t="s">
        <v>5693</v>
      </c>
      <c r="D2864" s="29">
        <v>10005</v>
      </c>
      <c r="E2864" s="224"/>
      <c r="F2864" s="224"/>
      <c r="G2864" s="224"/>
      <c r="H2864" s="224"/>
      <c r="I2864" s="224"/>
      <c r="J2864" s="224"/>
      <c r="K2864" s="224"/>
      <c r="L2864" s="224"/>
      <c r="M2864" s="133"/>
      <c r="V2864" s="3" t="s">
        <v>2875</v>
      </c>
      <c r="W2864" s="4">
        <v>7924</v>
      </c>
      <c r="AD2864"/>
      <c r="AE2864"/>
    </row>
    <row r="2865" spans="1:31" x14ac:dyDescent="0.25">
      <c r="A2865" s="28" t="s">
        <v>13296</v>
      </c>
      <c r="B2865" s="28"/>
      <c r="C2865" s="28" t="s">
        <v>5694</v>
      </c>
      <c r="D2865" s="29">
        <v>10029</v>
      </c>
      <c r="E2865" s="224"/>
      <c r="F2865" s="224"/>
      <c r="G2865" s="224"/>
      <c r="H2865" s="224"/>
      <c r="I2865" s="224"/>
      <c r="J2865" s="224"/>
      <c r="K2865" s="224"/>
      <c r="L2865" s="224"/>
      <c r="M2865" s="133"/>
      <c r="V2865" s="3" t="s">
        <v>2876</v>
      </c>
      <c r="W2865" s="4">
        <v>7924</v>
      </c>
      <c r="AD2865"/>
      <c r="AE2865"/>
    </row>
    <row r="2866" spans="1:31" x14ac:dyDescent="0.25">
      <c r="A2866" s="28" t="s">
        <v>13297</v>
      </c>
      <c r="B2866" s="28"/>
      <c r="C2866" s="28" t="s">
        <v>5695</v>
      </c>
      <c r="D2866" s="29">
        <v>10040</v>
      </c>
      <c r="E2866" s="224"/>
      <c r="F2866" s="224"/>
      <c r="G2866" s="224"/>
      <c r="H2866" s="224"/>
      <c r="I2866" s="224"/>
      <c r="J2866" s="224"/>
      <c r="K2866" s="224"/>
      <c r="L2866" s="224"/>
      <c r="M2866" s="133"/>
      <c r="V2866" s="3" t="s">
        <v>2877</v>
      </c>
      <c r="W2866" s="4">
        <v>7924</v>
      </c>
      <c r="AD2866"/>
      <c r="AE2866"/>
    </row>
    <row r="2867" spans="1:31" x14ac:dyDescent="0.25">
      <c r="A2867" s="28" t="s">
        <v>13298</v>
      </c>
      <c r="B2867" s="28"/>
      <c r="C2867" s="28" t="s">
        <v>5696</v>
      </c>
      <c r="D2867" s="29">
        <v>10040</v>
      </c>
      <c r="E2867" s="224"/>
      <c r="F2867" s="224"/>
      <c r="G2867" s="224"/>
      <c r="H2867" s="224"/>
      <c r="I2867" s="224"/>
      <c r="J2867" s="224"/>
      <c r="K2867" s="224"/>
      <c r="L2867" s="224"/>
      <c r="M2867" s="133"/>
      <c r="V2867" s="3" t="s">
        <v>2878</v>
      </c>
      <c r="W2867" s="4">
        <v>7924</v>
      </c>
      <c r="AD2867"/>
      <c r="AE2867"/>
    </row>
    <row r="2868" spans="1:31" x14ac:dyDescent="0.25">
      <c r="A2868" s="28" t="s">
        <v>13299</v>
      </c>
      <c r="B2868" s="28"/>
      <c r="C2868" s="28" t="s">
        <v>5697</v>
      </c>
      <c r="D2868" s="29">
        <v>10029</v>
      </c>
      <c r="E2868" s="224"/>
      <c r="F2868" s="224"/>
      <c r="G2868" s="224"/>
      <c r="H2868" s="224"/>
      <c r="I2868" s="224"/>
      <c r="J2868" s="224"/>
      <c r="K2868" s="224"/>
      <c r="L2868" s="224"/>
      <c r="M2868" s="133"/>
      <c r="V2868" s="3" t="s">
        <v>2879</v>
      </c>
      <c r="W2868" s="4">
        <v>7924</v>
      </c>
      <c r="AD2868"/>
      <c r="AE2868"/>
    </row>
    <row r="2869" spans="1:31" x14ac:dyDescent="0.25">
      <c r="A2869" s="28" t="s">
        <v>13300</v>
      </c>
      <c r="B2869" s="28"/>
      <c r="C2869" s="28" t="s">
        <v>5698</v>
      </c>
      <c r="D2869" s="29">
        <v>10029</v>
      </c>
      <c r="E2869" s="224"/>
      <c r="F2869" s="224"/>
      <c r="G2869" s="224"/>
      <c r="H2869" s="224"/>
      <c r="I2869" s="224"/>
      <c r="J2869" s="224"/>
      <c r="K2869" s="224"/>
      <c r="L2869" s="224"/>
      <c r="M2869" s="133"/>
      <c r="V2869" s="3" t="s">
        <v>2880</v>
      </c>
      <c r="W2869" s="4">
        <v>7924</v>
      </c>
      <c r="AD2869"/>
      <c r="AE2869"/>
    </row>
    <row r="2870" spans="1:31" x14ac:dyDescent="0.25">
      <c r="A2870" s="28" t="s">
        <v>13301</v>
      </c>
      <c r="B2870" s="28"/>
      <c r="C2870" s="28" t="s">
        <v>5699</v>
      </c>
      <c r="D2870" s="29">
        <v>10025</v>
      </c>
      <c r="E2870" s="224"/>
      <c r="F2870" s="224"/>
      <c r="G2870" s="224"/>
      <c r="H2870" s="224"/>
      <c r="I2870" s="224"/>
      <c r="J2870" s="224"/>
      <c r="K2870" s="224"/>
      <c r="L2870" s="224"/>
      <c r="M2870" s="133"/>
      <c r="V2870" s="3" t="s">
        <v>2881</v>
      </c>
      <c r="W2870" s="4">
        <v>7924</v>
      </c>
      <c r="AD2870"/>
      <c r="AE2870"/>
    </row>
    <row r="2871" spans="1:31" x14ac:dyDescent="0.25">
      <c r="A2871" s="28" t="s">
        <v>13302</v>
      </c>
      <c r="B2871" s="28"/>
      <c r="C2871" s="28" t="s">
        <v>5700</v>
      </c>
      <c r="D2871" s="29">
        <v>10008</v>
      </c>
      <c r="E2871" s="224"/>
      <c r="F2871" s="224"/>
      <c r="G2871" s="224"/>
      <c r="H2871" s="224"/>
      <c r="I2871" s="224"/>
      <c r="J2871" s="224"/>
      <c r="K2871" s="224"/>
      <c r="L2871" s="224"/>
      <c r="M2871" s="133"/>
      <c r="V2871" s="3" t="s">
        <v>2882</v>
      </c>
      <c r="W2871" s="4">
        <v>7924</v>
      </c>
      <c r="AD2871"/>
      <c r="AE2871"/>
    </row>
    <row r="2872" spans="1:31" x14ac:dyDescent="0.25">
      <c r="A2872" s="28" t="s">
        <v>13303</v>
      </c>
      <c r="B2872" s="28"/>
      <c r="C2872" s="28" t="s">
        <v>5701</v>
      </c>
      <c r="D2872" s="29">
        <v>10007</v>
      </c>
      <c r="E2872" s="224"/>
      <c r="F2872" s="224"/>
      <c r="G2872" s="224"/>
      <c r="H2872" s="224"/>
      <c r="I2872" s="224"/>
      <c r="J2872" s="224"/>
      <c r="K2872" s="224"/>
      <c r="L2872" s="224"/>
      <c r="M2872" s="133"/>
      <c r="V2872" s="3" t="s">
        <v>2883</v>
      </c>
      <c r="W2872" s="4">
        <v>7924</v>
      </c>
      <c r="AD2872"/>
      <c r="AE2872"/>
    </row>
    <row r="2873" spans="1:31" x14ac:dyDescent="0.25">
      <c r="A2873" s="28" t="s">
        <v>13304</v>
      </c>
      <c r="B2873" s="28"/>
      <c r="C2873" s="28" t="s">
        <v>5702</v>
      </c>
      <c r="D2873" s="29">
        <v>10008</v>
      </c>
      <c r="E2873" s="224"/>
      <c r="F2873" s="224"/>
      <c r="G2873" s="224"/>
      <c r="H2873" s="224"/>
      <c r="I2873" s="224"/>
      <c r="J2873" s="224"/>
      <c r="K2873" s="224"/>
      <c r="L2873" s="224"/>
      <c r="M2873" s="133"/>
      <c r="V2873" s="3" t="s">
        <v>2884</v>
      </c>
      <c r="W2873" s="4">
        <v>7924</v>
      </c>
      <c r="AD2873"/>
      <c r="AE2873"/>
    </row>
    <row r="2874" spans="1:31" x14ac:dyDescent="0.25">
      <c r="A2874" s="28" t="s">
        <v>13305</v>
      </c>
      <c r="B2874" s="28"/>
      <c r="C2874" s="28" t="s">
        <v>5703</v>
      </c>
      <c r="D2874" s="29">
        <v>10008</v>
      </c>
      <c r="E2874" s="224"/>
      <c r="F2874" s="224"/>
      <c r="G2874" s="224"/>
      <c r="H2874" s="224"/>
      <c r="I2874" s="224"/>
      <c r="J2874" s="224"/>
      <c r="K2874" s="224"/>
      <c r="L2874" s="224"/>
      <c r="M2874" s="133"/>
      <c r="V2874" s="3" t="s">
        <v>2885</v>
      </c>
      <c r="W2874" s="4">
        <v>7925</v>
      </c>
      <c r="AD2874"/>
      <c r="AE2874"/>
    </row>
    <row r="2875" spans="1:31" x14ac:dyDescent="0.25">
      <c r="A2875" s="28" t="s">
        <v>13306</v>
      </c>
      <c r="B2875" s="28"/>
      <c r="C2875" s="28" t="s">
        <v>5704</v>
      </c>
      <c r="D2875" s="29">
        <v>10006</v>
      </c>
      <c r="E2875" s="224"/>
      <c r="F2875" s="224"/>
      <c r="G2875" s="224"/>
      <c r="H2875" s="224"/>
      <c r="I2875" s="224"/>
      <c r="J2875" s="224"/>
      <c r="K2875" s="224"/>
      <c r="L2875" s="224"/>
      <c r="M2875" s="133"/>
      <c r="V2875" s="3" t="s">
        <v>2886</v>
      </c>
      <c r="W2875" s="4">
        <v>7925</v>
      </c>
      <c r="AD2875"/>
      <c r="AE2875"/>
    </row>
    <row r="2876" spans="1:31" x14ac:dyDescent="0.25">
      <c r="A2876" s="28" t="s">
        <v>13307</v>
      </c>
      <c r="B2876" s="28"/>
      <c r="C2876" s="28" t="s">
        <v>5705</v>
      </c>
      <c r="D2876" s="29">
        <v>10006</v>
      </c>
      <c r="E2876" s="224"/>
      <c r="F2876" s="224"/>
      <c r="G2876" s="224"/>
      <c r="H2876" s="224"/>
      <c r="I2876" s="224"/>
      <c r="J2876" s="224"/>
      <c r="K2876" s="224"/>
      <c r="L2876" s="224"/>
      <c r="M2876" s="133"/>
      <c r="V2876" s="3" t="s">
        <v>2887</v>
      </c>
      <c r="W2876" s="4">
        <v>7925</v>
      </c>
      <c r="AD2876"/>
      <c r="AE2876"/>
    </row>
    <row r="2877" spans="1:31" x14ac:dyDescent="0.25">
      <c r="A2877" s="28" t="s">
        <v>13308</v>
      </c>
      <c r="B2877" s="28"/>
      <c r="C2877" s="28" t="s">
        <v>5706</v>
      </c>
      <c r="D2877" s="29">
        <v>9995</v>
      </c>
      <c r="E2877" s="224"/>
      <c r="F2877" s="224"/>
      <c r="G2877" s="224"/>
      <c r="H2877" s="224"/>
      <c r="I2877" s="224"/>
      <c r="J2877" s="224"/>
      <c r="K2877" s="224"/>
      <c r="L2877" s="224"/>
      <c r="M2877" s="133"/>
      <c r="V2877" s="3" t="s">
        <v>2888</v>
      </c>
      <c r="W2877" s="4">
        <v>7925</v>
      </c>
      <c r="AD2877"/>
      <c r="AE2877"/>
    </row>
    <row r="2878" spans="1:31" x14ac:dyDescent="0.25">
      <c r="A2878" s="28" t="s">
        <v>13309</v>
      </c>
      <c r="B2878" s="28"/>
      <c r="C2878" s="28" t="s">
        <v>5707</v>
      </c>
      <c r="D2878" s="29">
        <v>10005</v>
      </c>
      <c r="E2878" s="224"/>
      <c r="F2878" s="224"/>
      <c r="G2878" s="224"/>
      <c r="H2878" s="224"/>
      <c r="I2878" s="224"/>
      <c r="J2878" s="224"/>
      <c r="K2878" s="224"/>
      <c r="L2878" s="224"/>
      <c r="M2878" s="133"/>
      <c r="V2878" s="3" t="s">
        <v>2889</v>
      </c>
      <c r="W2878" s="4">
        <v>7925</v>
      </c>
      <c r="AD2878"/>
      <c r="AE2878"/>
    </row>
    <row r="2879" spans="1:31" x14ac:dyDescent="0.25">
      <c r="A2879" s="28" t="s">
        <v>13310</v>
      </c>
      <c r="B2879" s="28"/>
      <c r="C2879" s="28" t="s">
        <v>5708</v>
      </c>
      <c r="D2879" s="29">
        <v>10001</v>
      </c>
      <c r="E2879" s="224"/>
      <c r="F2879" s="224"/>
      <c r="G2879" s="224"/>
      <c r="H2879" s="224"/>
      <c r="I2879" s="224"/>
      <c r="J2879" s="224"/>
      <c r="K2879" s="224"/>
      <c r="L2879" s="224"/>
      <c r="M2879" s="133"/>
      <c r="V2879" s="3" t="s">
        <v>2890</v>
      </c>
      <c r="W2879" s="4">
        <v>7925</v>
      </c>
      <c r="AD2879"/>
      <c r="AE2879"/>
    </row>
    <row r="2880" spans="1:31" x14ac:dyDescent="0.25">
      <c r="A2880" s="28" t="s">
        <v>13311</v>
      </c>
      <c r="B2880" s="28"/>
      <c r="C2880" s="28" t="s">
        <v>5709</v>
      </c>
      <c r="D2880" s="29">
        <v>10011</v>
      </c>
      <c r="E2880" s="224"/>
      <c r="F2880" s="224"/>
      <c r="G2880" s="224"/>
      <c r="H2880" s="224"/>
      <c r="I2880" s="224"/>
      <c r="J2880" s="224"/>
      <c r="K2880" s="224"/>
      <c r="L2880" s="224"/>
      <c r="M2880" s="133"/>
      <c r="V2880" s="3" t="s">
        <v>2891</v>
      </c>
      <c r="W2880" s="4">
        <v>7925</v>
      </c>
      <c r="AD2880"/>
      <c r="AE2880"/>
    </row>
    <row r="2881" spans="1:31" x14ac:dyDescent="0.25">
      <c r="A2881" s="28" t="s">
        <v>13312</v>
      </c>
      <c r="B2881" s="28"/>
      <c r="C2881" s="28" t="s">
        <v>5710</v>
      </c>
      <c r="D2881" s="29">
        <v>10011</v>
      </c>
      <c r="E2881" s="224"/>
      <c r="F2881" s="224"/>
      <c r="G2881" s="224"/>
      <c r="H2881" s="224"/>
      <c r="I2881" s="224"/>
      <c r="J2881" s="224"/>
      <c r="K2881" s="224"/>
      <c r="L2881" s="224"/>
      <c r="M2881" s="133"/>
      <c r="V2881" s="3" t="s">
        <v>2892</v>
      </c>
      <c r="W2881" s="4">
        <v>7925</v>
      </c>
      <c r="AD2881"/>
      <c r="AE2881"/>
    </row>
    <row r="2882" spans="1:31" x14ac:dyDescent="0.25">
      <c r="A2882" s="28" t="s">
        <v>13313</v>
      </c>
      <c r="B2882" s="28"/>
      <c r="C2882" s="28" t="s">
        <v>5711</v>
      </c>
      <c r="D2882" s="29">
        <v>10018</v>
      </c>
      <c r="E2882" s="224"/>
      <c r="F2882" s="224"/>
      <c r="G2882" s="224"/>
      <c r="H2882" s="224"/>
      <c r="I2882" s="224"/>
      <c r="J2882" s="224"/>
      <c r="K2882" s="224"/>
      <c r="L2882" s="224"/>
      <c r="M2882" s="133"/>
      <c r="V2882" s="3" t="s">
        <v>2893</v>
      </c>
      <c r="W2882" s="4">
        <v>7925</v>
      </c>
      <c r="AD2882"/>
      <c r="AE2882"/>
    </row>
    <row r="2883" spans="1:31" x14ac:dyDescent="0.25">
      <c r="A2883" s="28" t="s">
        <v>13314</v>
      </c>
      <c r="B2883" s="28"/>
      <c r="C2883" s="28" t="s">
        <v>5712</v>
      </c>
      <c r="D2883" s="29">
        <v>10018</v>
      </c>
      <c r="E2883" s="224"/>
      <c r="F2883" s="224"/>
      <c r="G2883" s="224"/>
      <c r="H2883" s="224"/>
      <c r="I2883" s="224"/>
      <c r="J2883" s="224"/>
      <c r="K2883" s="224"/>
      <c r="L2883" s="224"/>
      <c r="M2883" s="133"/>
      <c r="V2883" s="3" t="s">
        <v>2894</v>
      </c>
      <c r="W2883" s="4">
        <v>7925</v>
      </c>
      <c r="AD2883"/>
      <c r="AE2883"/>
    </row>
    <row r="2884" spans="1:31" x14ac:dyDescent="0.25">
      <c r="A2884" s="28" t="s">
        <v>13315</v>
      </c>
      <c r="B2884" s="28"/>
      <c r="C2884" s="28" t="s">
        <v>5713</v>
      </c>
      <c r="D2884" s="29">
        <v>10030</v>
      </c>
      <c r="E2884" s="224"/>
      <c r="F2884" s="224"/>
      <c r="G2884" s="224"/>
      <c r="H2884" s="224"/>
      <c r="I2884" s="224"/>
      <c r="J2884" s="224"/>
      <c r="K2884" s="224"/>
      <c r="L2884" s="224"/>
      <c r="M2884" s="133"/>
      <c r="V2884" s="3" t="s">
        <v>2895</v>
      </c>
      <c r="W2884" s="4">
        <v>7925</v>
      </c>
      <c r="AD2884"/>
      <c r="AE2884"/>
    </row>
    <row r="2885" spans="1:31" x14ac:dyDescent="0.25">
      <c r="A2885" s="28" t="s">
        <v>13316</v>
      </c>
      <c r="B2885" s="28"/>
      <c r="C2885" s="28" t="s">
        <v>5714</v>
      </c>
      <c r="D2885" s="29">
        <v>10031</v>
      </c>
      <c r="E2885" s="224"/>
      <c r="F2885" s="224"/>
      <c r="G2885" s="224"/>
      <c r="H2885" s="224"/>
      <c r="I2885" s="224"/>
      <c r="J2885" s="224"/>
      <c r="K2885" s="224"/>
      <c r="L2885" s="224"/>
      <c r="M2885" s="133"/>
      <c r="V2885" s="3" t="s">
        <v>2896</v>
      </c>
      <c r="W2885" s="4">
        <v>7924</v>
      </c>
      <c r="AD2885"/>
      <c r="AE2885"/>
    </row>
    <row r="2886" spans="1:31" x14ac:dyDescent="0.25">
      <c r="A2886" s="28" t="s">
        <v>13317</v>
      </c>
      <c r="B2886" s="28"/>
      <c r="C2886" s="28" t="s">
        <v>5715</v>
      </c>
      <c r="D2886" s="29">
        <v>10022</v>
      </c>
      <c r="E2886" s="224"/>
      <c r="F2886" s="224"/>
      <c r="G2886" s="224"/>
      <c r="H2886" s="224"/>
      <c r="I2886" s="224"/>
      <c r="J2886" s="224"/>
      <c r="K2886" s="224"/>
      <c r="L2886" s="224"/>
      <c r="M2886" s="133"/>
      <c r="V2886" s="3" t="s">
        <v>2897</v>
      </c>
      <c r="W2886" s="4">
        <v>7925</v>
      </c>
      <c r="AD2886"/>
      <c r="AE2886"/>
    </row>
    <row r="2887" spans="1:31" x14ac:dyDescent="0.25">
      <c r="A2887" s="28" t="s">
        <v>13318</v>
      </c>
      <c r="B2887" s="28"/>
      <c r="C2887" s="28" t="s">
        <v>5716</v>
      </c>
      <c r="D2887" s="29">
        <v>10022</v>
      </c>
      <c r="E2887" s="224"/>
      <c r="F2887" s="224"/>
      <c r="G2887" s="224"/>
      <c r="H2887" s="224"/>
      <c r="I2887" s="224"/>
      <c r="J2887" s="224"/>
      <c r="K2887" s="224"/>
      <c r="L2887" s="224"/>
      <c r="M2887" s="133"/>
      <c r="V2887" s="3" t="s">
        <v>2898</v>
      </c>
      <c r="W2887" s="4">
        <v>7925</v>
      </c>
      <c r="AD2887"/>
      <c r="AE2887"/>
    </row>
    <row r="2888" spans="1:31" x14ac:dyDescent="0.25">
      <c r="A2888" s="28" t="s">
        <v>13319</v>
      </c>
      <c r="B2888" s="28"/>
      <c r="C2888" s="28" t="s">
        <v>5717</v>
      </c>
      <c r="D2888" s="29">
        <v>10022</v>
      </c>
      <c r="E2888" s="224"/>
      <c r="F2888" s="224"/>
      <c r="G2888" s="224"/>
      <c r="H2888" s="224"/>
      <c r="I2888" s="224"/>
      <c r="J2888" s="224"/>
      <c r="K2888" s="224"/>
      <c r="L2888" s="224"/>
      <c r="M2888" s="133"/>
      <c r="V2888" s="3" t="s">
        <v>2899</v>
      </c>
      <c r="W2888" s="4">
        <v>7925</v>
      </c>
      <c r="AD2888"/>
      <c r="AE2888"/>
    </row>
    <row r="2889" spans="1:31" x14ac:dyDescent="0.25">
      <c r="A2889" s="28" t="s">
        <v>13320</v>
      </c>
      <c r="B2889" s="28"/>
      <c r="C2889" s="28" t="s">
        <v>5718</v>
      </c>
      <c r="D2889" s="29">
        <v>10022</v>
      </c>
      <c r="E2889" s="224"/>
      <c r="F2889" s="224"/>
      <c r="G2889" s="224"/>
      <c r="H2889" s="224"/>
      <c r="I2889" s="224"/>
      <c r="J2889" s="224"/>
      <c r="K2889" s="224"/>
      <c r="L2889" s="224"/>
      <c r="M2889" s="133"/>
      <c r="V2889" s="3" t="s">
        <v>2900</v>
      </c>
      <c r="W2889" s="4">
        <v>7925</v>
      </c>
      <c r="AD2889"/>
      <c r="AE2889"/>
    </row>
    <row r="2890" spans="1:31" x14ac:dyDescent="0.25">
      <c r="A2890" s="28" t="s">
        <v>13321</v>
      </c>
      <c r="B2890" s="28"/>
      <c r="C2890" s="28" t="s">
        <v>5719</v>
      </c>
      <c r="D2890" s="29">
        <v>10034</v>
      </c>
      <c r="E2890" s="224"/>
      <c r="F2890" s="224"/>
      <c r="G2890" s="224"/>
      <c r="H2890" s="224"/>
      <c r="I2890" s="224"/>
      <c r="J2890" s="224"/>
      <c r="K2890" s="224"/>
      <c r="L2890" s="224"/>
      <c r="M2890" s="133"/>
      <c r="V2890" s="3" t="s">
        <v>2901</v>
      </c>
      <c r="W2890" s="4">
        <v>7925</v>
      </c>
      <c r="AD2890"/>
      <c r="AE2890"/>
    </row>
    <row r="2891" spans="1:31" x14ac:dyDescent="0.25">
      <c r="A2891" s="28" t="s">
        <v>13322</v>
      </c>
      <c r="B2891" s="28"/>
      <c r="C2891" s="28" t="s">
        <v>5720</v>
      </c>
      <c r="D2891" s="29">
        <v>10034</v>
      </c>
      <c r="E2891" s="224"/>
      <c r="F2891" s="224"/>
      <c r="G2891" s="224"/>
      <c r="H2891" s="224"/>
      <c r="I2891" s="224"/>
      <c r="J2891" s="224"/>
      <c r="K2891" s="224"/>
      <c r="L2891" s="224"/>
      <c r="M2891" s="133"/>
      <c r="V2891" s="3" t="s">
        <v>2902</v>
      </c>
      <c r="W2891" s="4">
        <v>7925</v>
      </c>
      <c r="AD2891"/>
      <c r="AE2891"/>
    </row>
    <row r="2892" spans="1:31" x14ac:dyDescent="0.25">
      <c r="A2892" s="28" t="s">
        <v>13323</v>
      </c>
      <c r="B2892" s="28"/>
      <c r="C2892" s="28" t="s">
        <v>5721</v>
      </c>
      <c r="D2892" s="29">
        <v>10041</v>
      </c>
      <c r="E2892" s="224"/>
      <c r="F2892" s="224"/>
      <c r="G2892" s="224"/>
      <c r="H2892" s="224"/>
      <c r="I2892" s="224"/>
      <c r="J2892" s="224"/>
      <c r="K2892" s="224"/>
      <c r="L2892" s="224"/>
      <c r="M2892" s="133"/>
      <c r="V2892" s="3" t="s">
        <v>2903</v>
      </c>
      <c r="W2892" s="4">
        <v>7925</v>
      </c>
      <c r="AD2892"/>
      <c r="AE2892"/>
    </row>
    <row r="2893" spans="1:31" x14ac:dyDescent="0.25">
      <c r="A2893" s="28" t="s">
        <v>13324</v>
      </c>
      <c r="B2893" s="28"/>
      <c r="C2893" s="28" t="s">
        <v>5722</v>
      </c>
      <c r="D2893" s="29">
        <v>10031</v>
      </c>
      <c r="E2893" s="224"/>
      <c r="F2893" s="224"/>
      <c r="G2893" s="224"/>
      <c r="H2893" s="224"/>
      <c r="I2893" s="224"/>
      <c r="J2893" s="224"/>
      <c r="K2893" s="224"/>
      <c r="L2893" s="224"/>
      <c r="M2893" s="133"/>
      <c r="V2893" s="3" t="s">
        <v>2904</v>
      </c>
      <c r="W2893" s="4">
        <v>7925</v>
      </c>
      <c r="AD2893"/>
      <c r="AE2893"/>
    </row>
    <row r="2894" spans="1:31" x14ac:dyDescent="0.25">
      <c r="A2894" s="28" t="s">
        <v>13325</v>
      </c>
      <c r="B2894" s="28"/>
      <c r="C2894" s="28" t="s">
        <v>5723</v>
      </c>
      <c r="D2894" s="29">
        <v>10037</v>
      </c>
      <c r="E2894" s="224"/>
      <c r="F2894" s="224"/>
      <c r="G2894" s="224"/>
      <c r="H2894" s="224"/>
      <c r="I2894" s="224"/>
      <c r="J2894" s="224"/>
      <c r="K2894" s="224"/>
      <c r="L2894" s="224"/>
      <c r="M2894" s="133"/>
      <c r="V2894" s="3" t="s">
        <v>2905</v>
      </c>
      <c r="W2894" s="4">
        <v>7925</v>
      </c>
      <c r="AD2894"/>
      <c r="AE2894"/>
    </row>
    <row r="2895" spans="1:31" x14ac:dyDescent="0.25">
      <c r="A2895" s="28" t="s">
        <v>13326</v>
      </c>
      <c r="B2895" s="28"/>
      <c r="C2895" s="28" t="s">
        <v>5724</v>
      </c>
      <c r="D2895" s="29">
        <v>10037</v>
      </c>
      <c r="E2895" s="224"/>
      <c r="F2895" s="224"/>
      <c r="G2895" s="224"/>
      <c r="H2895" s="224"/>
      <c r="I2895" s="224"/>
      <c r="J2895" s="224"/>
      <c r="K2895" s="224"/>
      <c r="L2895" s="224"/>
      <c r="M2895" s="133"/>
      <c r="V2895" s="3" t="s">
        <v>2906</v>
      </c>
      <c r="W2895" s="4">
        <v>7925</v>
      </c>
      <c r="AD2895"/>
      <c r="AE2895"/>
    </row>
    <row r="2896" spans="1:31" x14ac:dyDescent="0.25">
      <c r="A2896" s="28" t="s">
        <v>13327</v>
      </c>
      <c r="B2896" s="28"/>
      <c r="C2896" s="28" t="s">
        <v>5725</v>
      </c>
      <c r="D2896" s="29">
        <v>10038</v>
      </c>
      <c r="E2896" s="224"/>
      <c r="F2896" s="224"/>
      <c r="G2896" s="224"/>
      <c r="H2896" s="224"/>
      <c r="I2896" s="224"/>
      <c r="J2896" s="224"/>
      <c r="K2896" s="224"/>
      <c r="L2896" s="224"/>
      <c r="M2896" s="133"/>
      <c r="V2896" s="3" t="s">
        <v>2907</v>
      </c>
      <c r="W2896" s="4">
        <v>7925</v>
      </c>
      <c r="AD2896"/>
      <c r="AE2896"/>
    </row>
    <row r="2897" spans="1:31" x14ac:dyDescent="0.25">
      <c r="A2897" s="28" t="s">
        <v>13328</v>
      </c>
      <c r="B2897" s="28"/>
      <c r="C2897" s="28" t="s">
        <v>5726</v>
      </c>
      <c r="D2897" s="29">
        <v>10038</v>
      </c>
      <c r="E2897" s="224"/>
      <c r="F2897" s="224"/>
      <c r="G2897" s="224"/>
      <c r="H2897" s="224"/>
      <c r="I2897" s="224"/>
      <c r="J2897" s="224"/>
      <c r="K2897" s="224"/>
      <c r="L2897" s="224"/>
      <c r="M2897" s="133"/>
      <c r="V2897" s="3" t="s">
        <v>2908</v>
      </c>
      <c r="W2897" s="4">
        <v>7925</v>
      </c>
      <c r="AD2897"/>
      <c r="AE2897"/>
    </row>
    <row r="2898" spans="1:31" x14ac:dyDescent="0.25">
      <c r="A2898" s="28" t="s">
        <v>13329</v>
      </c>
      <c r="B2898" s="28"/>
      <c r="C2898" s="28" t="s">
        <v>5727</v>
      </c>
      <c r="D2898" s="29">
        <v>10034</v>
      </c>
      <c r="E2898" s="224"/>
      <c r="F2898" s="224"/>
      <c r="G2898" s="224"/>
      <c r="H2898" s="224"/>
      <c r="I2898" s="224"/>
      <c r="J2898" s="224"/>
      <c r="K2898" s="224"/>
      <c r="L2898" s="224"/>
      <c r="M2898" s="133"/>
      <c r="V2898" s="3" t="s">
        <v>2909</v>
      </c>
      <c r="W2898" s="4">
        <v>7925</v>
      </c>
      <c r="AD2898"/>
      <c r="AE2898"/>
    </row>
    <row r="2899" spans="1:31" x14ac:dyDescent="0.25">
      <c r="A2899" s="28" t="s">
        <v>13330</v>
      </c>
      <c r="B2899" s="28"/>
      <c r="C2899" s="28" t="s">
        <v>5728</v>
      </c>
      <c r="D2899" s="29">
        <v>10042</v>
      </c>
      <c r="E2899" s="224"/>
      <c r="F2899" s="224"/>
      <c r="G2899" s="224"/>
      <c r="H2899" s="224"/>
      <c r="I2899" s="224"/>
      <c r="J2899" s="224"/>
      <c r="K2899" s="224"/>
      <c r="L2899" s="224"/>
      <c r="M2899" s="133"/>
      <c r="V2899" s="3" t="s">
        <v>2910</v>
      </c>
      <c r="W2899" s="4">
        <v>7925</v>
      </c>
      <c r="AD2899"/>
      <c r="AE2899"/>
    </row>
    <row r="2900" spans="1:31" x14ac:dyDescent="0.25">
      <c r="A2900" s="28" t="s">
        <v>13331</v>
      </c>
      <c r="B2900" s="28"/>
      <c r="C2900" s="28" t="s">
        <v>5729</v>
      </c>
      <c r="D2900" s="29">
        <v>10052</v>
      </c>
      <c r="E2900" s="224"/>
      <c r="F2900" s="224"/>
      <c r="G2900" s="224"/>
      <c r="H2900" s="224"/>
      <c r="I2900" s="224"/>
      <c r="J2900" s="224"/>
      <c r="K2900" s="224"/>
      <c r="L2900" s="224"/>
      <c r="M2900" s="133"/>
      <c r="V2900" s="3" t="s">
        <v>2911</v>
      </c>
      <c r="W2900" s="4">
        <v>7925</v>
      </c>
      <c r="AD2900"/>
      <c r="AE2900"/>
    </row>
    <row r="2901" spans="1:31" x14ac:dyDescent="0.25">
      <c r="A2901" s="28" t="s">
        <v>13332</v>
      </c>
      <c r="B2901" s="28"/>
      <c r="C2901" s="28" t="s">
        <v>5730</v>
      </c>
      <c r="D2901" s="29">
        <v>10038</v>
      </c>
      <c r="E2901" s="224"/>
      <c r="F2901" s="224"/>
      <c r="G2901" s="224"/>
      <c r="H2901" s="224"/>
      <c r="I2901" s="224"/>
      <c r="J2901" s="224"/>
      <c r="K2901" s="224"/>
      <c r="L2901" s="224"/>
      <c r="M2901" s="133"/>
      <c r="V2901" s="3" t="s">
        <v>2912</v>
      </c>
      <c r="W2901" s="4">
        <v>7925</v>
      </c>
      <c r="AD2901"/>
      <c r="AE2901"/>
    </row>
    <row r="2902" spans="1:31" x14ac:dyDescent="0.25">
      <c r="A2902" s="28" t="s">
        <v>13333</v>
      </c>
      <c r="B2902" s="28"/>
      <c r="C2902" s="28" t="s">
        <v>5731</v>
      </c>
      <c r="D2902" s="29">
        <v>10038</v>
      </c>
      <c r="E2902" s="224"/>
      <c r="F2902" s="224"/>
      <c r="G2902" s="224"/>
      <c r="H2902" s="224"/>
      <c r="I2902" s="224"/>
      <c r="J2902" s="224"/>
      <c r="K2902" s="224"/>
      <c r="L2902" s="224"/>
      <c r="M2902" s="133"/>
      <c r="V2902" s="3" t="s">
        <v>2913</v>
      </c>
      <c r="W2902" s="4">
        <v>7925</v>
      </c>
      <c r="AD2902"/>
      <c r="AE2902"/>
    </row>
    <row r="2903" spans="1:31" x14ac:dyDescent="0.25">
      <c r="A2903" s="28" t="s">
        <v>13334</v>
      </c>
      <c r="B2903" s="28"/>
      <c r="C2903" s="28" t="s">
        <v>5732</v>
      </c>
      <c r="D2903" s="29">
        <v>9988</v>
      </c>
      <c r="E2903" s="224"/>
      <c r="F2903" s="224"/>
      <c r="G2903" s="224"/>
      <c r="H2903" s="224"/>
      <c r="I2903" s="224"/>
      <c r="J2903" s="224"/>
      <c r="K2903" s="224"/>
      <c r="L2903" s="224"/>
      <c r="M2903" s="133"/>
      <c r="V2903" s="3" t="s">
        <v>2914</v>
      </c>
      <c r="W2903" s="4">
        <v>7925</v>
      </c>
      <c r="AD2903"/>
      <c r="AE2903"/>
    </row>
    <row r="2904" spans="1:31" x14ac:dyDescent="0.25">
      <c r="A2904" s="28" t="s">
        <v>13335</v>
      </c>
      <c r="B2904" s="28"/>
      <c r="C2904" s="28" t="s">
        <v>5733</v>
      </c>
      <c r="D2904" s="29">
        <v>9988</v>
      </c>
      <c r="E2904" s="224"/>
      <c r="F2904" s="224"/>
      <c r="G2904" s="224"/>
      <c r="H2904" s="224"/>
      <c r="I2904" s="224"/>
      <c r="J2904" s="224"/>
      <c r="K2904" s="224"/>
      <c r="L2904" s="224"/>
      <c r="M2904" s="133"/>
      <c r="V2904" s="3" t="s">
        <v>2915</v>
      </c>
      <c r="W2904" s="4">
        <v>7925</v>
      </c>
      <c r="AD2904"/>
      <c r="AE2904"/>
    </row>
    <row r="2905" spans="1:31" x14ac:dyDescent="0.25">
      <c r="A2905" s="28" t="s">
        <v>13336</v>
      </c>
      <c r="B2905" s="28"/>
      <c r="C2905" s="28" t="s">
        <v>5734</v>
      </c>
      <c r="D2905" s="29">
        <v>9984</v>
      </c>
      <c r="E2905" s="224"/>
      <c r="F2905" s="224"/>
      <c r="G2905" s="224"/>
      <c r="H2905" s="224"/>
      <c r="I2905" s="224"/>
      <c r="J2905" s="224"/>
      <c r="K2905" s="224"/>
      <c r="L2905" s="224"/>
      <c r="M2905" s="133"/>
      <c r="V2905" s="3" t="s">
        <v>2916</v>
      </c>
      <c r="W2905" s="4">
        <v>7925</v>
      </c>
      <c r="AD2905"/>
      <c r="AE2905"/>
    </row>
    <row r="2906" spans="1:31" x14ac:dyDescent="0.25">
      <c r="A2906" s="28" t="s">
        <v>13337</v>
      </c>
      <c r="B2906" s="28"/>
      <c r="C2906" s="28" t="s">
        <v>5735</v>
      </c>
      <c r="D2906" s="29">
        <v>10021</v>
      </c>
      <c r="E2906" s="224"/>
      <c r="F2906" s="224"/>
      <c r="G2906" s="224"/>
      <c r="H2906" s="224"/>
      <c r="I2906" s="224"/>
      <c r="J2906" s="224"/>
      <c r="K2906" s="224"/>
      <c r="L2906" s="224"/>
      <c r="M2906" s="133"/>
      <c r="V2906" s="3" t="s">
        <v>2917</v>
      </c>
      <c r="W2906" s="4">
        <v>7925</v>
      </c>
      <c r="AD2906"/>
      <c r="AE2906"/>
    </row>
    <row r="2907" spans="1:31" x14ac:dyDescent="0.25">
      <c r="A2907" s="28" t="s">
        <v>13338</v>
      </c>
      <c r="B2907" s="28"/>
      <c r="C2907" s="28" t="s">
        <v>5736</v>
      </c>
      <c r="D2907" s="29">
        <v>10000</v>
      </c>
      <c r="E2907" s="224"/>
      <c r="F2907" s="224"/>
      <c r="G2907" s="224"/>
      <c r="H2907" s="224"/>
      <c r="I2907" s="224"/>
      <c r="J2907" s="224"/>
      <c r="K2907" s="224"/>
      <c r="L2907" s="224"/>
      <c r="M2907" s="133"/>
      <c r="V2907" s="3" t="s">
        <v>2918</v>
      </c>
      <c r="W2907" s="4">
        <v>7925</v>
      </c>
      <c r="AD2907"/>
      <c r="AE2907"/>
    </row>
    <row r="2908" spans="1:31" x14ac:dyDescent="0.25">
      <c r="A2908" s="28" t="s">
        <v>13339</v>
      </c>
      <c r="B2908" s="28"/>
      <c r="C2908" s="28" t="s">
        <v>5737</v>
      </c>
      <c r="D2908" s="29">
        <v>10000</v>
      </c>
      <c r="E2908" s="224"/>
      <c r="F2908" s="224"/>
      <c r="G2908" s="224"/>
      <c r="H2908" s="224"/>
      <c r="I2908" s="224"/>
      <c r="J2908" s="224"/>
      <c r="K2908" s="224"/>
      <c r="L2908" s="224"/>
      <c r="M2908" s="133"/>
      <c r="V2908" s="3" t="s">
        <v>2919</v>
      </c>
      <c r="W2908" s="4">
        <v>7925</v>
      </c>
      <c r="AD2908"/>
      <c r="AE2908"/>
    </row>
    <row r="2909" spans="1:31" x14ac:dyDescent="0.25">
      <c r="A2909" s="28" t="s">
        <v>13340</v>
      </c>
      <c r="B2909" s="28"/>
      <c r="C2909" s="28" t="s">
        <v>5738</v>
      </c>
      <c r="D2909" s="29">
        <v>10000</v>
      </c>
      <c r="E2909" s="224"/>
      <c r="F2909" s="224"/>
      <c r="G2909" s="224"/>
      <c r="H2909" s="224"/>
      <c r="I2909" s="224"/>
      <c r="J2909" s="224"/>
      <c r="K2909" s="224"/>
      <c r="L2909" s="224"/>
      <c r="M2909" s="133"/>
      <c r="V2909" s="3" t="s">
        <v>2920</v>
      </c>
      <c r="W2909" s="4">
        <v>7925</v>
      </c>
      <c r="AD2909"/>
      <c r="AE2909"/>
    </row>
    <row r="2910" spans="1:31" x14ac:dyDescent="0.25">
      <c r="A2910" s="28" t="s">
        <v>13341</v>
      </c>
      <c r="B2910" s="28"/>
      <c r="C2910" s="28" t="s">
        <v>5739</v>
      </c>
      <c r="D2910" s="29">
        <v>10002</v>
      </c>
      <c r="E2910" s="224"/>
      <c r="F2910" s="224"/>
      <c r="G2910" s="224"/>
      <c r="H2910" s="224"/>
      <c r="I2910" s="224"/>
      <c r="J2910" s="224"/>
      <c r="K2910" s="224"/>
      <c r="L2910" s="224"/>
      <c r="M2910" s="133"/>
      <c r="V2910" s="3" t="s">
        <v>2921</v>
      </c>
      <c r="W2910" s="4">
        <v>7925</v>
      </c>
      <c r="AD2910"/>
      <c r="AE2910"/>
    </row>
    <row r="2911" spans="1:31" x14ac:dyDescent="0.25">
      <c r="A2911" s="28" t="s">
        <v>13342</v>
      </c>
      <c r="B2911" s="28"/>
      <c r="C2911" s="28" t="s">
        <v>5740</v>
      </c>
      <c r="D2911" s="29">
        <v>10002</v>
      </c>
      <c r="E2911" s="224"/>
      <c r="F2911" s="224"/>
      <c r="G2911" s="224"/>
      <c r="H2911" s="224"/>
      <c r="I2911" s="224"/>
      <c r="J2911" s="224"/>
      <c r="K2911" s="224"/>
      <c r="L2911" s="224"/>
      <c r="M2911" s="133"/>
      <c r="V2911" s="3" t="s">
        <v>2922</v>
      </c>
      <c r="W2911" s="4">
        <v>7925</v>
      </c>
      <c r="AD2911"/>
      <c r="AE2911"/>
    </row>
    <row r="2912" spans="1:31" x14ac:dyDescent="0.25">
      <c r="A2912" s="28" t="s">
        <v>13343</v>
      </c>
      <c r="B2912" s="28"/>
      <c r="C2912" s="28" t="s">
        <v>5741</v>
      </c>
      <c r="D2912" s="29">
        <v>9978</v>
      </c>
      <c r="E2912" s="224"/>
      <c r="F2912" s="224"/>
      <c r="G2912" s="224"/>
      <c r="H2912" s="224"/>
      <c r="I2912" s="224"/>
      <c r="J2912" s="224"/>
      <c r="K2912" s="224"/>
      <c r="L2912" s="224"/>
      <c r="M2912" s="133"/>
      <c r="V2912" s="3" t="s">
        <v>2923</v>
      </c>
      <c r="W2912" s="4">
        <v>7925</v>
      </c>
      <c r="AD2912"/>
      <c r="AE2912"/>
    </row>
    <row r="2913" spans="1:31" x14ac:dyDescent="0.25">
      <c r="A2913" s="28" t="s">
        <v>13344</v>
      </c>
      <c r="B2913" s="28"/>
      <c r="C2913" s="28" t="s">
        <v>5742</v>
      </c>
      <c r="D2913" s="29">
        <v>9990</v>
      </c>
      <c r="E2913" s="224"/>
      <c r="F2913" s="224"/>
      <c r="G2913" s="224"/>
      <c r="H2913" s="224"/>
      <c r="I2913" s="224"/>
      <c r="J2913" s="224"/>
      <c r="K2913" s="224"/>
      <c r="L2913" s="224"/>
      <c r="M2913" s="133"/>
      <c r="V2913" s="3" t="s">
        <v>2924</v>
      </c>
      <c r="W2913" s="4">
        <v>7925</v>
      </c>
      <c r="AD2913"/>
      <c r="AE2913"/>
    </row>
    <row r="2914" spans="1:31" x14ac:dyDescent="0.25">
      <c r="A2914" s="28" t="s">
        <v>13345</v>
      </c>
      <c r="B2914" s="28"/>
      <c r="C2914" s="28" t="s">
        <v>5743</v>
      </c>
      <c r="D2914" s="29">
        <v>10000</v>
      </c>
      <c r="E2914" s="224"/>
      <c r="F2914" s="224"/>
      <c r="G2914" s="224"/>
      <c r="H2914" s="224"/>
      <c r="I2914" s="224"/>
      <c r="J2914" s="224"/>
      <c r="K2914" s="224"/>
      <c r="L2914" s="224"/>
      <c r="M2914" s="133"/>
      <c r="V2914" s="3" t="s">
        <v>2925</v>
      </c>
      <c r="W2914" s="4">
        <v>7925</v>
      </c>
      <c r="AD2914"/>
      <c r="AE2914"/>
    </row>
    <row r="2915" spans="1:31" x14ac:dyDescent="0.25">
      <c r="A2915" s="28" t="s">
        <v>13346</v>
      </c>
      <c r="B2915" s="28"/>
      <c r="C2915" s="28" t="s">
        <v>5744</v>
      </c>
      <c r="D2915" s="29">
        <v>9964</v>
      </c>
      <c r="E2915" s="224"/>
      <c r="F2915" s="224"/>
      <c r="G2915" s="224"/>
      <c r="H2915" s="224"/>
      <c r="I2915" s="224"/>
      <c r="J2915" s="224"/>
      <c r="K2915" s="224"/>
      <c r="L2915" s="224"/>
      <c r="M2915" s="133"/>
      <c r="V2915" s="3" t="s">
        <v>2926</v>
      </c>
      <c r="W2915" s="4">
        <v>7925</v>
      </c>
      <c r="AD2915"/>
      <c r="AE2915"/>
    </row>
    <row r="2916" spans="1:31" x14ac:dyDescent="0.25">
      <c r="A2916" s="28" t="s">
        <v>13347</v>
      </c>
      <c r="B2916" s="28"/>
      <c r="C2916" s="28" t="s">
        <v>5745</v>
      </c>
      <c r="D2916" s="29">
        <v>9964</v>
      </c>
      <c r="E2916" s="224"/>
      <c r="F2916" s="224"/>
      <c r="G2916" s="224"/>
      <c r="H2916" s="224"/>
      <c r="I2916" s="224"/>
      <c r="J2916" s="224"/>
      <c r="K2916" s="224"/>
      <c r="L2916" s="224"/>
      <c r="M2916" s="133"/>
      <c r="V2916" s="3" t="s">
        <v>2927</v>
      </c>
      <c r="W2916" s="4">
        <v>7925</v>
      </c>
      <c r="AD2916"/>
      <c r="AE2916"/>
    </row>
    <row r="2917" spans="1:31" x14ac:dyDescent="0.25">
      <c r="A2917" s="28" t="s">
        <v>13348</v>
      </c>
      <c r="B2917" s="28"/>
      <c r="C2917" s="28" t="s">
        <v>5746</v>
      </c>
      <c r="D2917" s="29">
        <v>9901</v>
      </c>
      <c r="E2917" s="224"/>
      <c r="F2917" s="224"/>
      <c r="G2917" s="224"/>
      <c r="H2917" s="224"/>
      <c r="I2917" s="224"/>
      <c r="J2917" s="224"/>
      <c r="K2917" s="224"/>
      <c r="L2917" s="224"/>
      <c r="M2917" s="133"/>
      <c r="V2917" s="3" t="s">
        <v>2928</v>
      </c>
      <c r="W2917" s="4">
        <v>7925</v>
      </c>
      <c r="AD2917"/>
      <c r="AE2917"/>
    </row>
    <row r="2918" spans="1:31" x14ac:dyDescent="0.25">
      <c r="A2918" s="28" t="s">
        <v>13349</v>
      </c>
      <c r="B2918" s="28"/>
      <c r="C2918" s="28" t="s">
        <v>5747</v>
      </c>
      <c r="D2918" s="29">
        <v>9901</v>
      </c>
      <c r="E2918" s="224"/>
      <c r="F2918" s="224"/>
      <c r="G2918" s="224"/>
      <c r="H2918" s="224"/>
      <c r="I2918" s="224"/>
      <c r="J2918" s="224"/>
      <c r="K2918" s="224"/>
      <c r="L2918" s="224"/>
      <c r="M2918" s="133"/>
      <c r="V2918" s="3" t="s">
        <v>2929</v>
      </c>
      <c r="W2918" s="4">
        <v>7925</v>
      </c>
      <c r="AD2918"/>
      <c r="AE2918"/>
    </row>
    <row r="2919" spans="1:31" x14ac:dyDescent="0.25">
      <c r="A2919" s="28" t="s">
        <v>13350</v>
      </c>
      <c r="B2919" s="28"/>
      <c r="C2919" s="28" t="s">
        <v>5748</v>
      </c>
      <c r="D2919" s="29">
        <v>9899</v>
      </c>
      <c r="E2919" s="224"/>
      <c r="F2919" s="224"/>
      <c r="G2919" s="224"/>
      <c r="H2919" s="224"/>
      <c r="I2919" s="224"/>
      <c r="J2919" s="224"/>
      <c r="K2919" s="224"/>
      <c r="L2919" s="224"/>
      <c r="M2919" s="133"/>
      <c r="V2919" s="3" t="s">
        <v>2930</v>
      </c>
      <c r="W2919" s="4">
        <v>7925</v>
      </c>
      <c r="AD2919"/>
      <c r="AE2919"/>
    </row>
    <row r="2920" spans="1:31" x14ac:dyDescent="0.25">
      <c r="A2920" s="28" t="s">
        <v>13351</v>
      </c>
      <c r="B2920" s="28"/>
      <c r="C2920" s="28" t="s">
        <v>5749</v>
      </c>
      <c r="D2920" s="29">
        <v>9901</v>
      </c>
      <c r="E2920" s="224"/>
      <c r="F2920" s="224"/>
      <c r="G2920" s="224"/>
      <c r="H2920" s="224"/>
      <c r="I2920" s="224"/>
      <c r="J2920" s="224"/>
      <c r="K2920" s="224"/>
      <c r="L2920" s="224"/>
      <c r="M2920" s="133"/>
      <c r="V2920" s="3" t="s">
        <v>2931</v>
      </c>
      <c r="W2920" s="4">
        <v>7925</v>
      </c>
      <c r="AD2920"/>
      <c r="AE2920"/>
    </row>
    <row r="2921" spans="1:31" x14ac:dyDescent="0.25">
      <c r="A2921" s="28" t="s">
        <v>13352</v>
      </c>
      <c r="B2921" s="28"/>
      <c r="C2921" s="28" t="s">
        <v>5750</v>
      </c>
      <c r="D2921" s="29">
        <v>9866</v>
      </c>
      <c r="E2921" s="224"/>
      <c r="F2921" s="224"/>
      <c r="G2921" s="224"/>
      <c r="H2921" s="224"/>
      <c r="I2921" s="224"/>
      <c r="J2921" s="224"/>
      <c r="K2921" s="224"/>
      <c r="L2921" s="224"/>
      <c r="M2921" s="133"/>
      <c r="V2921" s="3" t="s">
        <v>2932</v>
      </c>
      <c r="W2921" s="4">
        <v>7925</v>
      </c>
      <c r="AD2921"/>
      <c r="AE2921"/>
    </row>
    <row r="2922" spans="1:31" x14ac:dyDescent="0.25">
      <c r="A2922" s="28" t="s">
        <v>13353</v>
      </c>
      <c r="B2922" s="28"/>
      <c r="C2922" s="28" t="s">
        <v>5751</v>
      </c>
      <c r="D2922" s="29">
        <v>9834</v>
      </c>
      <c r="E2922" s="224"/>
      <c r="F2922" s="224"/>
      <c r="G2922" s="224"/>
      <c r="H2922" s="224"/>
      <c r="I2922" s="224"/>
      <c r="J2922" s="224"/>
      <c r="K2922" s="224"/>
      <c r="L2922" s="224"/>
      <c r="M2922" s="133"/>
      <c r="V2922" s="3" t="s">
        <v>2933</v>
      </c>
      <c r="W2922" s="4">
        <v>7925</v>
      </c>
      <c r="AD2922"/>
      <c r="AE2922"/>
    </row>
    <row r="2923" spans="1:31" x14ac:dyDescent="0.25">
      <c r="A2923" s="28" t="s">
        <v>13354</v>
      </c>
      <c r="B2923" s="28"/>
      <c r="C2923" s="28" t="s">
        <v>5752</v>
      </c>
      <c r="D2923" s="29">
        <v>9834</v>
      </c>
      <c r="E2923" s="224"/>
      <c r="F2923" s="224"/>
      <c r="G2923" s="224"/>
      <c r="H2923" s="224"/>
      <c r="I2923" s="224"/>
      <c r="J2923" s="224"/>
      <c r="K2923" s="224"/>
      <c r="L2923" s="224"/>
      <c r="M2923" s="133"/>
      <c r="V2923" s="3" t="s">
        <v>2934</v>
      </c>
      <c r="W2923" s="4">
        <v>7925</v>
      </c>
      <c r="AD2923"/>
      <c r="AE2923"/>
    </row>
    <row r="2924" spans="1:31" x14ac:dyDescent="0.25">
      <c r="A2924" s="28" t="s">
        <v>13355</v>
      </c>
      <c r="B2924" s="28"/>
      <c r="C2924" s="28" t="s">
        <v>5753</v>
      </c>
      <c r="D2924" s="29">
        <v>9834</v>
      </c>
      <c r="E2924" s="224"/>
      <c r="F2924" s="224"/>
      <c r="G2924" s="224"/>
      <c r="H2924" s="224"/>
      <c r="I2924" s="224"/>
      <c r="J2924" s="224"/>
      <c r="K2924" s="224"/>
      <c r="L2924" s="224"/>
      <c r="M2924" s="133"/>
      <c r="V2924" s="3" t="s">
        <v>2935</v>
      </c>
      <c r="W2924" s="4">
        <v>7925</v>
      </c>
      <c r="AD2924"/>
      <c r="AE2924"/>
    </row>
    <row r="2925" spans="1:31" x14ac:dyDescent="0.25">
      <c r="A2925" s="28" t="s">
        <v>13356</v>
      </c>
      <c r="B2925" s="28"/>
      <c r="C2925" s="28" t="s">
        <v>5754</v>
      </c>
      <c r="D2925" s="29">
        <v>9834</v>
      </c>
      <c r="E2925" s="224"/>
      <c r="F2925" s="224"/>
      <c r="G2925" s="224"/>
      <c r="H2925" s="224"/>
      <c r="I2925" s="224"/>
      <c r="J2925" s="224"/>
      <c r="K2925" s="224"/>
      <c r="L2925" s="224"/>
      <c r="M2925" s="133"/>
      <c r="V2925" s="3" t="s">
        <v>2936</v>
      </c>
      <c r="W2925" s="4">
        <v>7925</v>
      </c>
      <c r="AD2925"/>
      <c r="AE2925"/>
    </row>
    <row r="2926" spans="1:31" x14ac:dyDescent="0.25">
      <c r="A2926" s="28" t="s">
        <v>13357</v>
      </c>
      <c r="B2926" s="28"/>
      <c r="C2926" s="28" t="s">
        <v>5755</v>
      </c>
      <c r="D2926" s="29">
        <v>9834</v>
      </c>
      <c r="E2926" s="224"/>
      <c r="F2926" s="224"/>
      <c r="G2926" s="224"/>
      <c r="H2926" s="224"/>
      <c r="I2926" s="224"/>
      <c r="J2926" s="224"/>
      <c r="K2926" s="224"/>
      <c r="L2926" s="224"/>
      <c r="M2926" s="133"/>
      <c r="V2926" s="3" t="s">
        <v>2937</v>
      </c>
      <c r="W2926" s="4">
        <v>7925</v>
      </c>
      <c r="AD2926"/>
      <c r="AE2926"/>
    </row>
    <row r="2927" spans="1:31" x14ac:dyDescent="0.25">
      <c r="A2927" s="28" t="s">
        <v>13358</v>
      </c>
      <c r="B2927" s="28"/>
      <c r="C2927" s="28" t="s">
        <v>5756</v>
      </c>
      <c r="D2927" s="29">
        <v>9834</v>
      </c>
      <c r="E2927" s="224"/>
      <c r="F2927" s="224"/>
      <c r="G2927" s="224"/>
      <c r="H2927" s="224"/>
      <c r="I2927" s="224"/>
      <c r="J2927" s="224"/>
      <c r="K2927" s="224"/>
      <c r="L2927" s="224"/>
      <c r="M2927" s="133"/>
      <c r="V2927" s="3" t="s">
        <v>2938</v>
      </c>
      <c r="W2927" s="4">
        <v>7925</v>
      </c>
      <c r="AD2927"/>
      <c r="AE2927"/>
    </row>
    <row r="2928" spans="1:31" x14ac:dyDescent="0.25">
      <c r="A2928" s="28" t="s">
        <v>13359</v>
      </c>
      <c r="B2928" s="28"/>
      <c r="C2928" s="28" t="s">
        <v>5757</v>
      </c>
      <c r="D2928" s="29">
        <v>9834</v>
      </c>
      <c r="E2928" s="224"/>
      <c r="F2928" s="224"/>
      <c r="G2928" s="224"/>
      <c r="H2928" s="224"/>
      <c r="I2928" s="224"/>
      <c r="J2928" s="224"/>
      <c r="K2928" s="224"/>
      <c r="L2928" s="224"/>
      <c r="M2928" s="133"/>
      <c r="V2928" s="3" t="s">
        <v>2939</v>
      </c>
      <c r="W2928" s="4">
        <v>7925</v>
      </c>
      <c r="AD2928"/>
      <c r="AE2928"/>
    </row>
    <row r="2929" spans="1:31" x14ac:dyDescent="0.25">
      <c r="A2929" s="28" t="s">
        <v>13360</v>
      </c>
      <c r="B2929" s="28"/>
      <c r="C2929" s="28" t="s">
        <v>5758</v>
      </c>
      <c r="D2929" s="29">
        <v>9998</v>
      </c>
      <c r="E2929" s="224"/>
      <c r="F2929" s="224"/>
      <c r="G2929" s="224"/>
      <c r="H2929" s="224"/>
      <c r="I2929" s="224"/>
      <c r="J2929" s="224"/>
      <c r="K2929" s="224"/>
      <c r="L2929" s="224"/>
      <c r="M2929" s="133"/>
      <c r="V2929" s="3" t="s">
        <v>2940</v>
      </c>
      <c r="W2929" s="4">
        <v>7925</v>
      </c>
      <c r="AD2929"/>
      <c r="AE2929"/>
    </row>
    <row r="2930" spans="1:31" x14ac:dyDescent="0.25">
      <c r="A2930" s="28" t="s">
        <v>13361</v>
      </c>
      <c r="B2930" s="28"/>
      <c r="C2930" s="28" t="s">
        <v>5759</v>
      </c>
      <c r="D2930" s="29">
        <v>9998</v>
      </c>
      <c r="E2930" s="224"/>
      <c r="F2930" s="224"/>
      <c r="G2930" s="224"/>
      <c r="H2930" s="224"/>
      <c r="I2930" s="224"/>
      <c r="J2930" s="224"/>
      <c r="K2930" s="224"/>
      <c r="L2930" s="224"/>
      <c r="M2930" s="133"/>
      <c r="V2930" s="3" t="s">
        <v>2941</v>
      </c>
      <c r="W2930" s="4">
        <v>7925</v>
      </c>
      <c r="AD2930"/>
      <c r="AE2930"/>
    </row>
    <row r="2931" spans="1:31" x14ac:dyDescent="0.25">
      <c r="A2931" s="28" t="s">
        <v>13362</v>
      </c>
      <c r="B2931" s="28"/>
      <c r="C2931" s="28" t="s">
        <v>5760</v>
      </c>
      <c r="D2931" s="29">
        <v>9974</v>
      </c>
      <c r="E2931" s="224"/>
      <c r="F2931" s="224"/>
      <c r="G2931" s="224"/>
      <c r="H2931" s="224"/>
      <c r="I2931" s="224"/>
      <c r="J2931" s="224"/>
      <c r="K2931" s="224"/>
      <c r="L2931" s="224"/>
      <c r="M2931" s="133"/>
      <c r="V2931" s="3" t="s">
        <v>2942</v>
      </c>
      <c r="W2931" s="4">
        <v>7925</v>
      </c>
      <c r="AD2931"/>
      <c r="AE2931"/>
    </row>
    <row r="2932" spans="1:31" x14ac:dyDescent="0.25">
      <c r="A2932" s="28" t="s">
        <v>13363</v>
      </c>
      <c r="B2932" s="28"/>
      <c r="C2932" s="28" t="s">
        <v>5761</v>
      </c>
      <c r="D2932" s="29">
        <v>9974</v>
      </c>
      <c r="E2932" s="224"/>
      <c r="F2932" s="224"/>
      <c r="G2932" s="224"/>
      <c r="H2932" s="224"/>
      <c r="I2932" s="224"/>
      <c r="J2932" s="224"/>
      <c r="K2932" s="224"/>
      <c r="L2932" s="224"/>
      <c r="M2932" s="133"/>
      <c r="V2932" s="3" t="s">
        <v>2943</v>
      </c>
      <c r="W2932" s="4">
        <v>7925</v>
      </c>
      <c r="AD2932"/>
      <c r="AE2932"/>
    </row>
    <row r="2933" spans="1:31" x14ac:dyDescent="0.25">
      <c r="A2933" s="28" t="s">
        <v>13364</v>
      </c>
      <c r="B2933" s="28"/>
      <c r="C2933" s="28" t="s">
        <v>5762</v>
      </c>
      <c r="D2933" s="29">
        <v>9968</v>
      </c>
      <c r="E2933" s="224"/>
      <c r="F2933" s="224"/>
      <c r="G2933" s="224"/>
      <c r="H2933" s="224"/>
      <c r="I2933" s="224"/>
      <c r="J2933" s="224"/>
      <c r="K2933" s="224"/>
      <c r="L2933" s="224"/>
      <c r="M2933" s="133"/>
      <c r="V2933" s="3" t="s">
        <v>2944</v>
      </c>
      <c r="W2933" s="4">
        <v>7925</v>
      </c>
      <c r="AD2933"/>
      <c r="AE2933"/>
    </row>
    <row r="2934" spans="1:31" x14ac:dyDescent="0.25">
      <c r="A2934" s="28" t="s">
        <v>13365</v>
      </c>
      <c r="B2934" s="28"/>
      <c r="C2934" s="28" t="s">
        <v>5763</v>
      </c>
      <c r="D2934" s="29">
        <v>9960</v>
      </c>
      <c r="E2934" s="224"/>
      <c r="F2934" s="224"/>
      <c r="G2934" s="224"/>
      <c r="H2934" s="224"/>
      <c r="I2934" s="224"/>
      <c r="J2934" s="224"/>
      <c r="K2934" s="224"/>
      <c r="L2934" s="224"/>
      <c r="M2934" s="133"/>
      <c r="V2934" s="3" t="s">
        <v>2945</v>
      </c>
      <c r="W2934" s="4">
        <v>7926</v>
      </c>
      <c r="AD2934"/>
      <c r="AE2934"/>
    </row>
    <row r="2935" spans="1:31" x14ac:dyDescent="0.25">
      <c r="A2935" s="28" t="s">
        <v>13366</v>
      </c>
      <c r="B2935" s="28"/>
      <c r="C2935" s="28" t="s">
        <v>5764</v>
      </c>
      <c r="D2935" s="29">
        <v>10012</v>
      </c>
      <c r="E2935" s="224"/>
      <c r="F2935" s="224"/>
      <c r="G2935" s="224"/>
      <c r="H2935" s="224"/>
      <c r="I2935" s="224"/>
      <c r="J2935" s="224"/>
      <c r="K2935" s="224"/>
      <c r="L2935" s="224"/>
      <c r="M2935" s="133"/>
      <c r="V2935" s="3" t="s">
        <v>2946</v>
      </c>
      <c r="W2935" s="4">
        <v>7926</v>
      </c>
      <c r="AD2935"/>
      <c r="AE2935"/>
    </row>
    <row r="2936" spans="1:31" x14ac:dyDescent="0.25">
      <c r="A2936" s="28" t="s">
        <v>13367</v>
      </c>
      <c r="B2936" s="28"/>
      <c r="C2936" s="28" t="s">
        <v>5765</v>
      </c>
      <c r="D2936" s="29">
        <v>10012</v>
      </c>
      <c r="E2936" s="224"/>
      <c r="F2936" s="224"/>
      <c r="G2936" s="224"/>
      <c r="H2936" s="224"/>
      <c r="I2936" s="224"/>
      <c r="J2936" s="224"/>
      <c r="K2936" s="224"/>
      <c r="L2936" s="224"/>
      <c r="M2936" s="133"/>
      <c r="V2936" s="3" t="s">
        <v>2947</v>
      </c>
      <c r="W2936" s="4">
        <v>7926</v>
      </c>
      <c r="AD2936"/>
      <c r="AE2936"/>
    </row>
    <row r="2937" spans="1:31" x14ac:dyDescent="0.25">
      <c r="A2937" s="28" t="s">
        <v>13368</v>
      </c>
      <c r="B2937" s="28"/>
      <c r="C2937" s="28" t="s">
        <v>5766</v>
      </c>
      <c r="D2937" s="29">
        <v>10012</v>
      </c>
      <c r="E2937" s="224"/>
      <c r="F2937" s="224"/>
      <c r="G2937" s="224"/>
      <c r="H2937" s="224"/>
      <c r="I2937" s="224"/>
      <c r="J2937" s="224"/>
      <c r="K2937" s="224"/>
      <c r="L2937" s="224"/>
      <c r="M2937" s="133"/>
      <c r="V2937" s="3" t="s">
        <v>2948</v>
      </c>
      <c r="W2937" s="4">
        <v>7926</v>
      </c>
      <c r="AD2937"/>
      <c r="AE2937"/>
    </row>
    <row r="2938" spans="1:31" x14ac:dyDescent="0.25">
      <c r="A2938" s="28" t="s">
        <v>13369</v>
      </c>
      <c r="B2938" s="28"/>
      <c r="C2938" s="28" t="s">
        <v>5767</v>
      </c>
      <c r="D2938" s="29">
        <v>9980</v>
      </c>
      <c r="E2938" s="224"/>
      <c r="F2938" s="224"/>
      <c r="G2938" s="224"/>
      <c r="H2938" s="224"/>
      <c r="I2938" s="224"/>
      <c r="J2938" s="224"/>
      <c r="K2938" s="224"/>
      <c r="L2938" s="224"/>
      <c r="M2938" s="133"/>
      <c r="V2938" s="3" t="s">
        <v>2949</v>
      </c>
      <c r="W2938" s="4">
        <v>7926</v>
      </c>
      <c r="AD2938"/>
      <c r="AE2938"/>
    </row>
    <row r="2939" spans="1:31" x14ac:dyDescent="0.25">
      <c r="A2939" s="28" t="s">
        <v>13370</v>
      </c>
      <c r="B2939" s="28"/>
      <c r="C2939" s="28" t="s">
        <v>5768</v>
      </c>
      <c r="D2939" s="29">
        <v>9980</v>
      </c>
      <c r="E2939" s="224"/>
      <c r="F2939" s="224"/>
      <c r="G2939" s="224"/>
      <c r="H2939" s="224"/>
      <c r="I2939" s="224"/>
      <c r="J2939" s="224"/>
      <c r="K2939" s="224"/>
      <c r="L2939" s="224"/>
      <c r="M2939" s="133"/>
      <c r="V2939" s="3" t="s">
        <v>2950</v>
      </c>
      <c r="W2939" s="4">
        <v>7926</v>
      </c>
      <c r="AD2939"/>
      <c r="AE2939"/>
    </row>
    <row r="2940" spans="1:31" x14ac:dyDescent="0.25">
      <c r="A2940" s="28" t="s">
        <v>13371</v>
      </c>
      <c r="B2940" s="28"/>
      <c r="C2940" s="28" t="s">
        <v>5769</v>
      </c>
      <c r="D2940" s="29">
        <v>9977</v>
      </c>
      <c r="E2940" s="224"/>
      <c r="F2940" s="224"/>
      <c r="G2940" s="224"/>
      <c r="H2940" s="224"/>
      <c r="I2940" s="224"/>
      <c r="J2940" s="224"/>
      <c r="K2940" s="224"/>
      <c r="L2940" s="224"/>
      <c r="M2940" s="133"/>
      <c r="V2940" s="3" t="s">
        <v>2951</v>
      </c>
      <c r="W2940" s="4">
        <v>7926</v>
      </c>
      <c r="AD2940"/>
      <c r="AE2940"/>
    </row>
    <row r="2941" spans="1:31" x14ac:dyDescent="0.25">
      <c r="A2941" s="28" t="s">
        <v>13372</v>
      </c>
      <c r="B2941" s="28"/>
      <c r="C2941" s="28" t="s">
        <v>5770</v>
      </c>
      <c r="D2941" s="29">
        <v>10018</v>
      </c>
      <c r="E2941" s="224"/>
      <c r="F2941" s="224"/>
      <c r="G2941" s="224"/>
      <c r="H2941" s="224"/>
      <c r="I2941" s="224"/>
      <c r="J2941" s="224"/>
      <c r="K2941" s="224"/>
      <c r="L2941" s="224"/>
      <c r="M2941" s="133"/>
      <c r="V2941" s="3" t="s">
        <v>2952</v>
      </c>
      <c r="W2941" s="4">
        <v>7926</v>
      </c>
      <c r="AD2941"/>
      <c r="AE2941"/>
    </row>
    <row r="2942" spans="1:31" x14ac:dyDescent="0.25">
      <c r="A2942" s="28" t="s">
        <v>13373</v>
      </c>
      <c r="B2942" s="28"/>
      <c r="C2942" s="28" t="s">
        <v>5771</v>
      </c>
      <c r="D2942" s="29">
        <v>10036</v>
      </c>
      <c r="E2942" s="224"/>
      <c r="F2942" s="224"/>
      <c r="G2942" s="224"/>
      <c r="H2942" s="224"/>
      <c r="I2942" s="224"/>
      <c r="J2942" s="224"/>
      <c r="K2942" s="224"/>
      <c r="L2942" s="224"/>
      <c r="M2942" s="133"/>
      <c r="V2942" s="3" t="s">
        <v>2953</v>
      </c>
      <c r="W2942" s="4">
        <v>7926</v>
      </c>
      <c r="AD2942"/>
      <c r="AE2942"/>
    </row>
    <row r="2943" spans="1:31" x14ac:dyDescent="0.25">
      <c r="A2943" s="28" t="s">
        <v>13374</v>
      </c>
      <c r="B2943" s="28"/>
      <c r="C2943" s="28" t="s">
        <v>5772</v>
      </c>
      <c r="D2943" s="29">
        <v>10049</v>
      </c>
      <c r="E2943" s="224"/>
      <c r="F2943" s="224"/>
      <c r="G2943" s="224"/>
      <c r="H2943" s="224"/>
      <c r="I2943" s="224"/>
      <c r="J2943" s="224"/>
      <c r="K2943" s="224"/>
      <c r="L2943" s="224"/>
      <c r="M2943" s="133"/>
      <c r="V2943" s="3" t="s">
        <v>2954</v>
      </c>
      <c r="W2943" s="4">
        <v>7926</v>
      </c>
      <c r="AD2943"/>
      <c r="AE2943"/>
    </row>
    <row r="2944" spans="1:31" x14ac:dyDescent="0.25">
      <c r="A2944" s="28" t="s">
        <v>13375</v>
      </c>
      <c r="B2944" s="28"/>
      <c r="C2944" s="28" t="s">
        <v>5773</v>
      </c>
      <c r="D2944" s="29">
        <v>10049</v>
      </c>
      <c r="E2944" s="224"/>
      <c r="F2944" s="224"/>
      <c r="G2944" s="224"/>
      <c r="H2944" s="224"/>
      <c r="I2944" s="224"/>
      <c r="J2944" s="224"/>
      <c r="K2944" s="224"/>
      <c r="L2944" s="224"/>
      <c r="M2944" s="133"/>
      <c r="V2944" s="3" t="s">
        <v>2955</v>
      </c>
      <c r="W2944" s="4">
        <v>7926</v>
      </c>
      <c r="AD2944"/>
      <c r="AE2944"/>
    </row>
    <row r="2945" spans="1:31" x14ac:dyDescent="0.25">
      <c r="A2945" s="28" t="s">
        <v>13376</v>
      </c>
      <c r="B2945" s="28"/>
      <c r="C2945" s="28" t="s">
        <v>5774</v>
      </c>
      <c r="D2945" s="29">
        <v>10000</v>
      </c>
      <c r="E2945" s="224"/>
      <c r="F2945" s="224"/>
      <c r="G2945" s="224"/>
      <c r="H2945" s="224"/>
      <c r="I2945" s="224"/>
      <c r="J2945" s="224"/>
      <c r="K2945" s="224"/>
      <c r="L2945" s="224"/>
      <c r="M2945" s="133"/>
      <c r="V2945" s="3" t="s">
        <v>2956</v>
      </c>
      <c r="W2945" s="4">
        <v>7926</v>
      </c>
      <c r="AD2945"/>
      <c r="AE2945"/>
    </row>
    <row r="2946" spans="1:31" x14ac:dyDescent="0.25">
      <c r="A2946" s="28" t="s">
        <v>13377</v>
      </c>
      <c r="B2946" s="28"/>
      <c r="C2946" s="28" t="s">
        <v>5775</v>
      </c>
      <c r="D2946" s="29">
        <v>10000</v>
      </c>
      <c r="E2946" s="224"/>
      <c r="F2946" s="224"/>
      <c r="G2946" s="224"/>
      <c r="H2946" s="224"/>
      <c r="I2946" s="224"/>
      <c r="J2946" s="224"/>
      <c r="K2946" s="224"/>
      <c r="L2946" s="224"/>
      <c r="M2946" s="133"/>
      <c r="V2946" s="3" t="s">
        <v>2957</v>
      </c>
      <c r="W2946" s="4">
        <v>7926</v>
      </c>
      <c r="AD2946"/>
      <c r="AE2946"/>
    </row>
    <row r="2947" spans="1:31" x14ac:dyDescent="0.25">
      <c r="A2947" s="28" t="s">
        <v>13378</v>
      </c>
      <c r="B2947" s="28"/>
      <c r="C2947" s="28" t="s">
        <v>5776</v>
      </c>
      <c r="D2947" s="29">
        <v>9954</v>
      </c>
      <c r="E2947" s="224"/>
      <c r="F2947" s="224"/>
      <c r="G2947" s="224"/>
      <c r="H2947" s="224"/>
      <c r="I2947" s="224"/>
      <c r="J2947" s="224"/>
      <c r="K2947" s="224"/>
      <c r="L2947" s="224"/>
      <c r="M2947" s="133"/>
      <c r="V2947" s="3" t="s">
        <v>2958</v>
      </c>
      <c r="W2947" s="4">
        <v>7926</v>
      </c>
      <c r="AD2947"/>
      <c r="AE2947"/>
    </row>
    <row r="2948" spans="1:31" x14ac:dyDescent="0.25">
      <c r="A2948" s="28" t="s">
        <v>13379</v>
      </c>
      <c r="B2948" s="28"/>
      <c r="C2948" s="28" t="s">
        <v>5777</v>
      </c>
      <c r="D2948" s="29">
        <v>9985</v>
      </c>
      <c r="E2948" s="224"/>
      <c r="F2948" s="224"/>
      <c r="G2948" s="224"/>
      <c r="H2948" s="224"/>
      <c r="I2948" s="224"/>
      <c r="J2948" s="224"/>
      <c r="K2948" s="224"/>
      <c r="L2948" s="224"/>
      <c r="M2948" s="133"/>
      <c r="V2948" s="3" t="s">
        <v>2959</v>
      </c>
      <c r="W2948" s="4">
        <v>7926</v>
      </c>
      <c r="AD2948"/>
      <c r="AE2948"/>
    </row>
    <row r="2949" spans="1:31" x14ac:dyDescent="0.25">
      <c r="A2949" s="28" t="s">
        <v>13380</v>
      </c>
      <c r="B2949" s="28"/>
      <c r="C2949" s="28" t="s">
        <v>5778</v>
      </c>
      <c r="D2949" s="29">
        <v>9976</v>
      </c>
      <c r="E2949" s="224"/>
      <c r="F2949" s="224"/>
      <c r="G2949" s="224"/>
      <c r="H2949" s="224"/>
      <c r="I2949" s="224"/>
      <c r="J2949" s="224"/>
      <c r="K2949" s="224"/>
      <c r="L2949" s="224"/>
      <c r="M2949" s="133"/>
      <c r="V2949" s="3" t="s">
        <v>2960</v>
      </c>
      <c r="W2949" s="4">
        <v>7926</v>
      </c>
      <c r="AD2949"/>
      <c r="AE2949"/>
    </row>
    <row r="2950" spans="1:31" x14ac:dyDescent="0.25">
      <c r="A2950" s="28" t="s">
        <v>13381</v>
      </c>
      <c r="B2950" s="28"/>
      <c r="C2950" s="28" t="s">
        <v>5779</v>
      </c>
      <c r="D2950" s="29">
        <v>9979</v>
      </c>
      <c r="E2950" s="224"/>
      <c r="F2950" s="224"/>
      <c r="G2950" s="224"/>
      <c r="H2950" s="224"/>
      <c r="I2950" s="224"/>
      <c r="J2950" s="224"/>
      <c r="K2950" s="224"/>
      <c r="L2950" s="224"/>
      <c r="M2950" s="133"/>
      <c r="V2950" s="3" t="s">
        <v>2961</v>
      </c>
      <c r="W2950" s="4">
        <v>7926</v>
      </c>
      <c r="AD2950"/>
      <c r="AE2950"/>
    </row>
    <row r="2951" spans="1:31" x14ac:dyDescent="0.25">
      <c r="A2951" s="28" t="s">
        <v>13382</v>
      </c>
      <c r="B2951" s="28"/>
      <c r="C2951" s="28" t="s">
        <v>5780</v>
      </c>
      <c r="D2951" s="29">
        <v>9979</v>
      </c>
      <c r="E2951" s="224"/>
      <c r="F2951" s="224"/>
      <c r="G2951" s="224"/>
      <c r="H2951" s="224"/>
      <c r="I2951" s="224"/>
      <c r="J2951" s="224"/>
      <c r="K2951" s="224"/>
      <c r="L2951" s="224"/>
      <c r="M2951" s="133"/>
      <c r="V2951" s="3" t="s">
        <v>2962</v>
      </c>
      <c r="W2951" s="4">
        <v>7926</v>
      </c>
      <c r="AD2951"/>
      <c r="AE2951"/>
    </row>
    <row r="2952" spans="1:31" x14ac:dyDescent="0.25">
      <c r="A2952" s="28" t="s">
        <v>13383</v>
      </c>
      <c r="B2952" s="28"/>
      <c r="C2952" s="28" t="s">
        <v>5781</v>
      </c>
      <c r="D2952" s="29">
        <v>10052</v>
      </c>
      <c r="E2952" s="224"/>
      <c r="F2952" s="224"/>
      <c r="G2952" s="224"/>
      <c r="H2952" s="224"/>
      <c r="I2952" s="224"/>
      <c r="J2952" s="224"/>
      <c r="K2952" s="224"/>
      <c r="L2952" s="224"/>
      <c r="M2952" s="133"/>
      <c r="V2952" s="3" t="s">
        <v>2963</v>
      </c>
      <c r="W2952" s="4">
        <v>7926</v>
      </c>
      <c r="AD2952"/>
      <c r="AE2952"/>
    </row>
    <row r="2953" spans="1:31" x14ac:dyDescent="0.25">
      <c r="A2953" s="28" t="s">
        <v>13384</v>
      </c>
      <c r="B2953" s="28"/>
      <c r="C2953" s="28" t="s">
        <v>5782</v>
      </c>
      <c r="D2953" s="29">
        <v>10052</v>
      </c>
      <c r="E2953" s="224"/>
      <c r="F2953" s="224"/>
      <c r="G2953" s="224"/>
      <c r="H2953" s="224"/>
      <c r="I2953" s="224"/>
      <c r="J2953" s="224"/>
      <c r="K2953" s="224"/>
      <c r="L2953" s="224"/>
      <c r="M2953" s="133"/>
      <c r="V2953" s="3" t="s">
        <v>2964</v>
      </c>
      <c r="W2953" s="4">
        <v>7927</v>
      </c>
      <c r="AD2953"/>
      <c r="AE2953"/>
    </row>
    <row r="2954" spans="1:31" x14ac:dyDescent="0.25">
      <c r="A2954" s="28" t="s">
        <v>13385</v>
      </c>
      <c r="B2954" s="28"/>
      <c r="C2954" s="28" t="s">
        <v>5783</v>
      </c>
      <c r="D2954" s="29">
        <v>10070</v>
      </c>
      <c r="E2954" s="224"/>
      <c r="F2954" s="224"/>
      <c r="G2954" s="224"/>
      <c r="H2954" s="224"/>
      <c r="I2954" s="224"/>
      <c r="J2954" s="224"/>
      <c r="K2954" s="224"/>
      <c r="L2954" s="224"/>
      <c r="M2954" s="133"/>
      <c r="V2954" s="3" t="s">
        <v>2965</v>
      </c>
      <c r="W2954" s="4">
        <v>7927</v>
      </c>
      <c r="AD2954"/>
      <c r="AE2954"/>
    </row>
    <row r="2955" spans="1:31" x14ac:dyDescent="0.25">
      <c r="A2955" s="28" t="s">
        <v>13386</v>
      </c>
      <c r="B2955" s="28"/>
      <c r="C2955" s="28" t="s">
        <v>5784</v>
      </c>
      <c r="D2955" s="29">
        <v>10063</v>
      </c>
      <c r="E2955" s="224"/>
      <c r="F2955" s="224"/>
      <c r="G2955" s="224"/>
      <c r="H2955" s="224"/>
      <c r="I2955" s="224"/>
      <c r="J2955" s="224"/>
      <c r="K2955" s="224"/>
      <c r="L2955" s="224"/>
      <c r="M2955" s="133"/>
      <c r="V2955" s="3" t="s">
        <v>2966</v>
      </c>
      <c r="W2955" s="4">
        <v>7927</v>
      </c>
      <c r="AD2955"/>
      <c r="AE2955"/>
    </row>
    <row r="2956" spans="1:31" x14ac:dyDescent="0.25">
      <c r="A2956" s="28" t="s">
        <v>13387</v>
      </c>
      <c r="B2956" s="28"/>
      <c r="C2956" s="28" t="s">
        <v>5785</v>
      </c>
      <c r="D2956" s="29">
        <v>10088</v>
      </c>
      <c r="E2956" s="224"/>
      <c r="F2956" s="224"/>
      <c r="G2956" s="224"/>
      <c r="H2956" s="224"/>
      <c r="I2956" s="224"/>
      <c r="J2956" s="224"/>
      <c r="K2956" s="224"/>
      <c r="L2956" s="224"/>
      <c r="M2956" s="133"/>
      <c r="V2956" s="3" t="s">
        <v>2967</v>
      </c>
      <c r="W2956" s="4">
        <v>7927</v>
      </c>
      <c r="AD2956"/>
      <c r="AE2956"/>
    </row>
    <row r="2957" spans="1:31" x14ac:dyDescent="0.25">
      <c r="A2957" s="28" t="s">
        <v>13388</v>
      </c>
      <c r="B2957" s="28"/>
      <c r="C2957" s="28" t="s">
        <v>5786</v>
      </c>
      <c r="D2957" s="29">
        <v>10098</v>
      </c>
      <c r="E2957" s="224"/>
      <c r="F2957" s="224"/>
      <c r="G2957" s="224"/>
      <c r="H2957" s="224"/>
      <c r="I2957" s="224"/>
      <c r="J2957" s="224"/>
      <c r="K2957" s="224"/>
      <c r="L2957" s="224"/>
      <c r="M2957" s="133"/>
      <c r="V2957" s="3" t="s">
        <v>2968</v>
      </c>
      <c r="W2957" s="4">
        <v>7927</v>
      </c>
      <c r="AD2957"/>
      <c r="AE2957"/>
    </row>
    <row r="2958" spans="1:31" x14ac:dyDescent="0.25">
      <c r="A2958" s="28" t="s">
        <v>13389</v>
      </c>
      <c r="B2958" s="28"/>
      <c r="C2958" s="28" t="s">
        <v>5787</v>
      </c>
      <c r="D2958" s="29">
        <v>10098</v>
      </c>
      <c r="E2958" s="224"/>
      <c r="F2958" s="224"/>
      <c r="G2958" s="224"/>
      <c r="H2958" s="224"/>
      <c r="I2958" s="224"/>
      <c r="J2958" s="224"/>
      <c r="K2958" s="224"/>
      <c r="L2958" s="224"/>
      <c r="M2958" s="133"/>
      <c r="V2958" s="3" t="s">
        <v>2969</v>
      </c>
      <c r="W2958" s="4">
        <v>7927</v>
      </c>
      <c r="AD2958"/>
      <c r="AE2958"/>
    </row>
    <row r="2959" spans="1:31" x14ac:dyDescent="0.25">
      <c r="A2959" s="28" t="s">
        <v>13390</v>
      </c>
      <c r="B2959" s="28"/>
      <c r="C2959" s="28" t="s">
        <v>5788</v>
      </c>
      <c r="D2959" s="29">
        <v>10097</v>
      </c>
      <c r="E2959" s="224"/>
      <c r="F2959" s="224"/>
      <c r="G2959" s="224"/>
      <c r="H2959" s="224"/>
      <c r="I2959" s="224"/>
      <c r="J2959" s="224"/>
      <c r="K2959" s="224"/>
      <c r="L2959" s="224"/>
      <c r="M2959" s="133"/>
      <c r="V2959" s="3" t="s">
        <v>2970</v>
      </c>
      <c r="W2959" s="4">
        <v>7927</v>
      </c>
      <c r="AD2959"/>
      <c r="AE2959"/>
    </row>
    <row r="2960" spans="1:31" x14ac:dyDescent="0.25">
      <c r="A2960" s="28" t="s">
        <v>13391</v>
      </c>
      <c r="B2960" s="28"/>
      <c r="C2960" s="28" t="s">
        <v>5789</v>
      </c>
      <c r="D2960" s="29">
        <v>10097</v>
      </c>
      <c r="E2960" s="224"/>
      <c r="F2960" s="224"/>
      <c r="G2960" s="224"/>
      <c r="H2960" s="224"/>
      <c r="I2960" s="224"/>
      <c r="J2960" s="224"/>
      <c r="K2960" s="224"/>
      <c r="L2960" s="224"/>
      <c r="M2960" s="133"/>
      <c r="V2960" s="3" t="s">
        <v>2971</v>
      </c>
      <c r="W2960" s="4">
        <v>7928</v>
      </c>
      <c r="AD2960"/>
      <c r="AE2960"/>
    </row>
    <row r="2961" spans="1:31" x14ac:dyDescent="0.25">
      <c r="A2961" s="28" t="s">
        <v>13392</v>
      </c>
      <c r="B2961" s="28"/>
      <c r="C2961" s="28" t="s">
        <v>5790</v>
      </c>
      <c r="D2961" s="29">
        <v>10105</v>
      </c>
      <c r="E2961" s="224"/>
      <c r="F2961" s="224"/>
      <c r="G2961" s="224"/>
      <c r="H2961" s="224"/>
      <c r="I2961" s="224"/>
      <c r="J2961" s="224"/>
      <c r="K2961" s="224"/>
      <c r="L2961" s="224"/>
      <c r="M2961" s="133"/>
      <c r="V2961" s="3" t="s">
        <v>2972</v>
      </c>
      <c r="W2961" s="4">
        <v>7928</v>
      </c>
      <c r="AD2961"/>
      <c r="AE2961"/>
    </row>
    <row r="2962" spans="1:31" x14ac:dyDescent="0.25">
      <c r="A2962" s="28" t="s">
        <v>13393</v>
      </c>
      <c r="B2962" s="28"/>
      <c r="C2962" s="28" t="s">
        <v>5791</v>
      </c>
      <c r="D2962" s="29">
        <v>10098</v>
      </c>
      <c r="E2962" s="224"/>
      <c r="F2962" s="224"/>
      <c r="G2962" s="224"/>
      <c r="H2962" s="224"/>
      <c r="I2962" s="224"/>
      <c r="J2962" s="224"/>
      <c r="K2962" s="224"/>
      <c r="L2962" s="224"/>
      <c r="M2962" s="133"/>
      <c r="V2962" s="3" t="s">
        <v>2973</v>
      </c>
      <c r="W2962" s="4">
        <v>7928</v>
      </c>
      <c r="AD2962"/>
      <c r="AE2962"/>
    </row>
    <row r="2963" spans="1:31" x14ac:dyDescent="0.25">
      <c r="A2963" s="28" t="s">
        <v>13394</v>
      </c>
      <c r="B2963" s="28"/>
      <c r="C2963" s="28" t="s">
        <v>5792</v>
      </c>
      <c r="D2963" s="29">
        <v>10121</v>
      </c>
      <c r="E2963" s="224"/>
      <c r="F2963" s="224"/>
      <c r="G2963" s="224"/>
      <c r="H2963" s="224"/>
      <c r="I2963" s="224"/>
      <c r="J2963" s="224"/>
      <c r="K2963" s="224"/>
      <c r="L2963" s="224"/>
      <c r="M2963" s="133"/>
      <c r="V2963" s="3" t="s">
        <v>2974</v>
      </c>
      <c r="W2963" s="4">
        <v>7928</v>
      </c>
      <c r="AD2963"/>
      <c r="AE2963"/>
    </row>
    <row r="2964" spans="1:31" x14ac:dyDescent="0.25">
      <c r="A2964" s="28" t="s">
        <v>13395</v>
      </c>
      <c r="B2964" s="28"/>
      <c r="C2964" s="28" t="s">
        <v>5793</v>
      </c>
      <c r="D2964" s="29">
        <v>10121</v>
      </c>
      <c r="E2964" s="224"/>
      <c r="F2964" s="224"/>
      <c r="G2964" s="224"/>
      <c r="H2964" s="224"/>
      <c r="I2964" s="224"/>
      <c r="J2964" s="224"/>
      <c r="K2964" s="224"/>
      <c r="L2964" s="224"/>
      <c r="M2964" s="133"/>
      <c r="V2964" s="3" t="s">
        <v>2975</v>
      </c>
      <c r="W2964" s="4">
        <v>7928</v>
      </c>
      <c r="AD2964"/>
      <c r="AE2964"/>
    </row>
    <row r="2965" spans="1:31" x14ac:dyDescent="0.25">
      <c r="A2965" s="28" t="s">
        <v>13396</v>
      </c>
      <c r="B2965" s="28"/>
      <c r="C2965" s="28" t="s">
        <v>5794</v>
      </c>
      <c r="D2965" s="29">
        <v>10121</v>
      </c>
      <c r="E2965" s="224"/>
      <c r="F2965" s="224"/>
      <c r="G2965" s="224"/>
      <c r="H2965" s="224"/>
      <c r="I2965" s="224"/>
      <c r="J2965" s="224"/>
      <c r="K2965" s="224"/>
      <c r="L2965" s="224"/>
      <c r="M2965" s="133"/>
      <c r="V2965" s="3" t="s">
        <v>2976</v>
      </c>
      <c r="W2965" s="4">
        <v>7928</v>
      </c>
      <c r="AD2965"/>
      <c r="AE2965"/>
    </row>
    <row r="2966" spans="1:31" x14ac:dyDescent="0.25">
      <c r="A2966" s="28" t="s">
        <v>13397</v>
      </c>
      <c r="B2966" s="28"/>
      <c r="C2966" s="28" t="s">
        <v>5795</v>
      </c>
      <c r="D2966" s="29">
        <v>10108</v>
      </c>
      <c r="E2966" s="224"/>
      <c r="F2966" s="224"/>
      <c r="G2966" s="224"/>
      <c r="H2966" s="224"/>
      <c r="I2966" s="224"/>
      <c r="J2966" s="224"/>
      <c r="K2966" s="224"/>
      <c r="L2966" s="224"/>
      <c r="M2966" s="133"/>
      <c r="V2966" s="3" t="s">
        <v>2977</v>
      </c>
      <c r="W2966" s="4">
        <v>7928</v>
      </c>
      <c r="AD2966"/>
      <c r="AE2966"/>
    </row>
    <row r="2967" spans="1:31" x14ac:dyDescent="0.25">
      <c r="A2967" s="28" t="s">
        <v>13398</v>
      </c>
      <c r="B2967" s="28"/>
      <c r="C2967" s="28" t="s">
        <v>5796</v>
      </c>
      <c r="D2967" s="29">
        <v>10108</v>
      </c>
      <c r="E2967" s="224"/>
      <c r="F2967" s="224"/>
      <c r="G2967" s="224"/>
      <c r="H2967" s="224"/>
      <c r="I2967" s="224"/>
      <c r="J2967" s="224"/>
      <c r="K2967" s="224"/>
      <c r="L2967" s="224"/>
      <c r="M2967" s="133"/>
      <c r="V2967" s="3" t="s">
        <v>2978</v>
      </c>
      <c r="W2967" s="4">
        <v>7929</v>
      </c>
      <c r="AD2967"/>
      <c r="AE2967"/>
    </row>
    <row r="2968" spans="1:31" x14ac:dyDescent="0.25">
      <c r="A2968" s="28" t="s">
        <v>13399</v>
      </c>
      <c r="B2968" s="28"/>
      <c r="C2968" s="28" t="s">
        <v>5797</v>
      </c>
      <c r="D2968" s="29">
        <v>10134</v>
      </c>
      <c r="E2968" s="224"/>
      <c r="F2968" s="224"/>
      <c r="G2968" s="224"/>
      <c r="H2968" s="224"/>
      <c r="I2968" s="224"/>
      <c r="J2968" s="224"/>
      <c r="K2968" s="224"/>
      <c r="L2968" s="224"/>
      <c r="M2968" s="133"/>
      <c r="V2968" s="3" t="s">
        <v>2979</v>
      </c>
      <c r="W2968" s="4">
        <v>7929</v>
      </c>
      <c r="AD2968"/>
      <c r="AE2968"/>
    </row>
    <row r="2969" spans="1:31" x14ac:dyDescent="0.25">
      <c r="A2969" s="28" t="s">
        <v>13400</v>
      </c>
      <c r="B2969" s="28"/>
      <c r="C2969" s="28" t="s">
        <v>5798</v>
      </c>
      <c r="D2969" s="29">
        <v>10138</v>
      </c>
      <c r="E2969" s="224"/>
      <c r="F2969" s="224"/>
      <c r="G2969" s="224"/>
      <c r="H2969" s="224"/>
      <c r="I2969" s="224"/>
      <c r="J2969" s="224"/>
      <c r="K2969" s="224"/>
      <c r="L2969" s="224"/>
      <c r="M2969" s="133"/>
      <c r="V2969" s="3" t="s">
        <v>2980</v>
      </c>
      <c r="W2969" s="4">
        <v>7929</v>
      </c>
      <c r="AD2969"/>
      <c r="AE2969"/>
    </row>
    <row r="2970" spans="1:31" x14ac:dyDescent="0.25">
      <c r="A2970" s="28" t="s">
        <v>13401</v>
      </c>
      <c r="B2970" s="28"/>
      <c r="C2970" s="28" t="s">
        <v>5799</v>
      </c>
      <c r="D2970" s="29">
        <v>10176</v>
      </c>
      <c r="E2970" s="224"/>
      <c r="F2970" s="224"/>
      <c r="G2970" s="224"/>
      <c r="H2970" s="224"/>
      <c r="I2970" s="224"/>
      <c r="J2970" s="224"/>
      <c r="K2970" s="224"/>
      <c r="L2970" s="224"/>
      <c r="M2970" s="133"/>
      <c r="V2970" s="3" t="s">
        <v>2981</v>
      </c>
      <c r="W2970" s="4">
        <v>7929</v>
      </c>
      <c r="AD2970"/>
      <c r="AE2970"/>
    </row>
    <row r="2971" spans="1:31" x14ac:dyDescent="0.25">
      <c r="A2971" s="28" t="s">
        <v>13402</v>
      </c>
      <c r="B2971" s="28"/>
      <c r="C2971" s="28" t="s">
        <v>5800</v>
      </c>
      <c r="D2971" s="29">
        <v>10206</v>
      </c>
      <c r="E2971" s="224"/>
      <c r="F2971" s="224"/>
      <c r="G2971" s="224"/>
      <c r="H2971" s="224"/>
      <c r="I2971" s="224"/>
      <c r="J2971" s="224"/>
      <c r="K2971" s="224"/>
      <c r="L2971" s="224"/>
      <c r="M2971" s="133"/>
      <c r="V2971" s="3" t="s">
        <v>2982</v>
      </c>
      <c r="W2971" s="4">
        <v>7929</v>
      </c>
      <c r="AD2971"/>
      <c r="AE2971"/>
    </row>
    <row r="2972" spans="1:31" x14ac:dyDescent="0.25">
      <c r="A2972" s="28" t="s">
        <v>13403</v>
      </c>
      <c r="B2972" s="28"/>
      <c r="C2972" s="28" t="s">
        <v>5801</v>
      </c>
      <c r="D2972" s="29">
        <v>10206</v>
      </c>
      <c r="E2972" s="224"/>
      <c r="F2972" s="224"/>
      <c r="G2972" s="224"/>
      <c r="H2972" s="224"/>
      <c r="I2972" s="224"/>
      <c r="J2972" s="224"/>
      <c r="K2972" s="224"/>
      <c r="L2972" s="224"/>
      <c r="M2972" s="133"/>
      <c r="V2972" s="3" t="s">
        <v>2983</v>
      </c>
      <c r="W2972" s="4">
        <v>7929</v>
      </c>
      <c r="AD2972"/>
      <c r="AE2972"/>
    </row>
    <row r="2973" spans="1:31" x14ac:dyDescent="0.25">
      <c r="A2973" s="28" t="s">
        <v>13404</v>
      </c>
      <c r="B2973" s="28"/>
      <c r="C2973" s="28" t="s">
        <v>5802</v>
      </c>
      <c r="D2973" s="29">
        <v>10228</v>
      </c>
      <c r="E2973" s="224"/>
      <c r="F2973" s="224"/>
      <c r="G2973" s="224"/>
      <c r="H2973" s="224"/>
      <c r="I2973" s="224"/>
      <c r="J2973" s="224"/>
      <c r="K2973" s="224"/>
      <c r="L2973" s="224"/>
      <c r="M2973" s="133"/>
      <c r="V2973" s="3" t="s">
        <v>2984</v>
      </c>
      <c r="W2973" s="4">
        <v>7930</v>
      </c>
      <c r="AD2973"/>
      <c r="AE2973"/>
    </row>
    <row r="2974" spans="1:31" x14ac:dyDescent="0.25">
      <c r="A2974" s="28" t="s">
        <v>13405</v>
      </c>
      <c r="B2974" s="28"/>
      <c r="C2974" s="28" t="s">
        <v>5803</v>
      </c>
      <c r="D2974" s="29">
        <v>10228</v>
      </c>
      <c r="E2974" s="224"/>
      <c r="F2974" s="224"/>
      <c r="G2974" s="224"/>
      <c r="H2974" s="224"/>
      <c r="I2974" s="224"/>
      <c r="J2974" s="224"/>
      <c r="K2974" s="224"/>
      <c r="L2974" s="224"/>
      <c r="M2974" s="133"/>
      <c r="V2974" s="3" t="s">
        <v>2985</v>
      </c>
      <c r="W2974" s="4">
        <v>7930</v>
      </c>
      <c r="AD2974"/>
      <c r="AE2974"/>
    </row>
    <row r="2975" spans="1:31" x14ac:dyDescent="0.25">
      <c r="A2975" s="28" t="s">
        <v>13406</v>
      </c>
      <c r="B2975" s="28"/>
      <c r="C2975" s="28" t="s">
        <v>5804</v>
      </c>
      <c r="D2975" s="29">
        <v>10215</v>
      </c>
      <c r="E2975" s="224"/>
      <c r="F2975" s="224"/>
      <c r="G2975" s="224"/>
      <c r="H2975" s="224"/>
      <c r="I2975" s="224"/>
      <c r="J2975" s="224"/>
      <c r="K2975" s="224"/>
      <c r="L2975" s="224"/>
      <c r="M2975" s="133"/>
      <c r="V2975" s="3" t="s">
        <v>2986</v>
      </c>
      <c r="W2975" s="4">
        <v>7930</v>
      </c>
      <c r="AD2975"/>
      <c r="AE2975"/>
    </row>
    <row r="2976" spans="1:31" x14ac:dyDescent="0.25">
      <c r="A2976" s="28" t="s">
        <v>13407</v>
      </c>
      <c r="B2976" s="28"/>
      <c r="C2976" s="28" t="s">
        <v>5805</v>
      </c>
      <c r="D2976" s="29">
        <v>10246</v>
      </c>
      <c r="E2976" s="224"/>
      <c r="F2976" s="224"/>
      <c r="G2976" s="224"/>
      <c r="H2976" s="224"/>
      <c r="I2976" s="224"/>
      <c r="J2976" s="224"/>
      <c r="K2976" s="224"/>
      <c r="L2976" s="224"/>
      <c r="M2976" s="133"/>
      <c r="V2976" s="3" t="s">
        <v>2987</v>
      </c>
      <c r="W2976" s="4">
        <v>7930</v>
      </c>
      <c r="AD2976"/>
      <c r="AE2976"/>
    </row>
    <row r="2977" spans="1:31" x14ac:dyDescent="0.25">
      <c r="A2977" s="28" t="s">
        <v>13408</v>
      </c>
      <c r="B2977" s="28"/>
      <c r="C2977" s="28" t="s">
        <v>5806</v>
      </c>
      <c r="D2977" s="29">
        <v>10279</v>
      </c>
      <c r="E2977" s="224"/>
      <c r="F2977" s="224"/>
      <c r="G2977" s="224"/>
      <c r="H2977" s="224"/>
      <c r="I2977" s="224"/>
      <c r="J2977" s="224"/>
      <c r="K2977" s="224"/>
      <c r="L2977" s="224"/>
      <c r="M2977" s="133"/>
      <c r="V2977" s="3" t="s">
        <v>2988</v>
      </c>
      <c r="W2977" s="4">
        <v>7930</v>
      </c>
      <c r="AD2977"/>
      <c r="AE2977"/>
    </row>
    <row r="2978" spans="1:31" x14ac:dyDescent="0.25">
      <c r="A2978" s="28" t="s">
        <v>13409</v>
      </c>
      <c r="B2978" s="28"/>
      <c r="C2978" s="28" t="s">
        <v>5807</v>
      </c>
      <c r="D2978" s="29">
        <v>10274</v>
      </c>
      <c r="E2978" s="224"/>
      <c r="F2978" s="224"/>
      <c r="G2978" s="224"/>
      <c r="H2978" s="224"/>
      <c r="I2978" s="224"/>
      <c r="J2978" s="224"/>
      <c r="K2978" s="224"/>
      <c r="L2978" s="224"/>
      <c r="M2978" s="133"/>
      <c r="V2978" s="3" t="s">
        <v>2989</v>
      </c>
      <c r="W2978" s="4">
        <v>7931</v>
      </c>
      <c r="AD2978"/>
      <c r="AE2978"/>
    </row>
    <row r="2979" spans="1:31" x14ac:dyDescent="0.25">
      <c r="A2979" s="28" t="s">
        <v>13410</v>
      </c>
      <c r="B2979" s="28"/>
      <c r="C2979" s="28" t="s">
        <v>5808</v>
      </c>
      <c r="D2979" s="29">
        <v>10274</v>
      </c>
      <c r="E2979" s="224"/>
      <c r="F2979" s="224"/>
      <c r="G2979" s="224"/>
      <c r="H2979" s="224"/>
      <c r="I2979" s="224"/>
      <c r="J2979" s="224"/>
      <c r="K2979" s="224"/>
      <c r="L2979" s="224"/>
      <c r="M2979" s="133"/>
      <c r="V2979" s="3" t="s">
        <v>2990</v>
      </c>
      <c r="W2979" s="4">
        <v>7931</v>
      </c>
      <c r="AD2979"/>
      <c r="AE2979"/>
    </row>
    <row r="2980" spans="1:31" x14ac:dyDescent="0.25">
      <c r="A2980" s="28" t="s">
        <v>13411</v>
      </c>
      <c r="B2980" s="28"/>
      <c r="C2980" s="28" t="s">
        <v>5809</v>
      </c>
      <c r="D2980" s="29">
        <v>10354</v>
      </c>
      <c r="E2980" s="224"/>
      <c r="F2980" s="224"/>
      <c r="G2980" s="224"/>
      <c r="H2980" s="224"/>
      <c r="I2980" s="224"/>
      <c r="J2980" s="224"/>
      <c r="K2980" s="224"/>
      <c r="L2980" s="224"/>
      <c r="M2980" s="133"/>
      <c r="V2980" s="3" t="s">
        <v>2991</v>
      </c>
      <c r="W2980" s="4">
        <v>7931</v>
      </c>
      <c r="AD2980"/>
      <c r="AE2980"/>
    </row>
    <row r="2981" spans="1:31" x14ac:dyDescent="0.25">
      <c r="A2981" s="28" t="s">
        <v>13412</v>
      </c>
      <c r="B2981" s="28"/>
      <c r="C2981" s="28" t="s">
        <v>5810</v>
      </c>
      <c r="D2981" s="29">
        <v>10354</v>
      </c>
      <c r="E2981" s="224"/>
      <c r="F2981" s="224"/>
      <c r="G2981" s="224"/>
      <c r="H2981" s="224"/>
      <c r="I2981" s="224"/>
      <c r="J2981" s="224"/>
      <c r="K2981" s="224"/>
      <c r="L2981" s="224"/>
      <c r="M2981" s="133"/>
      <c r="V2981" s="3" t="s">
        <v>2992</v>
      </c>
      <c r="W2981" s="4">
        <v>7931</v>
      </c>
      <c r="AD2981"/>
      <c r="AE2981"/>
    </row>
    <row r="2982" spans="1:31" x14ac:dyDescent="0.25">
      <c r="A2982" s="28" t="s">
        <v>13413</v>
      </c>
      <c r="B2982" s="28"/>
      <c r="C2982" s="28" t="s">
        <v>5811</v>
      </c>
      <c r="D2982" s="29">
        <v>10354</v>
      </c>
      <c r="E2982" s="224"/>
      <c r="F2982" s="224"/>
      <c r="G2982" s="224"/>
      <c r="H2982" s="224"/>
      <c r="I2982" s="224"/>
      <c r="J2982" s="224"/>
      <c r="K2982" s="224"/>
      <c r="L2982" s="224"/>
      <c r="M2982" s="133"/>
      <c r="V2982" s="3" t="s">
        <v>2993</v>
      </c>
      <c r="W2982" s="4">
        <v>7931</v>
      </c>
      <c r="AD2982"/>
      <c r="AE2982"/>
    </row>
    <row r="2983" spans="1:31" x14ac:dyDescent="0.25">
      <c r="A2983" s="28" t="s">
        <v>13414</v>
      </c>
      <c r="B2983" s="28"/>
      <c r="C2983" s="28" t="s">
        <v>5812</v>
      </c>
      <c r="D2983" s="29">
        <v>10355</v>
      </c>
      <c r="E2983" s="224"/>
      <c r="F2983" s="224"/>
      <c r="G2983" s="224"/>
      <c r="H2983" s="224"/>
      <c r="I2983" s="224"/>
      <c r="J2983" s="224"/>
      <c r="K2983" s="224"/>
      <c r="L2983" s="224"/>
      <c r="M2983" s="133"/>
      <c r="V2983" s="3" t="s">
        <v>2994</v>
      </c>
      <c r="W2983" s="4">
        <v>7931</v>
      </c>
      <c r="AD2983"/>
      <c r="AE2983"/>
    </row>
    <row r="2984" spans="1:31" x14ac:dyDescent="0.25">
      <c r="A2984" s="28" t="s">
        <v>13415</v>
      </c>
      <c r="B2984" s="28"/>
      <c r="C2984" s="28" t="s">
        <v>5813</v>
      </c>
      <c r="D2984" s="29">
        <v>10397</v>
      </c>
      <c r="E2984" s="224"/>
      <c r="F2984" s="224"/>
      <c r="G2984" s="224"/>
      <c r="H2984" s="224"/>
      <c r="I2984" s="224"/>
      <c r="J2984" s="224"/>
      <c r="K2984" s="224"/>
      <c r="L2984" s="224"/>
      <c r="M2984" s="133"/>
      <c r="V2984" s="3" t="s">
        <v>2995</v>
      </c>
      <c r="W2984" s="4">
        <v>7931</v>
      </c>
      <c r="AD2984"/>
      <c r="AE2984"/>
    </row>
    <row r="2985" spans="1:31" x14ac:dyDescent="0.25">
      <c r="A2985" s="28" t="s">
        <v>13416</v>
      </c>
      <c r="B2985" s="28"/>
      <c r="C2985" s="28" t="s">
        <v>5814</v>
      </c>
      <c r="D2985" s="29">
        <v>10364</v>
      </c>
      <c r="E2985" s="224"/>
      <c r="F2985" s="224"/>
      <c r="G2985" s="224"/>
      <c r="H2985" s="224"/>
      <c r="I2985" s="224"/>
      <c r="J2985" s="224"/>
      <c r="K2985" s="224"/>
      <c r="L2985" s="224"/>
      <c r="M2985" s="133"/>
      <c r="V2985" s="3" t="s">
        <v>2996</v>
      </c>
      <c r="W2985" s="4">
        <v>7931</v>
      </c>
      <c r="AD2985"/>
      <c r="AE2985"/>
    </row>
    <row r="2986" spans="1:31" x14ac:dyDescent="0.25">
      <c r="A2986" s="28" t="s">
        <v>13417</v>
      </c>
      <c r="B2986" s="28"/>
      <c r="C2986" s="28" t="s">
        <v>5815</v>
      </c>
      <c r="D2986" s="29">
        <v>10364</v>
      </c>
      <c r="E2986" s="224"/>
      <c r="F2986" s="224"/>
      <c r="G2986" s="224"/>
      <c r="H2986" s="224"/>
      <c r="I2986" s="224"/>
      <c r="J2986" s="224"/>
      <c r="K2986" s="224"/>
      <c r="L2986" s="224"/>
      <c r="M2986" s="133"/>
      <c r="V2986" s="3" t="s">
        <v>2997</v>
      </c>
      <c r="W2986" s="4">
        <v>7932</v>
      </c>
      <c r="AD2986"/>
      <c r="AE2986"/>
    </row>
    <row r="2987" spans="1:31" x14ac:dyDescent="0.25">
      <c r="A2987" s="28" t="s">
        <v>13418</v>
      </c>
      <c r="B2987" s="28"/>
      <c r="C2987" s="28" t="s">
        <v>5816</v>
      </c>
      <c r="D2987" s="29">
        <v>10310</v>
      </c>
      <c r="E2987" s="224"/>
      <c r="F2987" s="224"/>
      <c r="G2987" s="224"/>
      <c r="H2987" s="224"/>
      <c r="I2987" s="224"/>
      <c r="J2987" s="224"/>
      <c r="K2987" s="224"/>
      <c r="L2987" s="224"/>
      <c r="M2987" s="133"/>
      <c r="V2987" s="3" t="s">
        <v>2998</v>
      </c>
      <c r="W2987" s="4">
        <v>7933</v>
      </c>
      <c r="AD2987"/>
      <c r="AE2987"/>
    </row>
    <row r="2988" spans="1:31" x14ac:dyDescent="0.25">
      <c r="A2988" s="28" t="s">
        <v>13419</v>
      </c>
      <c r="B2988" s="28"/>
      <c r="C2988" s="28" t="s">
        <v>5817</v>
      </c>
      <c r="D2988" s="29">
        <v>10310</v>
      </c>
      <c r="E2988" s="224"/>
      <c r="F2988" s="224"/>
      <c r="G2988" s="224"/>
      <c r="H2988" s="224"/>
      <c r="I2988" s="224"/>
      <c r="J2988" s="224"/>
      <c r="K2988" s="224"/>
      <c r="L2988" s="224"/>
      <c r="M2988" s="133"/>
      <c r="V2988" s="3" t="s">
        <v>2999</v>
      </c>
      <c r="W2988" s="4">
        <v>7933</v>
      </c>
      <c r="AD2988"/>
      <c r="AE2988"/>
    </row>
    <row r="2989" spans="1:31" x14ac:dyDescent="0.25">
      <c r="A2989" s="28" t="s">
        <v>13420</v>
      </c>
      <c r="B2989" s="28"/>
      <c r="C2989" s="28" t="s">
        <v>5818</v>
      </c>
      <c r="D2989" s="29">
        <v>10328</v>
      </c>
      <c r="E2989" s="224"/>
      <c r="F2989" s="224"/>
      <c r="G2989" s="224"/>
      <c r="H2989" s="224"/>
      <c r="I2989" s="224"/>
      <c r="J2989" s="224"/>
      <c r="K2989" s="224"/>
      <c r="L2989" s="224"/>
      <c r="M2989" s="133"/>
      <c r="V2989" s="3" t="s">
        <v>3000</v>
      </c>
      <c r="W2989" s="4">
        <v>7933</v>
      </c>
      <c r="AD2989"/>
      <c r="AE2989"/>
    </row>
    <row r="2990" spans="1:31" x14ac:dyDescent="0.25">
      <c r="A2990" s="28" t="s">
        <v>13421</v>
      </c>
      <c r="B2990" s="28"/>
      <c r="C2990" s="28" t="s">
        <v>5819</v>
      </c>
      <c r="D2990" s="29">
        <v>10386</v>
      </c>
      <c r="E2990" s="224"/>
      <c r="F2990" s="224"/>
      <c r="G2990" s="224"/>
      <c r="H2990" s="224"/>
      <c r="I2990" s="224"/>
      <c r="J2990" s="224"/>
      <c r="K2990" s="224"/>
      <c r="L2990" s="224"/>
      <c r="M2990" s="133"/>
      <c r="V2990" s="3" t="s">
        <v>3001</v>
      </c>
      <c r="W2990" s="4">
        <v>7933</v>
      </c>
      <c r="AD2990"/>
      <c r="AE2990"/>
    </row>
    <row r="2991" spans="1:31" x14ac:dyDescent="0.25">
      <c r="A2991" s="28" t="s">
        <v>13422</v>
      </c>
      <c r="B2991" s="28"/>
      <c r="C2991" s="28" t="s">
        <v>5820</v>
      </c>
      <c r="D2991" s="29">
        <v>10393</v>
      </c>
      <c r="E2991" s="224"/>
      <c r="F2991" s="224"/>
      <c r="G2991" s="224"/>
      <c r="H2991" s="224"/>
      <c r="I2991" s="224"/>
      <c r="J2991" s="224"/>
      <c r="K2991" s="224"/>
      <c r="L2991" s="224"/>
      <c r="M2991" s="133"/>
      <c r="V2991" s="3" t="s">
        <v>3002</v>
      </c>
      <c r="W2991" s="4">
        <v>7933</v>
      </c>
      <c r="AD2991"/>
      <c r="AE2991"/>
    </row>
    <row r="2992" spans="1:31" x14ac:dyDescent="0.25">
      <c r="A2992" s="28" t="s">
        <v>13423</v>
      </c>
      <c r="B2992" s="28"/>
      <c r="C2992" s="28" t="s">
        <v>5821</v>
      </c>
      <c r="D2992" s="29">
        <v>10405</v>
      </c>
      <c r="E2992" s="224"/>
      <c r="F2992" s="224"/>
      <c r="G2992" s="224"/>
      <c r="H2992" s="224"/>
      <c r="I2992" s="224"/>
      <c r="J2992" s="224"/>
      <c r="K2992" s="224"/>
      <c r="L2992" s="224"/>
      <c r="M2992" s="133"/>
      <c r="V2992" s="3" t="s">
        <v>3003</v>
      </c>
      <c r="W2992" s="4">
        <v>7935</v>
      </c>
      <c r="AD2992"/>
      <c r="AE2992"/>
    </row>
    <row r="2993" spans="1:31" x14ac:dyDescent="0.25">
      <c r="A2993" s="28" t="s">
        <v>13424</v>
      </c>
      <c r="B2993" s="28"/>
      <c r="C2993" s="28" t="s">
        <v>5822</v>
      </c>
      <c r="D2993" s="29">
        <v>10405</v>
      </c>
      <c r="E2993" s="224"/>
      <c r="F2993" s="224"/>
      <c r="G2993" s="224"/>
      <c r="H2993" s="224"/>
      <c r="I2993" s="224"/>
      <c r="J2993" s="224"/>
      <c r="K2993" s="224"/>
      <c r="L2993" s="224"/>
      <c r="M2993" s="133"/>
      <c r="V2993" s="3" t="s">
        <v>3004</v>
      </c>
      <c r="W2993" s="4">
        <v>7935</v>
      </c>
      <c r="AD2993"/>
      <c r="AE2993"/>
    </row>
    <row r="2994" spans="1:31" x14ac:dyDescent="0.25">
      <c r="A2994" s="28" t="s">
        <v>13425</v>
      </c>
      <c r="B2994" s="28"/>
      <c r="C2994" s="28" t="s">
        <v>5823</v>
      </c>
      <c r="D2994" s="29">
        <v>10393</v>
      </c>
      <c r="E2994" s="224"/>
      <c r="F2994" s="224"/>
      <c r="G2994" s="224"/>
      <c r="H2994" s="224"/>
      <c r="I2994" s="224"/>
      <c r="J2994" s="224"/>
      <c r="K2994" s="224"/>
      <c r="L2994" s="224"/>
      <c r="M2994" s="133"/>
      <c r="V2994" s="3" t="s">
        <v>3005</v>
      </c>
      <c r="W2994" s="4">
        <v>7936</v>
      </c>
      <c r="AD2994"/>
      <c r="AE2994"/>
    </row>
    <row r="2995" spans="1:31" x14ac:dyDescent="0.25">
      <c r="A2995" s="28" t="s">
        <v>13426</v>
      </c>
      <c r="B2995" s="28"/>
      <c r="C2995" s="28" t="s">
        <v>5824</v>
      </c>
      <c r="D2995" s="29">
        <v>10393</v>
      </c>
      <c r="E2995" s="224"/>
      <c r="F2995" s="224"/>
      <c r="G2995" s="224"/>
      <c r="H2995" s="224"/>
      <c r="I2995" s="224"/>
      <c r="J2995" s="224"/>
      <c r="K2995" s="224"/>
      <c r="L2995" s="224"/>
      <c r="M2995" s="133"/>
      <c r="V2995" s="3" t="s">
        <v>3006</v>
      </c>
      <c r="W2995" s="4">
        <v>7936</v>
      </c>
      <c r="AD2995"/>
      <c r="AE2995"/>
    </row>
    <row r="2996" spans="1:31" x14ac:dyDescent="0.25">
      <c r="A2996" s="28" t="s">
        <v>13427</v>
      </c>
      <c r="B2996" s="28"/>
      <c r="C2996" s="28" t="s">
        <v>5825</v>
      </c>
      <c r="D2996" s="29">
        <v>10389</v>
      </c>
      <c r="E2996" s="224"/>
      <c r="F2996" s="224"/>
      <c r="G2996" s="224"/>
      <c r="H2996" s="224"/>
      <c r="I2996" s="224"/>
      <c r="J2996" s="224"/>
      <c r="K2996" s="224"/>
      <c r="L2996" s="224"/>
      <c r="M2996" s="133"/>
      <c r="V2996" s="3" t="s">
        <v>3007</v>
      </c>
      <c r="W2996" s="4">
        <v>7936</v>
      </c>
      <c r="AD2996"/>
      <c r="AE2996"/>
    </row>
    <row r="2997" spans="1:31" x14ac:dyDescent="0.25">
      <c r="A2997" s="28" t="s">
        <v>13428</v>
      </c>
      <c r="B2997" s="28"/>
      <c r="C2997" s="28" t="s">
        <v>5826</v>
      </c>
      <c r="D2997" s="29">
        <v>10400</v>
      </c>
      <c r="E2997" s="224"/>
      <c r="F2997" s="224"/>
      <c r="G2997" s="224"/>
      <c r="H2997" s="224"/>
      <c r="I2997" s="224"/>
      <c r="J2997" s="224"/>
      <c r="K2997" s="224"/>
      <c r="L2997" s="224"/>
      <c r="M2997" s="133"/>
      <c r="V2997" s="3" t="s">
        <v>3008</v>
      </c>
      <c r="W2997" s="4">
        <v>7936</v>
      </c>
      <c r="AD2997"/>
      <c r="AE2997"/>
    </row>
    <row r="2998" spans="1:31" x14ac:dyDescent="0.25">
      <c r="A2998" s="28" t="s">
        <v>13429</v>
      </c>
      <c r="B2998" s="28"/>
      <c r="C2998" s="28" t="s">
        <v>5827</v>
      </c>
      <c r="D2998" s="29">
        <v>10412</v>
      </c>
      <c r="E2998" s="224"/>
      <c r="F2998" s="224"/>
      <c r="G2998" s="224"/>
      <c r="H2998" s="224"/>
      <c r="I2998" s="224"/>
      <c r="J2998" s="224"/>
      <c r="K2998" s="224"/>
      <c r="L2998" s="224"/>
      <c r="M2998" s="133"/>
      <c r="V2998" s="3" t="s">
        <v>3009</v>
      </c>
      <c r="W2998" s="4">
        <v>7936</v>
      </c>
      <c r="AD2998"/>
      <c r="AE2998"/>
    </row>
    <row r="2999" spans="1:31" x14ac:dyDescent="0.25">
      <c r="A2999" s="28" t="s">
        <v>13430</v>
      </c>
      <c r="B2999" s="28"/>
      <c r="C2999" s="28" t="s">
        <v>5828</v>
      </c>
      <c r="D2999" s="29">
        <v>10398</v>
      </c>
      <c r="E2999" s="224"/>
      <c r="F2999" s="224"/>
      <c r="G2999" s="224"/>
      <c r="H2999" s="224"/>
      <c r="I2999" s="224"/>
      <c r="J2999" s="224"/>
      <c r="K2999" s="224"/>
      <c r="L2999" s="224"/>
      <c r="M2999" s="133"/>
      <c r="V2999" s="3" t="s">
        <v>3010</v>
      </c>
      <c r="W2999" s="4">
        <v>7936</v>
      </c>
      <c r="AD2999"/>
      <c r="AE2999"/>
    </row>
    <row r="3000" spans="1:31" x14ac:dyDescent="0.25">
      <c r="A3000" s="28" t="s">
        <v>13431</v>
      </c>
      <c r="B3000" s="28"/>
      <c r="C3000" s="28" t="s">
        <v>5829</v>
      </c>
      <c r="D3000" s="29">
        <v>10398</v>
      </c>
      <c r="E3000" s="224"/>
      <c r="F3000" s="224"/>
      <c r="G3000" s="224"/>
      <c r="H3000" s="224"/>
      <c r="I3000" s="224"/>
      <c r="J3000" s="224"/>
      <c r="K3000" s="224"/>
      <c r="L3000" s="224"/>
      <c r="M3000" s="133"/>
      <c r="V3000" s="3" t="s">
        <v>3011</v>
      </c>
      <c r="W3000" s="4">
        <v>7938</v>
      </c>
      <c r="AD3000"/>
      <c r="AE3000"/>
    </row>
    <row r="3001" spans="1:31" x14ac:dyDescent="0.25">
      <c r="A3001" s="28" t="s">
        <v>13432</v>
      </c>
      <c r="B3001" s="28"/>
      <c r="C3001" s="28" t="s">
        <v>5830</v>
      </c>
      <c r="D3001" s="29">
        <v>10398</v>
      </c>
      <c r="E3001" s="224"/>
      <c r="F3001" s="224"/>
      <c r="G3001" s="224"/>
      <c r="H3001" s="224"/>
      <c r="I3001" s="224"/>
      <c r="J3001" s="224"/>
      <c r="K3001" s="224"/>
      <c r="L3001" s="224"/>
      <c r="M3001" s="133"/>
      <c r="V3001" s="3" t="s">
        <v>3012</v>
      </c>
      <c r="W3001" s="4">
        <v>7940</v>
      </c>
      <c r="AD3001"/>
      <c r="AE3001"/>
    </row>
    <row r="3002" spans="1:31" x14ac:dyDescent="0.25">
      <c r="A3002" s="28" t="s">
        <v>13433</v>
      </c>
      <c r="B3002" s="28"/>
      <c r="C3002" s="28" t="s">
        <v>5831</v>
      </c>
      <c r="D3002" s="29">
        <v>10482</v>
      </c>
      <c r="E3002" s="224"/>
      <c r="F3002" s="224"/>
      <c r="G3002" s="224"/>
      <c r="H3002" s="224"/>
      <c r="I3002" s="224"/>
      <c r="J3002" s="224"/>
      <c r="K3002" s="224"/>
      <c r="L3002" s="224"/>
      <c r="M3002" s="133"/>
      <c r="V3002" s="3" t="s">
        <v>3013</v>
      </c>
      <c r="W3002" s="4">
        <v>7940</v>
      </c>
      <c r="AD3002"/>
      <c r="AE3002"/>
    </row>
    <row r="3003" spans="1:31" x14ac:dyDescent="0.25">
      <c r="A3003" s="28" t="s">
        <v>13434</v>
      </c>
      <c r="B3003" s="28"/>
      <c r="C3003" s="28" t="s">
        <v>5832</v>
      </c>
      <c r="D3003" s="29">
        <v>10507</v>
      </c>
      <c r="E3003" s="224"/>
      <c r="F3003" s="224"/>
      <c r="G3003" s="224"/>
      <c r="H3003" s="224"/>
      <c r="I3003" s="224"/>
      <c r="J3003" s="224"/>
      <c r="K3003" s="224"/>
      <c r="L3003" s="224"/>
      <c r="M3003" s="133"/>
      <c r="V3003" s="3" t="s">
        <v>3014</v>
      </c>
      <c r="W3003" s="4">
        <v>7940</v>
      </c>
      <c r="AD3003"/>
      <c r="AE3003"/>
    </row>
    <row r="3004" spans="1:31" x14ac:dyDescent="0.25">
      <c r="A3004" s="28" t="s">
        <v>13435</v>
      </c>
      <c r="B3004" s="28"/>
      <c r="C3004" s="28" t="s">
        <v>5833</v>
      </c>
      <c r="D3004" s="29">
        <v>10482</v>
      </c>
      <c r="E3004" s="224"/>
      <c r="F3004" s="224"/>
      <c r="G3004" s="224"/>
      <c r="H3004" s="224"/>
      <c r="I3004" s="224"/>
      <c r="J3004" s="224"/>
      <c r="K3004" s="224"/>
      <c r="L3004" s="224"/>
      <c r="M3004" s="133"/>
      <c r="V3004" s="3" t="s">
        <v>3015</v>
      </c>
      <c r="W3004" s="4">
        <v>7940</v>
      </c>
      <c r="AD3004"/>
      <c r="AE3004"/>
    </row>
    <row r="3005" spans="1:31" x14ac:dyDescent="0.25">
      <c r="A3005" s="28" t="s">
        <v>13436</v>
      </c>
      <c r="B3005" s="28"/>
      <c r="C3005" s="28" t="s">
        <v>5834</v>
      </c>
      <c r="D3005" s="29">
        <v>10495</v>
      </c>
      <c r="E3005" s="224"/>
      <c r="F3005" s="224"/>
      <c r="G3005" s="224"/>
      <c r="H3005" s="224"/>
      <c r="I3005" s="224"/>
      <c r="J3005" s="224"/>
      <c r="K3005" s="224"/>
      <c r="L3005" s="224"/>
      <c r="M3005" s="133"/>
      <c r="V3005" s="3" t="s">
        <v>3016</v>
      </c>
      <c r="W3005" s="4">
        <v>7941</v>
      </c>
      <c r="AD3005"/>
      <c r="AE3005"/>
    </row>
    <row r="3006" spans="1:31" x14ac:dyDescent="0.25">
      <c r="A3006" s="28" t="s">
        <v>13437</v>
      </c>
      <c r="B3006" s="28"/>
      <c r="C3006" s="28" t="s">
        <v>5835</v>
      </c>
      <c r="D3006" s="29">
        <v>10450</v>
      </c>
      <c r="E3006" s="224"/>
      <c r="F3006" s="224"/>
      <c r="G3006" s="224"/>
      <c r="H3006" s="224"/>
      <c r="I3006" s="224"/>
      <c r="J3006" s="224"/>
      <c r="K3006" s="224"/>
      <c r="L3006" s="224"/>
      <c r="M3006" s="133"/>
      <c r="V3006" s="3" t="s">
        <v>3017</v>
      </c>
      <c r="W3006" s="4">
        <v>7943</v>
      </c>
      <c r="AD3006"/>
      <c r="AE3006"/>
    </row>
    <row r="3007" spans="1:31" x14ac:dyDescent="0.25">
      <c r="A3007" s="28" t="s">
        <v>13438</v>
      </c>
      <c r="B3007" s="28"/>
      <c r="C3007" s="28" t="s">
        <v>5836</v>
      </c>
      <c r="D3007" s="29">
        <v>10450</v>
      </c>
      <c r="E3007" s="224"/>
      <c r="F3007" s="224"/>
      <c r="G3007" s="224"/>
      <c r="H3007" s="224"/>
      <c r="I3007" s="224"/>
      <c r="J3007" s="224"/>
      <c r="K3007" s="224"/>
      <c r="L3007" s="224"/>
      <c r="M3007" s="133"/>
      <c r="V3007" s="3" t="s">
        <v>3018</v>
      </c>
      <c r="W3007" s="4">
        <v>7945</v>
      </c>
      <c r="AD3007"/>
      <c r="AE3007"/>
    </row>
    <row r="3008" spans="1:31" x14ac:dyDescent="0.25">
      <c r="A3008" s="28" t="s">
        <v>13439</v>
      </c>
      <c r="B3008" s="28"/>
      <c r="C3008" s="28" t="s">
        <v>5837</v>
      </c>
      <c r="D3008" s="29">
        <v>10433</v>
      </c>
      <c r="E3008" s="224"/>
      <c r="F3008" s="224"/>
      <c r="G3008" s="224"/>
      <c r="H3008" s="224"/>
      <c r="I3008" s="224"/>
      <c r="J3008" s="224"/>
      <c r="K3008" s="224"/>
      <c r="L3008" s="224"/>
      <c r="M3008" s="133"/>
      <c r="V3008" s="3" t="s">
        <v>3019</v>
      </c>
      <c r="W3008" s="4">
        <v>7946</v>
      </c>
      <c r="AD3008"/>
      <c r="AE3008"/>
    </row>
    <row r="3009" spans="1:31" x14ac:dyDescent="0.25">
      <c r="A3009" s="28" t="s">
        <v>13440</v>
      </c>
      <c r="B3009" s="28"/>
      <c r="C3009" s="28" t="s">
        <v>5838</v>
      </c>
      <c r="D3009" s="29">
        <v>10433</v>
      </c>
      <c r="E3009" s="224"/>
      <c r="F3009" s="224"/>
      <c r="G3009" s="224"/>
      <c r="H3009" s="224"/>
      <c r="I3009" s="224"/>
      <c r="J3009" s="224"/>
      <c r="K3009" s="224"/>
      <c r="L3009" s="224"/>
      <c r="M3009" s="133"/>
      <c r="V3009" s="3" t="s">
        <v>3020</v>
      </c>
      <c r="W3009" s="4">
        <v>7948</v>
      </c>
      <c r="AD3009"/>
      <c r="AE3009"/>
    </row>
    <row r="3010" spans="1:31" x14ac:dyDescent="0.25">
      <c r="A3010" s="28" t="s">
        <v>13441</v>
      </c>
      <c r="B3010" s="28"/>
      <c r="C3010" s="28" t="s">
        <v>5839</v>
      </c>
      <c r="D3010" s="29">
        <v>10418</v>
      </c>
      <c r="E3010" s="224"/>
      <c r="F3010" s="224"/>
      <c r="G3010" s="224"/>
      <c r="H3010" s="224"/>
      <c r="I3010" s="224"/>
      <c r="J3010" s="224"/>
      <c r="K3010" s="224"/>
      <c r="L3010" s="224"/>
      <c r="M3010" s="133"/>
      <c r="V3010" s="3" t="s">
        <v>3021</v>
      </c>
      <c r="W3010" s="4">
        <v>7948</v>
      </c>
      <c r="AD3010"/>
      <c r="AE3010"/>
    </row>
    <row r="3011" spans="1:31" x14ac:dyDescent="0.25">
      <c r="A3011" s="28" t="s">
        <v>13442</v>
      </c>
      <c r="B3011" s="28"/>
      <c r="C3011" s="28" t="s">
        <v>5840</v>
      </c>
      <c r="D3011" s="29">
        <v>10411</v>
      </c>
      <c r="E3011" s="224"/>
      <c r="F3011" s="224"/>
      <c r="G3011" s="224"/>
      <c r="H3011" s="224"/>
      <c r="I3011" s="224"/>
      <c r="J3011" s="224"/>
      <c r="K3011" s="224"/>
      <c r="L3011" s="224"/>
      <c r="M3011" s="133"/>
      <c r="V3011" s="3" t="s">
        <v>3022</v>
      </c>
      <c r="W3011" s="4">
        <v>7948</v>
      </c>
      <c r="AD3011"/>
      <c r="AE3011"/>
    </row>
    <row r="3012" spans="1:31" x14ac:dyDescent="0.25">
      <c r="A3012" s="28" t="s">
        <v>13443</v>
      </c>
      <c r="B3012" s="28"/>
      <c r="C3012" s="28" t="s">
        <v>5841</v>
      </c>
      <c r="D3012" s="29">
        <v>10386</v>
      </c>
      <c r="E3012" s="224"/>
      <c r="F3012" s="224"/>
      <c r="G3012" s="224"/>
      <c r="H3012" s="224"/>
      <c r="I3012" s="224"/>
      <c r="J3012" s="224"/>
      <c r="K3012" s="224"/>
      <c r="L3012" s="224"/>
      <c r="M3012" s="133"/>
      <c r="V3012" s="3" t="s">
        <v>3023</v>
      </c>
      <c r="W3012" s="4">
        <v>7950</v>
      </c>
      <c r="AD3012"/>
      <c r="AE3012"/>
    </row>
    <row r="3013" spans="1:31" x14ac:dyDescent="0.25">
      <c r="A3013" s="28" t="s">
        <v>13444</v>
      </c>
      <c r="B3013" s="28"/>
      <c r="C3013" s="28" t="s">
        <v>5842</v>
      </c>
      <c r="D3013" s="29">
        <v>10416</v>
      </c>
      <c r="E3013" s="224"/>
      <c r="F3013" s="224"/>
      <c r="G3013" s="224"/>
      <c r="H3013" s="224"/>
      <c r="I3013" s="224"/>
      <c r="J3013" s="224"/>
      <c r="K3013" s="224"/>
      <c r="L3013" s="224"/>
      <c r="M3013" s="133"/>
      <c r="V3013" s="3" t="s">
        <v>3024</v>
      </c>
      <c r="W3013" s="4">
        <v>7952</v>
      </c>
      <c r="AD3013"/>
      <c r="AE3013"/>
    </row>
    <row r="3014" spans="1:31" x14ac:dyDescent="0.25">
      <c r="A3014" s="28" t="s">
        <v>13445</v>
      </c>
      <c r="B3014" s="28"/>
      <c r="C3014" s="28" t="s">
        <v>5843</v>
      </c>
      <c r="D3014" s="29">
        <v>10416</v>
      </c>
      <c r="E3014" s="224"/>
      <c r="F3014" s="224"/>
      <c r="G3014" s="224"/>
      <c r="H3014" s="224"/>
      <c r="I3014" s="224"/>
      <c r="J3014" s="224"/>
      <c r="K3014" s="224"/>
      <c r="L3014" s="224"/>
      <c r="M3014" s="133"/>
      <c r="V3014" s="3" t="s">
        <v>3025</v>
      </c>
      <c r="W3014" s="4">
        <v>7952</v>
      </c>
      <c r="AD3014"/>
      <c r="AE3014"/>
    </row>
    <row r="3015" spans="1:31" x14ac:dyDescent="0.25">
      <c r="A3015" s="28" t="s">
        <v>13446</v>
      </c>
      <c r="B3015" s="28"/>
      <c r="C3015" s="28" t="s">
        <v>5844</v>
      </c>
      <c r="D3015" s="29">
        <v>10384</v>
      </c>
      <c r="E3015" s="224"/>
      <c r="F3015" s="224"/>
      <c r="G3015" s="224"/>
      <c r="H3015" s="224"/>
      <c r="I3015" s="224"/>
      <c r="J3015" s="224"/>
      <c r="K3015" s="224"/>
      <c r="L3015" s="224"/>
      <c r="M3015" s="133"/>
      <c r="V3015" s="3" t="s">
        <v>3026</v>
      </c>
      <c r="W3015" s="4">
        <v>7953</v>
      </c>
      <c r="AD3015"/>
      <c r="AE3015"/>
    </row>
    <row r="3016" spans="1:31" x14ac:dyDescent="0.25">
      <c r="A3016" s="28" t="s">
        <v>13447</v>
      </c>
      <c r="B3016" s="28"/>
      <c r="C3016" s="28" t="s">
        <v>5845</v>
      </c>
      <c r="D3016" s="29">
        <v>10384</v>
      </c>
      <c r="E3016" s="224"/>
      <c r="F3016" s="224"/>
      <c r="G3016" s="224"/>
      <c r="H3016" s="224"/>
      <c r="I3016" s="224"/>
      <c r="J3016" s="224"/>
      <c r="K3016" s="224"/>
      <c r="L3016" s="224"/>
      <c r="M3016" s="133"/>
      <c r="V3016" s="3" t="s">
        <v>3027</v>
      </c>
      <c r="W3016" s="4">
        <v>7953</v>
      </c>
      <c r="AD3016"/>
      <c r="AE3016"/>
    </row>
    <row r="3017" spans="1:31" x14ac:dyDescent="0.25">
      <c r="A3017" s="28" t="s">
        <v>13448</v>
      </c>
      <c r="B3017" s="28"/>
      <c r="C3017" s="28" t="s">
        <v>5846</v>
      </c>
      <c r="D3017" s="29">
        <v>10363</v>
      </c>
      <c r="E3017" s="224"/>
      <c r="F3017" s="224"/>
      <c r="G3017" s="224"/>
      <c r="H3017" s="224"/>
      <c r="I3017" s="224"/>
      <c r="J3017" s="224"/>
      <c r="K3017" s="224"/>
      <c r="L3017" s="224"/>
      <c r="M3017" s="133"/>
      <c r="V3017" s="3" t="s">
        <v>3028</v>
      </c>
      <c r="W3017" s="4">
        <v>7953</v>
      </c>
      <c r="AD3017"/>
      <c r="AE3017"/>
    </row>
    <row r="3018" spans="1:31" x14ac:dyDescent="0.25">
      <c r="A3018" s="28" t="s">
        <v>13449</v>
      </c>
      <c r="B3018" s="28"/>
      <c r="C3018" s="28" t="s">
        <v>5847</v>
      </c>
      <c r="D3018" s="29">
        <v>10421</v>
      </c>
      <c r="E3018" s="224"/>
      <c r="F3018" s="224"/>
      <c r="G3018" s="224"/>
      <c r="H3018" s="224"/>
      <c r="I3018" s="224"/>
      <c r="J3018" s="224"/>
      <c r="K3018" s="224"/>
      <c r="L3018" s="224"/>
      <c r="M3018" s="133"/>
      <c r="V3018" s="3" t="s">
        <v>3029</v>
      </c>
      <c r="W3018" s="4">
        <v>7954</v>
      </c>
      <c r="AD3018"/>
      <c r="AE3018"/>
    </row>
    <row r="3019" spans="1:31" x14ac:dyDescent="0.25">
      <c r="A3019" s="28" t="s">
        <v>13450</v>
      </c>
      <c r="B3019" s="28"/>
      <c r="C3019" s="28" t="s">
        <v>5848</v>
      </c>
      <c r="D3019" s="29">
        <v>10447</v>
      </c>
      <c r="E3019" s="224"/>
      <c r="F3019" s="224"/>
      <c r="G3019" s="224"/>
      <c r="H3019" s="224"/>
      <c r="I3019" s="224"/>
      <c r="J3019" s="224"/>
      <c r="K3019" s="224"/>
      <c r="L3019" s="224"/>
      <c r="M3019" s="133"/>
      <c r="V3019" s="3" t="s">
        <v>3030</v>
      </c>
      <c r="W3019" s="4">
        <v>7954</v>
      </c>
      <c r="AD3019"/>
      <c r="AE3019"/>
    </row>
    <row r="3020" spans="1:31" x14ac:dyDescent="0.25">
      <c r="A3020" s="28" t="s">
        <v>13451</v>
      </c>
      <c r="B3020" s="28"/>
      <c r="C3020" s="28" t="s">
        <v>5849</v>
      </c>
      <c r="D3020" s="29">
        <v>10431</v>
      </c>
      <c r="E3020" s="224"/>
      <c r="F3020" s="224"/>
      <c r="G3020" s="224"/>
      <c r="H3020" s="224"/>
      <c r="I3020" s="224"/>
      <c r="J3020" s="224"/>
      <c r="K3020" s="224"/>
      <c r="L3020" s="224"/>
      <c r="M3020" s="133"/>
      <c r="V3020" s="3" t="s">
        <v>3031</v>
      </c>
      <c r="W3020" s="4">
        <v>7954</v>
      </c>
      <c r="AD3020"/>
      <c r="AE3020"/>
    </row>
    <row r="3021" spans="1:31" x14ac:dyDescent="0.25">
      <c r="A3021" s="28" t="s">
        <v>13452</v>
      </c>
      <c r="B3021" s="28"/>
      <c r="C3021" s="28" t="s">
        <v>5850</v>
      </c>
      <c r="D3021" s="29">
        <v>10431</v>
      </c>
      <c r="E3021" s="224"/>
      <c r="F3021" s="224"/>
      <c r="G3021" s="224"/>
      <c r="H3021" s="224"/>
      <c r="I3021" s="224"/>
      <c r="J3021" s="224"/>
      <c r="K3021" s="224"/>
      <c r="L3021" s="224"/>
      <c r="M3021" s="133"/>
      <c r="V3021" s="3" t="s">
        <v>3032</v>
      </c>
      <c r="W3021" s="4">
        <v>7955</v>
      </c>
      <c r="AD3021"/>
      <c r="AE3021"/>
    </row>
    <row r="3022" spans="1:31" x14ac:dyDescent="0.25">
      <c r="A3022" s="28" t="s">
        <v>13453</v>
      </c>
      <c r="B3022" s="28"/>
      <c r="C3022" s="28" t="s">
        <v>5851</v>
      </c>
      <c r="D3022" s="29">
        <v>10431</v>
      </c>
      <c r="E3022" s="224"/>
      <c r="F3022" s="224"/>
      <c r="G3022" s="224"/>
      <c r="H3022" s="224"/>
      <c r="I3022" s="224"/>
      <c r="J3022" s="224"/>
      <c r="K3022" s="224"/>
      <c r="L3022" s="224"/>
      <c r="M3022" s="133"/>
      <c r="V3022" s="3" t="s">
        <v>3033</v>
      </c>
      <c r="W3022" s="4">
        <v>7955</v>
      </c>
      <c r="AD3022"/>
      <c r="AE3022"/>
    </row>
    <row r="3023" spans="1:31" x14ac:dyDescent="0.25">
      <c r="A3023" s="28" t="s">
        <v>13454</v>
      </c>
      <c r="B3023" s="28"/>
      <c r="C3023" s="28" t="s">
        <v>5852</v>
      </c>
      <c r="D3023" s="29">
        <v>10425</v>
      </c>
      <c r="E3023" s="224"/>
      <c r="F3023" s="224"/>
      <c r="G3023" s="224"/>
      <c r="H3023" s="224"/>
      <c r="I3023" s="224"/>
      <c r="J3023" s="224"/>
      <c r="K3023" s="224"/>
      <c r="L3023" s="224"/>
      <c r="M3023" s="133"/>
      <c r="V3023" s="3" t="s">
        <v>3034</v>
      </c>
      <c r="W3023" s="4">
        <v>7956</v>
      </c>
      <c r="AD3023"/>
      <c r="AE3023"/>
    </row>
    <row r="3024" spans="1:31" x14ac:dyDescent="0.25">
      <c r="A3024" s="28" t="s">
        <v>13455</v>
      </c>
      <c r="B3024" s="28"/>
      <c r="C3024" s="28" t="s">
        <v>5853</v>
      </c>
      <c r="D3024" s="29">
        <v>10425</v>
      </c>
      <c r="E3024" s="224"/>
      <c r="F3024" s="224"/>
      <c r="G3024" s="224"/>
      <c r="H3024" s="224"/>
      <c r="I3024" s="224"/>
      <c r="J3024" s="224"/>
      <c r="K3024" s="224"/>
      <c r="L3024" s="224"/>
      <c r="M3024" s="133"/>
      <c r="V3024" s="3" t="s">
        <v>3035</v>
      </c>
      <c r="W3024" s="4">
        <v>7956</v>
      </c>
      <c r="AD3024"/>
      <c r="AE3024"/>
    </row>
    <row r="3025" spans="1:31" x14ac:dyDescent="0.25">
      <c r="A3025" s="28" t="s">
        <v>13456</v>
      </c>
      <c r="B3025" s="28"/>
      <c r="C3025" s="28" t="s">
        <v>5854</v>
      </c>
      <c r="D3025" s="29">
        <v>10456</v>
      </c>
      <c r="E3025" s="224"/>
      <c r="F3025" s="224"/>
      <c r="G3025" s="224"/>
      <c r="H3025" s="224"/>
      <c r="I3025" s="224"/>
      <c r="J3025" s="224"/>
      <c r="K3025" s="224"/>
      <c r="L3025" s="224"/>
      <c r="M3025" s="133"/>
      <c r="V3025" s="3" t="s">
        <v>3036</v>
      </c>
      <c r="W3025" s="4">
        <v>7956</v>
      </c>
      <c r="AD3025"/>
      <c r="AE3025"/>
    </row>
    <row r="3026" spans="1:31" x14ac:dyDescent="0.25">
      <c r="A3026" s="28" t="s">
        <v>13457</v>
      </c>
      <c r="B3026" s="28"/>
      <c r="C3026" s="28" t="s">
        <v>5855</v>
      </c>
      <c r="D3026" s="29">
        <v>10483</v>
      </c>
      <c r="E3026" s="224"/>
      <c r="F3026" s="224"/>
      <c r="G3026" s="224"/>
      <c r="H3026" s="224"/>
      <c r="I3026" s="224"/>
      <c r="J3026" s="224"/>
      <c r="K3026" s="224"/>
      <c r="L3026" s="224"/>
      <c r="M3026" s="133"/>
      <c r="V3026" s="3" t="s">
        <v>3037</v>
      </c>
      <c r="W3026" s="4">
        <v>7956</v>
      </c>
      <c r="AD3026"/>
      <c r="AE3026"/>
    </row>
    <row r="3027" spans="1:31" x14ac:dyDescent="0.25">
      <c r="A3027" s="28" t="s">
        <v>13458</v>
      </c>
      <c r="B3027" s="28"/>
      <c r="C3027" s="28" t="s">
        <v>5856</v>
      </c>
      <c r="D3027" s="29">
        <v>10487</v>
      </c>
      <c r="E3027" s="224"/>
      <c r="F3027" s="224"/>
      <c r="G3027" s="224"/>
      <c r="H3027" s="224"/>
      <c r="I3027" s="224"/>
      <c r="J3027" s="224"/>
      <c r="K3027" s="224"/>
      <c r="L3027" s="224"/>
      <c r="M3027" s="133"/>
      <c r="V3027" s="3" t="s">
        <v>3038</v>
      </c>
      <c r="W3027" s="4">
        <v>7956</v>
      </c>
      <c r="AD3027"/>
      <c r="AE3027"/>
    </row>
    <row r="3028" spans="1:31" x14ac:dyDescent="0.25">
      <c r="A3028" s="28" t="s">
        <v>13459</v>
      </c>
      <c r="B3028" s="28"/>
      <c r="C3028" s="28" t="s">
        <v>5857</v>
      </c>
      <c r="D3028" s="29">
        <v>10487</v>
      </c>
      <c r="E3028" s="224"/>
      <c r="F3028" s="224"/>
      <c r="G3028" s="224"/>
      <c r="H3028" s="224"/>
      <c r="I3028" s="224"/>
      <c r="J3028" s="224"/>
      <c r="K3028" s="224"/>
      <c r="L3028" s="224"/>
      <c r="M3028" s="133"/>
      <c r="V3028" s="3" t="s">
        <v>3039</v>
      </c>
      <c r="W3028" s="4">
        <v>7956</v>
      </c>
      <c r="AD3028"/>
      <c r="AE3028"/>
    </row>
    <row r="3029" spans="1:31" x14ac:dyDescent="0.25">
      <c r="A3029" s="28" t="s">
        <v>13460</v>
      </c>
      <c r="B3029" s="28"/>
      <c r="C3029" s="28" t="s">
        <v>5858</v>
      </c>
      <c r="D3029" s="29">
        <v>10378</v>
      </c>
      <c r="E3029" s="224"/>
      <c r="F3029" s="224"/>
      <c r="G3029" s="224"/>
      <c r="H3029" s="224"/>
      <c r="I3029" s="224"/>
      <c r="J3029" s="224"/>
      <c r="K3029" s="224"/>
      <c r="L3029" s="224"/>
      <c r="M3029" s="133"/>
      <c r="V3029" s="3" t="s">
        <v>3040</v>
      </c>
      <c r="W3029" s="4">
        <v>7958</v>
      </c>
      <c r="AD3029"/>
      <c r="AE3029"/>
    </row>
    <row r="3030" spans="1:31" x14ac:dyDescent="0.25">
      <c r="A3030" s="28" t="s">
        <v>13461</v>
      </c>
      <c r="B3030" s="28"/>
      <c r="C3030" s="28" t="s">
        <v>5859</v>
      </c>
      <c r="D3030" s="29">
        <v>10378</v>
      </c>
      <c r="E3030" s="224"/>
      <c r="F3030" s="224"/>
      <c r="G3030" s="224"/>
      <c r="H3030" s="224"/>
      <c r="I3030" s="224"/>
      <c r="J3030" s="224"/>
      <c r="K3030" s="224"/>
      <c r="L3030" s="224"/>
      <c r="M3030" s="133"/>
      <c r="V3030" s="3" t="s">
        <v>3041</v>
      </c>
      <c r="W3030" s="4">
        <v>7960</v>
      </c>
      <c r="AD3030"/>
      <c r="AE3030"/>
    </row>
    <row r="3031" spans="1:31" x14ac:dyDescent="0.25">
      <c r="A3031" s="28" t="s">
        <v>13462</v>
      </c>
      <c r="B3031" s="28"/>
      <c r="C3031" s="28" t="s">
        <v>5860</v>
      </c>
      <c r="D3031" s="29">
        <v>10391</v>
      </c>
      <c r="E3031" s="224"/>
      <c r="F3031" s="224"/>
      <c r="G3031" s="224"/>
      <c r="H3031" s="224"/>
      <c r="I3031" s="224"/>
      <c r="J3031" s="224"/>
      <c r="K3031" s="224"/>
      <c r="L3031" s="224"/>
      <c r="M3031" s="133"/>
      <c r="V3031" s="3" t="s">
        <v>3042</v>
      </c>
      <c r="W3031" s="4">
        <v>7960</v>
      </c>
      <c r="AD3031"/>
      <c r="AE3031"/>
    </row>
    <row r="3032" spans="1:31" x14ac:dyDescent="0.25">
      <c r="A3032" s="28" t="s">
        <v>13463</v>
      </c>
      <c r="B3032" s="28"/>
      <c r="C3032" s="28" t="s">
        <v>5861</v>
      </c>
      <c r="D3032" s="29">
        <v>10392</v>
      </c>
      <c r="E3032" s="224"/>
      <c r="F3032" s="224"/>
      <c r="G3032" s="224"/>
      <c r="H3032" s="224"/>
      <c r="I3032" s="224"/>
      <c r="J3032" s="224"/>
      <c r="K3032" s="224"/>
      <c r="L3032" s="224"/>
      <c r="M3032" s="133"/>
      <c r="V3032" s="3" t="s">
        <v>3043</v>
      </c>
      <c r="W3032" s="4">
        <v>7960</v>
      </c>
      <c r="AD3032"/>
      <c r="AE3032"/>
    </row>
    <row r="3033" spans="1:31" x14ac:dyDescent="0.25">
      <c r="A3033" s="28" t="s">
        <v>13464</v>
      </c>
      <c r="B3033" s="28"/>
      <c r="C3033" s="28" t="s">
        <v>5862</v>
      </c>
      <c r="D3033" s="29">
        <v>10375</v>
      </c>
      <c r="E3033" s="224"/>
      <c r="F3033" s="224"/>
      <c r="G3033" s="224"/>
      <c r="H3033" s="224"/>
      <c r="I3033" s="224"/>
      <c r="J3033" s="224"/>
      <c r="K3033" s="224"/>
      <c r="L3033" s="224"/>
      <c r="M3033" s="133"/>
      <c r="V3033" s="3" t="s">
        <v>3044</v>
      </c>
      <c r="W3033" s="4">
        <v>7960</v>
      </c>
      <c r="AD3033"/>
      <c r="AE3033"/>
    </row>
    <row r="3034" spans="1:31" x14ac:dyDescent="0.25">
      <c r="A3034" s="28" t="s">
        <v>13465</v>
      </c>
      <c r="B3034" s="28"/>
      <c r="C3034" s="28" t="s">
        <v>5863</v>
      </c>
      <c r="D3034" s="29">
        <v>10366</v>
      </c>
      <c r="E3034" s="224"/>
      <c r="F3034" s="224"/>
      <c r="G3034" s="224"/>
      <c r="H3034" s="224"/>
      <c r="I3034" s="224"/>
      <c r="J3034" s="224"/>
      <c r="K3034" s="224"/>
      <c r="L3034" s="224"/>
      <c r="M3034" s="133"/>
      <c r="V3034" s="3" t="s">
        <v>3045</v>
      </c>
      <c r="W3034" s="4">
        <v>7960</v>
      </c>
      <c r="AD3034"/>
      <c r="AE3034"/>
    </row>
    <row r="3035" spans="1:31" x14ac:dyDescent="0.25">
      <c r="A3035" s="28" t="s">
        <v>13466</v>
      </c>
      <c r="B3035" s="28"/>
      <c r="C3035" s="28" t="s">
        <v>5864</v>
      </c>
      <c r="D3035" s="29">
        <v>10366</v>
      </c>
      <c r="E3035" s="224"/>
      <c r="F3035" s="224"/>
      <c r="G3035" s="224"/>
      <c r="H3035" s="224"/>
      <c r="I3035" s="224"/>
      <c r="J3035" s="224"/>
      <c r="K3035" s="224"/>
      <c r="L3035" s="224"/>
      <c r="M3035" s="133"/>
      <c r="V3035" s="3" t="s">
        <v>3046</v>
      </c>
      <c r="W3035" s="4">
        <v>7962</v>
      </c>
      <c r="AD3035"/>
      <c r="AE3035"/>
    </row>
    <row r="3036" spans="1:31" x14ac:dyDescent="0.25">
      <c r="A3036" s="28" t="s">
        <v>13467</v>
      </c>
      <c r="B3036" s="28"/>
      <c r="C3036" s="28" t="s">
        <v>5865</v>
      </c>
      <c r="D3036" s="29">
        <v>10366</v>
      </c>
      <c r="E3036" s="224"/>
      <c r="F3036" s="224"/>
      <c r="G3036" s="224"/>
      <c r="H3036" s="224"/>
      <c r="I3036" s="224"/>
      <c r="J3036" s="224"/>
      <c r="K3036" s="224"/>
      <c r="L3036" s="224"/>
      <c r="M3036" s="133"/>
      <c r="V3036" s="3" t="s">
        <v>3047</v>
      </c>
      <c r="W3036" s="4">
        <v>7962</v>
      </c>
      <c r="AD3036"/>
      <c r="AE3036"/>
    </row>
    <row r="3037" spans="1:31" x14ac:dyDescent="0.25">
      <c r="A3037" s="28" t="s">
        <v>13468</v>
      </c>
      <c r="B3037" s="28"/>
      <c r="C3037" s="28" t="s">
        <v>5866</v>
      </c>
      <c r="D3037" s="29">
        <v>10375</v>
      </c>
      <c r="E3037" s="224"/>
      <c r="F3037" s="224"/>
      <c r="G3037" s="224"/>
      <c r="H3037" s="224"/>
      <c r="I3037" s="224"/>
      <c r="J3037" s="224"/>
      <c r="K3037" s="224"/>
      <c r="L3037" s="224"/>
      <c r="M3037" s="133"/>
      <c r="V3037" s="3" t="s">
        <v>3048</v>
      </c>
      <c r="W3037" s="4">
        <v>7964</v>
      </c>
      <c r="AD3037"/>
      <c r="AE3037"/>
    </row>
    <row r="3038" spans="1:31" x14ac:dyDescent="0.25">
      <c r="A3038" s="28" t="s">
        <v>13469</v>
      </c>
      <c r="B3038" s="28"/>
      <c r="C3038" s="28" t="s">
        <v>5867</v>
      </c>
      <c r="D3038" s="29">
        <v>10398</v>
      </c>
      <c r="E3038" s="224"/>
      <c r="F3038" s="224"/>
      <c r="G3038" s="224"/>
      <c r="H3038" s="224"/>
      <c r="I3038" s="224"/>
      <c r="J3038" s="224"/>
      <c r="K3038" s="224"/>
      <c r="L3038" s="224"/>
      <c r="M3038" s="133"/>
      <c r="V3038" s="3" t="s">
        <v>3049</v>
      </c>
      <c r="W3038" s="4">
        <v>7964</v>
      </c>
      <c r="AD3038"/>
      <c r="AE3038"/>
    </row>
    <row r="3039" spans="1:31" x14ac:dyDescent="0.25">
      <c r="A3039" s="28" t="s">
        <v>13470</v>
      </c>
      <c r="B3039" s="28"/>
      <c r="C3039" s="28" t="s">
        <v>5868</v>
      </c>
      <c r="D3039" s="29">
        <v>10403</v>
      </c>
      <c r="E3039" s="224"/>
      <c r="F3039" s="224"/>
      <c r="G3039" s="224"/>
      <c r="H3039" s="224"/>
      <c r="I3039" s="224"/>
      <c r="J3039" s="224"/>
      <c r="K3039" s="224"/>
      <c r="L3039" s="224"/>
      <c r="M3039" s="133"/>
      <c r="V3039" s="3" t="s">
        <v>3050</v>
      </c>
      <c r="W3039" s="4">
        <v>7964</v>
      </c>
      <c r="AD3039"/>
      <c r="AE3039"/>
    </row>
    <row r="3040" spans="1:31" x14ac:dyDescent="0.25">
      <c r="A3040" s="28" t="s">
        <v>13471</v>
      </c>
      <c r="B3040" s="28"/>
      <c r="C3040" s="28" t="s">
        <v>5869</v>
      </c>
      <c r="D3040" s="29">
        <v>10377</v>
      </c>
      <c r="E3040" s="224"/>
      <c r="F3040" s="224"/>
      <c r="G3040" s="224"/>
      <c r="H3040" s="224"/>
      <c r="I3040" s="224"/>
      <c r="J3040" s="224"/>
      <c r="K3040" s="224"/>
      <c r="L3040" s="224"/>
      <c r="M3040" s="133"/>
      <c r="V3040" s="3" t="s">
        <v>3051</v>
      </c>
      <c r="W3040" s="4">
        <v>7964</v>
      </c>
      <c r="AD3040"/>
      <c r="AE3040"/>
    </row>
    <row r="3041" spans="1:31" x14ac:dyDescent="0.25">
      <c r="A3041" s="28" t="s">
        <v>13472</v>
      </c>
      <c r="B3041" s="28"/>
      <c r="C3041" s="28" t="s">
        <v>5870</v>
      </c>
      <c r="D3041" s="29">
        <v>10371</v>
      </c>
      <c r="E3041" s="224"/>
      <c r="F3041" s="224"/>
      <c r="G3041" s="224"/>
      <c r="H3041" s="224"/>
      <c r="I3041" s="224"/>
      <c r="J3041" s="224"/>
      <c r="K3041" s="224"/>
      <c r="L3041" s="224"/>
      <c r="M3041" s="133"/>
      <c r="V3041" s="3" t="s">
        <v>3052</v>
      </c>
      <c r="W3041" s="4">
        <v>7964</v>
      </c>
      <c r="AD3041"/>
      <c r="AE3041"/>
    </row>
    <row r="3042" spans="1:31" x14ac:dyDescent="0.25">
      <c r="A3042" s="28" t="s">
        <v>13473</v>
      </c>
      <c r="B3042" s="28"/>
      <c r="C3042" s="28" t="s">
        <v>5871</v>
      </c>
      <c r="D3042" s="29">
        <v>10371</v>
      </c>
      <c r="E3042" s="224"/>
      <c r="F3042" s="224"/>
      <c r="G3042" s="224"/>
      <c r="H3042" s="224"/>
      <c r="I3042" s="224"/>
      <c r="J3042" s="224"/>
      <c r="K3042" s="224"/>
      <c r="L3042" s="224"/>
      <c r="M3042" s="133"/>
      <c r="V3042" s="3" t="s">
        <v>3053</v>
      </c>
      <c r="W3042" s="4">
        <v>7964</v>
      </c>
      <c r="AD3042"/>
      <c r="AE3042"/>
    </row>
    <row r="3043" spans="1:31" x14ac:dyDescent="0.25">
      <c r="A3043" s="28" t="s">
        <v>13474</v>
      </c>
      <c r="B3043" s="28"/>
      <c r="C3043" s="28" t="s">
        <v>5872</v>
      </c>
      <c r="D3043" s="29">
        <v>10344</v>
      </c>
      <c r="E3043" s="224"/>
      <c r="F3043" s="224"/>
      <c r="G3043" s="224"/>
      <c r="H3043" s="224"/>
      <c r="I3043" s="224"/>
      <c r="J3043" s="224"/>
      <c r="K3043" s="224"/>
      <c r="L3043" s="224"/>
      <c r="M3043" s="133"/>
      <c r="V3043" s="3" t="s">
        <v>3054</v>
      </c>
      <c r="W3043" s="4">
        <v>7966</v>
      </c>
      <c r="AD3043"/>
      <c r="AE3043"/>
    </row>
    <row r="3044" spans="1:31" x14ac:dyDescent="0.25">
      <c r="A3044" s="28" t="s">
        <v>13475</v>
      </c>
      <c r="B3044" s="28"/>
      <c r="C3044" s="28" t="s">
        <v>5873</v>
      </c>
      <c r="D3044" s="29">
        <v>10344</v>
      </c>
      <c r="E3044" s="224"/>
      <c r="F3044" s="224"/>
      <c r="G3044" s="224"/>
      <c r="H3044" s="224"/>
      <c r="I3044" s="224"/>
      <c r="J3044" s="224"/>
      <c r="K3044" s="224"/>
      <c r="L3044" s="224"/>
      <c r="M3044" s="133"/>
      <c r="V3044" s="3" t="s">
        <v>3055</v>
      </c>
      <c r="W3044" s="4">
        <v>7968</v>
      </c>
      <c r="AD3044"/>
      <c r="AE3044"/>
    </row>
    <row r="3045" spans="1:31" x14ac:dyDescent="0.25">
      <c r="A3045" s="28" t="s">
        <v>13476</v>
      </c>
      <c r="B3045" s="28"/>
      <c r="C3045" s="28" t="s">
        <v>5874</v>
      </c>
      <c r="D3045" s="29">
        <v>10359</v>
      </c>
      <c r="E3045" s="224"/>
      <c r="F3045" s="224"/>
      <c r="G3045" s="224"/>
      <c r="H3045" s="224"/>
      <c r="I3045" s="224"/>
      <c r="J3045" s="224"/>
      <c r="K3045" s="224"/>
      <c r="L3045" s="224"/>
      <c r="M3045" s="133"/>
      <c r="V3045" s="3" t="s">
        <v>3056</v>
      </c>
      <c r="W3045" s="4">
        <v>7968</v>
      </c>
      <c r="AD3045"/>
      <c r="AE3045"/>
    </row>
    <row r="3046" spans="1:31" x14ac:dyDescent="0.25">
      <c r="A3046" s="28" t="s">
        <v>13477</v>
      </c>
      <c r="B3046" s="28"/>
      <c r="C3046" s="28" t="s">
        <v>5875</v>
      </c>
      <c r="D3046" s="29">
        <v>10348</v>
      </c>
      <c r="E3046" s="224"/>
      <c r="F3046" s="224"/>
      <c r="G3046" s="224"/>
      <c r="H3046" s="224"/>
      <c r="I3046" s="224"/>
      <c r="J3046" s="224"/>
      <c r="K3046" s="224"/>
      <c r="L3046" s="224"/>
      <c r="M3046" s="133"/>
      <c r="V3046" s="3" t="s">
        <v>3057</v>
      </c>
      <c r="W3046" s="4">
        <v>7968</v>
      </c>
      <c r="AD3046"/>
      <c r="AE3046"/>
    </row>
    <row r="3047" spans="1:31" x14ac:dyDescent="0.25">
      <c r="A3047" s="28" t="s">
        <v>13478</v>
      </c>
      <c r="B3047" s="28"/>
      <c r="C3047" s="28" t="s">
        <v>5876</v>
      </c>
      <c r="D3047" s="29">
        <v>10407</v>
      </c>
      <c r="E3047" s="224"/>
      <c r="F3047" s="224"/>
      <c r="G3047" s="224"/>
      <c r="H3047" s="224"/>
      <c r="I3047" s="224"/>
      <c r="J3047" s="224"/>
      <c r="K3047" s="224"/>
      <c r="L3047" s="224"/>
      <c r="M3047" s="133"/>
      <c r="V3047" s="3" t="s">
        <v>3058</v>
      </c>
      <c r="W3047" s="4">
        <v>7970</v>
      </c>
      <c r="AD3047"/>
      <c r="AE3047"/>
    </row>
    <row r="3048" spans="1:31" x14ac:dyDescent="0.25">
      <c r="A3048" s="28" t="s">
        <v>13479</v>
      </c>
      <c r="B3048" s="28"/>
      <c r="C3048" s="28" t="s">
        <v>5877</v>
      </c>
      <c r="D3048" s="29">
        <v>10455</v>
      </c>
      <c r="E3048" s="224"/>
      <c r="F3048" s="224"/>
      <c r="G3048" s="224"/>
      <c r="H3048" s="224"/>
      <c r="I3048" s="224"/>
      <c r="J3048" s="224"/>
      <c r="K3048" s="224"/>
      <c r="L3048" s="224"/>
      <c r="M3048" s="133"/>
      <c r="V3048" s="3" t="s">
        <v>3059</v>
      </c>
      <c r="W3048" s="4">
        <v>7973</v>
      </c>
      <c r="AD3048"/>
      <c r="AE3048"/>
    </row>
    <row r="3049" spans="1:31" x14ac:dyDescent="0.25">
      <c r="A3049" s="28" t="s">
        <v>13480</v>
      </c>
      <c r="B3049" s="28"/>
      <c r="C3049" s="28" t="s">
        <v>5878</v>
      </c>
      <c r="D3049" s="29">
        <v>10455</v>
      </c>
      <c r="E3049" s="224"/>
      <c r="F3049" s="224"/>
      <c r="G3049" s="224"/>
      <c r="H3049" s="224"/>
      <c r="I3049" s="224"/>
      <c r="J3049" s="224"/>
      <c r="K3049" s="224"/>
      <c r="L3049" s="224"/>
      <c r="M3049" s="133"/>
      <c r="V3049" s="3" t="s">
        <v>3060</v>
      </c>
      <c r="W3049" s="4">
        <v>7975</v>
      </c>
      <c r="AD3049"/>
      <c r="AE3049"/>
    </row>
    <row r="3050" spans="1:31" x14ac:dyDescent="0.25">
      <c r="A3050" s="28" t="s">
        <v>13481</v>
      </c>
      <c r="B3050" s="28"/>
      <c r="C3050" s="28" t="s">
        <v>5879</v>
      </c>
      <c r="D3050" s="29">
        <v>10420</v>
      </c>
      <c r="E3050" s="224"/>
      <c r="F3050" s="224"/>
      <c r="G3050" s="224"/>
      <c r="H3050" s="224"/>
      <c r="I3050" s="224"/>
      <c r="J3050" s="224"/>
      <c r="K3050" s="224"/>
      <c r="L3050" s="224"/>
      <c r="M3050" s="133"/>
      <c r="V3050" s="3" t="s">
        <v>3061</v>
      </c>
      <c r="W3050" s="4">
        <v>7977</v>
      </c>
      <c r="AD3050"/>
      <c r="AE3050"/>
    </row>
    <row r="3051" spans="1:31" x14ac:dyDescent="0.25">
      <c r="A3051" s="28" t="s">
        <v>13482</v>
      </c>
      <c r="B3051" s="28"/>
      <c r="C3051" s="28" t="s">
        <v>5880</v>
      </c>
      <c r="D3051" s="29">
        <v>10420</v>
      </c>
      <c r="E3051" s="224"/>
      <c r="F3051" s="224"/>
      <c r="G3051" s="224"/>
      <c r="H3051" s="224"/>
      <c r="I3051" s="224"/>
      <c r="J3051" s="224"/>
      <c r="K3051" s="224"/>
      <c r="L3051" s="224"/>
      <c r="M3051" s="133"/>
      <c r="V3051" s="3" t="s">
        <v>3062</v>
      </c>
      <c r="W3051" s="4">
        <v>7978</v>
      </c>
      <c r="AD3051"/>
      <c r="AE3051"/>
    </row>
    <row r="3052" spans="1:31" x14ac:dyDescent="0.25">
      <c r="A3052" s="28" t="s">
        <v>13483</v>
      </c>
      <c r="B3052" s="28"/>
      <c r="C3052" s="28" t="s">
        <v>5881</v>
      </c>
      <c r="D3052" s="29">
        <v>10421</v>
      </c>
      <c r="E3052" s="224"/>
      <c r="F3052" s="224"/>
      <c r="G3052" s="224"/>
      <c r="H3052" s="224"/>
      <c r="I3052" s="224"/>
      <c r="J3052" s="224"/>
      <c r="K3052" s="224"/>
      <c r="L3052" s="224"/>
      <c r="M3052" s="133"/>
      <c r="V3052" s="3" t="s">
        <v>3063</v>
      </c>
      <c r="W3052" s="4">
        <v>7978</v>
      </c>
      <c r="AD3052"/>
      <c r="AE3052"/>
    </row>
    <row r="3053" spans="1:31" x14ac:dyDescent="0.25">
      <c r="A3053" s="28" t="s">
        <v>13484</v>
      </c>
      <c r="B3053" s="28"/>
      <c r="C3053" s="28" t="s">
        <v>5882</v>
      </c>
      <c r="D3053" s="29">
        <v>10421</v>
      </c>
      <c r="E3053" s="224"/>
      <c r="F3053" s="224"/>
      <c r="G3053" s="224"/>
      <c r="H3053" s="224"/>
      <c r="I3053" s="224"/>
      <c r="J3053" s="224"/>
      <c r="K3053" s="224"/>
      <c r="L3053" s="224"/>
      <c r="M3053" s="133"/>
      <c r="V3053" s="3" t="s">
        <v>3064</v>
      </c>
      <c r="W3053" s="4">
        <v>7980</v>
      </c>
      <c r="AD3053"/>
      <c r="AE3053"/>
    </row>
    <row r="3054" spans="1:31" x14ac:dyDescent="0.25">
      <c r="A3054" s="28" t="s">
        <v>13485</v>
      </c>
      <c r="B3054" s="28"/>
      <c r="C3054" s="28" t="s">
        <v>5883</v>
      </c>
      <c r="D3054" s="29">
        <v>10391</v>
      </c>
      <c r="E3054" s="224"/>
      <c r="F3054" s="224"/>
      <c r="G3054" s="224"/>
      <c r="H3054" s="224"/>
      <c r="I3054" s="224"/>
      <c r="J3054" s="224"/>
      <c r="K3054" s="224"/>
      <c r="L3054" s="224"/>
      <c r="M3054" s="133"/>
      <c r="V3054" s="3" t="s">
        <v>3065</v>
      </c>
      <c r="W3054" s="4">
        <v>7980</v>
      </c>
      <c r="AD3054"/>
      <c r="AE3054"/>
    </row>
    <row r="3055" spans="1:31" x14ac:dyDescent="0.25">
      <c r="A3055" s="28" t="s">
        <v>13486</v>
      </c>
      <c r="B3055" s="28"/>
      <c r="C3055" s="28" t="s">
        <v>5884</v>
      </c>
      <c r="D3055" s="29">
        <v>10385</v>
      </c>
      <c r="E3055" s="224"/>
      <c r="F3055" s="224"/>
      <c r="G3055" s="224"/>
      <c r="H3055" s="224"/>
      <c r="I3055" s="224"/>
      <c r="J3055" s="224"/>
      <c r="K3055" s="224"/>
      <c r="L3055" s="224"/>
      <c r="M3055" s="133"/>
      <c r="V3055" s="3" t="s">
        <v>3066</v>
      </c>
      <c r="W3055" s="4">
        <v>7982</v>
      </c>
      <c r="AD3055"/>
      <c r="AE3055"/>
    </row>
    <row r="3056" spans="1:31" x14ac:dyDescent="0.25">
      <c r="A3056" s="28" t="s">
        <v>13487</v>
      </c>
      <c r="B3056" s="28"/>
      <c r="C3056" s="28" t="s">
        <v>5885</v>
      </c>
      <c r="D3056" s="29">
        <v>10385</v>
      </c>
      <c r="E3056" s="224"/>
      <c r="F3056" s="224"/>
      <c r="G3056" s="224"/>
      <c r="H3056" s="224"/>
      <c r="I3056" s="224"/>
      <c r="J3056" s="224"/>
      <c r="K3056" s="224"/>
      <c r="L3056" s="224"/>
      <c r="M3056" s="133"/>
      <c r="V3056" s="3" t="s">
        <v>3067</v>
      </c>
      <c r="W3056" s="4">
        <v>7982</v>
      </c>
      <c r="AD3056"/>
      <c r="AE3056"/>
    </row>
    <row r="3057" spans="1:31" x14ac:dyDescent="0.25">
      <c r="A3057" s="28" t="s">
        <v>13488</v>
      </c>
      <c r="B3057" s="28"/>
      <c r="C3057" s="28" t="s">
        <v>5886</v>
      </c>
      <c r="D3057" s="29">
        <v>10381</v>
      </c>
      <c r="E3057" s="224"/>
      <c r="F3057" s="224"/>
      <c r="G3057" s="224"/>
      <c r="H3057" s="224"/>
      <c r="I3057" s="224"/>
      <c r="J3057" s="224"/>
      <c r="K3057" s="224"/>
      <c r="L3057" s="224"/>
      <c r="M3057" s="133"/>
      <c r="V3057" s="3" t="s">
        <v>3068</v>
      </c>
      <c r="W3057" s="4">
        <v>7982</v>
      </c>
      <c r="AD3057"/>
      <c r="AE3057"/>
    </row>
    <row r="3058" spans="1:31" x14ac:dyDescent="0.25">
      <c r="A3058" s="28" t="s">
        <v>13489</v>
      </c>
      <c r="B3058" s="28"/>
      <c r="C3058" s="28" t="s">
        <v>5887</v>
      </c>
      <c r="D3058" s="29">
        <v>10381</v>
      </c>
      <c r="E3058" s="224"/>
      <c r="F3058" s="224"/>
      <c r="G3058" s="224"/>
      <c r="H3058" s="224"/>
      <c r="I3058" s="224"/>
      <c r="J3058" s="224"/>
      <c r="K3058" s="224"/>
      <c r="L3058" s="224"/>
      <c r="M3058" s="133"/>
      <c r="V3058" s="3" t="s">
        <v>3069</v>
      </c>
      <c r="W3058" s="4">
        <v>7982</v>
      </c>
      <c r="AD3058"/>
      <c r="AE3058"/>
    </row>
    <row r="3059" spans="1:31" x14ac:dyDescent="0.25">
      <c r="A3059" s="28" t="s">
        <v>13490</v>
      </c>
      <c r="B3059" s="28"/>
      <c r="C3059" s="28" t="s">
        <v>5888</v>
      </c>
      <c r="D3059" s="29">
        <v>10378</v>
      </c>
      <c r="E3059" s="224"/>
      <c r="F3059" s="224"/>
      <c r="G3059" s="224"/>
      <c r="H3059" s="224"/>
      <c r="I3059" s="224"/>
      <c r="J3059" s="224"/>
      <c r="K3059" s="224"/>
      <c r="L3059" s="224"/>
      <c r="M3059" s="133"/>
      <c r="V3059" s="3" t="s">
        <v>3070</v>
      </c>
      <c r="W3059" s="4">
        <v>7982</v>
      </c>
      <c r="AD3059"/>
      <c r="AE3059"/>
    </row>
    <row r="3060" spans="1:31" x14ac:dyDescent="0.25">
      <c r="A3060" s="28" t="s">
        <v>13491</v>
      </c>
      <c r="B3060" s="28"/>
      <c r="C3060" s="28" t="s">
        <v>5889</v>
      </c>
      <c r="D3060" s="29">
        <v>10361</v>
      </c>
      <c r="E3060" s="224"/>
      <c r="F3060" s="224"/>
      <c r="G3060" s="224"/>
      <c r="H3060" s="224"/>
      <c r="I3060" s="224"/>
      <c r="J3060" s="224"/>
      <c r="K3060" s="224"/>
      <c r="L3060" s="224"/>
      <c r="M3060" s="133"/>
      <c r="V3060" s="3" t="s">
        <v>3071</v>
      </c>
      <c r="W3060" s="4">
        <v>7982</v>
      </c>
      <c r="AD3060"/>
      <c r="AE3060"/>
    </row>
    <row r="3061" spans="1:31" x14ac:dyDescent="0.25">
      <c r="A3061" s="28" t="s">
        <v>13492</v>
      </c>
      <c r="B3061" s="28"/>
      <c r="C3061" s="28" t="s">
        <v>5890</v>
      </c>
      <c r="D3061" s="29">
        <v>10334</v>
      </c>
      <c r="E3061" s="224"/>
      <c r="F3061" s="224"/>
      <c r="G3061" s="224"/>
      <c r="H3061" s="224"/>
      <c r="I3061" s="224"/>
      <c r="J3061" s="224"/>
      <c r="K3061" s="224"/>
      <c r="L3061" s="224"/>
      <c r="M3061" s="133"/>
      <c r="V3061" s="3" t="s">
        <v>3072</v>
      </c>
      <c r="W3061" s="4">
        <v>7982</v>
      </c>
      <c r="AD3061"/>
      <c r="AE3061"/>
    </row>
    <row r="3062" spans="1:31" x14ac:dyDescent="0.25">
      <c r="A3062" s="28" t="s">
        <v>13493</v>
      </c>
      <c r="B3062" s="28"/>
      <c r="C3062" s="28" t="s">
        <v>5891</v>
      </c>
      <c r="D3062" s="29">
        <v>10369</v>
      </c>
      <c r="E3062" s="224"/>
      <c r="F3062" s="224"/>
      <c r="G3062" s="224"/>
      <c r="H3062" s="224"/>
      <c r="I3062" s="224"/>
      <c r="J3062" s="224"/>
      <c r="K3062" s="224"/>
      <c r="L3062" s="224"/>
      <c r="M3062" s="133"/>
      <c r="V3062" s="3" t="s">
        <v>3073</v>
      </c>
      <c r="W3062" s="4">
        <v>7982</v>
      </c>
      <c r="AD3062"/>
      <c r="AE3062"/>
    </row>
    <row r="3063" spans="1:31" x14ac:dyDescent="0.25">
      <c r="A3063" s="28" t="s">
        <v>13494</v>
      </c>
      <c r="B3063" s="28"/>
      <c r="C3063" s="28" t="s">
        <v>5892</v>
      </c>
      <c r="D3063" s="29">
        <v>10369</v>
      </c>
      <c r="E3063" s="224"/>
      <c r="F3063" s="224"/>
      <c r="G3063" s="224"/>
      <c r="H3063" s="224"/>
      <c r="I3063" s="224"/>
      <c r="J3063" s="224"/>
      <c r="K3063" s="224"/>
      <c r="L3063" s="224"/>
      <c r="M3063" s="133"/>
      <c r="V3063" s="3" t="s">
        <v>3074</v>
      </c>
      <c r="W3063" s="4">
        <v>7982</v>
      </c>
      <c r="AD3063"/>
      <c r="AE3063"/>
    </row>
    <row r="3064" spans="1:31" x14ac:dyDescent="0.25">
      <c r="A3064" s="28" t="s">
        <v>13495</v>
      </c>
      <c r="B3064" s="28"/>
      <c r="C3064" s="28" t="s">
        <v>5893</v>
      </c>
      <c r="D3064" s="29">
        <v>10339</v>
      </c>
      <c r="E3064" s="224"/>
      <c r="F3064" s="224"/>
      <c r="G3064" s="224"/>
      <c r="H3064" s="224"/>
      <c r="I3064" s="224"/>
      <c r="J3064" s="224"/>
      <c r="K3064" s="224"/>
      <c r="L3064" s="224"/>
      <c r="M3064" s="133"/>
      <c r="V3064" s="3" t="s">
        <v>3075</v>
      </c>
      <c r="W3064" s="4">
        <v>7982</v>
      </c>
      <c r="AD3064"/>
      <c r="AE3064"/>
    </row>
    <row r="3065" spans="1:31" x14ac:dyDescent="0.25">
      <c r="A3065" s="28" t="s">
        <v>13496</v>
      </c>
      <c r="B3065" s="28"/>
      <c r="C3065" s="28" t="s">
        <v>5894</v>
      </c>
      <c r="D3065" s="29">
        <v>10339</v>
      </c>
      <c r="E3065" s="224"/>
      <c r="F3065" s="224"/>
      <c r="G3065" s="224"/>
      <c r="H3065" s="224"/>
      <c r="I3065" s="224"/>
      <c r="J3065" s="224"/>
      <c r="K3065" s="224"/>
      <c r="L3065" s="224"/>
      <c r="M3065" s="133"/>
      <c r="V3065" s="3" t="s">
        <v>3076</v>
      </c>
      <c r="W3065" s="4">
        <v>7985</v>
      </c>
      <c r="AD3065"/>
      <c r="AE3065"/>
    </row>
    <row r="3066" spans="1:31" x14ac:dyDescent="0.25">
      <c r="A3066" s="28" t="s">
        <v>13497</v>
      </c>
      <c r="B3066" s="28"/>
      <c r="C3066" s="28" t="s">
        <v>5895</v>
      </c>
      <c r="D3066" s="29">
        <v>10349</v>
      </c>
      <c r="E3066" s="224"/>
      <c r="F3066" s="224"/>
      <c r="G3066" s="224"/>
      <c r="H3066" s="224"/>
      <c r="I3066" s="224"/>
      <c r="J3066" s="224"/>
      <c r="K3066" s="224"/>
      <c r="L3066" s="224"/>
      <c r="M3066" s="133"/>
      <c r="V3066" s="3" t="s">
        <v>3077</v>
      </c>
      <c r="W3066" s="4">
        <v>7985</v>
      </c>
      <c r="AD3066"/>
      <c r="AE3066"/>
    </row>
    <row r="3067" spans="1:31" x14ac:dyDescent="0.25">
      <c r="A3067" s="28" t="s">
        <v>13498</v>
      </c>
      <c r="B3067" s="28"/>
      <c r="C3067" s="28" t="s">
        <v>5896</v>
      </c>
      <c r="D3067" s="29">
        <v>10409</v>
      </c>
      <c r="E3067" s="224"/>
      <c r="F3067" s="224"/>
      <c r="G3067" s="224"/>
      <c r="H3067" s="224"/>
      <c r="I3067" s="224"/>
      <c r="J3067" s="224"/>
      <c r="K3067" s="224"/>
      <c r="L3067" s="224"/>
      <c r="M3067" s="133"/>
      <c r="V3067" s="3" t="s">
        <v>3078</v>
      </c>
      <c r="W3067" s="4">
        <v>7984</v>
      </c>
      <c r="AD3067"/>
      <c r="AE3067"/>
    </row>
    <row r="3068" spans="1:31" x14ac:dyDescent="0.25">
      <c r="A3068" s="28" t="s">
        <v>13499</v>
      </c>
      <c r="B3068" s="28"/>
      <c r="C3068" s="28" t="s">
        <v>5897</v>
      </c>
      <c r="D3068" s="29">
        <v>10422</v>
      </c>
      <c r="E3068" s="224"/>
      <c r="F3068" s="224"/>
      <c r="G3068" s="224"/>
      <c r="H3068" s="224"/>
      <c r="I3068" s="224"/>
      <c r="J3068" s="224"/>
      <c r="K3068" s="224"/>
      <c r="L3068" s="224"/>
      <c r="M3068" s="133"/>
      <c r="V3068" s="3" t="s">
        <v>3079</v>
      </c>
      <c r="W3068" s="4">
        <v>7984</v>
      </c>
      <c r="AD3068"/>
      <c r="AE3068"/>
    </row>
    <row r="3069" spans="1:31" x14ac:dyDescent="0.25">
      <c r="A3069" s="28" t="s">
        <v>13500</v>
      </c>
      <c r="B3069" s="28"/>
      <c r="C3069" s="28" t="s">
        <v>5898</v>
      </c>
      <c r="D3069" s="29">
        <v>10482</v>
      </c>
      <c r="E3069" s="224"/>
      <c r="F3069" s="224"/>
      <c r="G3069" s="224"/>
      <c r="H3069" s="224"/>
      <c r="I3069" s="224"/>
      <c r="J3069" s="224"/>
      <c r="K3069" s="224"/>
      <c r="L3069" s="224"/>
      <c r="M3069" s="133"/>
      <c r="V3069" s="3" t="s">
        <v>3080</v>
      </c>
      <c r="W3069" s="4">
        <v>7984</v>
      </c>
      <c r="AD3069"/>
      <c r="AE3069"/>
    </row>
    <row r="3070" spans="1:31" x14ac:dyDescent="0.25">
      <c r="A3070" s="28" t="s">
        <v>13501</v>
      </c>
      <c r="B3070" s="28"/>
      <c r="C3070" s="28" t="s">
        <v>5899</v>
      </c>
      <c r="D3070" s="29">
        <v>10482</v>
      </c>
      <c r="E3070" s="224"/>
      <c r="F3070" s="224"/>
      <c r="G3070" s="224"/>
      <c r="H3070" s="224"/>
      <c r="I3070" s="224"/>
      <c r="J3070" s="224"/>
      <c r="K3070" s="224"/>
      <c r="L3070" s="224"/>
      <c r="M3070" s="133"/>
      <c r="V3070" s="3" t="s">
        <v>3081</v>
      </c>
      <c r="W3070" s="4">
        <v>7986</v>
      </c>
      <c r="AD3070"/>
      <c r="AE3070"/>
    </row>
    <row r="3071" spans="1:31" x14ac:dyDescent="0.25">
      <c r="A3071" s="28" t="s">
        <v>13502</v>
      </c>
      <c r="B3071" s="28"/>
      <c r="C3071" s="28" t="s">
        <v>5900</v>
      </c>
      <c r="D3071" s="29">
        <v>10486</v>
      </c>
      <c r="E3071" s="224"/>
      <c r="F3071" s="224"/>
      <c r="G3071" s="224"/>
      <c r="H3071" s="224"/>
      <c r="I3071" s="224"/>
      <c r="J3071" s="224"/>
      <c r="K3071" s="224"/>
      <c r="L3071" s="224"/>
      <c r="M3071" s="133"/>
      <c r="V3071" s="3" t="s">
        <v>3082</v>
      </c>
      <c r="W3071" s="4">
        <v>7988</v>
      </c>
      <c r="AD3071"/>
      <c r="AE3071"/>
    </row>
    <row r="3072" spans="1:31" x14ac:dyDescent="0.25">
      <c r="A3072" s="28" t="s">
        <v>13503</v>
      </c>
      <c r="B3072" s="28"/>
      <c r="C3072" s="28" t="s">
        <v>5901</v>
      </c>
      <c r="D3072" s="29">
        <v>10486</v>
      </c>
      <c r="E3072" s="224"/>
      <c r="F3072" s="224"/>
      <c r="G3072" s="224"/>
      <c r="H3072" s="224"/>
      <c r="I3072" s="224"/>
      <c r="J3072" s="224"/>
      <c r="K3072" s="224"/>
      <c r="L3072" s="224"/>
      <c r="M3072" s="133"/>
      <c r="V3072" s="3" t="s">
        <v>3083</v>
      </c>
      <c r="W3072" s="4">
        <v>7987</v>
      </c>
      <c r="AD3072"/>
      <c r="AE3072"/>
    </row>
    <row r="3073" spans="1:31" x14ac:dyDescent="0.25">
      <c r="A3073" s="28" t="s">
        <v>13504</v>
      </c>
      <c r="B3073" s="28"/>
      <c r="C3073" s="28" t="s">
        <v>5902</v>
      </c>
      <c r="D3073" s="29">
        <v>10462</v>
      </c>
      <c r="E3073" s="224"/>
      <c r="F3073" s="224"/>
      <c r="G3073" s="224"/>
      <c r="H3073" s="224"/>
      <c r="I3073" s="224"/>
      <c r="J3073" s="224"/>
      <c r="K3073" s="224"/>
      <c r="L3073" s="224"/>
      <c r="M3073" s="133"/>
      <c r="V3073" s="3" t="s">
        <v>3084</v>
      </c>
      <c r="W3073" s="4">
        <v>7987</v>
      </c>
      <c r="AD3073"/>
      <c r="AE3073"/>
    </row>
    <row r="3074" spans="1:31" x14ac:dyDescent="0.25">
      <c r="A3074" s="28" t="s">
        <v>13505</v>
      </c>
      <c r="B3074" s="28"/>
      <c r="C3074" s="28" t="s">
        <v>5903</v>
      </c>
      <c r="D3074" s="29">
        <v>10443</v>
      </c>
      <c r="E3074" s="224"/>
      <c r="F3074" s="224"/>
      <c r="G3074" s="224"/>
      <c r="H3074" s="224"/>
      <c r="I3074" s="224"/>
      <c r="J3074" s="224"/>
      <c r="K3074" s="224"/>
      <c r="L3074" s="224"/>
      <c r="M3074" s="133"/>
      <c r="V3074" s="3" t="s">
        <v>3085</v>
      </c>
      <c r="W3074" s="4">
        <v>7987</v>
      </c>
      <c r="AD3074"/>
      <c r="AE3074"/>
    </row>
    <row r="3075" spans="1:31" x14ac:dyDescent="0.25">
      <c r="A3075" s="28" t="s">
        <v>13506</v>
      </c>
      <c r="B3075" s="28"/>
      <c r="C3075" s="28" t="s">
        <v>5904</v>
      </c>
      <c r="D3075" s="29">
        <v>10450</v>
      </c>
      <c r="E3075" s="224"/>
      <c r="F3075" s="224"/>
      <c r="G3075" s="224"/>
      <c r="H3075" s="224"/>
      <c r="I3075" s="224"/>
      <c r="J3075" s="224"/>
      <c r="K3075" s="224"/>
      <c r="L3075" s="224"/>
      <c r="M3075" s="133"/>
      <c r="V3075" s="3" t="s">
        <v>3086</v>
      </c>
      <c r="W3075" s="4">
        <v>7988</v>
      </c>
      <c r="AD3075"/>
      <c r="AE3075"/>
    </row>
    <row r="3076" spans="1:31" x14ac:dyDescent="0.25">
      <c r="A3076" s="28" t="s">
        <v>13507</v>
      </c>
      <c r="B3076" s="28"/>
      <c r="C3076" s="28" t="s">
        <v>5905</v>
      </c>
      <c r="D3076" s="29">
        <v>10460</v>
      </c>
      <c r="E3076" s="224"/>
      <c r="F3076" s="224"/>
      <c r="G3076" s="224"/>
      <c r="H3076" s="224"/>
      <c r="I3076" s="224"/>
      <c r="J3076" s="224"/>
      <c r="K3076" s="224"/>
      <c r="L3076" s="224"/>
      <c r="M3076" s="133"/>
      <c r="V3076" s="3" t="s">
        <v>3087</v>
      </c>
      <c r="W3076" s="4">
        <v>7988</v>
      </c>
      <c r="AD3076"/>
      <c r="AE3076"/>
    </row>
    <row r="3077" spans="1:31" x14ac:dyDescent="0.25">
      <c r="A3077" s="28" t="s">
        <v>13508</v>
      </c>
      <c r="B3077" s="28"/>
      <c r="C3077" s="28" t="s">
        <v>5906</v>
      </c>
      <c r="D3077" s="29">
        <v>10460</v>
      </c>
      <c r="E3077" s="224"/>
      <c r="F3077" s="224"/>
      <c r="G3077" s="224"/>
      <c r="H3077" s="224"/>
      <c r="I3077" s="224"/>
      <c r="J3077" s="224"/>
      <c r="K3077" s="224"/>
      <c r="L3077" s="224"/>
      <c r="M3077" s="133"/>
      <c r="V3077" s="3" t="s">
        <v>3088</v>
      </c>
      <c r="W3077" s="4">
        <v>7988</v>
      </c>
      <c r="AD3077"/>
      <c r="AE3077"/>
    </row>
    <row r="3078" spans="1:31" x14ac:dyDescent="0.25">
      <c r="A3078" s="28" t="s">
        <v>13509</v>
      </c>
      <c r="B3078" s="28"/>
      <c r="C3078" s="28" t="s">
        <v>5907</v>
      </c>
      <c r="D3078" s="29">
        <v>10469</v>
      </c>
      <c r="E3078" s="224"/>
      <c r="F3078" s="224"/>
      <c r="G3078" s="224"/>
      <c r="H3078" s="224"/>
      <c r="I3078" s="224"/>
      <c r="J3078" s="224"/>
      <c r="K3078" s="224"/>
      <c r="L3078" s="224"/>
      <c r="M3078" s="133"/>
      <c r="V3078" s="3" t="s">
        <v>3089</v>
      </c>
      <c r="W3078" s="4">
        <v>7988</v>
      </c>
      <c r="AD3078"/>
      <c r="AE3078"/>
    </row>
    <row r="3079" spans="1:31" x14ac:dyDescent="0.25">
      <c r="A3079" s="28" t="s">
        <v>13510</v>
      </c>
      <c r="B3079" s="28"/>
      <c r="C3079" s="28" t="s">
        <v>5908</v>
      </c>
      <c r="D3079" s="29">
        <v>10469</v>
      </c>
      <c r="E3079" s="224"/>
      <c r="F3079" s="224"/>
      <c r="G3079" s="224"/>
      <c r="H3079" s="224"/>
      <c r="I3079" s="224"/>
      <c r="J3079" s="224"/>
      <c r="K3079" s="224"/>
      <c r="L3079" s="224"/>
      <c r="M3079" s="133"/>
      <c r="V3079" s="3" t="s">
        <v>3090</v>
      </c>
      <c r="W3079" s="4">
        <v>7988</v>
      </c>
      <c r="AD3079"/>
      <c r="AE3079"/>
    </row>
    <row r="3080" spans="1:31" x14ac:dyDescent="0.25">
      <c r="A3080" s="28" t="s">
        <v>13511</v>
      </c>
      <c r="B3080" s="28"/>
      <c r="C3080" s="28" t="s">
        <v>5909</v>
      </c>
      <c r="D3080" s="29">
        <v>10466</v>
      </c>
      <c r="E3080" s="224"/>
      <c r="F3080" s="224"/>
      <c r="G3080" s="224"/>
      <c r="H3080" s="224"/>
      <c r="I3080" s="224"/>
      <c r="J3080" s="224"/>
      <c r="K3080" s="224"/>
      <c r="L3080" s="224"/>
      <c r="M3080" s="133"/>
      <c r="V3080" s="3" t="s">
        <v>3091</v>
      </c>
      <c r="W3080" s="4">
        <v>7988</v>
      </c>
      <c r="AD3080"/>
      <c r="AE3080"/>
    </row>
    <row r="3081" spans="1:31" x14ac:dyDescent="0.25">
      <c r="A3081" s="28" t="s">
        <v>13512</v>
      </c>
      <c r="B3081" s="28"/>
      <c r="C3081" s="28" t="s">
        <v>5910</v>
      </c>
      <c r="D3081" s="29">
        <v>10474</v>
      </c>
      <c r="E3081" s="224"/>
      <c r="F3081" s="224"/>
      <c r="G3081" s="224"/>
      <c r="H3081" s="224"/>
      <c r="I3081" s="224"/>
      <c r="J3081" s="224"/>
      <c r="K3081" s="224"/>
      <c r="L3081" s="224"/>
      <c r="M3081" s="133"/>
      <c r="V3081" s="3" t="s">
        <v>3092</v>
      </c>
      <c r="W3081" s="4">
        <v>7988</v>
      </c>
      <c r="AD3081"/>
      <c r="AE3081"/>
    </row>
    <row r="3082" spans="1:31" x14ac:dyDescent="0.25">
      <c r="A3082" s="28" t="s">
        <v>13513</v>
      </c>
      <c r="B3082" s="28"/>
      <c r="C3082" s="28" t="s">
        <v>5911</v>
      </c>
      <c r="D3082" s="29">
        <v>10470</v>
      </c>
      <c r="E3082" s="224"/>
      <c r="F3082" s="224"/>
      <c r="G3082" s="224"/>
      <c r="H3082" s="224"/>
      <c r="I3082" s="224"/>
      <c r="J3082" s="224"/>
      <c r="K3082" s="224"/>
      <c r="L3082" s="224"/>
      <c r="M3082" s="133"/>
      <c r="V3082" s="3" t="s">
        <v>3093</v>
      </c>
      <c r="W3082" s="4">
        <v>7990</v>
      </c>
      <c r="AD3082"/>
      <c r="AE3082"/>
    </row>
    <row r="3083" spans="1:31" x14ac:dyDescent="0.25">
      <c r="A3083" s="28" t="s">
        <v>13514</v>
      </c>
      <c r="B3083" s="28"/>
      <c r="C3083" s="28" t="s">
        <v>5912</v>
      </c>
      <c r="D3083" s="29">
        <v>10457</v>
      </c>
      <c r="E3083" s="224"/>
      <c r="F3083" s="224"/>
      <c r="G3083" s="224"/>
      <c r="H3083" s="224"/>
      <c r="I3083" s="224"/>
      <c r="J3083" s="224"/>
      <c r="K3083" s="224"/>
      <c r="L3083" s="224"/>
      <c r="M3083" s="133"/>
      <c r="V3083" s="3" t="s">
        <v>3094</v>
      </c>
      <c r="W3083" s="4">
        <v>7991</v>
      </c>
      <c r="AD3083"/>
      <c r="AE3083"/>
    </row>
    <row r="3084" spans="1:31" x14ac:dyDescent="0.25">
      <c r="A3084" s="28" t="s">
        <v>13515</v>
      </c>
      <c r="B3084" s="28"/>
      <c r="C3084" s="28" t="s">
        <v>5913</v>
      </c>
      <c r="D3084" s="29">
        <v>10457</v>
      </c>
      <c r="E3084" s="224"/>
      <c r="F3084" s="224"/>
      <c r="G3084" s="224"/>
      <c r="H3084" s="224"/>
      <c r="I3084" s="224"/>
      <c r="J3084" s="224"/>
      <c r="K3084" s="224"/>
      <c r="L3084" s="224"/>
      <c r="M3084" s="133"/>
      <c r="V3084" s="3" t="s">
        <v>3095</v>
      </c>
      <c r="W3084" s="4">
        <v>7993</v>
      </c>
      <c r="AD3084"/>
      <c r="AE3084"/>
    </row>
    <row r="3085" spans="1:31" x14ac:dyDescent="0.25">
      <c r="A3085" s="28" t="s">
        <v>13516</v>
      </c>
      <c r="B3085" s="28"/>
      <c r="C3085" s="28" t="s">
        <v>5914</v>
      </c>
      <c r="D3085" s="29">
        <v>10441</v>
      </c>
      <c r="E3085" s="224"/>
      <c r="F3085" s="224"/>
      <c r="G3085" s="224"/>
      <c r="H3085" s="224"/>
      <c r="I3085" s="224"/>
      <c r="J3085" s="224"/>
      <c r="K3085" s="224"/>
      <c r="L3085" s="224"/>
      <c r="M3085" s="133"/>
      <c r="V3085" s="3" t="s">
        <v>3096</v>
      </c>
      <c r="W3085" s="4">
        <v>7995</v>
      </c>
      <c r="AD3085"/>
      <c r="AE3085"/>
    </row>
    <row r="3086" spans="1:31" x14ac:dyDescent="0.25">
      <c r="A3086" s="28" t="s">
        <v>13517</v>
      </c>
      <c r="B3086" s="28"/>
      <c r="C3086" s="28" t="s">
        <v>5915</v>
      </c>
      <c r="D3086" s="29">
        <v>10441</v>
      </c>
      <c r="E3086" s="224"/>
      <c r="F3086" s="224"/>
      <c r="G3086" s="224"/>
      <c r="H3086" s="224"/>
      <c r="I3086" s="224"/>
      <c r="J3086" s="224"/>
      <c r="K3086" s="224"/>
      <c r="L3086" s="224"/>
      <c r="M3086" s="133"/>
      <c r="V3086" s="3" t="s">
        <v>3097</v>
      </c>
      <c r="W3086" s="4">
        <v>7996</v>
      </c>
      <c r="AD3086"/>
      <c r="AE3086"/>
    </row>
    <row r="3087" spans="1:31" x14ac:dyDescent="0.25">
      <c r="A3087" s="28" t="s">
        <v>13518</v>
      </c>
      <c r="B3087" s="28"/>
      <c r="C3087" s="28" t="s">
        <v>5916</v>
      </c>
      <c r="D3087" s="29">
        <v>10448</v>
      </c>
      <c r="E3087" s="224"/>
      <c r="F3087" s="224"/>
      <c r="G3087" s="224"/>
      <c r="H3087" s="224"/>
      <c r="I3087" s="224"/>
      <c r="J3087" s="224"/>
      <c r="K3087" s="224"/>
      <c r="L3087" s="224"/>
      <c r="M3087" s="133"/>
      <c r="V3087" s="3" t="s">
        <v>3098</v>
      </c>
      <c r="W3087" s="4">
        <v>7996</v>
      </c>
      <c r="AD3087"/>
      <c r="AE3087"/>
    </row>
    <row r="3088" spans="1:31" x14ac:dyDescent="0.25">
      <c r="A3088" s="28" t="s">
        <v>13519</v>
      </c>
      <c r="B3088" s="28"/>
      <c r="C3088" s="28" t="s">
        <v>5917</v>
      </c>
      <c r="D3088" s="29">
        <v>10464</v>
      </c>
      <c r="E3088" s="224"/>
      <c r="F3088" s="224"/>
      <c r="G3088" s="224"/>
      <c r="H3088" s="224"/>
      <c r="I3088" s="224"/>
      <c r="J3088" s="224"/>
      <c r="K3088" s="224"/>
      <c r="L3088" s="224"/>
      <c r="M3088" s="133"/>
      <c r="V3088" s="3" t="s">
        <v>3099</v>
      </c>
      <c r="W3088" s="4">
        <v>7998</v>
      </c>
      <c r="AD3088"/>
      <c r="AE3088"/>
    </row>
    <row r="3089" spans="1:31" x14ac:dyDescent="0.25">
      <c r="A3089" s="28" t="s">
        <v>13520</v>
      </c>
      <c r="B3089" s="28"/>
      <c r="C3089" s="28" t="s">
        <v>5918</v>
      </c>
      <c r="D3089" s="29">
        <v>10464</v>
      </c>
      <c r="E3089" s="224"/>
      <c r="F3089" s="224"/>
      <c r="G3089" s="224"/>
      <c r="H3089" s="224"/>
      <c r="I3089" s="224"/>
      <c r="J3089" s="224"/>
      <c r="K3089" s="224"/>
      <c r="L3089" s="224"/>
      <c r="M3089" s="133"/>
      <c r="V3089" s="3" t="s">
        <v>3100</v>
      </c>
      <c r="W3089" s="4">
        <v>7998</v>
      </c>
      <c r="AD3089"/>
      <c r="AE3089"/>
    </row>
    <row r="3090" spans="1:31" x14ac:dyDescent="0.25">
      <c r="A3090" s="28" t="s">
        <v>13521</v>
      </c>
      <c r="B3090" s="28"/>
      <c r="C3090" s="28" t="s">
        <v>5919</v>
      </c>
      <c r="D3090" s="29">
        <v>10434</v>
      </c>
      <c r="E3090" s="224"/>
      <c r="F3090" s="224"/>
      <c r="G3090" s="224"/>
      <c r="H3090" s="224"/>
      <c r="I3090" s="224"/>
      <c r="J3090" s="224"/>
      <c r="K3090" s="224"/>
      <c r="L3090" s="224"/>
      <c r="M3090" s="133"/>
      <c r="V3090" s="3" t="s">
        <v>3101</v>
      </c>
      <c r="W3090" s="4">
        <v>7998</v>
      </c>
      <c r="AD3090"/>
      <c r="AE3090"/>
    </row>
    <row r="3091" spans="1:31" x14ac:dyDescent="0.25">
      <c r="A3091" s="28" t="s">
        <v>13522</v>
      </c>
      <c r="B3091" s="28"/>
      <c r="C3091" s="28" t="s">
        <v>5920</v>
      </c>
      <c r="D3091" s="29">
        <v>10434</v>
      </c>
      <c r="E3091" s="224"/>
      <c r="F3091" s="224"/>
      <c r="G3091" s="224"/>
      <c r="H3091" s="224"/>
      <c r="I3091" s="224"/>
      <c r="J3091" s="224"/>
      <c r="K3091" s="224"/>
      <c r="L3091" s="224"/>
      <c r="M3091" s="133"/>
      <c r="V3091" s="3" t="s">
        <v>3102</v>
      </c>
      <c r="W3091" s="4">
        <v>7998</v>
      </c>
      <c r="AD3091"/>
      <c r="AE3091"/>
    </row>
    <row r="3092" spans="1:31" x14ac:dyDescent="0.25">
      <c r="A3092" s="28" t="s">
        <v>13523</v>
      </c>
      <c r="B3092" s="28"/>
      <c r="C3092" s="28" t="s">
        <v>5921</v>
      </c>
      <c r="D3092" s="29">
        <v>10411</v>
      </c>
      <c r="E3092" s="224"/>
      <c r="F3092" s="224"/>
      <c r="G3092" s="224"/>
      <c r="H3092" s="224"/>
      <c r="I3092" s="224"/>
      <c r="J3092" s="224"/>
      <c r="K3092" s="224"/>
      <c r="L3092" s="224"/>
      <c r="M3092" s="133"/>
      <c r="V3092" s="3" t="s">
        <v>3103</v>
      </c>
      <c r="W3092" s="4">
        <v>7998</v>
      </c>
      <c r="AD3092"/>
      <c r="AE3092"/>
    </row>
    <row r="3093" spans="1:31" x14ac:dyDescent="0.25">
      <c r="A3093" s="28" t="s">
        <v>13524</v>
      </c>
      <c r="B3093" s="28"/>
      <c r="C3093" s="28" t="s">
        <v>5922</v>
      </c>
      <c r="D3093" s="29">
        <v>10411</v>
      </c>
      <c r="E3093" s="224"/>
      <c r="F3093" s="224"/>
      <c r="G3093" s="224"/>
      <c r="H3093" s="224"/>
      <c r="I3093" s="224"/>
      <c r="J3093" s="224"/>
      <c r="K3093" s="224"/>
      <c r="L3093" s="224"/>
      <c r="M3093" s="133"/>
      <c r="V3093" s="3" t="s">
        <v>3104</v>
      </c>
      <c r="W3093" s="4">
        <v>7998</v>
      </c>
      <c r="AD3093"/>
      <c r="AE3093"/>
    </row>
    <row r="3094" spans="1:31" x14ac:dyDescent="0.25">
      <c r="A3094" s="28" t="s">
        <v>13525</v>
      </c>
      <c r="B3094" s="28"/>
      <c r="C3094" s="28" t="s">
        <v>5923</v>
      </c>
      <c r="D3094" s="29">
        <v>10412</v>
      </c>
      <c r="E3094" s="224"/>
      <c r="F3094" s="224"/>
      <c r="G3094" s="224"/>
      <c r="H3094" s="224"/>
      <c r="I3094" s="224"/>
      <c r="J3094" s="224"/>
      <c r="K3094" s="224"/>
      <c r="L3094" s="224"/>
      <c r="M3094" s="133"/>
      <c r="V3094" s="3" t="s">
        <v>3105</v>
      </c>
      <c r="W3094" s="4">
        <v>7998</v>
      </c>
      <c r="AD3094"/>
      <c r="AE3094"/>
    </row>
    <row r="3095" spans="1:31" x14ac:dyDescent="0.25">
      <c r="A3095" s="28" t="s">
        <v>13526</v>
      </c>
      <c r="B3095" s="28"/>
      <c r="C3095" s="28" t="s">
        <v>5924</v>
      </c>
      <c r="D3095" s="29">
        <v>10435</v>
      </c>
      <c r="E3095" s="224"/>
      <c r="F3095" s="224"/>
      <c r="G3095" s="224"/>
      <c r="H3095" s="224"/>
      <c r="I3095" s="224"/>
      <c r="J3095" s="224"/>
      <c r="K3095" s="224"/>
      <c r="L3095" s="224"/>
      <c r="M3095" s="133"/>
      <c r="V3095" s="3" t="s">
        <v>3106</v>
      </c>
      <c r="W3095" s="4">
        <v>7998</v>
      </c>
      <c r="AD3095"/>
      <c r="AE3095"/>
    </row>
    <row r="3096" spans="1:31" x14ac:dyDescent="0.25">
      <c r="A3096" s="28" t="s">
        <v>13527</v>
      </c>
      <c r="B3096" s="28"/>
      <c r="C3096" s="28" t="s">
        <v>5925</v>
      </c>
      <c r="D3096" s="29">
        <v>10466</v>
      </c>
      <c r="E3096" s="224"/>
      <c r="F3096" s="224"/>
      <c r="G3096" s="224"/>
      <c r="H3096" s="224"/>
      <c r="I3096" s="224"/>
      <c r="J3096" s="224"/>
      <c r="K3096" s="224"/>
      <c r="L3096" s="224"/>
      <c r="M3096" s="133"/>
      <c r="V3096" s="3" t="s">
        <v>3107</v>
      </c>
      <c r="W3096" s="4">
        <v>7998</v>
      </c>
      <c r="AD3096"/>
      <c r="AE3096"/>
    </row>
    <row r="3097" spans="1:31" x14ac:dyDescent="0.25">
      <c r="A3097" s="28" t="s">
        <v>13528</v>
      </c>
      <c r="B3097" s="28"/>
      <c r="C3097" s="28" t="s">
        <v>5926</v>
      </c>
      <c r="D3097" s="29">
        <v>10469</v>
      </c>
      <c r="E3097" s="224"/>
      <c r="F3097" s="224"/>
      <c r="G3097" s="224"/>
      <c r="H3097" s="224"/>
      <c r="I3097" s="224"/>
      <c r="J3097" s="224"/>
      <c r="K3097" s="224"/>
      <c r="L3097" s="224"/>
      <c r="M3097" s="133"/>
      <c r="V3097" s="3" t="s">
        <v>3108</v>
      </c>
      <c r="W3097" s="4">
        <v>7998</v>
      </c>
      <c r="AD3097"/>
      <c r="AE3097"/>
    </row>
    <row r="3098" spans="1:31" x14ac:dyDescent="0.25">
      <c r="A3098" s="28" t="s">
        <v>13529</v>
      </c>
      <c r="B3098" s="28"/>
      <c r="C3098" s="28" t="s">
        <v>5927</v>
      </c>
      <c r="D3098" s="29">
        <v>10469</v>
      </c>
      <c r="E3098" s="224"/>
      <c r="F3098" s="224"/>
      <c r="G3098" s="224"/>
      <c r="H3098" s="224"/>
      <c r="I3098" s="224"/>
      <c r="J3098" s="224"/>
      <c r="K3098" s="224"/>
      <c r="L3098" s="224"/>
      <c r="M3098" s="133"/>
      <c r="V3098" s="3" t="s">
        <v>3109</v>
      </c>
      <c r="W3098" s="4">
        <v>7991</v>
      </c>
      <c r="AD3098"/>
      <c r="AE3098"/>
    </row>
    <row r="3099" spans="1:31" x14ac:dyDescent="0.25">
      <c r="A3099" s="28" t="s">
        <v>13530</v>
      </c>
      <c r="B3099" s="28"/>
      <c r="C3099" s="28" t="s">
        <v>5928</v>
      </c>
      <c r="D3099" s="29">
        <v>10469</v>
      </c>
      <c r="E3099" s="224"/>
      <c r="F3099" s="224"/>
      <c r="G3099" s="224"/>
      <c r="H3099" s="224"/>
      <c r="I3099" s="224"/>
      <c r="J3099" s="224"/>
      <c r="K3099" s="224"/>
      <c r="L3099" s="224"/>
      <c r="M3099" s="133"/>
      <c r="V3099" s="3" t="s">
        <v>3110</v>
      </c>
      <c r="W3099" s="4">
        <v>7993</v>
      </c>
      <c r="AD3099"/>
      <c r="AE3099"/>
    </row>
    <row r="3100" spans="1:31" x14ac:dyDescent="0.25">
      <c r="A3100" s="28" t="s">
        <v>13531</v>
      </c>
      <c r="B3100" s="28"/>
      <c r="C3100" s="28" t="s">
        <v>5929</v>
      </c>
      <c r="D3100" s="29">
        <v>10478</v>
      </c>
      <c r="E3100" s="224"/>
      <c r="F3100" s="224"/>
      <c r="G3100" s="224"/>
      <c r="H3100" s="224"/>
      <c r="I3100" s="224"/>
      <c r="J3100" s="224"/>
      <c r="K3100" s="224"/>
      <c r="L3100" s="224"/>
      <c r="M3100" s="133"/>
      <c r="V3100" s="3" t="s">
        <v>3111</v>
      </c>
      <c r="W3100" s="4">
        <v>7995</v>
      </c>
      <c r="AD3100"/>
      <c r="AE3100"/>
    </row>
    <row r="3101" spans="1:31" x14ac:dyDescent="0.25">
      <c r="A3101" s="28" t="s">
        <v>13532</v>
      </c>
      <c r="B3101" s="28"/>
      <c r="C3101" s="28" t="s">
        <v>5930</v>
      </c>
      <c r="D3101" s="29">
        <v>10453</v>
      </c>
      <c r="E3101" s="224"/>
      <c r="F3101" s="224"/>
      <c r="G3101" s="224"/>
      <c r="H3101" s="224"/>
      <c r="I3101" s="224"/>
      <c r="J3101" s="224"/>
      <c r="K3101" s="224"/>
      <c r="L3101" s="224"/>
      <c r="M3101" s="133"/>
      <c r="V3101" s="3" t="s">
        <v>3112</v>
      </c>
      <c r="W3101" s="4">
        <v>7995</v>
      </c>
      <c r="AD3101"/>
      <c r="AE3101"/>
    </row>
    <row r="3102" spans="1:31" x14ac:dyDescent="0.25">
      <c r="A3102" s="28" t="s">
        <v>13533</v>
      </c>
      <c r="B3102" s="28"/>
      <c r="C3102" s="28" t="s">
        <v>5931</v>
      </c>
      <c r="D3102" s="29">
        <v>10437</v>
      </c>
      <c r="E3102" s="224"/>
      <c r="F3102" s="224"/>
      <c r="G3102" s="224"/>
      <c r="H3102" s="224"/>
      <c r="I3102" s="224"/>
      <c r="J3102" s="224"/>
      <c r="K3102" s="224"/>
      <c r="L3102" s="224"/>
      <c r="M3102" s="133"/>
      <c r="V3102" s="3" t="s">
        <v>3113</v>
      </c>
      <c r="W3102" s="4">
        <v>7993</v>
      </c>
      <c r="AD3102"/>
      <c r="AE3102"/>
    </row>
    <row r="3103" spans="1:31" x14ac:dyDescent="0.25">
      <c r="A3103" s="28" t="s">
        <v>13534</v>
      </c>
      <c r="B3103" s="28"/>
      <c r="C3103" s="28" t="s">
        <v>5932</v>
      </c>
      <c r="D3103" s="29">
        <v>10416</v>
      </c>
      <c r="E3103" s="224"/>
      <c r="F3103" s="224"/>
      <c r="G3103" s="224"/>
      <c r="H3103" s="224"/>
      <c r="I3103" s="224"/>
      <c r="J3103" s="224"/>
      <c r="K3103" s="224"/>
      <c r="L3103" s="224"/>
      <c r="M3103" s="133"/>
      <c r="V3103" s="3" t="s">
        <v>3114</v>
      </c>
      <c r="W3103" s="4">
        <v>7993</v>
      </c>
      <c r="AD3103"/>
      <c r="AE3103"/>
    </row>
    <row r="3104" spans="1:31" x14ac:dyDescent="0.25">
      <c r="A3104" s="28" t="s">
        <v>13535</v>
      </c>
      <c r="B3104" s="28"/>
      <c r="C3104" s="28" t="s">
        <v>5933</v>
      </c>
      <c r="D3104" s="29">
        <v>10412</v>
      </c>
      <c r="E3104" s="224"/>
      <c r="F3104" s="224"/>
      <c r="G3104" s="224"/>
      <c r="H3104" s="224"/>
      <c r="I3104" s="224"/>
      <c r="J3104" s="224"/>
      <c r="K3104" s="224"/>
      <c r="L3104" s="224"/>
      <c r="M3104" s="133"/>
      <c r="V3104" s="3" t="s">
        <v>3115</v>
      </c>
      <c r="W3104" s="4">
        <v>7994</v>
      </c>
      <c r="AD3104"/>
      <c r="AE3104"/>
    </row>
    <row r="3105" spans="1:31" x14ac:dyDescent="0.25">
      <c r="A3105" s="28" t="s">
        <v>13536</v>
      </c>
      <c r="B3105" s="28"/>
      <c r="C3105" s="28" t="s">
        <v>5934</v>
      </c>
      <c r="D3105" s="29">
        <v>10412</v>
      </c>
      <c r="E3105" s="224"/>
      <c r="F3105" s="224"/>
      <c r="G3105" s="224"/>
      <c r="H3105" s="224"/>
      <c r="I3105" s="224"/>
      <c r="J3105" s="224"/>
      <c r="K3105" s="224"/>
      <c r="L3105" s="224"/>
      <c r="M3105" s="133"/>
      <c r="V3105" s="3" t="s">
        <v>3116</v>
      </c>
      <c r="W3105" s="4">
        <v>7996</v>
      </c>
      <c r="AD3105"/>
      <c r="AE3105"/>
    </row>
    <row r="3106" spans="1:31" x14ac:dyDescent="0.25">
      <c r="A3106" s="28" t="s">
        <v>13537</v>
      </c>
      <c r="B3106" s="28"/>
      <c r="C3106" s="28" t="s">
        <v>5935</v>
      </c>
      <c r="D3106" s="29">
        <v>10398</v>
      </c>
      <c r="E3106" s="224"/>
      <c r="F3106" s="224"/>
      <c r="G3106" s="224"/>
      <c r="H3106" s="224"/>
      <c r="I3106" s="224"/>
      <c r="J3106" s="224"/>
      <c r="K3106" s="224"/>
      <c r="L3106" s="224"/>
      <c r="M3106" s="133"/>
      <c r="V3106" s="3" t="s">
        <v>3117</v>
      </c>
      <c r="W3106" s="4">
        <v>7991</v>
      </c>
      <c r="AD3106"/>
      <c r="AE3106"/>
    </row>
    <row r="3107" spans="1:31" x14ac:dyDescent="0.25">
      <c r="A3107" s="28" t="s">
        <v>13538</v>
      </c>
      <c r="B3107" s="28"/>
      <c r="C3107" s="28" t="s">
        <v>5936</v>
      </c>
      <c r="D3107" s="29">
        <v>10398</v>
      </c>
      <c r="E3107" s="224"/>
      <c r="F3107" s="224"/>
      <c r="G3107" s="224"/>
      <c r="H3107" s="224"/>
      <c r="I3107" s="224"/>
      <c r="J3107" s="224"/>
      <c r="K3107" s="224"/>
      <c r="L3107" s="224"/>
      <c r="M3107" s="133"/>
      <c r="V3107" s="3" t="s">
        <v>3118</v>
      </c>
      <c r="W3107" s="4">
        <v>7990</v>
      </c>
      <c r="AD3107"/>
      <c r="AE3107"/>
    </row>
    <row r="3108" spans="1:31" x14ac:dyDescent="0.25">
      <c r="A3108" s="28" t="s">
        <v>13539</v>
      </c>
      <c r="B3108" s="28"/>
      <c r="C3108" s="28" t="s">
        <v>5937</v>
      </c>
      <c r="D3108" s="29">
        <v>10402</v>
      </c>
      <c r="E3108" s="224"/>
      <c r="F3108" s="224"/>
      <c r="G3108" s="224"/>
      <c r="H3108" s="224"/>
      <c r="I3108" s="224"/>
      <c r="J3108" s="224"/>
      <c r="K3108" s="224"/>
      <c r="L3108" s="224"/>
      <c r="M3108" s="133"/>
      <c r="V3108" s="3" t="s">
        <v>3119</v>
      </c>
      <c r="W3108" s="4">
        <v>7990</v>
      </c>
      <c r="AD3108"/>
      <c r="AE3108"/>
    </row>
    <row r="3109" spans="1:31" x14ac:dyDescent="0.25">
      <c r="A3109" s="28" t="s">
        <v>13540</v>
      </c>
      <c r="B3109" s="28"/>
      <c r="C3109" s="28" t="s">
        <v>5938</v>
      </c>
      <c r="D3109" s="29">
        <v>10392</v>
      </c>
      <c r="E3109" s="224"/>
      <c r="F3109" s="224"/>
      <c r="G3109" s="224"/>
      <c r="H3109" s="224"/>
      <c r="I3109" s="224"/>
      <c r="J3109" s="224"/>
      <c r="K3109" s="224"/>
      <c r="L3109" s="224"/>
      <c r="M3109" s="133"/>
      <c r="V3109" s="3" t="s">
        <v>3120</v>
      </c>
      <c r="W3109" s="4">
        <v>7990</v>
      </c>
      <c r="AD3109"/>
      <c r="AE3109"/>
    </row>
    <row r="3110" spans="1:31" x14ac:dyDescent="0.25">
      <c r="A3110" s="28" t="s">
        <v>13541</v>
      </c>
      <c r="B3110" s="28"/>
      <c r="C3110" s="28" t="s">
        <v>5939</v>
      </c>
      <c r="D3110" s="29">
        <v>10299</v>
      </c>
      <c r="E3110" s="224"/>
      <c r="F3110" s="224"/>
      <c r="G3110" s="224"/>
      <c r="H3110" s="224"/>
      <c r="I3110" s="224"/>
      <c r="J3110" s="224"/>
      <c r="K3110" s="224"/>
      <c r="L3110" s="224"/>
      <c r="M3110" s="133"/>
      <c r="V3110" s="3" t="s">
        <v>3121</v>
      </c>
      <c r="W3110" s="4">
        <v>7981</v>
      </c>
      <c r="AD3110"/>
      <c r="AE3110"/>
    </row>
    <row r="3111" spans="1:31" x14ac:dyDescent="0.25">
      <c r="A3111" s="28" t="s">
        <v>13542</v>
      </c>
      <c r="B3111" s="28"/>
      <c r="C3111" s="28" t="s">
        <v>5940</v>
      </c>
      <c r="D3111" s="29">
        <v>10268</v>
      </c>
      <c r="E3111" s="224"/>
      <c r="F3111" s="224"/>
      <c r="G3111" s="224"/>
      <c r="H3111" s="224"/>
      <c r="I3111" s="224"/>
      <c r="J3111" s="224"/>
      <c r="K3111" s="224"/>
      <c r="L3111" s="224"/>
      <c r="M3111" s="133"/>
      <c r="V3111" s="3" t="s">
        <v>3122</v>
      </c>
      <c r="W3111" s="4">
        <v>7981</v>
      </c>
      <c r="AD3111"/>
      <c r="AE3111"/>
    </row>
    <row r="3112" spans="1:31" x14ac:dyDescent="0.25">
      <c r="A3112" s="28" t="s">
        <v>13543</v>
      </c>
      <c r="B3112" s="28"/>
      <c r="C3112" s="28" t="s">
        <v>5941</v>
      </c>
      <c r="D3112" s="29">
        <v>10268</v>
      </c>
      <c r="E3112" s="224"/>
      <c r="F3112" s="224"/>
      <c r="G3112" s="224"/>
      <c r="H3112" s="224"/>
      <c r="I3112" s="224"/>
      <c r="J3112" s="224"/>
      <c r="K3112" s="224"/>
      <c r="L3112" s="224"/>
      <c r="M3112" s="133"/>
      <c r="V3112" s="3" t="s">
        <v>3123</v>
      </c>
      <c r="W3112" s="4">
        <v>7975</v>
      </c>
      <c r="AD3112"/>
      <c r="AE3112"/>
    </row>
    <row r="3113" spans="1:31" x14ac:dyDescent="0.25">
      <c r="A3113" s="28" t="s">
        <v>13544</v>
      </c>
      <c r="B3113" s="28"/>
      <c r="C3113" s="28" t="s">
        <v>5942</v>
      </c>
      <c r="D3113" s="29">
        <v>10247</v>
      </c>
      <c r="E3113" s="224"/>
      <c r="F3113" s="224"/>
      <c r="G3113" s="224"/>
      <c r="H3113" s="224"/>
      <c r="I3113" s="224"/>
      <c r="J3113" s="224"/>
      <c r="K3113" s="224"/>
      <c r="L3113" s="224"/>
      <c r="M3113" s="133"/>
      <c r="V3113" s="3" t="s">
        <v>3124</v>
      </c>
      <c r="W3113" s="4">
        <v>7971</v>
      </c>
      <c r="AD3113"/>
      <c r="AE3113"/>
    </row>
    <row r="3114" spans="1:31" x14ac:dyDescent="0.25">
      <c r="A3114" s="28" t="s">
        <v>13545</v>
      </c>
      <c r="B3114" s="28"/>
      <c r="C3114" s="28" t="s">
        <v>5943</v>
      </c>
      <c r="D3114" s="29">
        <v>10247</v>
      </c>
      <c r="E3114" s="224"/>
      <c r="F3114" s="224"/>
      <c r="G3114" s="224"/>
      <c r="H3114" s="224"/>
      <c r="I3114" s="224"/>
      <c r="J3114" s="224"/>
      <c r="K3114" s="224"/>
      <c r="L3114" s="224"/>
      <c r="M3114" s="133"/>
      <c r="V3114" s="3" t="s">
        <v>3125</v>
      </c>
      <c r="W3114" s="4">
        <v>7972</v>
      </c>
      <c r="AD3114"/>
      <c r="AE3114"/>
    </row>
    <row r="3115" spans="1:31" x14ac:dyDescent="0.25">
      <c r="A3115" s="28" t="s">
        <v>13546</v>
      </c>
      <c r="B3115" s="28"/>
      <c r="C3115" s="28" t="s">
        <v>5944</v>
      </c>
      <c r="D3115" s="29">
        <v>10258</v>
      </c>
      <c r="E3115" s="224"/>
      <c r="F3115" s="224"/>
      <c r="G3115" s="224"/>
      <c r="H3115" s="224"/>
      <c r="I3115" s="224"/>
      <c r="J3115" s="224"/>
      <c r="K3115" s="224"/>
      <c r="L3115" s="224"/>
      <c r="M3115" s="133"/>
      <c r="V3115" s="3" t="s">
        <v>3126</v>
      </c>
      <c r="W3115" s="4">
        <v>7972</v>
      </c>
      <c r="AD3115"/>
      <c r="AE3115"/>
    </row>
    <row r="3116" spans="1:31" x14ac:dyDescent="0.25">
      <c r="A3116" s="28" t="s">
        <v>13547</v>
      </c>
      <c r="B3116" s="28"/>
      <c r="C3116" s="28" t="s">
        <v>5945</v>
      </c>
      <c r="D3116" s="29">
        <v>10259</v>
      </c>
      <c r="E3116" s="224"/>
      <c r="F3116" s="224"/>
      <c r="G3116" s="224"/>
      <c r="H3116" s="224"/>
      <c r="I3116" s="224"/>
      <c r="J3116" s="224"/>
      <c r="K3116" s="224"/>
      <c r="L3116" s="224"/>
      <c r="M3116" s="133"/>
      <c r="V3116" s="3" t="s">
        <v>3127</v>
      </c>
      <c r="W3116" s="4">
        <v>7981</v>
      </c>
      <c r="AD3116"/>
      <c r="AE3116"/>
    </row>
    <row r="3117" spans="1:31" x14ac:dyDescent="0.25">
      <c r="A3117" s="28" t="s">
        <v>13548</v>
      </c>
      <c r="B3117" s="28"/>
      <c r="C3117" s="28" t="s">
        <v>5946</v>
      </c>
      <c r="D3117" s="29">
        <v>10203</v>
      </c>
      <c r="E3117" s="224"/>
      <c r="F3117" s="224"/>
      <c r="G3117" s="224"/>
      <c r="H3117" s="224"/>
      <c r="I3117" s="224"/>
      <c r="J3117" s="224"/>
      <c r="K3117" s="224"/>
      <c r="L3117" s="224"/>
      <c r="M3117" s="133"/>
      <c r="V3117" s="3" t="s">
        <v>3128</v>
      </c>
      <c r="W3117" s="4">
        <v>7981</v>
      </c>
      <c r="AD3117"/>
      <c r="AE3117"/>
    </row>
    <row r="3118" spans="1:31" x14ac:dyDescent="0.25">
      <c r="A3118" s="28" t="s">
        <v>13549</v>
      </c>
      <c r="B3118" s="28"/>
      <c r="C3118" s="28" t="s">
        <v>5947</v>
      </c>
      <c r="D3118" s="29">
        <v>10198</v>
      </c>
      <c r="E3118" s="224"/>
      <c r="F3118" s="224"/>
      <c r="G3118" s="224"/>
      <c r="H3118" s="224"/>
      <c r="I3118" s="224"/>
      <c r="J3118" s="224"/>
      <c r="K3118" s="224"/>
      <c r="L3118" s="224"/>
      <c r="M3118" s="133"/>
      <c r="V3118" s="3" t="s">
        <v>3129</v>
      </c>
      <c r="W3118" s="4">
        <v>7980</v>
      </c>
      <c r="AD3118"/>
      <c r="AE3118"/>
    </row>
    <row r="3119" spans="1:31" x14ac:dyDescent="0.25">
      <c r="A3119" s="28" t="s">
        <v>13550</v>
      </c>
      <c r="B3119" s="28"/>
      <c r="C3119" s="28" t="s">
        <v>5948</v>
      </c>
      <c r="D3119" s="29">
        <v>10198</v>
      </c>
      <c r="E3119" s="224"/>
      <c r="F3119" s="224"/>
      <c r="G3119" s="224"/>
      <c r="H3119" s="224"/>
      <c r="I3119" s="224"/>
      <c r="J3119" s="224"/>
      <c r="K3119" s="224"/>
      <c r="L3119" s="224"/>
      <c r="M3119" s="133"/>
      <c r="V3119" s="3" t="s">
        <v>3130</v>
      </c>
      <c r="W3119" s="4">
        <v>7981</v>
      </c>
      <c r="AD3119"/>
      <c r="AE3119"/>
    </row>
    <row r="3120" spans="1:31" x14ac:dyDescent="0.25">
      <c r="A3120" s="28" t="s">
        <v>13551</v>
      </c>
      <c r="B3120" s="28"/>
      <c r="C3120" s="28" t="s">
        <v>5949</v>
      </c>
      <c r="D3120" s="29">
        <v>10699</v>
      </c>
      <c r="E3120" s="224"/>
      <c r="F3120" s="224"/>
      <c r="G3120" s="224"/>
      <c r="H3120" s="224"/>
      <c r="I3120" s="224"/>
      <c r="J3120" s="224"/>
      <c r="K3120" s="224"/>
      <c r="L3120" s="224"/>
      <c r="M3120" s="133"/>
      <c r="V3120" s="3" t="s">
        <v>3131</v>
      </c>
      <c r="W3120" s="4">
        <v>7985</v>
      </c>
      <c r="AD3120"/>
      <c r="AE3120"/>
    </row>
    <row r="3121" spans="1:31" x14ac:dyDescent="0.25">
      <c r="A3121" s="28" t="s">
        <v>13552</v>
      </c>
      <c r="B3121" s="28"/>
      <c r="C3121" s="28" t="s">
        <v>5950</v>
      </c>
      <c r="D3121" s="29">
        <v>10699</v>
      </c>
      <c r="E3121" s="224"/>
      <c r="F3121" s="224"/>
      <c r="G3121" s="224"/>
      <c r="H3121" s="224"/>
      <c r="I3121" s="224"/>
      <c r="J3121" s="224"/>
      <c r="K3121" s="224"/>
      <c r="L3121" s="224"/>
      <c r="M3121" s="133"/>
      <c r="V3121" s="3" t="s">
        <v>3132</v>
      </c>
      <c r="W3121" s="4">
        <v>7980</v>
      </c>
      <c r="AD3121"/>
      <c r="AE3121"/>
    </row>
    <row r="3122" spans="1:31" x14ac:dyDescent="0.25">
      <c r="A3122" s="28" t="s">
        <v>13553</v>
      </c>
      <c r="B3122" s="28"/>
      <c r="C3122" s="28" t="s">
        <v>5951</v>
      </c>
      <c r="D3122" s="29">
        <v>10699</v>
      </c>
      <c r="E3122" s="224"/>
      <c r="F3122" s="224"/>
      <c r="G3122" s="224"/>
      <c r="H3122" s="224"/>
      <c r="I3122" s="224"/>
      <c r="J3122" s="224"/>
      <c r="K3122" s="224"/>
      <c r="L3122" s="224"/>
      <c r="M3122" s="133"/>
      <c r="V3122" s="3" t="s">
        <v>3133</v>
      </c>
      <c r="W3122" s="4">
        <v>7980</v>
      </c>
      <c r="AD3122"/>
      <c r="AE3122"/>
    </row>
    <row r="3123" spans="1:31" x14ac:dyDescent="0.25">
      <c r="A3123" s="28" t="s">
        <v>13554</v>
      </c>
      <c r="B3123" s="28"/>
      <c r="C3123" s="28" t="s">
        <v>5952</v>
      </c>
      <c r="D3123" s="29">
        <v>10630</v>
      </c>
      <c r="E3123" s="224"/>
      <c r="F3123" s="224"/>
      <c r="G3123" s="224"/>
      <c r="H3123" s="224"/>
      <c r="I3123" s="224"/>
      <c r="J3123" s="224"/>
      <c r="K3123" s="224"/>
      <c r="L3123" s="224"/>
      <c r="M3123" s="133"/>
      <c r="V3123" s="3" t="s">
        <v>3134</v>
      </c>
      <c r="W3123" s="4">
        <v>7975</v>
      </c>
      <c r="AD3123"/>
      <c r="AE3123"/>
    </row>
    <row r="3124" spans="1:31" x14ac:dyDescent="0.25">
      <c r="A3124" s="28" t="s">
        <v>13555</v>
      </c>
      <c r="B3124" s="28"/>
      <c r="C3124" s="28" t="s">
        <v>5953</v>
      </c>
      <c r="D3124" s="29">
        <v>10599</v>
      </c>
      <c r="E3124" s="224"/>
      <c r="F3124" s="224"/>
      <c r="G3124" s="224"/>
      <c r="H3124" s="224"/>
      <c r="I3124" s="224"/>
      <c r="J3124" s="224"/>
      <c r="K3124" s="224"/>
      <c r="L3124" s="224"/>
      <c r="M3124" s="133"/>
      <c r="V3124" s="3" t="s">
        <v>3135</v>
      </c>
      <c r="W3124" s="4">
        <v>7975</v>
      </c>
      <c r="AD3124"/>
      <c r="AE3124"/>
    </row>
    <row r="3125" spans="1:31" x14ac:dyDescent="0.25">
      <c r="A3125" s="28" t="s">
        <v>13556</v>
      </c>
      <c r="B3125" s="28"/>
      <c r="C3125" s="28" t="s">
        <v>5954</v>
      </c>
      <c r="D3125" s="29">
        <v>10537</v>
      </c>
      <c r="E3125" s="224"/>
      <c r="F3125" s="224"/>
      <c r="G3125" s="224"/>
      <c r="H3125" s="224"/>
      <c r="I3125" s="224"/>
      <c r="J3125" s="224"/>
      <c r="K3125" s="224"/>
      <c r="L3125" s="224"/>
      <c r="M3125" s="133"/>
      <c r="V3125" s="3" t="s">
        <v>3136</v>
      </c>
      <c r="W3125" s="4">
        <v>7977</v>
      </c>
      <c r="AD3125"/>
      <c r="AE3125"/>
    </row>
    <row r="3126" spans="1:31" x14ac:dyDescent="0.25">
      <c r="A3126" s="28" t="s">
        <v>13557</v>
      </c>
      <c r="B3126" s="28"/>
      <c r="C3126" s="28" t="s">
        <v>5955</v>
      </c>
      <c r="D3126" s="29">
        <v>10537</v>
      </c>
      <c r="E3126" s="224"/>
      <c r="F3126" s="224"/>
      <c r="G3126" s="224"/>
      <c r="H3126" s="224"/>
      <c r="I3126" s="224"/>
      <c r="J3126" s="224"/>
      <c r="K3126" s="224"/>
      <c r="L3126" s="224"/>
      <c r="M3126" s="133"/>
      <c r="V3126" s="3" t="s">
        <v>3137</v>
      </c>
      <c r="W3126" s="4">
        <v>7979</v>
      </c>
      <c r="AD3126"/>
      <c r="AE3126"/>
    </row>
    <row r="3127" spans="1:31" x14ac:dyDescent="0.25">
      <c r="A3127" s="28" t="s">
        <v>13558</v>
      </c>
      <c r="B3127" s="28"/>
      <c r="C3127" s="28" t="s">
        <v>5956</v>
      </c>
      <c r="D3127" s="29">
        <v>10497</v>
      </c>
      <c r="E3127" s="224"/>
      <c r="F3127" s="224"/>
      <c r="G3127" s="224"/>
      <c r="H3127" s="224"/>
      <c r="I3127" s="224"/>
      <c r="J3127" s="224"/>
      <c r="K3127" s="224"/>
      <c r="L3127" s="224"/>
      <c r="M3127" s="133"/>
      <c r="V3127" s="3" t="s">
        <v>3138</v>
      </c>
      <c r="W3127" s="4">
        <v>7980</v>
      </c>
      <c r="AD3127"/>
      <c r="AE3127"/>
    </row>
    <row r="3128" spans="1:31" x14ac:dyDescent="0.25">
      <c r="A3128" s="28" t="s">
        <v>13559</v>
      </c>
      <c r="B3128" s="28"/>
      <c r="C3128" s="28" t="s">
        <v>5957</v>
      </c>
      <c r="D3128" s="29">
        <v>10497</v>
      </c>
      <c r="E3128" s="224"/>
      <c r="F3128" s="224"/>
      <c r="G3128" s="224"/>
      <c r="H3128" s="224"/>
      <c r="I3128" s="224"/>
      <c r="J3128" s="224"/>
      <c r="K3128" s="224"/>
      <c r="L3128" s="224"/>
      <c r="M3128" s="133"/>
      <c r="V3128" s="3" t="s">
        <v>3139</v>
      </c>
      <c r="W3128" s="4">
        <v>7978</v>
      </c>
      <c r="AD3128"/>
      <c r="AE3128"/>
    </row>
    <row r="3129" spans="1:31" x14ac:dyDescent="0.25">
      <c r="A3129" s="28" t="s">
        <v>13560</v>
      </c>
      <c r="B3129" s="28"/>
      <c r="C3129" s="28" t="s">
        <v>5958</v>
      </c>
      <c r="D3129" s="29">
        <v>10463</v>
      </c>
      <c r="E3129" s="224"/>
      <c r="F3129" s="224"/>
      <c r="G3129" s="224"/>
      <c r="H3129" s="224"/>
      <c r="I3129" s="224"/>
      <c r="J3129" s="224"/>
      <c r="K3129" s="224"/>
      <c r="L3129" s="224"/>
      <c r="M3129" s="133"/>
      <c r="V3129" s="3" t="s">
        <v>3140</v>
      </c>
      <c r="W3129" s="4">
        <v>7978</v>
      </c>
      <c r="AD3129"/>
      <c r="AE3129"/>
    </row>
    <row r="3130" spans="1:31" x14ac:dyDescent="0.25">
      <c r="A3130" s="28" t="s">
        <v>13561</v>
      </c>
      <c r="B3130" s="28"/>
      <c r="C3130" s="28" t="s">
        <v>5959</v>
      </c>
      <c r="D3130" s="29">
        <v>10430</v>
      </c>
      <c r="E3130" s="224"/>
      <c r="F3130" s="224"/>
      <c r="G3130" s="224"/>
      <c r="H3130" s="224"/>
      <c r="I3130" s="224"/>
      <c r="J3130" s="224"/>
      <c r="K3130" s="224"/>
      <c r="L3130" s="224"/>
      <c r="M3130" s="133"/>
      <c r="V3130" s="3" t="s">
        <v>3141</v>
      </c>
      <c r="W3130" s="4">
        <v>7971</v>
      </c>
      <c r="AD3130"/>
      <c r="AE3130"/>
    </row>
    <row r="3131" spans="1:31" x14ac:dyDescent="0.25">
      <c r="A3131" s="28" t="s">
        <v>13562</v>
      </c>
      <c r="B3131" s="28"/>
      <c r="C3131" s="28" t="s">
        <v>5960</v>
      </c>
      <c r="D3131" s="29">
        <v>10396</v>
      </c>
      <c r="E3131" s="224"/>
      <c r="F3131" s="224"/>
      <c r="G3131" s="224"/>
      <c r="H3131" s="224"/>
      <c r="I3131" s="224"/>
      <c r="J3131" s="224"/>
      <c r="K3131" s="224"/>
      <c r="L3131" s="224"/>
      <c r="M3131" s="133"/>
      <c r="V3131" s="3" t="s">
        <v>3142</v>
      </c>
      <c r="W3131" s="4">
        <v>7971</v>
      </c>
      <c r="AD3131"/>
      <c r="AE3131"/>
    </row>
    <row r="3132" spans="1:31" x14ac:dyDescent="0.25">
      <c r="A3132" s="28" t="s">
        <v>13563</v>
      </c>
      <c r="B3132" s="28"/>
      <c r="C3132" s="28" t="s">
        <v>5961</v>
      </c>
      <c r="D3132" s="29">
        <v>10396</v>
      </c>
      <c r="E3132" s="224"/>
      <c r="F3132" s="224"/>
      <c r="G3132" s="224"/>
      <c r="H3132" s="224"/>
      <c r="I3132" s="224"/>
      <c r="J3132" s="224"/>
      <c r="K3132" s="224"/>
      <c r="L3132" s="224"/>
      <c r="M3132" s="133"/>
      <c r="V3132" s="3" t="s">
        <v>3143</v>
      </c>
      <c r="W3132" s="4">
        <v>7980</v>
      </c>
      <c r="AD3132"/>
      <c r="AE3132"/>
    </row>
    <row r="3133" spans="1:31" x14ac:dyDescent="0.25">
      <c r="A3133" s="28" t="s">
        <v>13564</v>
      </c>
      <c r="B3133" s="28"/>
      <c r="C3133" s="28" t="s">
        <v>5962</v>
      </c>
      <c r="D3133" s="29">
        <v>10396</v>
      </c>
      <c r="E3133" s="224"/>
      <c r="F3133" s="224"/>
      <c r="G3133" s="224"/>
      <c r="H3133" s="224"/>
      <c r="I3133" s="224"/>
      <c r="J3133" s="224"/>
      <c r="K3133" s="224"/>
      <c r="L3133" s="224"/>
      <c r="M3133" s="133"/>
      <c r="V3133" s="3" t="s">
        <v>3144</v>
      </c>
      <c r="W3133" s="4">
        <v>7977</v>
      </c>
      <c r="AD3133"/>
      <c r="AE3133"/>
    </row>
    <row r="3134" spans="1:31" x14ac:dyDescent="0.25">
      <c r="A3134" s="28" t="s">
        <v>13565</v>
      </c>
      <c r="B3134" s="28"/>
      <c r="C3134" s="28" t="s">
        <v>5963</v>
      </c>
      <c r="D3134" s="29">
        <v>10397</v>
      </c>
      <c r="E3134" s="224"/>
      <c r="F3134" s="224"/>
      <c r="G3134" s="224"/>
      <c r="H3134" s="224"/>
      <c r="I3134" s="224"/>
      <c r="J3134" s="224"/>
      <c r="K3134" s="224"/>
      <c r="L3134" s="224"/>
      <c r="M3134" s="133"/>
      <c r="V3134" s="3" t="s">
        <v>3145</v>
      </c>
      <c r="W3134" s="4">
        <v>7970</v>
      </c>
      <c r="AD3134"/>
      <c r="AE3134"/>
    </row>
    <row r="3135" spans="1:31" x14ac:dyDescent="0.25">
      <c r="A3135" s="28" t="s">
        <v>13566</v>
      </c>
      <c r="B3135" s="28"/>
      <c r="C3135" s="28" t="s">
        <v>5964</v>
      </c>
      <c r="D3135" s="29">
        <v>10397</v>
      </c>
      <c r="E3135" s="224"/>
      <c r="F3135" s="224"/>
      <c r="G3135" s="224"/>
      <c r="H3135" s="224"/>
      <c r="I3135" s="224"/>
      <c r="J3135" s="224"/>
      <c r="K3135" s="224"/>
      <c r="L3135" s="224"/>
      <c r="M3135" s="133"/>
      <c r="V3135" s="3" t="s">
        <v>3146</v>
      </c>
      <c r="W3135" s="4">
        <v>7973</v>
      </c>
      <c r="AD3135"/>
      <c r="AE3135"/>
    </row>
    <row r="3136" spans="1:31" x14ac:dyDescent="0.25">
      <c r="A3136" s="28" t="s">
        <v>13567</v>
      </c>
      <c r="B3136" s="28"/>
      <c r="C3136" s="28" t="s">
        <v>5965</v>
      </c>
      <c r="D3136" s="29">
        <v>10402</v>
      </c>
      <c r="E3136" s="224"/>
      <c r="F3136" s="224"/>
      <c r="G3136" s="224"/>
      <c r="H3136" s="224"/>
      <c r="I3136" s="224"/>
      <c r="J3136" s="224"/>
      <c r="K3136" s="224"/>
      <c r="L3136" s="224"/>
      <c r="M3136" s="133"/>
      <c r="V3136" s="3" t="s">
        <v>3147</v>
      </c>
      <c r="W3136" s="4">
        <v>7973</v>
      </c>
      <c r="AD3136"/>
      <c r="AE3136"/>
    </row>
    <row r="3137" spans="1:31" x14ac:dyDescent="0.25">
      <c r="A3137" s="28" t="s">
        <v>13568</v>
      </c>
      <c r="B3137" s="28"/>
      <c r="C3137" s="28" t="s">
        <v>5966</v>
      </c>
      <c r="D3137" s="29">
        <v>10399</v>
      </c>
      <c r="E3137" s="224"/>
      <c r="F3137" s="224"/>
      <c r="G3137" s="224"/>
      <c r="H3137" s="224"/>
      <c r="I3137" s="224"/>
      <c r="J3137" s="224"/>
      <c r="K3137" s="224"/>
      <c r="L3137" s="224"/>
      <c r="M3137" s="133"/>
      <c r="V3137" s="3" t="s">
        <v>3148</v>
      </c>
      <c r="W3137" s="4">
        <v>7965</v>
      </c>
      <c r="AD3137"/>
      <c r="AE3137"/>
    </row>
    <row r="3138" spans="1:31" x14ac:dyDescent="0.25">
      <c r="A3138" s="28" t="s">
        <v>13569</v>
      </c>
      <c r="B3138" s="28"/>
      <c r="C3138" s="28" t="s">
        <v>5967</v>
      </c>
      <c r="D3138" s="29">
        <v>10403</v>
      </c>
      <c r="E3138" s="224"/>
      <c r="F3138" s="224"/>
      <c r="G3138" s="224"/>
      <c r="H3138" s="224"/>
      <c r="I3138" s="224"/>
      <c r="J3138" s="224"/>
      <c r="K3138" s="224"/>
      <c r="L3138" s="224"/>
      <c r="M3138" s="133"/>
      <c r="V3138" s="3" t="s">
        <v>3149</v>
      </c>
      <c r="W3138" s="4">
        <v>7965</v>
      </c>
      <c r="AD3138"/>
      <c r="AE3138"/>
    </row>
    <row r="3139" spans="1:31" x14ac:dyDescent="0.25">
      <c r="A3139" s="28" t="s">
        <v>13570</v>
      </c>
      <c r="B3139" s="28"/>
      <c r="C3139" s="28" t="s">
        <v>5968</v>
      </c>
      <c r="D3139" s="29">
        <v>10400</v>
      </c>
      <c r="E3139" s="224"/>
      <c r="F3139" s="224"/>
      <c r="G3139" s="224"/>
      <c r="H3139" s="224"/>
      <c r="I3139" s="224"/>
      <c r="J3139" s="224"/>
      <c r="K3139" s="224"/>
      <c r="L3139" s="224"/>
      <c r="M3139" s="133"/>
      <c r="V3139" s="3" t="s">
        <v>3150</v>
      </c>
      <c r="W3139" s="4">
        <v>7964</v>
      </c>
      <c r="AD3139"/>
      <c r="AE3139"/>
    </row>
    <row r="3140" spans="1:31" x14ac:dyDescent="0.25">
      <c r="A3140" s="28" t="s">
        <v>13571</v>
      </c>
      <c r="B3140" s="28"/>
      <c r="C3140" s="28" t="s">
        <v>5969</v>
      </c>
      <c r="D3140" s="29">
        <v>10400</v>
      </c>
      <c r="E3140" s="224"/>
      <c r="F3140" s="224"/>
      <c r="G3140" s="224"/>
      <c r="H3140" s="224"/>
      <c r="I3140" s="224"/>
      <c r="J3140" s="224"/>
      <c r="K3140" s="224"/>
      <c r="L3140" s="224"/>
      <c r="M3140" s="133"/>
      <c r="V3140" s="3" t="s">
        <v>3151</v>
      </c>
      <c r="W3140" s="4">
        <v>7963</v>
      </c>
      <c r="AD3140"/>
      <c r="AE3140"/>
    </row>
    <row r="3141" spans="1:31" x14ac:dyDescent="0.25">
      <c r="A3141" s="28" t="s">
        <v>13572</v>
      </c>
      <c r="B3141" s="28"/>
      <c r="C3141" s="28" t="s">
        <v>5970</v>
      </c>
      <c r="D3141" s="29">
        <v>10395</v>
      </c>
      <c r="E3141" s="224"/>
      <c r="F3141" s="224"/>
      <c r="G3141" s="224"/>
      <c r="H3141" s="224"/>
      <c r="I3141" s="224"/>
      <c r="J3141" s="224"/>
      <c r="K3141" s="224"/>
      <c r="L3141" s="224"/>
      <c r="M3141" s="133"/>
      <c r="V3141" s="3" t="s">
        <v>3152</v>
      </c>
      <c r="W3141" s="4">
        <v>7962</v>
      </c>
      <c r="AD3141"/>
      <c r="AE3141"/>
    </row>
    <row r="3142" spans="1:31" x14ac:dyDescent="0.25">
      <c r="A3142" s="28" t="s">
        <v>13573</v>
      </c>
      <c r="B3142" s="28"/>
      <c r="C3142" s="28" t="s">
        <v>5971</v>
      </c>
      <c r="D3142" s="29">
        <v>10395</v>
      </c>
      <c r="E3142" s="224"/>
      <c r="F3142" s="224"/>
      <c r="G3142" s="224"/>
      <c r="H3142" s="224"/>
      <c r="I3142" s="224"/>
      <c r="J3142" s="224"/>
      <c r="K3142" s="224"/>
      <c r="L3142" s="224"/>
      <c r="M3142" s="133"/>
      <c r="V3142" s="3" t="s">
        <v>3153</v>
      </c>
      <c r="W3142" s="4">
        <v>7971</v>
      </c>
      <c r="AD3142"/>
      <c r="AE3142"/>
    </row>
    <row r="3143" spans="1:31" x14ac:dyDescent="0.25">
      <c r="A3143" s="28" t="s">
        <v>13574</v>
      </c>
      <c r="B3143" s="28"/>
      <c r="C3143" s="28" t="s">
        <v>5972</v>
      </c>
      <c r="D3143" s="29">
        <v>10391</v>
      </c>
      <c r="E3143" s="224"/>
      <c r="F3143" s="224"/>
      <c r="G3143" s="224"/>
      <c r="H3143" s="224"/>
      <c r="I3143" s="224"/>
      <c r="J3143" s="224"/>
      <c r="K3143" s="224"/>
      <c r="L3143" s="224"/>
      <c r="M3143" s="133"/>
      <c r="V3143" s="3" t="s">
        <v>3154</v>
      </c>
      <c r="W3143" s="4">
        <v>7971</v>
      </c>
      <c r="AD3143"/>
      <c r="AE3143"/>
    </row>
    <row r="3144" spans="1:31" x14ac:dyDescent="0.25">
      <c r="A3144" s="28" t="s">
        <v>13575</v>
      </c>
      <c r="B3144" s="28"/>
      <c r="C3144" s="28" t="s">
        <v>5973</v>
      </c>
      <c r="D3144" s="29">
        <v>10402</v>
      </c>
      <c r="E3144" s="224"/>
      <c r="F3144" s="224"/>
      <c r="G3144" s="224"/>
      <c r="H3144" s="224"/>
      <c r="I3144" s="224"/>
      <c r="J3144" s="224"/>
      <c r="K3144" s="224"/>
      <c r="L3144" s="224"/>
      <c r="M3144" s="133"/>
      <c r="V3144" s="3" t="s">
        <v>3155</v>
      </c>
      <c r="W3144" s="4">
        <v>7981</v>
      </c>
      <c r="AD3144"/>
      <c r="AE3144"/>
    </row>
    <row r="3145" spans="1:31" x14ac:dyDescent="0.25">
      <c r="A3145" s="28" t="s">
        <v>13576</v>
      </c>
      <c r="B3145" s="28"/>
      <c r="C3145" s="28" t="s">
        <v>5974</v>
      </c>
      <c r="D3145" s="29">
        <v>10402</v>
      </c>
      <c r="E3145" s="224"/>
      <c r="F3145" s="224"/>
      <c r="G3145" s="224"/>
      <c r="H3145" s="224"/>
      <c r="I3145" s="224"/>
      <c r="J3145" s="224"/>
      <c r="K3145" s="224"/>
      <c r="L3145" s="224"/>
      <c r="M3145" s="133"/>
      <c r="V3145" s="3" t="s">
        <v>3156</v>
      </c>
      <c r="W3145" s="4">
        <v>7981</v>
      </c>
      <c r="AD3145"/>
      <c r="AE3145"/>
    </row>
    <row r="3146" spans="1:31" x14ac:dyDescent="0.25">
      <c r="A3146" s="28" t="s">
        <v>13577</v>
      </c>
      <c r="B3146" s="28"/>
      <c r="C3146" s="28" t="s">
        <v>5975</v>
      </c>
      <c r="D3146" s="29">
        <v>10407</v>
      </c>
      <c r="E3146" s="224"/>
      <c r="F3146" s="224"/>
      <c r="G3146" s="224"/>
      <c r="H3146" s="224"/>
      <c r="I3146" s="224"/>
      <c r="J3146" s="224"/>
      <c r="K3146" s="224"/>
      <c r="L3146" s="224"/>
      <c r="M3146" s="133"/>
      <c r="V3146" s="3" t="s">
        <v>3157</v>
      </c>
      <c r="W3146" s="4">
        <v>7988</v>
      </c>
      <c r="AD3146"/>
      <c r="AE3146"/>
    </row>
    <row r="3147" spans="1:31" x14ac:dyDescent="0.25">
      <c r="A3147" s="28" t="s">
        <v>13578</v>
      </c>
      <c r="B3147" s="28"/>
      <c r="C3147" s="28" t="s">
        <v>5976</v>
      </c>
      <c r="D3147" s="29">
        <v>10407</v>
      </c>
      <c r="E3147" s="224"/>
      <c r="F3147" s="224"/>
      <c r="G3147" s="224"/>
      <c r="H3147" s="224"/>
      <c r="I3147" s="224"/>
      <c r="J3147" s="224"/>
      <c r="K3147" s="224"/>
      <c r="L3147" s="224"/>
      <c r="M3147" s="133"/>
      <c r="V3147" s="3" t="s">
        <v>3158</v>
      </c>
      <c r="W3147" s="4">
        <v>7986</v>
      </c>
      <c r="AD3147"/>
      <c r="AE3147"/>
    </row>
    <row r="3148" spans="1:31" x14ac:dyDescent="0.25">
      <c r="A3148" s="28" t="s">
        <v>13579</v>
      </c>
      <c r="B3148" s="28"/>
      <c r="C3148" s="28" t="s">
        <v>5977</v>
      </c>
      <c r="D3148" s="29">
        <v>10370</v>
      </c>
      <c r="E3148" s="224"/>
      <c r="F3148" s="224"/>
      <c r="G3148" s="224"/>
      <c r="H3148" s="224"/>
      <c r="I3148" s="224"/>
      <c r="J3148" s="224"/>
      <c r="K3148" s="224"/>
      <c r="L3148" s="224"/>
      <c r="M3148" s="133"/>
      <c r="V3148" s="3" t="s">
        <v>3159</v>
      </c>
      <c r="W3148" s="4">
        <v>7970</v>
      </c>
      <c r="AD3148"/>
      <c r="AE3148"/>
    </row>
    <row r="3149" spans="1:31" x14ac:dyDescent="0.25">
      <c r="A3149" s="28" t="s">
        <v>13580</v>
      </c>
      <c r="B3149" s="28"/>
      <c r="C3149" s="28" t="s">
        <v>5978</v>
      </c>
      <c r="D3149" s="29">
        <v>10370</v>
      </c>
      <c r="E3149" s="224"/>
      <c r="F3149" s="224"/>
      <c r="G3149" s="224"/>
      <c r="H3149" s="224"/>
      <c r="I3149" s="224"/>
      <c r="J3149" s="224"/>
      <c r="K3149" s="224"/>
      <c r="L3149" s="224"/>
      <c r="M3149" s="133"/>
      <c r="V3149" s="3" t="s">
        <v>3160</v>
      </c>
      <c r="W3149" s="4">
        <v>7980</v>
      </c>
      <c r="AD3149"/>
      <c r="AE3149"/>
    </row>
    <row r="3150" spans="1:31" x14ac:dyDescent="0.25">
      <c r="A3150" s="28" t="s">
        <v>13581</v>
      </c>
      <c r="B3150" s="28"/>
      <c r="C3150" s="28" t="s">
        <v>5979</v>
      </c>
      <c r="D3150" s="29">
        <v>10379</v>
      </c>
      <c r="E3150" s="224"/>
      <c r="F3150" s="224"/>
      <c r="G3150" s="224"/>
      <c r="H3150" s="224"/>
      <c r="I3150" s="224"/>
      <c r="J3150" s="224"/>
      <c r="K3150" s="224"/>
      <c r="L3150" s="224"/>
      <c r="M3150" s="133"/>
      <c r="V3150" s="3" t="s">
        <v>3161</v>
      </c>
      <c r="W3150" s="4">
        <v>7980</v>
      </c>
      <c r="AD3150"/>
      <c r="AE3150"/>
    </row>
    <row r="3151" spans="1:31" x14ac:dyDescent="0.25">
      <c r="A3151" s="28" t="s">
        <v>13582</v>
      </c>
      <c r="B3151" s="28"/>
      <c r="C3151" s="28" t="s">
        <v>5980</v>
      </c>
      <c r="D3151" s="29">
        <v>10384</v>
      </c>
      <c r="E3151" s="224"/>
      <c r="F3151" s="224"/>
      <c r="G3151" s="224"/>
      <c r="H3151" s="224"/>
      <c r="I3151" s="224"/>
      <c r="J3151" s="224"/>
      <c r="K3151" s="224"/>
      <c r="L3151" s="224"/>
      <c r="M3151" s="133"/>
      <c r="V3151" s="3" t="s">
        <v>3162</v>
      </c>
      <c r="W3151" s="4">
        <v>7977</v>
      </c>
      <c r="AD3151"/>
      <c r="AE3151"/>
    </row>
    <row r="3152" spans="1:31" x14ac:dyDescent="0.25">
      <c r="A3152" s="28" t="s">
        <v>13583</v>
      </c>
      <c r="B3152" s="28"/>
      <c r="C3152" s="28" t="s">
        <v>5981</v>
      </c>
      <c r="D3152" s="29">
        <v>10387</v>
      </c>
      <c r="E3152" s="224"/>
      <c r="F3152" s="224"/>
      <c r="G3152" s="224"/>
      <c r="H3152" s="224"/>
      <c r="I3152" s="224"/>
      <c r="J3152" s="224"/>
      <c r="K3152" s="224"/>
      <c r="L3152" s="224"/>
      <c r="M3152" s="133"/>
      <c r="V3152" s="3" t="s">
        <v>3163</v>
      </c>
      <c r="W3152" s="4">
        <v>7977</v>
      </c>
      <c r="AD3152"/>
      <c r="AE3152"/>
    </row>
    <row r="3153" spans="1:31" x14ac:dyDescent="0.25">
      <c r="A3153" s="28" t="s">
        <v>13584</v>
      </c>
      <c r="B3153" s="28"/>
      <c r="C3153" s="28" t="s">
        <v>5982</v>
      </c>
      <c r="D3153" s="29">
        <v>10381</v>
      </c>
      <c r="E3153" s="224"/>
      <c r="F3153" s="224"/>
      <c r="G3153" s="224"/>
      <c r="H3153" s="224"/>
      <c r="I3153" s="224"/>
      <c r="J3153" s="224"/>
      <c r="K3153" s="224"/>
      <c r="L3153" s="224"/>
      <c r="M3153" s="133"/>
      <c r="V3153" s="3" t="s">
        <v>3164</v>
      </c>
      <c r="W3153" s="4">
        <v>7980</v>
      </c>
      <c r="AD3153"/>
      <c r="AE3153"/>
    </row>
    <row r="3154" spans="1:31" x14ac:dyDescent="0.25">
      <c r="A3154" s="28" t="s">
        <v>13585</v>
      </c>
      <c r="B3154" s="28"/>
      <c r="C3154" s="28" t="s">
        <v>5983</v>
      </c>
      <c r="D3154" s="29">
        <v>10381</v>
      </c>
      <c r="E3154" s="224"/>
      <c r="F3154" s="224"/>
      <c r="G3154" s="224"/>
      <c r="H3154" s="224"/>
      <c r="I3154" s="224"/>
      <c r="J3154" s="224"/>
      <c r="K3154" s="224"/>
      <c r="L3154" s="224"/>
      <c r="M3154" s="133"/>
      <c r="V3154" s="3" t="s">
        <v>3165</v>
      </c>
      <c r="W3154" s="4">
        <v>7980</v>
      </c>
      <c r="AD3154"/>
      <c r="AE3154"/>
    </row>
    <row r="3155" spans="1:31" x14ac:dyDescent="0.25">
      <c r="A3155" s="28" t="s">
        <v>13586</v>
      </c>
      <c r="B3155" s="28"/>
      <c r="C3155" s="28" t="s">
        <v>5984</v>
      </c>
      <c r="D3155" s="29">
        <v>10388</v>
      </c>
      <c r="E3155" s="224"/>
      <c r="F3155" s="224"/>
      <c r="G3155" s="224"/>
      <c r="H3155" s="224"/>
      <c r="I3155" s="224"/>
      <c r="J3155" s="224"/>
      <c r="K3155" s="224"/>
      <c r="L3155" s="224"/>
      <c r="M3155" s="133"/>
      <c r="V3155" s="3" t="s">
        <v>3166</v>
      </c>
      <c r="W3155" s="4">
        <v>7980</v>
      </c>
      <c r="AD3155"/>
      <c r="AE3155"/>
    </row>
    <row r="3156" spans="1:31" x14ac:dyDescent="0.25">
      <c r="A3156" s="28" t="s">
        <v>13587</v>
      </c>
      <c r="B3156" s="28"/>
      <c r="C3156" s="28" t="s">
        <v>5985</v>
      </c>
      <c r="D3156" s="29">
        <v>10388</v>
      </c>
      <c r="E3156" s="224"/>
      <c r="F3156" s="224"/>
      <c r="G3156" s="224"/>
      <c r="H3156" s="224"/>
      <c r="I3156" s="224"/>
      <c r="J3156" s="224"/>
      <c r="K3156" s="224"/>
      <c r="L3156" s="224"/>
      <c r="M3156" s="133"/>
      <c r="V3156" s="3" t="s">
        <v>3167</v>
      </c>
      <c r="W3156" s="4">
        <v>7986</v>
      </c>
      <c r="AD3156"/>
      <c r="AE3156"/>
    </row>
    <row r="3157" spans="1:31" x14ac:dyDescent="0.25">
      <c r="A3157" s="28" t="s">
        <v>13588</v>
      </c>
      <c r="B3157" s="28"/>
      <c r="C3157" s="28" t="s">
        <v>5986</v>
      </c>
      <c r="D3157" s="29">
        <v>10360</v>
      </c>
      <c r="E3157" s="224"/>
      <c r="F3157" s="224"/>
      <c r="G3157" s="224"/>
      <c r="H3157" s="224"/>
      <c r="I3157" s="224"/>
      <c r="J3157" s="224"/>
      <c r="K3157" s="224"/>
      <c r="L3157" s="224"/>
      <c r="M3157" s="133"/>
      <c r="V3157" s="3" t="s">
        <v>3168</v>
      </c>
      <c r="W3157" s="4">
        <v>7986</v>
      </c>
      <c r="AD3157"/>
      <c r="AE3157"/>
    </row>
    <row r="3158" spans="1:31" x14ac:dyDescent="0.25">
      <c r="A3158" s="28" t="s">
        <v>13589</v>
      </c>
      <c r="B3158" s="28"/>
      <c r="C3158" s="28" t="s">
        <v>5987</v>
      </c>
      <c r="D3158" s="29">
        <v>10362</v>
      </c>
      <c r="E3158" s="224"/>
      <c r="F3158" s="224"/>
      <c r="G3158" s="224"/>
      <c r="H3158" s="224"/>
      <c r="I3158" s="224"/>
      <c r="J3158" s="224"/>
      <c r="K3158" s="224"/>
      <c r="L3158" s="224"/>
      <c r="M3158" s="133"/>
      <c r="V3158" s="3" t="s">
        <v>3169</v>
      </c>
      <c r="W3158" s="4">
        <v>7982</v>
      </c>
      <c r="AD3158"/>
      <c r="AE3158"/>
    </row>
    <row r="3159" spans="1:31" x14ac:dyDescent="0.25">
      <c r="A3159" s="28" t="s">
        <v>13590</v>
      </c>
      <c r="B3159" s="28"/>
      <c r="C3159" s="28" t="s">
        <v>5988</v>
      </c>
      <c r="D3159" s="29">
        <v>10351</v>
      </c>
      <c r="E3159" s="224"/>
      <c r="F3159" s="224"/>
      <c r="G3159" s="224"/>
      <c r="H3159" s="224"/>
      <c r="I3159" s="224"/>
      <c r="J3159" s="224"/>
      <c r="K3159" s="224"/>
      <c r="L3159" s="224"/>
      <c r="M3159" s="133"/>
      <c r="V3159" s="3" t="s">
        <v>3170</v>
      </c>
      <c r="W3159" s="4">
        <v>7982</v>
      </c>
      <c r="AD3159"/>
      <c r="AE3159"/>
    </row>
    <row r="3160" spans="1:31" x14ac:dyDescent="0.25">
      <c r="A3160" s="28" t="s">
        <v>13591</v>
      </c>
      <c r="B3160" s="28"/>
      <c r="C3160" s="28" t="s">
        <v>5989</v>
      </c>
      <c r="D3160" s="29">
        <v>10349</v>
      </c>
      <c r="E3160" s="224"/>
      <c r="F3160" s="224"/>
      <c r="G3160" s="224"/>
      <c r="H3160" s="224"/>
      <c r="I3160" s="224"/>
      <c r="J3160" s="224"/>
      <c r="K3160" s="224"/>
      <c r="L3160" s="224"/>
      <c r="M3160" s="133"/>
      <c r="V3160" s="3" t="s">
        <v>3171</v>
      </c>
      <c r="W3160" s="4">
        <v>7995</v>
      </c>
      <c r="AD3160"/>
      <c r="AE3160"/>
    </row>
    <row r="3161" spans="1:31" x14ac:dyDescent="0.25">
      <c r="A3161" s="28" t="s">
        <v>13592</v>
      </c>
      <c r="B3161" s="28"/>
      <c r="C3161" s="28" t="s">
        <v>5990</v>
      </c>
      <c r="D3161" s="29">
        <v>10349</v>
      </c>
      <c r="E3161" s="224"/>
      <c r="F3161" s="224"/>
      <c r="G3161" s="224"/>
      <c r="H3161" s="224"/>
      <c r="I3161" s="224"/>
      <c r="J3161" s="224"/>
      <c r="K3161" s="224"/>
      <c r="L3161" s="224"/>
      <c r="M3161" s="133"/>
      <c r="V3161" s="3" t="s">
        <v>3172</v>
      </c>
      <c r="W3161" s="4">
        <v>7993</v>
      </c>
      <c r="AD3161"/>
      <c r="AE3161"/>
    </row>
    <row r="3162" spans="1:31" x14ac:dyDescent="0.25">
      <c r="A3162" s="28" t="s">
        <v>13593</v>
      </c>
      <c r="B3162" s="28"/>
      <c r="C3162" s="28" t="s">
        <v>5991</v>
      </c>
      <c r="D3162" s="29">
        <v>10352</v>
      </c>
      <c r="E3162" s="224"/>
      <c r="F3162" s="224"/>
      <c r="G3162" s="224"/>
      <c r="H3162" s="224"/>
      <c r="I3162" s="224"/>
      <c r="J3162" s="224"/>
      <c r="K3162" s="224"/>
      <c r="L3162" s="224"/>
      <c r="M3162" s="133"/>
      <c r="V3162" s="3" t="s">
        <v>3173</v>
      </c>
      <c r="W3162" s="4">
        <v>7998</v>
      </c>
      <c r="AD3162"/>
      <c r="AE3162"/>
    </row>
    <row r="3163" spans="1:31" x14ac:dyDescent="0.25">
      <c r="A3163" s="28" t="s">
        <v>13594</v>
      </c>
      <c r="B3163" s="28"/>
      <c r="C3163" s="28" t="s">
        <v>5992</v>
      </c>
      <c r="D3163" s="29">
        <v>10352</v>
      </c>
      <c r="E3163" s="224"/>
      <c r="F3163" s="224"/>
      <c r="G3163" s="224"/>
      <c r="H3163" s="224"/>
      <c r="I3163" s="224"/>
      <c r="J3163" s="224"/>
      <c r="K3163" s="224"/>
      <c r="L3163" s="224"/>
      <c r="M3163" s="133"/>
      <c r="V3163" s="3" t="s">
        <v>3174</v>
      </c>
      <c r="W3163" s="4">
        <v>7998</v>
      </c>
      <c r="AD3163"/>
      <c r="AE3163"/>
    </row>
    <row r="3164" spans="1:31" x14ac:dyDescent="0.25">
      <c r="A3164" s="28" t="s">
        <v>13595</v>
      </c>
      <c r="B3164" s="28"/>
      <c r="C3164" s="28" t="s">
        <v>5993</v>
      </c>
      <c r="D3164" s="29">
        <v>10354</v>
      </c>
      <c r="E3164" s="224"/>
      <c r="F3164" s="224"/>
      <c r="G3164" s="224"/>
      <c r="H3164" s="224"/>
      <c r="I3164" s="224"/>
      <c r="J3164" s="224"/>
      <c r="K3164" s="224"/>
      <c r="L3164" s="224"/>
      <c r="M3164" s="133"/>
      <c r="V3164" s="3" t="s">
        <v>3175</v>
      </c>
      <c r="W3164" s="4">
        <v>7998</v>
      </c>
      <c r="AD3164"/>
      <c r="AE3164"/>
    </row>
    <row r="3165" spans="1:31" x14ac:dyDescent="0.25">
      <c r="A3165" s="28" t="s">
        <v>13596</v>
      </c>
      <c r="B3165" s="28"/>
      <c r="C3165" s="28" t="s">
        <v>5994</v>
      </c>
      <c r="D3165" s="29">
        <v>10349</v>
      </c>
      <c r="E3165" s="224"/>
      <c r="F3165" s="224"/>
      <c r="G3165" s="224"/>
      <c r="H3165" s="224"/>
      <c r="I3165" s="224"/>
      <c r="J3165" s="224"/>
      <c r="K3165" s="224"/>
      <c r="L3165" s="224"/>
      <c r="M3165" s="133"/>
      <c r="V3165" s="3" t="s">
        <v>3176</v>
      </c>
      <c r="W3165" s="4">
        <v>7990</v>
      </c>
      <c r="AD3165"/>
      <c r="AE3165"/>
    </row>
    <row r="3166" spans="1:31" x14ac:dyDescent="0.25">
      <c r="A3166" s="28" t="s">
        <v>13597</v>
      </c>
      <c r="B3166" s="28"/>
      <c r="C3166" s="28" t="s">
        <v>5995</v>
      </c>
      <c r="D3166" s="29">
        <v>10349</v>
      </c>
      <c r="E3166" s="224"/>
      <c r="F3166" s="224"/>
      <c r="G3166" s="224"/>
      <c r="H3166" s="224"/>
      <c r="I3166" s="224"/>
      <c r="J3166" s="224"/>
      <c r="K3166" s="224"/>
      <c r="L3166" s="224"/>
      <c r="M3166" s="133"/>
      <c r="V3166" s="3" t="s">
        <v>3177</v>
      </c>
      <c r="W3166" s="4">
        <v>7990</v>
      </c>
      <c r="AD3166"/>
      <c r="AE3166"/>
    </row>
    <row r="3167" spans="1:31" x14ac:dyDescent="0.25">
      <c r="A3167" s="28" t="s">
        <v>13598</v>
      </c>
      <c r="B3167" s="28"/>
      <c r="C3167" s="28" t="s">
        <v>5996</v>
      </c>
      <c r="D3167" s="29">
        <v>10360</v>
      </c>
      <c r="E3167" s="224"/>
      <c r="F3167" s="224"/>
      <c r="G3167" s="224"/>
      <c r="H3167" s="224"/>
      <c r="I3167" s="224"/>
      <c r="J3167" s="224"/>
      <c r="K3167" s="224"/>
      <c r="L3167" s="224"/>
      <c r="M3167" s="133"/>
      <c r="V3167" s="3" t="s">
        <v>3178</v>
      </c>
      <c r="W3167" s="4">
        <v>7997</v>
      </c>
      <c r="AD3167"/>
      <c r="AE3167"/>
    </row>
    <row r="3168" spans="1:31" x14ac:dyDescent="0.25">
      <c r="A3168" s="28" t="s">
        <v>13599</v>
      </c>
      <c r="B3168" s="28"/>
      <c r="C3168" s="28" t="s">
        <v>5997</v>
      </c>
      <c r="D3168" s="29">
        <v>10360</v>
      </c>
      <c r="E3168" s="224"/>
      <c r="F3168" s="224"/>
      <c r="G3168" s="224"/>
      <c r="H3168" s="224"/>
      <c r="I3168" s="224"/>
      <c r="J3168" s="224"/>
      <c r="K3168" s="224"/>
      <c r="L3168" s="224"/>
      <c r="M3168" s="133"/>
      <c r="V3168" s="3" t="s">
        <v>3179</v>
      </c>
      <c r="W3168" s="4">
        <v>8005</v>
      </c>
      <c r="AD3168"/>
      <c r="AE3168"/>
    </row>
    <row r="3169" spans="1:31" x14ac:dyDescent="0.25">
      <c r="A3169" s="28" t="s">
        <v>13600</v>
      </c>
      <c r="B3169" s="28"/>
      <c r="C3169" s="28" t="s">
        <v>5998</v>
      </c>
      <c r="D3169" s="29">
        <v>10343</v>
      </c>
      <c r="E3169" s="224"/>
      <c r="F3169" s="224"/>
      <c r="G3169" s="224"/>
      <c r="H3169" s="224"/>
      <c r="I3169" s="224"/>
      <c r="J3169" s="224"/>
      <c r="K3169" s="224"/>
      <c r="L3169" s="224"/>
      <c r="M3169" s="133"/>
      <c r="V3169" s="3" t="s">
        <v>3180</v>
      </c>
      <c r="W3169" s="4">
        <v>8011</v>
      </c>
      <c r="AD3169"/>
      <c r="AE3169"/>
    </row>
    <row r="3170" spans="1:31" x14ac:dyDescent="0.25">
      <c r="A3170" s="28" t="s">
        <v>13601</v>
      </c>
      <c r="B3170" s="28"/>
      <c r="C3170" s="28" t="s">
        <v>5999</v>
      </c>
      <c r="D3170" s="29">
        <v>10343</v>
      </c>
      <c r="E3170" s="224"/>
      <c r="F3170" s="224"/>
      <c r="G3170" s="224"/>
      <c r="H3170" s="224"/>
      <c r="I3170" s="224"/>
      <c r="J3170" s="224"/>
      <c r="K3170" s="224"/>
      <c r="L3170" s="224"/>
      <c r="M3170" s="133"/>
      <c r="V3170" s="3" t="s">
        <v>3181</v>
      </c>
      <c r="W3170" s="4">
        <v>8012</v>
      </c>
      <c r="AD3170"/>
      <c r="AE3170"/>
    </row>
    <row r="3171" spans="1:31" x14ac:dyDescent="0.25">
      <c r="A3171" s="28" t="s">
        <v>13602</v>
      </c>
      <c r="B3171" s="28"/>
      <c r="C3171" s="28" t="s">
        <v>6000</v>
      </c>
      <c r="D3171" s="29">
        <v>10347</v>
      </c>
      <c r="E3171" s="224"/>
      <c r="F3171" s="224"/>
      <c r="G3171" s="224"/>
      <c r="H3171" s="224"/>
      <c r="I3171" s="224"/>
      <c r="J3171" s="224"/>
      <c r="K3171" s="224"/>
      <c r="L3171" s="224"/>
      <c r="M3171" s="133"/>
      <c r="V3171" s="3" t="s">
        <v>3182</v>
      </c>
      <c r="W3171" s="4">
        <v>8012</v>
      </c>
      <c r="AD3171"/>
      <c r="AE3171"/>
    </row>
    <row r="3172" spans="1:31" x14ac:dyDescent="0.25">
      <c r="A3172" s="28" t="s">
        <v>13603</v>
      </c>
      <c r="B3172" s="28"/>
      <c r="C3172" s="28" t="s">
        <v>6001</v>
      </c>
      <c r="D3172" s="29">
        <v>10361</v>
      </c>
      <c r="E3172" s="224"/>
      <c r="F3172" s="224"/>
      <c r="G3172" s="224"/>
      <c r="H3172" s="224"/>
      <c r="I3172" s="224"/>
      <c r="J3172" s="224"/>
      <c r="K3172" s="224"/>
      <c r="L3172" s="224"/>
      <c r="M3172" s="133"/>
      <c r="V3172" s="3" t="s">
        <v>3183</v>
      </c>
      <c r="W3172" s="4">
        <v>8015</v>
      </c>
      <c r="AD3172"/>
      <c r="AE3172"/>
    </row>
    <row r="3173" spans="1:31" x14ac:dyDescent="0.25">
      <c r="A3173" s="28" t="s">
        <v>13604</v>
      </c>
      <c r="B3173" s="28"/>
      <c r="C3173" s="28" t="s">
        <v>6002</v>
      </c>
      <c r="D3173" s="29">
        <v>10371</v>
      </c>
      <c r="E3173" s="224"/>
      <c r="F3173" s="224"/>
      <c r="G3173" s="224"/>
      <c r="H3173" s="224"/>
      <c r="I3173" s="224"/>
      <c r="J3173" s="224"/>
      <c r="K3173" s="224"/>
      <c r="L3173" s="224"/>
      <c r="M3173" s="133"/>
      <c r="V3173" s="3" t="s">
        <v>3184</v>
      </c>
      <c r="W3173" s="4">
        <v>8015</v>
      </c>
      <c r="AD3173"/>
      <c r="AE3173"/>
    </row>
    <row r="3174" spans="1:31" x14ac:dyDescent="0.25">
      <c r="A3174" s="28" t="s">
        <v>13605</v>
      </c>
      <c r="B3174" s="28"/>
      <c r="C3174" s="28" t="s">
        <v>6003</v>
      </c>
      <c r="D3174" s="29">
        <v>10371</v>
      </c>
      <c r="E3174" s="224"/>
      <c r="F3174" s="224"/>
      <c r="G3174" s="224"/>
      <c r="H3174" s="224"/>
      <c r="I3174" s="224"/>
      <c r="J3174" s="224"/>
      <c r="K3174" s="224"/>
      <c r="L3174" s="224"/>
      <c r="M3174" s="133"/>
      <c r="V3174" s="3" t="s">
        <v>3185</v>
      </c>
      <c r="W3174" s="4">
        <v>8025</v>
      </c>
      <c r="AD3174"/>
      <c r="AE3174"/>
    </row>
    <row r="3175" spans="1:31" x14ac:dyDescent="0.25">
      <c r="A3175" s="28" t="s">
        <v>13606</v>
      </c>
      <c r="B3175" s="28"/>
      <c r="C3175" s="28" t="s">
        <v>6004</v>
      </c>
      <c r="D3175" s="29">
        <v>10371</v>
      </c>
      <c r="E3175" s="224"/>
      <c r="F3175" s="224"/>
      <c r="G3175" s="224"/>
      <c r="H3175" s="224"/>
      <c r="I3175" s="224"/>
      <c r="J3175" s="224"/>
      <c r="K3175" s="224"/>
      <c r="L3175" s="224"/>
      <c r="M3175" s="133"/>
      <c r="V3175" s="3" t="s">
        <v>3186</v>
      </c>
      <c r="W3175" s="4">
        <v>8027</v>
      </c>
      <c r="AD3175"/>
      <c r="AE3175"/>
    </row>
    <row r="3176" spans="1:31" x14ac:dyDescent="0.25">
      <c r="A3176" s="28" t="s">
        <v>13607</v>
      </c>
      <c r="B3176" s="28"/>
      <c r="C3176" s="28" t="s">
        <v>6005</v>
      </c>
      <c r="D3176" s="29">
        <v>10368</v>
      </c>
      <c r="E3176" s="224"/>
      <c r="F3176" s="224"/>
      <c r="G3176" s="224"/>
      <c r="H3176" s="224"/>
      <c r="I3176" s="224"/>
      <c r="J3176" s="224"/>
      <c r="K3176" s="224"/>
      <c r="L3176" s="224"/>
      <c r="M3176" s="133"/>
      <c r="V3176" s="3" t="s">
        <v>3187</v>
      </c>
      <c r="W3176" s="4">
        <v>8030</v>
      </c>
      <c r="AD3176"/>
      <c r="AE3176"/>
    </row>
    <row r="3177" spans="1:31" x14ac:dyDescent="0.25">
      <c r="A3177" s="28" t="s">
        <v>13608</v>
      </c>
      <c r="B3177" s="28"/>
      <c r="C3177" s="28" t="s">
        <v>6006</v>
      </c>
      <c r="D3177" s="29">
        <v>10368</v>
      </c>
      <c r="E3177" s="224"/>
      <c r="F3177" s="224"/>
      <c r="G3177" s="224"/>
      <c r="H3177" s="224"/>
      <c r="I3177" s="224"/>
      <c r="J3177" s="224"/>
      <c r="K3177" s="224"/>
      <c r="L3177" s="224"/>
      <c r="M3177" s="133"/>
      <c r="V3177" s="3" t="s">
        <v>3188</v>
      </c>
      <c r="W3177" s="4">
        <v>8033</v>
      </c>
      <c r="AD3177"/>
      <c r="AE3177"/>
    </row>
    <row r="3178" spans="1:31" x14ac:dyDescent="0.25">
      <c r="A3178" s="28" t="s">
        <v>13609</v>
      </c>
      <c r="B3178" s="28"/>
      <c r="C3178" s="28" t="s">
        <v>6007</v>
      </c>
      <c r="D3178" s="29">
        <v>10375</v>
      </c>
      <c r="E3178" s="224"/>
      <c r="F3178" s="224"/>
      <c r="G3178" s="224"/>
      <c r="H3178" s="224"/>
      <c r="I3178" s="224"/>
      <c r="J3178" s="224"/>
      <c r="K3178" s="224"/>
      <c r="L3178" s="224"/>
      <c r="M3178" s="133"/>
      <c r="V3178" s="3" t="s">
        <v>3189</v>
      </c>
      <c r="W3178" s="4">
        <v>8033</v>
      </c>
      <c r="AD3178"/>
      <c r="AE3178"/>
    </row>
    <row r="3179" spans="1:31" x14ac:dyDescent="0.25">
      <c r="A3179" s="28" t="s">
        <v>13610</v>
      </c>
      <c r="B3179" s="28"/>
      <c r="C3179" s="28" t="s">
        <v>6008</v>
      </c>
      <c r="D3179" s="29">
        <v>10399</v>
      </c>
      <c r="E3179" s="224"/>
      <c r="F3179" s="224"/>
      <c r="G3179" s="224"/>
      <c r="H3179" s="224"/>
      <c r="I3179" s="224"/>
      <c r="J3179" s="224"/>
      <c r="K3179" s="224"/>
      <c r="L3179" s="224"/>
      <c r="M3179" s="133"/>
      <c r="V3179" s="3" t="s">
        <v>3190</v>
      </c>
      <c r="W3179" s="4">
        <v>8049</v>
      </c>
      <c r="AD3179"/>
      <c r="AE3179"/>
    </row>
    <row r="3180" spans="1:31" x14ac:dyDescent="0.25">
      <c r="A3180" s="28" t="s">
        <v>13611</v>
      </c>
      <c r="B3180" s="28"/>
      <c r="C3180" s="28" t="s">
        <v>6009</v>
      </c>
      <c r="D3180" s="29">
        <v>10390</v>
      </c>
      <c r="E3180" s="224"/>
      <c r="F3180" s="224"/>
      <c r="G3180" s="224"/>
      <c r="H3180" s="224"/>
      <c r="I3180" s="224"/>
      <c r="J3180" s="224"/>
      <c r="K3180" s="224"/>
      <c r="L3180" s="224"/>
      <c r="M3180" s="133"/>
      <c r="V3180" s="3" t="s">
        <v>3191</v>
      </c>
      <c r="W3180" s="4">
        <v>8061</v>
      </c>
      <c r="AD3180"/>
      <c r="AE3180"/>
    </row>
    <row r="3181" spans="1:31" x14ac:dyDescent="0.25">
      <c r="A3181" s="28" t="s">
        <v>13612</v>
      </c>
      <c r="B3181" s="28"/>
      <c r="C3181" s="28" t="s">
        <v>6010</v>
      </c>
      <c r="D3181" s="29">
        <v>10381</v>
      </c>
      <c r="E3181" s="224"/>
      <c r="F3181" s="224"/>
      <c r="G3181" s="224"/>
      <c r="H3181" s="224"/>
      <c r="I3181" s="224"/>
      <c r="J3181" s="224"/>
      <c r="K3181" s="224"/>
      <c r="L3181" s="224"/>
      <c r="M3181" s="133"/>
      <c r="V3181" s="3" t="s">
        <v>3192</v>
      </c>
      <c r="W3181" s="4">
        <v>8069</v>
      </c>
      <c r="AD3181"/>
      <c r="AE3181"/>
    </row>
    <row r="3182" spans="1:31" x14ac:dyDescent="0.25">
      <c r="A3182" s="28" t="s">
        <v>13613</v>
      </c>
      <c r="B3182" s="28"/>
      <c r="C3182" s="28" t="s">
        <v>6011</v>
      </c>
      <c r="D3182" s="29">
        <v>10381</v>
      </c>
      <c r="E3182" s="224"/>
      <c r="F3182" s="224"/>
      <c r="G3182" s="224"/>
      <c r="H3182" s="224"/>
      <c r="I3182" s="224"/>
      <c r="J3182" s="224"/>
      <c r="K3182" s="224"/>
      <c r="L3182" s="224"/>
      <c r="M3182" s="133"/>
      <c r="V3182" s="3" t="s">
        <v>3193</v>
      </c>
      <c r="W3182" s="4">
        <v>8067</v>
      </c>
      <c r="AD3182"/>
      <c r="AE3182"/>
    </row>
    <row r="3183" spans="1:31" x14ac:dyDescent="0.25">
      <c r="A3183" s="28" t="s">
        <v>13614</v>
      </c>
      <c r="B3183" s="28"/>
      <c r="C3183" s="28" t="s">
        <v>6012</v>
      </c>
      <c r="D3183" s="29">
        <v>10340</v>
      </c>
      <c r="E3183" s="224"/>
      <c r="F3183" s="224"/>
      <c r="G3183" s="224"/>
      <c r="H3183" s="224"/>
      <c r="I3183" s="224"/>
      <c r="J3183" s="224"/>
      <c r="K3183" s="224"/>
      <c r="L3183" s="224"/>
      <c r="M3183" s="133"/>
      <c r="V3183" s="3" t="s">
        <v>3194</v>
      </c>
      <c r="W3183" s="4">
        <v>8072</v>
      </c>
      <c r="AD3183"/>
      <c r="AE3183"/>
    </row>
    <row r="3184" spans="1:31" x14ac:dyDescent="0.25">
      <c r="A3184" s="28" t="s">
        <v>13615</v>
      </c>
      <c r="B3184" s="28"/>
      <c r="C3184" s="28" t="s">
        <v>6013</v>
      </c>
      <c r="D3184" s="29">
        <v>10340</v>
      </c>
      <c r="E3184" s="224"/>
      <c r="F3184" s="224"/>
      <c r="G3184" s="224"/>
      <c r="H3184" s="224"/>
      <c r="I3184" s="224"/>
      <c r="J3184" s="224"/>
      <c r="K3184" s="224"/>
      <c r="L3184" s="224"/>
      <c r="M3184" s="133"/>
      <c r="V3184" s="3" t="s">
        <v>3195</v>
      </c>
      <c r="W3184" s="4">
        <v>8072</v>
      </c>
      <c r="AD3184"/>
      <c r="AE3184"/>
    </row>
    <row r="3185" spans="1:31" x14ac:dyDescent="0.25">
      <c r="A3185" s="28" t="s">
        <v>13616</v>
      </c>
      <c r="B3185" s="28"/>
      <c r="C3185" s="28" t="s">
        <v>6014</v>
      </c>
      <c r="D3185" s="29">
        <v>10356</v>
      </c>
      <c r="E3185" s="224"/>
      <c r="F3185" s="224"/>
      <c r="G3185" s="224"/>
      <c r="H3185" s="224"/>
      <c r="I3185" s="224"/>
      <c r="J3185" s="224"/>
      <c r="K3185" s="224"/>
      <c r="L3185" s="224"/>
      <c r="M3185" s="133"/>
      <c r="V3185" s="3" t="s">
        <v>3196</v>
      </c>
      <c r="W3185" s="4">
        <v>8072</v>
      </c>
      <c r="AD3185"/>
      <c r="AE3185"/>
    </row>
    <row r="3186" spans="1:31" x14ac:dyDescent="0.25">
      <c r="A3186" s="28" t="s">
        <v>13617</v>
      </c>
      <c r="B3186" s="28"/>
      <c r="C3186" s="28" t="s">
        <v>6015</v>
      </c>
      <c r="D3186" s="29">
        <v>10356</v>
      </c>
      <c r="E3186" s="224"/>
      <c r="F3186" s="224"/>
      <c r="G3186" s="224"/>
      <c r="H3186" s="224"/>
      <c r="I3186" s="224"/>
      <c r="J3186" s="224"/>
      <c r="K3186" s="224"/>
      <c r="L3186" s="224"/>
      <c r="M3186" s="133"/>
      <c r="V3186" s="3" t="s">
        <v>3197</v>
      </c>
      <c r="W3186" s="4">
        <v>8097</v>
      </c>
      <c r="AD3186"/>
      <c r="AE3186"/>
    </row>
    <row r="3187" spans="1:31" x14ac:dyDescent="0.25">
      <c r="A3187" s="28" t="s">
        <v>13618</v>
      </c>
      <c r="B3187" s="28"/>
      <c r="C3187" s="28" t="s">
        <v>6016</v>
      </c>
      <c r="D3187" s="29">
        <v>10376</v>
      </c>
      <c r="E3187" s="224"/>
      <c r="F3187" s="224"/>
      <c r="G3187" s="224"/>
      <c r="H3187" s="224"/>
      <c r="I3187" s="224"/>
      <c r="J3187" s="224"/>
      <c r="K3187" s="224"/>
      <c r="L3187" s="224"/>
      <c r="M3187" s="133"/>
      <c r="V3187" s="3" t="s">
        <v>3198</v>
      </c>
      <c r="W3187" s="4">
        <v>8113</v>
      </c>
      <c r="AD3187"/>
      <c r="AE3187"/>
    </row>
    <row r="3188" spans="1:31" x14ac:dyDescent="0.25">
      <c r="A3188" s="28" t="s">
        <v>13619</v>
      </c>
      <c r="B3188" s="28"/>
      <c r="C3188" s="28" t="s">
        <v>6017</v>
      </c>
      <c r="D3188" s="29">
        <v>10371</v>
      </c>
      <c r="E3188" s="224"/>
      <c r="F3188" s="224"/>
      <c r="G3188" s="224"/>
      <c r="H3188" s="224"/>
      <c r="I3188" s="224"/>
      <c r="J3188" s="224"/>
      <c r="K3188" s="224"/>
      <c r="L3188" s="224"/>
      <c r="M3188" s="133"/>
      <c r="V3188" s="3" t="s">
        <v>3199</v>
      </c>
      <c r="W3188" s="4">
        <v>8112</v>
      </c>
      <c r="AD3188"/>
      <c r="AE3188"/>
    </row>
    <row r="3189" spans="1:31" x14ac:dyDescent="0.25">
      <c r="A3189" s="28" t="s">
        <v>13620</v>
      </c>
      <c r="B3189" s="28"/>
      <c r="C3189" s="28" t="s">
        <v>6018</v>
      </c>
      <c r="D3189" s="29">
        <v>10371</v>
      </c>
      <c r="E3189" s="224"/>
      <c r="F3189" s="224"/>
      <c r="G3189" s="224"/>
      <c r="H3189" s="224"/>
      <c r="I3189" s="224"/>
      <c r="J3189" s="224"/>
      <c r="K3189" s="224"/>
      <c r="L3189" s="224"/>
      <c r="M3189" s="133"/>
      <c r="V3189" s="3" t="s">
        <v>3200</v>
      </c>
      <c r="W3189" s="4">
        <v>8132</v>
      </c>
      <c r="AD3189"/>
      <c r="AE3189"/>
    </row>
    <row r="3190" spans="1:31" x14ac:dyDescent="0.25">
      <c r="A3190" s="28" t="s">
        <v>13621</v>
      </c>
      <c r="B3190" s="28"/>
      <c r="C3190" s="28" t="s">
        <v>6019</v>
      </c>
      <c r="D3190" s="29">
        <v>10367</v>
      </c>
      <c r="E3190" s="224"/>
      <c r="F3190" s="224"/>
      <c r="G3190" s="224"/>
      <c r="H3190" s="224"/>
      <c r="I3190" s="224"/>
      <c r="J3190" s="224"/>
      <c r="K3190" s="224"/>
      <c r="L3190" s="224"/>
      <c r="M3190" s="133"/>
      <c r="V3190" s="3" t="s">
        <v>3201</v>
      </c>
      <c r="W3190" s="4">
        <v>8140</v>
      </c>
      <c r="AD3190"/>
      <c r="AE3190"/>
    </row>
    <row r="3191" spans="1:31" x14ac:dyDescent="0.25">
      <c r="A3191" s="28" t="s">
        <v>13622</v>
      </c>
      <c r="B3191" s="28"/>
      <c r="C3191" s="28" t="s">
        <v>6020</v>
      </c>
      <c r="D3191" s="29">
        <v>10367</v>
      </c>
      <c r="E3191" s="224"/>
      <c r="F3191" s="224"/>
      <c r="G3191" s="224"/>
      <c r="H3191" s="224"/>
      <c r="I3191" s="224"/>
      <c r="J3191" s="224"/>
      <c r="K3191" s="224"/>
      <c r="L3191" s="224"/>
      <c r="M3191" s="133"/>
      <c r="V3191" s="3" t="s">
        <v>3202</v>
      </c>
      <c r="W3191" s="4">
        <v>8140</v>
      </c>
      <c r="AD3191"/>
      <c r="AE3191"/>
    </row>
    <row r="3192" spans="1:31" x14ac:dyDescent="0.25">
      <c r="A3192" s="28" t="s">
        <v>13623</v>
      </c>
      <c r="B3192" s="28"/>
      <c r="C3192" s="28" t="s">
        <v>6021</v>
      </c>
      <c r="D3192" s="29">
        <v>10365</v>
      </c>
      <c r="E3192" s="224"/>
      <c r="F3192" s="224"/>
      <c r="G3192" s="224"/>
      <c r="H3192" s="224"/>
      <c r="I3192" s="224"/>
      <c r="J3192" s="224"/>
      <c r="K3192" s="224"/>
      <c r="L3192" s="224"/>
      <c r="M3192" s="133"/>
      <c r="V3192" s="3" t="s">
        <v>3203</v>
      </c>
      <c r="W3192" s="4">
        <v>8140</v>
      </c>
      <c r="AD3192"/>
      <c r="AE3192"/>
    </row>
    <row r="3193" spans="1:31" x14ac:dyDescent="0.25">
      <c r="A3193" s="28" t="s">
        <v>13624</v>
      </c>
      <c r="B3193" s="28"/>
      <c r="C3193" s="28" t="s">
        <v>6022</v>
      </c>
      <c r="D3193" s="29">
        <v>10353</v>
      </c>
      <c r="E3193" s="224"/>
      <c r="F3193" s="224"/>
      <c r="G3193" s="224"/>
      <c r="H3193" s="224"/>
      <c r="I3193" s="224"/>
      <c r="J3193" s="224"/>
      <c r="K3193" s="224"/>
      <c r="L3193" s="224"/>
      <c r="M3193" s="133"/>
      <c r="V3193" s="3" t="s">
        <v>3204</v>
      </c>
      <c r="W3193" s="4">
        <v>8145</v>
      </c>
      <c r="AD3193"/>
      <c r="AE3193"/>
    </row>
    <row r="3194" spans="1:31" x14ac:dyDescent="0.25">
      <c r="A3194" s="28" t="s">
        <v>13625</v>
      </c>
      <c r="B3194" s="28"/>
      <c r="C3194" s="28" t="s">
        <v>6023</v>
      </c>
      <c r="D3194" s="29">
        <v>10353</v>
      </c>
      <c r="E3194" s="224"/>
      <c r="F3194" s="224"/>
      <c r="G3194" s="224"/>
      <c r="H3194" s="224"/>
      <c r="I3194" s="224"/>
      <c r="J3194" s="224"/>
      <c r="K3194" s="224"/>
      <c r="L3194" s="224"/>
      <c r="M3194" s="133"/>
      <c r="V3194" s="3" t="s">
        <v>3205</v>
      </c>
      <c r="W3194" s="4">
        <v>8149</v>
      </c>
      <c r="AD3194"/>
      <c r="AE3194"/>
    </row>
    <row r="3195" spans="1:31" x14ac:dyDescent="0.25">
      <c r="A3195" s="28" t="s">
        <v>13626</v>
      </c>
      <c r="B3195" s="28"/>
      <c r="C3195" s="28" t="s">
        <v>6024</v>
      </c>
      <c r="D3195" s="29">
        <v>10353</v>
      </c>
      <c r="E3195" s="224"/>
      <c r="F3195" s="224"/>
      <c r="G3195" s="224"/>
      <c r="H3195" s="224"/>
      <c r="I3195" s="224"/>
      <c r="J3195" s="224"/>
      <c r="K3195" s="224"/>
      <c r="L3195" s="224"/>
      <c r="M3195" s="133"/>
      <c r="V3195" s="3" t="s">
        <v>3206</v>
      </c>
      <c r="W3195" s="4">
        <v>8145</v>
      </c>
      <c r="AD3195"/>
      <c r="AE3195"/>
    </row>
    <row r="3196" spans="1:31" x14ac:dyDescent="0.25">
      <c r="A3196" s="28" t="s">
        <v>13627</v>
      </c>
      <c r="B3196" s="28"/>
      <c r="C3196" s="28" t="s">
        <v>6025</v>
      </c>
      <c r="D3196" s="29">
        <v>10353</v>
      </c>
      <c r="E3196" s="224"/>
      <c r="F3196" s="224"/>
      <c r="G3196" s="224"/>
      <c r="H3196" s="224"/>
      <c r="I3196" s="224"/>
      <c r="J3196" s="224"/>
      <c r="K3196" s="224"/>
      <c r="L3196" s="224"/>
      <c r="M3196" s="133"/>
      <c r="V3196" s="3" t="s">
        <v>3207</v>
      </c>
      <c r="W3196" s="4">
        <v>8145</v>
      </c>
      <c r="AD3196"/>
      <c r="AE3196"/>
    </row>
    <row r="3197" spans="1:31" x14ac:dyDescent="0.25">
      <c r="A3197" s="28" t="s">
        <v>13628</v>
      </c>
      <c r="B3197" s="28"/>
      <c r="C3197" s="28" t="s">
        <v>6026</v>
      </c>
      <c r="D3197" s="29">
        <v>10361</v>
      </c>
      <c r="E3197" s="224"/>
      <c r="F3197" s="224"/>
      <c r="G3197" s="224"/>
      <c r="H3197" s="224"/>
      <c r="I3197" s="224"/>
      <c r="J3197" s="224"/>
      <c r="K3197" s="224"/>
      <c r="L3197" s="224"/>
      <c r="M3197" s="133"/>
      <c r="V3197" s="3" t="s">
        <v>3208</v>
      </c>
      <c r="W3197" s="4">
        <v>8143</v>
      </c>
      <c r="AD3197"/>
      <c r="AE3197"/>
    </row>
    <row r="3198" spans="1:31" x14ac:dyDescent="0.25">
      <c r="A3198" s="28" t="s">
        <v>13629</v>
      </c>
      <c r="B3198" s="28"/>
      <c r="C3198" s="28" t="s">
        <v>6027</v>
      </c>
      <c r="D3198" s="29">
        <v>10361</v>
      </c>
      <c r="E3198" s="224"/>
      <c r="F3198" s="224"/>
      <c r="G3198" s="224"/>
      <c r="H3198" s="224"/>
      <c r="I3198" s="224"/>
      <c r="J3198" s="224"/>
      <c r="K3198" s="224"/>
      <c r="L3198" s="224"/>
      <c r="M3198" s="133"/>
      <c r="V3198" s="3" t="s">
        <v>3209</v>
      </c>
      <c r="W3198" s="4">
        <v>8143</v>
      </c>
      <c r="AD3198"/>
      <c r="AE3198"/>
    </row>
    <row r="3199" spans="1:31" x14ac:dyDescent="0.25">
      <c r="A3199" s="28" t="s">
        <v>13630</v>
      </c>
      <c r="B3199" s="28"/>
      <c r="C3199" s="28" t="s">
        <v>6028</v>
      </c>
      <c r="D3199" s="29">
        <v>10367</v>
      </c>
      <c r="E3199" s="224"/>
      <c r="F3199" s="224"/>
      <c r="G3199" s="224"/>
      <c r="H3199" s="224"/>
      <c r="I3199" s="224"/>
      <c r="J3199" s="224"/>
      <c r="K3199" s="224"/>
      <c r="L3199" s="224"/>
      <c r="M3199" s="133"/>
      <c r="V3199" s="3" t="s">
        <v>3210</v>
      </c>
      <c r="W3199" s="4">
        <v>8144</v>
      </c>
      <c r="AD3199"/>
      <c r="AE3199"/>
    </row>
    <row r="3200" spans="1:31" x14ac:dyDescent="0.25">
      <c r="A3200" s="28" t="s">
        <v>13631</v>
      </c>
      <c r="B3200" s="28"/>
      <c r="C3200" s="28" t="s">
        <v>6029</v>
      </c>
      <c r="D3200" s="29">
        <v>10356</v>
      </c>
      <c r="E3200" s="224"/>
      <c r="F3200" s="224"/>
      <c r="G3200" s="224"/>
      <c r="H3200" s="224"/>
      <c r="I3200" s="224"/>
      <c r="J3200" s="224"/>
      <c r="K3200" s="224"/>
      <c r="L3200" s="224"/>
      <c r="M3200" s="133"/>
      <c r="V3200" s="3" t="s">
        <v>3211</v>
      </c>
      <c r="W3200" s="4">
        <v>8144</v>
      </c>
      <c r="AD3200"/>
      <c r="AE3200"/>
    </row>
    <row r="3201" spans="1:31" x14ac:dyDescent="0.25">
      <c r="A3201" s="28" t="s">
        <v>13632</v>
      </c>
      <c r="B3201" s="28"/>
      <c r="C3201" s="28" t="s">
        <v>6030</v>
      </c>
      <c r="D3201" s="29">
        <v>10364</v>
      </c>
      <c r="E3201" s="224"/>
      <c r="F3201" s="224"/>
      <c r="G3201" s="224"/>
      <c r="H3201" s="224"/>
      <c r="I3201" s="224"/>
      <c r="J3201" s="224"/>
      <c r="K3201" s="224"/>
      <c r="L3201" s="224"/>
      <c r="M3201" s="133"/>
      <c r="V3201" s="3" t="s">
        <v>3212</v>
      </c>
      <c r="W3201" s="4">
        <v>8146</v>
      </c>
      <c r="AD3201"/>
      <c r="AE3201"/>
    </row>
    <row r="3202" spans="1:31" x14ac:dyDescent="0.25">
      <c r="A3202" s="28" t="s">
        <v>13633</v>
      </c>
      <c r="B3202" s="28"/>
      <c r="C3202" s="28" t="s">
        <v>6031</v>
      </c>
      <c r="D3202" s="29">
        <v>10370</v>
      </c>
      <c r="E3202" s="224"/>
      <c r="F3202" s="224"/>
      <c r="G3202" s="224"/>
      <c r="H3202" s="224"/>
      <c r="I3202" s="224"/>
      <c r="J3202" s="224"/>
      <c r="K3202" s="224"/>
      <c r="L3202" s="224"/>
      <c r="M3202" s="133"/>
      <c r="V3202" s="3" t="s">
        <v>3213</v>
      </c>
      <c r="W3202" s="4">
        <v>8146</v>
      </c>
      <c r="AD3202"/>
      <c r="AE3202"/>
    </row>
    <row r="3203" spans="1:31" x14ac:dyDescent="0.25">
      <c r="A3203" s="28" t="s">
        <v>13634</v>
      </c>
      <c r="B3203" s="28"/>
      <c r="C3203" s="28" t="s">
        <v>6032</v>
      </c>
      <c r="D3203" s="29">
        <v>10370</v>
      </c>
      <c r="E3203" s="224"/>
      <c r="F3203" s="224"/>
      <c r="G3203" s="224"/>
      <c r="H3203" s="224"/>
      <c r="I3203" s="224"/>
      <c r="J3203" s="224"/>
      <c r="K3203" s="224"/>
      <c r="L3203" s="224"/>
      <c r="M3203" s="133"/>
      <c r="V3203" s="3" t="s">
        <v>3214</v>
      </c>
      <c r="W3203" s="4">
        <v>8154</v>
      </c>
      <c r="AD3203"/>
      <c r="AE3203"/>
    </row>
    <row r="3204" spans="1:31" x14ac:dyDescent="0.25">
      <c r="A3204" s="28" t="s">
        <v>13635</v>
      </c>
      <c r="B3204" s="28"/>
      <c r="C3204" s="28" t="s">
        <v>6033</v>
      </c>
      <c r="D3204" s="29">
        <v>10366</v>
      </c>
      <c r="E3204" s="224"/>
      <c r="F3204" s="224"/>
      <c r="G3204" s="224"/>
      <c r="H3204" s="224"/>
      <c r="I3204" s="224"/>
      <c r="J3204" s="224"/>
      <c r="K3204" s="224"/>
      <c r="L3204" s="224"/>
      <c r="M3204" s="133"/>
      <c r="V3204" s="3" t="s">
        <v>3215</v>
      </c>
      <c r="W3204" s="4">
        <v>8154</v>
      </c>
      <c r="AD3204"/>
      <c r="AE3204"/>
    </row>
    <row r="3205" spans="1:31" x14ac:dyDescent="0.25">
      <c r="A3205" s="28" t="s">
        <v>13636</v>
      </c>
      <c r="B3205" s="28"/>
      <c r="C3205" s="28" t="s">
        <v>6034</v>
      </c>
      <c r="D3205" s="29">
        <v>10366</v>
      </c>
      <c r="E3205" s="224"/>
      <c r="F3205" s="224"/>
      <c r="G3205" s="224"/>
      <c r="H3205" s="224"/>
      <c r="I3205" s="224"/>
      <c r="J3205" s="224"/>
      <c r="K3205" s="224"/>
      <c r="L3205" s="224"/>
      <c r="M3205" s="133"/>
      <c r="V3205" s="3" t="s">
        <v>3216</v>
      </c>
      <c r="W3205" s="4">
        <v>8152</v>
      </c>
      <c r="AD3205"/>
      <c r="AE3205"/>
    </row>
    <row r="3206" spans="1:31" x14ac:dyDescent="0.25">
      <c r="A3206" s="28" t="s">
        <v>13637</v>
      </c>
      <c r="B3206" s="28"/>
      <c r="C3206" s="28" t="s">
        <v>6035</v>
      </c>
      <c r="D3206" s="29">
        <v>10362</v>
      </c>
      <c r="E3206" s="224"/>
      <c r="F3206" s="224"/>
      <c r="G3206" s="224"/>
      <c r="H3206" s="224"/>
      <c r="I3206" s="224"/>
      <c r="J3206" s="224"/>
      <c r="K3206" s="224"/>
      <c r="L3206" s="224"/>
      <c r="M3206" s="133"/>
      <c r="V3206" s="3" t="s">
        <v>3217</v>
      </c>
      <c r="W3206" s="4">
        <v>8159</v>
      </c>
      <c r="AD3206"/>
      <c r="AE3206"/>
    </row>
    <row r="3207" spans="1:31" x14ac:dyDescent="0.25">
      <c r="A3207" s="28" t="s">
        <v>13638</v>
      </c>
      <c r="B3207" s="28"/>
      <c r="C3207" s="28" t="s">
        <v>6036</v>
      </c>
      <c r="D3207" s="29">
        <v>10355</v>
      </c>
      <c r="E3207" s="224"/>
      <c r="F3207" s="224"/>
      <c r="G3207" s="224"/>
      <c r="H3207" s="224"/>
      <c r="I3207" s="224"/>
      <c r="J3207" s="224"/>
      <c r="K3207" s="224"/>
      <c r="L3207" s="224"/>
      <c r="M3207" s="133"/>
      <c r="V3207" s="3" t="s">
        <v>3218</v>
      </c>
      <c r="W3207" s="4">
        <v>8157</v>
      </c>
      <c r="AD3207"/>
      <c r="AE3207"/>
    </row>
    <row r="3208" spans="1:31" x14ac:dyDescent="0.25">
      <c r="A3208" s="28" t="s">
        <v>13639</v>
      </c>
      <c r="B3208" s="28"/>
      <c r="C3208" s="28" t="s">
        <v>6037</v>
      </c>
      <c r="D3208" s="29">
        <v>10364</v>
      </c>
      <c r="E3208" s="224"/>
      <c r="F3208" s="224"/>
      <c r="G3208" s="224"/>
      <c r="H3208" s="224"/>
      <c r="I3208" s="224"/>
      <c r="J3208" s="224"/>
      <c r="K3208" s="224"/>
      <c r="L3208" s="224"/>
      <c r="M3208" s="133"/>
      <c r="V3208" s="3" t="s">
        <v>3219</v>
      </c>
      <c r="W3208" s="4">
        <v>8151</v>
      </c>
      <c r="AD3208"/>
      <c r="AE3208"/>
    </row>
    <row r="3209" spans="1:31" x14ac:dyDescent="0.25">
      <c r="A3209" s="28" t="s">
        <v>13640</v>
      </c>
      <c r="B3209" s="28"/>
      <c r="C3209" s="28" t="s">
        <v>6038</v>
      </c>
      <c r="D3209" s="29">
        <v>10353</v>
      </c>
      <c r="E3209" s="224"/>
      <c r="F3209" s="224"/>
      <c r="G3209" s="224"/>
      <c r="H3209" s="224"/>
      <c r="I3209" s="224"/>
      <c r="J3209" s="224"/>
      <c r="K3209" s="224"/>
      <c r="L3209" s="224"/>
      <c r="M3209" s="133"/>
      <c r="V3209" s="3" t="s">
        <v>3220</v>
      </c>
      <c r="W3209" s="4">
        <v>8150</v>
      </c>
      <c r="AD3209"/>
      <c r="AE3209"/>
    </row>
    <row r="3210" spans="1:31" x14ac:dyDescent="0.25">
      <c r="A3210" s="28" t="s">
        <v>13641</v>
      </c>
      <c r="B3210" s="28"/>
      <c r="C3210" s="28" t="s">
        <v>6039</v>
      </c>
      <c r="D3210" s="29">
        <v>10353</v>
      </c>
      <c r="E3210" s="224"/>
      <c r="F3210" s="224"/>
      <c r="G3210" s="224"/>
      <c r="H3210" s="224"/>
      <c r="I3210" s="224"/>
      <c r="J3210" s="224"/>
      <c r="K3210" s="224"/>
      <c r="L3210" s="224"/>
      <c r="M3210" s="133"/>
      <c r="V3210" s="3" t="s">
        <v>3221</v>
      </c>
      <c r="W3210" s="4">
        <v>8152</v>
      </c>
      <c r="AD3210"/>
      <c r="AE3210"/>
    </row>
    <row r="3211" spans="1:31" x14ac:dyDescent="0.25">
      <c r="A3211" s="28" t="s">
        <v>13642</v>
      </c>
      <c r="B3211" s="28"/>
      <c r="C3211" s="28" t="s">
        <v>6040</v>
      </c>
      <c r="D3211" s="29">
        <v>10334</v>
      </c>
      <c r="E3211" s="224"/>
      <c r="F3211" s="224"/>
      <c r="G3211" s="224"/>
      <c r="H3211" s="224"/>
      <c r="I3211" s="224"/>
      <c r="J3211" s="224"/>
      <c r="K3211" s="224"/>
      <c r="L3211" s="224"/>
      <c r="M3211" s="133"/>
      <c r="V3211" s="3" t="s">
        <v>3222</v>
      </c>
      <c r="W3211" s="4">
        <v>8152</v>
      </c>
      <c r="AD3211"/>
      <c r="AE3211"/>
    </row>
    <row r="3212" spans="1:31" x14ac:dyDescent="0.25">
      <c r="A3212" s="28" t="s">
        <v>13643</v>
      </c>
      <c r="B3212" s="28"/>
      <c r="C3212" s="28" t="s">
        <v>6041</v>
      </c>
      <c r="D3212" s="29">
        <v>10334</v>
      </c>
      <c r="E3212" s="224"/>
      <c r="F3212" s="224"/>
      <c r="G3212" s="224"/>
      <c r="H3212" s="224"/>
      <c r="I3212" s="224"/>
      <c r="J3212" s="224"/>
      <c r="K3212" s="224"/>
      <c r="L3212" s="224"/>
      <c r="M3212" s="133"/>
      <c r="V3212" s="3" t="s">
        <v>3223</v>
      </c>
      <c r="W3212" s="4">
        <v>8150</v>
      </c>
      <c r="AD3212"/>
      <c r="AE3212"/>
    </row>
    <row r="3213" spans="1:31" x14ac:dyDescent="0.25">
      <c r="A3213" s="28" t="s">
        <v>13644</v>
      </c>
      <c r="B3213" s="28"/>
      <c r="C3213" s="28" t="s">
        <v>6042</v>
      </c>
      <c r="D3213" s="29">
        <v>10357</v>
      </c>
      <c r="E3213" s="224"/>
      <c r="F3213" s="224"/>
      <c r="G3213" s="224"/>
      <c r="H3213" s="224"/>
      <c r="I3213" s="224"/>
      <c r="J3213" s="224"/>
      <c r="K3213" s="224"/>
      <c r="L3213" s="224"/>
      <c r="M3213" s="133"/>
      <c r="V3213" s="3" t="s">
        <v>3224</v>
      </c>
      <c r="W3213" s="4">
        <v>8151</v>
      </c>
      <c r="AD3213"/>
      <c r="AE3213"/>
    </row>
    <row r="3214" spans="1:31" x14ac:dyDescent="0.25">
      <c r="A3214" s="28" t="s">
        <v>13645</v>
      </c>
      <c r="B3214" s="28"/>
      <c r="C3214" s="28" t="s">
        <v>6043</v>
      </c>
      <c r="D3214" s="29">
        <v>10337</v>
      </c>
      <c r="E3214" s="224"/>
      <c r="F3214" s="224"/>
      <c r="G3214" s="224"/>
      <c r="H3214" s="224"/>
      <c r="I3214" s="224"/>
      <c r="J3214" s="224"/>
      <c r="K3214" s="224"/>
      <c r="L3214" s="224"/>
      <c r="M3214" s="133"/>
      <c r="V3214" s="3" t="s">
        <v>3225</v>
      </c>
      <c r="W3214" s="4">
        <v>8150</v>
      </c>
      <c r="AD3214"/>
      <c r="AE3214"/>
    </row>
    <row r="3215" spans="1:31" x14ac:dyDescent="0.25">
      <c r="A3215" s="28" t="s">
        <v>13646</v>
      </c>
      <c r="B3215" s="28"/>
      <c r="C3215" s="28" t="s">
        <v>6044</v>
      </c>
      <c r="D3215" s="29">
        <v>10363</v>
      </c>
      <c r="E3215" s="224"/>
      <c r="F3215" s="224"/>
      <c r="G3215" s="224"/>
      <c r="H3215" s="224"/>
      <c r="I3215" s="224"/>
      <c r="J3215" s="224"/>
      <c r="K3215" s="224"/>
      <c r="L3215" s="224"/>
      <c r="M3215" s="133"/>
      <c r="V3215" s="3" t="s">
        <v>3226</v>
      </c>
      <c r="W3215" s="4">
        <v>8149</v>
      </c>
      <c r="AD3215"/>
      <c r="AE3215"/>
    </row>
    <row r="3216" spans="1:31" x14ac:dyDescent="0.25">
      <c r="A3216" s="28" t="s">
        <v>13647</v>
      </c>
      <c r="B3216" s="28"/>
      <c r="C3216" s="28" t="s">
        <v>6045</v>
      </c>
      <c r="D3216" s="29">
        <v>10377</v>
      </c>
      <c r="E3216" s="224"/>
      <c r="F3216" s="224"/>
      <c r="G3216" s="224"/>
      <c r="H3216" s="224"/>
      <c r="I3216" s="224"/>
      <c r="J3216" s="224"/>
      <c r="K3216" s="224"/>
      <c r="L3216" s="224"/>
      <c r="M3216" s="133"/>
      <c r="V3216" s="3" t="s">
        <v>3227</v>
      </c>
      <c r="W3216" s="4">
        <v>8145</v>
      </c>
      <c r="AD3216"/>
      <c r="AE3216"/>
    </row>
    <row r="3217" spans="1:31" x14ac:dyDescent="0.25">
      <c r="A3217" s="28" t="s">
        <v>13648</v>
      </c>
      <c r="B3217" s="28"/>
      <c r="C3217" s="28" t="s">
        <v>6046</v>
      </c>
      <c r="D3217" s="29">
        <v>10377</v>
      </c>
      <c r="E3217" s="224"/>
      <c r="F3217" s="224"/>
      <c r="G3217" s="224"/>
      <c r="H3217" s="224"/>
      <c r="I3217" s="224"/>
      <c r="J3217" s="224"/>
      <c r="K3217" s="224"/>
      <c r="L3217" s="224"/>
      <c r="M3217" s="133"/>
      <c r="V3217" s="3" t="s">
        <v>3228</v>
      </c>
      <c r="W3217" s="4">
        <v>8151</v>
      </c>
      <c r="AD3217"/>
      <c r="AE3217"/>
    </row>
    <row r="3218" spans="1:31" x14ac:dyDescent="0.25">
      <c r="A3218" s="28" t="s">
        <v>13649</v>
      </c>
      <c r="B3218" s="28"/>
      <c r="C3218" s="28" t="s">
        <v>6047</v>
      </c>
      <c r="D3218" s="29">
        <v>10405</v>
      </c>
      <c r="E3218" s="224"/>
      <c r="F3218" s="224"/>
      <c r="G3218" s="224"/>
      <c r="H3218" s="224"/>
      <c r="I3218" s="224"/>
      <c r="J3218" s="224"/>
      <c r="K3218" s="224"/>
      <c r="L3218" s="224"/>
      <c r="M3218" s="133"/>
      <c r="V3218" s="3" t="s">
        <v>3229</v>
      </c>
      <c r="W3218" s="4">
        <v>8151</v>
      </c>
      <c r="AD3218"/>
      <c r="AE3218"/>
    </row>
    <row r="3219" spans="1:31" x14ac:dyDescent="0.25">
      <c r="A3219" s="28" t="s">
        <v>13650</v>
      </c>
      <c r="B3219" s="28"/>
      <c r="C3219" s="28" t="s">
        <v>6048</v>
      </c>
      <c r="D3219" s="29">
        <v>10405</v>
      </c>
      <c r="E3219" s="224"/>
      <c r="F3219" s="224"/>
      <c r="G3219" s="224"/>
      <c r="H3219" s="224"/>
      <c r="I3219" s="224"/>
      <c r="J3219" s="224"/>
      <c r="K3219" s="224"/>
      <c r="L3219" s="224"/>
      <c r="M3219" s="133"/>
      <c r="V3219" s="3" t="s">
        <v>3230</v>
      </c>
      <c r="W3219" s="4">
        <v>8151</v>
      </c>
      <c r="AD3219"/>
      <c r="AE3219"/>
    </row>
    <row r="3220" spans="1:31" x14ac:dyDescent="0.25">
      <c r="A3220" s="28" t="s">
        <v>13651</v>
      </c>
      <c r="B3220" s="28"/>
      <c r="C3220" s="28" t="s">
        <v>6049</v>
      </c>
      <c r="D3220" s="29">
        <v>10407</v>
      </c>
      <c r="E3220" s="224"/>
      <c r="F3220" s="224"/>
      <c r="G3220" s="224"/>
      <c r="H3220" s="224"/>
      <c r="I3220" s="224"/>
      <c r="J3220" s="224"/>
      <c r="K3220" s="224"/>
      <c r="L3220" s="224"/>
      <c r="M3220" s="133"/>
      <c r="V3220" s="3" t="s">
        <v>3231</v>
      </c>
      <c r="W3220" s="4">
        <v>8150</v>
      </c>
      <c r="AD3220"/>
      <c r="AE3220"/>
    </row>
    <row r="3221" spans="1:31" x14ac:dyDescent="0.25">
      <c r="A3221" s="28" t="s">
        <v>13652</v>
      </c>
      <c r="B3221" s="28"/>
      <c r="C3221" s="28" t="s">
        <v>6050</v>
      </c>
      <c r="D3221" s="29">
        <v>10403</v>
      </c>
      <c r="E3221" s="224"/>
      <c r="F3221" s="224"/>
      <c r="G3221" s="224"/>
      <c r="H3221" s="224"/>
      <c r="I3221" s="224"/>
      <c r="J3221" s="224"/>
      <c r="K3221" s="224"/>
      <c r="L3221" s="224"/>
      <c r="M3221" s="133"/>
      <c r="V3221" s="3" t="s">
        <v>3232</v>
      </c>
      <c r="W3221" s="4">
        <v>8155</v>
      </c>
      <c r="AD3221"/>
      <c r="AE3221"/>
    </row>
    <row r="3222" spans="1:31" x14ac:dyDescent="0.25">
      <c r="A3222" s="28" t="s">
        <v>13653</v>
      </c>
      <c r="B3222" s="28"/>
      <c r="C3222" s="28" t="s">
        <v>6051</v>
      </c>
      <c r="D3222" s="29">
        <v>10401</v>
      </c>
      <c r="E3222" s="224"/>
      <c r="F3222" s="224"/>
      <c r="G3222" s="224"/>
      <c r="H3222" s="224"/>
      <c r="I3222" s="224"/>
      <c r="J3222" s="224"/>
      <c r="K3222" s="224"/>
      <c r="L3222" s="224"/>
      <c r="M3222" s="133"/>
      <c r="V3222" s="3" t="s">
        <v>3233</v>
      </c>
      <c r="W3222" s="4">
        <v>8155</v>
      </c>
      <c r="AD3222"/>
      <c r="AE3222"/>
    </row>
    <row r="3223" spans="1:31" x14ac:dyDescent="0.25">
      <c r="A3223" s="28" t="s">
        <v>13654</v>
      </c>
      <c r="B3223" s="28"/>
      <c r="C3223" s="28" t="s">
        <v>6052</v>
      </c>
      <c r="D3223" s="29">
        <v>10391</v>
      </c>
      <c r="E3223" s="224"/>
      <c r="F3223" s="224"/>
      <c r="G3223" s="224"/>
      <c r="H3223" s="224"/>
      <c r="I3223" s="224"/>
      <c r="J3223" s="224"/>
      <c r="K3223" s="224"/>
      <c r="L3223" s="224"/>
      <c r="M3223" s="133"/>
      <c r="V3223" s="3" t="s">
        <v>3234</v>
      </c>
      <c r="W3223" s="4">
        <v>8153</v>
      </c>
      <c r="AD3223"/>
      <c r="AE3223"/>
    </row>
    <row r="3224" spans="1:31" x14ac:dyDescent="0.25">
      <c r="A3224" s="28" t="s">
        <v>13655</v>
      </c>
      <c r="B3224" s="28"/>
      <c r="C3224" s="28" t="s">
        <v>6053</v>
      </c>
      <c r="D3224" s="29">
        <v>10391</v>
      </c>
      <c r="E3224" s="224"/>
      <c r="F3224" s="224"/>
      <c r="G3224" s="224"/>
      <c r="H3224" s="224"/>
      <c r="I3224" s="224"/>
      <c r="J3224" s="224"/>
      <c r="K3224" s="224"/>
      <c r="L3224" s="224"/>
      <c r="M3224" s="133"/>
      <c r="V3224" s="3" t="s">
        <v>3235</v>
      </c>
      <c r="W3224" s="4">
        <v>8150</v>
      </c>
      <c r="AD3224"/>
      <c r="AE3224"/>
    </row>
    <row r="3225" spans="1:31" x14ac:dyDescent="0.25">
      <c r="A3225" s="28" t="s">
        <v>13656</v>
      </c>
      <c r="B3225" s="28"/>
      <c r="C3225" s="28" t="s">
        <v>6054</v>
      </c>
      <c r="D3225" s="29">
        <v>10358</v>
      </c>
      <c r="E3225" s="224"/>
      <c r="F3225" s="224"/>
      <c r="G3225" s="224"/>
      <c r="H3225" s="224"/>
      <c r="I3225" s="224"/>
      <c r="J3225" s="224"/>
      <c r="K3225" s="224"/>
      <c r="L3225" s="224"/>
      <c r="M3225" s="133"/>
      <c r="V3225" s="3" t="s">
        <v>3236</v>
      </c>
      <c r="W3225" s="4">
        <v>8150</v>
      </c>
      <c r="AD3225"/>
      <c r="AE3225"/>
    </row>
    <row r="3226" spans="1:31" x14ac:dyDescent="0.25">
      <c r="A3226" s="28" t="s">
        <v>13657</v>
      </c>
      <c r="B3226" s="28"/>
      <c r="C3226" s="28" t="s">
        <v>6055</v>
      </c>
      <c r="D3226" s="29">
        <v>10358</v>
      </c>
      <c r="E3226" s="224"/>
      <c r="F3226" s="224"/>
      <c r="G3226" s="224"/>
      <c r="H3226" s="224"/>
      <c r="I3226" s="224"/>
      <c r="J3226" s="224"/>
      <c r="K3226" s="224"/>
      <c r="L3226" s="224"/>
      <c r="M3226" s="133"/>
      <c r="V3226" s="3" t="s">
        <v>3237</v>
      </c>
      <c r="W3226" s="4">
        <v>8150</v>
      </c>
      <c r="AD3226"/>
      <c r="AE3226"/>
    </row>
    <row r="3227" spans="1:31" x14ac:dyDescent="0.25">
      <c r="A3227" s="28" t="s">
        <v>13658</v>
      </c>
      <c r="B3227" s="28"/>
      <c r="C3227" s="28" t="s">
        <v>6056</v>
      </c>
      <c r="D3227" s="29">
        <v>10369</v>
      </c>
      <c r="E3227" s="224"/>
      <c r="F3227" s="224"/>
      <c r="G3227" s="224"/>
      <c r="H3227" s="224"/>
      <c r="I3227" s="224"/>
      <c r="J3227" s="224"/>
      <c r="K3227" s="224"/>
      <c r="L3227" s="224"/>
      <c r="M3227" s="133"/>
      <c r="V3227" s="3" t="s">
        <v>3238</v>
      </c>
      <c r="W3227" s="4">
        <v>8152</v>
      </c>
      <c r="AD3227"/>
      <c r="AE3227"/>
    </row>
    <row r="3228" spans="1:31" x14ac:dyDescent="0.25">
      <c r="A3228" s="28" t="s">
        <v>13659</v>
      </c>
      <c r="B3228" s="28"/>
      <c r="C3228" s="28" t="s">
        <v>6057</v>
      </c>
      <c r="D3228" s="29">
        <v>10369</v>
      </c>
      <c r="E3228" s="224"/>
      <c r="F3228" s="224"/>
      <c r="G3228" s="224"/>
      <c r="H3228" s="224"/>
      <c r="I3228" s="224"/>
      <c r="J3228" s="224"/>
      <c r="K3228" s="224"/>
      <c r="L3228" s="224"/>
      <c r="M3228" s="133"/>
      <c r="V3228" s="3" t="s">
        <v>3239</v>
      </c>
      <c r="W3228" s="4">
        <v>8153</v>
      </c>
      <c r="AD3228"/>
      <c r="AE3228"/>
    </row>
    <row r="3229" spans="1:31" x14ac:dyDescent="0.25">
      <c r="A3229" s="28" t="s">
        <v>13660</v>
      </c>
      <c r="B3229" s="28"/>
      <c r="C3229" s="28" t="s">
        <v>6058</v>
      </c>
      <c r="D3229" s="29">
        <v>10366</v>
      </c>
      <c r="E3229" s="224"/>
      <c r="F3229" s="224"/>
      <c r="G3229" s="224"/>
      <c r="H3229" s="224"/>
      <c r="I3229" s="224"/>
      <c r="J3229" s="224"/>
      <c r="K3229" s="224"/>
      <c r="L3229" s="224"/>
      <c r="M3229" s="133"/>
      <c r="V3229" s="3" t="s">
        <v>3240</v>
      </c>
      <c r="W3229" s="4">
        <v>8148</v>
      </c>
      <c r="AD3229"/>
      <c r="AE3229"/>
    </row>
    <row r="3230" spans="1:31" x14ac:dyDescent="0.25">
      <c r="A3230" s="28" t="s">
        <v>13661</v>
      </c>
      <c r="B3230" s="28"/>
      <c r="C3230" s="28" t="s">
        <v>6059</v>
      </c>
      <c r="D3230" s="29">
        <v>10357</v>
      </c>
      <c r="E3230" s="224"/>
      <c r="F3230" s="224"/>
      <c r="G3230" s="224"/>
      <c r="H3230" s="224"/>
      <c r="I3230" s="224"/>
      <c r="J3230" s="224"/>
      <c r="K3230" s="224"/>
      <c r="L3230" s="224"/>
      <c r="M3230" s="133"/>
      <c r="V3230" s="3" t="s">
        <v>3241</v>
      </c>
      <c r="W3230" s="4">
        <v>8148</v>
      </c>
      <c r="AD3230"/>
      <c r="AE3230"/>
    </row>
    <row r="3231" spans="1:31" x14ac:dyDescent="0.25">
      <c r="A3231" s="28" t="s">
        <v>13662</v>
      </c>
      <c r="B3231" s="28"/>
      <c r="C3231" s="28" t="s">
        <v>6060</v>
      </c>
      <c r="D3231" s="29">
        <v>10357</v>
      </c>
      <c r="E3231" s="224"/>
      <c r="F3231" s="224"/>
      <c r="G3231" s="224"/>
      <c r="H3231" s="224"/>
      <c r="I3231" s="224"/>
      <c r="J3231" s="224"/>
      <c r="K3231" s="224"/>
      <c r="L3231" s="224"/>
      <c r="M3231" s="133"/>
      <c r="V3231" s="3" t="s">
        <v>3242</v>
      </c>
      <c r="W3231" s="4">
        <v>8143</v>
      </c>
      <c r="AD3231"/>
      <c r="AE3231"/>
    </row>
    <row r="3232" spans="1:31" x14ac:dyDescent="0.25">
      <c r="A3232" s="28" t="s">
        <v>13663</v>
      </c>
      <c r="B3232" s="28"/>
      <c r="C3232" s="28" t="s">
        <v>6061</v>
      </c>
      <c r="D3232" s="29">
        <v>10341</v>
      </c>
      <c r="E3232" s="224"/>
      <c r="F3232" s="224"/>
      <c r="G3232" s="224"/>
      <c r="H3232" s="224"/>
      <c r="I3232" s="224"/>
      <c r="J3232" s="224"/>
      <c r="K3232" s="224"/>
      <c r="L3232" s="224"/>
      <c r="M3232" s="133"/>
      <c r="V3232" s="3" t="s">
        <v>3243</v>
      </c>
      <c r="W3232" s="4">
        <v>8143</v>
      </c>
      <c r="AD3232"/>
      <c r="AE3232"/>
    </row>
    <row r="3233" spans="1:31" x14ac:dyDescent="0.25">
      <c r="A3233" s="28" t="s">
        <v>13664</v>
      </c>
      <c r="B3233" s="28"/>
      <c r="C3233" s="28" t="s">
        <v>6062</v>
      </c>
      <c r="D3233" s="29">
        <v>10341</v>
      </c>
      <c r="E3233" s="224"/>
      <c r="F3233" s="224"/>
      <c r="G3233" s="224"/>
      <c r="H3233" s="224"/>
      <c r="I3233" s="224"/>
      <c r="J3233" s="224"/>
      <c r="K3233" s="224"/>
      <c r="L3233" s="224"/>
      <c r="M3233" s="133"/>
      <c r="V3233" s="3" t="s">
        <v>3244</v>
      </c>
      <c r="W3233" s="4">
        <v>8143</v>
      </c>
      <c r="AD3233"/>
      <c r="AE3233"/>
    </row>
    <row r="3234" spans="1:31" x14ac:dyDescent="0.25">
      <c r="A3234" s="28" t="s">
        <v>13665</v>
      </c>
      <c r="B3234" s="28"/>
      <c r="C3234" s="28" t="s">
        <v>6063</v>
      </c>
      <c r="D3234" s="29">
        <v>10348</v>
      </c>
      <c r="E3234" s="224"/>
      <c r="F3234" s="224"/>
      <c r="G3234" s="224"/>
      <c r="H3234" s="224"/>
      <c r="I3234" s="224"/>
      <c r="J3234" s="224"/>
      <c r="K3234" s="224"/>
      <c r="L3234" s="224"/>
      <c r="M3234" s="133"/>
      <c r="V3234" s="3" t="s">
        <v>3245</v>
      </c>
      <c r="W3234" s="4">
        <v>8145</v>
      </c>
      <c r="AD3234"/>
      <c r="AE3234"/>
    </row>
    <row r="3235" spans="1:31" x14ac:dyDescent="0.25">
      <c r="A3235" s="28" t="s">
        <v>13666</v>
      </c>
      <c r="B3235" s="28"/>
      <c r="C3235" s="28" t="s">
        <v>6064</v>
      </c>
      <c r="D3235" s="29">
        <v>10348</v>
      </c>
      <c r="E3235" s="224"/>
      <c r="F3235" s="224"/>
      <c r="G3235" s="224"/>
      <c r="H3235" s="224"/>
      <c r="I3235" s="224"/>
      <c r="J3235" s="224"/>
      <c r="K3235" s="224"/>
      <c r="L3235" s="224"/>
      <c r="M3235" s="133"/>
      <c r="V3235" s="3" t="s">
        <v>3246</v>
      </c>
      <c r="W3235" s="4">
        <v>8142</v>
      </c>
      <c r="AD3235"/>
      <c r="AE3235"/>
    </row>
    <row r="3236" spans="1:31" x14ac:dyDescent="0.25">
      <c r="A3236" s="28" t="s">
        <v>13667</v>
      </c>
      <c r="B3236" s="28"/>
      <c r="C3236" s="28" t="s">
        <v>6065</v>
      </c>
      <c r="D3236" s="29">
        <v>10344</v>
      </c>
      <c r="E3236" s="224"/>
      <c r="F3236" s="224"/>
      <c r="G3236" s="224"/>
      <c r="H3236" s="224"/>
      <c r="I3236" s="224"/>
      <c r="J3236" s="224"/>
      <c r="K3236" s="224"/>
      <c r="L3236" s="224"/>
      <c r="M3236" s="133"/>
      <c r="V3236" s="3" t="s">
        <v>3247</v>
      </c>
      <c r="W3236" s="4">
        <v>8137</v>
      </c>
      <c r="AD3236"/>
      <c r="AE3236"/>
    </row>
    <row r="3237" spans="1:31" x14ac:dyDescent="0.25">
      <c r="A3237" s="28" t="s">
        <v>13668</v>
      </c>
      <c r="B3237" s="28"/>
      <c r="C3237" s="28" t="s">
        <v>6066</v>
      </c>
      <c r="D3237" s="29">
        <v>10338</v>
      </c>
      <c r="E3237" s="224"/>
      <c r="F3237" s="224"/>
      <c r="G3237" s="224"/>
      <c r="H3237" s="224"/>
      <c r="I3237" s="224"/>
      <c r="J3237" s="224"/>
      <c r="K3237" s="224"/>
      <c r="L3237" s="224"/>
      <c r="M3237" s="133"/>
      <c r="V3237" s="3" t="s">
        <v>3248</v>
      </c>
      <c r="W3237" s="4">
        <v>8147</v>
      </c>
      <c r="AD3237"/>
      <c r="AE3237"/>
    </row>
    <row r="3238" spans="1:31" x14ac:dyDescent="0.25">
      <c r="A3238" s="28" t="s">
        <v>13669</v>
      </c>
      <c r="B3238" s="28"/>
      <c r="C3238" s="28" t="s">
        <v>6067</v>
      </c>
      <c r="D3238" s="29">
        <v>10338</v>
      </c>
      <c r="E3238" s="224"/>
      <c r="F3238" s="224"/>
      <c r="G3238" s="224"/>
      <c r="H3238" s="224"/>
      <c r="I3238" s="224"/>
      <c r="J3238" s="224"/>
      <c r="K3238" s="224"/>
      <c r="L3238" s="224"/>
      <c r="M3238" s="133"/>
      <c r="V3238" s="3" t="s">
        <v>3249</v>
      </c>
      <c r="W3238" s="4">
        <v>8143</v>
      </c>
      <c r="AD3238"/>
      <c r="AE3238"/>
    </row>
    <row r="3239" spans="1:31" x14ac:dyDescent="0.25">
      <c r="A3239" s="28" t="s">
        <v>13670</v>
      </c>
      <c r="B3239" s="28"/>
      <c r="C3239" s="28" t="s">
        <v>6068</v>
      </c>
      <c r="D3239" s="29">
        <v>10348</v>
      </c>
      <c r="E3239" s="224"/>
      <c r="F3239" s="224"/>
      <c r="G3239" s="224"/>
      <c r="H3239" s="224"/>
      <c r="I3239" s="224"/>
      <c r="J3239" s="224"/>
      <c r="K3239" s="224"/>
      <c r="L3239" s="224"/>
      <c r="M3239" s="133"/>
      <c r="V3239" s="3" t="s">
        <v>3250</v>
      </c>
      <c r="W3239" s="4">
        <v>8143</v>
      </c>
      <c r="AD3239"/>
      <c r="AE3239"/>
    </row>
    <row r="3240" spans="1:31" x14ac:dyDescent="0.25">
      <c r="A3240" s="28" t="s">
        <v>13671</v>
      </c>
      <c r="B3240" s="28"/>
      <c r="C3240" s="28" t="s">
        <v>6069</v>
      </c>
      <c r="D3240" s="29">
        <v>10348</v>
      </c>
      <c r="E3240" s="224"/>
      <c r="F3240" s="224"/>
      <c r="G3240" s="224"/>
      <c r="H3240" s="224"/>
      <c r="I3240" s="224"/>
      <c r="J3240" s="224"/>
      <c r="K3240" s="224"/>
      <c r="L3240" s="224"/>
      <c r="M3240" s="133"/>
      <c r="V3240" s="3" t="s">
        <v>3251</v>
      </c>
      <c r="W3240" s="4">
        <v>8143</v>
      </c>
      <c r="AD3240"/>
      <c r="AE3240"/>
    </row>
    <row r="3241" spans="1:31" x14ac:dyDescent="0.25">
      <c r="A3241" s="28" t="s">
        <v>13672</v>
      </c>
      <c r="B3241" s="28"/>
      <c r="C3241" s="28" t="s">
        <v>6070</v>
      </c>
      <c r="D3241" s="29">
        <v>10352</v>
      </c>
      <c r="E3241" s="224"/>
      <c r="F3241" s="224"/>
      <c r="G3241" s="224"/>
      <c r="H3241" s="224"/>
      <c r="I3241" s="224"/>
      <c r="J3241" s="224"/>
      <c r="K3241" s="224"/>
      <c r="L3241" s="224"/>
      <c r="M3241" s="133"/>
      <c r="V3241" s="3" t="s">
        <v>3252</v>
      </c>
      <c r="W3241" s="4">
        <v>8140</v>
      </c>
      <c r="AD3241"/>
      <c r="AE3241"/>
    </row>
    <row r="3242" spans="1:31" x14ac:dyDescent="0.25">
      <c r="A3242" s="28" t="s">
        <v>13673</v>
      </c>
      <c r="B3242" s="28"/>
      <c r="C3242" s="28" t="s">
        <v>6071</v>
      </c>
      <c r="D3242" s="29">
        <v>10340</v>
      </c>
      <c r="E3242" s="224"/>
      <c r="F3242" s="224"/>
      <c r="G3242" s="224"/>
      <c r="H3242" s="224"/>
      <c r="I3242" s="224"/>
      <c r="J3242" s="224"/>
      <c r="K3242" s="224"/>
      <c r="L3242" s="224"/>
      <c r="M3242" s="133"/>
      <c r="V3242" s="3" t="s">
        <v>3253</v>
      </c>
      <c r="W3242" s="4">
        <v>8143</v>
      </c>
      <c r="AD3242"/>
      <c r="AE3242"/>
    </row>
    <row r="3243" spans="1:31" x14ac:dyDescent="0.25">
      <c r="A3243" s="28" t="s">
        <v>13674</v>
      </c>
      <c r="B3243" s="28"/>
      <c r="C3243" s="28" t="s">
        <v>6072</v>
      </c>
      <c r="D3243" s="29">
        <v>10340</v>
      </c>
      <c r="E3243" s="224"/>
      <c r="F3243" s="224"/>
      <c r="G3243" s="224"/>
      <c r="H3243" s="224"/>
      <c r="I3243" s="224"/>
      <c r="J3243" s="224"/>
      <c r="K3243" s="224"/>
      <c r="L3243" s="224"/>
      <c r="M3243" s="133"/>
      <c r="V3243" s="3" t="s">
        <v>3254</v>
      </c>
      <c r="W3243" s="4">
        <v>8147</v>
      </c>
      <c r="AD3243"/>
      <c r="AE3243"/>
    </row>
    <row r="3244" spans="1:31" x14ac:dyDescent="0.25">
      <c r="A3244" s="28" t="s">
        <v>13675</v>
      </c>
      <c r="B3244" s="28"/>
      <c r="C3244" s="28" t="s">
        <v>6073</v>
      </c>
      <c r="D3244" s="29">
        <v>10338</v>
      </c>
      <c r="E3244" s="224"/>
      <c r="F3244" s="224"/>
      <c r="G3244" s="224"/>
      <c r="H3244" s="224"/>
      <c r="I3244" s="224"/>
      <c r="J3244" s="224"/>
      <c r="K3244" s="224"/>
      <c r="L3244" s="224"/>
      <c r="M3244" s="133"/>
      <c r="V3244" s="3" t="s">
        <v>3255</v>
      </c>
      <c r="W3244" s="4">
        <v>8150</v>
      </c>
      <c r="AD3244"/>
      <c r="AE3244"/>
    </row>
    <row r="3245" spans="1:31" x14ac:dyDescent="0.25">
      <c r="A3245" s="28" t="s">
        <v>13676</v>
      </c>
      <c r="B3245" s="28"/>
      <c r="C3245" s="28" t="s">
        <v>6074</v>
      </c>
      <c r="D3245" s="29">
        <v>10338</v>
      </c>
      <c r="E3245" s="224"/>
      <c r="F3245" s="224"/>
      <c r="G3245" s="224"/>
      <c r="H3245" s="224"/>
      <c r="I3245" s="224"/>
      <c r="J3245" s="224"/>
      <c r="K3245" s="224"/>
      <c r="L3245" s="224"/>
      <c r="M3245" s="133"/>
      <c r="V3245" s="3" t="s">
        <v>3256</v>
      </c>
      <c r="W3245" s="4">
        <v>8146</v>
      </c>
      <c r="AD3245"/>
      <c r="AE3245"/>
    </row>
    <row r="3246" spans="1:31" x14ac:dyDescent="0.25">
      <c r="A3246" s="28" t="s">
        <v>13677</v>
      </c>
      <c r="B3246" s="28"/>
      <c r="C3246" s="28" t="s">
        <v>6075</v>
      </c>
      <c r="D3246" s="29">
        <v>10344</v>
      </c>
      <c r="E3246" s="224"/>
      <c r="F3246" s="224"/>
      <c r="G3246" s="224"/>
      <c r="H3246" s="224"/>
      <c r="I3246" s="224"/>
      <c r="J3246" s="224"/>
      <c r="K3246" s="224"/>
      <c r="L3246" s="224"/>
      <c r="M3246" s="133"/>
      <c r="V3246" s="3" t="s">
        <v>3257</v>
      </c>
      <c r="W3246" s="4">
        <v>8146</v>
      </c>
      <c r="AD3246"/>
      <c r="AE3246"/>
    </row>
    <row r="3247" spans="1:31" x14ac:dyDescent="0.25">
      <c r="A3247" s="28" t="s">
        <v>13678</v>
      </c>
      <c r="B3247" s="28"/>
      <c r="C3247" s="28" t="s">
        <v>6076</v>
      </c>
      <c r="D3247" s="29">
        <v>10344</v>
      </c>
      <c r="E3247" s="224"/>
      <c r="F3247" s="224"/>
      <c r="G3247" s="224"/>
      <c r="H3247" s="224"/>
      <c r="I3247" s="224"/>
      <c r="J3247" s="224"/>
      <c r="K3247" s="224"/>
      <c r="L3247" s="224"/>
      <c r="M3247" s="133"/>
      <c r="V3247" s="3" t="s">
        <v>3258</v>
      </c>
      <c r="W3247" s="4">
        <v>8146</v>
      </c>
      <c r="AD3247"/>
      <c r="AE3247"/>
    </row>
    <row r="3248" spans="1:31" x14ac:dyDescent="0.25">
      <c r="A3248" s="28" t="s">
        <v>13679</v>
      </c>
      <c r="B3248" s="28"/>
      <c r="C3248" s="28" t="s">
        <v>6077</v>
      </c>
      <c r="D3248" s="29">
        <v>10335</v>
      </c>
      <c r="E3248" s="224"/>
      <c r="F3248" s="224"/>
      <c r="G3248" s="224"/>
      <c r="H3248" s="224"/>
      <c r="I3248" s="224"/>
      <c r="J3248" s="224"/>
      <c r="K3248" s="224"/>
      <c r="L3248" s="224"/>
      <c r="M3248" s="133"/>
      <c r="V3248" s="3" t="s">
        <v>3259</v>
      </c>
      <c r="W3248" s="4">
        <v>8146</v>
      </c>
      <c r="AD3248"/>
      <c r="AE3248"/>
    </row>
    <row r="3249" spans="1:31" x14ac:dyDescent="0.25">
      <c r="A3249" s="28" t="s">
        <v>13680</v>
      </c>
      <c r="B3249" s="28"/>
      <c r="C3249" s="28" t="s">
        <v>6078</v>
      </c>
      <c r="D3249" s="29">
        <v>10335</v>
      </c>
      <c r="E3249" s="224"/>
      <c r="F3249" s="224"/>
      <c r="G3249" s="224"/>
      <c r="H3249" s="224"/>
      <c r="I3249" s="224"/>
      <c r="J3249" s="224"/>
      <c r="K3249" s="224"/>
      <c r="L3249" s="224"/>
      <c r="M3249" s="133"/>
      <c r="V3249" s="3" t="s">
        <v>3260</v>
      </c>
      <c r="W3249" s="4">
        <v>8140</v>
      </c>
      <c r="AD3249"/>
      <c r="AE3249"/>
    </row>
    <row r="3250" spans="1:31" x14ac:dyDescent="0.25">
      <c r="A3250" s="28" t="s">
        <v>13681</v>
      </c>
      <c r="B3250" s="28"/>
      <c r="C3250" s="28" t="s">
        <v>6079</v>
      </c>
      <c r="D3250" s="29">
        <v>10326</v>
      </c>
      <c r="E3250" s="224"/>
      <c r="F3250" s="224"/>
      <c r="G3250" s="224"/>
      <c r="H3250" s="224"/>
      <c r="I3250" s="224"/>
      <c r="J3250" s="224"/>
      <c r="K3250" s="224"/>
      <c r="L3250" s="224"/>
      <c r="M3250" s="133"/>
      <c r="V3250" s="3" t="s">
        <v>3261</v>
      </c>
      <c r="W3250" s="4">
        <v>8139</v>
      </c>
      <c r="AD3250"/>
      <c r="AE3250"/>
    </row>
    <row r="3251" spans="1:31" x14ac:dyDescent="0.25">
      <c r="A3251" s="28" t="s">
        <v>13682</v>
      </c>
      <c r="B3251" s="28"/>
      <c r="C3251" s="28" t="s">
        <v>6080</v>
      </c>
      <c r="D3251" s="29">
        <v>10328</v>
      </c>
      <c r="E3251" s="224"/>
      <c r="F3251" s="224"/>
      <c r="G3251" s="224"/>
      <c r="H3251" s="224"/>
      <c r="I3251" s="224"/>
      <c r="J3251" s="224"/>
      <c r="K3251" s="224"/>
      <c r="L3251" s="224"/>
      <c r="M3251" s="133"/>
      <c r="V3251" s="3" t="s">
        <v>3262</v>
      </c>
      <c r="W3251" s="4">
        <v>8146</v>
      </c>
      <c r="AD3251"/>
      <c r="AE3251"/>
    </row>
    <row r="3252" spans="1:31" x14ac:dyDescent="0.25">
      <c r="A3252" s="28" t="s">
        <v>13683</v>
      </c>
      <c r="B3252" s="28"/>
      <c r="C3252" s="28" t="s">
        <v>6081</v>
      </c>
      <c r="D3252" s="29">
        <v>10328</v>
      </c>
      <c r="E3252" s="224"/>
      <c r="F3252" s="224"/>
      <c r="G3252" s="224"/>
      <c r="H3252" s="224"/>
      <c r="I3252" s="224"/>
      <c r="J3252" s="224"/>
      <c r="K3252" s="224"/>
      <c r="L3252" s="224"/>
      <c r="M3252" s="133"/>
      <c r="V3252" s="3" t="s">
        <v>3263</v>
      </c>
      <c r="W3252" s="4">
        <v>8139</v>
      </c>
      <c r="AD3252"/>
      <c r="AE3252"/>
    </row>
    <row r="3253" spans="1:31" x14ac:dyDescent="0.25">
      <c r="A3253" s="28" t="s">
        <v>13684</v>
      </c>
      <c r="B3253" s="28"/>
      <c r="C3253" s="28" t="s">
        <v>6082</v>
      </c>
      <c r="D3253" s="29">
        <v>10331</v>
      </c>
      <c r="E3253" s="224"/>
      <c r="F3253" s="224"/>
      <c r="G3253" s="224"/>
      <c r="H3253" s="224"/>
      <c r="I3253" s="224"/>
      <c r="J3253" s="224"/>
      <c r="K3253" s="224"/>
      <c r="L3253" s="224"/>
      <c r="M3253" s="133"/>
      <c r="V3253" s="3" t="s">
        <v>3264</v>
      </c>
      <c r="W3253" s="4">
        <v>8139</v>
      </c>
      <c r="AD3253"/>
      <c r="AE3253"/>
    </row>
    <row r="3254" spans="1:31" x14ac:dyDescent="0.25">
      <c r="A3254" s="28" t="s">
        <v>13685</v>
      </c>
      <c r="B3254" s="28"/>
      <c r="C3254" s="28" t="s">
        <v>6083</v>
      </c>
      <c r="D3254" s="29">
        <v>10331</v>
      </c>
      <c r="E3254" s="224"/>
      <c r="F3254" s="224"/>
      <c r="G3254" s="224"/>
      <c r="H3254" s="224"/>
      <c r="I3254" s="224"/>
      <c r="J3254" s="224"/>
      <c r="K3254" s="224"/>
      <c r="L3254" s="224"/>
      <c r="M3254" s="133"/>
      <c r="V3254" s="3" t="s">
        <v>3265</v>
      </c>
      <c r="W3254" s="4">
        <v>8139</v>
      </c>
      <c r="AD3254"/>
      <c r="AE3254"/>
    </row>
    <row r="3255" spans="1:31" x14ac:dyDescent="0.25">
      <c r="A3255" s="28" t="s">
        <v>13686</v>
      </c>
      <c r="B3255" s="28"/>
      <c r="C3255" s="28" t="s">
        <v>6084</v>
      </c>
      <c r="D3255" s="29">
        <v>10334</v>
      </c>
      <c r="E3255" s="224"/>
      <c r="F3255" s="224"/>
      <c r="G3255" s="224"/>
      <c r="H3255" s="224"/>
      <c r="I3255" s="224"/>
      <c r="J3255" s="224"/>
      <c r="K3255" s="224"/>
      <c r="L3255" s="224"/>
      <c r="M3255" s="133"/>
      <c r="V3255" s="3" t="s">
        <v>3266</v>
      </c>
      <c r="W3255" s="4">
        <v>8141</v>
      </c>
      <c r="AD3255"/>
      <c r="AE3255"/>
    </row>
    <row r="3256" spans="1:31" x14ac:dyDescent="0.25">
      <c r="A3256" s="28" t="s">
        <v>13687</v>
      </c>
      <c r="B3256" s="28"/>
      <c r="C3256" s="28" t="s">
        <v>6085</v>
      </c>
      <c r="D3256" s="29">
        <v>10339</v>
      </c>
      <c r="E3256" s="224"/>
      <c r="F3256" s="224"/>
      <c r="G3256" s="224"/>
      <c r="H3256" s="224"/>
      <c r="I3256" s="224"/>
      <c r="J3256" s="224"/>
      <c r="K3256" s="224"/>
      <c r="L3256" s="224"/>
      <c r="M3256" s="133"/>
      <c r="V3256" s="3" t="s">
        <v>3267</v>
      </c>
      <c r="W3256" s="4">
        <v>8135</v>
      </c>
      <c r="AD3256"/>
      <c r="AE3256"/>
    </row>
    <row r="3257" spans="1:31" x14ac:dyDescent="0.25">
      <c r="A3257" s="28" t="s">
        <v>13688</v>
      </c>
      <c r="B3257" s="28"/>
      <c r="C3257" s="28" t="s">
        <v>6086</v>
      </c>
      <c r="D3257" s="29">
        <v>10331</v>
      </c>
      <c r="E3257" s="224"/>
      <c r="F3257" s="224"/>
      <c r="G3257" s="224"/>
      <c r="H3257" s="224"/>
      <c r="I3257" s="224"/>
      <c r="J3257" s="224"/>
      <c r="K3257" s="224"/>
      <c r="L3257" s="224"/>
      <c r="M3257" s="133"/>
      <c r="V3257" s="3" t="s">
        <v>3268</v>
      </c>
      <c r="W3257" s="4">
        <v>8142</v>
      </c>
      <c r="AD3257"/>
      <c r="AE3257"/>
    </row>
    <row r="3258" spans="1:31" x14ac:dyDescent="0.25">
      <c r="A3258" s="28" t="s">
        <v>13689</v>
      </c>
      <c r="B3258" s="28"/>
      <c r="C3258" s="28" t="s">
        <v>6087</v>
      </c>
      <c r="D3258" s="29">
        <v>10322</v>
      </c>
      <c r="E3258" s="224"/>
      <c r="F3258" s="224"/>
      <c r="G3258" s="224"/>
      <c r="H3258" s="224"/>
      <c r="I3258" s="224"/>
      <c r="J3258" s="224"/>
      <c r="K3258" s="224"/>
      <c r="L3258" s="224"/>
      <c r="M3258" s="133"/>
      <c r="V3258" s="3" t="s">
        <v>3269</v>
      </c>
      <c r="W3258" s="4">
        <v>8151</v>
      </c>
      <c r="AD3258"/>
      <c r="AE3258"/>
    </row>
    <row r="3259" spans="1:31" x14ac:dyDescent="0.25">
      <c r="A3259" s="28" t="s">
        <v>13690</v>
      </c>
      <c r="B3259" s="28"/>
      <c r="C3259" s="28" t="s">
        <v>6088</v>
      </c>
      <c r="D3259" s="29">
        <v>10322</v>
      </c>
      <c r="E3259" s="224"/>
      <c r="F3259" s="224"/>
      <c r="G3259" s="224"/>
      <c r="H3259" s="224"/>
      <c r="I3259" s="224"/>
      <c r="J3259" s="224"/>
      <c r="K3259" s="224"/>
      <c r="L3259" s="224"/>
      <c r="M3259" s="133"/>
      <c r="V3259" s="3" t="s">
        <v>3270</v>
      </c>
      <c r="W3259" s="4">
        <v>8145</v>
      </c>
      <c r="AD3259"/>
      <c r="AE3259"/>
    </row>
    <row r="3260" spans="1:31" x14ac:dyDescent="0.25">
      <c r="A3260" s="28" t="s">
        <v>13691</v>
      </c>
      <c r="B3260" s="28"/>
      <c r="C3260" s="28" t="s">
        <v>6089</v>
      </c>
      <c r="D3260" s="29">
        <v>10306</v>
      </c>
      <c r="E3260" s="224"/>
      <c r="F3260" s="224"/>
      <c r="G3260" s="224"/>
      <c r="H3260" s="224"/>
      <c r="I3260" s="224"/>
      <c r="J3260" s="224"/>
      <c r="K3260" s="224"/>
      <c r="L3260" s="224"/>
      <c r="M3260" s="133"/>
      <c r="V3260" s="3" t="s">
        <v>3271</v>
      </c>
      <c r="W3260" s="4">
        <v>8145</v>
      </c>
      <c r="AD3260"/>
      <c r="AE3260"/>
    </row>
    <row r="3261" spans="1:31" x14ac:dyDescent="0.25">
      <c r="A3261" s="28" t="s">
        <v>13692</v>
      </c>
      <c r="B3261" s="28"/>
      <c r="C3261" s="28" t="s">
        <v>6090</v>
      </c>
      <c r="D3261" s="29">
        <v>10306</v>
      </c>
      <c r="E3261" s="224"/>
      <c r="F3261" s="224"/>
      <c r="G3261" s="224"/>
      <c r="H3261" s="224"/>
      <c r="I3261" s="224"/>
      <c r="J3261" s="224"/>
      <c r="K3261" s="224"/>
      <c r="L3261" s="224"/>
      <c r="M3261" s="133"/>
      <c r="V3261" s="3" t="s">
        <v>3272</v>
      </c>
      <c r="W3261" s="4">
        <v>8145</v>
      </c>
      <c r="AD3261"/>
      <c r="AE3261"/>
    </row>
    <row r="3262" spans="1:31" x14ac:dyDescent="0.25">
      <c r="A3262" s="28" t="s">
        <v>13693</v>
      </c>
      <c r="B3262" s="28"/>
      <c r="C3262" s="28" t="s">
        <v>6091</v>
      </c>
      <c r="D3262" s="29">
        <v>10306</v>
      </c>
      <c r="E3262" s="224"/>
      <c r="F3262" s="224"/>
      <c r="G3262" s="224"/>
      <c r="H3262" s="224"/>
      <c r="I3262" s="224"/>
      <c r="J3262" s="224"/>
      <c r="K3262" s="224"/>
      <c r="L3262" s="224"/>
      <c r="M3262" s="133"/>
      <c r="V3262" s="3" t="s">
        <v>3273</v>
      </c>
      <c r="W3262" s="4">
        <v>8155</v>
      </c>
      <c r="AD3262"/>
      <c r="AE3262"/>
    </row>
    <row r="3263" spans="1:31" x14ac:dyDescent="0.25">
      <c r="A3263" s="28" t="s">
        <v>13694</v>
      </c>
      <c r="B3263" s="28"/>
      <c r="C3263" s="28" t="s">
        <v>6092</v>
      </c>
      <c r="D3263" s="29">
        <v>10320</v>
      </c>
      <c r="E3263" s="224"/>
      <c r="F3263" s="224"/>
      <c r="G3263" s="224"/>
      <c r="H3263" s="224"/>
      <c r="I3263" s="224"/>
      <c r="J3263" s="224"/>
      <c r="K3263" s="224"/>
      <c r="L3263" s="224"/>
      <c r="M3263" s="133"/>
      <c r="V3263" s="3" t="s">
        <v>3274</v>
      </c>
      <c r="W3263" s="4">
        <v>8150</v>
      </c>
      <c r="AD3263"/>
      <c r="AE3263"/>
    </row>
    <row r="3264" spans="1:31" x14ac:dyDescent="0.25">
      <c r="A3264" s="28" t="s">
        <v>13695</v>
      </c>
      <c r="B3264" s="28"/>
      <c r="C3264" s="28" t="s">
        <v>6093</v>
      </c>
      <c r="D3264" s="29">
        <v>10304</v>
      </c>
      <c r="E3264" s="224"/>
      <c r="F3264" s="224"/>
      <c r="G3264" s="224"/>
      <c r="H3264" s="224"/>
      <c r="I3264" s="224"/>
      <c r="J3264" s="224"/>
      <c r="K3264" s="224"/>
      <c r="L3264" s="224"/>
      <c r="M3264" s="133"/>
      <c r="V3264" s="3" t="s">
        <v>3275</v>
      </c>
      <c r="W3264" s="4">
        <v>8150</v>
      </c>
      <c r="AD3264"/>
      <c r="AE3264"/>
    </row>
    <row r="3265" spans="1:31" x14ac:dyDescent="0.25">
      <c r="A3265" s="28" t="s">
        <v>13696</v>
      </c>
      <c r="B3265" s="28"/>
      <c r="C3265" s="28" t="s">
        <v>6094</v>
      </c>
      <c r="D3265" s="29">
        <v>10300</v>
      </c>
      <c r="E3265" s="224"/>
      <c r="F3265" s="224"/>
      <c r="G3265" s="224"/>
      <c r="H3265" s="224"/>
      <c r="I3265" s="224"/>
      <c r="J3265" s="224"/>
      <c r="K3265" s="224"/>
      <c r="L3265" s="224"/>
      <c r="M3265" s="133"/>
      <c r="V3265" s="3" t="s">
        <v>3276</v>
      </c>
      <c r="W3265" s="4">
        <v>8150</v>
      </c>
      <c r="AD3265"/>
      <c r="AE3265"/>
    </row>
    <row r="3266" spans="1:31" x14ac:dyDescent="0.25">
      <c r="A3266" s="28" t="s">
        <v>13697</v>
      </c>
      <c r="B3266" s="28"/>
      <c r="C3266" s="28" t="s">
        <v>6095</v>
      </c>
      <c r="D3266" s="29">
        <v>10300</v>
      </c>
      <c r="E3266" s="224"/>
      <c r="F3266" s="224"/>
      <c r="G3266" s="224"/>
      <c r="H3266" s="224"/>
      <c r="I3266" s="224"/>
      <c r="J3266" s="224"/>
      <c r="K3266" s="224"/>
      <c r="L3266" s="224"/>
      <c r="M3266" s="133"/>
      <c r="V3266" s="3" t="s">
        <v>3277</v>
      </c>
      <c r="W3266" s="4">
        <v>8156</v>
      </c>
      <c r="AD3266"/>
      <c r="AE3266"/>
    </row>
    <row r="3267" spans="1:31" x14ac:dyDescent="0.25">
      <c r="A3267" s="28" t="s">
        <v>13698</v>
      </c>
      <c r="B3267" s="28"/>
      <c r="C3267" s="28" t="s">
        <v>6096</v>
      </c>
      <c r="D3267" s="29">
        <v>10308</v>
      </c>
      <c r="E3267" s="224"/>
      <c r="F3267" s="224"/>
      <c r="G3267" s="224"/>
      <c r="H3267" s="224"/>
      <c r="I3267" s="224"/>
      <c r="J3267" s="224"/>
      <c r="K3267" s="224"/>
      <c r="L3267" s="224"/>
      <c r="M3267" s="133"/>
      <c r="V3267" s="3" t="s">
        <v>3278</v>
      </c>
      <c r="W3267" s="4">
        <v>8156</v>
      </c>
      <c r="AD3267"/>
      <c r="AE3267"/>
    </row>
    <row r="3268" spans="1:31" x14ac:dyDescent="0.25">
      <c r="A3268" s="28" t="s">
        <v>13699</v>
      </c>
      <c r="B3268" s="28"/>
      <c r="C3268" s="28" t="s">
        <v>6097</v>
      </c>
      <c r="D3268" s="29">
        <v>10308</v>
      </c>
      <c r="E3268" s="224"/>
      <c r="F3268" s="224"/>
      <c r="G3268" s="224"/>
      <c r="H3268" s="224"/>
      <c r="I3268" s="224"/>
      <c r="J3268" s="224"/>
      <c r="K3268" s="224"/>
      <c r="L3268" s="224"/>
      <c r="M3268" s="133"/>
      <c r="V3268" s="3" t="s">
        <v>3279</v>
      </c>
      <c r="W3268" s="4">
        <v>8156</v>
      </c>
      <c r="AD3268"/>
      <c r="AE3268"/>
    </row>
    <row r="3269" spans="1:31" x14ac:dyDescent="0.25">
      <c r="A3269" s="28" t="s">
        <v>13700</v>
      </c>
      <c r="B3269" s="28"/>
      <c r="C3269" s="28" t="s">
        <v>6098</v>
      </c>
      <c r="D3269" s="29">
        <v>10304</v>
      </c>
      <c r="E3269" s="224"/>
      <c r="F3269" s="224"/>
      <c r="G3269" s="224"/>
      <c r="H3269" s="224"/>
      <c r="I3269" s="224"/>
      <c r="J3269" s="224"/>
      <c r="K3269" s="224"/>
      <c r="L3269" s="224"/>
      <c r="M3269" s="133"/>
      <c r="V3269" s="3" t="s">
        <v>3280</v>
      </c>
      <c r="W3269" s="4">
        <v>8153</v>
      </c>
      <c r="AD3269"/>
      <c r="AE3269"/>
    </row>
    <row r="3270" spans="1:31" x14ac:dyDescent="0.25">
      <c r="A3270" s="28" t="s">
        <v>13701</v>
      </c>
      <c r="B3270" s="28"/>
      <c r="C3270" s="28" t="s">
        <v>6099</v>
      </c>
      <c r="D3270" s="29">
        <v>10301</v>
      </c>
      <c r="E3270" s="224"/>
      <c r="F3270" s="224"/>
      <c r="G3270" s="224"/>
      <c r="H3270" s="224"/>
      <c r="I3270" s="224"/>
      <c r="J3270" s="224"/>
      <c r="K3270" s="224"/>
      <c r="L3270" s="224"/>
      <c r="M3270" s="133"/>
      <c r="V3270" s="3" t="s">
        <v>3281</v>
      </c>
      <c r="W3270" s="4">
        <v>8152</v>
      </c>
      <c r="AD3270"/>
      <c r="AE3270"/>
    </row>
    <row r="3271" spans="1:31" x14ac:dyDescent="0.25">
      <c r="A3271" s="28" t="s">
        <v>13702</v>
      </c>
      <c r="B3271" s="28"/>
      <c r="C3271" s="28" t="s">
        <v>6100</v>
      </c>
      <c r="D3271" s="29">
        <v>10307</v>
      </c>
      <c r="E3271" s="224"/>
      <c r="F3271" s="224"/>
      <c r="G3271" s="224"/>
      <c r="H3271" s="224"/>
      <c r="I3271" s="224"/>
      <c r="J3271" s="224"/>
      <c r="K3271" s="224"/>
      <c r="L3271" s="224"/>
      <c r="M3271" s="133"/>
      <c r="V3271" s="3" t="s">
        <v>3282</v>
      </c>
      <c r="W3271" s="4">
        <v>8156</v>
      </c>
      <c r="AD3271"/>
      <c r="AE3271"/>
    </row>
    <row r="3272" spans="1:31" x14ac:dyDescent="0.25">
      <c r="A3272" s="28" t="s">
        <v>13703</v>
      </c>
      <c r="B3272" s="28"/>
      <c r="C3272" s="28" t="s">
        <v>6101</v>
      </c>
      <c r="D3272" s="29">
        <v>10294</v>
      </c>
      <c r="E3272" s="224"/>
      <c r="F3272" s="224"/>
      <c r="G3272" s="224"/>
      <c r="H3272" s="224"/>
      <c r="I3272" s="224"/>
      <c r="J3272" s="224"/>
      <c r="K3272" s="224"/>
      <c r="L3272" s="224"/>
      <c r="M3272" s="133"/>
      <c r="V3272" s="3" t="s">
        <v>3283</v>
      </c>
      <c r="W3272" s="4">
        <v>8150</v>
      </c>
      <c r="AD3272"/>
      <c r="AE3272"/>
    </row>
    <row r="3273" spans="1:31" x14ac:dyDescent="0.25">
      <c r="A3273" s="28" t="s">
        <v>13704</v>
      </c>
      <c r="B3273" s="28"/>
      <c r="C3273" s="28" t="s">
        <v>6102</v>
      </c>
      <c r="D3273" s="29">
        <v>10294</v>
      </c>
      <c r="E3273" s="224"/>
      <c r="F3273" s="224"/>
      <c r="G3273" s="224"/>
      <c r="H3273" s="224"/>
      <c r="I3273" s="224"/>
      <c r="J3273" s="224"/>
      <c r="K3273" s="224"/>
      <c r="L3273" s="224"/>
      <c r="M3273" s="133"/>
      <c r="V3273" s="3" t="s">
        <v>3284</v>
      </c>
      <c r="W3273" s="4">
        <v>8140</v>
      </c>
      <c r="AD3273"/>
      <c r="AE3273"/>
    </row>
    <row r="3274" spans="1:31" x14ac:dyDescent="0.25">
      <c r="A3274" s="28" t="s">
        <v>13705</v>
      </c>
      <c r="B3274" s="28"/>
      <c r="C3274" s="28" t="s">
        <v>6103</v>
      </c>
      <c r="D3274" s="29">
        <v>10280</v>
      </c>
      <c r="E3274" s="224"/>
      <c r="F3274" s="224"/>
      <c r="G3274" s="224"/>
      <c r="H3274" s="224"/>
      <c r="I3274" s="224"/>
      <c r="J3274" s="224"/>
      <c r="K3274" s="224"/>
      <c r="L3274" s="224"/>
      <c r="M3274" s="133"/>
      <c r="V3274" s="3" t="s">
        <v>3285</v>
      </c>
      <c r="W3274" s="4">
        <v>8140</v>
      </c>
      <c r="AD3274"/>
      <c r="AE3274"/>
    </row>
    <row r="3275" spans="1:31" x14ac:dyDescent="0.25">
      <c r="A3275" s="28" t="s">
        <v>13706</v>
      </c>
      <c r="B3275" s="28"/>
      <c r="C3275" s="28" t="s">
        <v>6104</v>
      </c>
      <c r="D3275" s="29">
        <v>10280</v>
      </c>
      <c r="E3275" s="224"/>
      <c r="F3275" s="224"/>
      <c r="G3275" s="224"/>
      <c r="H3275" s="224"/>
      <c r="I3275" s="224"/>
      <c r="J3275" s="224"/>
      <c r="K3275" s="224"/>
      <c r="L3275" s="224"/>
      <c r="M3275" s="133"/>
      <c r="V3275" s="3" t="s">
        <v>3286</v>
      </c>
      <c r="W3275" s="4">
        <v>8140</v>
      </c>
      <c r="AD3275"/>
      <c r="AE3275"/>
    </row>
    <row r="3276" spans="1:31" x14ac:dyDescent="0.25">
      <c r="A3276" s="28" t="s">
        <v>13707</v>
      </c>
      <c r="B3276" s="28"/>
      <c r="C3276" s="28" t="s">
        <v>6105</v>
      </c>
      <c r="D3276" s="29">
        <v>10285</v>
      </c>
      <c r="E3276" s="224"/>
      <c r="F3276" s="224"/>
      <c r="G3276" s="224"/>
      <c r="H3276" s="224"/>
      <c r="I3276" s="224"/>
      <c r="J3276" s="224"/>
      <c r="K3276" s="224"/>
      <c r="L3276" s="224"/>
      <c r="M3276" s="133"/>
      <c r="V3276" s="3" t="s">
        <v>3287</v>
      </c>
      <c r="W3276" s="4">
        <v>8142</v>
      </c>
      <c r="AD3276"/>
      <c r="AE3276"/>
    </row>
    <row r="3277" spans="1:31" x14ac:dyDescent="0.25">
      <c r="A3277" s="28" t="s">
        <v>13708</v>
      </c>
      <c r="B3277" s="28"/>
      <c r="C3277" s="28" t="s">
        <v>6106</v>
      </c>
      <c r="D3277" s="29">
        <v>10290</v>
      </c>
      <c r="E3277" s="224"/>
      <c r="F3277" s="224"/>
      <c r="G3277" s="224"/>
      <c r="H3277" s="224"/>
      <c r="I3277" s="224"/>
      <c r="J3277" s="224"/>
      <c r="K3277" s="224"/>
      <c r="L3277" s="224"/>
      <c r="M3277" s="133"/>
      <c r="V3277" s="3" t="s">
        <v>3288</v>
      </c>
      <c r="W3277" s="4">
        <v>8147</v>
      </c>
      <c r="AD3277"/>
      <c r="AE3277"/>
    </row>
    <row r="3278" spans="1:31" x14ac:dyDescent="0.25">
      <c r="A3278" s="28" t="s">
        <v>13709</v>
      </c>
      <c r="B3278" s="28"/>
      <c r="C3278" s="28" t="s">
        <v>6107</v>
      </c>
      <c r="D3278" s="29">
        <v>10310</v>
      </c>
      <c r="E3278" s="224"/>
      <c r="F3278" s="224"/>
      <c r="G3278" s="224"/>
      <c r="H3278" s="224"/>
      <c r="I3278" s="224"/>
      <c r="J3278" s="224"/>
      <c r="K3278" s="224"/>
      <c r="L3278" s="224"/>
      <c r="M3278" s="133"/>
      <c r="V3278" s="3" t="s">
        <v>3289</v>
      </c>
      <c r="W3278" s="4">
        <v>8157</v>
      </c>
      <c r="AD3278"/>
      <c r="AE3278"/>
    </row>
    <row r="3279" spans="1:31" x14ac:dyDescent="0.25">
      <c r="A3279" s="28" t="s">
        <v>13710</v>
      </c>
      <c r="B3279" s="28"/>
      <c r="C3279" s="28" t="s">
        <v>6108</v>
      </c>
      <c r="D3279" s="29">
        <v>10313</v>
      </c>
      <c r="E3279" s="224"/>
      <c r="F3279" s="224"/>
      <c r="G3279" s="224"/>
      <c r="H3279" s="224"/>
      <c r="I3279" s="224"/>
      <c r="J3279" s="224"/>
      <c r="K3279" s="224"/>
      <c r="L3279" s="224"/>
      <c r="M3279" s="133"/>
      <c r="V3279" s="3" t="s">
        <v>3290</v>
      </c>
      <c r="W3279" s="4">
        <v>8174</v>
      </c>
      <c r="AD3279"/>
      <c r="AE3279"/>
    </row>
    <row r="3280" spans="1:31" x14ac:dyDescent="0.25">
      <c r="A3280" s="28" t="s">
        <v>13711</v>
      </c>
      <c r="B3280" s="28"/>
      <c r="C3280" s="28" t="s">
        <v>6109</v>
      </c>
      <c r="D3280" s="29">
        <v>10313</v>
      </c>
      <c r="E3280" s="224"/>
      <c r="F3280" s="224"/>
      <c r="G3280" s="224"/>
      <c r="H3280" s="224"/>
      <c r="I3280" s="224"/>
      <c r="J3280" s="224"/>
      <c r="K3280" s="224"/>
      <c r="L3280" s="224"/>
      <c r="M3280" s="133"/>
      <c r="V3280" s="3" t="s">
        <v>3291</v>
      </c>
      <c r="W3280" s="4">
        <v>8176</v>
      </c>
      <c r="AD3280"/>
      <c r="AE3280"/>
    </row>
    <row r="3281" spans="1:31" x14ac:dyDescent="0.25">
      <c r="A3281" s="28" t="s">
        <v>13712</v>
      </c>
      <c r="B3281" s="28"/>
      <c r="C3281" s="28" t="s">
        <v>6110</v>
      </c>
      <c r="D3281" s="29">
        <v>10324</v>
      </c>
      <c r="E3281" s="224"/>
      <c r="F3281" s="224"/>
      <c r="G3281" s="224"/>
      <c r="H3281" s="224"/>
      <c r="I3281" s="224"/>
      <c r="J3281" s="224"/>
      <c r="K3281" s="224"/>
      <c r="L3281" s="224"/>
      <c r="M3281" s="133"/>
      <c r="V3281" s="3" t="s">
        <v>3292</v>
      </c>
      <c r="W3281" s="4">
        <v>8176</v>
      </c>
      <c r="AD3281"/>
      <c r="AE3281"/>
    </row>
    <row r="3282" spans="1:31" x14ac:dyDescent="0.25">
      <c r="A3282" s="28" t="s">
        <v>13713</v>
      </c>
      <c r="B3282" s="28"/>
      <c r="C3282" s="28" t="s">
        <v>6111</v>
      </c>
      <c r="D3282" s="29">
        <v>10324</v>
      </c>
      <c r="E3282" s="224"/>
      <c r="F3282" s="224"/>
      <c r="G3282" s="224"/>
      <c r="H3282" s="224"/>
      <c r="I3282" s="224"/>
      <c r="J3282" s="224"/>
      <c r="K3282" s="224"/>
      <c r="L3282" s="224"/>
      <c r="M3282" s="133"/>
      <c r="V3282" s="3" t="s">
        <v>3293</v>
      </c>
      <c r="W3282" s="4">
        <v>8176</v>
      </c>
      <c r="AD3282"/>
      <c r="AE3282"/>
    </row>
    <row r="3283" spans="1:31" x14ac:dyDescent="0.25">
      <c r="A3283" s="28" t="s">
        <v>13714</v>
      </c>
      <c r="B3283" s="28"/>
      <c r="C3283" s="28" t="s">
        <v>6112</v>
      </c>
      <c r="D3283" s="29">
        <v>10334</v>
      </c>
      <c r="E3283" s="224"/>
      <c r="F3283" s="224"/>
      <c r="G3283" s="224"/>
      <c r="H3283" s="224"/>
      <c r="I3283" s="224"/>
      <c r="J3283" s="224"/>
      <c r="K3283" s="224"/>
      <c r="L3283" s="224"/>
      <c r="M3283" s="133"/>
      <c r="V3283" s="3" t="s">
        <v>3294</v>
      </c>
      <c r="W3283" s="4">
        <v>8178</v>
      </c>
      <c r="AD3283"/>
      <c r="AE3283"/>
    </row>
    <row r="3284" spans="1:31" x14ac:dyDescent="0.25">
      <c r="A3284" s="28" t="s">
        <v>13715</v>
      </c>
      <c r="B3284" s="28"/>
      <c r="C3284" s="28" t="s">
        <v>6113</v>
      </c>
      <c r="D3284" s="29">
        <v>10345</v>
      </c>
      <c r="E3284" s="224"/>
      <c r="F3284" s="224"/>
      <c r="G3284" s="224"/>
      <c r="H3284" s="224"/>
      <c r="I3284" s="224"/>
      <c r="J3284" s="224"/>
      <c r="K3284" s="224"/>
      <c r="L3284" s="224"/>
      <c r="M3284" s="133"/>
      <c r="V3284" s="3" t="s">
        <v>3295</v>
      </c>
      <c r="W3284" s="4">
        <v>8182</v>
      </c>
      <c r="AD3284"/>
      <c r="AE3284"/>
    </row>
    <row r="3285" spans="1:31" x14ac:dyDescent="0.25">
      <c r="A3285" s="28" t="s">
        <v>13716</v>
      </c>
      <c r="B3285" s="28"/>
      <c r="C3285" s="28" t="s">
        <v>6114</v>
      </c>
      <c r="D3285" s="29">
        <v>10344</v>
      </c>
      <c r="E3285" s="224"/>
      <c r="F3285" s="224"/>
      <c r="G3285" s="224"/>
      <c r="H3285" s="224"/>
      <c r="I3285" s="224"/>
      <c r="J3285" s="224"/>
      <c r="K3285" s="224"/>
      <c r="L3285" s="224"/>
      <c r="M3285" s="133"/>
      <c r="V3285" s="3" t="s">
        <v>3296</v>
      </c>
      <c r="W3285" s="4">
        <v>8185</v>
      </c>
      <c r="AD3285"/>
      <c r="AE3285"/>
    </row>
    <row r="3286" spans="1:31" x14ac:dyDescent="0.25">
      <c r="A3286" s="28" t="s">
        <v>13717</v>
      </c>
      <c r="B3286" s="28"/>
      <c r="C3286" s="28" t="s">
        <v>6115</v>
      </c>
      <c r="D3286" s="29">
        <v>10361</v>
      </c>
      <c r="E3286" s="224"/>
      <c r="F3286" s="224"/>
      <c r="G3286" s="224"/>
      <c r="H3286" s="224"/>
      <c r="I3286" s="224"/>
      <c r="J3286" s="224"/>
      <c r="K3286" s="224"/>
      <c r="L3286" s="224"/>
      <c r="M3286" s="133"/>
      <c r="V3286" s="3" t="s">
        <v>3297</v>
      </c>
      <c r="W3286" s="4">
        <v>8184</v>
      </c>
      <c r="AD3286"/>
      <c r="AE3286"/>
    </row>
    <row r="3287" spans="1:31" x14ac:dyDescent="0.25">
      <c r="A3287" s="28" t="s">
        <v>13718</v>
      </c>
      <c r="B3287" s="28"/>
      <c r="C3287" s="28" t="s">
        <v>6116</v>
      </c>
      <c r="D3287" s="29">
        <v>10361</v>
      </c>
      <c r="E3287" s="224"/>
      <c r="F3287" s="224"/>
      <c r="G3287" s="224"/>
      <c r="H3287" s="224"/>
      <c r="I3287" s="224"/>
      <c r="J3287" s="224"/>
      <c r="K3287" s="224"/>
      <c r="L3287" s="224"/>
      <c r="M3287" s="133"/>
      <c r="V3287" s="3" t="s">
        <v>3298</v>
      </c>
      <c r="W3287" s="4">
        <v>8184</v>
      </c>
      <c r="AD3287"/>
      <c r="AE3287"/>
    </row>
    <row r="3288" spans="1:31" x14ac:dyDescent="0.25">
      <c r="A3288" s="28" t="s">
        <v>13719</v>
      </c>
      <c r="B3288" s="28"/>
      <c r="C3288" s="28" t="s">
        <v>6117</v>
      </c>
      <c r="D3288" s="29">
        <v>10364</v>
      </c>
      <c r="E3288" s="224"/>
      <c r="F3288" s="224"/>
      <c r="G3288" s="224"/>
      <c r="H3288" s="224"/>
      <c r="I3288" s="224"/>
      <c r="J3288" s="224"/>
      <c r="K3288" s="224"/>
      <c r="L3288" s="224"/>
      <c r="M3288" s="133"/>
      <c r="V3288" s="3" t="s">
        <v>3299</v>
      </c>
      <c r="W3288" s="4">
        <v>8193</v>
      </c>
      <c r="AD3288"/>
      <c r="AE3288"/>
    </row>
    <row r="3289" spans="1:31" x14ac:dyDescent="0.25">
      <c r="A3289" s="28" t="s">
        <v>13720</v>
      </c>
      <c r="B3289" s="28"/>
      <c r="C3289" s="28" t="s">
        <v>6118</v>
      </c>
      <c r="D3289" s="29">
        <v>10364</v>
      </c>
      <c r="E3289" s="224"/>
      <c r="F3289" s="224"/>
      <c r="G3289" s="224"/>
      <c r="H3289" s="224"/>
      <c r="I3289" s="224"/>
      <c r="J3289" s="224"/>
      <c r="K3289" s="224"/>
      <c r="L3289" s="224"/>
      <c r="M3289" s="133"/>
      <c r="V3289" s="3" t="s">
        <v>3300</v>
      </c>
      <c r="W3289" s="4">
        <v>8193</v>
      </c>
      <c r="AD3289"/>
      <c r="AE3289"/>
    </row>
    <row r="3290" spans="1:31" x14ac:dyDescent="0.25">
      <c r="A3290" s="28" t="s">
        <v>13721</v>
      </c>
      <c r="B3290" s="1"/>
      <c r="F3290" s="224"/>
      <c r="G3290" s="224"/>
      <c r="H3290" s="224"/>
      <c r="I3290" s="224"/>
      <c r="J3290" s="224"/>
      <c r="K3290" s="224"/>
      <c r="L3290" s="224"/>
      <c r="M3290" s="133"/>
      <c r="V3290" s="3" t="s">
        <v>3301</v>
      </c>
      <c r="W3290" s="4">
        <v>8192</v>
      </c>
      <c r="AD3290"/>
      <c r="AE3290"/>
    </row>
    <row r="3291" spans="1:31" x14ac:dyDescent="0.25">
      <c r="A3291" s="28" t="s">
        <v>13722</v>
      </c>
      <c r="B3291" s="1"/>
      <c r="F3291" s="224"/>
      <c r="G3291" s="224"/>
      <c r="H3291" s="224"/>
      <c r="I3291" s="224"/>
      <c r="J3291" s="224"/>
      <c r="K3291" s="224"/>
      <c r="L3291" s="224"/>
      <c r="M3291" s="133"/>
      <c r="V3291" s="3" t="s">
        <v>3302</v>
      </c>
      <c r="W3291" s="4">
        <v>8190</v>
      </c>
      <c r="AD3291"/>
      <c r="AE3291"/>
    </row>
    <row r="3292" spans="1:31" x14ac:dyDescent="0.25">
      <c r="A3292" s="28" t="s">
        <v>13723</v>
      </c>
      <c r="B3292" s="1"/>
      <c r="F3292" s="224"/>
      <c r="G3292" s="224"/>
      <c r="H3292" s="224"/>
      <c r="I3292" s="224"/>
      <c r="J3292" s="224"/>
      <c r="K3292" s="224"/>
      <c r="L3292" s="224"/>
      <c r="M3292" s="133"/>
      <c r="V3292" s="3" t="s">
        <v>3303</v>
      </c>
      <c r="W3292" s="4">
        <v>8187</v>
      </c>
      <c r="AD3292"/>
      <c r="AE3292"/>
    </row>
    <row r="3293" spans="1:31" x14ac:dyDescent="0.25">
      <c r="A3293" s="28" t="s">
        <v>13724</v>
      </c>
      <c r="B3293" s="1"/>
      <c r="F3293" s="224"/>
      <c r="G3293" s="224"/>
      <c r="H3293" s="224"/>
      <c r="I3293" s="224"/>
      <c r="J3293" s="224"/>
      <c r="K3293" s="224"/>
      <c r="L3293" s="224"/>
      <c r="M3293" s="133"/>
      <c r="V3293" s="3" t="s">
        <v>3304</v>
      </c>
      <c r="W3293" s="4">
        <v>8195</v>
      </c>
      <c r="AD3293"/>
      <c r="AE3293"/>
    </row>
    <row r="3294" spans="1:31" x14ac:dyDescent="0.25">
      <c r="A3294" s="28" t="s">
        <v>13725</v>
      </c>
      <c r="B3294" s="1"/>
      <c r="F3294" s="224"/>
      <c r="G3294" s="224"/>
      <c r="H3294" s="224"/>
      <c r="I3294" s="224"/>
      <c r="J3294" s="224"/>
      <c r="K3294" s="224"/>
      <c r="L3294" s="224"/>
      <c r="M3294" s="133"/>
      <c r="V3294" s="3" t="s">
        <v>3305</v>
      </c>
      <c r="W3294" s="4">
        <v>8198</v>
      </c>
      <c r="AD3294"/>
      <c r="AE3294"/>
    </row>
    <row r="3295" spans="1:31" x14ac:dyDescent="0.25">
      <c r="A3295" s="28" t="s">
        <v>13726</v>
      </c>
      <c r="B3295" s="1"/>
      <c r="F3295" s="224"/>
      <c r="G3295" s="224"/>
      <c r="H3295" s="224"/>
      <c r="I3295" s="224"/>
      <c r="J3295" s="224"/>
      <c r="K3295" s="224"/>
      <c r="L3295" s="224"/>
      <c r="M3295" s="133"/>
      <c r="V3295" s="3" t="s">
        <v>3306</v>
      </c>
      <c r="W3295" s="4">
        <v>8198</v>
      </c>
      <c r="AD3295"/>
      <c r="AE3295"/>
    </row>
    <row r="3296" spans="1:31" x14ac:dyDescent="0.25">
      <c r="A3296" s="28" t="s">
        <v>13727</v>
      </c>
      <c r="B3296" s="1"/>
      <c r="F3296" s="224"/>
      <c r="G3296" s="224"/>
      <c r="H3296" s="224"/>
      <c r="I3296" s="224"/>
      <c r="J3296" s="224"/>
      <c r="K3296" s="224"/>
      <c r="L3296" s="224"/>
      <c r="M3296" s="133"/>
      <c r="V3296" s="3" t="s">
        <v>3307</v>
      </c>
      <c r="W3296" s="4">
        <v>8198</v>
      </c>
      <c r="AD3296"/>
      <c r="AE3296"/>
    </row>
    <row r="3297" spans="1:31" x14ac:dyDescent="0.25">
      <c r="A3297" s="28" t="s">
        <v>13728</v>
      </c>
      <c r="B3297" s="1"/>
      <c r="F3297" s="224"/>
      <c r="G3297" s="224"/>
      <c r="H3297" s="224"/>
      <c r="I3297" s="224"/>
      <c r="J3297" s="224"/>
      <c r="K3297" s="224"/>
      <c r="L3297" s="224"/>
      <c r="M3297" s="133"/>
      <c r="V3297" s="3" t="s">
        <v>3308</v>
      </c>
      <c r="W3297" s="4">
        <v>8205</v>
      </c>
      <c r="AD3297"/>
      <c r="AE3297"/>
    </row>
    <row r="3298" spans="1:31" x14ac:dyDescent="0.25">
      <c r="A3298" s="28" t="s">
        <v>13729</v>
      </c>
      <c r="B3298" s="1"/>
      <c r="F3298" s="224"/>
      <c r="G3298" s="224"/>
      <c r="H3298" s="224"/>
      <c r="I3298" s="224"/>
      <c r="J3298" s="224"/>
      <c r="K3298" s="224"/>
      <c r="L3298" s="224"/>
      <c r="M3298" s="133"/>
      <c r="V3298" s="3" t="s">
        <v>3309</v>
      </c>
      <c r="W3298" s="4">
        <v>8212</v>
      </c>
      <c r="AD3298"/>
      <c r="AE3298"/>
    </row>
    <row r="3299" spans="1:31" x14ac:dyDescent="0.25">
      <c r="A3299" s="28" t="s">
        <v>13730</v>
      </c>
      <c r="B3299" s="1"/>
      <c r="F3299" s="224"/>
      <c r="G3299" s="224"/>
      <c r="H3299" s="224"/>
      <c r="I3299" s="224"/>
      <c r="J3299" s="224"/>
      <c r="K3299" s="224"/>
      <c r="L3299" s="224"/>
      <c r="M3299" s="133"/>
      <c r="V3299" s="3" t="s">
        <v>3310</v>
      </c>
      <c r="W3299" s="4">
        <v>8213</v>
      </c>
      <c r="AD3299"/>
      <c r="AE3299"/>
    </row>
    <row r="3300" spans="1:31" x14ac:dyDescent="0.25">
      <c r="A3300" s="28" t="s">
        <v>13731</v>
      </c>
      <c r="B3300" s="1"/>
      <c r="F3300" s="224"/>
      <c r="G3300" s="224"/>
      <c r="H3300" s="224"/>
      <c r="I3300" s="224"/>
      <c r="J3300" s="224"/>
      <c r="K3300" s="224"/>
      <c r="L3300" s="224"/>
      <c r="M3300" s="133"/>
      <c r="V3300" s="3" t="s">
        <v>3311</v>
      </c>
      <c r="W3300" s="4">
        <v>8212</v>
      </c>
      <c r="AD3300"/>
      <c r="AE3300"/>
    </row>
    <row r="3301" spans="1:31" x14ac:dyDescent="0.25">
      <c r="A3301" s="28" t="s">
        <v>13732</v>
      </c>
      <c r="B3301" s="1"/>
      <c r="F3301" s="224"/>
      <c r="G3301" s="224"/>
      <c r="H3301" s="224"/>
      <c r="I3301" s="224"/>
      <c r="J3301" s="224"/>
      <c r="K3301" s="224"/>
      <c r="L3301" s="224"/>
      <c r="M3301" s="133"/>
      <c r="V3301" s="3" t="s">
        <v>3312</v>
      </c>
      <c r="W3301" s="4">
        <v>8217</v>
      </c>
      <c r="AD3301"/>
      <c r="AE3301"/>
    </row>
    <row r="3302" spans="1:31" x14ac:dyDescent="0.25">
      <c r="A3302" s="28" t="s">
        <v>13733</v>
      </c>
      <c r="B3302" s="1"/>
      <c r="F3302" s="224"/>
      <c r="G3302" s="224"/>
      <c r="H3302" s="224"/>
      <c r="I3302" s="224"/>
      <c r="J3302" s="224"/>
      <c r="K3302" s="224"/>
      <c r="L3302" s="224"/>
      <c r="M3302" s="133"/>
      <c r="V3302" s="3" t="s">
        <v>3313</v>
      </c>
      <c r="W3302" s="4">
        <v>8217</v>
      </c>
      <c r="AD3302"/>
      <c r="AE3302"/>
    </row>
    <row r="3303" spans="1:31" x14ac:dyDescent="0.25">
      <c r="A3303" s="28" t="s">
        <v>13734</v>
      </c>
      <c r="B3303" s="1"/>
      <c r="F3303" s="224"/>
      <c r="G3303" s="224"/>
      <c r="H3303" s="224"/>
      <c r="I3303" s="224"/>
      <c r="J3303" s="224"/>
      <c r="K3303" s="224"/>
      <c r="L3303" s="224"/>
      <c r="M3303" s="133"/>
      <c r="V3303" s="3" t="s">
        <v>3314</v>
      </c>
      <c r="W3303" s="4">
        <v>8221</v>
      </c>
      <c r="AD3303"/>
      <c r="AE3303"/>
    </row>
    <row r="3304" spans="1:31" x14ac:dyDescent="0.25">
      <c r="A3304" s="28" t="s">
        <v>13735</v>
      </c>
      <c r="B3304" s="1"/>
      <c r="F3304" s="224"/>
      <c r="G3304" s="224"/>
      <c r="H3304" s="224"/>
      <c r="I3304" s="224"/>
      <c r="J3304" s="224"/>
      <c r="K3304" s="224"/>
      <c r="L3304" s="224"/>
      <c r="M3304" s="133"/>
      <c r="V3304" s="3" t="s">
        <v>3315</v>
      </c>
      <c r="W3304" s="4">
        <v>8223</v>
      </c>
      <c r="AD3304"/>
      <c r="AE3304"/>
    </row>
    <row r="3305" spans="1:31" x14ac:dyDescent="0.25">
      <c r="A3305" s="28" t="s">
        <v>13736</v>
      </c>
      <c r="B3305" s="1"/>
      <c r="F3305" s="224"/>
      <c r="G3305" s="224"/>
      <c r="H3305" s="224"/>
      <c r="I3305" s="224"/>
      <c r="J3305" s="224"/>
      <c r="K3305" s="224"/>
      <c r="L3305" s="224"/>
      <c r="M3305" s="133"/>
      <c r="V3305" s="3" t="s">
        <v>3316</v>
      </c>
      <c r="W3305" s="4">
        <v>8225</v>
      </c>
      <c r="AD3305"/>
      <c r="AE3305"/>
    </row>
    <row r="3306" spans="1:31" x14ac:dyDescent="0.25">
      <c r="A3306" s="28" t="s">
        <v>13737</v>
      </c>
      <c r="B3306" s="1"/>
      <c r="F3306" s="224"/>
      <c r="G3306" s="224"/>
      <c r="H3306" s="224"/>
      <c r="I3306" s="224"/>
      <c r="J3306" s="224"/>
      <c r="K3306" s="224"/>
      <c r="L3306" s="224"/>
      <c r="M3306" s="133"/>
      <c r="V3306" s="3" t="s">
        <v>3317</v>
      </c>
      <c r="W3306" s="4">
        <v>8230</v>
      </c>
      <c r="AD3306"/>
      <c r="AE3306"/>
    </row>
    <row r="3307" spans="1:31" x14ac:dyDescent="0.25">
      <c r="A3307" s="28" t="s">
        <v>13738</v>
      </c>
      <c r="B3307" s="1"/>
      <c r="F3307" s="224"/>
      <c r="G3307" s="224"/>
      <c r="H3307" s="224"/>
      <c r="I3307" s="224"/>
      <c r="J3307" s="224"/>
      <c r="K3307" s="224"/>
      <c r="L3307" s="224"/>
      <c r="M3307" s="133"/>
      <c r="V3307" s="3" t="s">
        <v>3318</v>
      </c>
      <c r="W3307" s="4">
        <v>8230</v>
      </c>
      <c r="AD3307"/>
      <c r="AE3307"/>
    </row>
    <row r="3308" spans="1:31" x14ac:dyDescent="0.25">
      <c r="A3308" s="28" t="s">
        <v>13739</v>
      </c>
      <c r="B3308" s="1"/>
      <c r="F3308" s="224"/>
      <c r="G3308" s="224"/>
      <c r="H3308" s="224"/>
      <c r="I3308" s="224"/>
      <c r="J3308" s="224"/>
      <c r="K3308" s="224"/>
      <c r="L3308" s="224"/>
      <c r="M3308" s="133"/>
      <c r="V3308" s="3" t="s">
        <v>3319</v>
      </c>
      <c r="W3308" s="4">
        <v>8230</v>
      </c>
      <c r="AD3308"/>
      <c r="AE3308"/>
    </row>
    <row r="3309" spans="1:31" x14ac:dyDescent="0.25">
      <c r="A3309" s="28" t="s">
        <v>13740</v>
      </c>
      <c r="B3309" s="1"/>
      <c r="F3309" s="224"/>
      <c r="G3309" s="224"/>
      <c r="H3309" s="224"/>
      <c r="I3309" s="224"/>
      <c r="J3309" s="224"/>
      <c r="K3309" s="224"/>
      <c r="L3309" s="224"/>
      <c r="M3309" s="133"/>
      <c r="V3309" s="3" t="s">
        <v>3320</v>
      </c>
      <c r="W3309" s="4">
        <v>8232</v>
      </c>
      <c r="AD3309"/>
      <c r="AE3309"/>
    </row>
    <row r="3310" spans="1:31" x14ac:dyDescent="0.25">
      <c r="A3310" s="28" t="s">
        <v>13741</v>
      </c>
      <c r="B3310" s="1"/>
      <c r="F3310" s="224"/>
      <c r="G3310" s="224"/>
      <c r="H3310" s="224"/>
      <c r="I3310" s="224"/>
      <c r="J3310" s="224"/>
      <c r="K3310" s="224"/>
      <c r="L3310" s="224"/>
      <c r="M3310" s="133"/>
      <c r="V3310" s="3" t="s">
        <v>3321</v>
      </c>
      <c r="W3310" s="4">
        <v>8235</v>
      </c>
      <c r="AD3310"/>
      <c r="AE3310"/>
    </row>
    <row r="3311" spans="1:31" x14ac:dyDescent="0.25">
      <c r="A3311" s="28" t="s">
        <v>13742</v>
      </c>
      <c r="B3311" s="1"/>
      <c r="F3311" s="224"/>
      <c r="G3311" s="224"/>
      <c r="H3311" s="224"/>
      <c r="I3311" s="224"/>
      <c r="J3311" s="224"/>
      <c r="K3311" s="224"/>
      <c r="L3311" s="224"/>
      <c r="M3311" s="133"/>
      <c r="V3311" s="3" t="s">
        <v>3322</v>
      </c>
      <c r="W3311" s="4">
        <v>8236</v>
      </c>
      <c r="AD3311"/>
      <c r="AE3311"/>
    </row>
    <row r="3312" spans="1:31" x14ac:dyDescent="0.25">
      <c r="A3312" s="28" t="s">
        <v>13743</v>
      </c>
      <c r="B3312" s="1"/>
      <c r="F3312" s="224"/>
      <c r="G3312" s="224"/>
      <c r="H3312" s="224"/>
      <c r="I3312" s="224"/>
      <c r="J3312" s="224"/>
      <c r="K3312" s="224"/>
      <c r="L3312" s="224"/>
      <c r="M3312" s="133"/>
      <c r="V3312" s="3" t="s">
        <v>3323</v>
      </c>
      <c r="W3312" s="4">
        <v>8235</v>
      </c>
      <c r="AD3312"/>
      <c r="AE3312"/>
    </row>
    <row r="3313" spans="1:31" x14ac:dyDescent="0.25">
      <c r="A3313" s="28" t="s">
        <v>13744</v>
      </c>
      <c r="B3313" s="1"/>
      <c r="F3313" s="224"/>
      <c r="G3313" s="224"/>
      <c r="H3313" s="224"/>
      <c r="I3313" s="224"/>
      <c r="J3313" s="224"/>
      <c r="K3313" s="224"/>
      <c r="L3313" s="224"/>
      <c r="M3313" s="133"/>
      <c r="V3313" s="3" t="s">
        <v>3324</v>
      </c>
      <c r="W3313" s="4">
        <v>8234</v>
      </c>
      <c r="AD3313"/>
      <c r="AE3313"/>
    </row>
    <row r="3314" spans="1:31" x14ac:dyDescent="0.25">
      <c r="A3314" s="28" t="s">
        <v>13745</v>
      </c>
      <c r="B3314" s="1"/>
      <c r="F3314" s="224"/>
      <c r="G3314" s="224"/>
      <c r="H3314" s="224"/>
      <c r="I3314" s="224"/>
      <c r="J3314" s="224"/>
      <c r="K3314" s="224"/>
      <c r="L3314" s="224"/>
      <c r="M3314" s="133"/>
      <c r="V3314" s="3" t="s">
        <v>3325</v>
      </c>
      <c r="W3314" s="4">
        <v>8230</v>
      </c>
      <c r="AD3314"/>
      <c r="AE3314"/>
    </row>
    <row r="3315" spans="1:31" x14ac:dyDescent="0.25">
      <c r="A3315" s="28" t="s">
        <v>13746</v>
      </c>
      <c r="B3315" s="1"/>
      <c r="F3315" s="224"/>
      <c r="G3315" s="224"/>
      <c r="H3315" s="224"/>
      <c r="I3315" s="224"/>
      <c r="J3315" s="224"/>
      <c r="K3315" s="224"/>
      <c r="L3315" s="224"/>
      <c r="M3315" s="133"/>
      <c r="V3315" s="3" t="s">
        <v>3326</v>
      </c>
      <c r="W3315" s="4">
        <v>8230</v>
      </c>
      <c r="AD3315"/>
      <c r="AE3315"/>
    </row>
    <row r="3316" spans="1:31" x14ac:dyDescent="0.25">
      <c r="A3316" s="28" t="s">
        <v>13747</v>
      </c>
      <c r="B3316" s="1"/>
      <c r="F3316" s="224"/>
      <c r="G3316" s="224"/>
      <c r="H3316" s="224"/>
      <c r="I3316" s="224"/>
      <c r="J3316" s="224"/>
      <c r="K3316" s="224"/>
      <c r="L3316" s="224"/>
      <c r="M3316" s="133"/>
      <c r="V3316" s="3" t="s">
        <v>3327</v>
      </c>
      <c r="W3316" s="4">
        <v>8229</v>
      </c>
      <c r="AD3316"/>
      <c r="AE3316"/>
    </row>
    <row r="3317" spans="1:31" x14ac:dyDescent="0.25">
      <c r="A3317" s="28" t="s">
        <v>13748</v>
      </c>
      <c r="B3317" s="1"/>
      <c r="F3317" s="224"/>
      <c r="G3317" s="224"/>
      <c r="H3317" s="224"/>
      <c r="I3317" s="224"/>
      <c r="J3317" s="224"/>
      <c r="K3317" s="224"/>
      <c r="L3317" s="224"/>
      <c r="M3317" s="133"/>
      <c r="V3317" s="3" t="s">
        <v>3328</v>
      </c>
      <c r="W3317" s="4">
        <v>8235</v>
      </c>
      <c r="AD3317"/>
      <c r="AE3317"/>
    </row>
    <row r="3318" spans="1:31" x14ac:dyDescent="0.25">
      <c r="A3318" s="28" t="s">
        <v>13749</v>
      </c>
      <c r="B3318" s="1"/>
      <c r="F3318" s="224"/>
      <c r="G3318" s="224"/>
      <c r="H3318" s="224"/>
      <c r="I3318" s="224"/>
      <c r="J3318" s="224"/>
      <c r="K3318" s="224"/>
      <c r="L3318" s="224"/>
      <c r="M3318" s="133"/>
      <c r="V3318" s="3" t="s">
        <v>3329</v>
      </c>
      <c r="W3318" s="4">
        <v>8240</v>
      </c>
      <c r="AD3318"/>
      <c r="AE3318"/>
    </row>
    <row r="3319" spans="1:31" x14ac:dyDescent="0.25">
      <c r="A3319" s="28" t="s">
        <v>13750</v>
      </c>
      <c r="B3319" s="1"/>
      <c r="F3319" s="224"/>
      <c r="G3319" s="224"/>
      <c r="H3319" s="224"/>
      <c r="I3319" s="224"/>
      <c r="J3319" s="224"/>
      <c r="K3319" s="224"/>
      <c r="L3319" s="224"/>
      <c r="M3319" s="133"/>
      <c r="V3319" s="3" t="s">
        <v>3330</v>
      </c>
      <c r="W3319" s="4">
        <v>8240</v>
      </c>
      <c r="AD3319"/>
      <c r="AE3319"/>
    </row>
    <row r="3320" spans="1:31" x14ac:dyDescent="0.25">
      <c r="A3320" s="28" t="s">
        <v>13751</v>
      </c>
      <c r="B3320" s="1"/>
      <c r="F3320" s="224"/>
      <c r="G3320" s="224"/>
      <c r="H3320" s="224"/>
      <c r="I3320" s="224"/>
      <c r="J3320" s="224"/>
      <c r="K3320" s="224"/>
      <c r="L3320" s="224"/>
      <c r="M3320" s="133"/>
      <c r="V3320" s="3" t="s">
        <v>3331</v>
      </c>
      <c r="W3320" s="4">
        <v>8246</v>
      </c>
      <c r="AD3320"/>
      <c r="AE3320"/>
    </row>
    <row r="3321" spans="1:31" x14ac:dyDescent="0.25">
      <c r="A3321" s="28" t="s">
        <v>13752</v>
      </c>
      <c r="B3321" s="1"/>
      <c r="F3321" s="224"/>
      <c r="G3321" s="224"/>
      <c r="H3321" s="224"/>
      <c r="I3321" s="224"/>
      <c r="J3321" s="224"/>
      <c r="K3321" s="224"/>
      <c r="L3321" s="224"/>
      <c r="M3321" s="133"/>
      <c r="V3321" s="3" t="s">
        <v>3332</v>
      </c>
      <c r="W3321" s="4">
        <v>8250</v>
      </c>
      <c r="AD3321"/>
      <c r="AE3321"/>
    </row>
    <row r="3322" spans="1:31" x14ac:dyDescent="0.25">
      <c r="A3322" s="28" t="s">
        <v>13753</v>
      </c>
      <c r="B3322" s="1"/>
      <c r="F3322" s="224"/>
      <c r="G3322" s="224"/>
      <c r="H3322" s="224"/>
      <c r="I3322" s="224"/>
      <c r="J3322" s="224"/>
      <c r="K3322" s="224"/>
      <c r="L3322" s="224"/>
      <c r="M3322" s="133"/>
      <c r="V3322" s="3" t="s">
        <v>3333</v>
      </c>
      <c r="W3322" s="4">
        <v>8250</v>
      </c>
      <c r="AD3322"/>
      <c r="AE3322"/>
    </row>
    <row r="3323" spans="1:31" x14ac:dyDescent="0.25">
      <c r="A3323" s="28" t="s">
        <v>13754</v>
      </c>
      <c r="B3323" s="1"/>
      <c r="F3323" s="224"/>
      <c r="G3323" s="224"/>
      <c r="H3323" s="224"/>
      <c r="I3323" s="224"/>
      <c r="J3323" s="224"/>
      <c r="K3323" s="224"/>
      <c r="L3323" s="224"/>
      <c r="M3323" s="133"/>
      <c r="V3323" s="3" t="s">
        <v>3334</v>
      </c>
      <c r="W3323" s="4">
        <v>8260</v>
      </c>
      <c r="AD3323"/>
      <c r="AE3323"/>
    </row>
    <row r="3324" spans="1:31" x14ac:dyDescent="0.25">
      <c r="A3324" s="28" t="s">
        <v>13755</v>
      </c>
      <c r="B3324" s="1"/>
      <c r="F3324" s="224"/>
      <c r="G3324" s="224"/>
      <c r="H3324" s="224"/>
      <c r="I3324" s="224"/>
      <c r="J3324" s="224"/>
      <c r="K3324" s="224"/>
      <c r="L3324" s="224"/>
      <c r="M3324" s="133"/>
      <c r="V3324" s="3" t="s">
        <v>3335</v>
      </c>
      <c r="W3324" s="4">
        <v>8260</v>
      </c>
      <c r="AD3324"/>
      <c r="AE3324"/>
    </row>
    <row r="3325" spans="1:31" x14ac:dyDescent="0.25">
      <c r="A3325" s="28" t="s">
        <v>13756</v>
      </c>
      <c r="B3325" s="1"/>
      <c r="F3325" s="224"/>
      <c r="G3325" s="224"/>
      <c r="H3325" s="224"/>
      <c r="I3325" s="224"/>
      <c r="J3325" s="224"/>
      <c r="K3325" s="224"/>
      <c r="L3325" s="224"/>
      <c r="M3325" s="133"/>
      <c r="V3325" s="3" t="s">
        <v>3336</v>
      </c>
      <c r="W3325" s="4">
        <v>8265</v>
      </c>
      <c r="AD3325"/>
      <c r="AE3325"/>
    </row>
    <row r="3326" spans="1:31" x14ac:dyDescent="0.25">
      <c r="A3326" s="28" t="s">
        <v>13757</v>
      </c>
      <c r="B3326" s="1"/>
      <c r="F3326" s="224"/>
      <c r="G3326" s="224"/>
      <c r="H3326" s="224"/>
      <c r="I3326" s="224"/>
      <c r="J3326" s="224"/>
      <c r="K3326" s="224"/>
      <c r="L3326" s="224"/>
      <c r="M3326" s="133"/>
      <c r="V3326" s="3" t="s">
        <v>3337</v>
      </c>
      <c r="W3326" s="4">
        <v>8263</v>
      </c>
      <c r="AD3326"/>
      <c r="AE3326"/>
    </row>
    <row r="3327" spans="1:31" x14ac:dyDescent="0.25">
      <c r="A3327" s="28" t="s">
        <v>13758</v>
      </c>
      <c r="B3327" s="1"/>
      <c r="F3327" s="224"/>
      <c r="G3327" s="224"/>
      <c r="H3327" s="224"/>
      <c r="I3327" s="224"/>
      <c r="J3327" s="224"/>
      <c r="K3327" s="224"/>
      <c r="L3327" s="224"/>
      <c r="M3327" s="133"/>
      <c r="V3327" s="3" t="s">
        <v>3338</v>
      </c>
      <c r="W3327" s="4">
        <v>8261</v>
      </c>
      <c r="AD3327"/>
      <c r="AE3327"/>
    </row>
    <row r="3328" spans="1:31" x14ac:dyDescent="0.25">
      <c r="A3328" s="28" t="s">
        <v>13759</v>
      </c>
      <c r="B3328" s="1"/>
      <c r="F3328" s="224"/>
      <c r="G3328" s="224"/>
      <c r="H3328" s="224"/>
      <c r="I3328" s="224"/>
      <c r="J3328" s="224"/>
      <c r="K3328" s="224"/>
      <c r="L3328" s="224"/>
      <c r="M3328" s="133"/>
      <c r="V3328" s="3" t="s">
        <v>3339</v>
      </c>
      <c r="W3328" s="4">
        <v>8266</v>
      </c>
      <c r="AD3328"/>
      <c r="AE3328"/>
    </row>
    <row r="3329" spans="1:31" x14ac:dyDescent="0.25">
      <c r="A3329" s="28" t="s">
        <v>13760</v>
      </c>
      <c r="B3329" s="1"/>
      <c r="F3329" s="224"/>
      <c r="G3329" s="224"/>
      <c r="H3329" s="224"/>
      <c r="I3329" s="224"/>
      <c r="J3329" s="224"/>
      <c r="K3329" s="224"/>
      <c r="L3329" s="224"/>
      <c r="M3329" s="133"/>
      <c r="V3329" s="3" t="s">
        <v>3340</v>
      </c>
      <c r="W3329" s="4">
        <v>8266</v>
      </c>
      <c r="AD3329"/>
      <c r="AE3329"/>
    </row>
    <row r="3330" spans="1:31" x14ac:dyDescent="0.25">
      <c r="A3330" s="28" t="s">
        <v>13761</v>
      </c>
      <c r="B3330" s="1"/>
      <c r="F3330" s="224"/>
      <c r="G3330" s="224"/>
      <c r="H3330" s="224"/>
      <c r="I3330" s="224"/>
      <c r="J3330" s="224"/>
      <c r="K3330" s="224"/>
      <c r="L3330" s="224"/>
      <c r="M3330" s="133"/>
      <c r="V3330" s="3" t="s">
        <v>3341</v>
      </c>
      <c r="W3330" s="4">
        <v>8268</v>
      </c>
      <c r="AD3330"/>
      <c r="AE3330"/>
    </row>
    <row r="3331" spans="1:31" x14ac:dyDescent="0.25">
      <c r="A3331" s="28" t="s">
        <v>13762</v>
      </c>
      <c r="B3331" s="1"/>
      <c r="F3331" s="224"/>
      <c r="G3331" s="224"/>
      <c r="H3331" s="224"/>
      <c r="I3331" s="224"/>
      <c r="J3331" s="224"/>
      <c r="K3331" s="224"/>
      <c r="L3331" s="224"/>
      <c r="M3331" s="133"/>
      <c r="V3331" s="3" t="s">
        <v>3342</v>
      </c>
      <c r="W3331" s="4">
        <v>8268</v>
      </c>
      <c r="AD3331"/>
      <c r="AE3331"/>
    </row>
    <row r="3332" spans="1:31" x14ac:dyDescent="0.25">
      <c r="A3332" s="28" t="s">
        <v>13763</v>
      </c>
      <c r="B3332" s="1"/>
      <c r="F3332" s="224"/>
      <c r="G3332" s="224"/>
      <c r="H3332" s="224"/>
      <c r="I3332" s="224"/>
      <c r="J3332" s="224"/>
      <c r="K3332" s="224"/>
      <c r="L3332" s="224"/>
      <c r="M3332" s="133"/>
      <c r="V3332" s="3" t="s">
        <v>3343</v>
      </c>
      <c r="W3332" s="4">
        <v>8272</v>
      </c>
      <c r="AD3332"/>
      <c r="AE3332"/>
    </row>
    <row r="3333" spans="1:31" x14ac:dyDescent="0.25">
      <c r="A3333" s="28" t="s">
        <v>13764</v>
      </c>
      <c r="B3333" s="1"/>
      <c r="F3333" s="224"/>
      <c r="G3333" s="224"/>
      <c r="H3333" s="224"/>
      <c r="I3333" s="224"/>
      <c r="J3333" s="224"/>
      <c r="K3333" s="224"/>
      <c r="L3333" s="224"/>
      <c r="M3333" s="133"/>
      <c r="V3333" s="3" t="s">
        <v>3344</v>
      </c>
      <c r="W3333" s="4">
        <v>8270</v>
      </c>
      <c r="AD3333"/>
      <c r="AE3333"/>
    </row>
    <row r="3334" spans="1:31" x14ac:dyDescent="0.25">
      <c r="A3334" s="28" t="s">
        <v>13765</v>
      </c>
      <c r="B3334" s="1"/>
      <c r="F3334" s="224"/>
      <c r="G3334" s="224"/>
      <c r="H3334" s="224"/>
      <c r="I3334" s="224"/>
      <c r="J3334" s="224"/>
      <c r="K3334" s="224"/>
      <c r="L3334" s="224"/>
      <c r="M3334" s="133"/>
      <c r="V3334" s="3" t="s">
        <v>3345</v>
      </c>
      <c r="W3334" s="4">
        <v>8280</v>
      </c>
      <c r="AD3334"/>
      <c r="AE3334"/>
    </row>
    <row r="3335" spans="1:31" x14ac:dyDescent="0.25">
      <c r="A3335" s="28" t="s">
        <v>13766</v>
      </c>
      <c r="B3335" s="1"/>
      <c r="F3335" s="224"/>
      <c r="G3335" s="224"/>
      <c r="H3335" s="224"/>
      <c r="I3335" s="224"/>
      <c r="J3335" s="224"/>
      <c r="K3335" s="224"/>
      <c r="L3335" s="224"/>
      <c r="M3335" s="133"/>
      <c r="V3335" s="3" t="s">
        <v>3346</v>
      </c>
      <c r="W3335" s="4">
        <v>8278</v>
      </c>
      <c r="AD3335"/>
      <c r="AE3335"/>
    </row>
    <row r="3336" spans="1:31" x14ac:dyDescent="0.25">
      <c r="A3336" s="28" t="s">
        <v>13767</v>
      </c>
      <c r="B3336" s="1"/>
      <c r="F3336" s="224"/>
      <c r="G3336" s="224"/>
      <c r="H3336" s="224"/>
      <c r="I3336" s="224"/>
      <c r="J3336" s="224"/>
      <c r="K3336" s="224"/>
      <c r="L3336" s="224"/>
      <c r="M3336" s="133"/>
      <c r="V3336" s="3" t="s">
        <v>3347</v>
      </c>
      <c r="W3336" s="4">
        <v>8288</v>
      </c>
      <c r="AD3336"/>
      <c r="AE3336"/>
    </row>
    <row r="3337" spans="1:31" x14ac:dyDescent="0.25">
      <c r="A3337" s="28" t="s">
        <v>13768</v>
      </c>
      <c r="B3337" s="1"/>
      <c r="F3337" s="224"/>
      <c r="G3337" s="224"/>
      <c r="H3337" s="224"/>
      <c r="I3337" s="224"/>
      <c r="J3337" s="224"/>
      <c r="K3337" s="224"/>
      <c r="L3337" s="224"/>
      <c r="M3337" s="133"/>
      <c r="V3337" s="3" t="s">
        <v>3348</v>
      </c>
      <c r="W3337" s="4">
        <v>8288</v>
      </c>
      <c r="AD3337"/>
      <c r="AE3337"/>
    </row>
    <row r="3338" spans="1:31" x14ac:dyDescent="0.25">
      <c r="A3338" s="28" t="s">
        <v>13769</v>
      </c>
      <c r="B3338" s="1"/>
      <c r="F3338" s="224"/>
      <c r="G3338" s="224"/>
      <c r="H3338" s="224"/>
      <c r="I3338" s="224"/>
      <c r="J3338" s="224"/>
      <c r="K3338" s="224"/>
      <c r="L3338" s="224"/>
      <c r="M3338" s="133"/>
      <c r="V3338" s="3" t="s">
        <v>3349</v>
      </c>
      <c r="W3338" s="4">
        <v>8288</v>
      </c>
      <c r="AD3338"/>
      <c r="AE3338"/>
    </row>
    <row r="3339" spans="1:31" x14ac:dyDescent="0.25">
      <c r="A3339" s="28" t="s">
        <v>13770</v>
      </c>
      <c r="B3339" s="1"/>
      <c r="F3339" s="224"/>
      <c r="G3339" s="224"/>
      <c r="H3339" s="224"/>
      <c r="I3339" s="224"/>
      <c r="J3339" s="224"/>
      <c r="K3339" s="224"/>
      <c r="L3339" s="224"/>
      <c r="M3339" s="133"/>
      <c r="V3339" s="3" t="s">
        <v>3350</v>
      </c>
      <c r="W3339" s="4">
        <v>8294</v>
      </c>
      <c r="AD3339"/>
      <c r="AE3339"/>
    </row>
    <row r="3340" spans="1:31" x14ac:dyDescent="0.25">
      <c r="A3340" s="28" t="s">
        <v>13771</v>
      </c>
      <c r="B3340" s="1"/>
      <c r="F3340" s="224"/>
      <c r="G3340" s="224"/>
      <c r="H3340" s="224"/>
      <c r="I3340" s="224"/>
      <c r="J3340" s="224"/>
      <c r="K3340" s="224"/>
      <c r="L3340" s="224"/>
      <c r="M3340" s="133"/>
      <c r="V3340" s="3" t="s">
        <v>3351</v>
      </c>
      <c r="W3340" s="4">
        <v>8305</v>
      </c>
      <c r="AD3340"/>
      <c r="AE3340"/>
    </row>
    <row r="3341" spans="1:31" x14ac:dyDescent="0.25">
      <c r="A3341" s="28" t="s">
        <v>13772</v>
      </c>
      <c r="B3341" s="1"/>
      <c r="F3341" s="224"/>
      <c r="G3341" s="224"/>
      <c r="H3341" s="224"/>
      <c r="I3341" s="224"/>
      <c r="J3341" s="224"/>
      <c r="K3341" s="224"/>
      <c r="L3341" s="224"/>
      <c r="M3341" s="133"/>
      <c r="V3341" s="3" t="s">
        <v>3352</v>
      </c>
      <c r="W3341" s="4">
        <v>8311</v>
      </c>
      <c r="AD3341"/>
      <c r="AE3341"/>
    </row>
    <row r="3342" spans="1:31" x14ac:dyDescent="0.25">
      <c r="A3342" s="28" t="s">
        <v>13773</v>
      </c>
      <c r="B3342" s="1"/>
      <c r="F3342" s="224"/>
      <c r="G3342" s="224"/>
      <c r="H3342" s="224"/>
      <c r="I3342" s="224"/>
      <c r="J3342" s="224"/>
      <c r="K3342" s="224"/>
      <c r="L3342" s="224"/>
      <c r="M3342" s="133"/>
      <c r="V3342" s="3" t="s">
        <v>3353</v>
      </c>
      <c r="W3342" s="4">
        <v>8315</v>
      </c>
      <c r="AD3342"/>
      <c r="AE3342"/>
    </row>
    <row r="3343" spans="1:31" x14ac:dyDescent="0.25">
      <c r="A3343" s="28" t="s">
        <v>13774</v>
      </c>
      <c r="B3343" s="1"/>
      <c r="F3343" s="224"/>
      <c r="G3343" s="224"/>
      <c r="H3343" s="224"/>
      <c r="I3343" s="224"/>
      <c r="J3343" s="224"/>
      <c r="K3343" s="224"/>
      <c r="L3343" s="224"/>
      <c r="M3343" s="133"/>
      <c r="V3343" s="3" t="s">
        <v>3354</v>
      </c>
      <c r="W3343" s="4">
        <v>8330</v>
      </c>
      <c r="AD3343"/>
      <c r="AE3343"/>
    </row>
    <row r="3344" spans="1:31" x14ac:dyDescent="0.25">
      <c r="A3344" s="28" t="s">
        <v>13775</v>
      </c>
      <c r="B3344" s="1"/>
      <c r="F3344" s="224"/>
      <c r="G3344" s="224"/>
      <c r="H3344" s="224"/>
      <c r="I3344" s="224"/>
      <c r="J3344" s="224"/>
      <c r="K3344" s="224"/>
      <c r="L3344" s="224"/>
      <c r="M3344" s="133"/>
      <c r="V3344" s="3" t="s">
        <v>3355</v>
      </c>
      <c r="W3344" s="4">
        <v>8330</v>
      </c>
      <c r="AD3344"/>
      <c r="AE3344"/>
    </row>
    <row r="3345" spans="1:31" x14ac:dyDescent="0.25">
      <c r="A3345" s="28" t="s">
        <v>13776</v>
      </c>
      <c r="B3345" s="1"/>
      <c r="F3345" s="224"/>
      <c r="G3345" s="224"/>
      <c r="H3345" s="224"/>
      <c r="I3345" s="224"/>
      <c r="J3345" s="224"/>
      <c r="K3345" s="224"/>
      <c r="L3345" s="224"/>
      <c r="M3345" s="133"/>
      <c r="V3345" s="3" t="s">
        <v>3356</v>
      </c>
      <c r="W3345" s="4">
        <v>8340</v>
      </c>
      <c r="AD3345"/>
      <c r="AE3345"/>
    </row>
    <row r="3346" spans="1:31" x14ac:dyDescent="0.25">
      <c r="A3346" s="28" t="s">
        <v>13777</v>
      </c>
      <c r="B3346" s="1"/>
      <c r="F3346" s="224"/>
      <c r="G3346" s="224"/>
      <c r="H3346" s="224"/>
      <c r="I3346" s="224"/>
      <c r="J3346" s="224"/>
      <c r="K3346" s="224"/>
      <c r="L3346" s="224"/>
      <c r="M3346" s="133"/>
      <c r="V3346" s="3" t="s">
        <v>3357</v>
      </c>
      <c r="W3346" s="4">
        <v>8343</v>
      </c>
      <c r="AD3346"/>
      <c r="AE3346"/>
    </row>
    <row r="3347" spans="1:31" x14ac:dyDescent="0.25">
      <c r="A3347" s="28" t="s">
        <v>13778</v>
      </c>
      <c r="B3347" s="1"/>
      <c r="F3347" s="224"/>
      <c r="G3347" s="224"/>
      <c r="H3347" s="224"/>
      <c r="I3347" s="224"/>
      <c r="J3347" s="224"/>
      <c r="K3347" s="224"/>
      <c r="L3347" s="224"/>
      <c r="M3347" s="133"/>
      <c r="V3347" s="3" t="s">
        <v>3358</v>
      </c>
      <c r="W3347" s="4">
        <v>8349</v>
      </c>
      <c r="AD3347"/>
      <c r="AE3347"/>
    </row>
    <row r="3348" spans="1:31" x14ac:dyDescent="0.25">
      <c r="A3348" s="28" t="s">
        <v>13779</v>
      </c>
      <c r="B3348" s="1"/>
      <c r="F3348" s="224"/>
      <c r="G3348" s="224"/>
      <c r="H3348" s="224"/>
      <c r="I3348" s="224"/>
      <c r="J3348" s="224"/>
      <c r="K3348" s="224"/>
      <c r="L3348" s="224"/>
      <c r="M3348" s="133"/>
      <c r="V3348" s="3" t="s">
        <v>3359</v>
      </c>
      <c r="W3348" s="4">
        <v>8345</v>
      </c>
      <c r="AD3348"/>
      <c r="AE3348"/>
    </row>
    <row r="3349" spans="1:31" x14ac:dyDescent="0.25">
      <c r="A3349" s="28" t="s">
        <v>13780</v>
      </c>
      <c r="B3349" s="1"/>
      <c r="F3349" s="224"/>
      <c r="G3349" s="224"/>
      <c r="H3349" s="224"/>
      <c r="I3349" s="224"/>
      <c r="J3349" s="224"/>
      <c r="K3349" s="224"/>
      <c r="L3349" s="224"/>
      <c r="M3349" s="133"/>
      <c r="V3349" s="3" t="s">
        <v>3360</v>
      </c>
      <c r="W3349" s="4">
        <v>8343</v>
      </c>
      <c r="AD3349"/>
      <c r="AE3349"/>
    </row>
    <row r="3350" spans="1:31" x14ac:dyDescent="0.25">
      <c r="A3350" s="28" t="s">
        <v>13781</v>
      </c>
      <c r="B3350" s="1"/>
      <c r="F3350" s="224"/>
      <c r="G3350" s="224"/>
      <c r="H3350" s="224"/>
      <c r="I3350" s="224"/>
      <c r="J3350" s="224"/>
      <c r="K3350" s="224"/>
      <c r="L3350" s="224"/>
      <c r="M3350" s="133"/>
      <c r="V3350" s="3" t="s">
        <v>3361</v>
      </c>
      <c r="W3350" s="4">
        <v>8338</v>
      </c>
      <c r="AD3350"/>
      <c r="AE3350"/>
    </row>
    <row r="3351" spans="1:31" x14ac:dyDescent="0.25">
      <c r="A3351" s="28" t="s">
        <v>13782</v>
      </c>
      <c r="B3351" s="1"/>
      <c r="F3351" s="224"/>
      <c r="G3351" s="224"/>
      <c r="H3351" s="224"/>
      <c r="I3351" s="224"/>
      <c r="J3351" s="224"/>
      <c r="K3351" s="224"/>
      <c r="L3351" s="224"/>
      <c r="M3351" s="133"/>
      <c r="V3351" s="3" t="s">
        <v>3362</v>
      </c>
      <c r="W3351" s="4">
        <v>8338</v>
      </c>
      <c r="AD3351"/>
      <c r="AE3351"/>
    </row>
    <row r="3352" spans="1:31" x14ac:dyDescent="0.25">
      <c r="A3352" s="28" t="s">
        <v>13783</v>
      </c>
      <c r="B3352" s="1"/>
      <c r="F3352" s="224"/>
      <c r="G3352" s="224"/>
      <c r="H3352" s="224"/>
      <c r="I3352" s="224"/>
      <c r="J3352" s="224"/>
      <c r="K3352" s="224"/>
      <c r="L3352" s="224"/>
      <c r="M3352" s="133"/>
      <c r="V3352" s="3" t="s">
        <v>3363</v>
      </c>
      <c r="W3352" s="4">
        <v>8338</v>
      </c>
      <c r="AD3352"/>
      <c r="AE3352"/>
    </row>
    <row r="3353" spans="1:31" x14ac:dyDescent="0.25">
      <c r="A3353" s="28" t="s">
        <v>13784</v>
      </c>
      <c r="B3353" s="1"/>
      <c r="F3353" s="224"/>
      <c r="G3353" s="224"/>
      <c r="H3353" s="224"/>
      <c r="I3353" s="224"/>
      <c r="J3353" s="224"/>
      <c r="K3353" s="224"/>
      <c r="L3353" s="224"/>
      <c r="M3353" s="133"/>
      <c r="V3353" s="3" t="s">
        <v>3364</v>
      </c>
      <c r="W3353" s="4">
        <v>8336</v>
      </c>
      <c r="AD3353"/>
      <c r="AE3353"/>
    </row>
    <row r="3354" spans="1:31" x14ac:dyDescent="0.25">
      <c r="A3354" s="28" t="s">
        <v>13785</v>
      </c>
      <c r="B3354" s="1"/>
      <c r="F3354" s="224"/>
      <c r="G3354" s="224"/>
      <c r="H3354" s="224"/>
      <c r="I3354" s="224"/>
      <c r="J3354" s="224"/>
      <c r="K3354" s="224"/>
      <c r="L3354" s="224"/>
      <c r="M3354" s="133"/>
      <c r="V3354" s="3" t="s">
        <v>3365</v>
      </c>
      <c r="W3354" s="4">
        <v>8345</v>
      </c>
      <c r="AD3354"/>
      <c r="AE3354"/>
    </row>
    <row r="3355" spans="1:31" x14ac:dyDescent="0.25">
      <c r="A3355" s="28" t="s">
        <v>13786</v>
      </c>
      <c r="B3355" s="1"/>
      <c r="F3355" s="224"/>
      <c r="G3355" s="224"/>
      <c r="H3355" s="224"/>
      <c r="I3355" s="224"/>
      <c r="J3355" s="224"/>
      <c r="K3355" s="224"/>
      <c r="L3355" s="224"/>
      <c r="M3355" s="133"/>
      <c r="V3355" s="3" t="s">
        <v>3366</v>
      </c>
      <c r="W3355" s="4">
        <v>8350</v>
      </c>
      <c r="AD3355"/>
      <c r="AE3355"/>
    </row>
    <row r="3356" spans="1:31" x14ac:dyDescent="0.25">
      <c r="A3356" s="28" t="s">
        <v>13787</v>
      </c>
      <c r="B3356" s="1"/>
      <c r="F3356" s="224"/>
      <c r="G3356" s="224"/>
      <c r="H3356" s="224"/>
      <c r="I3356" s="224"/>
      <c r="J3356" s="224"/>
      <c r="K3356" s="224"/>
      <c r="L3356" s="224"/>
      <c r="M3356" s="133"/>
      <c r="V3356" s="3" t="s">
        <v>3367</v>
      </c>
      <c r="W3356" s="4">
        <v>8350</v>
      </c>
      <c r="AD3356"/>
      <c r="AE3356"/>
    </row>
    <row r="3357" spans="1:31" x14ac:dyDescent="0.25">
      <c r="A3357" s="28" t="s">
        <v>13788</v>
      </c>
      <c r="B3357" s="1"/>
      <c r="F3357" s="224"/>
      <c r="G3357" s="224"/>
      <c r="H3357" s="224"/>
      <c r="I3357" s="224"/>
      <c r="J3357" s="224"/>
      <c r="K3357" s="224"/>
      <c r="L3357" s="224"/>
      <c r="M3357" s="133"/>
      <c r="V3357" s="3" t="s">
        <v>3368</v>
      </c>
      <c r="W3357" s="4">
        <v>8350</v>
      </c>
      <c r="AD3357"/>
      <c r="AE3357"/>
    </row>
    <row r="3358" spans="1:31" x14ac:dyDescent="0.25">
      <c r="A3358" s="28" t="s">
        <v>13789</v>
      </c>
      <c r="B3358" s="1"/>
      <c r="F3358" s="224"/>
      <c r="G3358" s="224"/>
      <c r="H3358" s="224"/>
      <c r="I3358" s="224"/>
      <c r="J3358" s="224"/>
      <c r="K3358" s="224"/>
      <c r="L3358" s="224"/>
      <c r="M3358" s="133"/>
      <c r="V3358" s="3" t="s">
        <v>3369</v>
      </c>
      <c r="W3358" s="4">
        <v>8350</v>
      </c>
      <c r="AD3358"/>
      <c r="AE3358"/>
    </row>
    <row r="3359" spans="1:31" x14ac:dyDescent="0.25">
      <c r="A3359" s="28" t="s">
        <v>13790</v>
      </c>
      <c r="B3359" s="1"/>
      <c r="F3359" s="224"/>
      <c r="G3359" s="224"/>
      <c r="H3359" s="224"/>
      <c r="I3359" s="224"/>
      <c r="J3359" s="224"/>
      <c r="K3359" s="224"/>
      <c r="L3359" s="224"/>
      <c r="M3359" s="133"/>
      <c r="V3359" s="3" t="s">
        <v>3370</v>
      </c>
      <c r="W3359" s="4">
        <v>8350</v>
      </c>
      <c r="AD3359"/>
      <c r="AE3359"/>
    </row>
    <row r="3360" spans="1:31" x14ac:dyDescent="0.25">
      <c r="A3360" s="28" t="s">
        <v>13791</v>
      </c>
      <c r="B3360" s="1"/>
      <c r="F3360" s="224"/>
      <c r="G3360" s="224"/>
      <c r="H3360" s="224"/>
      <c r="I3360" s="224"/>
      <c r="J3360" s="224"/>
      <c r="K3360" s="224"/>
      <c r="L3360" s="224"/>
      <c r="M3360" s="133"/>
      <c r="V3360" s="3" t="s">
        <v>3371</v>
      </c>
      <c r="W3360" s="4">
        <v>8347</v>
      </c>
      <c r="AD3360"/>
      <c r="AE3360"/>
    </row>
    <row r="3361" spans="1:31" x14ac:dyDescent="0.25">
      <c r="A3361" s="28" t="s">
        <v>13792</v>
      </c>
      <c r="B3361" s="1"/>
      <c r="F3361" s="224"/>
      <c r="G3361" s="224"/>
      <c r="H3361" s="224"/>
      <c r="I3361" s="224"/>
      <c r="J3361" s="224"/>
      <c r="K3361" s="224"/>
      <c r="L3361" s="224"/>
      <c r="M3361" s="133"/>
      <c r="V3361" s="3" t="s">
        <v>3372</v>
      </c>
      <c r="W3361" s="4">
        <v>8345</v>
      </c>
      <c r="AD3361"/>
      <c r="AE3361"/>
    </row>
    <row r="3362" spans="1:31" x14ac:dyDescent="0.25">
      <c r="A3362" s="28" t="s">
        <v>13793</v>
      </c>
      <c r="B3362" s="1"/>
      <c r="F3362" s="224"/>
      <c r="G3362" s="224"/>
      <c r="H3362" s="224"/>
      <c r="I3362" s="224"/>
      <c r="J3362" s="224"/>
      <c r="K3362" s="224"/>
      <c r="L3362" s="224"/>
      <c r="M3362" s="133"/>
      <c r="V3362" s="3" t="s">
        <v>3373</v>
      </c>
      <c r="W3362" s="4">
        <v>8345</v>
      </c>
      <c r="AD3362"/>
      <c r="AE3362"/>
    </row>
    <row r="3363" spans="1:31" x14ac:dyDescent="0.25">
      <c r="A3363" s="28" t="s">
        <v>13794</v>
      </c>
      <c r="B3363" s="1"/>
      <c r="F3363" s="224"/>
      <c r="G3363" s="224"/>
      <c r="H3363" s="224"/>
      <c r="I3363" s="224"/>
      <c r="J3363" s="224"/>
      <c r="K3363" s="224"/>
      <c r="L3363" s="224"/>
      <c r="M3363" s="133"/>
      <c r="V3363" s="3" t="s">
        <v>3374</v>
      </c>
      <c r="W3363" s="4">
        <v>8340</v>
      </c>
      <c r="AD3363"/>
      <c r="AE3363"/>
    </row>
    <row r="3364" spans="1:31" x14ac:dyDescent="0.25">
      <c r="A3364" s="28" t="s">
        <v>13795</v>
      </c>
      <c r="B3364" s="1"/>
      <c r="F3364" s="224"/>
      <c r="G3364" s="224"/>
      <c r="H3364" s="224"/>
      <c r="I3364" s="224"/>
      <c r="J3364" s="224"/>
      <c r="K3364" s="224"/>
      <c r="L3364" s="224"/>
      <c r="M3364" s="133"/>
      <c r="V3364" s="3" t="s">
        <v>3375</v>
      </c>
      <c r="W3364" s="4">
        <v>8337</v>
      </c>
      <c r="AD3364"/>
      <c r="AE3364"/>
    </row>
    <row r="3365" spans="1:31" x14ac:dyDescent="0.25">
      <c r="A3365" s="28" t="s">
        <v>13796</v>
      </c>
      <c r="B3365" s="1"/>
      <c r="F3365" s="224"/>
      <c r="G3365" s="224"/>
      <c r="H3365" s="224"/>
      <c r="I3365" s="224"/>
      <c r="J3365" s="224"/>
      <c r="K3365" s="224"/>
      <c r="L3365" s="224"/>
      <c r="M3365" s="133"/>
      <c r="V3365" s="3" t="s">
        <v>3376</v>
      </c>
      <c r="W3365" s="4">
        <v>8337</v>
      </c>
      <c r="AD3365"/>
      <c r="AE3365"/>
    </row>
    <row r="3366" spans="1:31" x14ac:dyDescent="0.25">
      <c r="A3366" s="28" t="s">
        <v>13797</v>
      </c>
      <c r="B3366" s="1"/>
      <c r="F3366" s="224"/>
      <c r="G3366" s="224"/>
      <c r="H3366" s="224"/>
      <c r="I3366" s="224"/>
      <c r="J3366" s="224"/>
      <c r="K3366" s="224"/>
      <c r="L3366" s="224"/>
      <c r="M3366" s="133"/>
      <c r="V3366" s="3" t="s">
        <v>3377</v>
      </c>
      <c r="W3366" s="4">
        <v>8337</v>
      </c>
      <c r="AD3366"/>
      <c r="AE3366"/>
    </row>
    <row r="3367" spans="1:31" x14ac:dyDescent="0.25">
      <c r="A3367" s="28" t="s">
        <v>13798</v>
      </c>
      <c r="B3367" s="1"/>
      <c r="F3367" s="224"/>
      <c r="G3367" s="224"/>
      <c r="H3367" s="224"/>
      <c r="I3367" s="224"/>
      <c r="J3367" s="224"/>
      <c r="K3367" s="224"/>
      <c r="L3367" s="224"/>
      <c r="M3367" s="133"/>
      <c r="V3367" s="3" t="s">
        <v>3378</v>
      </c>
      <c r="W3367" s="4">
        <v>8337</v>
      </c>
      <c r="AD3367"/>
      <c r="AE3367"/>
    </row>
    <row r="3368" spans="1:31" x14ac:dyDescent="0.25">
      <c r="A3368" s="28" t="s">
        <v>13799</v>
      </c>
      <c r="B3368" s="1"/>
      <c r="F3368" s="224"/>
      <c r="G3368" s="224"/>
      <c r="H3368" s="224"/>
      <c r="I3368" s="224"/>
      <c r="J3368" s="224"/>
      <c r="K3368" s="224"/>
      <c r="L3368" s="224"/>
      <c r="M3368" s="133"/>
      <c r="V3368" s="3" t="s">
        <v>3379</v>
      </c>
      <c r="W3368" s="4">
        <v>8335</v>
      </c>
      <c r="AD3368"/>
      <c r="AE3368"/>
    </row>
    <row r="3369" spans="1:31" x14ac:dyDescent="0.25">
      <c r="A3369" s="28" t="s">
        <v>13800</v>
      </c>
      <c r="B3369" s="1"/>
      <c r="F3369" s="224"/>
      <c r="G3369" s="224"/>
      <c r="H3369" s="224"/>
      <c r="I3369" s="224"/>
      <c r="J3369" s="224"/>
      <c r="K3369" s="224"/>
      <c r="L3369" s="224"/>
      <c r="M3369" s="133"/>
      <c r="V3369" s="3" t="s">
        <v>3380</v>
      </c>
      <c r="W3369" s="4">
        <v>8335</v>
      </c>
      <c r="AD3369"/>
      <c r="AE3369"/>
    </row>
    <row r="3370" spans="1:31" x14ac:dyDescent="0.25">
      <c r="A3370" s="28" t="s">
        <v>13801</v>
      </c>
      <c r="B3370" s="1"/>
      <c r="F3370" s="224"/>
      <c r="G3370" s="224"/>
      <c r="H3370" s="224"/>
      <c r="I3370" s="224"/>
      <c r="J3370" s="224"/>
      <c r="K3370" s="224"/>
      <c r="L3370" s="224"/>
      <c r="M3370" s="133"/>
      <c r="V3370" s="3" t="s">
        <v>3381</v>
      </c>
      <c r="W3370" s="4">
        <v>8335</v>
      </c>
      <c r="AD3370"/>
      <c r="AE3370"/>
    </row>
    <row r="3371" spans="1:31" x14ac:dyDescent="0.25">
      <c r="A3371" s="28" t="s">
        <v>13802</v>
      </c>
      <c r="B3371" s="1"/>
      <c r="F3371" s="224"/>
      <c r="G3371" s="224"/>
      <c r="H3371" s="224"/>
      <c r="I3371" s="224"/>
      <c r="J3371" s="224"/>
      <c r="K3371" s="224"/>
      <c r="L3371" s="224"/>
      <c r="M3371" s="133"/>
      <c r="V3371" s="3" t="s">
        <v>3382</v>
      </c>
      <c r="W3371" s="4">
        <v>8333</v>
      </c>
      <c r="AD3371"/>
      <c r="AE3371"/>
    </row>
    <row r="3372" spans="1:31" x14ac:dyDescent="0.25">
      <c r="A3372" s="28" t="s">
        <v>13803</v>
      </c>
      <c r="B3372" s="1"/>
      <c r="F3372" s="224"/>
      <c r="G3372" s="224"/>
      <c r="H3372" s="224"/>
      <c r="I3372" s="224"/>
      <c r="J3372" s="224"/>
      <c r="K3372" s="224"/>
      <c r="L3372" s="224"/>
      <c r="M3372" s="133"/>
      <c r="V3372" s="3" t="s">
        <v>3383</v>
      </c>
      <c r="W3372" s="4">
        <v>8333</v>
      </c>
      <c r="AD3372"/>
      <c r="AE3372"/>
    </row>
    <row r="3373" spans="1:31" x14ac:dyDescent="0.25">
      <c r="A3373" s="28" t="s">
        <v>13804</v>
      </c>
      <c r="B3373" s="1"/>
      <c r="F3373" s="224"/>
      <c r="G3373" s="224"/>
      <c r="H3373" s="224"/>
      <c r="I3373" s="224"/>
      <c r="J3373" s="224"/>
      <c r="K3373" s="224"/>
      <c r="L3373" s="224"/>
      <c r="M3373" s="133"/>
      <c r="V3373" s="3" t="s">
        <v>3384</v>
      </c>
      <c r="W3373" s="4">
        <v>8335</v>
      </c>
      <c r="AD3373"/>
      <c r="AE3373"/>
    </row>
    <row r="3374" spans="1:31" x14ac:dyDescent="0.25">
      <c r="A3374" s="28" t="s">
        <v>13805</v>
      </c>
      <c r="B3374" s="1"/>
      <c r="F3374" s="224"/>
      <c r="G3374" s="224"/>
      <c r="H3374" s="224"/>
      <c r="I3374" s="224"/>
      <c r="J3374" s="224"/>
      <c r="K3374" s="224"/>
      <c r="L3374" s="224"/>
      <c r="M3374" s="133"/>
      <c r="V3374" s="3" t="s">
        <v>3385</v>
      </c>
      <c r="W3374" s="4">
        <v>8334</v>
      </c>
      <c r="AD3374"/>
      <c r="AE3374"/>
    </row>
    <row r="3375" spans="1:31" x14ac:dyDescent="0.25">
      <c r="A3375" s="28" t="s">
        <v>13806</v>
      </c>
      <c r="B3375" s="1"/>
      <c r="F3375" s="224"/>
      <c r="G3375" s="224"/>
      <c r="H3375" s="224"/>
      <c r="I3375" s="224"/>
      <c r="J3375" s="224"/>
      <c r="K3375" s="224"/>
      <c r="L3375" s="224"/>
      <c r="M3375" s="133"/>
      <c r="V3375" s="3" t="s">
        <v>3386</v>
      </c>
      <c r="W3375" s="4">
        <v>8333</v>
      </c>
      <c r="AD3375"/>
      <c r="AE3375"/>
    </row>
    <row r="3376" spans="1:31" x14ac:dyDescent="0.25">
      <c r="A3376" s="28" t="s">
        <v>13807</v>
      </c>
      <c r="B3376" s="1"/>
      <c r="F3376" s="224"/>
      <c r="G3376" s="224"/>
      <c r="H3376" s="224"/>
      <c r="I3376" s="224"/>
      <c r="J3376" s="224"/>
      <c r="K3376" s="224"/>
      <c r="L3376" s="224"/>
      <c r="M3376" s="133"/>
      <c r="V3376" s="3" t="s">
        <v>3387</v>
      </c>
      <c r="W3376" s="4">
        <v>8333</v>
      </c>
      <c r="AD3376"/>
      <c r="AE3376"/>
    </row>
    <row r="3377" spans="1:31" x14ac:dyDescent="0.25">
      <c r="A3377" s="28" t="s">
        <v>13808</v>
      </c>
      <c r="B3377" s="1"/>
      <c r="F3377" s="224"/>
      <c r="G3377" s="224"/>
      <c r="H3377" s="224"/>
      <c r="I3377" s="224"/>
      <c r="J3377" s="224"/>
      <c r="K3377" s="224"/>
      <c r="L3377" s="224"/>
      <c r="M3377" s="133"/>
      <c r="V3377" s="3" t="s">
        <v>3388</v>
      </c>
      <c r="W3377" s="4">
        <v>8333</v>
      </c>
      <c r="AD3377"/>
      <c r="AE3377"/>
    </row>
    <row r="3378" spans="1:31" x14ac:dyDescent="0.25">
      <c r="A3378" s="28" t="s">
        <v>13809</v>
      </c>
      <c r="B3378" s="1"/>
      <c r="F3378" s="224"/>
      <c r="G3378" s="224"/>
      <c r="H3378" s="224"/>
      <c r="I3378" s="224"/>
      <c r="J3378" s="224"/>
      <c r="K3378" s="224"/>
      <c r="L3378" s="224"/>
      <c r="M3378" s="133"/>
      <c r="V3378" s="3" t="s">
        <v>3389</v>
      </c>
      <c r="W3378" s="4">
        <v>8335</v>
      </c>
      <c r="AD3378"/>
      <c r="AE3378"/>
    </row>
    <row r="3379" spans="1:31" x14ac:dyDescent="0.25">
      <c r="A3379" s="28" t="s">
        <v>13810</v>
      </c>
      <c r="B3379" s="1"/>
      <c r="F3379" s="224"/>
      <c r="G3379" s="224"/>
      <c r="H3379" s="224"/>
      <c r="I3379" s="224"/>
      <c r="J3379" s="224"/>
      <c r="K3379" s="224"/>
      <c r="L3379" s="224"/>
      <c r="M3379" s="133"/>
      <c r="V3379" s="3" t="s">
        <v>3390</v>
      </c>
      <c r="W3379" s="4">
        <v>8335</v>
      </c>
      <c r="AD3379"/>
      <c r="AE3379"/>
    </row>
    <row r="3380" spans="1:31" x14ac:dyDescent="0.25">
      <c r="A3380" s="28" t="s">
        <v>13811</v>
      </c>
      <c r="B3380" s="1"/>
      <c r="F3380" s="224"/>
      <c r="G3380" s="224"/>
      <c r="H3380" s="224"/>
      <c r="I3380" s="224"/>
      <c r="J3380" s="224"/>
      <c r="K3380" s="224"/>
      <c r="L3380" s="224"/>
      <c r="M3380" s="133"/>
      <c r="V3380" s="3" t="s">
        <v>3391</v>
      </c>
      <c r="W3380" s="4">
        <v>8335</v>
      </c>
      <c r="AD3380"/>
      <c r="AE3380"/>
    </row>
    <row r="3381" spans="1:31" x14ac:dyDescent="0.25">
      <c r="A3381" s="28" t="s">
        <v>13812</v>
      </c>
      <c r="B3381" s="1"/>
      <c r="F3381" s="224"/>
      <c r="G3381" s="224"/>
      <c r="H3381" s="224"/>
      <c r="I3381" s="224"/>
      <c r="J3381" s="224"/>
      <c r="K3381" s="224"/>
      <c r="L3381" s="224"/>
      <c r="M3381" s="133"/>
      <c r="V3381" s="3" t="s">
        <v>3392</v>
      </c>
      <c r="W3381" s="4">
        <v>8338</v>
      </c>
      <c r="AD3381"/>
      <c r="AE3381"/>
    </row>
    <row r="3382" spans="1:31" x14ac:dyDescent="0.25">
      <c r="A3382" s="28" t="s">
        <v>13813</v>
      </c>
      <c r="B3382" s="1"/>
      <c r="F3382" s="224"/>
      <c r="G3382" s="224"/>
      <c r="H3382" s="224"/>
      <c r="I3382" s="224"/>
      <c r="J3382" s="224"/>
      <c r="K3382" s="224"/>
      <c r="L3382" s="224"/>
      <c r="M3382" s="133"/>
      <c r="V3382" s="3" t="s">
        <v>3393</v>
      </c>
      <c r="W3382" s="4">
        <v>8333</v>
      </c>
      <c r="AD3382"/>
      <c r="AE3382"/>
    </row>
    <row r="3383" spans="1:31" x14ac:dyDescent="0.25">
      <c r="A3383" s="28" t="s">
        <v>13814</v>
      </c>
      <c r="B3383" s="1"/>
      <c r="F3383" s="224"/>
      <c r="G3383" s="224"/>
      <c r="H3383" s="224"/>
      <c r="I3383" s="224"/>
      <c r="J3383" s="224"/>
      <c r="K3383" s="224"/>
      <c r="L3383" s="224"/>
      <c r="M3383" s="133"/>
      <c r="V3383" s="3" t="s">
        <v>3394</v>
      </c>
      <c r="W3383" s="4">
        <v>8331</v>
      </c>
      <c r="AD3383"/>
      <c r="AE3383"/>
    </row>
    <row r="3384" spans="1:31" x14ac:dyDescent="0.25">
      <c r="A3384" s="28" t="s">
        <v>13815</v>
      </c>
      <c r="B3384" s="1"/>
      <c r="F3384" s="224"/>
      <c r="G3384" s="224"/>
      <c r="H3384" s="224"/>
      <c r="I3384" s="224"/>
      <c r="J3384" s="224"/>
      <c r="K3384" s="224"/>
      <c r="L3384" s="224"/>
      <c r="M3384" s="133"/>
      <c r="V3384" s="3" t="s">
        <v>3395</v>
      </c>
      <c r="W3384" s="4">
        <v>8329</v>
      </c>
      <c r="AD3384"/>
      <c r="AE3384"/>
    </row>
    <row r="3385" spans="1:31" x14ac:dyDescent="0.25">
      <c r="A3385" s="28" t="s">
        <v>13816</v>
      </c>
      <c r="B3385" s="1"/>
      <c r="F3385" s="224"/>
      <c r="G3385" s="224"/>
      <c r="H3385" s="224"/>
      <c r="I3385" s="224"/>
      <c r="J3385" s="224"/>
      <c r="K3385" s="224"/>
      <c r="L3385" s="224"/>
      <c r="M3385" s="133"/>
      <c r="V3385" s="3" t="s">
        <v>3396</v>
      </c>
      <c r="W3385" s="4">
        <v>8334</v>
      </c>
      <c r="AD3385"/>
      <c r="AE3385"/>
    </row>
    <row r="3386" spans="1:31" x14ac:dyDescent="0.25">
      <c r="A3386" s="28" t="s">
        <v>13817</v>
      </c>
      <c r="B3386" s="1"/>
      <c r="F3386" s="224"/>
      <c r="G3386" s="224"/>
      <c r="H3386" s="224"/>
      <c r="I3386" s="224"/>
      <c r="J3386" s="224"/>
      <c r="K3386" s="224"/>
      <c r="L3386" s="224"/>
      <c r="M3386" s="133"/>
      <c r="V3386" s="3" t="s">
        <v>3397</v>
      </c>
      <c r="W3386" s="4">
        <v>8334</v>
      </c>
      <c r="AD3386"/>
      <c r="AE3386"/>
    </row>
    <row r="3387" spans="1:31" x14ac:dyDescent="0.25">
      <c r="A3387" s="28" t="s">
        <v>13818</v>
      </c>
      <c r="B3387" s="1"/>
      <c r="F3387" s="224"/>
      <c r="G3387" s="224"/>
      <c r="H3387" s="224"/>
      <c r="I3387" s="224"/>
      <c r="J3387" s="224"/>
      <c r="K3387" s="224"/>
      <c r="L3387" s="224"/>
      <c r="M3387" s="133"/>
      <c r="V3387" s="3" t="s">
        <v>3398</v>
      </c>
      <c r="W3387" s="4">
        <v>8337</v>
      </c>
      <c r="AD3387"/>
      <c r="AE3387"/>
    </row>
    <row r="3388" spans="1:31" x14ac:dyDescent="0.25">
      <c r="A3388" s="28" t="s">
        <v>13819</v>
      </c>
      <c r="B3388" s="1"/>
      <c r="F3388" s="224"/>
      <c r="G3388" s="224"/>
      <c r="H3388" s="224"/>
      <c r="I3388" s="224"/>
      <c r="J3388" s="224"/>
      <c r="K3388" s="224"/>
      <c r="L3388" s="224"/>
      <c r="M3388" s="133"/>
      <c r="V3388" s="3" t="s">
        <v>3399</v>
      </c>
      <c r="W3388" s="4">
        <v>8339</v>
      </c>
      <c r="AD3388"/>
      <c r="AE3388"/>
    </row>
    <row r="3389" spans="1:31" x14ac:dyDescent="0.25">
      <c r="A3389" s="28" t="s">
        <v>13820</v>
      </c>
      <c r="B3389" s="1"/>
      <c r="F3389" s="224"/>
      <c r="G3389" s="224"/>
      <c r="H3389" s="224"/>
      <c r="I3389" s="224"/>
      <c r="J3389" s="224"/>
      <c r="K3389" s="224"/>
      <c r="L3389" s="224"/>
      <c r="M3389" s="133"/>
      <c r="V3389" s="3" t="s">
        <v>3400</v>
      </c>
      <c r="W3389" s="4">
        <v>8338</v>
      </c>
      <c r="AD3389"/>
      <c r="AE3389"/>
    </row>
    <row r="3390" spans="1:31" x14ac:dyDescent="0.25">
      <c r="A3390" s="28" t="s">
        <v>13821</v>
      </c>
      <c r="B3390" s="1"/>
      <c r="F3390" s="224"/>
      <c r="G3390" s="224"/>
      <c r="H3390" s="224"/>
      <c r="I3390" s="224"/>
      <c r="J3390" s="224"/>
      <c r="K3390" s="224"/>
      <c r="L3390" s="224"/>
      <c r="M3390" s="133"/>
      <c r="V3390" s="3" t="s">
        <v>3401</v>
      </c>
      <c r="W3390" s="4">
        <v>8337</v>
      </c>
      <c r="AD3390"/>
      <c r="AE3390"/>
    </row>
    <row r="3391" spans="1:31" x14ac:dyDescent="0.25">
      <c r="A3391" s="28" t="s">
        <v>13822</v>
      </c>
      <c r="B3391" s="1"/>
      <c r="F3391" s="224"/>
      <c r="G3391" s="224"/>
      <c r="H3391" s="224"/>
      <c r="I3391" s="224"/>
      <c r="J3391" s="224"/>
      <c r="K3391" s="224"/>
      <c r="L3391" s="224"/>
      <c r="M3391" s="133"/>
      <c r="V3391" s="3" t="s">
        <v>3402</v>
      </c>
      <c r="W3391" s="4">
        <v>8335</v>
      </c>
      <c r="AD3391"/>
      <c r="AE3391"/>
    </row>
    <row r="3392" spans="1:31" x14ac:dyDescent="0.25">
      <c r="A3392" s="28" t="s">
        <v>13823</v>
      </c>
      <c r="B3392" s="1"/>
      <c r="F3392" s="224"/>
      <c r="G3392" s="224"/>
      <c r="H3392" s="224"/>
      <c r="I3392" s="224"/>
      <c r="J3392" s="224"/>
      <c r="K3392" s="224"/>
      <c r="L3392" s="224"/>
      <c r="M3392" s="133"/>
      <c r="V3392" s="3" t="s">
        <v>3403</v>
      </c>
      <c r="W3392" s="4">
        <v>8337</v>
      </c>
      <c r="AD3392"/>
      <c r="AE3392"/>
    </row>
    <row r="3393" spans="1:31" x14ac:dyDescent="0.25">
      <c r="A3393" s="28" t="s">
        <v>13824</v>
      </c>
      <c r="B3393" s="1"/>
      <c r="F3393" s="224"/>
      <c r="G3393" s="224"/>
      <c r="H3393" s="224"/>
      <c r="I3393" s="224"/>
      <c r="J3393" s="224"/>
      <c r="K3393" s="224"/>
      <c r="L3393" s="224"/>
      <c r="M3393" s="133"/>
      <c r="V3393" s="3" t="s">
        <v>3404</v>
      </c>
      <c r="W3393" s="4">
        <v>8337</v>
      </c>
      <c r="AD3393"/>
      <c r="AE3393"/>
    </row>
    <row r="3394" spans="1:31" x14ac:dyDescent="0.25">
      <c r="A3394" s="28" t="s">
        <v>13825</v>
      </c>
      <c r="B3394" s="1"/>
      <c r="F3394" s="224"/>
      <c r="G3394" s="224"/>
      <c r="H3394" s="224"/>
      <c r="I3394" s="224"/>
      <c r="J3394" s="224"/>
      <c r="K3394" s="224"/>
      <c r="L3394" s="224"/>
      <c r="M3394" s="133"/>
      <c r="V3394" s="3" t="s">
        <v>3405</v>
      </c>
      <c r="W3394" s="4">
        <v>8337</v>
      </c>
      <c r="AD3394"/>
      <c r="AE3394"/>
    </row>
    <row r="3395" spans="1:31" x14ac:dyDescent="0.25">
      <c r="A3395" s="28" t="s">
        <v>13826</v>
      </c>
      <c r="B3395" s="1"/>
      <c r="F3395" s="224"/>
      <c r="G3395" s="224"/>
      <c r="H3395" s="224"/>
      <c r="I3395" s="224"/>
      <c r="J3395" s="224"/>
      <c r="K3395" s="224"/>
      <c r="L3395" s="224"/>
      <c r="M3395" s="133"/>
      <c r="V3395" s="3" t="s">
        <v>3406</v>
      </c>
      <c r="W3395" s="4">
        <v>8340</v>
      </c>
      <c r="AD3395"/>
      <c r="AE3395"/>
    </row>
    <row r="3396" spans="1:31" x14ac:dyDescent="0.25">
      <c r="A3396" s="28" t="s">
        <v>13827</v>
      </c>
      <c r="B3396" s="1"/>
      <c r="F3396" s="224"/>
      <c r="G3396" s="224"/>
      <c r="H3396" s="224"/>
      <c r="I3396" s="224"/>
      <c r="J3396" s="224"/>
      <c r="K3396" s="224"/>
      <c r="L3396" s="224"/>
      <c r="M3396" s="133"/>
      <c r="V3396" s="3" t="s">
        <v>3407</v>
      </c>
      <c r="W3396" s="4">
        <v>8345</v>
      </c>
      <c r="AD3396"/>
      <c r="AE3396"/>
    </row>
    <row r="3397" spans="1:31" x14ac:dyDescent="0.25">
      <c r="A3397" s="28" t="s">
        <v>13828</v>
      </c>
      <c r="B3397" s="1"/>
      <c r="F3397" s="224"/>
      <c r="G3397" s="224"/>
      <c r="H3397" s="224"/>
      <c r="I3397" s="224"/>
      <c r="J3397" s="224"/>
      <c r="K3397" s="224"/>
      <c r="L3397" s="224"/>
      <c r="M3397" s="133"/>
      <c r="V3397" s="3" t="s">
        <v>3408</v>
      </c>
      <c r="W3397" s="4">
        <v>8344</v>
      </c>
      <c r="AD3397"/>
      <c r="AE3397"/>
    </row>
    <row r="3398" spans="1:31" x14ac:dyDescent="0.25">
      <c r="A3398" s="28" t="s">
        <v>13829</v>
      </c>
      <c r="B3398" s="1"/>
      <c r="F3398" s="224"/>
      <c r="G3398" s="224"/>
      <c r="H3398" s="224"/>
      <c r="I3398" s="224"/>
      <c r="J3398" s="224"/>
      <c r="K3398" s="224"/>
      <c r="L3398" s="224"/>
      <c r="M3398" s="133"/>
      <c r="V3398" s="3" t="s">
        <v>3409</v>
      </c>
      <c r="W3398" s="4">
        <v>8346</v>
      </c>
      <c r="AD3398"/>
      <c r="AE3398"/>
    </row>
    <row r="3399" spans="1:31" x14ac:dyDescent="0.25">
      <c r="A3399" s="28" t="s">
        <v>13830</v>
      </c>
      <c r="B3399" s="1"/>
      <c r="F3399" s="224"/>
      <c r="G3399" s="224"/>
      <c r="H3399" s="224"/>
      <c r="I3399" s="224"/>
      <c r="J3399" s="224"/>
      <c r="K3399" s="224"/>
      <c r="L3399" s="224"/>
      <c r="M3399" s="133"/>
      <c r="V3399" s="3" t="s">
        <v>3410</v>
      </c>
      <c r="W3399" s="4">
        <v>8344</v>
      </c>
      <c r="AD3399"/>
      <c r="AE3399"/>
    </row>
    <row r="3400" spans="1:31" x14ac:dyDescent="0.25">
      <c r="A3400" s="28" t="s">
        <v>13831</v>
      </c>
      <c r="B3400" s="1"/>
      <c r="F3400" s="224"/>
      <c r="G3400" s="224"/>
      <c r="H3400" s="224"/>
      <c r="I3400" s="224"/>
      <c r="J3400" s="224"/>
      <c r="K3400" s="224"/>
      <c r="L3400" s="224"/>
      <c r="M3400" s="133"/>
      <c r="V3400" s="3" t="s">
        <v>3411</v>
      </c>
      <c r="W3400" s="4">
        <v>8344</v>
      </c>
      <c r="AD3400"/>
      <c r="AE3400"/>
    </row>
    <row r="3401" spans="1:31" x14ac:dyDescent="0.25">
      <c r="A3401" s="28" t="s">
        <v>13832</v>
      </c>
      <c r="B3401" s="1"/>
      <c r="F3401" s="224"/>
      <c r="G3401" s="224"/>
      <c r="H3401" s="224"/>
      <c r="I3401" s="224"/>
      <c r="J3401" s="224"/>
      <c r="K3401" s="224"/>
      <c r="L3401" s="224"/>
      <c r="M3401" s="133"/>
      <c r="V3401" s="3" t="s">
        <v>3412</v>
      </c>
      <c r="W3401" s="4">
        <v>8344</v>
      </c>
      <c r="AD3401"/>
      <c r="AE3401"/>
    </row>
    <row r="3402" spans="1:31" x14ac:dyDescent="0.25">
      <c r="A3402" s="28" t="s">
        <v>13833</v>
      </c>
      <c r="B3402" s="1"/>
      <c r="F3402" s="224"/>
      <c r="G3402" s="224"/>
      <c r="H3402" s="224"/>
      <c r="I3402" s="224"/>
      <c r="J3402" s="224"/>
      <c r="K3402" s="224"/>
      <c r="L3402" s="224"/>
      <c r="M3402" s="133"/>
      <c r="V3402" s="3" t="s">
        <v>3413</v>
      </c>
      <c r="W3402" s="4">
        <v>8349</v>
      </c>
      <c r="AD3402"/>
      <c r="AE3402"/>
    </row>
    <row r="3403" spans="1:31" x14ac:dyDescent="0.25">
      <c r="A3403" s="28" t="s">
        <v>13834</v>
      </c>
      <c r="B3403" s="1"/>
      <c r="F3403" s="224"/>
      <c r="G3403" s="224"/>
      <c r="H3403" s="224"/>
      <c r="I3403" s="224"/>
      <c r="J3403" s="224"/>
      <c r="K3403" s="224"/>
      <c r="L3403" s="224"/>
      <c r="M3403" s="133"/>
      <c r="V3403" s="3" t="s">
        <v>3414</v>
      </c>
      <c r="W3403" s="4">
        <v>8348</v>
      </c>
      <c r="AD3403"/>
      <c r="AE3403"/>
    </row>
    <row r="3404" spans="1:31" x14ac:dyDescent="0.25">
      <c r="A3404" s="28" t="s">
        <v>13835</v>
      </c>
      <c r="B3404" s="1"/>
      <c r="F3404" s="224"/>
      <c r="G3404" s="224"/>
      <c r="H3404" s="224"/>
      <c r="I3404" s="224"/>
      <c r="J3404" s="224"/>
      <c r="K3404" s="224"/>
      <c r="L3404" s="224"/>
      <c r="M3404" s="133"/>
      <c r="V3404" s="3" t="s">
        <v>3415</v>
      </c>
      <c r="W3404" s="4">
        <v>8347</v>
      </c>
      <c r="AD3404"/>
      <c r="AE3404"/>
    </row>
    <row r="3405" spans="1:31" x14ac:dyDescent="0.25">
      <c r="A3405" s="28" t="s">
        <v>13836</v>
      </c>
      <c r="B3405" s="1"/>
      <c r="F3405" s="224"/>
      <c r="G3405" s="224"/>
      <c r="H3405" s="224"/>
      <c r="I3405" s="224"/>
      <c r="J3405" s="224"/>
      <c r="K3405" s="224"/>
      <c r="L3405" s="224"/>
      <c r="M3405" s="133"/>
      <c r="V3405" s="3" t="s">
        <v>3416</v>
      </c>
      <c r="W3405" s="4">
        <v>8342</v>
      </c>
      <c r="AD3405"/>
      <c r="AE3405"/>
    </row>
    <row r="3406" spans="1:31" x14ac:dyDescent="0.25">
      <c r="A3406" s="28" t="s">
        <v>13837</v>
      </c>
      <c r="B3406" s="1"/>
      <c r="F3406" s="224"/>
      <c r="G3406" s="224"/>
      <c r="H3406" s="224"/>
      <c r="I3406" s="224"/>
      <c r="J3406" s="224"/>
      <c r="K3406" s="224"/>
      <c r="L3406" s="224"/>
      <c r="M3406" s="133"/>
      <c r="V3406" s="3" t="s">
        <v>3417</v>
      </c>
      <c r="W3406" s="4">
        <v>8342</v>
      </c>
      <c r="AD3406"/>
      <c r="AE3406"/>
    </row>
    <row r="3407" spans="1:31" x14ac:dyDescent="0.25">
      <c r="A3407" s="28" t="s">
        <v>13838</v>
      </c>
      <c r="B3407" s="1"/>
      <c r="F3407" s="224"/>
      <c r="G3407" s="224"/>
      <c r="H3407" s="224"/>
      <c r="I3407" s="224"/>
      <c r="J3407" s="224"/>
      <c r="K3407" s="224"/>
      <c r="L3407" s="224"/>
      <c r="M3407" s="133"/>
      <c r="V3407" s="3" t="s">
        <v>3418</v>
      </c>
      <c r="W3407" s="4">
        <v>8342</v>
      </c>
      <c r="AD3407"/>
      <c r="AE3407"/>
    </row>
    <row r="3408" spans="1:31" x14ac:dyDescent="0.25">
      <c r="A3408" s="28" t="s">
        <v>13839</v>
      </c>
      <c r="B3408" s="1"/>
      <c r="F3408" s="224"/>
      <c r="G3408" s="224"/>
      <c r="H3408" s="224"/>
      <c r="I3408" s="224"/>
      <c r="J3408" s="224"/>
      <c r="K3408" s="224"/>
      <c r="L3408" s="224"/>
      <c r="M3408" s="133"/>
      <c r="V3408" s="3" t="s">
        <v>3419</v>
      </c>
      <c r="W3408" s="4">
        <v>8342</v>
      </c>
      <c r="AD3408"/>
      <c r="AE3408"/>
    </row>
    <row r="3409" spans="1:31" x14ac:dyDescent="0.25">
      <c r="A3409" s="28" t="s">
        <v>13840</v>
      </c>
      <c r="B3409" s="1"/>
      <c r="F3409" s="224"/>
      <c r="G3409" s="224"/>
      <c r="H3409" s="224"/>
      <c r="I3409" s="224"/>
      <c r="J3409" s="224"/>
      <c r="K3409" s="224"/>
      <c r="L3409" s="224"/>
      <c r="M3409" s="133"/>
      <c r="V3409" s="3" t="s">
        <v>3420</v>
      </c>
      <c r="W3409" s="4">
        <v>8345</v>
      </c>
      <c r="AD3409"/>
      <c r="AE3409"/>
    </row>
    <row r="3410" spans="1:31" x14ac:dyDescent="0.25">
      <c r="A3410" s="28" t="s">
        <v>13841</v>
      </c>
      <c r="B3410" s="1"/>
      <c r="F3410" s="224"/>
      <c r="G3410" s="224"/>
      <c r="H3410" s="224"/>
      <c r="I3410" s="224"/>
      <c r="J3410" s="224"/>
      <c r="K3410" s="224"/>
      <c r="L3410" s="224"/>
      <c r="M3410" s="133"/>
      <c r="V3410" s="3" t="s">
        <v>3421</v>
      </c>
      <c r="W3410" s="4">
        <v>8348</v>
      </c>
      <c r="AD3410"/>
      <c r="AE3410"/>
    </row>
    <row r="3411" spans="1:31" x14ac:dyDescent="0.25">
      <c r="A3411" s="28" t="s">
        <v>13842</v>
      </c>
      <c r="B3411" s="1"/>
      <c r="F3411" s="224"/>
      <c r="G3411" s="224"/>
      <c r="H3411" s="224"/>
      <c r="I3411" s="224"/>
      <c r="J3411" s="224"/>
      <c r="K3411" s="224"/>
      <c r="L3411" s="224"/>
      <c r="M3411" s="133"/>
      <c r="V3411" s="3" t="s">
        <v>3422</v>
      </c>
      <c r="W3411" s="4">
        <v>8348</v>
      </c>
      <c r="AD3411"/>
      <c r="AE3411"/>
    </row>
    <row r="3412" spans="1:31" x14ac:dyDescent="0.25">
      <c r="A3412" s="28" t="s">
        <v>13843</v>
      </c>
      <c r="B3412" s="1"/>
      <c r="F3412" s="224"/>
      <c r="G3412" s="224"/>
      <c r="H3412" s="224"/>
      <c r="I3412" s="224"/>
      <c r="J3412" s="224"/>
      <c r="K3412" s="224"/>
      <c r="L3412" s="224"/>
      <c r="M3412" s="133"/>
      <c r="V3412" s="3" t="s">
        <v>3423</v>
      </c>
      <c r="W3412" s="4">
        <v>8348</v>
      </c>
      <c r="AD3412"/>
      <c r="AE3412"/>
    </row>
    <row r="3413" spans="1:31" x14ac:dyDescent="0.25">
      <c r="A3413" s="28" t="s">
        <v>13844</v>
      </c>
      <c r="B3413" s="1"/>
      <c r="F3413" s="224"/>
      <c r="G3413" s="224"/>
      <c r="H3413" s="224"/>
      <c r="I3413" s="224"/>
      <c r="J3413" s="224"/>
      <c r="K3413" s="224"/>
      <c r="L3413" s="224"/>
      <c r="M3413" s="133"/>
      <c r="V3413" s="3" t="s">
        <v>3424</v>
      </c>
      <c r="W3413" s="4">
        <v>8354</v>
      </c>
      <c r="AD3413"/>
      <c r="AE3413"/>
    </row>
    <row r="3414" spans="1:31" x14ac:dyDescent="0.25">
      <c r="A3414" s="28" t="s">
        <v>13845</v>
      </c>
      <c r="B3414" s="1"/>
      <c r="F3414" s="224"/>
      <c r="G3414" s="224"/>
      <c r="H3414" s="224"/>
      <c r="I3414" s="224"/>
      <c r="J3414" s="224"/>
      <c r="K3414" s="224"/>
      <c r="L3414" s="224"/>
      <c r="M3414" s="133"/>
      <c r="V3414" s="3" t="s">
        <v>3425</v>
      </c>
      <c r="W3414" s="4">
        <v>8354</v>
      </c>
      <c r="AD3414"/>
      <c r="AE3414"/>
    </row>
    <row r="3415" spans="1:31" x14ac:dyDescent="0.25">
      <c r="A3415" s="28" t="s">
        <v>13846</v>
      </c>
      <c r="B3415" s="1"/>
      <c r="F3415" s="224"/>
      <c r="G3415" s="224"/>
      <c r="H3415" s="224"/>
      <c r="I3415" s="224"/>
      <c r="J3415" s="224"/>
      <c r="K3415" s="224"/>
      <c r="L3415" s="224"/>
      <c r="M3415" s="133"/>
      <c r="V3415" s="3" t="s">
        <v>3426</v>
      </c>
      <c r="W3415" s="4">
        <v>8354</v>
      </c>
      <c r="AD3415"/>
      <c r="AE3415"/>
    </row>
    <row r="3416" spans="1:31" x14ac:dyDescent="0.25">
      <c r="A3416" s="28" t="s">
        <v>13847</v>
      </c>
      <c r="B3416" s="1"/>
      <c r="F3416" s="224"/>
      <c r="G3416" s="224"/>
      <c r="H3416" s="224"/>
      <c r="I3416" s="224"/>
      <c r="J3416" s="224"/>
      <c r="K3416" s="224"/>
      <c r="L3416" s="224"/>
      <c r="M3416" s="133"/>
      <c r="V3416" s="3" t="s">
        <v>3427</v>
      </c>
      <c r="W3416" s="4">
        <v>8354</v>
      </c>
      <c r="AD3416"/>
      <c r="AE3416"/>
    </row>
    <row r="3417" spans="1:31" x14ac:dyDescent="0.25">
      <c r="A3417" s="28" t="s">
        <v>13848</v>
      </c>
      <c r="B3417" s="1"/>
      <c r="F3417" s="224"/>
      <c r="G3417" s="224"/>
      <c r="H3417" s="224"/>
      <c r="I3417" s="224"/>
      <c r="J3417" s="224"/>
      <c r="K3417" s="224"/>
      <c r="L3417" s="224"/>
      <c r="M3417" s="133"/>
      <c r="V3417" s="3" t="s">
        <v>3428</v>
      </c>
      <c r="W3417" s="4">
        <v>8354</v>
      </c>
      <c r="AD3417"/>
      <c r="AE3417"/>
    </row>
    <row r="3418" spans="1:31" x14ac:dyDescent="0.25">
      <c r="A3418" s="28" t="s">
        <v>13849</v>
      </c>
      <c r="B3418" s="1"/>
      <c r="F3418" s="224"/>
      <c r="G3418" s="224"/>
      <c r="H3418" s="224"/>
      <c r="I3418" s="224"/>
      <c r="J3418" s="224"/>
      <c r="K3418" s="224"/>
      <c r="L3418" s="224"/>
      <c r="M3418" s="133"/>
      <c r="V3418" s="3" t="s">
        <v>3429</v>
      </c>
      <c r="W3418" s="4">
        <v>8354</v>
      </c>
      <c r="AD3418"/>
      <c r="AE3418"/>
    </row>
    <row r="3419" spans="1:31" x14ac:dyDescent="0.25">
      <c r="A3419" s="28" t="s">
        <v>13850</v>
      </c>
      <c r="B3419" s="1"/>
      <c r="F3419" s="224"/>
      <c r="G3419" s="224"/>
      <c r="H3419" s="224"/>
      <c r="I3419" s="224"/>
      <c r="J3419" s="224"/>
      <c r="K3419" s="224"/>
      <c r="L3419" s="224"/>
      <c r="M3419" s="133"/>
      <c r="V3419" s="3" t="s">
        <v>3430</v>
      </c>
      <c r="W3419" s="4">
        <v>8357</v>
      </c>
      <c r="AD3419"/>
      <c r="AE3419"/>
    </row>
    <row r="3420" spans="1:31" x14ac:dyDescent="0.25">
      <c r="A3420" s="28" t="s">
        <v>13851</v>
      </c>
      <c r="B3420" s="1"/>
      <c r="F3420" s="224"/>
      <c r="G3420" s="224"/>
      <c r="H3420" s="224"/>
      <c r="I3420" s="224"/>
      <c r="J3420" s="224"/>
      <c r="K3420" s="224"/>
      <c r="L3420" s="224"/>
      <c r="M3420" s="133"/>
      <c r="V3420" s="3" t="s">
        <v>3431</v>
      </c>
      <c r="W3420" s="4">
        <v>8357</v>
      </c>
      <c r="AD3420"/>
      <c r="AE3420"/>
    </row>
    <row r="3421" spans="1:31" x14ac:dyDescent="0.25">
      <c r="A3421" s="28" t="s">
        <v>13852</v>
      </c>
      <c r="B3421" s="1"/>
      <c r="F3421" s="224"/>
      <c r="G3421" s="224"/>
      <c r="H3421" s="224"/>
      <c r="I3421" s="224"/>
      <c r="J3421" s="224"/>
      <c r="K3421" s="224"/>
      <c r="L3421" s="224"/>
      <c r="M3421" s="133"/>
      <c r="V3421" s="3" t="s">
        <v>3432</v>
      </c>
      <c r="W3421" s="4">
        <v>8357</v>
      </c>
      <c r="AD3421"/>
      <c r="AE3421"/>
    </row>
    <row r="3422" spans="1:31" x14ac:dyDescent="0.25">
      <c r="A3422" s="28" t="s">
        <v>13853</v>
      </c>
      <c r="B3422" s="1"/>
      <c r="F3422" s="224"/>
      <c r="G3422" s="224"/>
      <c r="H3422" s="224"/>
      <c r="I3422" s="224"/>
      <c r="J3422" s="224"/>
      <c r="K3422" s="224"/>
      <c r="L3422" s="224"/>
      <c r="M3422" s="133"/>
      <c r="V3422" s="3" t="s">
        <v>3433</v>
      </c>
      <c r="W3422" s="4">
        <v>8358</v>
      </c>
      <c r="AD3422"/>
      <c r="AE3422"/>
    </row>
    <row r="3423" spans="1:31" x14ac:dyDescent="0.25">
      <c r="A3423" s="28" t="s">
        <v>13854</v>
      </c>
      <c r="B3423" s="1"/>
      <c r="F3423" s="224"/>
      <c r="G3423" s="224"/>
      <c r="H3423" s="224"/>
      <c r="I3423" s="224"/>
      <c r="J3423" s="224"/>
      <c r="K3423" s="224"/>
      <c r="L3423" s="224"/>
      <c r="M3423" s="133"/>
      <c r="V3423" s="3" t="s">
        <v>3434</v>
      </c>
      <c r="W3423" s="4">
        <v>8358</v>
      </c>
      <c r="AD3423"/>
      <c r="AE3423"/>
    </row>
    <row r="3424" spans="1:31" x14ac:dyDescent="0.25">
      <c r="A3424" s="28" t="s">
        <v>13855</v>
      </c>
      <c r="B3424" s="1"/>
      <c r="F3424" s="224"/>
      <c r="G3424" s="224"/>
      <c r="H3424" s="224"/>
      <c r="I3424" s="224"/>
      <c r="J3424" s="224"/>
      <c r="K3424" s="224"/>
      <c r="L3424" s="224"/>
      <c r="M3424" s="133"/>
      <c r="V3424" s="3" t="s">
        <v>3435</v>
      </c>
      <c r="W3424" s="4">
        <v>8362</v>
      </c>
      <c r="AD3424"/>
      <c r="AE3424"/>
    </row>
    <row r="3425" spans="1:31" x14ac:dyDescent="0.25">
      <c r="A3425" s="28" t="s">
        <v>13856</v>
      </c>
      <c r="B3425" s="1"/>
      <c r="F3425" s="224"/>
      <c r="G3425" s="224"/>
      <c r="H3425" s="224"/>
      <c r="I3425" s="224"/>
      <c r="J3425" s="224"/>
      <c r="K3425" s="224"/>
      <c r="L3425" s="224"/>
      <c r="M3425" s="133"/>
      <c r="V3425" s="3" t="s">
        <v>3436</v>
      </c>
      <c r="W3425" s="4">
        <v>8361</v>
      </c>
      <c r="AD3425"/>
      <c r="AE3425"/>
    </row>
    <row r="3426" spans="1:31" x14ac:dyDescent="0.25">
      <c r="A3426" s="28" t="s">
        <v>13857</v>
      </c>
      <c r="B3426" s="1"/>
      <c r="F3426" s="224"/>
      <c r="G3426" s="224"/>
      <c r="H3426" s="224"/>
      <c r="I3426" s="224"/>
      <c r="J3426" s="224"/>
      <c r="K3426" s="224"/>
      <c r="L3426" s="224"/>
      <c r="M3426" s="133"/>
      <c r="V3426" s="3" t="s">
        <v>3437</v>
      </c>
      <c r="W3426" s="4">
        <v>8360</v>
      </c>
      <c r="AD3426"/>
      <c r="AE3426"/>
    </row>
    <row r="3427" spans="1:31" x14ac:dyDescent="0.25">
      <c r="A3427" s="28" t="s">
        <v>13858</v>
      </c>
      <c r="B3427" s="1"/>
      <c r="F3427" s="224"/>
      <c r="G3427" s="224"/>
      <c r="H3427" s="224"/>
      <c r="I3427" s="224"/>
      <c r="J3427" s="224"/>
      <c r="K3427" s="224"/>
      <c r="L3427" s="224"/>
      <c r="M3427" s="133"/>
      <c r="V3427" s="3" t="s">
        <v>3438</v>
      </c>
      <c r="W3427" s="4">
        <v>8360</v>
      </c>
      <c r="AD3427"/>
      <c r="AE3427"/>
    </row>
    <row r="3428" spans="1:31" x14ac:dyDescent="0.25">
      <c r="A3428" s="28" t="s">
        <v>13859</v>
      </c>
      <c r="B3428" s="1"/>
      <c r="F3428" s="224"/>
      <c r="G3428" s="224"/>
      <c r="H3428" s="224"/>
      <c r="I3428" s="224"/>
      <c r="J3428" s="224"/>
      <c r="K3428" s="224"/>
      <c r="L3428" s="224"/>
      <c r="M3428" s="133"/>
      <c r="V3428" s="3" t="s">
        <v>3439</v>
      </c>
      <c r="W3428" s="4">
        <v>8358</v>
      </c>
      <c r="AD3428"/>
      <c r="AE3428"/>
    </row>
    <row r="3429" spans="1:31" x14ac:dyDescent="0.25">
      <c r="A3429" s="28" t="s">
        <v>13860</v>
      </c>
      <c r="B3429" s="1"/>
      <c r="F3429" s="224"/>
      <c r="G3429" s="224"/>
      <c r="H3429" s="224"/>
      <c r="I3429" s="224"/>
      <c r="J3429" s="224"/>
      <c r="K3429" s="224"/>
      <c r="L3429" s="224"/>
      <c r="M3429" s="133"/>
      <c r="V3429" s="3" t="s">
        <v>3440</v>
      </c>
      <c r="W3429" s="4">
        <v>8358</v>
      </c>
      <c r="AD3429"/>
      <c r="AE3429"/>
    </row>
    <row r="3430" spans="1:31" x14ac:dyDescent="0.25">
      <c r="A3430" s="28" t="s">
        <v>13861</v>
      </c>
      <c r="B3430" s="1"/>
      <c r="F3430" s="224"/>
      <c r="G3430" s="224"/>
      <c r="H3430" s="224"/>
      <c r="I3430" s="224"/>
      <c r="J3430" s="224"/>
      <c r="K3430" s="224"/>
      <c r="L3430" s="224"/>
      <c r="M3430" s="133"/>
      <c r="V3430" s="3" t="s">
        <v>3441</v>
      </c>
      <c r="W3430" s="4">
        <v>8358</v>
      </c>
      <c r="AD3430"/>
      <c r="AE3430"/>
    </row>
    <row r="3431" spans="1:31" x14ac:dyDescent="0.25">
      <c r="A3431" s="28" t="s">
        <v>13862</v>
      </c>
      <c r="B3431" s="1"/>
      <c r="F3431" s="224"/>
      <c r="G3431" s="224"/>
      <c r="H3431" s="224"/>
      <c r="I3431" s="224"/>
      <c r="J3431" s="224"/>
      <c r="K3431" s="224"/>
      <c r="L3431" s="224"/>
      <c r="M3431" s="133"/>
      <c r="V3431" s="3" t="s">
        <v>3442</v>
      </c>
      <c r="W3431" s="4">
        <v>8358</v>
      </c>
      <c r="AD3431"/>
      <c r="AE3431"/>
    </row>
    <row r="3432" spans="1:31" x14ac:dyDescent="0.25">
      <c r="A3432" s="28" t="s">
        <v>13863</v>
      </c>
      <c r="B3432" s="1"/>
      <c r="F3432" s="224"/>
      <c r="G3432" s="224"/>
      <c r="H3432" s="224"/>
      <c r="I3432" s="224"/>
      <c r="J3432" s="224"/>
      <c r="K3432" s="224"/>
      <c r="L3432" s="224"/>
      <c r="M3432" s="133"/>
      <c r="V3432" s="3" t="s">
        <v>3443</v>
      </c>
      <c r="W3432" s="4">
        <v>8353</v>
      </c>
      <c r="AD3432"/>
      <c r="AE3432"/>
    </row>
    <row r="3433" spans="1:31" x14ac:dyDescent="0.25">
      <c r="A3433" s="28" t="s">
        <v>13864</v>
      </c>
      <c r="B3433" s="1"/>
      <c r="F3433" s="224"/>
      <c r="G3433" s="224"/>
      <c r="H3433" s="224"/>
      <c r="I3433" s="224"/>
      <c r="J3433" s="224"/>
      <c r="K3433" s="224"/>
      <c r="L3433" s="224"/>
      <c r="M3433" s="133"/>
      <c r="V3433" s="3" t="s">
        <v>3444</v>
      </c>
      <c r="W3433" s="4">
        <v>8354</v>
      </c>
      <c r="AD3433"/>
      <c r="AE3433"/>
    </row>
    <row r="3434" spans="1:31" x14ac:dyDescent="0.25">
      <c r="A3434" s="28" t="s">
        <v>13865</v>
      </c>
      <c r="B3434" s="1"/>
      <c r="F3434" s="224"/>
      <c r="G3434" s="224"/>
      <c r="H3434" s="224"/>
      <c r="I3434" s="224"/>
      <c r="J3434" s="224"/>
      <c r="K3434" s="224"/>
      <c r="L3434" s="224"/>
      <c r="M3434" s="133"/>
      <c r="V3434" s="3" t="s">
        <v>3445</v>
      </c>
      <c r="W3434" s="4">
        <v>8354</v>
      </c>
      <c r="AD3434"/>
      <c r="AE3434"/>
    </row>
    <row r="3435" spans="1:31" x14ac:dyDescent="0.25">
      <c r="A3435" s="28" t="s">
        <v>13866</v>
      </c>
      <c r="B3435" s="1"/>
      <c r="F3435" s="224"/>
      <c r="G3435" s="224"/>
      <c r="H3435" s="224"/>
      <c r="I3435" s="224"/>
      <c r="J3435" s="224"/>
      <c r="K3435" s="224"/>
      <c r="L3435" s="224"/>
      <c r="M3435" s="133"/>
      <c r="V3435" s="3" t="s">
        <v>3446</v>
      </c>
      <c r="W3435" s="4">
        <v>8353</v>
      </c>
      <c r="AD3435"/>
      <c r="AE3435"/>
    </row>
    <row r="3436" spans="1:31" x14ac:dyDescent="0.25">
      <c r="A3436" s="28" t="s">
        <v>13867</v>
      </c>
      <c r="B3436" s="1"/>
      <c r="F3436" s="224"/>
      <c r="G3436" s="224"/>
      <c r="H3436" s="224"/>
      <c r="I3436" s="224"/>
      <c r="J3436" s="224"/>
      <c r="K3436" s="224"/>
      <c r="L3436" s="224"/>
      <c r="M3436" s="133"/>
      <c r="V3436" s="3" t="s">
        <v>3447</v>
      </c>
      <c r="W3436" s="4">
        <v>8353</v>
      </c>
      <c r="AD3436"/>
      <c r="AE3436"/>
    </row>
    <row r="3437" spans="1:31" x14ac:dyDescent="0.25">
      <c r="A3437" s="28" t="s">
        <v>13868</v>
      </c>
      <c r="B3437" s="1"/>
      <c r="F3437" s="224"/>
      <c r="G3437" s="224"/>
      <c r="H3437" s="224"/>
      <c r="I3437" s="224"/>
      <c r="J3437" s="224"/>
      <c r="K3437" s="224"/>
      <c r="L3437" s="224"/>
      <c r="M3437" s="133"/>
      <c r="V3437" s="3" t="s">
        <v>3448</v>
      </c>
      <c r="W3437" s="4">
        <v>8355</v>
      </c>
      <c r="AD3437"/>
      <c r="AE3437"/>
    </row>
    <row r="3438" spans="1:31" x14ac:dyDescent="0.25">
      <c r="A3438" s="28" t="s">
        <v>13869</v>
      </c>
      <c r="B3438" s="1"/>
      <c r="F3438" s="224"/>
      <c r="G3438" s="224"/>
      <c r="H3438" s="224"/>
      <c r="I3438" s="224"/>
      <c r="J3438" s="224"/>
      <c r="K3438" s="224"/>
      <c r="L3438" s="224"/>
      <c r="M3438" s="133"/>
      <c r="V3438" s="3" t="s">
        <v>3449</v>
      </c>
      <c r="W3438" s="4">
        <v>8362</v>
      </c>
      <c r="AD3438"/>
      <c r="AE3438"/>
    </row>
    <row r="3439" spans="1:31" x14ac:dyDescent="0.25">
      <c r="A3439" s="28" t="s">
        <v>13870</v>
      </c>
      <c r="B3439" s="1"/>
      <c r="F3439" s="224"/>
      <c r="G3439" s="224"/>
      <c r="H3439" s="224"/>
      <c r="I3439" s="224"/>
      <c r="J3439" s="224"/>
      <c r="K3439" s="224"/>
      <c r="L3439" s="224"/>
      <c r="M3439" s="133"/>
      <c r="V3439" s="3" t="s">
        <v>3450</v>
      </c>
      <c r="W3439" s="4">
        <v>8362</v>
      </c>
      <c r="AD3439"/>
      <c r="AE3439"/>
    </row>
    <row r="3440" spans="1:31" x14ac:dyDescent="0.25">
      <c r="A3440" s="28" t="s">
        <v>13871</v>
      </c>
      <c r="B3440" s="1"/>
      <c r="F3440" s="224"/>
      <c r="G3440" s="224"/>
      <c r="H3440" s="224"/>
      <c r="I3440" s="224"/>
      <c r="J3440" s="224"/>
      <c r="K3440" s="224"/>
      <c r="L3440" s="224"/>
      <c r="M3440" s="133"/>
      <c r="V3440" s="3" t="s">
        <v>3451</v>
      </c>
      <c r="W3440" s="4">
        <v>8361</v>
      </c>
      <c r="AD3440"/>
      <c r="AE3440"/>
    </row>
    <row r="3441" spans="1:31" x14ac:dyDescent="0.25">
      <c r="A3441" s="28" t="s">
        <v>13872</v>
      </c>
      <c r="B3441" s="1"/>
      <c r="F3441" s="224"/>
      <c r="G3441" s="224"/>
      <c r="H3441" s="224"/>
      <c r="I3441" s="224"/>
      <c r="J3441" s="224"/>
      <c r="K3441" s="224"/>
      <c r="L3441" s="224"/>
      <c r="M3441" s="133"/>
      <c r="V3441" s="3" t="s">
        <v>3452</v>
      </c>
      <c r="W3441" s="4">
        <v>8360</v>
      </c>
      <c r="AD3441"/>
      <c r="AE3441"/>
    </row>
    <row r="3442" spans="1:31" x14ac:dyDescent="0.25">
      <c r="A3442" s="28" t="s">
        <v>13873</v>
      </c>
      <c r="B3442" s="1"/>
      <c r="F3442" s="224"/>
      <c r="G3442" s="224"/>
      <c r="H3442" s="224"/>
      <c r="I3442" s="224"/>
      <c r="J3442" s="224"/>
      <c r="K3442" s="224"/>
      <c r="L3442" s="224"/>
      <c r="M3442" s="133"/>
      <c r="V3442" s="3" t="s">
        <v>3453</v>
      </c>
      <c r="W3442" s="4">
        <v>8360</v>
      </c>
      <c r="AD3442"/>
      <c r="AE3442"/>
    </row>
    <row r="3443" spans="1:31" x14ac:dyDescent="0.25">
      <c r="A3443" s="28" t="s">
        <v>13874</v>
      </c>
      <c r="B3443" s="1"/>
      <c r="F3443" s="224"/>
      <c r="G3443" s="224"/>
      <c r="H3443" s="224"/>
      <c r="I3443" s="224"/>
      <c r="J3443" s="224"/>
      <c r="K3443" s="224"/>
      <c r="L3443" s="224"/>
      <c r="M3443" s="133"/>
      <c r="V3443" s="3" t="s">
        <v>3454</v>
      </c>
      <c r="W3443" s="4">
        <v>8360</v>
      </c>
      <c r="AD3443"/>
      <c r="AE3443"/>
    </row>
    <row r="3444" spans="1:31" x14ac:dyDescent="0.25">
      <c r="A3444" s="28" t="s">
        <v>13875</v>
      </c>
      <c r="B3444" s="1"/>
      <c r="F3444" s="224"/>
      <c r="G3444" s="224"/>
      <c r="H3444" s="224"/>
      <c r="I3444" s="224"/>
      <c r="J3444" s="224"/>
      <c r="K3444" s="224"/>
      <c r="L3444" s="224"/>
      <c r="M3444" s="133"/>
      <c r="V3444" s="3" t="s">
        <v>3455</v>
      </c>
      <c r="W3444" s="4">
        <v>8359</v>
      </c>
      <c r="AD3444"/>
      <c r="AE3444"/>
    </row>
    <row r="3445" spans="1:31" x14ac:dyDescent="0.25">
      <c r="A3445" s="28" t="s">
        <v>13876</v>
      </c>
      <c r="B3445" s="1"/>
      <c r="F3445" s="224"/>
      <c r="G3445" s="224"/>
      <c r="H3445" s="224"/>
      <c r="I3445" s="224"/>
      <c r="J3445" s="224"/>
      <c r="K3445" s="224"/>
      <c r="L3445" s="224"/>
      <c r="M3445" s="133"/>
      <c r="V3445" s="3" t="s">
        <v>3456</v>
      </c>
      <c r="W3445" s="4">
        <v>8360</v>
      </c>
      <c r="AD3445"/>
      <c r="AE3445"/>
    </row>
    <row r="3446" spans="1:31" x14ac:dyDescent="0.25">
      <c r="A3446" s="28" t="s">
        <v>13877</v>
      </c>
      <c r="B3446" s="1"/>
      <c r="F3446" s="224"/>
      <c r="G3446" s="224"/>
      <c r="H3446" s="224"/>
      <c r="I3446" s="224"/>
      <c r="J3446" s="224"/>
      <c r="K3446" s="224"/>
      <c r="L3446" s="224"/>
      <c r="M3446" s="133"/>
      <c r="V3446" s="3" t="s">
        <v>3457</v>
      </c>
      <c r="W3446" s="4">
        <v>8350</v>
      </c>
      <c r="AD3446"/>
      <c r="AE3446"/>
    </row>
    <row r="3447" spans="1:31" x14ac:dyDescent="0.25">
      <c r="A3447" s="28" t="s">
        <v>13878</v>
      </c>
      <c r="B3447" s="1"/>
      <c r="F3447" s="224"/>
      <c r="G3447" s="224"/>
      <c r="H3447" s="224"/>
      <c r="I3447" s="224"/>
      <c r="J3447" s="224"/>
      <c r="K3447" s="224"/>
      <c r="L3447" s="224"/>
      <c r="M3447" s="133"/>
      <c r="V3447" s="3" t="s">
        <v>3458</v>
      </c>
      <c r="W3447" s="4">
        <v>8352</v>
      </c>
      <c r="AD3447"/>
      <c r="AE3447"/>
    </row>
    <row r="3448" spans="1:31" x14ac:dyDescent="0.25">
      <c r="A3448" s="28" t="s">
        <v>13879</v>
      </c>
      <c r="B3448" s="1"/>
      <c r="F3448" s="224"/>
      <c r="G3448" s="224"/>
      <c r="H3448" s="224"/>
      <c r="I3448" s="224"/>
      <c r="J3448" s="224"/>
      <c r="K3448" s="224"/>
      <c r="L3448" s="224"/>
      <c r="M3448" s="133"/>
      <c r="V3448" s="3" t="s">
        <v>3459</v>
      </c>
      <c r="W3448" s="4">
        <v>8350</v>
      </c>
      <c r="AD3448"/>
      <c r="AE3448"/>
    </row>
    <row r="3449" spans="1:31" x14ac:dyDescent="0.25">
      <c r="A3449" s="28" t="s">
        <v>13880</v>
      </c>
      <c r="B3449" s="1"/>
      <c r="F3449" s="224"/>
      <c r="G3449" s="224"/>
      <c r="H3449" s="224"/>
      <c r="I3449" s="224"/>
      <c r="J3449" s="224"/>
      <c r="K3449" s="224"/>
      <c r="L3449" s="224"/>
      <c r="M3449" s="133"/>
      <c r="V3449" s="3" t="s">
        <v>3460</v>
      </c>
      <c r="W3449" s="4">
        <v>8350</v>
      </c>
      <c r="AD3449"/>
      <c r="AE3449"/>
    </row>
    <row r="3450" spans="1:31" x14ac:dyDescent="0.25">
      <c r="A3450" s="28" t="s">
        <v>13881</v>
      </c>
      <c r="B3450" s="1"/>
      <c r="F3450" s="224"/>
      <c r="G3450" s="224"/>
      <c r="H3450" s="224"/>
      <c r="I3450" s="224"/>
      <c r="J3450" s="224"/>
      <c r="K3450" s="224"/>
      <c r="L3450" s="224"/>
      <c r="M3450" s="133"/>
      <c r="V3450" s="3" t="s">
        <v>3461</v>
      </c>
      <c r="W3450" s="4">
        <v>8350</v>
      </c>
      <c r="AD3450"/>
      <c r="AE3450"/>
    </row>
    <row r="3451" spans="1:31" x14ac:dyDescent="0.25">
      <c r="A3451" s="28" t="s">
        <v>13882</v>
      </c>
      <c r="B3451" s="1"/>
      <c r="F3451" s="224"/>
      <c r="G3451" s="224"/>
      <c r="H3451" s="224"/>
      <c r="I3451" s="224"/>
      <c r="J3451" s="224"/>
      <c r="K3451" s="224"/>
      <c r="L3451" s="224"/>
      <c r="M3451" s="133"/>
      <c r="V3451" s="3" t="s">
        <v>3462</v>
      </c>
      <c r="W3451" s="4">
        <v>8341</v>
      </c>
      <c r="AD3451"/>
      <c r="AE3451"/>
    </row>
    <row r="3452" spans="1:31" x14ac:dyDescent="0.25">
      <c r="A3452" s="28" t="s">
        <v>13883</v>
      </c>
      <c r="B3452" s="1"/>
      <c r="F3452" s="224"/>
      <c r="G3452" s="224"/>
      <c r="H3452" s="224"/>
      <c r="I3452" s="224"/>
      <c r="J3452" s="224"/>
      <c r="K3452" s="224"/>
      <c r="L3452" s="224"/>
      <c r="M3452" s="133"/>
      <c r="V3452" s="3" t="s">
        <v>3463</v>
      </c>
      <c r="W3452" s="4">
        <v>8328</v>
      </c>
      <c r="AD3452"/>
      <c r="AE3452"/>
    </row>
    <row r="3453" spans="1:31" x14ac:dyDescent="0.25">
      <c r="A3453" s="28" t="s">
        <v>13884</v>
      </c>
      <c r="B3453" s="1"/>
      <c r="F3453" s="224"/>
      <c r="G3453" s="224"/>
      <c r="H3453" s="224"/>
      <c r="I3453" s="224"/>
      <c r="J3453" s="224"/>
      <c r="K3453" s="224"/>
      <c r="L3453" s="224"/>
      <c r="M3453" s="133"/>
      <c r="V3453" s="3" t="s">
        <v>3464</v>
      </c>
      <c r="W3453" s="4">
        <v>8322</v>
      </c>
      <c r="AD3453"/>
      <c r="AE3453"/>
    </row>
    <row r="3454" spans="1:31" x14ac:dyDescent="0.25">
      <c r="A3454" s="28" t="s">
        <v>13885</v>
      </c>
      <c r="B3454" s="1"/>
      <c r="F3454" s="224"/>
      <c r="G3454" s="224"/>
      <c r="H3454" s="224"/>
      <c r="I3454" s="224"/>
      <c r="J3454" s="224"/>
      <c r="K3454" s="224"/>
      <c r="L3454" s="224"/>
      <c r="M3454" s="133"/>
      <c r="V3454" s="3" t="s">
        <v>3465</v>
      </c>
      <c r="W3454" s="4">
        <v>8325</v>
      </c>
      <c r="AD3454"/>
      <c r="AE3454"/>
    </row>
    <row r="3455" spans="1:31" x14ac:dyDescent="0.25">
      <c r="A3455" s="28" t="s">
        <v>13886</v>
      </c>
      <c r="B3455" s="1"/>
      <c r="F3455" s="224"/>
      <c r="G3455" s="224"/>
      <c r="H3455" s="224"/>
      <c r="I3455" s="224"/>
      <c r="J3455" s="224"/>
      <c r="K3455" s="224"/>
      <c r="L3455" s="224"/>
      <c r="M3455" s="133"/>
      <c r="V3455" s="3" t="s">
        <v>3466</v>
      </c>
      <c r="W3455" s="4">
        <v>8320</v>
      </c>
      <c r="AD3455"/>
      <c r="AE3455"/>
    </row>
    <row r="3456" spans="1:31" x14ac:dyDescent="0.25">
      <c r="A3456" s="28" t="s">
        <v>13887</v>
      </c>
      <c r="B3456" s="1"/>
      <c r="F3456" s="224"/>
      <c r="G3456" s="224"/>
      <c r="H3456" s="224"/>
      <c r="I3456" s="224"/>
      <c r="J3456" s="224"/>
      <c r="K3456" s="224"/>
      <c r="L3456" s="224"/>
      <c r="M3456" s="133"/>
      <c r="V3456" s="3" t="s">
        <v>3467</v>
      </c>
      <c r="W3456" s="4">
        <v>8320</v>
      </c>
      <c r="AD3456"/>
      <c r="AE3456"/>
    </row>
    <row r="3457" spans="1:31" x14ac:dyDescent="0.25">
      <c r="A3457" s="28" t="s">
        <v>13888</v>
      </c>
      <c r="B3457" s="1"/>
      <c r="F3457" s="224"/>
      <c r="G3457" s="224"/>
      <c r="H3457" s="224"/>
      <c r="I3457" s="224"/>
      <c r="J3457" s="224"/>
      <c r="K3457" s="224"/>
      <c r="L3457" s="224"/>
      <c r="M3457" s="133"/>
      <c r="V3457" s="3" t="s">
        <v>3468</v>
      </c>
      <c r="W3457" s="4">
        <v>8320</v>
      </c>
      <c r="AD3457"/>
      <c r="AE3457"/>
    </row>
    <row r="3458" spans="1:31" x14ac:dyDescent="0.25">
      <c r="A3458" s="28" t="s">
        <v>13889</v>
      </c>
      <c r="B3458" s="1"/>
      <c r="F3458" s="224"/>
      <c r="G3458" s="224"/>
      <c r="H3458" s="224"/>
      <c r="I3458" s="224"/>
      <c r="J3458" s="224"/>
      <c r="K3458" s="224"/>
      <c r="L3458" s="224"/>
      <c r="M3458" s="133"/>
      <c r="V3458" s="3" t="s">
        <v>3469</v>
      </c>
      <c r="W3458" s="4">
        <v>8322</v>
      </c>
      <c r="AD3458"/>
      <c r="AE3458"/>
    </row>
    <row r="3459" spans="1:31" x14ac:dyDescent="0.25">
      <c r="A3459" s="28" t="s">
        <v>13890</v>
      </c>
      <c r="B3459" s="1"/>
      <c r="F3459" s="224"/>
      <c r="G3459" s="224"/>
      <c r="H3459" s="224"/>
      <c r="I3459" s="224"/>
      <c r="J3459" s="224"/>
      <c r="K3459" s="224"/>
      <c r="L3459" s="224"/>
      <c r="M3459" s="133"/>
      <c r="V3459" s="3" t="s">
        <v>3470</v>
      </c>
      <c r="W3459" s="4">
        <v>8311</v>
      </c>
      <c r="AD3459"/>
      <c r="AE3459"/>
    </row>
    <row r="3460" spans="1:31" x14ac:dyDescent="0.25">
      <c r="A3460" s="28" t="s">
        <v>13891</v>
      </c>
      <c r="B3460" s="1"/>
      <c r="F3460" s="224"/>
      <c r="G3460" s="224"/>
      <c r="H3460" s="224"/>
      <c r="I3460" s="224"/>
      <c r="J3460" s="224"/>
      <c r="K3460" s="224"/>
      <c r="L3460" s="224"/>
      <c r="M3460" s="133"/>
      <c r="V3460" s="3" t="s">
        <v>3471</v>
      </c>
      <c r="W3460" s="4">
        <v>8315</v>
      </c>
      <c r="AD3460"/>
      <c r="AE3460"/>
    </row>
    <row r="3461" spans="1:31" x14ac:dyDescent="0.25">
      <c r="A3461" s="28" t="s">
        <v>13892</v>
      </c>
      <c r="B3461" s="1"/>
      <c r="F3461" s="224"/>
      <c r="G3461" s="224"/>
      <c r="H3461" s="224"/>
      <c r="I3461" s="224"/>
      <c r="J3461" s="224"/>
      <c r="K3461" s="224"/>
      <c r="L3461" s="224"/>
      <c r="M3461" s="133"/>
      <c r="V3461" s="3" t="s">
        <v>3472</v>
      </c>
      <c r="W3461" s="4">
        <v>8311</v>
      </c>
      <c r="AD3461"/>
      <c r="AE3461"/>
    </row>
    <row r="3462" spans="1:31" x14ac:dyDescent="0.25">
      <c r="A3462" s="28" t="s">
        <v>13893</v>
      </c>
      <c r="B3462" s="1"/>
      <c r="F3462" s="224"/>
      <c r="G3462" s="224"/>
      <c r="H3462" s="224"/>
      <c r="I3462" s="224"/>
      <c r="J3462" s="224"/>
      <c r="K3462" s="224"/>
      <c r="L3462" s="224"/>
      <c r="M3462" s="133"/>
      <c r="V3462" s="3" t="s">
        <v>3473</v>
      </c>
      <c r="W3462" s="4">
        <v>8311</v>
      </c>
      <c r="AD3462"/>
      <c r="AE3462"/>
    </row>
    <row r="3463" spans="1:31" x14ac:dyDescent="0.25">
      <c r="A3463" s="28" t="s">
        <v>13894</v>
      </c>
      <c r="B3463" s="1"/>
      <c r="F3463" s="224"/>
      <c r="G3463" s="224"/>
      <c r="H3463" s="224"/>
      <c r="I3463" s="224"/>
      <c r="J3463" s="224"/>
      <c r="K3463" s="224"/>
      <c r="L3463" s="224"/>
      <c r="M3463" s="133"/>
      <c r="V3463" s="3" t="s">
        <v>3474</v>
      </c>
      <c r="W3463" s="4">
        <v>8311</v>
      </c>
      <c r="AD3463"/>
      <c r="AE3463"/>
    </row>
    <row r="3464" spans="1:31" x14ac:dyDescent="0.25">
      <c r="A3464" s="28" t="s">
        <v>13895</v>
      </c>
      <c r="B3464" s="1"/>
      <c r="F3464" s="224"/>
      <c r="G3464" s="224"/>
      <c r="H3464" s="224"/>
      <c r="I3464" s="224"/>
      <c r="J3464" s="224"/>
      <c r="K3464" s="224"/>
      <c r="L3464" s="224"/>
      <c r="M3464" s="133"/>
      <c r="V3464" s="3" t="s">
        <v>3475</v>
      </c>
      <c r="W3464" s="4">
        <v>8315</v>
      </c>
      <c r="AD3464"/>
      <c r="AE3464"/>
    </row>
    <row r="3465" spans="1:31" x14ac:dyDescent="0.25">
      <c r="A3465" s="28" t="s">
        <v>13896</v>
      </c>
      <c r="B3465" s="1"/>
      <c r="F3465" s="224"/>
      <c r="G3465" s="224"/>
      <c r="H3465" s="224"/>
      <c r="I3465" s="224"/>
      <c r="J3465" s="224"/>
      <c r="K3465" s="224"/>
      <c r="L3465" s="224"/>
      <c r="M3465" s="133"/>
      <c r="V3465" s="3" t="s">
        <v>3476</v>
      </c>
      <c r="W3465" s="4">
        <v>8307</v>
      </c>
      <c r="AD3465"/>
      <c r="AE3465"/>
    </row>
    <row r="3466" spans="1:31" x14ac:dyDescent="0.25">
      <c r="A3466" s="28" t="s">
        <v>13897</v>
      </c>
      <c r="B3466" s="1"/>
      <c r="F3466" s="224"/>
      <c r="G3466" s="224"/>
      <c r="H3466" s="224"/>
      <c r="I3466" s="224"/>
      <c r="J3466" s="224"/>
      <c r="K3466" s="224"/>
      <c r="L3466" s="224"/>
      <c r="M3466" s="133"/>
      <c r="V3466" s="3" t="s">
        <v>3477</v>
      </c>
      <c r="W3466" s="4">
        <v>8306</v>
      </c>
      <c r="AD3466"/>
      <c r="AE3466"/>
    </row>
    <row r="3467" spans="1:31" x14ac:dyDescent="0.25">
      <c r="A3467" s="28" t="s">
        <v>13898</v>
      </c>
      <c r="B3467" s="1"/>
      <c r="F3467" s="224"/>
      <c r="G3467" s="224"/>
      <c r="H3467" s="224"/>
      <c r="I3467" s="224"/>
      <c r="J3467" s="224"/>
      <c r="K3467" s="224"/>
      <c r="L3467" s="224"/>
      <c r="M3467" s="133"/>
      <c r="V3467" s="3" t="s">
        <v>3478</v>
      </c>
      <c r="W3467" s="4">
        <v>8305</v>
      </c>
      <c r="AD3467"/>
      <c r="AE3467"/>
    </row>
    <row r="3468" spans="1:31" x14ac:dyDescent="0.25">
      <c r="A3468" s="28" t="s">
        <v>13899</v>
      </c>
      <c r="B3468" s="1"/>
      <c r="F3468" s="224"/>
      <c r="G3468" s="224"/>
      <c r="H3468" s="224"/>
      <c r="I3468" s="224"/>
      <c r="J3468" s="224"/>
      <c r="K3468" s="224"/>
      <c r="L3468" s="224"/>
      <c r="M3468" s="133"/>
      <c r="V3468" s="3" t="s">
        <v>3479</v>
      </c>
      <c r="W3468" s="4">
        <v>8303</v>
      </c>
      <c r="AD3468"/>
      <c r="AE3468"/>
    </row>
    <row r="3469" spans="1:31" x14ac:dyDescent="0.25">
      <c r="A3469" s="28" t="s">
        <v>13900</v>
      </c>
      <c r="B3469" s="1"/>
      <c r="F3469" s="224"/>
      <c r="G3469" s="224"/>
      <c r="H3469" s="224"/>
      <c r="I3469" s="224"/>
      <c r="J3469" s="224"/>
      <c r="K3469" s="224"/>
      <c r="L3469" s="224"/>
      <c r="M3469" s="133"/>
      <c r="V3469" s="3" t="s">
        <v>3480</v>
      </c>
      <c r="W3469" s="4">
        <v>8303</v>
      </c>
      <c r="AD3469"/>
      <c r="AE3469"/>
    </row>
    <row r="3470" spans="1:31" x14ac:dyDescent="0.25">
      <c r="A3470" s="28" t="s">
        <v>13901</v>
      </c>
      <c r="B3470" s="1"/>
      <c r="F3470" s="224"/>
      <c r="G3470" s="224"/>
      <c r="H3470" s="224"/>
      <c r="I3470" s="224"/>
      <c r="J3470" s="224"/>
      <c r="K3470" s="224"/>
      <c r="L3470" s="224"/>
      <c r="M3470" s="133"/>
      <c r="V3470" s="3" t="s">
        <v>3481</v>
      </c>
      <c r="W3470" s="4">
        <v>8303</v>
      </c>
      <c r="AD3470"/>
      <c r="AE3470"/>
    </row>
    <row r="3471" spans="1:31" x14ac:dyDescent="0.25">
      <c r="A3471" s="28" t="s">
        <v>13902</v>
      </c>
      <c r="B3471" s="1"/>
      <c r="F3471" s="224"/>
      <c r="G3471" s="224"/>
      <c r="H3471" s="224"/>
      <c r="I3471" s="224"/>
      <c r="J3471" s="224"/>
      <c r="K3471" s="224"/>
      <c r="L3471" s="224"/>
      <c r="M3471" s="133"/>
      <c r="V3471" s="3" t="s">
        <v>3482</v>
      </c>
      <c r="W3471" s="4">
        <v>8307</v>
      </c>
      <c r="AD3471"/>
      <c r="AE3471"/>
    </row>
    <row r="3472" spans="1:31" x14ac:dyDescent="0.25">
      <c r="A3472" s="28" t="s">
        <v>13903</v>
      </c>
      <c r="B3472" s="1"/>
      <c r="F3472" s="224"/>
      <c r="G3472" s="224"/>
      <c r="H3472" s="224"/>
      <c r="I3472" s="224"/>
      <c r="J3472" s="224"/>
      <c r="K3472" s="224"/>
      <c r="L3472" s="224"/>
      <c r="M3472" s="133"/>
      <c r="V3472" s="3" t="s">
        <v>3483</v>
      </c>
      <c r="W3472" s="4">
        <v>8304</v>
      </c>
      <c r="AD3472"/>
      <c r="AE3472"/>
    </row>
    <row r="3473" spans="1:31" x14ac:dyDescent="0.25">
      <c r="A3473" s="28" t="s">
        <v>13904</v>
      </c>
      <c r="B3473" s="1"/>
      <c r="F3473" s="224"/>
      <c r="G3473" s="224"/>
      <c r="H3473" s="224"/>
      <c r="I3473" s="224"/>
      <c r="J3473" s="224"/>
      <c r="K3473" s="224"/>
      <c r="L3473" s="224"/>
      <c r="M3473" s="133"/>
      <c r="V3473" s="3" t="s">
        <v>3484</v>
      </c>
      <c r="W3473" s="4">
        <v>8302</v>
      </c>
      <c r="AD3473"/>
      <c r="AE3473"/>
    </row>
    <row r="3474" spans="1:31" x14ac:dyDescent="0.25">
      <c r="A3474" s="28" t="s">
        <v>13905</v>
      </c>
      <c r="B3474" s="1"/>
      <c r="F3474" s="224"/>
      <c r="G3474" s="224"/>
      <c r="H3474" s="224"/>
      <c r="I3474" s="224"/>
      <c r="J3474" s="224"/>
      <c r="K3474" s="224"/>
      <c r="L3474" s="224"/>
      <c r="M3474" s="133"/>
      <c r="V3474" s="3" t="s">
        <v>3485</v>
      </c>
      <c r="W3474" s="4">
        <v>8301</v>
      </c>
      <c r="AD3474"/>
      <c r="AE3474"/>
    </row>
    <row r="3475" spans="1:31" x14ac:dyDescent="0.25">
      <c r="A3475" s="28" t="s">
        <v>13906</v>
      </c>
      <c r="B3475" s="1"/>
      <c r="F3475" s="224"/>
      <c r="G3475" s="224"/>
      <c r="H3475" s="224"/>
      <c r="I3475" s="224"/>
      <c r="J3475" s="224"/>
      <c r="K3475" s="224"/>
      <c r="L3475" s="224"/>
      <c r="M3475" s="133"/>
      <c r="V3475" s="3" t="s">
        <v>3486</v>
      </c>
      <c r="W3475" s="4">
        <v>8301</v>
      </c>
      <c r="AD3475"/>
      <c r="AE3475"/>
    </row>
    <row r="3476" spans="1:31" x14ac:dyDescent="0.25">
      <c r="A3476" s="28" t="s">
        <v>13907</v>
      </c>
      <c r="B3476" s="1"/>
      <c r="F3476" s="224"/>
      <c r="G3476" s="224"/>
      <c r="H3476" s="224"/>
      <c r="I3476" s="224"/>
      <c r="J3476" s="224"/>
      <c r="K3476" s="224"/>
      <c r="L3476" s="224"/>
      <c r="M3476" s="133"/>
      <c r="V3476" s="3" t="s">
        <v>3487</v>
      </c>
      <c r="W3476" s="4">
        <v>8301</v>
      </c>
      <c r="AD3476"/>
      <c r="AE3476"/>
    </row>
    <row r="3477" spans="1:31" x14ac:dyDescent="0.25">
      <c r="A3477" s="28" t="s">
        <v>13908</v>
      </c>
      <c r="B3477" s="1"/>
      <c r="F3477" s="224"/>
      <c r="G3477" s="224"/>
      <c r="H3477" s="224"/>
      <c r="I3477" s="224"/>
      <c r="J3477" s="224"/>
      <c r="K3477" s="224"/>
      <c r="L3477" s="224"/>
      <c r="M3477" s="133"/>
      <c r="V3477" s="3" t="s">
        <v>3488</v>
      </c>
      <c r="W3477" s="4">
        <v>8301</v>
      </c>
      <c r="AD3477"/>
      <c r="AE3477"/>
    </row>
    <row r="3478" spans="1:31" x14ac:dyDescent="0.25">
      <c r="A3478" s="28" t="s">
        <v>13909</v>
      </c>
      <c r="B3478" s="1"/>
      <c r="F3478" s="224"/>
      <c r="G3478" s="224"/>
      <c r="H3478" s="224"/>
      <c r="I3478" s="224"/>
      <c r="J3478" s="224"/>
      <c r="K3478" s="224"/>
      <c r="L3478" s="224"/>
      <c r="M3478" s="133"/>
      <c r="V3478" s="3" t="s">
        <v>3489</v>
      </c>
      <c r="W3478" s="4">
        <v>8300</v>
      </c>
      <c r="AD3478"/>
      <c r="AE3478"/>
    </row>
    <row r="3479" spans="1:31" x14ac:dyDescent="0.25">
      <c r="A3479" s="28" t="s">
        <v>13910</v>
      </c>
      <c r="B3479" s="1"/>
      <c r="F3479" s="224"/>
      <c r="G3479" s="224"/>
      <c r="H3479" s="224"/>
      <c r="I3479" s="224"/>
      <c r="J3479" s="224"/>
      <c r="K3479" s="224"/>
      <c r="L3479" s="224"/>
      <c r="M3479" s="133"/>
      <c r="V3479" s="3" t="s">
        <v>3490</v>
      </c>
      <c r="W3479" s="4">
        <v>8296</v>
      </c>
      <c r="AD3479"/>
      <c r="AE3479"/>
    </row>
    <row r="3480" spans="1:31" x14ac:dyDescent="0.25">
      <c r="A3480" s="28" t="s">
        <v>13911</v>
      </c>
      <c r="B3480" s="1"/>
      <c r="F3480" s="224"/>
      <c r="G3480" s="224"/>
      <c r="H3480" s="224"/>
      <c r="I3480" s="224"/>
      <c r="J3480" s="224"/>
      <c r="K3480" s="224"/>
      <c r="L3480" s="224"/>
      <c r="M3480" s="133"/>
      <c r="V3480" s="3" t="s">
        <v>3491</v>
      </c>
      <c r="W3480" s="4">
        <v>8293</v>
      </c>
      <c r="AD3480"/>
      <c r="AE3480"/>
    </row>
    <row r="3481" spans="1:31" x14ac:dyDescent="0.25">
      <c r="A3481" s="28" t="s">
        <v>13912</v>
      </c>
      <c r="B3481" s="1"/>
      <c r="F3481" s="224"/>
      <c r="G3481" s="224"/>
      <c r="H3481" s="224"/>
      <c r="I3481" s="224"/>
      <c r="J3481" s="224"/>
      <c r="K3481" s="224"/>
      <c r="L3481" s="224"/>
      <c r="M3481" s="133"/>
      <c r="V3481" s="3" t="s">
        <v>3492</v>
      </c>
      <c r="W3481" s="4">
        <v>8293</v>
      </c>
      <c r="AD3481"/>
      <c r="AE3481"/>
    </row>
    <row r="3482" spans="1:31" x14ac:dyDescent="0.25">
      <c r="A3482" s="28" t="s">
        <v>13913</v>
      </c>
      <c r="B3482" s="1"/>
      <c r="F3482" s="224"/>
      <c r="G3482" s="224"/>
      <c r="H3482" s="224"/>
      <c r="I3482" s="224"/>
      <c r="J3482" s="224"/>
      <c r="K3482" s="224"/>
      <c r="L3482" s="224"/>
      <c r="M3482" s="133"/>
      <c r="V3482" s="3" t="s">
        <v>3493</v>
      </c>
      <c r="W3482" s="4">
        <v>8298</v>
      </c>
      <c r="AD3482"/>
      <c r="AE3482"/>
    </row>
    <row r="3483" spans="1:31" x14ac:dyDescent="0.25">
      <c r="A3483" s="28" t="s">
        <v>13914</v>
      </c>
      <c r="B3483" s="1"/>
      <c r="F3483" s="224"/>
      <c r="G3483" s="224"/>
      <c r="H3483" s="224"/>
      <c r="I3483" s="224"/>
      <c r="J3483" s="224"/>
      <c r="K3483" s="224"/>
      <c r="L3483" s="224"/>
      <c r="M3483" s="133"/>
      <c r="V3483" s="3" t="s">
        <v>3494</v>
      </c>
      <c r="W3483" s="4">
        <v>8298</v>
      </c>
      <c r="AD3483"/>
      <c r="AE3483"/>
    </row>
    <row r="3484" spans="1:31" x14ac:dyDescent="0.25">
      <c r="A3484" s="28" t="s">
        <v>13915</v>
      </c>
      <c r="B3484" s="1"/>
      <c r="F3484" s="224"/>
      <c r="G3484" s="224"/>
      <c r="H3484" s="224"/>
      <c r="I3484" s="224"/>
      <c r="J3484" s="224"/>
      <c r="K3484" s="224"/>
      <c r="L3484" s="224"/>
      <c r="M3484" s="133"/>
      <c r="V3484" s="3" t="s">
        <v>3495</v>
      </c>
      <c r="W3484" s="4">
        <v>8287</v>
      </c>
      <c r="AD3484"/>
      <c r="AE3484"/>
    </row>
    <row r="3485" spans="1:31" x14ac:dyDescent="0.25">
      <c r="A3485" s="28" t="s">
        <v>13916</v>
      </c>
      <c r="B3485" s="1"/>
      <c r="F3485" s="224"/>
      <c r="G3485" s="224"/>
      <c r="H3485" s="224"/>
      <c r="I3485" s="224"/>
      <c r="J3485" s="224"/>
      <c r="K3485" s="224"/>
      <c r="L3485" s="224"/>
      <c r="M3485" s="133"/>
      <c r="V3485" s="3" t="s">
        <v>3496</v>
      </c>
      <c r="W3485" s="4">
        <v>8290</v>
      </c>
      <c r="AD3485"/>
      <c r="AE3485"/>
    </row>
    <row r="3486" spans="1:31" x14ac:dyDescent="0.25">
      <c r="A3486" s="28" t="s">
        <v>13917</v>
      </c>
      <c r="B3486" s="1"/>
      <c r="F3486" s="224"/>
      <c r="G3486" s="224"/>
      <c r="H3486" s="224"/>
      <c r="I3486" s="224"/>
      <c r="J3486" s="224"/>
      <c r="K3486" s="224"/>
      <c r="L3486" s="224"/>
      <c r="M3486" s="133"/>
      <c r="V3486" s="3" t="s">
        <v>3497</v>
      </c>
      <c r="W3486" s="4">
        <v>8288</v>
      </c>
      <c r="AD3486"/>
      <c r="AE3486"/>
    </row>
    <row r="3487" spans="1:31" x14ac:dyDescent="0.25">
      <c r="A3487" s="28" t="s">
        <v>13918</v>
      </c>
      <c r="B3487" s="1"/>
      <c r="F3487" s="224"/>
      <c r="G3487" s="224"/>
      <c r="H3487" s="224"/>
      <c r="I3487" s="224"/>
      <c r="J3487" s="224"/>
      <c r="K3487" s="224"/>
      <c r="L3487" s="224"/>
      <c r="M3487" s="133"/>
      <c r="V3487" s="3" t="s">
        <v>3498</v>
      </c>
      <c r="W3487" s="4">
        <v>8300</v>
      </c>
      <c r="AD3487"/>
      <c r="AE3487"/>
    </row>
    <row r="3488" spans="1:31" x14ac:dyDescent="0.25">
      <c r="A3488" s="28" t="s">
        <v>13919</v>
      </c>
      <c r="B3488" s="1"/>
      <c r="F3488" s="224"/>
      <c r="G3488" s="224"/>
      <c r="H3488" s="224"/>
      <c r="I3488" s="224"/>
      <c r="J3488" s="224"/>
      <c r="K3488" s="224"/>
      <c r="L3488" s="224"/>
      <c r="M3488" s="133"/>
      <c r="V3488" s="3" t="s">
        <v>3499</v>
      </c>
      <c r="W3488" s="4">
        <v>8305</v>
      </c>
      <c r="AD3488"/>
      <c r="AE3488"/>
    </row>
    <row r="3489" spans="1:31" x14ac:dyDescent="0.25">
      <c r="A3489" s="28" t="s">
        <v>13920</v>
      </c>
      <c r="B3489" s="1"/>
      <c r="F3489" s="224"/>
      <c r="G3489" s="224"/>
      <c r="H3489" s="224"/>
      <c r="I3489" s="224"/>
      <c r="J3489" s="224"/>
      <c r="K3489" s="224"/>
      <c r="L3489" s="224"/>
      <c r="M3489" s="133"/>
      <c r="V3489" s="3" t="s">
        <v>3500</v>
      </c>
      <c r="W3489" s="4">
        <v>8318</v>
      </c>
      <c r="AD3489"/>
      <c r="AE3489"/>
    </row>
    <row r="3490" spans="1:31" x14ac:dyDescent="0.25">
      <c r="A3490" s="28" t="s">
        <v>13921</v>
      </c>
      <c r="B3490" s="1"/>
      <c r="F3490" s="224"/>
      <c r="G3490" s="224"/>
      <c r="H3490" s="224"/>
      <c r="I3490" s="224"/>
      <c r="J3490" s="224"/>
      <c r="K3490" s="224"/>
      <c r="L3490" s="224"/>
      <c r="M3490" s="133"/>
      <c r="V3490" s="3" t="s">
        <v>3501</v>
      </c>
      <c r="W3490" s="4">
        <v>8318</v>
      </c>
      <c r="AD3490"/>
      <c r="AE3490"/>
    </row>
    <row r="3491" spans="1:31" x14ac:dyDescent="0.25">
      <c r="A3491" s="28" t="s">
        <v>13922</v>
      </c>
      <c r="B3491" s="1"/>
      <c r="F3491" s="224"/>
      <c r="G3491" s="224"/>
      <c r="H3491" s="224"/>
      <c r="I3491" s="224"/>
      <c r="J3491" s="224"/>
      <c r="K3491" s="224"/>
      <c r="L3491" s="224"/>
      <c r="M3491" s="133"/>
      <c r="V3491" s="3" t="s">
        <v>3502</v>
      </c>
      <c r="W3491" s="4">
        <v>8341</v>
      </c>
      <c r="AD3491"/>
      <c r="AE3491"/>
    </row>
    <row r="3492" spans="1:31" x14ac:dyDescent="0.25">
      <c r="A3492" s="28" t="s">
        <v>13923</v>
      </c>
      <c r="B3492" s="1"/>
      <c r="F3492" s="224"/>
      <c r="G3492" s="224"/>
      <c r="H3492" s="224"/>
      <c r="I3492" s="224"/>
      <c r="J3492" s="224"/>
      <c r="K3492" s="224"/>
      <c r="L3492" s="224"/>
      <c r="M3492" s="133"/>
      <c r="V3492" s="3" t="s">
        <v>3503</v>
      </c>
      <c r="W3492" s="4">
        <v>8348</v>
      </c>
      <c r="AD3492"/>
      <c r="AE3492"/>
    </row>
    <row r="3493" spans="1:31" x14ac:dyDescent="0.25">
      <c r="A3493" s="28" t="s">
        <v>13924</v>
      </c>
      <c r="B3493" s="1"/>
      <c r="F3493" s="224"/>
      <c r="G3493" s="224"/>
      <c r="H3493" s="224"/>
      <c r="I3493" s="224"/>
      <c r="J3493" s="224"/>
      <c r="K3493" s="224"/>
      <c r="L3493" s="224"/>
      <c r="M3493" s="133"/>
      <c r="V3493" s="3" t="s">
        <v>3504</v>
      </c>
      <c r="W3493" s="4">
        <v>8354</v>
      </c>
      <c r="AD3493"/>
      <c r="AE3493"/>
    </row>
    <row r="3494" spans="1:31" x14ac:dyDescent="0.25">
      <c r="A3494" s="28" t="s">
        <v>13925</v>
      </c>
      <c r="B3494" s="1"/>
      <c r="F3494" s="224"/>
      <c r="G3494" s="224"/>
      <c r="H3494" s="224"/>
      <c r="I3494" s="224"/>
      <c r="J3494" s="224"/>
      <c r="K3494" s="224"/>
      <c r="L3494" s="224"/>
      <c r="M3494" s="133"/>
      <c r="V3494" s="3" t="s">
        <v>3505</v>
      </c>
      <c r="W3494" s="4">
        <v>8356</v>
      </c>
      <c r="AD3494"/>
      <c r="AE3494"/>
    </row>
    <row r="3495" spans="1:31" x14ac:dyDescent="0.25">
      <c r="A3495" s="28" t="s">
        <v>13926</v>
      </c>
      <c r="B3495" s="1"/>
      <c r="F3495" s="224"/>
      <c r="G3495" s="224"/>
      <c r="H3495" s="224"/>
      <c r="I3495" s="224"/>
      <c r="J3495" s="224"/>
      <c r="K3495" s="224"/>
      <c r="L3495" s="224"/>
      <c r="M3495" s="133"/>
      <c r="V3495" s="3" t="s">
        <v>3506</v>
      </c>
      <c r="W3495" s="4">
        <v>8347</v>
      </c>
      <c r="AD3495"/>
      <c r="AE3495"/>
    </row>
    <row r="3496" spans="1:31" x14ac:dyDescent="0.25">
      <c r="A3496" s="28" t="s">
        <v>13927</v>
      </c>
      <c r="B3496" s="1"/>
      <c r="F3496" s="224"/>
      <c r="G3496" s="224"/>
      <c r="H3496" s="224"/>
      <c r="I3496" s="224"/>
      <c r="J3496" s="224"/>
      <c r="K3496" s="224"/>
      <c r="L3496" s="224"/>
      <c r="M3496" s="133"/>
      <c r="V3496" s="3" t="s">
        <v>3507</v>
      </c>
      <c r="W3496" s="4">
        <v>8345</v>
      </c>
      <c r="AD3496"/>
      <c r="AE3496"/>
    </row>
    <row r="3497" spans="1:31" x14ac:dyDescent="0.25">
      <c r="A3497" s="28" t="s">
        <v>13928</v>
      </c>
      <c r="B3497" s="1"/>
      <c r="F3497" s="224"/>
      <c r="G3497" s="224"/>
      <c r="H3497" s="224"/>
      <c r="I3497" s="224"/>
      <c r="J3497" s="224"/>
      <c r="K3497" s="224"/>
      <c r="L3497" s="224"/>
      <c r="M3497" s="133"/>
      <c r="V3497" s="3" t="s">
        <v>3508</v>
      </c>
      <c r="W3497" s="4">
        <v>8355</v>
      </c>
      <c r="AD3497"/>
      <c r="AE3497"/>
    </row>
    <row r="3498" spans="1:31" x14ac:dyDescent="0.25">
      <c r="A3498" s="28" t="s">
        <v>13929</v>
      </c>
      <c r="B3498" s="1"/>
      <c r="F3498" s="224"/>
      <c r="G3498" s="224"/>
      <c r="H3498" s="224"/>
      <c r="I3498" s="224"/>
      <c r="J3498" s="224"/>
      <c r="K3498" s="224"/>
      <c r="L3498" s="224"/>
      <c r="M3498" s="133"/>
      <c r="V3498" s="3" t="s">
        <v>3509</v>
      </c>
      <c r="W3498" s="4">
        <v>8355</v>
      </c>
      <c r="AD3498"/>
      <c r="AE3498"/>
    </row>
    <row r="3499" spans="1:31" x14ac:dyDescent="0.25">
      <c r="A3499" s="28" t="s">
        <v>13930</v>
      </c>
      <c r="B3499" s="1"/>
      <c r="F3499" s="224"/>
      <c r="G3499" s="224"/>
      <c r="H3499" s="224"/>
      <c r="I3499" s="224"/>
      <c r="J3499" s="224"/>
      <c r="K3499" s="224"/>
      <c r="L3499" s="224"/>
      <c r="M3499" s="133"/>
      <c r="V3499" s="3" t="s">
        <v>3510</v>
      </c>
      <c r="W3499" s="4">
        <v>8357</v>
      </c>
      <c r="AD3499"/>
      <c r="AE3499"/>
    </row>
    <row r="3500" spans="1:31" x14ac:dyDescent="0.25">
      <c r="A3500" s="28" t="s">
        <v>13931</v>
      </c>
      <c r="B3500" s="1"/>
      <c r="F3500" s="224"/>
      <c r="G3500" s="224"/>
      <c r="H3500" s="224"/>
      <c r="I3500" s="224"/>
      <c r="J3500" s="224"/>
      <c r="K3500" s="224"/>
      <c r="L3500" s="224"/>
      <c r="M3500" s="133"/>
      <c r="V3500" s="3" t="s">
        <v>3511</v>
      </c>
      <c r="W3500" s="4">
        <v>8358</v>
      </c>
      <c r="AD3500"/>
      <c r="AE3500"/>
    </row>
    <row r="3501" spans="1:31" x14ac:dyDescent="0.25">
      <c r="A3501" s="28" t="s">
        <v>13932</v>
      </c>
      <c r="B3501" s="1"/>
      <c r="F3501" s="224"/>
      <c r="G3501" s="224"/>
      <c r="H3501" s="224"/>
      <c r="I3501" s="224"/>
      <c r="J3501" s="224"/>
      <c r="K3501" s="224"/>
      <c r="L3501" s="224"/>
      <c r="M3501" s="133"/>
      <c r="V3501" s="3" t="s">
        <v>3512</v>
      </c>
      <c r="W3501" s="4">
        <v>8366</v>
      </c>
      <c r="AD3501"/>
      <c r="AE3501"/>
    </row>
    <row r="3502" spans="1:31" x14ac:dyDescent="0.25">
      <c r="A3502" s="28" t="s">
        <v>13933</v>
      </c>
      <c r="B3502" s="1"/>
      <c r="F3502" s="224"/>
      <c r="G3502" s="224"/>
      <c r="H3502" s="224"/>
      <c r="I3502" s="224"/>
      <c r="J3502" s="224"/>
      <c r="K3502" s="224"/>
      <c r="L3502" s="224"/>
      <c r="M3502" s="133"/>
      <c r="V3502" s="3" t="s">
        <v>3513</v>
      </c>
      <c r="W3502" s="4">
        <v>8364</v>
      </c>
      <c r="AD3502"/>
      <c r="AE3502"/>
    </row>
    <row r="3503" spans="1:31" x14ac:dyDescent="0.25">
      <c r="A3503" s="28" t="s">
        <v>13934</v>
      </c>
      <c r="B3503" s="1"/>
      <c r="F3503" s="224"/>
      <c r="G3503" s="224"/>
      <c r="H3503" s="224"/>
      <c r="I3503" s="224"/>
      <c r="J3503" s="224"/>
      <c r="K3503" s="224"/>
      <c r="L3503" s="224"/>
      <c r="M3503" s="133"/>
      <c r="V3503" s="3" t="s">
        <v>3514</v>
      </c>
      <c r="W3503" s="4">
        <v>8374</v>
      </c>
      <c r="AD3503"/>
      <c r="AE3503"/>
    </row>
    <row r="3504" spans="1:31" x14ac:dyDescent="0.25">
      <c r="A3504" s="28" t="s">
        <v>13935</v>
      </c>
      <c r="B3504" s="1"/>
      <c r="F3504" s="224"/>
      <c r="G3504" s="224"/>
      <c r="H3504" s="224"/>
      <c r="I3504" s="224"/>
      <c r="J3504" s="224"/>
      <c r="K3504" s="224"/>
      <c r="L3504" s="224"/>
      <c r="M3504" s="133"/>
      <c r="V3504" s="3" t="s">
        <v>3515</v>
      </c>
      <c r="W3504" s="4">
        <v>8373</v>
      </c>
      <c r="AD3504"/>
      <c r="AE3504"/>
    </row>
    <row r="3505" spans="1:31" x14ac:dyDescent="0.25">
      <c r="A3505" s="28" t="s">
        <v>13936</v>
      </c>
      <c r="B3505" s="1"/>
      <c r="F3505" s="224"/>
      <c r="G3505" s="224"/>
      <c r="H3505" s="224"/>
      <c r="I3505" s="224"/>
      <c r="J3505" s="224"/>
      <c r="K3505" s="224"/>
      <c r="L3505" s="224"/>
      <c r="M3505" s="133"/>
      <c r="V3505" s="3" t="s">
        <v>3516</v>
      </c>
      <c r="W3505" s="4">
        <v>8373</v>
      </c>
      <c r="AD3505"/>
      <c r="AE3505"/>
    </row>
    <row r="3506" spans="1:31" x14ac:dyDescent="0.25">
      <c r="A3506" s="28" t="s">
        <v>13937</v>
      </c>
      <c r="B3506" s="1"/>
      <c r="F3506" s="224"/>
      <c r="G3506" s="224"/>
      <c r="H3506" s="224"/>
      <c r="I3506" s="224"/>
      <c r="J3506" s="224"/>
      <c r="K3506" s="224"/>
      <c r="L3506" s="224"/>
      <c r="M3506" s="133"/>
      <c r="V3506" s="3" t="s">
        <v>3517</v>
      </c>
      <c r="W3506" s="4">
        <v>8375</v>
      </c>
      <c r="AD3506"/>
      <c r="AE3506"/>
    </row>
    <row r="3507" spans="1:31" x14ac:dyDescent="0.25">
      <c r="A3507" s="28" t="s">
        <v>13938</v>
      </c>
      <c r="B3507" s="1"/>
      <c r="F3507" s="224"/>
      <c r="G3507" s="224"/>
      <c r="H3507" s="224"/>
      <c r="I3507" s="224"/>
      <c r="J3507" s="224"/>
      <c r="K3507" s="224"/>
      <c r="L3507" s="224"/>
      <c r="M3507" s="133"/>
      <c r="V3507" s="3" t="s">
        <v>3518</v>
      </c>
      <c r="W3507" s="4">
        <v>8375</v>
      </c>
      <c r="AD3507"/>
      <c r="AE3507"/>
    </row>
    <row r="3508" spans="1:31" x14ac:dyDescent="0.25">
      <c r="A3508" s="28" t="s">
        <v>13939</v>
      </c>
      <c r="B3508" s="1"/>
      <c r="F3508" s="224"/>
      <c r="G3508" s="224"/>
      <c r="H3508" s="224"/>
      <c r="I3508" s="224"/>
      <c r="J3508" s="224"/>
      <c r="K3508" s="224"/>
      <c r="L3508" s="224"/>
      <c r="M3508" s="133"/>
      <c r="V3508" s="3" t="s">
        <v>3519</v>
      </c>
      <c r="W3508" s="4">
        <v>8376</v>
      </c>
      <c r="AD3508"/>
      <c r="AE3508"/>
    </row>
    <row r="3509" spans="1:31" x14ac:dyDescent="0.25">
      <c r="A3509" s="28" t="s">
        <v>13940</v>
      </c>
      <c r="B3509" s="1"/>
      <c r="F3509" s="224"/>
      <c r="G3509" s="224"/>
      <c r="H3509" s="224"/>
      <c r="I3509" s="224"/>
      <c r="J3509" s="224"/>
      <c r="K3509" s="224"/>
      <c r="L3509" s="224"/>
      <c r="M3509" s="133"/>
      <c r="V3509" s="3" t="s">
        <v>3520</v>
      </c>
      <c r="W3509" s="4">
        <v>8374</v>
      </c>
      <c r="AD3509"/>
      <c r="AE3509"/>
    </row>
    <row r="3510" spans="1:31" x14ac:dyDescent="0.25">
      <c r="A3510" s="28" t="s">
        <v>13941</v>
      </c>
      <c r="B3510" s="1"/>
      <c r="F3510" s="224"/>
      <c r="G3510" s="224"/>
      <c r="H3510" s="224"/>
      <c r="I3510" s="224"/>
      <c r="J3510" s="224"/>
      <c r="K3510" s="224"/>
      <c r="L3510" s="224"/>
      <c r="M3510" s="133"/>
      <c r="V3510" s="3" t="s">
        <v>3521</v>
      </c>
      <c r="W3510" s="4">
        <v>8375</v>
      </c>
      <c r="AD3510"/>
      <c r="AE3510"/>
    </row>
    <row r="3511" spans="1:31" x14ac:dyDescent="0.25">
      <c r="A3511" s="28" t="s">
        <v>13942</v>
      </c>
      <c r="B3511" s="1"/>
      <c r="F3511" s="224"/>
      <c r="G3511" s="224"/>
      <c r="H3511" s="224"/>
      <c r="I3511" s="224"/>
      <c r="J3511" s="224"/>
      <c r="K3511" s="224"/>
      <c r="L3511" s="224"/>
      <c r="M3511" s="133"/>
      <c r="V3511" s="3" t="s">
        <v>3522</v>
      </c>
      <c r="W3511" s="4">
        <v>8371</v>
      </c>
      <c r="AD3511"/>
      <c r="AE3511"/>
    </row>
    <row r="3512" spans="1:31" x14ac:dyDescent="0.25">
      <c r="A3512" s="28" t="s">
        <v>13943</v>
      </c>
      <c r="B3512" s="1"/>
      <c r="F3512" s="224"/>
      <c r="G3512" s="224"/>
      <c r="H3512" s="224"/>
      <c r="I3512" s="224"/>
      <c r="J3512" s="224"/>
      <c r="K3512" s="224"/>
      <c r="L3512" s="224"/>
      <c r="M3512" s="133"/>
      <c r="V3512" s="3" t="s">
        <v>3523</v>
      </c>
      <c r="W3512" s="4">
        <v>8371</v>
      </c>
      <c r="AD3512"/>
      <c r="AE3512"/>
    </row>
    <row r="3513" spans="1:31" x14ac:dyDescent="0.25">
      <c r="A3513" s="28" t="s">
        <v>13944</v>
      </c>
      <c r="B3513" s="1"/>
      <c r="F3513" s="224"/>
      <c r="G3513" s="224"/>
      <c r="H3513" s="224"/>
      <c r="I3513" s="224"/>
      <c r="J3513" s="224"/>
      <c r="K3513" s="224"/>
      <c r="L3513" s="224"/>
      <c r="M3513" s="133"/>
      <c r="V3513" s="3" t="s">
        <v>3524</v>
      </c>
      <c r="W3513" s="4">
        <v>8371</v>
      </c>
      <c r="AD3513"/>
      <c r="AE3513"/>
    </row>
    <row r="3514" spans="1:31" x14ac:dyDescent="0.25">
      <c r="A3514" s="28" t="s">
        <v>13945</v>
      </c>
      <c r="B3514" s="1"/>
      <c r="F3514" s="224"/>
      <c r="G3514" s="224"/>
      <c r="H3514" s="224"/>
      <c r="I3514" s="224"/>
      <c r="J3514" s="224"/>
      <c r="K3514" s="224"/>
      <c r="L3514" s="224"/>
      <c r="M3514" s="133"/>
      <c r="V3514" s="3" t="s">
        <v>3525</v>
      </c>
      <c r="W3514" s="4">
        <v>8367</v>
      </c>
      <c r="AD3514"/>
      <c r="AE3514"/>
    </row>
    <row r="3515" spans="1:31" x14ac:dyDescent="0.25">
      <c r="A3515" s="28" t="s">
        <v>13946</v>
      </c>
      <c r="B3515" s="1"/>
      <c r="F3515" s="224"/>
      <c r="G3515" s="224"/>
      <c r="H3515" s="224"/>
      <c r="I3515" s="224"/>
      <c r="J3515" s="224"/>
      <c r="K3515" s="224"/>
      <c r="L3515" s="224"/>
      <c r="M3515" s="133"/>
      <c r="V3515" s="3" t="s">
        <v>3526</v>
      </c>
      <c r="W3515" s="4">
        <v>8367</v>
      </c>
      <c r="AD3515"/>
      <c r="AE3515"/>
    </row>
    <row r="3516" spans="1:31" x14ac:dyDescent="0.25">
      <c r="A3516" s="28" t="s">
        <v>13947</v>
      </c>
      <c r="B3516" s="1"/>
      <c r="F3516" s="224"/>
      <c r="G3516" s="224"/>
      <c r="H3516" s="224"/>
      <c r="I3516" s="224"/>
      <c r="J3516" s="224"/>
      <c r="K3516" s="224"/>
      <c r="L3516" s="224"/>
      <c r="M3516" s="133"/>
      <c r="V3516" s="3" t="s">
        <v>3527</v>
      </c>
      <c r="W3516" s="4">
        <v>8367</v>
      </c>
      <c r="AD3516"/>
      <c r="AE3516"/>
    </row>
    <row r="3517" spans="1:31" x14ac:dyDescent="0.25">
      <c r="A3517" s="28" t="s">
        <v>13948</v>
      </c>
      <c r="B3517" s="1"/>
      <c r="F3517" s="224"/>
      <c r="G3517" s="224"/>
      <c r="H3517" s="224"/>
      <c r="I3517" s="224"/>
      <c r="J3517" s="224"/>
      <c r="K3517" s="224"/>
      <c r="L3517" s="224"/>
      <c r="M3517" s="133"/>
      <c r="V3517" s="3" t="s">
        <v>3528</v>
      </c>
      <c r="W3517" s="4">
        <v>8363</v>
      </c>
      <c r="AD3517"/>
      <c r="AE3517"/>
    </row>
    <row r="3518" spans="1:31" x14ac:dyDescent="0.25">
      <c r="A3518" s="28" t="s">
        <v>13949</v>
      </c>
      <c r="B3518" s="1"/>
      <c r="F3518" s="224"/>
      <c r="G3518" s="224"/>
      <c r="H3518" s="224"/>
      <c r="I3518" s="224"/>
      <c r="J3518" s="224"/>
      <c r="K3518" s="224"/>
      <c r="L3518" s="224"/>
      <c r="M3518" s="133"/>
      <c r="V3518" s="3" t="s">
        <v>3529</v>
      </c>
      <c r="W3518" s="4">
        <v>8367</v>
      </c>
      <c r="AD3518"/>
      <c r="AE3518"/>
    </row>
    <row r="3519" spans="1:31" x14ac:dyDescent="0.25">
      <c r="A3519" s="28" t="s">
        <v>13950</v>
      </c>
      <c r="B3519" s="1"/>
      <c r="F3519" s="224"/>
      <c r="G3519" s="224"/>
      <c r="H3519" s="224"/>
      <c r="I3519" s="224"/>
      <c r="J3519" s="224"/>
      <c r="K3519" s="224"/>
      <c r="L3519" s="224"/>
      <c r="M3519" s="133"/>
      <c r="V3519" s="3" t="s">
        <v>3530</v>
      </c>
      <c r="W3519" s="4">
        <v>8367</v>
      </c>
      <c r="AD3519"/>
      <c r="AE3519"/>
    </row>
    <row r="3520" spans="1:31" x14ac:dyDescent="0.25">
      <c r="A3520" s="28" t="s">
        <v>13951</v>
      </c>
      <c r="B3520" s="1"/>
      <c r="F3520" s="224"/>
      <c r="G3520" s="224"/>
      <c r="H3520" s="224"/>
      <c r="I3520" s="224"/>
      <c r="J3520" s="224"/>
      <c r="K3520" s="224"/>
      <c r="L3520" s="224"/>
      <c r="M3520" s="133"/>
      <c r="V3520" s="3" t="s">
        <v>3531</v>
      </c>
      <c r="W3520" s="4">
        <v>8367</v>
      </c>
      <c r="AD3520"/>
      <c r="AE3520"/>
    </row>
    <row r="3521" spans="1:31" x14ac:dyDescent="0.25">
      <c r="A3521" s="28" t="s">
        <v>13952</v>
      </c>
      <c r="B3521" s="1"/>
      <c r="F3521" s="224"/>
      <c r="G3521" s="224"/>
      <c r="H3521" s="224"/>
      <c r="I3521" s="224"/>
      <c r="J3521" s="224"/>
      <c r="K3521" s="224"/>
      <c r="L3521" s="224"/>
      <c r="M3521" s="133"/>
      <c r="V3521" s="3" t="s">
        <v>3532</v>
      </c>
      <c r="W3521" s="4">
        <v>8370</v>
      </c>
      <c r="AD3521"/>
      <c r="AE3521"/>
    </row>
    <row r="3522" spans="1:31" x14ac:dyDescent="0.25">
      <c r="A3522" s="28" t="s">
        <v>13953</v>
      </c>
      <c r="B3522" s="1"/>
      <c r="F3522" s="224"/>
      <c r="G3522" s="224"/>
      <c r="H3522" s="224"/>
      <c r="I3522" s="224"/>
      <c r="J3522" s="224"/>
      <c r="K3522" s="224"/>
      <c r="L3522" s="224"/>
      <c r="M3522" s="133"/>
      <c r="V3522" s="3" t="s">
        <v>3533</v>
      </c>
      <c r="W3522" s="4">
        <v>8367</v>
      </c>
      <c r="AD3522"/>
      <c r="AE3522"/>
    </row>
    <row r="3523" spans="1:31" x14ac:dyDescent="0.25">
      <c r="A3523" s="28" t="s">
        <v>13954</v>
      </c>
      <c r="B3523" s="1"/>
      <c r="F3523" s="224"/>
      <c r="G3523" s="224"/>
      <c r="H3523" s="224"/>
      <c r="I3523" s="224"/>
      <c r="J3523" s="224"/>
      <c r="K3523" s="224"/>
      <c r="L3523" s="224"/>
      <c r="M3523" s="133"/>
      <c r="V3523" s="3" t="s">
        <v>3534</v>
      </c>
      <c r="W3523" s="4">
        <v>8365</v>
      </c>
      <c r="AD3523"/>
      <c r="AE3523"/>
    </row>
    <row r="3524" spans="1:31" x14ac:dyDescent="0.25">
      <c r="A3524" s="28" t="s">
        <v>13955</v>
      </c>
      <c r="B3524" s="1"/>
      <c r="F3524" s="224"/>
      <c r="G3524" s="224"/>
      <c r="H3524" s="224"/>
      <c r="I3524" s="224"/>
      <c r="J3524" s="224"/>
      <c r="K3524" s="224"/>
      <c r="L3524" s="224"/>
      <c r="M3524" s="133"/>
      <c r="V3524" s="3" t="s">
        <v>3535</v>
      </c>
      <c r="W3524" s="4">
        <v>8370</v>
      </c>
      <c r="AD3524"/>
      <c r="AE3524"/>
    </row>
    <row r="3525" spans="1:31" x14ac:dyDescent="0.25">
      <c r="A3525" s="28" t="s">
        <v>13956</v>
      </c>
      <c r="B3525" s="1"/>
      <c r="F3525" s="224"/>
      <c r="G3525" s="224"/>
      <c r="H3525" s="224"/>
      <c r="I3525" s="224"/>
      <c r="J3525" s="224"/>
      <c r="K3525" s="224"/>
      <c r="L3525" s="224"/>
      <c r="M3525" s="133"/>
      <c r="V3525" s="3" t="s">
        <v>3536</v>
      </c>
      <c r="W3525" s="4">
        <v>8370</v>
      </c>
      <c r="AD3525"/>
      <c r="AE3525"/>
    </row>
    <row r="3526" spans="1:31" x14ac:dyDescent="0.25">
      <c r="A3526" s="28" t="s">
        <v>13957</v>
      </c>
      <c r="B3526" s="1"/>
      <c r="F3526" s="224"/>
      <c r="G3526" s="224"/>
      <c r="H3526" s="224"/>
      <c r="I3526" s="224"/>
      <c r="J3526" s="224"/>
      <c r="K3526" s="224"/>
      <c r="L3526" s="224"/>
      <c r="M3526" s="133"/>
      <c r="V3526" s="3" t="s">
        <v>3537</v>
      </c>
      <c r="W3526" s="4">
        <v>8378</v>
      </c>
      <c r="AD3526"/>
      <c r="AE3526"/>
    </row>
    <row r="3527" spans="1:31" x14ac:dyDescent="0.25">
      <c r="A3527" s="28" t="s">
        <v>13958</v>
      </c>
      <c r="B3527" s="1"/>
      <c r="F3527" s="224"/>
      <c r="G3527" s="224"/>
      <c r="H3527" s="224"/>
      <c r="I3527" s="224"/>
      <c r="J3527" s="224"/>
      <c r="K3527" s="224"/>
      <c r="L3527" s="224"/>
      <c r="M3527" s="133"/>
      <c r="V3527" s="3" t="s">
        <v>3538</v>
      </c>
      <c r="W3527" s="4">
        <v>8384</v>
      </c>
      <c r="AD3527"/>
      <c r="AE3527"/>
    </row>
    <row r="3528" spans="1:31" x14ac:dyDescent="0.25">
      <c r="A3528" s="28" t="s">
        <v>13959</v>
      </c>
      <c r="B3528" s="1"/>
      <c r="F3528" s="224"/>
      <c r="G3528" s="224"/>
      <c r="H3528" s="224"/>
      <c r="I3528" s="224"/>
      <c r="J3528" s="224"/>
      <c r="K3528" s="224"/>
      <c r="L3528" s="224"/>
      <c r="M3528" s="133"/>
      <c r="V3528" s="3" t="s">
        <v>3539</v>
      </c>
      <c r="W3528" s="4">
        <v>8387</v>
      </c>
      <c r="AD3528"/>
      <c r="AE3528"/>
    </row>
    <row r="3529" spans="1:31" x14ac:dyDescent="0.25">
      <c r="A3529" s="28" t="s">
        <v>13960</v>
      </c>
      <c r="B3529" s="1"/>
      <c r="F3529" s="224"/>
      <c r="G3529" s="224"/>
      <c r="H3529" s="224"/>
      <c r="I3529" s="224"/>
      <c r="J3529" s="224"/>
      <c r="K3529" s="224"/>
      <c r="L3529" s="224"/>
      <c r="M3529" s="133"/>
      <c r="V3529" s="3" t="s">
        <v>3540</v>
      </c>
      <c r="W3529" s="4">
        <v>8386</v>
      </c>
      <c r="AD3529"/>
      <c r="AE3529"/>
    </row>
    <row r="3530" spans="1:31" x14ac:dyDescent="0.25">
      <c r="A3530" s="28" t="s">
        <v>13961</v>
      </c>
      <c r="B3530" s="1"/>
      <c r="F3530" s="224"/>
      <c r="G3530" s="224"/>
      <c r="H3530" s="224"/>
      <c r="I3530" s="224"/>
      <c r="J3530" s="224"/>
      <c r="K3530" s="224"/>
      <c r="L3530" s="224"/>
      <c r="M3530" s="133"/>
      <c r="V3530" s="3" t="s">
        <v>3541</v>
      </c>
      <c r="W3530" s="4">
        <v>8386</v>
      </c>
      <c r="AD3530"/>
      <c r="AE3530"/>
    </row>
    <row r="3531" spans="1:31" x14ac:dyDescent="0.25">
      <c r="A3531" s="28" t="s">
        <v>13962</v>
      </c>
      <c r="B3531" s="1"/>
      <c r="F3531" s="224"/>
      <c r="G3531" s="224"/>
      <c r="H3531" s="224"/>
      <c r="I3531" s="224"/>
      <c r="J3531" s="224"/>
      <c r="K3531" s="224"/>
      <c r="L3531" s="224"/>
      <c r="M3531" s="133"/>
      <c r="V3531" s="3" t="s">
        <v>3542</v>
      </c>
      <c r="W3531" s="4">
        <v>8394</v>
      </c>
      <c r="AD3531"/>
      <c r="AE3531"/>
    </row>
    <row r="3532" spans="1:31" x14ac:dyDescent="0.25">
      <c r="A3532" s="28" t="s">
        <v>13963</v>
      </c>
      <c r="B3532" s="1"/>
      <c r="F3532" s="224"/>
      <c r="G3532" s="224"/>
      <c r="H3532" s="224"/>
      <c r="I3532" s="224"/>
      <c r="J3532" s="224"/>
      <c r="K3532" s="224"/>
      <c r="L3532" s="224"/>
      <c r="M3532" s="133"/>
      <c r="V3532" s="3" t="s">
        <v>3543</v>
      </c>
      <c r="W3532" s="4">
        <v>8397</v>
      </c>
      <c r="AD3532"/>
      <c r="AE3532"/>
    </row>
    <row r="3533" spans="1:31" x14ac:dyDescent="0.25">
      <c r="A3533" s="28" t="s">
        <v>13964</v>
      </c>
      <c r="B3533" s="1"/>
      <c r="F3533" s="224"/>
      <c r="G3533" s="224"/>
      <c r="H3533" s="224"/>
      <c r="I3533" s="224"/>
      <c r="J3533" s="224"/>
      <c r="K3533" s="224"/>
      <c r="L3533" s="224"/>
      <c r="M3533" s="133"/>
      <c r="V3533" s="3" t="s">
        <v>3544</v>
      </c>
      <c r="W3533" s="4">
        <v>8397</v>
      </c>
      <c r="AD3533"/>
      <c r="AE3533"/>
    </row>
    <row r="3534" spans="1:31" x14ac:dyDescent="0.25">
      <c r="A3534" s="28" t="s">
        <v>13965</v>
      </c>
      <c r="B3534" s="1"/>
      <c r="F3534" s="224"/>
      <c r="G3534" s="224"/>
      <c r="H3534" s="224"/>
      <c r="I3534" s="224"/>
      <c r="J3534" s="224"/>
      <c r="K3534" s="224"/>
      <c r="L3534" s="224"/>
      <c r="M3534" s="133"/>
      <c r="V3534" s="3" t="s">
        <v>3545</v>
      </c>
      <c r="W3534" s="4">
        <v>8400</v>
      </c>
      <c r="AD3534"/>
      <c r="AE3534"/>
    </row>
    <row r="3535" spans="1:31" x14ac:dyDescent="0.25">
      <c r="A3535" s="28" t="s">
        <v>13966</v>
      </c>
      <c r="B3535" s="1"/>
      <c r="F3535" s="224"/>
      <c r="G3535" s="224"/>
      <c r="H3535" s="224"/>
      <c r="I3535" s="224"/>
      <c r="J3535" s="224"/>
      <c r="K3535" s="224"/>
      <c r="L3535" s="224"/>
      <c r="M3535" s="133"/>
      <c r="V3535" s="3" t="s">
        <v>3546</v>
      </c>
      <c r="W3535" s="4">
        <v>8400</v>
      </c>
      <c r="AD3535"/>
      <c r="AE3535"/>
    </row>
    <row r="3536" spans="1:31" x14ac:dyDescent="0.25">
      <c r="A3536" s="28" t="s">
        <v>13967</v>
      </c>
      <c r="B3536" s="1"/>
      <c r="F3536" s="224"/>
      <c r="G3536" s="224"/>
      <c r="H3536" s="224"/>
      <c r="I3536" s="224"/>
      <c r="J3536" s="224"/>
      <c r="K3536" s="224"/>
      <c r="L3536" s="224"/>
      <c r="M3536" s="133"/>
      <c r="V3536" s="3" t="s">
        <v>3547</v>
      </c>
      <c r="W3536" s="4">
        <v>8400</v>
      </c>
      <c r="AD3536"/>
      <c r="AE3536"/>
    </row>
    <row r="3537" spans="1:31" x14ac:dyDescent="0.25">
      <c r="A3537" s="28" t="s">
        <v>13968</v>
      </c>
      <c r="B3537" s="1"/>
      <c r="F3537" s="224"/>
      <c r="G3537" s="224"/>
      <c r="H3537" s="224"/>
      <c r="I3537" s="224"/>
      <c r="J3537" s="224"/>
      <c r="K3537" s="224"/>
      <c r="L3537" s="224"/>
      <c r="M3537" s="133"/>
      <c r="V3537" s="3" t="s">
        <v>3548</v>
      </c>
      <c r="W3537" s="4">
        <v>8415</v>
      </c>
      <c r="AD3537"/>
      <c r="AE3537"/>
    </row>
    <row r="3538" spans="1:31" x14ac:dyDescent="0.25">
      <c r="A3538" s="28" t="s">
        <v>13969</v>
      </c>
      <c r="B3538" s="1"/>
      <c r="F3538" s="224"/>
      <c r="G3538" s="224"/>
      <c r="H3538" s="224"/>
      <c r="I3538" s="224"/>
      <c r="J3538" s="224"/>
      <c r="K3538" s="224"/>
      <c r="L3538" s="224"/>
      <c r="M3538" s="133"/>
      <c r="V3538" s="3" t="s">
        <v>3549</v>
      </c>
      <c r="W3538" s="4">
        <v>8427</v>
      </c>
      <c r="AD3538"/>
      <c r="AE3538"/>
    </row>
    <row r="3539" spans="1:31" x14ac:dyDescent="0.25">
      <c r="A3539" s="28" t="s">
        <v>13970</v>
      </c>
      <c r="B3539" s="1"/>
      <c r="F3539" s="224"/>
      <c r="G3539" s="224"/>
      <c r="H3539" s="224"/>
      <c r="I3539" s="224"/>
      <c r="J3539" s="224"/>
      <c r="K3539" s="224"/>
      <c r="L3539" s="224"/>
      <c r="M3539" s="133"/>
      <c r="V3539" s="3" t="s">
        <v>3550</v>
      </c>
      <c r="W3539" s="4">
        <v>8427</v>
      </c>
      <c r="AD3539"/>
      <c r="AE3539"/>
    </row>
    <row r="3540" spans="1:31" x14ac:dyDescent="0.25">
      <c r="A3540" s="28" t="s">
        <v>13971</v>
      </c>
      <c r="B3540" s="1"/>
      <c r="F3540" s="224"/>
      <c r="G3540" s="224"/>
      <c r="H3540" s="224"/>
      <c r="I3540" s="224"/>
      <c r="J3540" s="224"/>
      <c r="K3540" s="224"/>
      <c r="L3540" s="224"/>
      <c r="M3540" s="133"/>
      <c r="V3540" s="3" t="s">
        <v>3551</v>
      </c>
      <c r="W3540" s="4">
        <v>8425</v>
      </c>
      <c r="AD3540"/>
      <c r="AE3540"/>
    </row>
    <row r="3541" spans="1:31" x14ac:dyDescent="0.25">
      <c r="A3541" s="28" t="s">
        <v>13972</v>
      </c>
      <c r="B3541" s="1"/>
      <c r="F3541" s="224"/>
      <c r="G3541" s="224"/>
      <c r="H3541" s="224"/>
      <c r="I3541" s="224"/>
      <c r="J3541" s="224"/>
      <c r="K3541" s="224"/>
      <c r="L3541" s="224"/>
      <c r="M3541" s="133"/>
      <c r="V3541" s="3" t="s">
        <v>3552</v>
      </c>
      <c r="W3541" s="4">
        <v>8425</v>
      </c>
      <c r="AD3541"/>
      <c r="AE3541"/>
    </row>
    <row r="3542" spans="1:31" x14ac:dyDescent="0.25">
      <c r="A3542" s="28" t="s">
        <v>13973</v>
      </c>
      <c r="B3542" s="1"/>
      <c r="F3542" s="224"/>
      <c r="G3542" s="224"/>
      <c r="H3542" s="224"/>
      <c r="I3542" s="224"/>
      <c r="J3542" s="224"/>
      <c r="K3542" s="224"/>
      <c r="L3542" s="224"/>
      <c r="M3542" s="133"/>
      <c r="V3542" s="3" t="s">
        <v>3553</v>
      </c>
      <c r="W3542" s="4">
        <v>8425</v>
      </c>
      <c r="AD3542"/>
      <c r="AE3542"/>
    </row>
    <row r="3543" spans="1:31" x14ac:dyDescent="0.25">
      <c r="A3543" s="28" t="s">
        <v>13974</v>
      </c>
      <c r="B3543" s="1"/>
      <c r="F3543" s="224"/>
      <c r="G3543" s="224"/>
      <c r="H3543" s="224"/>
      <c r="I3543" s="224"/>
      <c r="J3543" s="224"/>
      <c r="K3543" s="224"/>
      <c r="L3543" s="224"/>
      <c r="M3543" s="133"/>
      <c r="V3543" s="3" t="s">
        <v>3554</v>
      </c>
      <c r="W3543" s="4">
        <v>8425</v>
      </c>
      <c r="AD3543"/>
      <c r="AE3543"/>
    </row>
    <row r="3544" spans="1:31" x14ac:dyDescent="0.25">
      <c r="A3544" s="28" t="s">
        <v>13975</v>
      </c>
      <c r="B3544" s="1"/>
      <c r="F3544" s="224"/>
      <c r="G3544" s="224"/>
      <c r="H3544" s="224"/>
      <c r="I3544" s="224"/>
      <c r="J3544" s="224"/>
      <c r="K3544" s="224"/>
      <c r="L3544" s="224"/>
      <c r="M3544" s="133"/>
      <c r="V3544" s="3" t="s">
        <v>3555</v>
      </c>
      <c r="W3544" s="4">
        <v>8430</v>
      </c>
      <c r="AD3544"/>
      <c r="AE3544"/>
    </row>
    <row r="3545" spans="1:31" x14ac:dyDescent="0.25">
      <c r="A3545" s="28" t="s">
        <v>13976</v>
      </c>
      <c r="B3545" s="1"/>
      <c r="F3545" s="224"/>
      <c r="G3545" s="224"/>
      <c r="H3545" s="224"/>
      <c r="I3545" s="224"/>
      <c r="J3545" s="224"/>
      <c r="K3545" s="224"/>
      <c r="L3545" s="224"/>
      <c r="M3545" s="133"/>
      <c r="V3545" s="3" t="s">
        <v>3556</v>
      </c>
      <c r="W3545" s="4">
        <v>8436</v>
      </c>
      <c r="AD3545"/>
      <c r="AE3545"/>
    </row>
    <row r="3546" spans="1:31" x14ac:dyDescent="0.25">
      <c r="A3546" s="28" t="s">
        <v>13977</v>
      </c>
      <c r="B3546" s="1"/>
      <c r="F3546" s="224"/>
      <c r="G3546" s="224"/>
      <c r="H3546" s="224"/>
      <c r="I3546" s="224"/>
      <c r="J3546" s="224"/>
      <c r="K3546" s="224"/>
      <c r="L3546" s="224"/>
      <c r="M3546" s="133"/>
      <c r="V3546" s="3" t="s">
        <v>3557</v>
      </c>
      <c r="W3546" s="4">
        <v>8440</v>
      </c>
      <c r="AD3546"/>
      <c r="AE3546"/>
    </row>
    <row r="3547" spans="1:31" x14ac:dyDescent="0.25">
      <c r="A3547" s="28" t="s">
        <v>13978</v>
      </c>
      <c r="B3547" s="1"/>
      <c r="F3547" s="224"/>
      <c r="G3547" s="224"/>
      <c r="H3547" s="224"/>
      <c r="I3547" s="224"/>
      <c r="J3547" s="224"/>
      <c r="K3547" s="224"/>
      <c r="L3547" s="224"/>
      <c r="M3547" s="133"/>
      <c r="V3547" s="3" t="s">
        <v>3558</v>
      </c>
      <c r="W3547" s="4">
        <v>8440</v>
      </c>
      <c r="AD3547"/>
      <c r="AE3547"/>
    </row>
    <row r="3548" spans="1:31" x14ac:dyDescent="0.25">
      <c r="A3548" s="28" t="s">
        <v>13979</v>
      </c>
      <c r="B3548" s="1"/>
      <c r="F3548" s="224"/>
      <c r="G3548" s="224"/>
      <c r="H3548" s="224"/>
      <c r="I3548" s="224"/>
      <c r="J3548" s="224"/>
      <c r="K3548" s="224"/>
      <c r="L3548" s="224"/>
      <c r="M3548" s="133"/>
      <c r="V3548" s="3" t="s">
        <v>3559</v>
      </c>
      <c r="W3548" s="4">
        <v>8444</v>
      </c>
      <c r="AD3548"/>
      <c r="AE3548"/>
    </row>
    <row r="3549" spans="1:31" x14ac:dyDescent="0.25">
      <c r="A3549" s="28" t="s">
        <v>13980</v>
      </c>
      <c r="B3549" s="1"/>
      <c r="F3549" s="224"/>
      <c r="G3549" s="224"/>
      <c r="H3549" s="224"/>
      <c r="I3549" s="224"/>
      <c r="J3549" s="224"/>
      <c r="K3549" s="224"/>
      <c r="L3549" s="224"/>
      <c r="M3549" s="133"/>
      <c r="V3549" s="3" t="s">
        <v>3560</v>
      </c>
      <c r="W3549" s="4">
        <v>8454</v>
      </c>
      <c r="AD3549"/>
      <c r="AE3549"/>
    </row>
    <row r="3550" spans="1:31" x14ac:dyDescent="0.25">
      <c r="A3550" s="28" t="s">
        <v>13981</v>
      </c>
      <c r="B3550" s="1"/>
      <c r="F3550" s="224"/>
      <c r="G3550" s="224"/>
      <c r="H3550" s="224"/>
      <c r="I3550" s="224"/>
      <c r="J3550" s="224"/>
      <c r="K3550" s="224"/>
      <c r="L3550" s="224"/>
      <c r="M3550" s="133"/>
      <c r="V3550" s="3" t="s">
        <v>3561</v>
      </c>
      <c r="W3550" s="4">
        <v>8464</v>
      </c>
      <c r="AD3550"/>
      <c r="AE3550"/>
    </row>
    <row r="3551" spans="1:31" x14ac:dyDescent="0.25">
      <c r="A3551" s="28" t="s">
        <v>13982</v>
      </c>
      <c r="B3551" s="1"/>
      <c r="F3551" s="224"/>
      <c r="G3551" s="224"/>
      <c r="H3551" s="224"/>
      <c r="I3551" s="224"/>
      <c r="J3551" s="224"/>
      <c r="K3551" s="224"/>
      <c r="L3551" s="224"/>
      <c r="M3551" s="133"/>
      <c r="V3551" s="3" t="s">
        <v>3562</v>
      </c>
      <c r="W3551" s="4">
        <v>8471</v>
      </c>
      <c r="AD3551"/>
      <c r="AE3551"/>
    </row>
    <row r="3552" spans="1:31" x14ac:dyDescent="0.25">
      <c r="A3552" s="28" t="s">
        <v>13983</v>
      </c>
      <c r="B3552" s="1"/>
      <c r="F3552" s="224"/>
      <c r="G3552" s="224"/>
      <c r="H3552" s="224"/>
      <c r="I3552" s="224"/>
      <c r="J3552" s="224"/>
      <c r="K3552" s="224"/>
      <c r="L3552" s="224"/>
      <c r="M3552" s="133"/>
      <c r="V3552" s="3" t="s">
        <v>3563</v>
      </c>
      <c r="W3552" s="4">
        <v>8482</v>
      </c>
      <c r="AD3552"/>
      <c r="AE3552"/>
    </row>
    <row r="3553" spans="1:31" x14ac:dyDescent="0.25">
      <c r="A3553" s="28" t="s">
        <v>13984</v>
      </c>
      <c r="B3553" s="1"/>
      <c r="F3553" s="224"/>
      <c r="G3553" s="224"/>
      <c r="H3553" s="224"/>
      <c r="I3553" s="224"/>
      <c r="J3553" s="224"/>
      <c r="K3553" s="224"/>
      <c r="L3553" s="224"/>
      <c r="M3553" s="133"/>
      <c r="V3553" s="3" t="s">
        <v>3564</v>
      </c>
      <c r="W3553" s="4">
        <v>8482</v>
      </c>
      <c r="AD3553"/>
      <c r="AE3553"/>
    </row>
    <row r="3554" spans="1:31" x14ac:dyDescent="0.25">
      <c r="A3554" s="28" t="s">
        <v>13985</v>
      </c>
      <c r="B3554" s="1"/>
      <c r="F3554" s="224"/>
      <c r="G3554" s="224"/>
      <c r="H3554" s="224"/>
      <c r="I3554" s="224"/>
      <c r="J3554" s="224"/>
      <c r="K3554" s="224"/>
      <c r="L3554" s="224"/>
      <c r="M3554" s="133"/>
      <c r="V3554" s="3" t="s">
        <v>3565</v>
      </c>
      <c r="W3554" s="4">
        <v>8482</v>
      </c>
      <c r="AD3554"/>
      <c r="AE3554"/>
    </row>
    <row r="3555" spans="1:31" x14ac:dyDescent="0.25">
      <c r="A3555" s="28" t="s">
        <v>13986</v>
      </c>
      <c r="B3555" s="1"/>
      <c r="F3555" s="224"/>
      <c r="G3555" s="224"/>
      <c r="H3555" s="224"/>
      <c r="I3555" s="224"/>
      <c r="J3555" s="224"/>
      <c r="K3555" s="224"/>
      <c r="L3555" s="224"/>
      <c r="M3555" s="133"/>
      <c r="V3555" s="3" t="s">
        <v>3566</v>
      </c>
      <c r="W3555" s="4">
        <v>8482</v>
      </c>
      <c r="AD3555"/>
      <c r="AE3555"/>
    </row>
    <row r="3556" spans="1:31" x14ac:dyDescent="0.25">
      <c r="A3556" s="28" t="s">
        <v>13987</v>
      </c>
      <c r="B3556" s="1"/>
      <c r="F3556" s="224"/>
      <c r="G3556" s="224"/>
      <c r="H3556" s="224"/>
      <c r="I3556" s="224"/>
      <c r="J3556" s="224"/>
      <c r="K3556" s="224"/>
      <c r="L3556" s="224"/>
      <c r="M3556" s="133"/>
      <c r="V3556" s="3" t="s">
        <v>3567</v>
      </c>
      <c r="W3556" s="4">
        <v>8494</v>
      </c>
      <c r="AD3556"/>
      <c r="AE3556"/>
    </row>
    <row r="3557" spans="1:31" x14ac:dyDescent="0.25">
      <c r="A3557" s="28" t="s">
        <v>13988</v>
      </c>
      <c r="B3557" s="1"/>
      <c r="F3557" s="224"/>
      <c r="G3557" s="224"/>
      <c r="H3557" s="224"/>
      <c r="I3557" s="224"/>
      <c r="J3557" s="224"/>
      <c r="K3557" s="224"/>
      <c r="L3557" s="224"/>
      <c r="M3557" s="133"/>
      <c r="V3557" s="3" t="s">
        <v>3568</v>
      </c>
      <c r="W3557" s="4">
        <v>8494</v>
      </c>
      <c r="AD3557"/>
      <c r="AE3557"/>
    </row>
    <row r="3558" spans="1:31" x14ac:dyDescent="0.25">
      <c r="A3558" s="28" t="s">
        <v>13989</v>
      </c>
      <c r="B3558" s="1"/>
      <c r="F3558" s="224"/>
      <c r="G3558" s="224"/>
      <c r="H3558" s="224"/>
      <c r="I3558" s="224"/>
      <c r="J3558" s="224"/>
      <c r="K3558" s="224"/>
      <c r="L3558" s="224"/>
      <c r="M3558" s="133"/>
      <c r="V3558" s="3" t="s">
        <v>3569</v>
      </c>
      <c r="W3558" s="4">
        <v>8505</v>
      </c>
      <c r="AD3558"/>
      <c r="AE3558"/>
    </row>
    <row r="3559" spans="1:31" x14ac:dyDescent="0.25">
      <c r="A3559" s="28" t="s">
        <v>13990</v>
      </c>
      <c r="B3559" s="1"/>
      <c r="F3559" s="224"/>
      <c r="G3559" s="224"/>
      <c r="H3559" s="224"/>
      <c r="I3559" s="224"/>
      <c r="J3559" s="224"/>
      <c r="K3559" s="224"/>
      <c r="L3559" s="224"/>
      <c r="M3559" s="133"/>
      <c r="V3559" s="3" t="s">
        <v>3570</v>
      </c>
      <c r="W3559" s="4">
        <v>8505</v>
      </c>
      <c r="AD3559"/>
      <c r="AE3559"/>
    </row>
    <row r="3560" spans="1:31" x14ac:dyDescent="0.25">
      <c r="A3560" s="28" t="s">
        <v>13991</v>
      </c>
      <c r="B3560" s="1"/>
      <c r="F3560" s="224"/>
      <c r="G3560" s="224"/>
      <c r="H3560" s="224"/>
      <c r="I3560" s="224"/>
      <c r="J3560" s="224"/>
      <c r="K3560" s="224"/>
      <c r="L3560" s="224"/>
      <c r="M3560" s="133"/>
      <c r="V3560" s="3" t="s">
        <v>3571</v>
      </c>
      <c r="W3560" s="4">
        <v>8512</v>
      </c>
      <c r="AD3560"/>
      <c r="AE3560"/>
    </row>
    <row r="3561" spans="1:31" x14ac:dyDescent="0.25">
      <c r="A3561" s="28" t="s">
        <v>13992</v>
      </c>
      <c r="B3561" s="1"/>
      <c r="F3561" s="224"/>
      <c r="G3561" s="224"/>
      <c r="H3561" s="224"/>
      <c r="I3561" s="224"/>
      <c r="J3561" s="224"/>
      <c r="K3561" s="224"/>
      <c r="L3561" s="224"/>
      <c r="M3561" s="133"/>
      <c r="V3561" s="3" t="s">
        <v>3572</v>
      </c>
      <c r="W3561" s="4">
        <v>8510</v>
      </c>
      <c r="AD3561"/>
      <c r="AE3561"/>
    </row>
    <row r="3562" spans="1:31" x14ac:dyDescent="0.25">
      <c r="A3562" s="28" t="s">
        <v>13993</v>
      </c>
      <c r="B3562" s="1"/>
      <c r="F3562" s="224"/>
      <c r="G3562" s="224"/>
      <c r="H3562" s="224"/>
      <c r="I3562" s="224"/>
      <c r="J3562" s="224"/>
      <c r="K3562" s="224"/>
      <c r="L3562" s="224"/>
      <c r="M3562" s="133"/>
      <c r="V3562" s="3" t="s">
        <v>3573</v>
      </c>
      <c r="W3562" s="4">
        <v>8510</v>
      </c>
      <c r="AD3562"/>
      <c r="AE3562"/>
    </row>
    <row r="3563" spans="1:31" x14ac:dyDescent="0.25">
      <c r="A3563" s="28" t="s">
        <v>13994</v>
      </c>
      <c r="B3563" s="1"/>
      <c r="F3563" s="224"/>
      <c r="G3563" s="224"/>
      <c r="H3563" s="224"/>
      <c r="I3563" s="224"/>
      <c r="J3563" s="224"/>
      <c r="K3563" s="224"/>
      <c r="L3563" s="224"/>
      <c r="M3563" s="133"/>
      <c r="V3563" s="3" t="s">
        <v>3574</v>
      </c>
      <c r="W3563" s="4">
        <v>8510</v>
      </c>
      <c r="AD3563"/>
      <c r="AE3563"/>
    </row>
    <row r="3564" spans="1:31" x14ac:dyDescent="0.25">
      <c r="A3564" s="28" t="s">
        <v>13995</v>
      </c>
      <c r="B3564" s="1"/>
      <c r="F3564" s="224"/>
      <c r="G3564" s="224"/>
      <c r="H3564" s="224"/>
      <c r="I3564" s="224"/>
      <c r="J3564" s="224"/>
      <c r="K3564" s="224"/>
      <c r="L3564" s="224"/>
      <c r="M3564" s="133"/>
      <c r="V3564" s="3" t="s">
        <v>3575</v>
      </c>
      <c r="W3564" s="4">
        <v>8512</v>
      </c>
      <c r="AD3564"/>
      <c r="AE3564"/>
    </row>
    <row r="3565" spans="1:31" x14ac:dyDescent="0.25">
      <c r="A3565" s="28" t="s">
        <v>13996</v>
      </c>
      <c r="B3565" s="1"/>
      <c r="F3565" s="224"/>
      <c r="G3565" s="224"/>
      <c r="H3565" s="224"/>
      <c r="I3565" s="224"/>
      <c r="J3565" s="224"/>
      <c r="K3565" s="224"/>
      <c r="L3565" s="224"/>
      <c r="M3565" s="133"/>
      <c r="V3565" s="3" t="s">
        <v>3576</v>
      </c>
      <c r="W3565" s="4">
        <v>8512</v>
      </c>
      <c r="AD3565"/>
      <c r="AE3565"/>
    </row>
    <row r="3566" spans="1:31" x14ac:dyDescent="0.25">
      <c r="A3566" s="28" t="s">
        <v>13997</v>
      </c>
      <c r="B3566" s="1"/>
      <c r="F3566" s="224"/>
      <c r="G3566" s="224"/>
      <c r="H3566" s="224"/>
      <c r="I3566" s="224"/>
      <c r="J3566" s="224"/>
      <c r="K3566" s="224"/>
      <c r="L3566" s="224"/>
      <c r="M3566" s="133"/>
      <c r="V3566" s="3" t="s">
        <v>3577</v>
      </c>
      <c r="W3566" s="4">
        <v>8512</v>
      </c>
      <c r="AD3566"/>
      <c r="AE3566"/>
    </row>
    <row r="3567" spans="1:31" x14ac:dyDescent="0.25">
      <c r="A3567" s="28" t="s">
        <v>13998</v>
      </c>
      <c r="B3567" s="1"/>
      <c r="F3567" s="224"/>
      <c r="G3567" s="224"/>
      <c r="H3567" s="224"/>
      <c r="I3567" s="224"/>
      <c r="J3567" s="224"/>
      <c r="K3567" s="224"/>
      <c r="L3567" s="224"/>
      <c r="M3567" s="133"/>
      <c r="V3567" s="3" t="s">
        <v>3578</v>
      </c>
      <c r="W3567" s="4">
        <v>8512</v>
      </c>
      <c r="AD3567"/>
      <c r="AE3567"/>
    </row>
    <row r="3568" spans="1:31" x14ac:dyDescent="0.25">
      <c r="A3568" s="28" t="s">
        <v>13999</v>
      </c>
      <c r="B3568" s="1"/>
      <c r="F3568" s="224"/>
      <c r="G3568" s="224"/>
      <c r="H3568" s="224"/>
      <c r="I3568" s="224"/>
      <c r="J3568" s="224"/>
      <c r="K3568" s="224"/>
      <c r="L3568" s="224"/>
      <c r="M3568" s="133"/>
      <c r="V3568" s="3" t="s">
        <v>3579</v>
      </c>
      <c r="W3568" s="4">
        <v>8519</v>
      </c>
      <c r="AD3568"/>
      <c r="AE3568"/>
    </row>
    <row r="3569" spans="1:31" x14ac:dyDescent="0.25">
      <c r="A3569" s="28" t="s">
        <v>14000</v>
      </c>
      <c r="B3569" s="1"/>
      <c r="F3569" s="224"/>
      <c r="G3569" s="224"/>
      <c r="H3569" s="224"/>
      <c r="I3569" s="224"/>
      <c r="J3569" s="224"/>
      <c r="K3569" s="224"/>
      <c r="L3569" s="224"/>
      <c r="M3569" s="133"/>
      <c r="V3569" s="3" t="s">
        <v>3580</v>
      </c>
      <c r="W3569" s="4">
        <v>8517</v>
      </c>
      <c r="AD3569"/>
      <c r="AE3569"/>
    </row>
    <row r="3570" spans="1:31" x14ac:dyDescent="0.25">
      <c r="A3570" s="28" t="s">
        <v>14001</v>
      </c>
      <c r="B3570" s="1"/>
      <c r="F3570" s="224"/>
      <c r="G3570" s="224"/>
      <c r="H3570" s="224"/>
      <c r="I3570" s="224"/>
      <c r="J3570" s="224"/>
      <c r="K3570" s="224"/>
      <c r="L3570" s="224"/>
      <c r="M3570" s="133"/>
      <c r="V3570" s="3" t="s">
        <v>3581</v>
      </c>
      <c r="W3570" s="4">
        <v>8515</v>
      </c>
      <c r="AD3570"/>
      <c r="AE3570"/>
    </row>
    <row r="3571" spans="1:31" x14ac:dyDescent="0.25">
      <c r="A3571" s="28" t="s">
        <v>14002</v>
      </c>
      <c r="B3571" s="1"/>
      <c r="F3571" s="224"/>
      <c r="G3571" s="224"/>
      <c r="H3571" s="224"/>
      <c r="I3571" s="224"/>
      <c r="J3571" s="224"/>
      <c r="K3571" s="224"/>
      <c r="L3571" s="224"/>
      <c r="M3571" s="133"/>
      <c r="V3571" s="3" t="s">
        <v>3582</v>
      </c>
      <c r="W3571" s="4">
        <v>8519</v>
      </c>
      <c r="AD3571"/>
      <c r="AE3571"/>
    </row>
    <row r="3572" spans="1:31" x14ac:dyDescent="0.25">
      <c r="A3572" s="28" t="s">
        <v>14003</v>
      </c>
      <c r="B3572" s="1"/>
      <c r="F3572" s="224"/>
      <c r="G3572" s="224"/>
      <c r="H3572" s="224"/>
      <c r="I3572" s="224"/>
      <c r="J3572" s="224"/>
      <c r="K3572" s="224"/>
      <c r="L3572" s="224"/>
      <c r="M3572" s="133"/>
      <c r="V3572" s="3" t="s">
        <v>3583</v>
      </c>
      <c r="W3572" s="4">
        <v>8519</v>
      </c>
      <c r="AD3572"/>
      <c r="AE3572"/>
    </row>
    <row r="3573" spans="1:31" x14ac:dyDescent="0.25">
      <c r="A3573" s="28" t="s">
        <v>14004</v>
      </c>
      <c r="B3573" s="1"/>
      <c r="F3573" s="224"/>
      <c r="G3573" s="224"/>
      <c r="H3573" s="224"/>
      <c r="I3573" s="224"/>
      <c r="J3573" s="224"/>
      <c r="K3573" s="224"/>
      <c r="L3573" s="224"/>
      <c r="M3573" s="133"/>
      <c r="V3573" s="3" t="s">
        <v>3584</v>
      </c>
      <c r="W3573" s="4">
        <v>8519</v>
      </c>
      <c r="AD3573"/>
      <c r="AE3573"/>
    </row>
    <row r="3574" spans="1:31" x14ac:dyDescent="0.25">
      <c r="A3574" s="28" t="s">
        <v>14005</v>
      </c>
      <c r="B3574" s="1"/>
      <c r="F3574" s="224"/>
      <c r="G3574" s="224"/>
      <c r="H3574" s="224"/>
      <c r="I3574" s="224"/>
      <c r="J3574" s="224"/>
      <c r="K3574" s="224"/>
      <c r="L3574" s="224"/>
      <c r="M3574" s="133"/>
      <c r="V3574" s="3" t="s">
        <v>3585</v>
      </c>
      <c r="W3574" s="4">
        <v>8522</v>
      </c>
      <c r="AD3574"/>
      <c r="AE3574"/>
    </row>
    <row r="3575" spans="1:31" x14ac:dyDescent="0.25">
      <c r="A3575" s="28" t="s">
        <v>14006</v>
      </c>
      <c r="B3575" s="1"/>
      <c r="F3575" s="224"/>
      <c r="G3575" s="224"/>
      <c r="H3575" s="224"/>
      <c r="I3575" s="224"/>
      <c r="J3575" s="224"/>
      <c r="K3575" s="224"/>
      <c r="L3575" s="224"/>
      <c r="M3575" s="133"/>
      <c r="V3575" s="3" t="s">
        <v>3586</v>
      </c>
      <c r="W3575" s="4">
        <v>8524</v>
      </c>
      <c r="AD3575"/>
      <c r="AE3575"/>
    </row>
    <row r="3576" spans="1:31" x14ac:dyDescent="0.25">
      <c r="A3576" s="28" t="s">
        <v>14007</v>
      </c>
      <c r="B3576" s="1"/>
      <c r="F3576" s="224"/>
      <c r="G3576" s="224"/>
      <c r="H3576" s="224"/>
      <c r="I3576" s="224"/>
      <c r="J3576" s="224"/>
      <c r="K3576" s="224"/>
      <c r="L3576" s="224"/>
      <c r="M3576" s="133"/>
      <c r="V3576" s="3" t="s">
        <v>3587</v>
      </c>
      <c r="W3576" s="4">
        <v>8531</v>
      </c>
      <c r="AD3576"/>
      <c r="AE3576"/>
    </row>
    <row r="3577" spans="1:31" x14ac:dyDescent="0.25">
      <c r="A3577" s="28" t="s">
        <v>14008</v>
      </c>
      <c r="B3577" s="1"/>
      <c r="F3577" s="224"/>
      <c r="G3577" s="224"/>
      <c r="H3577" s="224"/>
      <c r="I3577" s="224"/>
      <c r="J3577" s="224"/>
      <c r="K3577" s="224"/>
      <c r="L3577" s="224"/>
      <c r="M3577" s="133"/>
      <c r="V3577" s="3" t="s">
        <v>3588</v>
      </c>
      <c r="W3577" s="4">
        <v>8534</v>
      </c>
      <c r="AD3577"/>
      <c r="AE3577"/>
    </row>
    <row r="3578" spans="1:31" x14ac:dyDescent="0.25">
      <c r="A3578" s="28" t="s">
        <v>14009</v>
      </c>
      <c r="B3578" s="1"/>
      <c r="F3578" s="224"/>
      <c r="G3578" s="224"/>
      <c r="H3578" s="224"/>
      <c r="I3578" s="224"/>
      <c r="J3578" s="224"/>
      <c r="K3578" s="224"/>
      <c r="L3578" s="224"/>
      <c r="M3578" s="133"/>
      <c r="V3578" s="3" t="s">
        <v>3589</v>
      </c>
      <c r="W3578" s="4">
        <v>8533</v>
      </c>
      <c r="AD3578"/>
      <c r="AE3578"/>
    </row>
    <row r="3579" spans="1:31" x14ac:dyDescent="0.25">
      <c r="A3579" s="28" t="s">
        <v>14010</v>
      </c>
      <c r="B3579" s="1"/>
      <c r="F3579" s="224"/>
      <c r="G3579" s="224"/>
      <c r="H3579" s="224"/>
      <c r="I3579" s="224"/>
      <c r="J3579" s="224"/>
      <c r="K3579" s="224"/>
      <c r="L3579" s="224"/>
      <c r="M3579" s="133"/>
      <c r="V3579" s="3" t="s">
        <v>3590</v>
      </c>
      <c r="W3579" s="4">
        <v>8533</v>
      </c>
      <c r="AD3579"/>
      <c r="AE3579"/>
    </row>
    <row r="3580" spans="1:31" x14ac:dyDescent="0.25">
      <c r="A3580" s="28" t="s">
        <v>14011</v>
      </c>
      <c r="B3580" s="1"/>
      <c r="F3580" s="224"/>
      <c r="G3580" s="224"/>
      <c r="H3580" s="224"/>
      <c r="I3580" s="224"/>
      <c r="J3580" s="224"/>
      <c r="K3580" s="224"/>
      <c r="L3580" s="224"/>
      <c r="M3580" s="133"/>
      <c r="V3580" s="3" t="s">
        <v>3591</v>
      </c>
      <c r="W3580" s="4">
        <v>8538</v>
      </c>
      <c r="AD3580"/>
      <c r="AE3580"/>
    </row>
    <row r="3581" spans="1:31" x14ac:dyDescent="0.25">
      <c r="A3581" s="28" t="s">
        <v>14012</v>
      </c>
      <c r="B3581" s="1"/>
      <c r="F3581" s="224"/>
      <c r="G3581" s="224"/>
      <c r="H3581" s="224"/>
      <c r="I3581" s="224"/>
      <c r="J3581" s="224"/>
      <c r="K3581" s="224"/>
      <c r="L3581" s="224"/>
      <c r="M3581" s="133"/>
      <c r="V3581" s="3" t="s">
        <v>3592</v>
      </c>
      <c r="W3581" s="4">
        <v>8538</v>
      </c>
      <c r="AD3581"/>
      <c r="AE3581"/>
    </row>
    <row r="3582" spans="1:31" x14ac:dyDescent="0.25">
      <c r="A3582" s="28" t="s">
        <v>14013</v>
      </c>
      <c r="B3582" s="1"/>
      <c r="F3582" s="224"/>
      <c r="G3582" s="224"/>
      <c r="H3582" s="224"/>
      <c r="I3582" s="224"/>
      <c r="J3582" s="224"/>
      <c r="K3582" s="224"/>
      <c r="L3582" s="224"/>
      <c r="M3582" s="133"/>
      <c r="V3582" s="3" t="s">
        <v>3593</v>
      </c>
      <c r="W3582" s="4">
        <v>8538</v>
      </c>
      <c r="AD3582"/>
      <c r="AE3582"/>
    </row>
    <row r="3583" spans="1:31" x14ac:dyDescent="0.25">
      <c r="A3583" s="28" t="s">
        <v>14014</v>
      </c>
      <c r="B3583" s="1"/>
      <c r="F3583" s="224"/>
      <c r="G3583" s="224"/>
      <c r="H3583" s="224"/>
      <c r="I3583" s="224"/>
      <c r="J3583" s="224"/>
      <c r="K3583" s="224"/>
      <c r="L3583" s="224"/>
      <c r="M3583" s="133"/>
      <c r="V3583" s="3" t="s">
        <v>3594</v>
      </c>
      <c r="W3583" s="4">
        <v>8550</v>
      </c>
      <c r="AD3583"/>
      <c r="AE3583"/>
    </row>
    <row r="3584" spans="1:31" x14ac:dyDescent="0.25">
      <c r="A3584" s="28" t="s">
        <v>14015</v>
      </c>
      <c r="B3584" s="1"/>
      <c r="F3584" s="224"/>
      <c r="G3584" s="224"/>
      <c r="H3584" s="224"/>
      <c r="I3584" s="224"/>
      <c r="J3584" s="224"/>
      <c r="K3584" s="224"/>
      <c r="L3584" s="224"/>
      <c r="M3584" s="133"/>
      <c r="V3584" s="3" t="s">
        <v>3595</v>
      </c>
      <c r="W3584" s="4">
        <v>8550</v>
      </c>
      <c r="AD3584"/>
      <c r="AE3584"/>
    </row>
    <row r="3585" spans="1:31" x14ac:dyDescent="0.25">
      <c r="A3585" s="28" t="s">
        <v>14016</v>
      </c>
      <c r="B3585" s="1"/>
      <c r="F3585" s="224"/>
      <c r="G3585" s="224"/>
      <c r="H3585" s="224"/>
      <c r="I3585" s="224"/>
      <c r="J3585" s="224"/>
      <c r="K3585" s="224"/>
      <c r="L3585" s="224"/>
      <c r="M3585" s="133"/>
      <c r="V3585" s="3" t="s">
        <v>3596</v>
      </c>
      <c r="W3585" s="4">
        <v>8555</v>
      </c>
      <c r="AD3585"/>
      <c r="AE3585"/>
    </row>
    <row r="3586" spans="1:31" x14ac:dyDescent="0.25">
      <c r="A3586" s="28" t="s">
        <v>14017</v>
      </c>
      <c r="B3586" s="1"/>
      <c r="F3586" s="224"/>
      <c r="G3586" s="224"/>
      <c r="H3586" s="224"/>
      <c r="I3586" s="224"/>
      <c r="J3586" s="224"/>
      <c r="K3586" s="224"/>
      <c r="L3586" s="224"/>
      <c r="M3586" s="133"/>
      <c r="V3586" s="3" t="s">
        <v>3597</v>
      </c>
      <c r="W3586" s="4">
        <v>8555</v>
      </c>
      <c r="AD3586"/>
      <c r="AE3586"/>
    </row>
    <row r="3587" spans="1:31" x14ac:dyDescent="0.25">
      <c r="A3587" s="28" t="s">
        <v>14018</v>
      </c>
      <c r="B3587" s="1"/>
      <c r="F3587" s="224"/>
      <c r="G3587" s="224"/>
      <c r="H3587" s="224"/>
      <c r="I3587" s="224"/>
      <c r="J3587" s="224"/>
      <c r="K3587" s="224"/>
      <c r="L3587" s="224"/>
      <c r="M3587" s="133"/>
      <c r="V3587" s="3" t="s">
        <v>3598</v>
      </c>
      <c r="W3587" s="4">
        <v>8560</v>
      </c>
      <c r="AD3587"/>
      <c r="AE3587"/>
    </row>
    <row r="3588" spans="1:31" x14ac:dyDescent="0.25">
      <c r="A3588" s="28" t="s">
        <v>14019</v>
      </c>
      <c r="B3588" s="1"/>
      <c r="F3588" s="224"/>
      <c r="G3588" s="224"/>
      <c r="H3588" s="224"/>
      <c r="I3588" s="224"/>
      <c r="J3588" s="224"/>
      <c r="K3588" s="224"/>
      <c r="L3588" s="224"/>
      <c r="M3588" s="133"/>
      <c r="V3588" s="3" t="s">
        <v>3599</v>
      </c>
      <c r="W3588" s="4">
        <v>8567</v>
      </c>
      <c r="AD3588"/>
      <c r="AE3588"/>
    </row>
    <row r="3589" spans="1:31" x14ac:dyDescent="0.25">
      <c r="A3589" s="28" t="s">
        <v>14020</v>
      </c>
      <c r="B3589" s="1"/>
      <c r="F3589" s="224"/>
      <c r="G3589" s="224"/>
      <c r="H3589" s="224"/>
      <c r="I3589" s="224"/>
      <c r="J3589" s="224"/>
      <c r="K3589" s="224"/>
      <c r="L3589" s="224"/>
      <c r="M3589" s="133"/>
      <c r="V3589" s="3" t="s">
        <v>3600</v>
      </c>
      <c r="W3589" s="4">
        <v>8564</v>
      </c>
      <c r="AD3589"/>
      <c r="AE3589"/>
    </row>
    <row r="3590" spans="1:31" x14ac:dyDescent="0.25">
      <c r="A3590" s="28" t="s">
        <v>14021</v>
      </c>
      <c r="B3590" s="1"/>
      <c r="F3590" s="224"/>
      <c r="G3590" s="224"/>
      <c r="H3590" s="224"/>
      <c r="I3590" s="224"/>
      <c r="J3590" s="224"/>
      <c r="K3590" s="224"/>
      <c r="L3590" s="224"/>
      <c r="M3590" s="133"/>
      <c r="V3590" s="3" t="s">
        <v>3601</v>
      </c>
      <c r="W3590" s="4">
        <v>8558</v>
      </c>
      <c r="AD3590"/>
      <c r="AE3590"/>
    </row>
    <row r="3591" spans="1:31" x14ac:dyDescent="0.25">
      <c r="A3591" s="28" t="s">
        <v>14022</v>
      </c>
      <c r="B3591" s="1"/>
      <c r="F3591" s="224"/>
      <c r="G3591" s="224"/>
      <c r="H3591" s="224"/>
      <c r="I3591" s="224"/>
      <c r="J3591" s="224"/>
      <c r="K3591" s="224"/>
      <c r="L3591" s="224"/>
      <c r="M3591" s="133"/>
      <c r="V3591" s="3" t="s">
        <v>3602</v>
      </c>
      <c r="W3591" s="4">
        <v>8566</v>
      </c>
      <c r="AD3591"/>
      <c r="AE3591"/>
    </row>
    <row r="3592" spans="1:31" x14ac:dyDescent="0.25">
      <c r="A3592" s="28" t="s">
        <v>14023</v>
      </c>
      <c r="B3592" s="1"/>
      <c r="F3592" s="224"/>
      <c r="G3592" s="224"/>
      <c r="H3592" s="224"/>
      <c r="I3592" s="224"/>
      <c r="J3592" s="224"/>
      <c r="K3592" s="224"/>
      <c r="L3592" s="224"/>
      <c r="M3592" s="133"/>
      <c r="V3592" s="3" t="s">
        <v>3603</v>
      </c>
      <c r="W3592" s="4">
        <v>8566</v>
      </c>
      <c r="AD3592"/>
      <c r="AE3592"/>
    </row>
    <row r="3593" spans="1:31" x14ac:dyDescent="0.25">
      <c r="A3593" s="28" t="s">
        <v>14024</v>
      </c>
      <c r="B3593" s="1"/>
      <c r="F3593" s="224"/>
      <c r="G3593" s="224"/>
      <c r="H3593" s="224"/>
      <c r="I3593" s="224"/>
      <c r="J3593" s="224"/>
      <c r="K3593" s="224"/>
      <c r="L3593" s="224"/>
      <c r="M3593" s="133"/>
      <c r="V3593" s="3" t="s">
        <v>3604</v>
      </c>
      <c r="W3593" s="4">
        <v>8556</v>
      </c>
      <c r="AD3593"/>
      <c r="AE3593"/>
    </row>
    <row r="3594" spans="1:31" x14ac:dyDescent="0.25">
      <c r="A3594" s="28" t="s">
        <v>14025</v>
      </c>
      <c r="B3594" s="1"/>
      <c r="F3594" s="224"/>
      <c r="G3594" s="224"/>
      <c r="H3594" s="224"/>
      <c r="I3594" s="224"/>
      <c r="J3594" s="224"/>
      <c r="K3594" s="224"/>
      <c r="L3594" s="224"/>
      <c r="M3594" s="133"/>
      <c r="V3594" s="3" t="s">
        <v>3605</v>
      </c>
      <c r="W3594" s="4">
        <v>8560</v>
      </c>
      <c r="AD3594"/>
      <c r="AE3594"/>
    </row>
    <row r="3595" spans="1:31" x14ac:dyDescent="0.25">
      <c r="A3595" s="28" t="s">
        <v>14026</v>
      </c>
      <c r="B3595" s="1"/>
      <c r="F3595" s="224"/>
      <c r="G3595" s="224"/>
      <c r="H3595" s="224"/>
      <c r="I3595" s="224"/>
      <c r="J3595" s="224"/>
      <c r="K3595" s="224"/>
      <c r="L3595" s="224"/>
      <c r="M3595" s="133"/>
      <c r="V3595" s="3" t="s">
        <v>3606</v>
      </c>
      <c r="W3595" s="4">
        <v>8563</v>
      </c>
      <c r="AD3595"/>
      <c r="AE3595"/>
    </row>
    <row r="3596" spans="1:31" x14ac:dyDescent="0.25">
      <c r="A3596" s="28" t="s">
        <v>14027</v>
      </c>
      <c r="B3596" s="1"/>
      <c r="F3596" s="224"/>
      <c r="G3596" s="224"/>
      <c r="H3596" s="224"/>
      <c r="I3596" s="224"/>
      <c r="J3596" s="224"/>
      <c r="K3596" s="224"/>
      <c r="L3596" s="224"/>
      <c r="M3596" s="133"/>
      <c r="V3596" s="3" t="s">
        <v>3607</v>
      </c>
      <c r="W3596" s="4">
        <v>8565</v>
      </c>
      <c r="AD3596"/>
      <c r="AE3596"/>
    </row>
    <row r="3597" spans="1:31" x14ac:dyDescent="0.25">
      <c r="A3597" s="28" t="s">
        <v>14028</v>
      </c>
      <c r="B3597" s="1"/>
      <c r="F3597" s="224"/>
      <c r="G3597" s="224"/>
      <c r="H3597" s="224"/>
      <c r="I3597" s="224"/>
      <c r="J3597" s="224"/>
      <c r="K3597" s="224"/>
      <c r="L3597" s="224"/>
      <c r="M3597" s="133"/>
      <c r="V3597" s="3" t="s">
        <v>3608</v>
      </c>
      <c r="W3597" s="4">
        <v>8565</v>
      </c>
      <c r="AD3597"/>
      <c r="AE3597"/>
    </row>
    <row r="3598" spans="1:31" x14ac:dyDescent="0.25">
      <c r="A3598" s="28" t="s">
        <v>14029</v>
      </c>
      <c r="B3598" s="1"/>
      <c r="F3598" s="224"/>
      <c r="G3598" s="224"/>
      <c r="H3598" s="224"/>
      <c r="I3598" s="224"/>
      <c r="J3598" s="224"/>
      <c r="K3598" s="224"/>
      <c r="L3598" s="224"/>
      <c r="M3598" s="133"/>
      <c r="V3598" s="3" t="s">
        <v>3609</v>
      </c>
      <c r="W3598" s="4">
        <v>8555</v>
      </c>
      <c r="AD3598"/>
      <c r="AE3598"/>
    </row>
    <row r="3599" spans="1:31" x14ac:dyDescent="0.25">
      <c r="A3599" s="28" t="s">
        <v>14030</v>
      </c>
      <c r="B3599" s="1"/>
      <c r="F3599" s="224"/>
      <c r="G3599" s="224"/>
      <c r="H3599" s="224"/>
      <c r="I3599" s="224"/>
      <c r="J3599" s="224"/>
      <c r="K3599" s="224"/>
      <c r="L3599" s="224"/>
      <c r="M3599" s="133"/>
      <c r="V3599" s="3" t="s">
        <v>3610</v>
      </c>
      <c r="W3599" s="4">
        <v>8555</v>
      </c>
      <c r="AD3599"/>
      <c r="AE3599"/>
    </row>
    <row r="3600" spans="1:31" x14ac:dyDescent="0.25">
      <c r="A3600" s="28" t="s">
        <v>14031</v>
      </c>
      <c r="B3600" s="1"/>
      <c r="F3600" s="224"/>
      <c r="G3600" s="224"/>
      <c r="H3600" s="224"/>
      <c r="I3600" s="224"/>
      <c r="J3600" s="224"/>
      <c r="K3600" s="224"/>
      <c r="L3600" s="224"/>
      <c r="M3600" s="133"/>
      <c r="V3600" s="3" t="s">
        <v>3611</v>
      </c>
      <c r="W3600" s="4">
        <v>8558</v>
      </c>
      <c r="AD3600"/>
      <c r="AE3600"/>
    </row>
    <row r="3601" spans="1:31" x14ac:dyDescent="0.25">
      <c r="A3601" s="28" t="s">
        <v>14032</v>
      </c>
      <c r="B3601" s="1"/>
      <c r="F3601" s="224"/>
      <c r="G3601" s="224"/>
      <c r="H3601" s="224"/>
      <c r="I3601" s="224"/>
      <c r="J3601" s="224"/>
      <c r="K3601" s="224"/>
      <c r="L3601" s="224"/>
      <c r="M3601" s="133"/>
      <c r="V3601" s="3" t="s">
        <v>3612</v>
      </c>
      <c r="W3601" s="4">
        <v>8558</v>
      </c>
      <c r="AD3601"/>
      <c r="AE3601"/>
    </row>
    <row r="3602" spans="1:31" x14ac:dyDescent="0.25">
      <c r="A3602" s="28" t="s">
        <v>14033</v>
      </c>
      <c r="B3602" s="1"/>
      <c r="F3602" s="224"/>
      <c r="G3602" s="224"/>
      <c r="H3602" s="224"/>
      <c r="I3602" s="224"/>
      <c r="J3602" s="224"/>
      <c r="K3602" s="224"/>
      <c r="L3602" s="224"/>
      <c r="M3602" s="133"/>
      <c r="V3602" s="3" t="s">
        <v>3613</v>
      </c>
      <c r="W3602" s="4">
        <v>8560</v>
      </c>
      <c r="AD3602"/>
      <c r="AE3602"/>
    </row>
    <row r="3603" spans="1:31" x14ac:dyDescent="0.25">
      <c r="A3603" s="28" t="s">
        <v>14034</v>
      </c>
      <c r="B3603" s="1"/>
      <c r="F3603" s="224"/>
      <c r="G3603" s="224"/>
      <c r="H3603" s="224"/>
      <c r="I3603" s="224"/>
      <c r="J3603" s="224"/>
      <c r="K3603" s="224"/>
      <c r="L3603" s="224"/>
      <c r="M3603" s="133"/>
      <c r="V3603" s="3" t="s">
        <v>3614</v>
      </c>
      <c r="W3603" s="4">
        <v>8560</v>
      </c>
      <c r="AD3603"/>
      <c r="AE3603"/>
    </row>
    <row r="3604" spans="1:31" x14ac:dyDescent="0.25">
      <c r="A3604" s="28" t="s">
        <v>14035</v>
      </c>
      <c r="B3604" s="1"/>
      <c r="F3604" s="224"/>
      <c r="G3604" s="224"/>
      <c r="H3604" s="224"/>
      <c r="I3604" s="224"/>
      <c r="J3604" s="224"/>
      <c r="K3604" s="224"/>
      <c r="L3604" s="224"/>
      <c r="M3604" s="133"/>
      <c r="V3604" s="3" t="s">
        <v>3615</v>
      </c>
      <c r="W3604" s="4">
        <v>8563</v>
      </c>
      <c r="AD3604"/>
      <c r="AE3604"/>
    </row>
    <row r="3605" spans="1:31" x14ac:dyDescent="0.25">
      <c r="A3605" s="28" t="s">
        <v>14036</v>
      </c>
      <c r="B3605" s="1"/>
      <c r="F3605" s="224"/>
      <c r="G3605" s="224"/>
      <c r="H3605" s="224"/>
      <c r="I3605" s="224"/>
      <c r="J3605" s="224"/>
      <c r="K3605" s="224"/>
      <c r="L3605" s="224"/>
      <c r="M3605" s="133"/>
      <c r="V3605" s="3" t="s">
        <v>3616</v>
      </c>
      <c r="W3605" s="4">
        <v>8563</v>
      </c>
      <c r="AD3605"/>
      <c r="AE3605"/>
    </row>
    <row r="3606" spans="1:31" x14ac:dyDescent="0.25">
      <c r="A3606" s="28" t="s">
        <v>14037</v>
      </c>
      <c r="B3606" s="1"/>
      <c r="F3606" s="224"/>
      <c r="G3606" s="224"/>
      <c r="H3606" s="224"/>
      <c r="I3606" s="224"/>
      <c r="J3606" s="224"/>
      <c r="K3606" s="224"/>
      <c r="L3606" s="224"/>
      <c r="M3606" s="133"/>
      <c r="V3606" s="3" t="s">
        <v>3617</v>
      </c>
      <c r="W3606" s="4">
        <v>8567</v>
      </c>
      <c r="AD3606"/>
      <c r="AE3606"/>
    </row>
    <row r="3607" spans="1:31" x14ac:dyDescent="0.25">
      <c r="A3607" s="28" t="s">
        <v>14038</v>
      </c>
      <c r="B3607" s="1"/>
      <c r="F3607" s="224"/>
      <c r="G3607" s="224"/>
      <c r="H3607" s="224"/>
      <c r="I3607" s="224"/>
      <c r="J3607" s="224"/>
      <c r="K3607" s="224"/>
      <c r="L3607" s="224"/>
      <c r="M3607" s="133"/>
      <c r="V3607" s="3" t="s">
        <v>3618</v>
      </c>
      <c r="W3607" s="4">
        <v>8567</v>
      </c>
      <c r="AD3607"/>
      <c r="AE3607"/>
    </row>
    <row r="3608" spans="1:31" x14ac:dyDescent="0.25">
      <c r="A3608" s="28" t="s">
        <v>14039</v>
      </c>
      <c r="B3608" s="1"/>
      <c r="F3608" s="224"/>
      <c r="G3608" s="224"/>
      <c r="H3608" s="224"/>
      <c r="I3608" s="224"/>
      <c r="J3608" s="224"/>
      <c r="K3608" s="224"/>
      <c r="L3608" s="224"/>
      <c r="M3608" s="133"/>
      <c r="V3608" s="3" t="s">
        <v>3619</v>
      </c>
      <c r="W3608" s="4">
        <v>8569</v>
      </c>
      <c r="AD3608"/>
      <c r="AE3608"/>
    </row>
    <row r="3609" spans="1:31" x14ac:dyDescent="0.25">
      <c r="A3609" s="28" t="s">
        <v>14040</v>
      </c>
      <c r="B3609" s="1"/>
      <c r="F3609" s="224"/>
      <c r="G3609" s="224"/>
      <c r="H3609" s="224"/>
      <c r="I3609" s="224"/>
      <c r="J3609" s="224"/>
      <c r="K3609" s="224"/>
      <c r="L3609" s="224"/>
      <c r="M3609" s="133"/>
      <c r="V3609" s="3" t="s">
        <v>3620</v>
      </c>
      <c r="W3609" s="4">
        <v>8566</v>
      </c>
      <c r="AD3609"/>
      <c r="AE3609"/>
    </row>
    <row r="3610" spans="1:31" x14ac:dyDescent="0.25">
      <c r="A3610" s="28" t="s">
        <v>14041</v>
      </c>
      <c r="B3610" s="1"/>
      <c r="F3610" s="224"/>
      <c r="G3610" s="224"/>
      <c r="H3610" s="224"/>
      <c r="I3610" s="224"/>
      <c r="J3610" s="224"/>
      <c r="K3610" s="224"/>
      <c r="L3610" s="224"/>
      <c r="M3610" s="133"/>
      <c r="V3610" s="3" t="s">
        <v>3621</v>
      </c>
      <c r="W3610" s="4">
        <v>8568</v>
      </c>
      <c r="AD3610"/>
      <c r="AE3610"/>
    </row>
    <row r="3611" spans="1:31" x14ac:dyDescent="0.25">
      <c r="A3611" s="28" t="s">
        <v>14042</v>
      </c>
      <c r="B3611" s="1"/>
      <c r="F3611" s="224"/>
      <c r="G3611" s="224"/>
      <c r="H3611" s="224"/>
      <c r="I3611" s="224"/>
      <c r="J3611" s="224"/>
      <c r="K3611" s="224"/>
      <c r="L3611" s="224"/>
      <c r="M3611" s="133"/>
      <c r="V3611" s="3" t="s">
        <v>3622</v>
      </c>
      <c r="W3611" s="4">
        <v>8574</v>
      </c>
      <c r="AD3611"/>
      <c r="AE3611"/>
    </row>
    <row r="3612" spans="1:31" x14ac:dyDescent="0.25">
      <c r="A3612" s="28" t="s">
        <v>14043</v>
      </c>
      <c r="B3612" s="1"/>
      <c r="F3612" s="224"/>
      <c r="G3612" s="224"/>
      <c r="H3612" s="224"/>
      <c r="I3612" s="224"/>
      <c r="J3612" s="224"/>
      <c r="K3612" s="224"/>
      <c r="L3612" s="224"/>
      <c r="M3612" s="133"/>
      <c r="V3612" s="3" t="s">
        <v>3623</v>
      </c>
      <c r="W3612" s="4">
        <v>8574</v>
      </c>
      <c r="AD3612"/>
      <c r="AE3612"/>
    </row>
    <row r="3613" spans="1:31" x14ac:dyDescent="0.25">
      <c r="A3613" s="28" t="s">
        <v>14044</v>
      </c>
      <c r="B3613" s="1"/>
      <c r="F3613" s="224"/>
      <c r="G3613" s="224"/>
      <c r="H3613" s="224"/>
      <c r="I3613" s="224"/>
      <c r="J3613" s="224"/>
      <c r="K3613" s="224"/>
      <c r="L3613" s="224"/>
      <c r="M3613" s="133"/>
      <c r="V3613" s="3" t="s">
        <v>3624</v>
      </c>
      <c r="W3613" s="4">
        <v>8574</v>
      </c>
      <c r="AD3613"/>
      <c r="AE3613"/>
    </row>
    <row r="3614" spans="1:31" x14ac:dyDescent="0.25">
      <c r="A3614" s="28" t="s">
        <v>14045</v>
      </c>
      <c r="B3614" s="1"/>
      <c r="F3614" s="224"/>
      <c r="G3614" s="224"/>
      <c r="H3614" s="224"/>
      <c r="I3614" s="224"/>
      <c r="J3614" s="224"/>
      <c r="K3614" s="224"/>
      <c r="L3614" s="224"/>
      <c r="M3614" s="133"/>
      <c r="V3614" s="3" t="s">
        <v>3625</v>
      </c>
      <c r="W3614" s="4">
        <v>8576</v>
      </c>
      <c r="AD3614"/>
      <c r="AE3614"/>
    </row>
    <row r="3615" spans="1:31" x14ac:dyDescent="0.25">
      <c r="A3615" s="28" t="s">
        <v>14046</v>
      </c>
      <c r="B3615" s="1"/>
      <c r="F3615" s="224"/>
      <c r="G3615" s="224"/>
      <c r="H3615" s="224"/>
      <c r="I3615" s="224"/>
      <c r="J3615" s="224"/>
      <c r="K3615" s="224"/>
      <c r="L3615" s="224"/>
      <c r="M3615" s="133"/>
      <c r="V3615" s="3" t="s">
        <v>3626</v>
      </c>
      <c r="W3615" s="4">
        <v>8578</v>
      </c>
      <c r="AD3615"/>
      <c r="AE3615"/>
    </row>
    <row r="3616" spans="1:31" x14ac:dyDescent="0.25">
      <c r="A3616" s="28" t="s">
        <v>14047</v>
      </c>
      <c r="B3616" s="1"/>
      <c r="F3616" s="224"/>
      <c r="G3616" s="224"/>
      <c r="H3616" s="224"/>
      <c r="I3616" s="224"/>
      <c r="J3616" s="224"/>
      <c r="K3616" s="224"/>
      <c r="L3616" s="224"/>
      <c r="M3616" s="133"/>
      <c r="V3616" s="3" t="s">
        <v>3627</v>
      </c>
      <c r="W3616" s="4">
        <v>8583</v>
      </c>
      <c r="AD3616"/>
      <c r="AE3616"/>
    </row>
    <row r="3617" spans="1:31" x14ac:dyDescent="0.25">
      <c r="A3617" s="28" t="s">
        <v>14048</v>
      </c>
      <c r="B3617" s="1"/>
      <c r="F3617" s="224"/>
      <c r="G3617" s="224"/>
      <c r="H3617" s="224"/>
      <c r="I3617" s="224"/>
      <c r="J3617" s="224"/>
      <c r="K3617" s="224"/>
      <c r="L3617" s="224"/>
      <c r="M3617" s="133"/>
      <c r="V3617" s="3" t="s">
        <v>3628</v>
      </c>
      <c r="W3617" s="4">
        <v>8581</v>
      </c>
      <c r="AD3617"/>
      <c r="AE3617"/>
    </row>
    <row r="3618" spans="1:31" x14ac:dyDescent="0.25">
      <c r="A3618" s="28" t="s">
        <v>14049</v>
      </c>
      <c r="B3618" s="1"/>
      <c r="F3618" s="224"/>
      <c r="G3618" s="224"/>
      <c r="H3618" s="224"/>
      <c r="I3618" s="224"/>
      <c r="J3618" s="224"/>
      <c r="K3618" s="224"/>
      <c r="L3618" s="224"/>
      <c r="M3618" s="133"/>
      <c r="V3618" s="3" t="s">
        <v>3629</v>
      </c>
      <c r="W3618" s="4">
        <v>8578</v>
      </c>
      <c r="AD3618"/>
      <c r="AE3618"/>
    </row>
    <row r="3619" spans="1:31" x14ac:dyDescent="0.25">
      <c r="A3619" s="28" t="s">
        <v>14050</v>
      </c>
      <c r="B3619" s="1"/>
      <c r="F3619" s="224"/>
      <c r="G3619" s="224"/>
      <c r="H3619" s="224"/>
      <c r="I3619" s="224"/>
      <c r="J3619" s="224"/>
      <c r="K3619" s="224"/>
      <c r="L3619" s="224"/>
      <c r="M3619" s="133"/>
      <c r="V3619" s="3" t="s">
        <v>3630</v>
      </c>
      <c r="W3619" s="4">
        <v>8577</v>
      </c>
      <c r="AD3619"/>
      <c r="AE3619"/>
    </row>
    <row r="3620" spans="1:31" x14ac:dyDescent="0.25">
      <c r="A3620" s="28" t="s">
        <v>14051</v>
      </c>
      <c r="B3620" s="1"/>
      <c r="F3620" s="224"/>
      <c r="G3620" s="224"/>
      <c r="H3620" s="224"/>
      <c r="I3620" s="224"/>
      <c r="J3620" s="224"/>
      <c r="K3620" s="224"/>
      <c r="L3620" s="224"/>
      <c r="M3620" s="133"/>
      <c r="V3620" s="3" t="s">
        <v>3631</v>
      </c>
      <c r="W3620" s="4">
        <v>8577</v>
      </c>
      <c r="AD3620"/>
      <c r="AE3620"/>
    </row>
    <row r="3621" spans="1:31" x14ac:dyDescent="0.25">
      <c r="A3621" s="28" t="s">
        <v>14052</v>
      </c>
      <c r="B3621" s="1"/>
      <c r="F3621" s="224"/>
      <c r="G3621" s="224"/>
      <c r="H3621" s="224"/>
      <c r="I3621" s="224"/>
      <c r="J3621" s="224"/>
      <c r="K3621" s="224"/>
      <c r="L3621" s="224"/>
      <c r="M3621" s="133"/>
      <c r="V3621" s="3" t="s">
        <v>3632</v>
      </c>
      <c r="W3621" s="4">
        <v>8573</v>
      </c>
      <c r="AD3621"/>
      <c r="AE3621"/>
    </row>
    <row r="3622" spans="1:31" x14ac:dyDescent="0.25">
      <c r="A3622" s="28" t="s">
        <v>14053</v>
      </c>
      <c r="B3622" s="1"/>
      <c r="F3622" s="224"/>
      <c r="G3622" s="224"/>
      <c r="H3622" s="224"/>
      <c r="I3622" s="224"/>
      <c r="J3622" s="224"/>
      <c r="K3622" s="224"/>
      <c r="L3622" s="224"/>
      <c r="M3622" s="133"/>
      <c r="V3622" s="3" t="s">
        <v>3633</v>
      </c>
      <c r="W3622" s="4">
        <v>8575</v>
      </c>
      <c r="AD3622"/>
      <c r="AE3622"/>
    </row>
    <row r="3623" spans="1:31" x14ac:dyDescent="0.25">
      <c r="A3623" s="28" t="s">
        <v>14054</v>
      </c>
      <c r="B3623" s="1"/>
      <c r="F3623" s="224"/>
      <c r="G3623" s="224"/>
      <c r="H3623" s="224"/>
      <c r="I3623" s="224"/>
      <c r="J3623" s="224"/>
      <c r="K3623" s="224"/>
      <c r="L3623" s="224"/>
      <c r="M3623" s="133"/>
      <c r="V3623" s="3" t="s">
        <v>3634</v>
      </c>
      <c r="W3623" s="4">
        <v>8577</v>
      </c>
      <c r="AD3623"/>
      <c r="AE3623"/>
    </row>
    <row r="3624" spans="1:31" x14ac:dyDescent="0.25">
      <c r="A3624" s="28" t="s">
        <v>14055</v>
      </c>
      <c r="B3624" s="1"/>
      <c r="F3624" s="224"/>
      <c r="G3624" s="224"/>
      <c r="H3624" s="224"/>
      <c r="I3624" s="224"/>
      <c r="J3624" s="224"/>
      <c r="K3624" s="224"/>
      <c r="L3624" s="224"/>
      <c r="M3624" s="133"/>
      <c r="V3624" s="3" t="s">
        <v>3635</v>
      </c>
      <c r="W3624" s="4">
        <v>8580</v>
      </c>
      <c r="AD3624"/>
      <c r="AE3624"/>
    </row>
    <row r="3625" spans="1:31" x14ac:dyDescent="0.25">
      <c r="A3625" s="28" t="s">
        <v>14056</v>
      </c>
      <c r="B3625" s="1"/>
      <c r="F3625" s="224"/>
      <c r="G3625" s="224"/>
      <c r="H3625" s="224"/>
      <c r="I3625" s="224"/>
      <c r="J3625" s="224"/>
      <c r="K3625" s="224"/>
      <c r="L3625" s="224"/>
      <c r="M3625" s="133"/>
      <c r="V3625" s="3" t="s">
        <v>3636</v>
      </c>
      <c r="W3625" s="4">
        <v>8576</v>
      </c>
      <c r="AD3625"/>
      <c r="AE3625"/>
    </row>
    <row r="3626" spans="1:31" x14ac:dyDescent="0.25">
      <c r="A3626" s="28" t="s">
        <v>14057</v>
      </c>
      <c r="B3626" s="1"/>
      <c r="F3626" s="224"/>
      <c r="G3626" s="224"/>
      <c r="H3626" s="224"/>
      <c r="I3626" s="224"/>
      <c r="J3626" s="224"/>
      <c r="K3626" s="224"/>
      <c r="L3626" s="224"/>
      <c r="M3626" s="133"/>
      <c r="V3626" s="3" t="s">
        <v>3637</v>
      </c>
      <c r="W3626" s="4">
        <v>8576</v>
      </c>
      <c r="AD3626"/>
      <c r="AE3626"/>
    </row>
    <row r="3627" spans="1:31" x14ac:dyDescent="0.25">
      <c r="A3627" s="28" t="s">
        <v>14058</v>
      </c>
      <c r="B3627" s="1"/>
      <c r="F3627" s="224"/>
      <c r="G3627" s="224"/>
      <c r="H3627" s="224"/>
      <c r="I3627" s="224"/>
      <c r="J3627" s="224"/>
      <c r="K3627" s="224"/>
      <c r="L3627" s="224"/>
      <c r="M3627" s="133"/>
      <c r="V3627" s="3" t="s">
        <v>3638</v>
      </c>
      <c r="W3627" s="4">
        <v>8576</v>
      </c>
      <c r="AD3627"/>
      <c r="AE3627"/>
    </row>
    <row r="3628" spans="1:31" x14ac:dyDescent="0.25">
      <c r="A3628" s="28" t="s">
        <v>14059</v>
      </c>
      <c r="B3628" s="1"/>
      <c r="F3628" s="224"/>
      <c r="G3628" s="224"/>
      <c r="H3628" s="224"/>
      <c r="I3628" s="224"/>
      <c r="J3628" s="224"/>
      <c r="K3628" s="224"/>
      <c r="L3628" s="224"/>
      <c r="M3628" s="133"/>
      <c r="V3628" s="3" t="s">
        <v>3639</v>
      </c>
      <c r="W3628" s="4">
        <v>8577</v>
      </c>
      <c r="AD3628"/>
      <c r="AE3628"/>
    </row>
    <row r="3629" spans="1:31" x14ac:dyDescent="0.25">
      <c r="A3629" s="28" t="s">
        <v>14060</v>
      </c>
      <c r="B3629" s="1"/>
      <c r="F3629" s="224"/>
      <c r="G3629" s="224"/>
      <c r="H3629" s="224"/>
      <c r="I3629" s="224"/>
      <c r="J3629" s="224"/>
      <c r="K3629" s="224"/>
      <c r="L3629" s="224"/>
      <c r="M3629" s="133"/>
      <c r="V3629" s="3" t="s">
        <v>3640</v>
      </c>
      <c r="W3629" s="4">
        <v>8581</v>
      </c>
      <c r="AD3629"/>
      <c r="AE3629"/>
    </row>
    <row r="3630" spans="1:31" x14ac:dyDescent="0.25">
      <c r="A3630" s="28" t="s">
        <v>14061</v>
      </c>
      <c r="B3630" s="1"/>
      <c r="F3630" s="224"/>
      <c r="G3630" s="224"/>
      <c r="H3630" s="224"/>
      <c r="I3630" s="224"/>
      <c r="J3630" s="224"/>
      <c r="K3630" s="224"/>
      <c r="L3630" s="224"/>
      <c r="M3630" s="133"/>
      <c r="V3630" s="3" t="s">
        <v>3641</v>
      </c>
      <c r="W3630" s="4">
        <v>8579</v>
      </c>
      <c r="AD3630"/>
      <c r="AE3630"/>
    </row>
    <row r="3631" spans="1:31" x14ac:dyDescent="0.25">
      <c r="A3631" s="28" t="s">
        <v>14062</v>
      </c>
      <c r="B3631" s="1"/>
      <c r="F3631" s="224"/>
      <c r="G3631" s="224"/>
      <c r="H3631" s="224"/>
      <c r="I3631" s="224"/>
      <c r="J3631" s="224"/>
      <c r="K3631" s="224"/>
      <c r="L3631" s="224"/>
      <c r="M3631" s="133"/>
      <c r="V3631" s="3" t="s">
        <v>3642</v>
      </c>
      <c r="W3631" s="4">
        <v>8585</v>
      </c>
      <c r="AD3631"/>
      <c r="AE3631"/>
    </row>
    <row r="3632" spans="1:31" x14ac:dyDescent="0.25">
      <c r="A3632" s="28" t="s">
        <v>14063</v>
      </c>
      <c r="B3632" s="1"/>
      <c r="F3632" s="224"/>
      <c r="G3632" s="224"/>
      <c r="H3632" s="224"/>
      <c r="I3632" s="224"/>
      <c r="J3632" s="224"/>
      <c r="K3632" s="224"/>
      <c r="L3632" s="224"/>
      <c r="M3632" s="133"/>
      <c r="V3632" s="3" t="s">
        <v>3643</v>
      </c>
      <c r="W3632" s="4">
        <v>8591</v>
      </c>
      <c r="AD3632"/>
      <c r="AE3632"/>
    </row>
    <row r="3633" spans="1:31" x14ac:dyDescent="0.25">
      <c r="A3633" s="28" t="s">
        <v>14064</v>
      </c>
      <c r="B3633" s="1"/>
      <c r="F3633" s="224"/>
      <c r="G3633" s="224"/>
      <c r="H3633" s="224"/>
      <c r="I3633" s="224"/>
      <c r="J3633" s="224"/>
      <c r="K3633" s="224"/>
      <c r="L3633" s="224"/>
      <c r="M3633" s="133"/>
      <c r="V3633" s="3" t="s">
        <v>3644</v>
      </c>
      <c r="W3633" s="4">
        <v>8599</v>
      </c>
      <c r="AD3633"/>
      <c r="AE3633"/>
    </row>
    <row r="3634" spans="1:31" x14ac:dyDescent="0.25">
      <c r="A3634" s="28" t="s">
        <v>14065</v>
      </c>
      <c r="B3634" s="1"/>
      <c r="F3634" s="224"/>
      <c r="G3634" s="224"/>
      <c r="H3634" s="224"/>
      <c r="I3634" s="224"/>
      <c r="J3634" s="224"/>
      <c r="K3634" s="224"/>
      <c r="L3634" s="224"/>
      <c r="M3634" s="133"/>
      <c r="V3634" s="3" t="s">
        <v>3645</v>
      </c>
      <c r="W3634" s="4">
        <v>8599</v>
      </c>
      <c r="AD3634"/>
      <c r="AE3634"/>
    </row>
    <row r="3635" spans="1:31" x14ac:dyDescent="0.25">
      <c r="A3635" s="28" t="s">
        <v>14066</v>
      </c>
      <c r="B3635" s="1"/>
      <c r="F3635" s="224"/>
      <c r="G3635" s="224"/>
      <c r="H3635" s="224"/>
      <c r="I3635" s="224"/>
      <c r="J3635" s="224"/>
      <c r="K3635" s="224"/>
      <c r="L3635" s="224"/>
      <c r="M3635" s="133"/>
      <c r="V3635" s="3" t="s">
        <v>3646</v>
      </c>
      <c r="W3635" s="4">
        <v>8607</v>
      </c>
      <c r="AD3635"/>
      <c r="AE3635"/>
    </row>
    <row r="3636" spans="1:31" x14ac:dyDescent="0.25">
      <c r="A3636" s="28" t="s">
        <v>14067</v>
      </c>
      <c r="B3636" s="1"/>
      <c r="F3636" s="224"/>
      <c r="G3636" s="224"/>
      <c r="H3636" s="224"/>
      <c r="I3636" s="224"/>
      <c r="J3636" s="224"/>
      <c r="K3636" s="224"/>
      <c r="L3636" s="224"/>
      <c r="M3636" s="133"/>
      <c r="V3636" s="3" t="s">
        <v>3647</v>
      </c>
      <c r="W3636" s="4">
        <v>8609</v>
      </c>
      <c r="AD3636"/>
      <c r="AE3636"/>
    </row>
    <row r="3637" spans="1:31" x14ac:dyDescent="0.25">
      <c r="A3637" s="28" t="s">
        <v>14068</v>
      </c>
      <c r="B3637" s="1"/>
      <c r="F3637" s="224"/>
      <c r="G3637" s="224"/>
      <c r="H3637" s="224"/>
      <c r="I3637" s="224"/>
      <c r="J3637" s="224"/>
      <c r="K3637" s="224"/>
      <c r="L3637" s="224"/>
      <c r="M3637" s="133"/>
      <c r="V3637" s="3" t="s">
        <v>3648</v>
      </c>
      <c r="W3637" s="4">
        <v>8615</v>
      </c>
      <c r="AD3637"/>
      <c r="AE3637"/>
    </row>
    <row r="3638" spans="1:31" x14ac:dyDescent="0.25">
      <c r="A3638" s="28" t="s">
        <v>14069</v>
      </c>
      <c r="B3638" s="1"/>
      <c r="F3638" s="224"/>
      <c r="G3638" s="224"/>
      <c r="H3638" s="224"/>
      <c r="I3638" s="224"/>
      <c r="J3638" s="224"/>
      <c r="K3638" s="224"/>
      <c r="L3638" s="224"/>
      <c r="M3638" s="133"/>
      <c r="V3638" s="3" t="s">
        <v>3649</v>
      </c>
      <c r="W3638" s="4">
        <v>8614</v>
      </c>
      <c r="AD3638"/>
      <c r="AE3638"/>
    </row>
    <row r="3639" spans="1:31" x14ac:dyDescent="0.25">
      <c r="A3639" s="28" t="s">
        <v>14070</v>
      </c>
      <c r="B3639" s="1"/>
      <c r="F3639" s="224"/>
      <c r="G3639" s="224"/>
      <c r="H3639" s="224"/>
      <c r="I3639" s="224"/>
      <c r="J3639" s="224"/>
      <c r="K3639" s="224"/>
      <c r="L3639" s="224"/>
      <c r="M3639" s="133"/>
      <c r="V3639" s="3" t="s">
        <v>3650</v>
      </c>
      <c r="W3639" s="4">
        <v>8613</v>
      </c>
      <c r="AD3639"/>
      <c r="AE3639"/>
    </row>
    <row r="3640" spans="1:31" x14ac:dyDescent="0.25">
      <c r="A3640" s="28" t="s">
        <v>14071</v>
      </c>
      <c r="B3640" s="1"/>
      <c r="F3640" s="224"/>
      <c r="G3640" s="224"/>
      <c r="H3640" s="224"/>
      <c r="I3640" s="224"/>
      <c r="J3640" s="224"/>
      <c r="K3640" s="224"/>
      <c r="L3640" s="224"/>
      <c r="M3640" s="133"/>
      <c r="V3640" s="3" t="s">
        <v>3651</v>
      </c>
      <c r="W3640" s="4">
        <v>8622</v>
      </c>
      <c r="AD3640"/>
      <c r="AE3640"/>
    </row>
    <row r="3641" spans="1:31" x14ac:dyDescent="0.25">
      <c r="A3641" s="28" t="s">
        <v>14072</v>
      </c>
      <c r="B3641" s="1"/>
      <c r="F3641" s="224"/>
      <c r="G3641" s="224"/>
      <c r="H3641" s="224"/>
      <c r="I3641" s="224"/>
      <c r="J3641" s="224"/>
      <c r="K3641" s="224"/>
      <c r="L3641" s="224"/>
      <c r="M3641" s="133"/>
      <c r="V3641" s="3" t="s">
        <v>3652</v>
      </c>
      <c r="W3641" s="4">
        <v>8620</v>
      </c>
      <c r="AD3641"/>
      <c r="AE3641"/>
    </row>
    <row r="3642" spans="1:31" x14ac:dyDescent="0.25">
      <c r="A3642" s="28" t="s">
        <v>14073</v>
      </c>
      <c r="B3642" s="1"/>
      <c r="F3642" s="224"/>
      <c r="G3642" s="224"/>
      <c r="H3642" s="224"/>
      <c r="I3642" s="224"/>
      <c r="J3642" s="224"/>
      <c r="K3642" s="224"/>
      <c r="L3642" s="224"/>
      <c r="M3642" s="133"/>
      <c r="V3642" s="3" t="s">
        <v>3653</v>
      </c>
      <c r="W3642" s="4">
        <v>8620</v>
      </c>
      <c r="AD3642"/>
      <c r="AE3642"/>
    </row>
    <row r="3643" spans="1:31" x14ac:dyDescent="0.25">
      <c r="A3643" s="28" t="s">
        <v>14074</v>
      </c>
      <c r="B3643" s="1"/>
      <c r="F3643" s="224"/>
      <c r="G3643" s="224"/>
      <c r="H3643" s="224"/>
      <c r="I3643" s="224"/>
      <c r="J3643" s="224"/>
      <c r="K3643" s="224"/>
      <c r="L3643" s="224"/>
      <c r="M3643" s="133"/>
      <c r="V3643" s="3" t="s">
        <v>3654</v>
      </c>
      <c r="W3643" s="4">
        <v>8625</v>
      </c>
      <c r="AD3643"/>
      <c r="AE3643"/>
    </row>
    <row r="3644" spans="1:31" x14ac:dyDescent="0.25">
      <c r="A3644" s="28" t="s">
        <v>14075</v>
      </c>
      <c r="B3644" s="1"/>
      <c r="F3644" s="224"/>
      <c r="G3644" s="224"/>
      <c r="H3644" s="224"/>
      <c r="I3644" s="224"/>
      <c r="J3644" s="224"/>
      <c r="K3644" s="224"/>
      <c r="L3644" s="224"/>
      <c r="M3644" s="133"/>
      <c r="V3644" s="3" t="s">
        <v>3655</v>
      </c>
      <c r="W3644" s="4">
        <v>8630</v>
      </c>
      <c r="AD3644"/>
      <c r="AE3644"/>
    </row>
    <row r="3645" spans="1:31" x14ac:dyDescent="0.25">
      <c r="A3645" s="28" t="s">
        <v>14076</v>
      </c>
      <c r="B3645" s="1"/>
      <c r="F3645" s="224"/>
      <c r="G3645" s="224"/>
      <c r="H3645" s="224"/>
      <c r="I3645" s="224"/>
      <c r="J3645" s="224"/>
      <c r="K3645" s="224"/>
      <c r="L3645" s="224"/>
      <c r="M3645" s="133"/>
      <c r="V3645" s="3" t="s">
        <v>3656</v>
      </c>
      <c r="W3645" s="4">
        <v>8633</v>
      </c>
      <c r="AD3645"/>
      <c r="AE3645"/>
    </row>
    <row r="3646" spans="1:31" x14ac:dyDescent="0.25">
      <c r="A3646" s="28" t="s">
        <v>14077</v>
      </c>
      <c r="B3646" s="1"/>
      <c r="F3646" s="224"/>
      <c r="G3646" s="224"/>
      <c r="H3646" s="224"/>
      <c r="I3646" s="224"/>
      <c r="J3646" s="224"/>
      <c r="K3646" s="224"/>
      <c r="L3646" s="224"/>
      <c r="M3646" s="133"/>
      <c r="V3646" s="3" t="s">
        <v>3657</v>
      </c>
      <c r="W3646" s="4">
        <v>8633</v>
      </c>
      <c r="AD3646"/>
      <c r="AE3646"/>
    </row>
    <row r="3647" spans="1:31" x14ac:dyDescent="0.25">
      <c r="A3647" s="28" t="s">
        <v>14078</v>
      </c>
      <c r="B3647" s="1"/>
      <c r="F3647" s="224"/>
      <c r="G3647" s="224"/>
      <c r="H3647" s="224"/>
      <c r="I3647" s="224"/>
      <c r="J3647" s="224"/>
      <c r="K3647" s="224"/>
      <c r="L3647" s="224"/>
      <c r="M3647" s="133"/>
      <c r="V3647" s="3" t="s">
        <v>3658</v>
      </c>
      <c r="W3647" s="4">
        <v>8643</v>
      </c>
      <c r="AD3647"/>
      <c r="AE3647"/>
    </row>
    <row r="3648" spans="1:31" x14ac:dyDescent="0.25">
      <c r="A3648" s="28" t="s">
        <v>14079</v>
      </c>
      <c r="B3648" s="1"/>
      <c r="F3648" s="224"/>
      <c r="G3648" s="224"/>
      <c r="H3648" s="224"/>
      <c r="I3648" s="224"/>
      <c r="J3648" s="224"/>
      <c r="K3648" s="224"/>
      <c r="L3648" s="224"/>
      <c r="M3648" s="133"/>
      <c r="V3648" s="3" t="s">
        <v>3659</v>
      </c>
      <c r="W3648" s="4">
        <v>8640</v>
      </c>
      <c r="AD3648"/>
      <c r="AE3648"/>
    </row>
    <row r="3649" spans="1:31" x14ac:dyDescent="0.25">
      <c r="A3649" s="28" t="s">
        <v>14080</v>
      </c>
      <c r="B3649" s="1"/>
      <c r="F3649" s="224"/>
      <c r="G3649" s="224"/>
      <c r="H3649" s="224"/>
      <c r="I3649" s="224"/>
      <c r="J3649" s="224"/>
      <c r="K3649" s="224"/>
      <c r="L3649" s="224"/>
      <c r="M3649" s="133"/>
      <c r="V3649" s="3" t="s">
        <v>3660</v>
      </c>
      <c r="W3649" s="4">
        <v>8640</v>
      </c>
      <c r="AD3649"/>
      <c r="AE3649"/>
    </row>
    <row r="3650" spans="1:31" x14ac:dyDescent="0.25">
      <c r="A3650" s="28" t="s">
        <v>14081</v>
      </c>
      <c r="B3650" s="1"/>
      <c r="F3650" s="224"/>
      <c r="G3650" s="224"/>
      <c r="H3650" s="224"/>
      <c r="I3650" s="224"/>
      <c r="J3650" s="224"/>
      <c r="K3650" s="224"/>
      <c r="L3650" s="224"/>
      <c r="M3650" s="133"/>
      <c r="V3650" s="3" t="s">
        <v>3661</v>
      </c>
      <c r="W3650" s="4">
        <v>8640</v>
      </c>
      <c r="AD3650"/>
      <c r="AE3650"/>
    </row>
    <row r="3651" spans="1:31" x14ac:dyDescent="0.25">
      <c r="A3651" s="28" t="s">
        <v>14082</v>
      </c>
      <c r="B3651" s="1"/>
      <c r="F3651" s="224"/>
      <c r="G3651" s="224"/>
      <c r="H3651" s="224"/>
      <c r="I3651" s="224"/>
      <c r="J3651" s="224"/>
      <c r="K3651" s="224"/>
      <c r="L3651" s="224"/>
      <c r="M3651" s="133"/>
      <c r="V3651" s="3" t="s">
        <v>3662</v>
      </c>
      <c r="W3651" s="4">
        <v>8645</v>
      </c>
      <c r="AD3651"/>
      <c r="AE3651"/>
    </row>
    <row r="3652" spans="1:31" x14ac:dyDescent="0.25">
      <c r="A3652" s="28" t="s">
        <v>14083</v>
      </c>
      <c r="B3652" s="1"/>
      <c r="F3652" s="224"/>
      <c r="G3652" s="224"/>
      <c r="H3652" s="224"/>
      <c r="I3652" s="224"/>
      <c r="J3652" s="224"/>
      <c r="K3652" s="224"/>
      <c r="L3652" s="224"/>
      <c r="M3652" s="133"/>
      <c r="V3652" s="3" t="s">
        <v>3663</v>
      </c>
      <c r="W3652" s="4">
        <v>8645</v>
      </c>
      <c r="AD3652"/>
      <c r="AE3652"/>
    </row>
    <row r="3653" spans="1:31" x14ac:dyDescent="0.25">
      <c r="A3653" s="28" t="s">
        <v>14084</v>
      </c>
      <c r="B3653" s="1"/>
      <c r="F3653" s="224"/>
      <c r="G3653" s="224"/>
      <c r="H3653" s="224"/>
      <c r="I3653" s="224"/>
      <c r="J3653" s="224"/>
      <c r="K3653" s="224"/>
      <c r="L3653" s="224"/>
      <c r="M3653" s="133"/>
      <c r="V3653" s="3" t="s">
        <v>3664</v>
      </c>
      <c r="W3653" s="4">
        <v>8652</v>
      </c>
      <c r="AD3653"/>
      <c r="AE3653"/>
    </row>
    <row r="3654" spans="1:31" x14ac:dyDescent="0.25">
      <c r="A3654" s="28" t="s">
        <v>14085</v>
      </c>
      <c r="B3654" s="1"/>
      <c r="F3654" s="224"/>
      <c r="G3654" s="224"/>
      <c r="H3654" s="224"/>
      <c r="I3654" s="224"/>
      <c r="J3654" s="224"/>
      <c r="K3654" s="224"/>
      <c r="L3654" s="224"/>
      <c r="M3654" s="133"/>
      <c r="V3654" s="3" t="s">
        <v>3665</v>
      </c>
      <c r="W3654" s="4">
        <v>8651</v>
      </c>
      <c r="AD3654"/>
      <c r="AE3654"/>
    </row>
    <row r="3655" spans="1:31" x14ac:dyDescent="0.25">
      <c r="A3655" s="28" t="s">
        <v>14086</v>
      </c>
      <c r="B3655" s="1"/>
      <c r="F3655" s="224"/>
      <c r="G3655" s="224"/>
      <c r="H3655" s="224"/>
      <c r="I3655" s="224"/>
      <c r="J3655" s="224"/>
      <c r="K3655" s="224"/>
      <c r="L3655" s="224"/>
      <c r="M3655" s="133"/>
      <c r="V3655" s="3" t="s">
        <v>3666</v>
      </c>
      <c r="W3655" s="4">
        <v>8649</v>
      </c>
      <c r="AD3655"/>
      <c r="AE3655"/>
    </row>
    <row r="3656" spans="1:31" x14ac:dyDescent="0.25">
      <c r="A3656" s="28" t="s">
        <v>14087</v>
      </c>
      <c r="B3656" s="1"/>
      <c r="F3656" s="224"/>
      <c r="G3656" s="224"/>
      <c r="H3656" s="224"/>
      <c r="I3656" s="224"/>
      <c r="J3656" s="224"/>
      <c r="K3656" s="224"/>
      <c r="L3656" s="224"/>
      <c r="M3656" s="133"/>
      <c r="V3656" s="3" t="s">
        <v>3667</v>
      </c>
      <c r="W3656" s="4">
        <v>8649</v>
      </c>
      <c r="AD3656"/>
      <c r="AE3656"/>
    </row>
    <row r="3657" spans="1:31" x14ac:dyDescent="0.25">
      <c r="A3657" s="28" t="s">
        <v>14088</v>
      </c>
      <c r="B3657" s="1"/>
      <c r="F3657" s="224"/>
      <c r="G3657" s="224"/>
      <c r="H3657" s="224"/>
      <c r="I3657" s="224"/>
      <c r="J3657" s="224"/>
      <c r="K3657" s="224"/>
      <c r="L3657" s="224"/>
      <c r="M3657" s="133"/>
      <c r="V3657" s="3" t="s">
        <v>3668</v>
      </c>
      <c r="W3657" s="4">
        <v>8651</v>
      </c>
      <c r="AD3657"/>
      <c r="AE3657"/>
    </row>
    <row r="3658" spans="1:31" x14ac:dyDescent="0.25">
      <c r="A3658" s="28" t="s">
        <v>14089</v>
      </c>
      <c r="B3658" s="1"/>
      <c r="F3658" s="224"/>
      <c r="G3658" s="224"/>
      <c r="H3658" s="224"/>
      <c r="I3658" s="224"/>
      <c r="J3658" s="224"/>
      <c r="K3658" s="224"/>
      <c r="L3658" s="224"/>
      <c r="M3658" s="133"/>
      <c r="V3658" s="3" t="s">
        <v>3669</v>
      </c>
      <c r="W3658" s="4">
        <v>8653</v>
      </c>
      <c r="AD3658"/>
      <c r="AE3658"/>
    </row>
    <row r="3659" spans="1:31" x14ac:dyDescent="0.25">
      <c r="A3659" s="28" t="s">
        <v>14090</v>
      </c>
      <c r="B3659" s="1"/>
      <c r="F3659" s="224"/>
      <c r="G3659" s="224"/>
      <c r="H3659" s="224"/>
      <c r="I3659" s="224"/>
      <c r="J3659" s="224"/>
      <c r="K3659" s="224"/>
      <c r="L3659" s="224"/>
      <c r="M3659" s="133"/>
      <c r="V3659" s="3" t="s">
        <v>3670</v>
      </c>
      <c r="W3659" s="4">
        <v>8658</v>
      </c>
      <c r="AD3659"/>
      <c r="AE3659"/>
    </row>
    <row r="3660" spans="1:31" x14ac:dyDescent="0.25">
      <c r="A3660" s="28" t="s">
        <v>14091</v>
      </c>
      <c r="B3660" s="1"/>
      <c r="F3660" s="224"/>
      <c r="G3660" s="224"/>
      <c r="H3660" s="224"/>
      <c r="I3660" s="224"/>
      <c r="J3660" s="224"/>
      <c r="K3660" s="224"/>
      <c r="L3660" s="224"/>
      <c r="M3660" s="133"/>
      <c r="V3660" s="3" t="s">
        <v>3671</v>
      </c>
      <c r="W3660" s="4">
        <v>8657</v>
      </c>
      <c r="AD3660"/>
      <c r="AE3660"/>
    </row>
    <row r="3661" spans="1:31" x14ac:dyDescent="0.25">
      <c r="A3661" s="28" t="s">
        <v>14092</v>
      </c>
      <c r="B3661" s="1"/>
      <c r="F3661" s="224"/>
      <c r="G3661" s="224"/>
      <c r="H3661" s="224"/>
      <c r="I3661" s="224"/>
      <c r="J3661" s="224"/>
      <c r="K3661" s="224"/>
      <c r="L3661" s="224"/>
      <c r="M3661" s="133"/>
      <c r="V3661" s="3" t="s">
        <v>3672</v>
      </c>
      <c r="W3661" s="4">
        <v>8656</v>
      </c>
      <c r="AD3661"/>
      <c r="AE3661"/>
    </row>
    <row r="3662" spans="1:31" x14ac:dyDescent="0.25">
      <c r="A3662" s="28" t="s">
        <v>14093</v>
      </c>
      <c r="B3662" s="1"/>
      <c r="F3662" s="224"/>
      <c r="G3662" s="224"/>
      <c r="H3662" s="224"/>
      <c r="I3662" s="224"/>
      <c r="J3662" s="224"/>
      <c r="K3662" s="224"/>
      <c r="L3662" s="224"/>
      <c r="M3662" s="133"/>
      <c r="V3662" s="3" t="s">
        <v>3673</v>
      </c>
      <c r="W3662" s="4">
        <v>8656</v>
      </c>
      <c r="AD3662"/>
      <c r="AE3662"/>
    </row>
    <row r="3663" spans="1:31" x14ac:dyDescent="0.25">
      <c r="A3663" s="28" t="s">
        <v>14094</v>
      </c>
      <c r="B3663" s="1"/>
      <c r="F3663" s="224"/>
      <c r="G3663" s="224"/>
      <c r="H3663" s="224"/>
      <c r="I3663" s="224"/>
      <c r="J3663" s="224"/>
      <c r="K3663" s="224"/>
      <c r="L3663" s="224"/>
      <c r="M3663" s="133"/>
      <c r="V3663" s="3" t="s">
        <v>3674</v>
      </c>
      <c r="W3663" s="4">
        <v>8654</v>
      </c>
      <c r="AD3663"/>
      <c r="AE3663"/>
    </row>
    <row r="3664" spans="1:31" x14ac:dyDescent="0.25">
      <c r="A3664" s="28" t="s">
        <v>14095</v>
      </c>
      <c r="B3664" s="1"/>
      <c r="F3664" s="224"/>
      <c r="G3664" s="224"/>
      <c r="H3664" s="224"/>
      <c r="I3664" s="224"/>
      <c r="J3664" s="224"/>
      <c r="K3664" s="224"/>
      <c r="L3664" s="224"/>
      <c r="M3664" s="133"/>
      <c r="V3664" s="3" t="s">
        <v>3675</v>
      </c>
      <c r="W3664" s="4">
        <v>8654</v>
      </c>
      <c r="AD3664"/>
      <c r="AE3664"/>
    </row>
    <row r="3665" spans="1:31" x14ac:dyDescent="0.25">
      <c r="A3665" s="28" t="s">
        <v>14096</v>
      </c>
      <c r="B3665" s="1"/>
      <c r="F3665" s="224"/>
      <c r="G3665" s="224"/>
      <c r="H3665" s="224"/>
      <c r="I3665" s="224"/>
      <c r="J3665" s="224"/>
      <c r="K3665" s="224"/>
      <c r="L3665" s="224"/>
      <c r="M3665" s="133"/>
      <c r="V3665" s="3" t="s">
        <v>3676</v>
      </c>
      <c r="W3665" s="4">
        <v>8658</v>
      </c>
      <c r="AD3665"/>
      <c r="AE3665"/>
    </row>
    <row r="3666" spans="1:31" x14ac:dyDescent="0.25">
      <c r="A3666" s="28" t="s">
        <v>14097</v>
      </c>
      <c r="B3666" s="1"/>
      <c r="F3666" s="224"/>
      <c r="G3666" s="224"/>
      <c r="H3666" s="224"/>
      <c r="I3666" s="224"/>
      <c r="J3666" s="224"/>
      <c r="K3666" s="224"/>
      <c r="L3666" s="224"/>
      <c r="M3666" s="133"/>
      <c r="V3666" s="3" t="s">
        <v>3677</v>
      </c>
      <c r="W3666" s="4">
        <v>8662</v>
      </c>
      <c r="AD3666"/>
      <c r="AE3666"/>
    </row>
    <row r="3667" spans="1:31" x14ac:dyDescent="0.25">
      <c r="A3667" s="28" t="s">
        <v>14098</v>
      </c>
      <c r="B3667" s="1"/>
      <c r="F3667" s="224"/>
      <c r="G3667" s="224"/>
      <c r="H3667" s="224"/>
      <c r="I3667" s="224"/>
      <c r="J3667" s="224"/>
      <c r="K3667" s="224"/>
      <c r="L3667" s="224"/>
      <c r="M3667" s="133"/>
      <c r="V3667" s="3" t="s">
        <v>3678</v>
      </c>
      <c r="W3667" s="4">
        <v>8666</v>
      </c>
      <c r="AD3667"/>
      <c r="AE3667"/>
    </row>
    <row r="3668" spans="1:31" x14ac:dyDescent="0.25">
      <c r="A3668" s="28" t="s">
        <v>14099</v>
      </c>
      <c r="B3668" s="1"/>
      <c r="F3668" s="224"/>
      <c r="G3668" s="224"/>
      <c r="H3668" s="224"/>
      <c r="I3668" s="224"/>
      <c r="J3668" s="224"/>
      <c r="K3668" s="224"/>
      <c r="L3668" s="224"/>
      <c r="M3668" s="133"/>
      <c r="V3668" s="3" t="s">
        <v>3679</v>
      </c>
      <c r="W3668" s="4">
        <v>8665</v>
      </c>
      <c r="AD3668"/>
      <c r="AE3668"/>
    </row>
    <row r="3669" spans="1:31" x14ac:dyDescent="0.25">
      <c r="A3669" s="28" t="s">
        <v>14100</v>
      </c>
      <c r="B3669" s="1"/>
      <c r="F3669" s="224"/>
      <c r="G3669" s="224"/>
      <c r="H3669" s="224"/>
      <c r="I3669" s="224"/>
      <c r="J3669" s="224"/>
      <c r="K3669" s="224"/>
      <c r="L3669" s="224"/>
      <c r="M3669" s="133"/>
      <c r="V3669" s="3" t="s">
        <v>3680</v>
      </c>
      <c r="W3669" s="4">
        <v>8663</v>
      </c>
      <c r="AD3669"/>
      <c r="AE3669"/>
    </row>
    <row r="3670" spans="1:31" x14ac:dyDescent="0.25">
      <c r="A3670" s="28" t="s">
        <v>14101</v>
      </c>
      <c r="B3670" s="1"/>
      <c r="F3670" s="224"/>
      <c r="G3670" s="224"/>
      <c r="H3670" s="224"/>
      <c r="I3670" s="224"/>
      <c r="J3670" s="224"/>
      <c r="K3670" s="224"/>
      <c r="L3670" s="224"/>
      <c r="M3670" s="133"/>
      <c r="V3670" s="3" t="s">
        <v>3681</v>
      </c>
      <c r="W3670" s="4">
        <v>8663</v>
      </c>
      <c r="AD3670"/>
      <c r="AE3670"/>
    </row>
    <row r="3671" spans="1:31" x14ac:dyDescent="0.25">
      <c r="A3671" s="28" t="s">
        <v>14102</v>
      </c>
      <c r="B3671" s="1"/>
      <c r="F3671" s="224"/>
      <c r="G3671" s="224"/>
      <c r="H3671" s="224"/>
      <c r="I3671" s="224"/>
      <c r="J3671" s="224"/>
      <c r="K3671" s="224"/>
      <c r="L3671" s="224"/>
      <c r="M3671" s="133"/>
      <c r="V3671" s="3" t="s">
        <v>3682</v>
      </c>
      <c r="W3671" s="4">
        <v>8665</v>
      </c>
      <c r="AD3671"/>
      <c r="AE3671"/>
    </row>
    <row r="3672" spans="1:31" x14ac:dyDescent="0.25">
      <c r="A3672" s="28" t="s">
        <v>14103</v>
      </c>
      <c r="B3672" s="1"/>
      <c r="F3672" s="224"/>
      <c r="G3672" s="224"/>
      <c r="H3672" s="224"/>
      <c r="I3672" s="224"/>
      <c r="J3672" s="224"/>
      <c r="K3672" s="224"/>
      <c r="L3672" s="224"/>
      <c r="M3672" s="133"/>
      <c r="V3672" s="3" t="s">
        <v>3683</v>
      </c>
      <c r="W3672" s="4">
        <v>8665</v>
      </c>
      <c r="AD3672"/>
      <c r="AE3672"/>
    </row>
    <row r="3673" spans="1:31" x14ac:dyDescent="0.25">
      <c r="A3673" s="28" t="s">
        <v>14104</v>
      </c>
      <c r="B3673" s="1"/>
      <c r="F3673" s="224"/>
      <c r="G3673" s="224"/>
      <c r="H3673" s="224"/>
      <c r="I3673" s="224"/>
      <c r="J3673" s="224"/>
      <c r="K3673" s="224"/>
      <c r="L3673" s="224"/>
      <c r="M3673" s="133"/>
      <c r="V3673" s="3" t="s">
        <v>3684</v>
      </c>
      <c r="W3673" s="4">
        <v>8668</v>
      </c>
      <c r="AD3673"/>
      <c r="AE3673"/>
    </row>
    <row r="3674" spans="1:31" x14ac:dyDescent="0.25">
      <c r="A3674" s="28" t="s">
        <v>14105</v>
      </c>
      <c r="B3674" s="1"/>
      <c r="F3674" s="224"/>
      <c r="G3674" s="224"/>
      <c r="H3674" s="224"/>
      <c r="I3674" s="224"/>
      <c r="J3674" s="224"/>
      <c r="K3674" s="224"/>
      <c r="L3674" s="224"/>
      <c r="M3674" s="133"/>
      <c r="V3674" s="3" t="s">
        <v>3685</v>
      </c>
      <c r="W3674" s="4">
        <v>8668</v>
      </c>
      <c r="AD3674"/>
      <c r="AE3674"/>
    </row>
    <row r="3675" spans="1:31" x14ac:dyDescent="0.25">
      <c r="A3675" s="28" t="s">
        <v>14106</v>
      </c>
      <c r="B3675" s="1"/>
      <c r="F3675" s="224"/>
      <c r="G3675" s="224"/>
      <c r="H3675" s="224"/>
      <c r="I3675" s="224"/>
      <c r="J3675" s="224"/>
      <c r="K3675" s="224"/>
      <c r="L3675" s="224"/>
      <c r="M3675" s="133"/>
      <c r="V3675" s="3" t="s">
        <v>3686</v>
      </c>
      <c r="W3675" s="4">
        <v>8678</v>
      </c>
      <c r="AD3675"/>
      <c r="AE3675"/>
    </row>
    <row r="3676" spans="1:31" x14ac:dyDescent="0.25">
      <c r="A3676" s="28" t="s">
        <v>14107</v>
      </c>
      <c r="B3676" s="1"/>
      <c r="F3676" s="224"/>
      <c r="G3676" s="224"/>
      <c r="H3676" s="224"/>
      <c r="I3676" s="224"/>
      <c r="J3676" s="224"/>
      <c r="K3676" s="224"/>
      <c r="L3676" s="224"/>
      <c r="M3676" s="133"/>
      <c r="V3676" s="3" t="s">
        <v>3687</v>
      </c>
      <c r="W3676" s="4">
        <v>8678</v>
      </c>
      <c r="AD3676"/>
      <c r="AE3676"/>
    </row>
    <row r="3677" spans="1:31" x14ac:dyDescent="0.25">
      <c r="A3677" s="28" t="s">
        <v>14108</v>
      </c>
      <c r="B3677" s="1"/>
      <c r="F3677" s="224"/>
      <c r="G3677" s="224"/>
      <c r="H3677" s="224"/>
      <c r="I3677" s="224"/>
      <c r="J3677" s="224"/>
      <c r="K3677" s="224"/>
      <c r="L3677" s="224"/>
      <c r="M3677" s="133"/>
      <c r="V3677" s="3" t="s">
        <v>3688</v>
      </c>
      <c r="W3677" s="4">
        <v>8689</v>
      </c>
      <c r="AD3677"/>
      <c r="AE3677"/>
    </row>
    <row r="3678" spans="1:31" x14ac:dyDescent="0.25">
      <c r="A3678" s="28" t="s">
        <v>14109</v>
      </c>
      <c r="B3678" s="1"/>
      <c r="F3678" s="224"/>
      <c r="G3678" s="224"/>
      <c r="H3678" s="224"/>
      <c r="I3678" s="224"/>
      <c r="J3678" s="224"/>
      <c r="K3678" s="224"/>
      <c r="L3678" s="224"/>
      <c r="M3678" s="133"/>
      <c r="V3678" s="3" t="s">
        <v>3689</v>
      </c>
      <c r="W3678" s="4">
        <v>8693</v>
      </c>
      <c r="AD3678"/>
      <c r="AE3678"/>
    </row>
    <row r="3679" spans="1:31" x14ac:dyDescent="0.25">
      <c r="A3679" s="28" t="s">
        <v>14110</v>
      </c>
      <c r="B3679" s="1"/>
      <c r="F3679" s="224"/>
      <c r="G3679" s="224"/>
      <c r="H3679" s="224"/>
      <c r="I3679" s="224"/>
      <c r="J3679" s="224"/>
      <c r="K3679" s="224"/>
      <c r="L3679" s="224"/>
      <c r="M3679" s="133"/>
      <c r="V3679" s="3" t="s">
        <v>3690</v>
      </c>
      <c r="W3679" s="4">
        <v>8692</v>
      </c>
      <c r="AD3679"/>
      <c r="AE3679"/>
    </row>
    <row r="3680" spans="1:31" x14ac:dyDescent="0.25">
      <c r="A3680" s="28" t="s">
        <v>14111</v>
      </c>
      <c r="B3680" s="1"/>
      <c r="F3680" s="224"/>
      <c r="G3680" s="224"/>
      <c r="H3680" s="224"/>
      <c r="I3680" s="224"/>
      <c r="J3680" s="224"/>
      <c r="K3680" s="224"/>
      <c r="L3680" s="224"/>
      <c r="M3680" s="133"/>
      <c r="V3680" s="3" t="s">
        <v>3691</v>
      </c>
      <c r="W3680" s="4">
        <v>8695</v>
      </c>
      <c r="AD3680"/>
      <c r="AE3680"/>
    </row>
    <row r="3681" spans="1:31" x14ac:dyDescent="0.25">
      <c r="A3681" s="28" t="s">
        <v>14112</v>
      </c>
      <c r="B3681" s="1"/>
      <c r="F3681" s="224"/>
      <c r="G3681" s="224"/>
      <c r="H3681" s="224"/>
      <c r="I3681" s="224"/>
      <c r="J3681" s="224"/>
      <c r="K3681" s="224"/>
      <c r="L3681" s="224"/>
      <c r="M3681" s="133"/>
      <c r="V3681" s="3" t="s">
        <v>3692</v>
      </c>
      <c r="W3681" s="4">
        <v>8703</v>
      </c>
      <c r="AD3681"/>
      <c r="AE3681"/>
    </row>
    <row r="3682" spans="1:31" x14ac:dyDescent="0.25">
      <c r="A3682" s="28" t="s">
        <v>14113</v>
      </c>
      <c r="B3682" s="1"/>
      <c r="F3682" s="224"/>
      <c r="G3682" s="224"/>
      <c r="H3682" s="224"/>
      <c r="I3682" s="224"/>
      <c r="J3682" s="224"/>
      <c r="K3682" s="224"/>
      <c r="L3682" s="224"/>
      <c r="M3682" s="133"/>
      <c r="V3682" s="3" t="s">
        <v>3693</v>
      </c>
      <c r="W3682" s="4">
        <v>8705</v>
      </c>
      <c r="AD3682"/>
      <c r="AE3682"/>
    </row>
    <row r="3683" spans="1:31" x14ac:dyDescent="0.25">
      <c r="A3683" s="28" t="s">
        <v>14114</v>
      </c>
      <c r="B3683" s="1"/>
      <c r="F3683" s="224"/>
      <c r="G3683" s="224"/>
      <c r="H3683" s="224"/>
      <c r="I3683" s="224"/>
      <c r="J3683" s="224"/>
      <c r="K3683" s="224"/>
      <c r="L3683" s="224"/>
      <c r="M3683" s="133"/>
      <c r="V3683" s="3" t="s">
        <v>3694</v>
      </c>
      <c r="W3683" s="4">
        <v>8705</v>
      </c>
      <c r="AD3683"/>
      <c r="AE3683"/>
    </row>
    <row r="3684" spans="1:31" x14ac:dyDescent="0.25">
      <c r="A3684" s="28" t="s">
        <v>14115</v>
      </c>
      <c r="B3684" s="1"/>
      <c r="F3684" s="224"/>
      <c r="G3684" s="224"/>
      <c r="H3684" s="224"/>
      <c r="I3684" s="224"/>
      <c r="J3684" s="224"/>
      <c r="K3684" s="224"/>
      <c r="L3684" s="224"/>
      <c r="M3684" s="133"/>
      <c r="V3684" s="3" t="s">
        <v>3695</v>
      </c>
      <c r="W3684" s="4">
        <v>8709</v>
      </c>
      <c r="AD3684"/>
      <c r="AE3684"/>
    </row>
    <row r="3685" spans="1:31" x14ac:dyDescent="0.25">
      <c r="A3685" s="28" t="s">
        <v>14116</v>
      </c>
      <c r="B3685" s="1"/>
      <c r="F3685" s="224"/>
      <c r="G3685" s="224"/>
      <c r="H3685" s="224"/>
      <c r="I3685" s="224"/>
      <c r="J3685" s="224"/>
      <c r="K3685" s="224"/>
      <c r="L3685" s="224"/>
      <c r="M3685" s="133"/>
      <c r="V3685" s="3" t="s">
        <v>3696</v>
      </c>
      <c r="W3685" s="4">
        <v>8709</v>
      </c>
      <c r="AD3685"/>
      <c r="AE3685"/>
    </row>
    <row r="3686" spans="1:31" x14ac:dyDescent="0.25">
      <c r="A3686" s="28" t="s">
        <v>14117</v>
      </c>
      <c r="B3686" s="1"/>
      <c r="F3686" s="224"/>
      <c r="G3686" s="224"/>
      <c r="H3686" s="224"/>
      <c r="I3686" s="224"/>
      <c r="J3686" s="224"/>
      <c r="K3686" s="224"/>
      <c r="L3686" s="224"/>
      <c r="M3686" s="133"/>
      <c r="V3686" s="3" t="s">
        <v>3697</v>
      </c>
      <c r="W3686" s="4">
        <v>8709</v>
      </c>
      <c r="AD3686"/>
      <c r="AE3686"/>
    </row>
    <row r="3687" spans="1:31" x14ac:dyDescent="0.25">
      <c r="A3687" s="28" t="s">
        <v>14118</v>
      </c>
      <c r="B3687" s="1"/>
      <c r="F3687" s="224"/>
      <c r="G3687" s="224"/>
      <c r="H3687" s="224"/>
      <c r="I3687" s="224"/>
      <c r="J3687" s="224"/>
      <c r="K3687" s="224"/>
      <c r="L3687" s="224"/>
      <c r="M3687" s="133"/>
      <c r="V3687" s="3" t="s">
        <v>3698</v>
      </c>
      <c r="W3687" s="4">
        <v>8712</v>
      </c>
      <c r="AD3687"/>
      <c r="AE3687"/>
    </row>
    <row r="3688" spans="1:31" x14ac:dyDescent="0.25">
      <c r="A3688" s="28" t="s">
        <v>14119</v>
      </c>
      <c r="B3688" s="1"/>
      <c r="F3688" s="224"/>
      <c r="G3688" s="224"/>
      <c r="H3688" s="224"/>
      <c r="I3688" s="224"/>
      <c r="J3688" s="224"/>
      <c r="K3688" s="224"/>
      <c r="L3688" s="224"/>
      <c r="M3688" s="133"/>
      <c r="V3688" s="3" t="s">
        <v>3699</v>
      </c>
      <c r="W3688" s="4">
        <v>8712</v>
      </c>
      <c r="AD3688"/>
      <c r="AE3688"/>
    </row>
    <row r="3689" spans="1:31" x14ac:dyDescent="0.25">
      <c r="A3689" s="28" t="s">
        <v>14120</v>
      </c>
      <c r="B3689" s="1"/>
      <c r="F3689" s="224"/>
      <c r="G3689" s="224"/>
      <c r="H3689" s="224"/>
      <c r="I3689" s="224"/>
      <c r="J3689" s="224"/>
      <c r="K3689" s="224"/>
      <c r="L3689" s="224"/>
      <c r="M3689" s="133"/>
      <c r="V3689" s="3" t="s">
        <v>3700</v>
      </c>
      <c r="W3689" s="4">
        <v>8712</v>
      </c>
      <c r="AD3689"/>
      <c r="AE3689"/>
    </row>
    <row r="3690" spans="1:31" x14ac:dyDescent="0.25">
      <c r="A3690" s="28" t="s">
        <v>14121</v>
      </c>
      <c r="B3690" s="1"/>
      <c r="F3690" s="224"/>
      <c r="G3690" s="224"/>
      <c r="H3690" s="224"/>
      <c r="I3690" s="224"/>
      <c r="J3690" s="224"/>
      <c r="K3690" s="224"/>
      <c r="L3690" s="224"/>
      <c r="M3690" s="133"/>
      <c r="V3690" s="3" t="s">
        <v>3701</v>
      </c>
      <c r="W3690" s="4">
        <v>8712</v>
      </c>
      <c r="AD3690"/>
      <c r="AE3690"/>
    </row>
    <row r="3691" spans="1:31" x14ac:dyDescent="0.25">
      <c r="A3691" s="28" t="s">
        <v>14122</v>
      </c>
      <c r="B3691" s="1"/>
      <c r="F3691" s="224"/>
      <c r="G3691" s="224"/>
      <c r="H3691" s="224"/>
      <c r="I3691" s="224"/>
      <c r="J3691" s="224"/>
      <c r="K3691" s="224"/>
      <c r="L3691" s="224"/>
      <c r="M3691" s="133"/>
      <c r="V3691" s="3" t="s">
        <v>3702</v>
      </c>
      <c r="W3691" s="4">
        <v>8710</v>
      </c>
      <c r="AD3691"/>
      <c r="AE3691"/>
    </row>
    <row r="3692" spans="1:31" x14ac:dyDescent="0.25">
      <c r="A3692" s="28" t="s">
        <v>14123</v>
      </c>
      <c r="B3692" s="1"/>
      <c r="F3692" s="224"/>
      <c r="G3692" s="224"/>
      <c r="H3692" s="224"/>
      <c r="I3692" s="224"/>
      <c r="J3692" s="224"/>
      <c r="K3692" s="224"/>
      <c r="L3692" s="224"/>
      <c r="M3692" s="133"/>
      <c r="V3692" s="3" t="s">
        <v>3703</v>
      </c>
      <c r="W3692" s="4">
        <v>8710</v>
      </c>
      <c r="AD3692"/>
      <c r="AE3692"/>
    </row>
    <row r="3693" spans="1:31" x14ac:dyDescent="0.25">
      <c r="A3693" s="28" t="s">
        <v>14124</v>
      </c>
      <c r="B3693" s="1"/>
      <c r="F3693" s="224"/>
      <c r="G3693" s="224"/>
      <c r="H3693" s="224"/>
      <c r="I3693" s="224"/>
      <c r="J3693" s="224"/>
      <c r="K3693" s="224"/>
      <c r="L3693" s="224"/>
      <c r="M3693" s="133"/>
      <c r="V3693" s="3" t="s">
        <v>3704</v>
      </c>
      <c r="W3693" s="4">
        <v>8712</v>
      </c>
      <c r="AD3693"/>
      <c r="AE3693"/>
    </row>
    <row r="3694" spans="1:31" x14ac:dyDescent="0.25">
      <c r="A3694" s="28" t="s">
        <v>14125</v>
      </c>
      <c r="B3694" s="1"/>
      <c r="F3694" s="224"/>
      <c r="G3694" s="224"/>
      <c r="H3694" s="224"/>
      <c r="I3694" s="224"/>
      <c r="J3694" s="224"/>
      <c r="K3694" s="224"/>
      <c r="L3694" s="224"/>
      <c r="M3694" s="133"/>
      <c r="V3694" s="3" t="s">
        <v>3705</v>
      </c>
      <c r="W3694" s="4">
        <v>8713</v>
      </c>
      <c r="AD3694"/>
      <c r="AE3694"/>
    </row>
    <row r="3695" spans="1:31" x14ac:dyDescent="0.25">
      <c r="A3695" s="28" t="s">
        <v>14126</v>
      </c>
      <c r="B3695" s="1"/>
      <c r="F3695" s="224"/>
      <c r="G3695" s="224"/>
      <c r="H3695" s="224"/>
      <c r="I3695" s="224"/>
      <c r="J3695" s="224"/>
      <c r="K3695" s="224"/>
      <c r="L3695" s="224"/>
      <c r="M3695" s="133"/>
      <c r="V3695" s="3" t="s">
        <v>3706</v>
      </c>
      <c r="W3695" s="4">
        <v>8716</v>
      </c>
      <c r="AD3695"/>
      <c r="AE3695"/>
    </row>
    <row r="3696" spans="1:31" x14ac:dyDescent="0.25">
      <c r="A3696" s="28" t="s">
        <v>14127</v>
      </c>
      <c r="B3696" s="1"/>
      <c r="F3696" s="224"/>
      <c r="G3696" s="224"/>
      <c r="H3696" s="224"/>
      <c r="I3696" s="224"/>
      <c r="J3696" s="224"/>
      <c r="K3696" s="224"/>
      <c r="L3696" s="224"/>
      <c r="M3696" s="133"/>
      <c r="V3696" s="3" t="s">
        <v>3707</v>
      </c>
      <c r="W3696" s="4">
        <v>8717</v>
      </c>
      <c r="AD3696"/>
      <c r="AE3696"/>
    </row>
    <row r="3697" spans="1:31" x14ac:dyDescent="0.25">
      <c r="A3697" s="28" t="s">
        <v>14128</v>
      </c>
      <c r="B3697" s="1"/>
      <c r="F3697" s="224"/>
      <c r="G3697" s="224"/>
      <c r="H3697" s="224"/>
      <c r="I3697" s="224"/>
      <c r="J3697" s="224"/>
      <c r="K3697" s="224"/>
      <c r="L3697" s="224"/>
      <c r="M3697" s="133"/>
      <c r="V3697" s="3" t="s">
        <v>3708</v>
      </c>
      <c r="W3697" s="4">
        <v>8717</v>
      </c>
      <c r="AD3697"/>
      <c r="AE3697"/>
    </row>
    <row r="3698" spans="1:31" x14ac:dyDescent="0.25">
      <c r="A3698" s="28" t="s">
        <v>14129</v>
      </c>
      <c r="B3698" s="1"/>
      <c r="F3698" s="224"/>
      <c r="G3698" s="224"/>
      <c r="H3698" s="224"/>
      <c r="I3698" s="224"/>
      <c r="J3698" s="224"/>
      <c r="K3698" s="224"/>
      <c r="L3698" s="224"/>
      <c r="M3698" s="133"/>
      <c r="V3698" s="3" t="s">
        <v>3709</v>
      </c>
      <c r="W3698" s="4">
        <v>8714</v>
      </c>
      <c r="AD3698"/>
      <c r="AE3698"/>
    </row>
    <row r="3699" spans="1:31" x14ac:dyDescent="0.25">
      <c r="A3699" s="28" t="s">
        <v>14130</v>
      </c>
      <c r="B3699" s="1"/>
      <c r="F3699" s="224"/>
      <c r="G3699" s="224"/>
      <c r="H3699" s="224"/>
      <c r="I3699" s="224"/>
      <c r="J3699" s="224"/>
      <c r="K3699" s="224"/>
      <c r="L3699" s="224"/>
      <c r="M3699" s="133"/>
      <c r="V3699" s="3" t="s">
        <v>3710</v>
      </c>
      <c r="W3699" s="4">
        <v>8714</v>
      </c>
      <c r="AD3699"/>
      <c r="AE3699"/>
    </row>
    <row r="3700" spans="1:31" x14ac:dyDescent="0.25">
      <c r="A3700" s="28" t="s">
        <v>14131</v>
      </c>
      <c r="B3700" s="1"/>
      <c r="F3700" s="224"/>
      <c r="G3700" s="224"/>
      <c r="H3700" s="224"/>
      <c r="I3700" s="224"/>
      <c r="J3700" s="224"/>
      <c r="K3700" s="224"/>
      <c r="L3700" s="224"/>
      <c r="M3700" s="133"/>
      <c r="V3700" s="3" t="s">
        <v>3711</v>
      </c>
      <c r="W3700" s="4">
        <v>8714</v>
      </c>
      <c r="AD3700"/>
      <c r="AE3700"/>
    </row>
    <row r="3701" spans="1:31" x14ac:dyDescent="0.25">
      <c r="A3701" s="28" t="s">
        <v>14132</v>
      </c>
      <c r="B3701" s="1"/>
      <c r="F3701" s="224"/>
      <c r="G3701" s="224"/>
      <c r="H3701" s="224"/>
      <c r="I3701" s="224"/>
      <c r="J3701" s="224"/>
      <c r="K3701" s="224"/>
      <c r="L3701" s="224"/>
      <c r="M3701" s="133"/>
      <c r="V3701" s="3" t="s">
        <v>3712</v>
      </c>
      <c r="W3701" s="4">
        <v>8716</v>
      </c>
      <c r="AD3701"/>
      <c r="AE3701"/>
    </row>
    <row r="3702" spans="1:31" x14ac:dyDescent="0.25">
      <c r="A3702" s="28" t="s">
        <v>14133</v>
      </c>
      <c r="B3702" s="1"/>
      <c r="F3702" s="224"/>
      <c r="G3702" s="224"/>
      <c r="H3702" s="224"/>
      <c r="I3702" s="224"/>
      <c r="J3702" s="224"/>
      <c r="K3702" s="224"/>
      <c r="L3702" s="224"/>
      <c r="M3702" s="133"/>
      <c r="V3702" s="3" t="s">
        <v>3713</v>
      </c>
      <c r="W3702" s="4">
        <v>8717</v>
      </c>
      <c r="AD3702"/>
      <c r="AE3702"/>
    </row>
    <row r="3703" spans="1:31" x14ac:dyDescent="0.25">
      <c r="A3703" s="28" t="s">
        <v>14134</v>
      </c>
      <c r="B3703" s="1"/>
      <c r="F3703" s="224"/>
      <c r="G3703" s="224"/>
      <c r="H3703" s="224"/>
      <c r="I3703" s="224"/>
      <c r="J3703" s="224"/>
      <c r="K3703" s="224"/>
      <c r="L3703" s="224"/>
      <c r="M3703" s="133"/>
      <c r="V3703" s="3" t="s">
        <v>3714</v>
      </c>
      <c r="W3703" s="4">
        <v>8717</v>
      </c>
      <c r="AD3703"/>
      <c r="AE3703"/>
    </row>
    <row r="3704" spans="1:31" x14ac:dyDescent="0.25">
      <c r="A3704" s="28" t="s">
        <v>14135</v>
      </c>
      <c r="B3704" s="1"/>
      <c r="F3704" s="224"/>
      <c r="G3704" s="224"/>
      <c r="H3704" s="224"/>
      <c r="I3704" s="224"/>
      <c r="J3704" s="224"/>
      <c r="K3704" s="224"/>
      <c r="L3704" s="224"/>
      <c r="M3704" s="133"/>
      <c r="V3704" s="3" t="s">
        <v>3715</v>
      </c>
      <c r="W3704" s="4">
        <v>8717</v>
      </c>
      <c r="AD3704"/>
      <c r="AE3704"/>
    </row>
    <row r="3705" spans="1:31" x14ac:dyDescent="0.25">
      <c r="A3705" s="28" t="s">
        <v>14136</v>
      </c>
      <c r="B3705" s="1"/>
      <c r="F3705" s="224"/>
      <c r="G3705" s="224"/>
      <c r="H3705" s="224"/>
      <c r="I3705" s="224"/>
      <c r="J3705" s="224"/>
      <c r="K3705" s="224"/>
      <c r="L3705" s="224"/>
      <c r="M3705" s="133"/>
      <c r="V3705" s="3" t="s">
        <v>3716</v>
      </c>
      <c r="W3705" s="4">
        <v>8719</v>
      </c>
      <c r="AD3705"/>
      <c r="AE3705"/>
    </row>
    <row r="3706" spans="1:31" x14ac:dyDescent="0.25">
      <c r="A3706" s="28" t="s">
        <v>14137</v>
      </c>
      <c r="B3706" s="1"/>
      <c r="F3706" s="224"/>
      <c r="G3706" s="224"/>
      <c r="H3706" s="224"/>
      <c r="I3706" s="224"/>
      <c r="J3706" s="224"/>
      <c r="K3706" s="224"/>
      <c r="L3706" s="224"/>
      <c r="M3706" s="133"/>
      <c r="V3706" s="3" t="s">
        <v>3717</v>
      </c>
      <c r="W3706" s="4">
        <v>8720</v>
      </c>
      <c r="AD3706"/>
      <c r="AE3706"/>
    </row>
    <row r="3707" spans="1:31" x14ac:dyDescent="0.25">
      <c r="A3707" s="28" t="s">
        <v>14138</v>
      </c>
      <c r="B3707" s="1"/>
      <c r="F3707" s="224"/>
      <c r="G3707" s="224"/>
      <c r="H3707" s="224"/>
      <c r="I3707" s="224"/>
      <c r="J3707" s="224"/>
      <c r="K3707" s="224"/>
      <c r="L3707" s="224"/>
      <c r="M3707" s="133"/>
      <c r="V3707" s="3" t="s">
        <v>3718</v>
      </c>
      <c r="W3707" s="4">
        <v>8722</v>
      </c>
      <c r="AD3707"/>
      <c r="AE3707"/>
    </row>
    <row r="3708" spans="1:31" x14ac:dyDescent="0.25">
      <c r="A3708" s="28" t="s">
        <v>14139</v>
      </c>
      <c r="B3708" s="1"/>
      <c r="F3708" s="224"/>
      <c r="G3708" s="224"/>
      <c r="H3708" s="224"/>
      <c r="I3708" s="224"/>
      <c r="J3708" s="224"/>
      <c r="K3708" s="224"/>
      <c r="L3708" s="224"/>
      <c r="M3708" s="133"/>
      <c r="V3708" s="3" t="s">
        <v>3719</v>
      </c>
      <c r="W3708" s="4">
        <v>8725</v>
      </c>
      <c r="AD3708"/>
      <c r="AE3708"/>
    </row>
    <row r="3709" spans="1:31" x14ac:dyDescent="0.25">
      <c r="A3709" s="28" t="s">
        <v>14140</v>
      </c>
      <c r="B3709" s="1"/>
      <c r="F3709" s="224"/>
      <c r="G3709" s="224"/>
      <c r="H3709" s="224"/>
      <c r="I3709" s="224"/>
      <c r="J3709" s="224"/>
      <c r="K3709" s="224"/>
      <c r="L3709" s="224"/>
      <c r="M3709" s="133"/>
      <c r="V3709" s="3" t="s">
        <v>3720</v>
      </c>
      <c r="W3709" s="4">
        <v>8728</v>
      </c>
      <c r="AD3709"/>
      <c r="AE3709"/>
    </row>
    <row r="3710" spans="1:31" x14ac:dyDescent="0.25">
      <c r="A3710" s="28" t="s">
        <v>14141</v>
      </c>
      <c r="B3710" s="1"/>
      <c r="F3710" s="224"/>
      <c r="G3710" s="224"/>
      <c r="H3710" s="224"/>
      <c r="I3710" s="224"/>
      <c r="J3710" s="224"/>
      <c r="K3710" s="224"/>
      <c r="L3710" s="224"/>
      <c r="M3710" s="133"/>
      <c r="V3710" s="3" t="s">
        <v>3721</v>
      </c>
      <c r="W3710" s="4">
        <v>8728</v>
      </c>
      <c r="AD3710"/>
      <c r="AE3710"/>
    </row>
    <row r="3711" spans="1:31" x14ac:dyDescent="0.25">
      <c r="A3711" s="28" t="s">
        <v>14142</v>
      </c>
      <c r="B3711" s="1"/>
      <c r="F3711" s="224"/>
      <c r="G3711" s="224"/>
      <c r="H3711" s="224"/>
      <c r="I3711" s="224"/>
      <c r="J3711" s="224"/>
      <c r="K3711" s="224"/>
      <c r="L3711" s="224"/>
      <c r="M3711" s="133"/>
      <c r="V3711" s="3" t="s">
        <v>3722</v>
      </c>
      <c r="W3711" s="4">
        <v>8728</v>
      </c>
      <c r="AD3711"/>
      <c r="AE3711"/>
    </row>
    <row r="3712" spans="1:31" x14ac:dyDescent="0.25">
      <c r="A3712" s="28" t="s">
        <v>14143</v>
      </c>
      <c r="B3712" s="1"/>
      <c r="F3712" s="224"/>
      <c r="G3712" s="224"/>
      <c r="H3712" s="224"/>
      <c r="I3712" s="224"/>
      <c r="J3712" s="224"/>
      <c r="K3712" s="224"/>
      <c r="L3712" s="224"/>
      <c r="M3712" s="133"/>
      <c r="V3712" s="3" t="s">
        <v>3723</v>
      </c>
      <c r="W3712" s="4">
        <v>8736</v>
      </c>
      <c r="AD3712"/>
      <c r="AE3712"/>
    </row>
    <row r="3713" spans="1:31" x14ac:dyDescent="0.25">
      <c r="A3713" s="28" t="s">
        <v>14144</v>
      </c>
      <c r="B3713" s="1"/>
      <c r="F3713" s="224"/>
      <c r="G3713" s="224"/>
      <c r="H3713" s="224"/>
      <c r="I3713" s="224"/>
      <c r="J3713" s="224"/>
      <c r="K3713" s="224"/>
      <c r="L3713" s="224"/>
      <c r="M3713" s="133"/>
      <c r="V3713" s="3" t="s">
        <v>3724</v>
      </c>
      <c r="W3713" s="4">
        <v>8738</v>
      </c>
      <c r="AD3713"/>
      <c r="AE3713"/>
    </row>
    <row r="3714" spans="1:31" x14ac:dyDescent="0.25">
      <c r="A3714" s="28" t="s">
        <v>14145</v>
      </c>
      <c r="B3714" s="1"/>
      <c r="F3714" s="224"/>
      <c r="G3714" s="224"/>
      <c r="H3714" s="224"/>
      <c r="I3714" s="224"/>
      <c r="J3714" s="224"/>
      <c r="K3714" s="224"/>
      <c r="L3714" s="224"/>
      <c r="M3714" s="133"/>
      <c r="V3714" s="3" t="s">
        <v>3725</v>
      </c>
      <c r="W3714" s="4">
        <v>8738</v>
      </c>
      <c r="AD3714"/>
      <c r="AE3714"/>
    </row>
    <row r="3715" spans="1:31" x14ac:dyDescent="0.25">
      <c r="A3715" s="28" t="s">
        <v>14146</v>
      </c>
      <c r="B3715" s="1"/>
      <c r="F3715" s="224"/>
      <c r="G3715" s="224"/>
      <c r="H3715" s="224"/>
      <c r="I3715" s="224"/>
      <c r="J3715" s="224"/>
      <c r="K3715" s="224"/>
      <c r="L3715" s="224"/>
      <c r="M3715" s="133"/>
      <c r="V3715" s="3" t="s">
        <v>3726</v>
      </c>
      <c r="W3715" s="4">
        <v>8738</v>
      </c>
      <c r="AD3715"/>
      <c r="AE3715"/>
    </row>
    <row r="3716" spans="1:31" x14ac:dyDescent="0.25">
      <c r="A3716" s="28" t="s">
        <v>14147</v>
      </c>
      <c r="B3716" s="1"/>
      <c r="F3716" s="224"/>
      <c r="G3716" s="224"/>
      <c r="H3716" s="224"/>
      <c r="I3716" s="224"/>
      <c r="J3716" s="224"/>
      <c r="K3716" s="224"/>
      <c r="L3716" s="224"/>
      <c r="M3716" s="133"/>
      <c r="V3716" s="3" t="s">
        <v>3727</v>
      </c>
      <c r="W3716" s="4">
        <v>8737</v>
      </c>
      <c r="AD3716"/>
      <c r="AE3716"/>
    </row>
    <row r="3717" spans="1:31" x14ac:dyDescent="0.25">
      <c r="A3717" s="28" t="s">
        <v>14148</v>
      </c>
      <c r="B3717" s="1"/>
      <c r="F3717" s="224"/>
      <c r="G3717" s="224"/>
      <c r="H3717" s="224"/>
      <c r="I3717" s="224"/>
      <c r="J3717" s="224"/>
      <c r="K3717" s="224"/>
      <c r="L3717" s="224"/>
      <c r="M3717" s="133"/>
      <c r="V3717" s="3" t="s">
        <v>3728</v>
      </c>
      <c r="W3717" s="4">
        <v>8739</v>
      </c>
      <c r="AD3717"/>
      <c r="AE3717"/>
    </row>
    <row r="3718" spans="1:31" x14ac:dyDescent="0.25">
      <c r="A3718" s="28" t="s">
        <v>14149</v>
      </c>
      <c r="B3718" s="1"/>
      <c r="F3718" s="224"/>
      <c r="G3718" s="224"/>
      <c r="H3718" s="224"/>
      <c r="I3718" s="224"/>
      <c r="J3718" s="224"/>
      <c r="K3718" s="224"/>
      <c r="L3718" s="224"/>
      <c r="M3718" s="133"/>
      <c r="V3718" s="3" t="s">
        <v>3729</v>
      </c>
      <c r="W3718" s="4">
        <v>8739</v>
      </c>
      <c r="AD3718"/>
      <c r="AE3718"/>
    </row>
    <row r="3719" spans="1:31" x14ac:dyDescent="0.25">
      <c r="A3719" s="28" t="s">
        <v>14150</v>
      </c>
      <c r="B3719" s="1"/>
      <c r="F3719" s="224"/>
      <c r="G3719" s="224"/>
      <c r="H3719" s="224"/>
      <c r="I3719" s="224"/>
      <c r="J3719" s="224"/>
      <c r="K3719" s="224"/>
      <c r="L3719" s="224"/>
      <c r="M3719" s="133"/>
      <c r="V3719" s="3" t="s">
        <v>3730</v>
      </c>
      <c r="W3719" s="4">
        <v>8744</v>
      </c>
      <c r="AD3719"/>
      <c r="AE3719"/>
    </row>
    <row r="3720" spans="1:31" x14ac:dyDescent="0.25">
      <c r="A3720" s="28" t="s">
        <v>14151</v>
      </c>
      <c r="B3720" s="1"/>
      <c r="F3720" s="224"/>
      <c r="G3720" s="224"/>
      <c r="H3720" s="224"/>
      <c r="I3720" s="224"/>
      <c r="J3720" s="224"/>
      <c r="K3720" s="224"/>
      <c r="L3720" s="224"/>
      <c r="M3720" s="133"/>
      <c r="V3720" s="3" t="s">
        <v>3731</v>
      </c>
      <c r="W3720" s="4">
        <v>8746</v>
      </c>
      <c r="AD3720"/>
      <c r="AE3720"/>
    </row>
    <row r="3721" spans="1:31" x14ac:dyDescent="0.25">
      <c r="A3721" s="28" t="s">
        <v>14152</v>
      </c>
      <c r="B3721" s="1"/>
      <c r="F3721" s="224"/>
      <c r="G3721" s="224"/>
      <c r="H3721" s="224"/>
      <c r="I3721" s="224"/>
      <c r="J3721" s="224"/>
      <c r="K3721" s="224"/>
      <c r="L3721" s="224"/>
      <c r="M3721" s="133"/>
      <c r="V3721" s="3" t="s">
        <v>3732</v>
      </c>
      <c r="W3721" s="4">
        <v>8748</v>
      </c>
      <c r="AD3721"/>
      <c r="AE3721"/>
    </row>
    <row r="3722" spans="1:31" x14ac:dyDescent="0.25">
      <c r="A3722" s="28" t="s">
        <v>14153</v>
      </c>
      <c r="B3722" s="1"/>
      <c r="F3722" s="224"/>
      <c r="G3722" s="224"/>
      <c r="H3722" s="224"/>
      <c r="I3722" s="224"/>
      <c r="J3722" s="224"/>
      <c r="K3722" s="224"/>
      <c r="L3722" s="224"/>
      <c r="M3722" s="133"/>
      <c r="V3722" s="3" t="s">
        <v>3733</v>
      </c>
      <c r="W3722" s="4">
        <v>8750</v>
      </c>
      <c r="AD3722"/>
      <c r="AE3722"/>
    </row>
    <row r="3723" spans="1:31" x14ac:dyDescent="0.25">
      <c r="A3723" s="28" t="s">
        <v>14154</v>
      </c>
      <c r="B3723" s="1"/>
      <c r="F3723" s="224"/>
      <c r="G3723" s="224"/>
      <c r="H3723" s="224"/>
      <c r="I3723" s="224"/>
      <c r="J3723" s="224"/>
      <c r="K3723" s="224"/>
      <c r="L3723" s="224"/>
      <c r="M3723" s="133"/>
      <c r="V3723" s="3" t="s">
        <v>3734</v>
      </c>
      <c r="W3723" s="4">
        <v>8749</v>
      </c>
      <c r="AD3723"/>
      <c r="AE3723"/>
    </row>
    <row r="3724" spans="1:31" x14ac:dyDescent="0.25">
      <c r="A3724" s="28" t="s">
        <v>14155</v>
      </c>
      <c r="B3724" s="1"/>
      <c r="F3724" s="224"/>
      <c r="G3724" s="224"/>
      <c r="H3724" s="224"/>
      <c r="I3724" s="224"/>
      <c r="J3724" s="224"/>
      <c r="K3724" s="224"/>
      <c r="L3724" s="224"/>
      <c r="M3724" s="133"/>
      <c r="V3724" s="3" t="s">
        <v>3735</v>
      </c>
      <c r="W3724" s="4">
        <v>8747</v>
      </c>
      <c r="AD3724"/>
      <c r="AE3724"/>
    </row>
    <row r="3725" spans="1:31" x14ac:dyDescent="0.25">
      <c r="A3725" s="28" t="s">
        <v>14156</v>
      </c>
      <c r="B3725" s="1"/>
      <c r="F3725" s="224"/>
      <c r="G3725" s="224"/>
      <c r="H3725" s="224"/>
      <c r="I3725" s="224"/>
      <c r="J3725" s="224"/>
      <c r="K3725" s="224"/>
      <c r="L3725" s="224"/>
      <c r="M3725" s="133"/>
      <c r="V3725" s="3" t="s">
        <v>3736</v>
      </c>
      <c r="W3725" s="4">
        <v>8747</v>
      </c>
      <c r="AD3725"/>
      <c r="AE3725"/>
    </row>
    <row r="3726" spans="1:31" x14ac:dyDescent="0.25">
      <c r="A3726" s="28" t="s">
        <v>14157</v>
      </c>
      <c r="B3726" s="1"/>
      <c r="F3726" s="224"/>
      <c r="G3726" s="224"/>
      <c r="H3726" s="224"/>
      <c r="I3726" s="224"/>
      <c r="J3726" s="224"/>
      <c r="K3726" s="224"/>
      <c r="L3726" s="224"/>
      <c r="M3726" s="133"/>
      <c r="V3726" s="3" t="s">
        <v>3737</v>
      </c>
      <c r="W3726" s="4">
        <v>8742</v>
      </c>
      <c r="AD3726"/>
      <c r="AE3726"/>
    </row>
    <row r="3727" spans="1:31" x14ac:dyDescent="0.25">
      <c r="A3727" s="28" t="s">
        <v>14158</v>
      </c>
      <c r="B3727" s="1"/>
      <c r="F3727" s="224"/>
      <c r="G3727" s="224"/>
      <c r="H3727" s="224"/>
      <c r="I3727" s="224"/>
      <c r="J3727" s="224"/>
      <c r="K3727" s="224"/>
      <c r="L3727" s="224"/>
      <c r="M3727" s="133"/>
      <c r="V3727" s="3" t="s">
        <v>3738</v>
      </c>
      <c r="W3727" s="4">
        <v>8739</v>
      </c>
      <c r="AD3727"/>
      <c r="AE3727"/>
    </row>
    <row r="3728" spans="1:31" x14ac:dyDescent="0.25">
      <c r="A3728" s="28" t="s">
        <v>14159</v>
      </c>
      <c r="B3728" s="1"/>
      <c r="F3728" s="224"/>
      <c r="G3728" s="224"/>
      <c r="H3728" s="224"/>
      <c r="I3728" s="224"/>
      <c r="J3728" s="224"/>
      <c r="K3728" s="224"/>
      <c r="L3728" s="224"/>
      <c r="M3728" s="133"/>
      <c r="V3728" s="3" t="s">
        <v>3739</v>
      </c>
      <c r="W3728" s="4">
        <v>8739</v>
      </c>
      <c r="AD3728"/>
      <c r="AE3728"/>
    </row>
    <row r="3729" spans="1:31" x14ac:dyDescent="0.25">
      <c r="A3729" s="28" t="s">
        <v>14160</v>
      </c>
      <c r="B3729" s="1"/>
      <c r="F3729" s="224"/>
      <c r="G3729" s="224"/>
      <c r="H3729" s="224"/>
      <c r="I3729" s="224"/>
      <c r="J3729" s="224"/>
      <c r="K3729" s="224"/>
      <c r="L3729" s="224"/>
      <c r="M3729" s="133"/>
      <c r="V3729" s="3" t="s">
        <v>3740</v>
      </c>
      <c r="W3729" s="4">
        <v>8739</v>
      </c>
      <c r="AD3729"/>
      <c r="AE3729"/>
    </row>
    <row r="3730" spans="1:31" x14ac:dyDescent="0.25">
      <c r="A3730" s="28" t="s">
        <v>14161</v>
      </c>
      <c r="B3730" s="1"/>
      <c r="F3730" s="224"/>
      <c r="G3730" s="224"/>
      <c r="H3730" s="224"/>
      <c r="I3730" s="224"/>
      <c r="J3730" s="224"/>
      <c r="K3730" s="224"/>
      <c r="L3730" s="224"/>
      <c r="M3730" s="133"/>
      <c r="V3730" s="3" t="s">
        <v>3741</v>
      </c>
      <c r="W3730" s="4">
        <v>8740</v>
      </c>
      <c r="AD3730"/>
      <c r="AE3730"/>
    </row>
    <row r="3731" spans="1:31" x14ac:dyDescent="0.25">
      <c r="A3731" s="28" t="s">
        <v>14162</v>
      </c>
      <c r="B3731" s="1"/>
      <c r="F3731" s="224"/>
      <c r="G3731" s="224"/>
      <c r="H3731" s="224"/>
      <c r="I3731" s="224"/>
      <c r="J3731" s="224"/>
      <c r="K3731" s="224"/>
      <c r="L3731" s="224"/>
      <c r="M3731" s="133"/>
      <c r="V3731" s="3" t="s">
        <v>3742</v>
      </c>
      <c r="W3731" s="4">
        <v>8742</v>
      </c>
      <c r="AD3731"/>
      <c r="AE3731"/>
    </row>
    <row r="3732" spans="1:31" x14ac:dyDescent="0.25">
      <c r="A3732" s="28" t="s">
        <v>14163</v>
      </c>
      <c r="B3732" s="1"/>
      <c r="F3732" s="224"/>
      <c r="G3732" s="224"/>
      <c r="H3732" s="224"/>
      <c r="I3732" s="224"/>
      <c r="J3732" s="224"/>
      <c r="K3732" s="224"/>
      <c r="L3732" s="224"/>
      <c r="M3732" s="133"/>
      <c r="V3732" s="3" t="s">
        <v>3743</v>
      </c>
      <c r="W3732" s="4">
        <v>8742</v>
      </c>
      <c r="AD3732"/>
      <c r="AE3732"/>
    </row>
    <row r="3733" spans="1:31" x14ac:dyDescent="0.25">
      <c r="A3733" s="28" t="s">
        <v>14164</v>
      </c>
      <c r="B3733" s="1"/>
      <c r="F3733" s="224"/>
      <c r="G3733" s="224"/>
      <c r="H3733" s="224"/>
      <c r="I3733" s="224"/>
      <c r="J3733" s="224"/>
      <c r="K3733" s="224"/>
      <c r="L3733" s="224"/>
      <c r="M3733" s="133"/>
      <c r="V3733" s="3" t="s">
        <v>3744</v>
      </c>
      <c r="W3733" s="4">
        <v>8742</v>
      </c>
      <c r="AD3733"/>
      <c r="AE3733"/>
    </row>
    <row r="3734" spans="1:31" x14ac:dyDescent="0.25">
      <c r="A3734" s="28" t="s">
        <v>14165</v>
      </c>
      <c r="B3734" s="1"/>
      <c r="F3734" s="224"/>
      <c r="G3734" s="224"/>
      <c r="H3734" s="224"/>
      <c r="I3734" s="224"/>
      <c r="J3734" s="224"/>
      <c r="K3734" s="224"/>
      <c r="L3734" s="224"/>
      <c r="M3734" s="133"/>
      <c r="V3734" s="3" t="s">
        <v>3745</v>
      </c>
      <c r="W3734" s="4">
        <v>8743</v>
      </c>
      <c r="AD3734"/>
      <c r="AE3734"/>
    </row>
    <row r="3735" spans="1:31" x14ac:dyDescent="0.25">
      <c r="A3735" s="28" t="s">
        <v>14166</v>
      </c>
      <c r="B3735" s="1"/>
      <c r="F3735" s="224"/>
      <c r="G3735" s="224"/>
      <c r="H3735" s="224"/>
      <c r="I3735" s="224"/>
      <c r="J3735" s="224"/>
      <c r="K3735" s="224"/>
      <c r="L3735" s="224"/>
      <c r="M3735" s="133"/>
      <c r="V3735" s="3" t="s">
        <v>3746</v>
      </c>
      <c r="W3735" s="4">
        <v>8745</v>
      </c>
      <c r="AD3735"/>
      <c r="AE3735"/>
    </row>
    <row r="3736" spans="1:31" x14ac:dyDescent="0.25">
      <c r="A3736" s="28" t="s">
        <v>14167</v>
      </c>
      <c r="B3736" s="1"/>
      <c r="F3736" s="224"/>
      <c r="G3736" s="224"/>
      <c r="H3736" s="224"/>
      <c r="I3736" s="224"/>
      <c r="J3736" s="224"/>
      <c r="K3736" s="224"/>
      <c r="L3736" s="224"/>
      <c r="M3736" s="133"/>
      <c r="V3736" s="3" t="s">
        <v>3747</v>
      </c>
      <c r="W3736" s="4">
        <v>8747</v>
      </c>
      <c r="AD3736"/>
      <c r="AE3736"/>
    </row>
    <row r="3737" spans="1:31" x14ac:dyDescent="0.25">
      <c r="A3737" s="28" t="s">
        <v>14168</v>
      </c>
      <c r="B3737" s="1"/>
      <c r="F3737" s="224"/>
      <c r="G3737" s="224"/>
      <c r="H3737" s="224"/>
      <c r="I3737" s="224"/>
      <c r="J3737" s="224"/>
      <c r="K3737" s="224"/>
      <c r="L3737" s="224"/>
      <c r="M3737" s="133"/>
      <c r="V3737" s="3" t="s">
        <v>3748</v>
      </c>
      <c r="W3737" s="4">
        <v>8745</v>
      </c>
      <c r="AD3737"/>
      <c r="AE3737"/>
    </row>
    <row r="3738" spans="1:31" x14ac:dyDescent="0.25">
      <c r="A3738" s="28" t="s">
        <v>14169</v>
      </c>
      <c r="B3738" s="1"/>
      <c r="F3738" s="224"/>
      <c r="G3738" s="224"/>
      <c r="H3738" s="224"/>
      <c r="I3738" s="224"/>
      <c r="J3738" s="224"/>
      <c r="K3738" s="224"/>
      <c r="L3738" s="224"/>
      <c r="M3738" s="133"/>
      <c r="V3738" s="3" t="s">
        <v>3749</v>
      </c>
      <c r="W3738" s="4">
        <v>8751</v>
      </c>
      <c r="AD3738"/>
      <c r="AE3738"/>
    </row>
    <row r="3739" spans="1:31" x14ac:dyDescent="0.25">
      <c r="A3739" s="28" t="s">
        <v>14170</v>
      </c>
      <c r="B3739" s="1"/>
      <c r="F3739" s="224"/>
      <c r="G3739" s="224"/>
      <c r="H3739" s="224"/>
      <c r="I3739" s="224"/>
      <c r="J3739" s="224"/>
      <c r="K3739" s="224"/>
      <c r="L3739" s="224"/>
      <c r="M3739" s="133"/>
      <c r="V3739" s="3" t="s">
        <v>3750</v>
      </c>
      <c r="W3739" s="4">
        <v>8751</v>
      </c>
      <c r="AD3739"/>
      <c r="AE3739"/>
    </row>
    <row r="3740" spans="1:31" x14ac:dyDescent="0.25">
      <c r="A3740" s="28" t="s">
        <v>14171</v>
      </c>
      <c r="B3740" s="1"/>
      <c r="F3740" s="224"/>
      <c r="G3740" s="224"/>
      <c r="H3740" s="224"/>
      <c r="I3740" s="224"/>
      <c r="J3740" s="224"/>
      <c r="K3740" s="224"/>
      <c r="L3740" s="224"/>
      <c r="M3740" s="133"/>
      <c r="V3740" s="3" t="s">
        <v>3751</v>
      </c>
      <c r="W3740" s="4">
        <v>8753</v>
      </c>
      <c r="AD3740"/>
      <c r="AE3740"/>
    </row>
    <row r="3741" spans="1:31" x14ac:dyDescent="0.25">
      <c r="A3741" s="28" t="s">
        <v>14172</v>
      </c>
      <c r="B3741" s="1"/>
      <c r="F3741" s="224"/>
      <c r="G3741" s="224"/>
      <c r="H3741" s="224"/>
      <c r="I3741" s="224"/>
      <c r="J3741" s="224"/>
      <c r="K3741" s="224"/>
      <c r="L3741" s="224"/>
      <c r="M3741" s="133"/>
      <c r="V3741" s="3" t="s">
        <v>3752</v>
      </c>
      <c r="W3741" s="4">
        <v>8754</v>
      </c>
      <c r="AD3741"/>
      <c r="AE3741"/>
    </row>
    <row r="3742" spans="1:31" x14ac:dyDescent="0.25">
      <c r="A3742" s="28" t="s">
        <v>14173</v>
      </c>
      <c r="B3742" s="1"/>
      <c r="F3742" s="224"/>
      <c r="G3742" s="224"/>
      <c r="H3742" s="224"/>
      <c r="I3742" s="224"/>
      <c r="J3742" s="224"/>
      <c r="K3742" s="224"/>
      <c r="L3742" s="224"/>
      <c r="M3742" s="133"/>
      <c r="V3742" s="3" t="s">
        <v>3753</v>
      </c>
      <c r="W3742" s="4">
        <v>8755</v>
      </c>
      <c r="AD3742"/>
      <c r="AE3742"/>
    </row>
    <row r="3743" spans="1:31" x14ac:dyDescent="0.25">
      <c r="A3743" s="28" t="s">
        <v>14174</v>
      </c>
      <c r="B3743" s="1"/>
      <c r="F3743" s="224"/>
      <c r="G3743" s="224"/>
      <c r="H3743" s="224"/>
      <c r="I3743" s="224"/>
      <c r="J3743" s="224"/>
      <c r="K3743" s="224"/>
      <c r="L3743" s="224"/>
      <c r="M3743" s="133"/>
      <c r="V3743" s="3" t="s">
        <v>3754</v>
      </c>
      <c r="W3743" s="4">
        <v>8755</v>
      </c>
      <c r="AD3743"/>
      <c r="AE3743"/>
    </row>
    <row r="3744" spans="1:31" x14ac:dyDescent="0.25">
      <c r="A3744" s="28" t="s">
        <v>14175</v>
      </c>
      <c r="B3744" s="1"/>
      <c r="F3744" s="224"/>
      <c r="G3744" s="224"/>
      <c r="H3744" s="224"/>
      <c r="I3744" s="224"/>
      <c r="J3744" s="224"/>
      <c r="K3744" s="224"/>
      <c r="L3744" s="224"/>
      <c r="M3744" s="133"/>
      <c r="V3744" s="3" t="s">
        <v>3755</v>
      </c>
      <c r="W3744" s="4">
        <v>8755</v>
      </c>
      <c r="AD3744"/>
      <c r="AE3744"/>
    </row>
    <row r="3745" spans="1:31" x14ac:dyDescent="0.25">
      <c r="A3745" s="28" t="s">
        <v>14176</v>
      </c>
      <c r="B3745" s="1"/>
      <c r="F3745" s="224"/>
      <c r="G3745" s="224"/>
      <c r="H3745" s="224"/>
      <c r="I3745" s="224"/>
      <c r="J3745" s="224"/>
      <c r="K3745" s="224"/>
      <c r="L3745" s="224"/>
      <c r="M3745" s="133"/>
      <c r="V3745" s="3" t="s">
        <v>3756</v>
      </c>
      <c r="W3745" s="4">
        <v>8757</v>
      </c>
      <c r="AD3745"/>
      <c r="AE3745"/>
    </row>
    <row r="3746" spans="1:31" x14ac:dyDescent="0.25">
      <c r="A3746" s="28" t="s">
        <v>14177</v>
      </c>
      <c r="B3746" s="1"/>
      <c r="F3746" s="224"/>
      <c r="G3746" s="224"/>
      <c r="H3746" s="224"/>
      <c r="I3746" s="224"/>
      <c r="J3746" s="224"/>
      <c r="K3746" s="224"/>
      <c r="L3746" s="224"/>
      <c r="M3746" s="133"/>
      <c r="V3746" s="3" t="s">
        <v>3757</v>
      </c>
      <c r="W3746" s="4">
        <v>8757</v>
      </c>
      <c r="AD3746"/>
      <c r="AE3746"/>
    </row>
    <row r="3747" spans="1:31" x14ac:dyDescent="0.25">
      <c r="A3747" s="28" t="s">
        <v>14178</v>
      </c>
      <c r="B3747" s="1"/>
      <c r="F3747" s="224"/>
      <c r="G3747" s="224"/>
      <c r="H3747" s="224"/>
      <c r="I3747" s="224"/>
      <c r="J3747" s="224"/>
      <c r="K3747" s="224"/>
      <c r="L3747" s="224"/>
      <c r="M3747" s="133"/>
      <c r="V3747" s="3" t="s">
        <v>3758</v>
      </c>
      <c r="W3747" s="4">
        <v>8755</v>
      </c>
      <c r="AD3747"/>
      <c r="AE3747"/>
    </row>
    <row r="3748" spans="1:31" x14ac:dyDescent="0.25">
      <c r="A3748" s="28" t="s">
        <v>14179</v>
      </c>
      <c r="B3748" s="1"/>
      <c r="F3748" s="224"/>
      <c r="G3748" s="224"/>
      <c r="H3748" s="224"/>
      <c r="I3748" s="224"/>
      <c r="J3748" s="224"/>
      <c r="K3748" s="224"/>
      <c r="L3748" s="224"/>
      <c r="M3748" s="133"/>
      <c r="V3748" s="3" t="s">
        <v>3759</v>
      </c>
      <c r="W3748" s="4">
        <v>8757</v>
      </c>
      <c r="AD3748"/>
      <c r="AE3748"/>
    </row>
    <row r="3749" spans="1:31" x14ac:dyDescent="0.25">
      <c r="A3749" s="28" t="s">
        <v>14180</v>
      </c>
      <c r="B3749" s="1"/>
      <c r="F3749" s="224"/>
      <c r="G3749" s="224"/>
      <c r="H3749" s="224"/>
      <c r="I3749" s="224"/>
      <c r="J3749" s="224"/>
      <c r="K3749" s="224"/>
      <c r="L3749" s="224"/>
      <c r="M3749" s="133"/>
      <c r="V3749" s="3" t="s">
        <v>3760</v>
      </c>
      <c r="W3749" s="4">
        <v>8761</v>
      </c>
      <c r="AD3749"/>
      <c r="AE3749"/>
    </row>
    <row r="3750" spans="1:31" x14ac:dyDescent="0.25">
      <c r="A3750" s="28" t="s">
        <v>14181</v>
      </c>
      <c r="B3750" s="1"/>
      <c r="F3750" s="224"/>
      <c r="G3750" s="224"/>
      <c r="H3750" s="224"/>
      <c r="I3750" s="224"/>
      <c r="J3750" s="224"/>
      <c r="K3750" s="224"/>
      <c r="L3750" s="224"/>
      <c r="M3750" s="133"/>
      <c r="V3750" s="3" t="s">
        <v>3761</v>
      </c>
      <c r="W3750" s="4">
        <v>8764</v>
      </c>
      <c r="AD3750"/>
      <c r="AE3750"/>
    </row>
    <row r="3751" spans="1:31" x14ac:dyDescent="0.25">
      <c r="A3751" s="28" t="s">
        <v>14182</v>
      </c>
      <c r="B3751" s="1"/>
      <c r="F3751" s="224"/>
      <c r="G3751" s="224"/>
      <c r="H3751" s="224"/>
      <c r="I3751" s="224"/>
      <c r="J3751" s="224"/>
      <c r="K3751" s="224"/>
      <c r="L3751" s="224"/>
      <c r="M3751" s="133"/>
      <c r="V3751" s="3" t="s">
        <v>3762</v>
      </c>
      <c r="W3751" s="4">
        <v>8763</v>
      </c>
      <c r="AD3751"/>
      <c r="AE3751"/>
    </row>
    <row r="3752" spans="1:31" x14ac:dyDescent="0.25">
      <c r="A3752" s="28" t="s">
        <v>14183</v>
      </c>
      <c r="B3752" s="1"/>
      <c r="F3752" s="224"/>
      <c r="G3752" s="224"/>
      <c r="H3752" s="224"/>
      <c r="I3752" s="224"/>
      <c r="J3752" s="224"/>
      <c r="K3752" s="224"/>
      <c r="L3752" s="224"/>
      <c r="M3752" s="133"/>
      <c r="V3752" s="3" t="s">
        <v>3763</v>
      </c>
      <c r="W3752" s="4">
        <v>8766</v>
      </c>
      <c r="AD3752"/>
      <c r="AE3752"/>
    </row>
    <row r="3753" spans="1:31" x14ac:dyDescent="0.25">
      <c r="A3753" s="28" t="s">
        <v>14184</v>
      </c>
      <c r="B3753" s="1"/>
      <c r="F3753" s="224"/>
      <c r="G3753" s="224"/>
      <c r="H3753" s="224"/>
      <c r="I3753" s="224"/>
      <c r="J3753" s="224"/>
      <c r="K3753" s="224"/>
      <c r="L3753" s="224"/>
      <c r="M3753" s="133"/>
      <c r="V3753" s="3" t="s">
        <v>3764</v>
      </c>
      <c r="W3753" s="4">
        <v>8766</v>
      </c>
      <c r="AD3753"/>
      <c r="AE3753"/>
    </row>
    <row r="3754" spans="1:31" x14ac:dyDescent="0.25">
      <c r="A3754" s="28" t="s">
        <v>14185</v>
      </c>
      <c r="B3754" s="1"/>
      <c r="F3754" s="224"/>
      <c r="G3754" s="224"/>
      <c r="H3754" s="224"/>
      <c r="I3754" s="224"/>
      <c r="J3754" s="224"/>
      <c r="K3754" s="224"/>
      <c r="L3754" s="224"/>
      <c r="M3754" s="133"/>
      <c r="V3754" s="3" t="s">
        <v>3765</v>
      </c>
      <c r="W3754" s="4">
        <v>8763</v>
      </c>
      <c r="AD3754"/>
      <c r="AE3754"/>
    </row>
    <row r="3755" spans="1:31" x14ac:dyDescent="0.25">
      <c r="A3755" s="28" t="s">
        <v>14186</v>
      </c>
      <c r="B3755" s="1"/>
      <c r="F3755" s="224"/>
      <c r="G3755" s="224"/>
      <c r="H3755" s="224"/>
      <c r="I3755" s="224"/>
      <c r="J3755" s="224"/>
      <c r="K3755" s="224"/>
      <c r="L3755" s="224"/>
      <c r="M3755" s="133"/>
      <c r="V3755" s="3" t="s">
        <v>3766</v>
      </c>
      <c r="W3755" s="4">
        <v>8764</v>
      </c>
      <c r="AD3755"/>
      <c r="AE3755"/>
    </row>
    <row r="3756" spans="1:31" x14ac:dyDescent="0.25">
      <c r="A3756" s="28" t="s">
        <v>14187</v>
      </c>
      <c r="B3756" s="1"/>
      <c r="F3756" s="224"/>
      <c r="G3756" s="224"/>
      <c r="H3756" s="224"/>
      <c r="I3756" s="224"/>
      <c r="J3756" s="224"/>
      <c r="K3756" s="224"/>
      <c r="L3756" s="224"/>
      <c r="M3756" s="133"/>
      <c r="V3756" s="3" t="s">
        <v>3767</v>
      </c>
      <c r="W3756" s="4">
        <v>8764</v>
      </c>
      <c r="AD3756"/>
      <c r="AE3756"/>
    </row>
    <row r="3757" spans="1:31" x14ac:dyDescent="0.25">
      <c r="A3757" s="28" t="s">
        <v>14188</v>
      </c>
      <c r="B3757" s="1"/>
      <c r="F3757" s="224"/>
      <c r="G3757" s="224"/>
      <c r="H3757" s="224"/>
      <c r="I3757" s="224"/>
      <c r="J3757" s="224"/>
      <c r="K3757" s="224"/>
      <c r="L3757" s="224"/>
      <c r="M3757" s="133"/>
      <c r="V3757" s="3" t="s">
        <v>3768</v>
      </c>
      <c r="W3757" s="4">
        <v>8766</v>
      </c>
      <c r="AD3757"/>
      <c r="AE3757"/>
    </row>
    <row r="3758" spans="1:31" x14ac:dyDescent="0.25">
      <c r="A3758" s="28" t="s">
        <v>14189</v>
      </c>
      <c r="B3758" s="1"/>
      <c r="F3758" s="224"/>
      <c r="G3758" s="224"/>
      <c r="H3758" s="224"/>
      <c r="I3758" s="224"/>
      <c r="J3758" s="224"/>
      <c r="K3758" s="224"/>
      <c r="L3758" s="224"/>
      <c r="M3758" s="133"/>
      <c r="V3758" s="3" t="s">
        <v>3769</v>
      </c>
      <c r="W3758" s="4">
        <v>8770</v>
      </c>
      <c r="AD3758"/>
      <c r="AE3758"/>
    </row>
    <row r="3759" spans="1:31" x14ac:dyDescent="0.25">
      <c r="A3759" s="28" t="s">
        <v>14190</v>
      </c>
      <c r="B3759" s="1"/>
      <c r="F3759" s="224"/>
      <c r="G3759" s="224"/>
      <c r="H3759" s="224"/>
      <c r="I3759" s="224"/>
      <c r="J3759" s="224"/>
      <c r="K3759" s="224"/>
      <c r="L3759" s="224"/>
      <c r="M3759" s="133"/>
      <c r="V3759" s="3" t="s">
        <v>3770</v>
      </c>
      <c r="W3759" s="4">
        <v>8770</v>
      </c>
      <c r="AD3759"/>
      <c r="AE3759"/>
    </row>
    <row r="3760" spans="1:31" x14ac:dyDescent="0.25">
      <c r="A3760" s="28" t="s">
        <v>14191</v>
      </c>
      <c r="B3760" s="1"/>
      <c r="F3760" s="224"/>
      <c r="G3760" s="224"/>
      <c r="H3760" s="224"/>
      <c r="I3760" s="224"/>
      <c r="J3760" s="224"/>
      <c r="K3760" s="224"/>
      <c r="L3760" s="224"/>
      <c r="M3760" s="133"/>
      <c r="V3760" s="3" t="s">
        <v>3771</v>
      </c>
      <c r="W3760" s="4">
        <v>8770</v>
      </c>
      <c r="AD3760"/>
      <c r="AE3760"/>
    </row>
    <row r="3761" spans="1:31" x14ac:dyDescent="0.25">
      <c r="A3761" s="28" t="s">
        <v>14192</v>
      </c>
      <c r="B3761" s="1"/>
      <c r="F3761" s="224"/>
      <c r="G3761" s="224"/>
      <c r="H3761" s="224"/>
      <c r="I3761" s="224"/>
      <c r="J3761" s="224"/>
      <c r="K3761" s="224"/>
      <c r="L3761" s="224"/>
      <c r="M3761" s="133"/>
      <c r="V3761" s="3" t="s">
        <v>3772</v>
      </c>
      <c r="W3761" s="4">
        <v>8767</v>
      </c>
      <c r="AD3761"/>
      <c r="AE3761"/>
    </row>
    <row r="3762" spans="1:31" x14ac:dyDescent="0.25">
      <c r="A3762" s="28" t="s">
        <v>14193</v>
      </c>
      <c r="B3762" s="1"/>
      <c r="F3762" s="224"/>
      <c r="G3762" s="224"/>
      <c r="H3762" s="224"/>
      <c r="I3762" s="224"/>
      <c r="J3762" s="224"/>
      <c r="K3762" s="224"/>
      <c r="L3762" s="224"/>
      <c r="M3762" s="133"/>
      <c r="V3762" s="3" t="s">
        <v>3773</v>
      </c>
      <c r="W3762" s="4">
        <v>8767</v>
      </c>
      <c r="AD3762"/>
      <c r="AE3762"/>
    </row>
    <row r="3763" spans="1:31" x14ac:dyDescent="0.25">
      <c r="A3763" s="28" t="s">
        <v>14194</v>
      </c>
      <c r="B3763" s="1"/>
      <c r="F3763" s="224"/>
      <c r="G3763" s="224"/>
      <c r="H3763" s="224"/>
      <c r="I3763" s="224"/>
      <c r="J3763" s="224"/>
      <c r="K3763" s="224"/>
      <c r="L3763" s="224"/>
      <c r="M3763" s="133"/>
      <c r="V3763" s="3" t="s">
        <v>3774</v>
      </c>
      <c r="W3763" s="4">
        <v>8767</v>
      </c>
      <c r="AD3763"/>
      <c r="AE3763"/>
    </row>
    <row r="3764" spans="1:31" x14ac:dyDescent="0.25">
      <c r="A3764" s="28" t="s">
        <v>14195</v>
      </c>
      <c r="B3764" s="1"/>
      <c r="F3764" s="224"/>
      <c r="G3764" s="224"/>
      <c r="H3764" s="224"/>
      <c r="I3764" s="224"/>
      <c r="J3764" s="224"/>
      <c r="K3764" s="224"/>
      <c r="L3764" s="224"/>
      <c r="M3764" s="133"/>
      <c r="V3764" s="3" t="s">
        <v>3775</v>
      </c>
      <c r="W3764" s="4">
        <v>8769</v>
      </c>
      <c r="AD3764"/>
      <c r="AE3764"/>
    </row>
    <row r="3765" spans="1:31" x14ac:dyDescent="0.25">
      <c r="A3765" s="28" t="s">
        <v>14196</v>
      </c>
      <c r="B3765" s="1"/>
      <c r="F3765" s="224"/>
      <c r="G3765" s="224"/>
      <c r="H3765" s="224"/>
      <c r="I3765" s="224"/>
      <c r="J3765" s="224"/>
      <c r="K3765" s="224"/>
      <c r="L3765" s="224"/>
      <c r="M3765" s="133"/>
      <c r="V3765" s="3" t="s">
        <v>3776</v>
      </c>
      <c r="W3765" s="4">
        <v>8769</v>
      </c>
      <c r="AD3765"/>
      <c r="AE3765"/>
    </row>
    <row r="3766" spans="1:31" x14ac:dyDescent="0.25">
      <c r="A3766" s="28" t="s">
        <v>14197</v>
      </c>
      <c r="B3766" s="1"/>
      <c r="F3766" s="224"/>
      <c r="G3766" s="224"/>
      <c r="H3766" s="224"/>
      <c r="I3766" s="224"/>
      <c r="J3766" s="224"/>
      <c r="K3766" s="224"/>
      <c r="L3766" s="224"/>
      <c r="M3766" s="133"/>
      <c r="V3766" s="3" t="s">
        <v>3777</v>
      </c>
      <c r="W3766" s="4">
        <v>8768</v>
      </c>
      <c r="AD3766"/>
      <c r="AE3766"/>
    </row>
    <row r="3767" spans="1:31" x14ac:dyDescent="0.25">
      <c r="A3767" s="28" t="s">
        <v>14198</v>
      </c>
      <c r="B3767" s="1"/>
      <c r="F3767" s="224"/>
      <c r="G3767" s="224"/>
      <c r="H3767" s="224"/>
      <c r="I3767" s="224"/>
      <c r="J3767" s="224"/>
      <c r="K3767" s="224"/>
      <c r="L3767" s="224"/>
      <c r="M3767" s="133"/>
      <c r="V3767" s="3" t="s">
        <v>3778</v>
      </c>
      <c r="W3767" s="4">
        <v>8768</v>
      </c>
      <c r="AD3767"/>
      <c r="AE3767"/>
    </row>
    <row r="3768" spans="1:31" x14ac:dyDescent="0.25">
      <c r="A3768" s="28" t="s">
        <v>14199</v>
      </c>
      <c r="B3768" s="1"/>
      <c r="F3768" s="224"/>
      <c r="G3768" s="224"/>
      <c r="H3768" s="224"/>
      <c r="I3768" s="224"/>
      <c r="J3768" s="224"/>
      <c r="K3768" s="224"/>
      <c r="L3768" s="224"/>
      <c r="M3768" s="133"/>
      <c r="V3768" s="3" t="s">
        <v>3779</v>
      </c>
      <c r="W3768" s="4">
        <v>8766</v>
      </c>
      <c r="AD3768"/>
      <c r="AE3768"/>
    </row>
    <row r="3769" spans="1:31" x14ac:dyDescent="0.25">
      <c r="A3769" s="28" t="s">
        <v>14200</v>
      </c>
      <c r="B3769" s="1"/>
      <c r="F3769" s="224"/>
      <c r="G3769" s="224"/>
      <c r="H3769" s="224"/>
      <c r="I3769" s="224"/>
      <c r="J3769" s="224"/>
      <c r="K3769" s="224"/>
      <c r="L3769" s="224"/>
      <c r="M3769" s="133"/>
      <c r="V3769" s="3" t="s">
        <v>3780</v>
      </c>
      <c r="W3769" s="4">
        <v>8767</v>
      </c>
      <c r="AD3769"/>
      <c r="AE3769"/>
    </row>
    <row r="3770" spans="1:31" x14ac:dyDescent="0.25">
      <c r="A3770" s="28" t="s">
        <v>14201</v>
      </c>
      <c r="B3770" s="1"/>
      <c r="F3770" s="224"/>
      <c r="G3770" s="224"/>
      <c r="H3770" s="224"/>
      <c r="I3770" s="224"/>
      <c r="J3770" s="224"/>
      <c r="K3770" s="224"/>
      <c r="L3770" s="224"/>
      <c r="M3770" s="133"/>
      <c r="V3770" s="3" t="s">
        <v>3781</v>
      </c>
      <c r="W3770" s="4">
        <v>8765</v>
      </c>
      <c r="AD3770"/>
      <c r="AE3770"/>
    </row>
    <row r="3771" spans="1:31" x14ac:dyDescent="0.25">
      <c r="A3771" s="28" t="s">
        <v>14202</v>
      </c>
      <c r="B3771" s="1"/>
      <c r="F3771" s="224"/>
      <c r="G3771" s="224"/>
      <c r="H3771" s="224"/>
      <c r="I3771" s="224"/>
      <c r="J3771" s="224"/>
      <c r="K3771" s="224"/>
      <c r="L3771" s="224"/>
      <c r="M3771" s="133"/>
      <c r="V3771" s="3" t="s">
        <v>3782</v>
      </c>
      <c r="W3771" s="4">
        <v>8758</v>
      </c>
      <c r="AD3771"/>
      <c r="AE3771"/>
    </row>
    <row r="3772" spans="1:31" x14ac:dyDescent="0.25">
      <c r="A3772" s="28" t="s">
        <v>14203</v>
      </c>
      <c r="B3772" s="1"/>
      <c r="F3772" s="224"/>
      <c r="G3772" s="224"/>
      <c r="H3772" s="224"/>
      <c r="I3772" s="224"/>
      <c r="J3772" s="224"/>
      <c r="K3772" s="224"/>
      <c r="L3772" s="224"/>
      <c r="M3772" s="133"/>
      <c r="V3772" s="3" t="s">
        <v>3783</v>
      </c>
      <c r="W3772" s="4">
        <v>8765</v>
      </c>
      <c r="AD3772"/>
      <c r="AE3772"/>
    </row>
    <row r="3773" spans="1:31" x14ac:dyDescent="0.25">
      <c r="A3773" s="28" t="s">
        <v>14204</v>
      </c>
      <c r="B3773" s="1"/>
      <c r="F3773" s="224"/>
      <c r="G3773" s="224"/>
      <c r="H3773" s="224"/>
      <c r="I3773" s="224"/>
      <c r="J3773" s="224"/>
      <c r="K3773" s="224"/>
      <c r="L3773" s="224"/>
      <c r="M3773" s="133"/>
      <c r="V3773" s="3" t="s">
        <v>3784</v>
      </c>
      <c r="W3773" s="4">
        <v>8768</v>
      </c>
      <c r="AD3773"/>
      <c r="AE3773"/>
    </row>
    <row r="3774" spans="1:31" x14ac:dyDescent="0.25">
      <c r="A3774" s="28" t="s">
        <v>14205</v>
      </c>
      <c r="B3774" s="1"/>
      <c r="F3774" s="224"/>
      <c r="G3774" s="224"/>
      <c r="H3774" s="224"/>
      <c r="I3774" s="224"/>
      <c r="J3774" s="224"/>
      <c r="K3774" s="224"/>
      <c r="L3774" s="224"/>
      <c r="M3774" s="133"/>
      <c r="V3774" s="3" t="s">
        <v>3785</v>
      </c>
      <c r="W3774" s="4">
        <v>8768</v>
      </c>
      <c r="AD3774"/>
      <c r="AE3774"/>
    </row>
    <row r="3775" spans="1:31" x14ac:dyDescent="0.25">
      <c r="A3775" s="28" t="s">
        <v>14206</v>
      </c>
      <c r="B3775" s="1"/>
      <c r="F3775" s="224"/>
      <c r="G3775" s="224"/>
      <c r="H3775" s="224"/>
      <c r="I3775" s="224"/>
      <c r="J3775" s="224"/>
      <c r="K3775" s="224"/>
      <c r="L3775" s="224"/>
      <c r="M3775" s="133"/>
      <c r="V3775" s="3" t="s">
        <v>3786</v>
      </c>
      <c r="W3775" s="4">
        <v>8768</v>
      </c>
      <c r="AD3775"/>
      <c r="AE3775"/>
    </row>
    <row r="3776" spans="1:31" x14ac:dyDescent="0.25">
      <c r="A3776" s="28" t="s">
        <v>14207</v>
      </c>
      <c r="B3776" s="1"/>
      <c r="F3776" s="224"/>
      <c r="G3776" s="224"/>
      <c r="H3776" s="224"/>
      <c r="I3776" s="224"/>
      <c r="J3776" s="224"/>
      <c r="K3776" s="224"/>
      <c r="L3776" s="224"/>
      <c r="M3776" s="133"/>
      <c r="V3776" s="3" t="s">
        <v>3787</v>
      </c>
      <c r="W3776" s="4">
        <v>8770</v>
      </c>
      <c r="AD3776"/>
      <c r="AE3776"/>
    </row>
    <row r="3777" spans="1:31" x14ac:dyDescent="0.25">
      <c r="A3777" s="28" t="s">
        <v>14208</v>
      </c>
      <c r="B3777" s="1"/>
      <c r="F3777" s="224"/>
      <c r="G3777" s="224"/>
      <c r="H3777" s="224"/>
      <c r="I3777" s="224"/>
      <c r="J3777" s="224"/>
      <c r="K3777" s="224"/>
      <c r="L3777" s="224"/>
      <c r="M3777" s="133"/>
      <c r="V3777" s="3" t="s">
        <v>3788</v>
      </c>
      <c r="W3777" s="4">
        <v>8772</v>
      </c>
      <c r="AD3777"/>
      <c r="AE3777"/>
    </row>
    <row r="3778" spans="1:31" x14ac:dyDescent="0.25">
      <c r="A3778" s="28" t="s">
        <v>14209</v>
      </c>
      <c r="B3778" s="1"/>
      <c r="F3778" s="224"/>
      <c r="G3778" s="224"/>
      <c r="H3778" s="224"/>
      <c r="I3778" s="224"/>
      <c r="J3778" s="224"/>
      <c r="K3778" s="224"/>
      <c r="L3778" s="224"/>
      <c r="M3778" s="133"/>
      <c r="V3778" s="3" t="s">
        <v>3789</v>
      </c>
      <c r="W3778" s="4">
        <v>8777</v>
      </c>
      <c r="AD3778"/>
      <c r="AE3778"/>
    </row>
    <row r="3779" spans="1:31" x14ac:dyDescent="0.25">
      <c r="A3779" s="28" t="s">
        <v>14210</v>
      </c>
      <c r="B3779" s="1"/>
      <c r="F3779" s="224"/>
      <c r="G3779" s="224"/>
      <c r="H3779" s="224"/>
      <c r="I3779" s="224"/>
      <c r="J3779" s="224"/>
      <c r="K3779" s="224"/>
      <c r="L3779" s="224"/>
      <c r="M3779" s="133"/>
      <c r="V3779" s="3" t="s">
        <v>3790</v>
      </c>
      <c r="W3779" s="4">
        <v>8781</v>
      </c>
      <c r="AD3779"/>
      <c r="AE3779"/>
    </row>
    <row r="3780" spans="1:31" x14ac:dyDescent="0.25">
      <c r="A3780" s="28" t="s">
        <v>14211</v>
      </c>
      <c r="B3780" s="1"/>
      <c r="F3780" s="224"/>
      <c r="G3780" s="224"/>
      <c r="H3780" s="224"/>
      <c r="I3780" s="224"/>
      <c r="J3780" s="224"/>
      <c r="K3780" s="224"/>
      <c r="L3780" s="224"/>
      <c r="M3780" s="133"/>
      <c r="V3780" s="3" t="s">
        <v>3791</v>
      </c>
      <c r="W3780" s="4">
        <v>8780</v>
      </c>
      <c r="AD3780"/>
      <c r="AE3780"/>
    </row>
    <row r="3781" spans="1:31" x14ac:dyDescent="0.25">
      <c r="A3781" s="28" t="s">
        <v>14212</v>
      </c>
      <c r="B3781" s="1"/>
      <c r="F3781" s="224"/>
      <c r="G3781" s="224"/>
      <c r="H3781" s="224"/>
      <c r="I3781" s="224"/>
      <c r="J3781" s="224"/>
      <c r="K3781" s="224"/>
      <c r="L3781" s="224"/>
      <c r="M3781" s="133"/>
      <c r="V3781" s="3" t="s">
        <v>3792</v>
      </c>
      <c r="W3781" s="4">
        <v>8780</v>
      </c>
      <c r="AD3781"/>
      <c r="AE3781"/>
    </row>
    <row r="3782" spans="1:31" x14ac:dyDescent="0.25">
      <c r="A3782" s="28" t="s">
        <v>14213</v>
      </c>
      <c r="B3782" s="1"/>
      <c r="F3782" s="224"/>
      <c r="G3782" s="224"/>
      <c r="H3782" s="224"/>
      <c r="I3782" s="224"/>
      <c r="J3782" s="224"/>
      <c r="K3782" s="224"/>
      <c r="L3782" s="224"/>
      <c r="M3782" s="133"/>
      <c r="V3782" s="3" t="s">
        <v>3793</v>
      </c>
      <c r="W3782" s="4">
        <v>8775</v>
      </c>
      <c r="AD3782"/>
      <c r="AE3782"/>
    </row>
    <row r="3783" spans="1:31" x14ac:dyDescent="0.25">
      <c r="A3783" s="28" t="s">
        <v>14214</v>
      </c>
      <c r="B3783" s="1"/>
      <c r="F3783" s="224"/>
      <c r="G3783" s="224"/>
      <c r="H3783" s="224"/>
      <c r="I3783" s="224"/>
      <c r="J3783" s="224"/>
      <c r="K3783" s="224"/>
      <c r="L3783" s="224"/>
      <c r="M3783" s="133"/>
      <c r="V3783" s="3" t="s">
        <v>3794</v>
      </c>
      <c r="W3783" s="4">
        <v>8777</v>
      </c>
      <c r="AD3783"/>
      <c r="AE3783"/>
    </row>
    <row r="3784" spans="1:31" x14ac:dyDescent="0.25">
      <c r="A3784" s="28" t="s">
        <v>14215</v>
      </c>
      <c r="B3784" s="1"/>
      <c r="F3784" s="224"/>
      <c r="G3784" s="224"/>
      <c r="H3784" s="224"/>
      <c r="I3784" s="224"/>
      <c r="J3784" s="224"/>
      <c r="K3784" s="224"/>
      <c r="L3784" s="224"/>
      <c r="M3784" s="133"/>
      <c r="V3784" s="3" t="s">
        <v>3795</v>
      </c>
      <c r="W3784" s="4">
        <v>8778</v>
      </c>
      <c r="AD3784"/>
      <c r="AE3784"/>
    </row>
    <row r="3785" spans="1:31" x14ac:dyDescent="0.25">
      <c r="A3785" s="28" t="s">
        <v>14216</v>
      </c>
      <c r="B3785" s="1"/>
      <c r="F3785" s="224"/>
      <c r="G3785" s="224"/>
      <c r="H3785" s="224"/>
      <c r="I3785" s="224"/>
      <c r="J3785" s="224"/>
      <c r="K3785" s="224"/>
      <c r="L3785" s="224"/>
      <c r="M3785" s="133"/>
      <c r="V3785" s="3" t="s">
        <v>3796</v>
      </c>
      <c r="W3785" s="4">
        <v>8785</v>
      </c>
      <c r="AD3785"/>
      <c r="AE3785"/>
    </row>
    <row r="3786" spans="1:31" x14ac:dyDescent="0.25">
      <c r="A3786" s="28" t="s">
        <v>14217</v>
      </c>
      <c r="B3786" s="1"/>
      <c r="F3786" s="224"/>
      <c r="G3786" s="224"/>
      <c r="H3786" s="224"/>
      <c r="I3786" s="224"/>
      <c r="J3786" s="224"/>
      <c r="K3786" s="224"/>
      <c r="L3786" s="224"/>
      <c r="M3786" s="133"/>
      <c r="V3786" s="3" t="s">
        <v>3797</v>
      </c>
      <c r="W3786" s="4">
        <v>8787</v>
      </c>
      <c r="AD3786"/>
      <c r="AE3786"/>
    </row>
    <row r="3787" spans="1:31" x14ac:dyDescent="0.25">
      <c r="A3787" s="28" t="s">
        <v>14218</v>
      </c>
      <c r="B3787" s="1"/>
      <c r="F3787" s="224"/>
      <c r="G3787" s="224"/>
      <c r="H3787" s="224"/>
      <c r="I3787" s="224"/>
      <c r="J3787" s="224"/>
      <c r="K3787" s="224"/>
      <c r="L3787" s="224"/>
      <c r="M3787" s="133"/>
      <c r="V3787" s="3" t="s">
        <v>3798</v>
      </c>
      <c r="W3787" s="4">
        <v>8790</v>
      </c>
      <c r="AD3787"/>
      <c r="AE3787"/>
    </row>
    <row r="3788" spans="1:31" x14ac:dyDescent="0.25">
      <c r="A3788" s="28" t="s">
        <v>14219</v>
      </c>
      <c r="B3788" s="1"/>
      <c r="F3788" s="224"/>
      <c r="G3788" s="224"/>
      <c r="H3788" s="224"/>
      <c r="I3788" s="224"/>
      <c r="J3788" s="224"/>
      <c r="K3788" s="224"/>
      <c r="L3788" s="224"/>
      <c r="M3788" s="133"/>
      <c r="V3788" s="3" t="s">
        <v>3799</v>
      </c>
      <c r="W3788" s="4">
        <v>8790</v>
      </c>
      <c r="AD3788"/>
      <c r="AE3788"/>
    </row>
    <row r="3789" spans="1:31" x14ac:dyDescent="0.25">
      <c r="A3789" s="28" t="s">
        <v>14220</v>
      </c>
      <c r="B3789" s="1"/>
      <c r="F3789" s="224"/>
      <c r="G3789" s="224"/>
      <c r="H3789" s="224"/>
      <c r="I3789" s="224"/>
      <c r="J3789" s="224"/>
      <c r="K3789" s="224"/>
      <c r="L3789" s="224"/>
      <c r="M3789" s="133"/>
      <c r="V3789" s="3" t="s">
        <v>3800</v>
      </c>
      <c r="W3789" s="4">
        <v>8788</v>
      </c>
      <c r="AD3789"/>
      <c r="AE3789"/>
    </row>
    <row r="3790" spans="1:31" x14ac:dyDescent="0.25">
      <c r="A3790" s="28" t="s">
        <v>14221</v>
      </c>
      <c r="B3790" s="1"/>
      <c r="F3790" s="224"/>
      <c r="G3790" s="224"/>
      <c r="H3790" s="224"/>
      <c r="I3790" s="224"/>
      <c r="J3790" s="224"/>
      <c r="K3790" s="224"/>
      <c r="L3790" s="224"/>
      <c r="M3790" s="133"/>
      <c r="V3790" s="3" t="s">
        <v>3801</v>
      </c>
      <c r="W3790" s="4">
        <v>8788</v>
      </c>
      <c r="AD3790"/>
      <c r="AE3790"/>
    </row>
    <row r="3791" spans="1:31" x14ac:dyDescent="0.25">
      <c r="A3791" s="28" t="s">
        <v>14222</v>
      </c>
      <c r="B3791" s="1"/>
      <c r="F3791" s="224"/>
      <c r="G3791" s="224"/>
      <c r="H3791" s="224"/>
      <c r="I3791" s="224"/>
      <c r="J3791" s="224"/>
      <c r="K3791" s="224"/>
      <c r="L3791" s="224"/>
      <c r="M3791" s="133"/>
      <c r="V3791" s="3" t="s">
        <v>3802</v>
      </c>
      <c r="W3791" s="4">
        <v>8788</v>
      </c>
      <c r="AD3791"/>
      <c r="AE3791"/>
    </row>
    <row r="3792" spans="1:31" x14ac:dyDescent="0.25">
      <c r="A3792" s="28" t="s">
        <v>14223</v>
      </c>
      <c r="B3792" s="1"/>
      <c r="F3792" s="224"/>
      <c r="G3792" s="224"/>
      <c r="H3792" s="224"/>
      <c r="I3792" s="224"/>
      <c r="J3792" s="224"/>
      <c r="K3792" s="224"/>
      <c r="L3792" s="224"/>
      <c r="M3792" s="133"/>
      <c r="V3792" s="3" t="s">
        <v>3803</v>
      </c>
      <c r="W3792" s="4">
        <v>8790</v>
      </c>
      <c r="AD3792"/>
      <c r="AE3792"/>
    </row>
    <row r="3793" spans="1:31" x14ac:dyDescent="0.25">
      <c r="A3793" s="28" t="s">
        <v>14224</v>
      </c>
      <c r="B3793" s="1"/>
      <c r="F3793" s="224"/>
      <c r="G3793" s="224"/>
      <c r="H3793" s="224"/>
      <c r="I3793" s="224"/>
      <c r="J3793" s="224"/>
      <c r="K3793" s="224"/>
      <c r="L3793" s="224"/>
      <c r="M3793" s="133"/>
      <c r="V3793" s="3" t="s">
        <v>3804</v>
      </c>
      <c r="W3793" s="4">
        <v>8790</v>
      </c>
      <c r="AD3793"/>
      <c r="AE3793"/>
    </row>
    <row r="3794" spans="1:31" x14ac:dyDescent="0.25">
      <c r="A3794" s="28" t="s">
        <v>14225</v>
      </c>
      <c r="B3794" s="1"/>
      <c r="F3794" s="224"/>
      <c r="G3794" s="224"/>
      <c r="H3794" s="224"/>
      <c r="I3794" s="224"/>
      <c r="J3794" s="224"/>
      <c r="K3794" s="224"/>
      <c r="L3794" s="224"/>
      <c r="M3794" s="133"/>
      <c r="V3794" s="3" t="s">
        <v>3805</v>
      </c>
      <c r="W3794" s="4">
        <v>8788</v>
      </c>
      <c r="AD3794"/>
      <c r="AE3794"/>
    </row>
    <row r="3795" spans="1:31" x14ac:dyDescent="0.25">
      <c r="A3795" s="28" t="s">
        <v>14226</v>
      </c>
      <c r="B3795" s="1"/>
      <c r="F3795" s="224"/>
      <c r="G3795" s="224"/>
      <c r="H3795" s="224"/>
      <c r="I3795" s="224"/>
      <c r="J3795" s="224"/>
      <c r="K3795" s="224"/>
      <c r="L3795" s="224"/>
      <c r="M3795" s="133"/>
      <c r="V3795" s="3" t="s">
        <v>3806</v>
      </c>
      <c r="W3795" s="4">
        <v>8788</v>
      </c>
      <c r="AD3795"/>
      <c r="AE3795"/>
    </row>
    <row r="3796" spans="1:31" x14ac:dyDescent="0.25">
      <c r="A3796" s="28" t="s">
        <v>14227</v>
      </c>
      <c r="B3796" s="1"/>
      <c r="F3796" s="224"/>
      <c r="G3796" s="224"/>
      <c r="H3796" s="224"/>
      <c r="I3796" s="224"/>
      <c r="J3796" s="224"/>
      <c r="K3796" s="224"/>
      <c r="L3796" s="224"/>
      <c r="M3796" s="133"/>
      <c r="V3796" s="3" t="s">
        <v>3807</v>
      </c>
      <c r="W3796" s="4">
        <v>8790</v>
      </c>
      <c r="AD3796"/>
      <c r="AE3796"/>
    </row>
    <row r="3797" spans="1:31" x14ac:dyDescent="0.25">
      <c r="A3797" s="28" t="s">
        <v>14228</v>
      </c>
      <c r="B3797" s="1"/>
      <c r="F3797" s="224"/>
      <c r="G3797" s="224"/>
      <c r="H3797" s="224"/>
      <c r="I3797" s="224"/>
      <c r="J3797" s="224"/>
      <c r="K3797" s="224"/>
      <c r="L3797" s="224"/>
      <c r="M3797" s="133"/>
      <c r="V3797" s="3" t="s">
        <v>3808</v>
      </c>
      <c r="W3797" s="4">
        <v>8793</v>
      </c>
      <c r="AD3797"/>
      <c r="AE3797"/>
    </row>
    <row r="3798" spans="1:31" x14ac:dyDescent="0.25">
      <c r="A3798" s="28" t="s">
        <v>14229</v>
      </c>
      <c r="B3798" s="1"/>
      <c r="F3798" s="224"/>
      <c r="G3798" s="224"/>
      <c r="H3798" s="224"/>
      <c r="I3798" s="224"/>
      <c r="J3798" s="224"/>
      <c r="K3798" s="224"/>
      <c r="L3798" s="224"/>
      <c r="M3798" s="133"/>
      <c r="V3798" s="3" t="s">
        <v>3809</v>
      </c>
      <c r="W3798" s="4">
        <v>8795</v>
      </c>
      <c r="AD3798"/>
      <c r="AE3798"/>
    </row>
    <row r="3799" spans="1:31" x14ac:dyDescent="0.25">
      <c r="A3799" s="28" t="s">
        <v>14230</v>
      </c>
      <c r="B3799" s="1"/>
      <c r="F3799" s="224"/>
      <c r="G3799" s="224"/>
      <c r="H3799" s="224"/>
      <c r="I3799" s="224"/>
      <c r="J3799" s="224"/>
      <c r="K3799" s="224"/>
      <c r="L3799" s="224"/>
      <c r="M3799" s="133"/>
      <c r="V3799" s="3" t="s">
        <v>3810</v>
      </c>
      <c r="W3799" s="4">
        <v>8798</v>
      </c>
      <c r="AD3799"/>
      <c r="AE3799"/>
    </row>
    <row r="3800" spans="1:31" x14ac:dyDescent="0.25">
      <c r="A3800" s="28" t="s">
        <v>14231</v>
      </c>
      <c r="B3800" s="1"/>
      <c r="F3800" s="224"/>
      <c r="G3800" s="224"/>
      <c r="H3800" s="224"/>
      <c r="I3800" s="224"/>
      <c r="J3800" s="224"/>
      <c r="K3800" s="224"/>
      <c r="L3800" s="224"/>
      <c r="M3800" s="133"/>
      <c r="V3800" s="3" t="s">
        <v>3811</v>
      </c>
      <c r="W3800" s="4">
        <v>8796</v>
      </c>
      <c r="AD3800"/>
      <c r="AE3800"/>
    </row>
    <row r="3801" spans="1:31" x14ac:dyDescent="0.25">
      <c r="A3801" s="28" t="s">
        <v>14232</v>
      </c>
      <c r="B3801" s="1"/>
      <c r="F3801" s="224"/>
      <c r="G3801" s="224"/>
      <c r="H3801" s="224"/>
      <c r="I3801" s="224"/>
      <c r="J3801" s="224"/>
      <c r="K3801" s="224"/>
      <c r="L3801" s="224"/>
      <c r="M3801" s="133"/>
      <c r="V3801" s="3" t="s">
        <v>3812</v>
      </c>
      <c r="W3801" s="4">
        <v>8794</v>
      </c>
      <c r="AD3801"/>
      <c r="AE3801"/>
    </row>
    <row r="3802" spans="1:31" x14ac:dyDescent="0.25">
      <c r="A3802" s="28" t="s">
        <v>14233</v>
      </c>
      <c r="B3802" s="1"/>
      <c r="F3802" s="224"/>
      <c r="G3802" s="224"/>
      <c r="H3802" s="224"/>
      <c r="I3802" s="224"/>
      <c r="J3802" s="224"/>
      <c r="K3802" s="224"/>
      <c r="L3802" s="224"/>
      <c r="M3802" s="133"/>
      <c r="V3802" s="3" t="s">
        <v>3813</v>
      </c>
      <c r="W3802" s="4">
        <v>8794</v>
      </c>
      <c r="AD3802"/>
      <c r="AE3802"/>
    </row>
    <row r="3803" spans="1:31" x14ac:dyDescent="0.25">
      <c r="A3803" s="28" t="s">
        <v>14234</v>
      </c>
      <c r="B3803" s="1"/>
      <c r="F3803" s="224"/>
      <c r="G3803" s="224"/>
      <c r="H3803" s="224"/>
      <c r="I3803" s="224"/>
      <c r="J3803" s="224"/>
      <c r="K3803" s="224"/>
      <c r="L3803" s="224"/>
      <c r="M3803" s="133"/>
      <c r="V3803" s="3" t="s">
        <v>3814</v>
      </c>
      <c r="W3803" s="4">
        <v>8786</v>
      </c>
      <c r="AD3803"/>
      <c r="AE3803"/>
    </row>
    <row r="3804" spans="1:31" x14ac:dyDescent="0.25">
      <c r="A3804" s="28" t="s">
        <v>14235</v>
      </c>
      <c r="B3804" s="1"/>
      <c r="F3804" s="224"/>
      <c r="G3804" s="224"/>
      <c r="H3804" s="224"/>
      <c r="I3804" s="224"/>
      <c r="J3804" s="224"/>
      <c r="K3804" s="224"/>
      <c r="L3804" s="224"/>
      <c r="M3804" s="133"/>
      <c r="V3804" s="3" t="s">
        <v>3815</v>
      </c>
      <c r="W3804" s="4">
        <v>8787</v>
      </c>
      <c r="AD3804"/>
      <c r="AE3804"/>
    </row>
    <row r="3805" spans="1:31" x14ac:dyDescent="0.25">
      <c r="A3805" s="28" t="s">
        <v>14236</v>
      </c>
      <c r="B3805" s="1"/>
      <c r="F3805" s="224"/>
      <c r="G3805" s="224"/>
      <c r="H3805" s="224"/>
      <c r="I3805" s="224"/>
      <c r="J3805" s="224"/>
      <c r="K3805" s="224"/>
      <c r="L3805" s="224"/>
      <c r="M3805" s="133"/>
      <c r="V3805" s="3" t="s">
        <v>3816</v>
      </c>
      <c r="W3805" s="4">
        <v>8789</v>
      </c>
      <c r="AD3805"/>
      <c r="AE3805"/>
    </row>
    <row r="3806" spans="1:31" x14ac:dyDescent="0.25">
      <c r="A3806" s="28" t="s">
        <v>14237</v>
      </c>
      <c r="B3806" s="1"/>
      <c r="F3806" s="224"/>
      <c r="G3806" s="224"/>
      <c r="H3806" s="224"/>
      <c r="I3806" s="224"/>
      <c r="J3806" s="224"/>
      <c r="K3806" s="224"/>
      <c r="L3806" s="224"/>
      <c r="M3806" s="133"/>
      <c r="V3806" s="3" t="s">
        <v>3817</v>
      </c>
      <c r="W3806" s="4">
        <v>8789</v>
      </c>
      <c r="AD3806"/>
      <c r="AE3806"/>
    </row>
    <row r="3807" spans="1:31" x14ac:dyDescent="0.25">
      <c r="A3807" s="28" t="s">
        <v>14238</v>
      </c>
      <c r="B3807" s="1"/>
      <c r="F3807" s="224"/>
      <c r="G3807" s="224"/>
      <c r="H3807" s="224"/>
      <c r="I3807" s="224"/>
      <c r="J3807" s="224"/>
      <c r="K3807" s="224"/>
      <c r="L3807" s="224"/>
      <c r="M3807" s="133"/>
      <c r="V3807" s="3" t="s">
        <v>3818</v>
      </c>
      <c r="W3807" s="4">
        <v>8787</v>
      </c>
      <c r="AD3807"/>
      <c r="AE3807"/>
    </row>
    <row r="3808" spans="1:31" x14ac:dyDescent="0.25">
      <c r="A3808" s="28" t="s">
        <v>14239</v>
      </c>
      <c r="B3808" s="1"/>
      <c r="F3808" s="224"/>
      <c r="G3808" s="224"/>
      <c r="H3808" s="224"/>
      <c r="I3808" s="224"/>
      <c r="J3808" s="224"/>
      <c r="K3808" s="224"/>
      <c r="L3808" s="224"/>
      <c r="M3808" s="133"/>
      <c r="V3808" s="3" t="s">
        <v>3819</v>
      </c>
      <c r="W3808" s="4">
        <v>8786</v>
      </c>
      <c r="AD3808"/>
      <c r="AE3808"/>
    </row>
    <row r="3809" spans="1:31" x14ac:dyDescent="0.25">
      <c r="A3809" s="28" t="s">
        <v>14240</v>
      </c>
      <c r="B3809" s="1"/>
      <c r="F3809" s="224"/>
      <c r="G3809" s="224"/>
      <c r="H3809" s="224"/>
      <c r="I3809" s="224"/>
      <c r="J3809" s="224"/>
      <c r="K3809" s="224"/>
      <c r="L3809" s="224"/>
      <c r="M3809" s="133"/>
      <c r="V3809" s="3" t="s">
        <v>3820</v>
      </c>
      <c r="W3809" s="4">
        <v>8786</v>
      </c>
      <c r="AD3809"/>
      <c r="AE3809"/>
    </row>
    <row r="3810" spans="1:31" x14ac:dyDescent="0.25">
      <c r="A3810" s="28" t="s">
        <v>14241</v>
      </c>
      <c r="B3810" s="1"/>
      <c r="F3810" s="224"/>
      <c r="G3810" s="224"/>
      <c r="H3810" s="224"/>
      <c r="I3810" s="224"/>
      <c r="J3810" s="224"/>
      <c r="K3810" s="224"/>
      <c r="L3810" s="224"/>
      <c r="M3810" s="133"/>
      <c r="V3810" s="3" t="s">
        <v>3821</v>
      </c>
      <c r="W3810" s="4">
        <v>8778</v>
      </c>
      <c r="AD3810"/>
      <c r="AE3810"/>
    </row>
    <row r="3811" spans="1:31" x14ac:dyDescent="0.25">
      <c r="A3811" s="28" t="s">
        <v>14242</v>
      </c>
      <c r="B3811" s="1"/>
      <c r="F3811" s="224"/>
      <c r="G3811" s="224"/>
      <c r="H3811" s="224"/>
      <c r="I3811" s="224"/>
      <c r="J3811" s="224"/>
      <c r="K3811" s="224"/>
      <c r="L3811" s="224"/>
      <c r="M3811" s="133"/>
      <c r="V3811" s="3" t="s">
        <v>3822</v>
      </c>
      <c r="W3811" s="4">
        <v>8778</v>
      </c>
      <c r="AD3811"/>
      <c r="AE3811"/>
    </row>
    <row r="3812" spans="1:31" x14ac:dyDescent="0.25">
      <c r="A3812" s="28" t="s">
        <v>14243</v>
      </c>
      <c r="B3812" s="1"/>
      <c r="F3812" s="224"/>
      <c r="G3812" s="224"/>
      <c r="H3812" s="224"/>
      <c r="I3812" s="224"/>
      <c r="J3812" s="224"/>
      <c r="K3812" s="224"/>
      <c r="L3812" s="224"/>
      <c r="M3812" s="133"/>
      <c r="V3812" s="3" t="s">
        <v>3823</v>
      </c>
      <c r="W3812" s="4">
        <v>8779</v>
      </c>
      <c r="AD3812"/>
      <c r="AE3812"/>
    </row>
    <row r="3813" spans="1:31" x14ac:dyDescent="0.25">
      <c r="A3813" s="28" t="s">
        <v>14244</v>
      </c>
      <c r="B3813" s="1"/>
      <c r="F3813" s="224"/>
      <c r="G3813" s="224"/>
      <c r="H3813" s="224"/>
      <c r="I3813" s="224"/>
      <c r="J3813" s="224"/>
      <c r="K3813" s="224"/>
      <c r="L3813" s="224"/>
      <c r="M3813" s="133"/>
      <c r="V3813" s="3" t="s">
        <v>3824</v>
      </c>
      <c r="W3813" s="4">
        <v>8781</v>
      </c>
      <c r="AD3813"/>
      <c r="AE3813"/>
    </row>
    <row r="3814" spans="1:31" x14ac:dyDescent="0.25">
      <c r="A3814" s="28" t="s">
        <v>14245</v>
      </c>
      <c r="B3814" s="1"/>
      <c r="F3814" s="224"/>
      <c r="G3814" s="224"/>
      <c r="H3814" s="224"/>
      <c r="I3814" s="224"/>
      <c r="J3814" s="224"/>
      <c r="K3814" s="224"/>
      <c r="L3814" s="224"/>
      <c r="M3814" s="133"/>
      <c r="V3814" s="3" t="s">
        <v>3825</v>
      </c>
      <c r="W3814" s="4">
        <v>8781</v>
      </c>
      <c r="AD3814"/>
      <c r="AE3814"/>
    </row>
    <row r="3815" spans="1:31" x14ac:dyDescent="0.25">
      <c r="A3815" s="28" t="s">
        <v>14246</v>
      </c>
      <c r="B3815" s="1"/>
      <c r="F3815" s="224"/>
      <c r="G3815" s="224"/>
      <c r="H3815" s="224"/>
      <c r="I3815" s="224"/>
      <c r="J3815" s="224"/>
      <c r="K3815" s="224"/>
      <c r="L3815" s="224"/>
      <c r="M3815" s="133"/>
      <c r="V3815" s="3" t="s">
        <v>3826</v>
      </c>
      <c r="W3815" s="4">
        <v>8787</v>
      </c>
      <c r="AD3815"/>
      <c r="AE3815"/>
    </row>
    <row r="3816" spans="1:31" x14ac:dyDescent="0.25">
      <c r="A3816" s="28" t="s">
        <v>14247</v>
      </c>
      <c r="B3816" s="1"/>
      <c r="F3816" s="224"/>
      <c r="G3816" s="224"/>
      <c r="H3816" s="224"/>
      <c r="I3816" s="224"/>
      <c r="J3816" s="224"/>
      <c r="K3816" s="224"/>
      <c r="L3816" s="224"/>
      <c r="M3816" s="133"/>
      <c r="V3816" s="3" t="s">
        <v>3827</v>
      </c>
      <c r="W3816" s="4">
        <v>8787</v>
      </c>
      <c r="AD3816"/>
      <c r="AE3816"/>
    </row>
    <row r="3817" spans="1:31" x14ac:dyDescent="0.25">
      <c r="A3817" s="28" t="s">
        <v>14248</v>
      </c>
      <c r="B3817" s="1"/>
      <c r="F3817" s="224"/>
      <c r="G3817" s="224"/>
      <c r="H3817" s="224"/>
      <c r="I3817" s="224"/>
      <c r="J3817" s="224"/>
      <c r="K3817" s="224"/>
      <c r="L3817" s="224"/>
      <c r="M3817" s="133"/>
      <c r="V3817" s="3" t="s">
        <v>3828</v>
      </c>
      <c r="W3817" s="4">
        <v>8791</v>
      </c>
      <c r="AD3817"/>
      <c r="AE3817"/>
    </row>
    <row r="3818" spans="1:31" x14ac:dyDescent="0.25">
      <c r="A3818" s="28" t="s">
        <v>14249</v>
      </c>
      <c r="B3818" s="1"/>
      <c r="F3818" s="224"/>
      <c r="G3818" s="224"/>
      <c r="H3818" s="224"/>
      <c r="I3818" s="224"/>
      <c r="J3818" s="224"/>
      <c r="K3818" s="224"/>
      <c r="L3818" s="224"/>
      <c r="M3818" s="133"/>
      <c r="V3818" s="3" t="s">
        <v>3829</v>
      </c>
      <c r="W3818" s="4">
        <v>8795</v>
      </c>
      <c r="AD3818"/>
      <c r="AE3818"/>
    </row>
    <row r="3819" spans="1:31" x14ac:dyDescent="0.25">
      <c r="A3819" s="28" t="s">
        <v>14250</v>
      </c>
      <c r="B3819" s="1"/>
      <c r="F3819" s="224"/>
      <c r="G3819" s="224"/>
      <c r="H3819" s="224"/>
      <c r="I3819" s="224"/>
      <c r="J3819" s="224"/>
      <c r="K3819" s="224"/>
      <c r="L3819" s="224"/>
      <c r="M3819" s="133"/>
      <c r="V3819" s="3" t="s">
        <v>3830</v>
      </c>
      <c r="W3819" s="4">
        <v>8795</v>
      </c>
      <c r="AD3819"/>
      <c r="AE3819"/>
    </row>
    <row r="3820" spans="1:31" x14ac:dyDescent="0.25">
      <c r="A3820" s="28" t="s">
        <v>14251</v>
      </c>
      <c r="B3820" s="1"/>
      <c r="F3820" s="224"/>
      <c r="G3820" s="224"/>
      <c r="H3820" s="224"/>
      <c r="I3820" s="224"/>
      <c r="J3820" s="224"/>
      <c r="K3820" s="224"/>
      <c r="L3820" s="224"/>
      <c r="M3820" s="133"/>
      <c r="V3820" s="3" t="s">
        <v>3831</v>
      </c>
      <c r="W3820" s="4">
        <v>8797</v>
      </c>
      <c r="AD3820"/>
      <c r="AE3820"/>
    </row>
    <row r="3821" spans="1:31" x14ac:dyDescent="0.25">
      <c r="A3821" s="28" t="s">
        <v>14252</v>
      </c>
      <c r="B3821" s="1"/>
      <c r="F3821" s="224"/>
      <c r="G3821" s="224"/>
      <c r="H3821" s="224"/>
      <c r="I3821" s="224"/>
      <c r="J3821" s="224"/>
      <c r="K3821" s="224"/>
      <c r="L3821" s="224"/>
      <c r="M3821" s="133"/>
      <c r="V3821" s="3" t="s">
        <v>3832</v>
      </c>
      <c r="W3821" s="4">
        <v>8797</v>
      </c>
      <c r="AD3821"/>
      <c r="AE3821"/>
    </row>
    <row r="3822" spans="1:31" x14ac:dyDescent="0.25">
      <c r="A3822" s="28" t="s">
        <v>14253</v>
      </c>
      <c r="B3822" s="1"/>
      <c r="F3822" s="224"/>
      <c r="G3822" s="224"/>
      <c r="H3822" s="224"/>
      <c r="I3822" s="224"/>
      <c r="J3822" s="224"/>
      <c r="K3822" s="224"/>
      <c r="L3822" s="224"/>
      <c r="M3822" s="133"/>
      <c r="V3822" s="3" t="s">
        <v>3833</v>
      </c>
      <c r="W3822" s="4">
        <v>8794</v>
      </c>
      <c r="AD3822"/>
      <c r="AE3822"/>
    </row>
    <row r="3823" spans="1:31" x14ac:dyDescent="0.25">
      <c r="A3823" s="28" t="s">
        <v>14254</v>
      </c>
      <c r="B3823" s="1"/>
      <c r="F3823" s="224"/>
      <c r="G3823" s="224"/>
      <c r="H3823" s="224"/>
      <c r="I3823" s="224"/>
      <c r="J3823" s="224"/>
      <c r="K3823" s="224"/>
      <c r="L3823" s="224"/>
      <c r="M3823" s="133"/>
      <c r="V3823" s="3" t="s">
        <v>3834</v>
      </c>
      <c r="W3823" s="4">
        <v>8794</v>
      </c>
      <c r="AD3823"/>
      <c r="AE3823"/>
    </row>
    <row r="3824" spans="1:31" x14ac:dyDescent="0.25">
      <c r="A3824" s="28" t="s">
        <v>14255</v>
      </c>
      <c r="B3824" s="1"/>
      <c r="F3824" s="224"/>
      <c r="G3824" s="224"/>
      <c r="H3824" s="224"/>
      <c r="I3824" s="224"/>
      <c r="J3824" s="224"/>
      <c r="K3824" s="224"/>
      <c r="L3824" s="224"/>
      <c r="M3824" s="133"/>
      <c r="V3824" s="3" t="s">
        <v>3835</v>
      </c>
      <c r="W3824" s="4">
        <v>8800</v>
      </c>
      <c r="AD3824"/>
      <c r="AE3824"/>
    </row>
    <row r="3825" spans="1:31" x14ac:dyDescent="0.25">
      <c r="A3825" s="28" t="s">
        <v>14256</v>
      </c>
      <c r="B3825" s="1"/>
      <c r="F3825" s="224"/>
      <c r="G3825" s="224"/>
      <c r="H3825" s="224"/>
      <c r="I3825" s="224"/>
      <c r="J3825" s="224"/>
      <c r="K3825" s="224"/>
      <c r="L3825" s="224"/>
      <c r="M3825" s="133"/>
      <c r="V3825" s="3" t="s">
        <v>3836</v>
      </c>
      <c r="W3825" s="4">
        <v>8803</v>
      </c>
      <c r="AD3825"/>
      <c r="AE3825"/>
    </row>
    <row r="3826" spans="1:31" x14ac:dyDescent="0.25">
      <c r="A3826" s="28" t="s">
        <v>14257</v>
      </c>
      <c r="B3826" s="1"/>
      <c r="F3826" s="224"/>
      <c r="G3826" s="224"/>
      <c r="H3826" s="224"/>
      <c r="I3826" s="224"/>
      <c r="J3826" s="224"/>
      <c r="K3826" s="224"/>
      <c r="L3826" s="224"/>
      <c r="M3826" s="133"/>
      <c r="V3826" s="3" t="s">
        <v>3837</v>
      </c>
      <c r="W3826" s="4">
        <v>8803</v>
      </c>
      <c r="AD3826"/>
      <c r="AE3826"/>
    </row>
    <row r="3827" spans="1:31" x14ac:dyDescent="0.25">
      <c r="A3827" s="28" t="s">
        <v>14258</v>
      </c>
      <c r="B3827" s="1"/>
      <c r="F3827" s="224"/>
      <c r="G3827" s="224"/>
      <c r="H3827" s="224"/>
      <c r="I3827" s="224"/>
      <c r="J3827" s="224"/>
      <c r="K3827" s="224"/>
      <c r="L3827" s="224"/>
      <c r="M3827" s="133"/>
      <c r="V3827" s="3" t="s">
        <v>3838</v>
      </c>
      <c r="W3827" s="4">
        <v>8801</v>
      </c>
      <c r="AD3827"/>
      <c r="AE3827"/>
    </row>
    <row r="3828" spans="1:31" x14ac:dyDescent="0.25">
      <c r="A3828" s="28" t="s">
        <v>14259</v>
      </c>
      <c r="B3828" s="1"/>
      <c r="F3828" s="224"/>
      <c r="G3828" s="224"/>
      <c r="H3828" s="224"/>
      <c r="I3828" s="224"/>
      <c r="J3828" s="224"/>
      <c r="K3828" s="224"/>
      <c r="L3828" s="224"/>
      <c r="M3828" s="133"/>
      <c r="V3828" s="3" t="s">
        <v>3839</v>
      </c>
      <c r="W3828" s="4">
        <v>8803</v>
      </c>
      <c r="AD3828"/>
      <c r="AE3828"/>
    </row>
    <row r="3829" spans="1:31" x14ac:dyDescent="0.25">
      <c r="A3829" s="28" t="s">
        <v>14260</v>
      </c>
      <c r="B3829" s="1"/>
      <c r="F3829" s="224"/>
      <c r="G3829" s="224"/>
      <c r="H3829" s="224"/>
      <c r="I3829" s="224"/>
      <c r="J3829" s="224"/>
      <c r="K3829" s="224"/>
      <c r="L3829" s="224"/>
      <c r="M3829" s="133"/>
      <c r="V3829" s="3" t="s">
        <v>3840</v>
      </c>
      <c r="W3829" s="4">
        <v>8801</v>
      </c>
      <c r="AD3829"/>
      <c r="AE3829"/>
    </row>
    <row r="3830" spans="1:31" x14ac:dyDescent="0.25">
      <c r="A3830" s="28" t="s">
        <v>14261</v>
      </c>
      <c r="B3830" s="1"/>
      <c r="F3830" s="224"/>
      <c r="G3830" s="224"/>
      <c r="H3830" s="224"/>
      <c r="I3830" s="224"/>
      <c r="J3830" s="224"/>
      <c r="K3830" s="224"/>
      <c r="L3830" s="224"/>
      <c r="M3830" s="133"/>
      <c r="V3830" s="3" t="s">
        <v>3841</v>
      </c>
      <c r="W3830" s="4">
        <v>8801</v>
      </c>
      <c r="AD3830"/>
      <c r="AE3830"/>
    </row>
    <row r="3831" spans="1:31" x14ac:dyDescent="0.25">
      <c r="A3831" s="28" t="s">
        <v>14262</v>
      </c>
      <c r="B3831" s="1"/>
      <c r="F3831" s="224"/>
      <c r="G3831" s="224"/>
      <c r="H3831" s="224"/>
      <c r="I3831" s="224"/>
      <c r="J3831" s="224"/>
      <c r="K3831" s="224"/>
      <c r="L3831" s="224"/>
      <c r="M3831" s="133"/>
      <c r="V3831" s="3" t="s">
        <v>3842</v>
      </c>
      <c r="W3831" s="4">
        <v>8798</v>
      </c>
      <c r="AD3831"/>
      <c r="AE3831"/>
    </row>
    <row r="3832" spans="1:31" x14ac:dyDescent="0.25">
      <c r="A3832" s="28" t="s">
        <v>14263</v>
      </c>
      <c r="B3832" s="1"/>
      <c r="F3832" s="224"/>
      <c r="G3832" s="224"/>
      <c r="H3832" s="224"/>
      <c r="I3832" s="224"/>
      <c r="J3832" s="224"/>
      <c r="K3832" s="224"/>
      <c r="L3832" s="224"/>
      <c r="M3832" s="133"/>
      <c r="V3832" s="3" t="s">
        <v>3843</v>
      </c>
      <c r="W3832" s="4">
        <v>8800</v>
      </c>
      <c r="AD3832"/>
      <c r="AE3832"/>
    </row>
    <row r="3833" spans="1:31" x14ac:dyDescent="0.25">
      <c r="A3833" s="28" t="s">
        <v>14264</v>
      </c>
      <c r="B3833" s="1"/>
      <c r="F3833" s="224"/>
      <c r="G3833" s="224"/>
      <c r="H3833" s="224"/>
      <c r="I3833" s="224"/>
      <c r="J3833" s="224"/>
      <c r="K3833" s="224"/>
      <c r="L3833" s="224"/>
      <c r="M3833" s="133"/>
      <c r="V3833" s="3" t="s">
        <v>3844</v>
      </c>
      <c r="W3833" s="4">
        <v>8798</v>
      </c>
      <c r="AD3833"/>
      <c r="AE3833"/>
    </row>
    <row r="3834" spans="1:31" x14ac:dyDescent="0.25">
      <c r="A3834" s="28" t="s">
        <v>14265</v>
      </c>
      <c r="B3834" s="1"/>
      <c r="F3834" s="224"/>
      <c r="G3834" s="224"/>
      <c r="H3834" s="224"/>
      <c r="I3834" s="224"/>
      <c r="J3834" s="224"/>
      <c r="K3834" s="224"/>
      <c r="L3834" s="224"/>
      <c r="M3834" s="133"/>
      <c r="V3834" s="3" t="s">
        <v>3845</v>
      </c>
      <c r="W3834" s="4">
        <v>8795</v>
      </c>
      <c r="AD3834"/>
      <c r="AE3834"/>
    </row>
    <row r="3835" spans="1:31" x14ac:dyDescent="0.25">
      <c r="A3835" s="28" t="s">
        <v>14266</v>
      </c>
      <c r="B3835" s="1"/>
      <c r="F3835" s="224"/>
      <c r="G3835" s="224"/>
      <c r="H3835" s="224"/>
      <c r="I3835" s="224"/>
      <c r="J3835" s="224"/>
      <c r="K3835" s="224"/>
      <c r="L3835" s="224"/>
      <c r="M3835" s="133"/>
      <c r="V3835" s="3" t="s">
        <v>3846</v>
      </c>
      <c r="W3835" s="4">
        <v>8795</v>
      </c>
      <c r="AD3835"/>
      <c r="AE3835"/>
    </row>
    <row r="3836" spans="1:31" x14ac:dyDescent="0.25">
      <c r="A3836" s="28" t="s">
        <v>14267</v>
      </c>
      <c r="B3836" s="1"/>
      <c r="F3836" s="224"/>
      <c r="G3836" s="224"/>
      <c r="H3836" s="224"/>
      <c r="I3836" s="224"/>
      <c r="J3836" s="224"/>
      <c r="K3836" s="224"/>
      <c r="L3836" s="224"/>
      <c r="M3836" s="133"/>
      <c r="V3836" s="3" t="s">
        <v>3847</v>
      </c>
      <c r="W3836" s="4">
        <v>8793</v>
      </c>
      <c r="AD3836"/>
      <c r="AE3836"/>
    </row>
    <row r="3837" spans="1:31" x14ac:dyDescent="0.25">
      <c r="A3837" s="28" t="s">
        <v>14268</v>
      </c>
      <c r="B3837" s="1"/>
      <c r="F3837" s="224"/>
      <c r="G3837" s="224"/>
      <c r="H3837" s="224"/>
      <c r="I3837" s="224"/>
      <c r="J3837" s="224"/>
      <c r="K3837" s="224"/>
      <c r="L3837" s="224"/>
      <c r="M3837" s="133"/>
      <c r="V3837" s="3" t="s">
        <v>3848</v>
      </c>
      <c r="W3837" s="4">
        <v>8793</v>
      </c>
      <c r="AD3837"/>
      <c r="AE3837"/>
    </row>
    <row r="3838" spans="1:31" x14ac:dyDescent="0.25">
      <c r="A3838" s="28" t="s">
        <v>14269</v>
      </c>
      <c r="B3838" s="1"/>
      <c r="F3838" s="224"/>
      <c r="G3838" s="224"/>
      <c r="H3838" s="224"/>
      <c r="I3838" s="224"/>
      <c r="J3838" s="224"/>
      <c r="K3838" s="224"/>
      <c r="L3838" s="224"/>
      <c r="M3838" s="133"/>
      <c r="V3838" s="3" t="s">
        <v>3849</v>
      </c>
      <c r="W3838" s="4">
        <v>8797</v>
      </c>
      <c r="AD3838"/>
      <c r="AE3838"/>
    </row>
    <row r="3839" spans="1:31" x14ac:dyDescent="0.25">
      <c r="A3839" s="28" t="s">
        <v>14270</v>
      </c>
      <c r="B3839" s="1"/>
      <c r="F3839" s="224"/>
      <c r="G3839" s="224"/>
      <c r="H3839" s="224"/>
      <c r="I3839" s="224"/>
      <c r="J3839" s="224"/>
      <c r="K3839" s="224"/>
      <c r="L3839" s="224"/>
      <c r="M3839" s="133"/>
      <c r="V3839" s="3" t="s">
        <v>3850</v>
      </c>
      <c r="W3839" s="4">
        <v>8799</v>
      </c>
      <c r="AD3839"/>
      <c r="AE3839"/>
    </row>
    <row r="3840" spans="1:31" x14ac:dyDescent="0.25">
      <c r="A3840" s="28" t="s">
        <v>14271</v>
      </c>
      <c r="B3840" s="1"/>
      <c r="F3840" s="224"/>
      <c r="G3840" s="224"/>
      <c r="H3840" s="224"/>
      <c r="I3840" s="224"/>
      <c r="J3840" s="224"/>
      <c r="K3840" s="224"/>
      <c r="L3840" s="224"/>
      <c r="M3840" s="133"/>
      <c r="V3840" s="3" t="s">
        <v>3851</v>
      </c>
      <c r="W3840" s="4">
        <v>8804</v>
      </c>
      <c r="AD3840"/>
      <c r="AE3840"/>
    </row>
    <row r="3841" spans="1:31" x14ac:dyDescent="0.25">
      <c r="A3841" s="28" t="s">
        <v>14272</v>
      </c>
      <c r="B3841" s="1"/>
      <c r="F3841" s="224"/>
      <c r="G3841" s="224"/>
      <c r="H3841" s="224"/>
      <c r="I3841" s="224"/>
      <c r="J3841" s="224"/>
      <c r="K3841" s="224"/>
      <c r="L3841" s="224"/>
      <c r="M3841" s="133"/>
      <c r="V3841" s="3" t="s">
        <v>3852</v>
      </c>
      <c r="W3841" s="4">
        <v>8803</v>
      </c>
      <c r="AD3841"/>
      <c r="AE3841"/>
    </row>
    <row r="3842" spans="1:31" x14ac:dyDescent="0.25">
      <c r="A3842" s="28" t="s">
        <v>14273</v>
      </c>
      <c r="B3842" s="1"/>
      <c r="F3842" s="224"/>
      <c r="G3842" s="224"/>
      <c r="H3842" s="224"/>
      <c r="I3842" s="224"/>
      <c r="J3842" s="224"/>
      <c r="K3842" s="224"/>
      <c r="L3842" s="224"/>
      <c r="M3842" s="133"/>
      <c r="V3842" s="3" t="s">
        <v>3853</v>
      </c>
      <c r="W3842" s="4">
        <v>8812</v>
      </c>
      <c r="AD3842"/>
      <c r="AE3842"/>
    </row>
    <row r="3843" spans="1:31" x14ac:dyDescent="0.25">
      <c r="A3843" s="28" t="s">
        <v>14274</v>
      </c>
      <c r="B3843" s="1"/>
      <c r="F3843" s="224"/>
      <c r="G3843" s="224"/>
      <c r="H3843" s="224"/>
      <c r="I3843" s="224"/>
      <c r="J3843" s="224"/>
      <c r="K3843" s="224"/>
      <c r="L3843" s="224"/>
      <c r="M3843" s="133"/>
      <c r="V3843" s="3" t="s">
        <v>3854</v>
      </c>
      <c r="W3843" s="4">
        <v>8818</v>
      </c>
      <c r="AD3843"/>
      <c r="AE3843"/>
    </row>
    <row r="3844" spans="1:31" x14ac:dyDescent="0.25">
      <c r="A3844" s="28" t="s">
        <v>14275</v>
      </c>
      <c r="B3844" s="1"/>
      <c r="F3844" s="224"/>
      <c r="G3844" s="224"/>
      <c r="H3844" s="224"/>
      <c r="I3844" s="224"/>
      <c r="J3844" s="224"/>
      <c r="K3844" s="224"/>
      <c r="L3844" s="224"/>
      <c r="M3844" s="133"/>
      <c r="V3844" s="3" t="s">
        <v>3855</v>
      </c>
      <c r="W3844" s="4">
        <v>8818</v>
      </c>
      <c r="AD3844"/>
      <c r="AE3844"/>
    </row>
    <row r="3845" spans="1:31" x14ac:dyDescent="0.25">
      <c r="A3845" s="28" t="s">
        <v>14276</v>
      </c>
      <c r="B3845" s="1"/>
      <c r="F3845" s="224"/>
      <c r="G3845" s="224"/>
      <c r="H3845" s="224"/>
      <c r="I3845" s="224"/>
      <c r="J3845" s="224"/>
      <c r="K3845" s="224"/>
      <c r="L3845" s="224"/>
      <c r="M3845" s="133"/>
      <c r="V3845" s="3" t="s">
        <v>3856</v>
      </c>
      <c r="W3845" s="4">
        <v>8826</v>
      </c>
      <c r="AD3845"/>
      <c r="AE3845"/>
    </row>
    <row r="3846" spans="1:31" x14ac:dyDescent="0.25">
      <c r="A3846" s="28" t="s">
        <v>14277</v>
      </c>
      <c r="B3846" s="1"/>
      <c r="F3846" s="224"/>
      <c r="G3846" s="224"/>
      <c r="H3846" s="224"/>
      <c r="I3846" s="224"/>
      <c r="J3846" s="224"/>
      <c r="K3846" s="224"/>
      <c r="L3846" s="224"/>
      <c r="M3846" s="133"/>
      <c r="V3846" s="3" t="s">
        <v>3857</v>
      </c>
      <c r="W3846" s="4">
        <v>8830</v>
      </c>
      <c r="AD3846"/>
      <c r="AE3846"/>
    </row>
    <row r="3847" spans="1:31" x14ac:dyDescent="0.25">
      <c r="A3847" s="28" t="s">
        <v>14278</v>
      </c>
      <c r="B3847" s="1"/>
      <c r="F3847" s="224"/>
      <c r="G3847" s="224"/>
      <c r="H3847" s="224"/>
      <c r="I3847" s="224"/>
      <c r="J3847" s="224"/>
      <c r="K3847" s="224"/>
      <c r="L3847" s="224"/>
      <c r="M3847" s="133"/>
      <c r="V3847" s="3" t="s">
        <v>3858</v>
      </c>
      <c r="W3847" s="4">
        <v>8833</v>
      </c>
      <c r="AD3847"/>
      <c r="AE3847"/>
    </row>
    <row r="3848" spans="1:31" x14ac:dyDescent="0.25">
      <c r="A3848" s="28" t="s">
        <v>14279</v>
      </c>
      <c r="B3848" s="1"/>
      <c r="F3848" s="224"/>
      <c r="G3848" s="224"/>
      <c r="H3848" s="224"/>
      <c r="I3848" s="224"/>
      <c r="J3848" s="224"/>
      <c r="K3848" s="224"/>
      <c r="L3848" s="224"/>
      <c r="M3848" s="133"/>
      <c r="V3848" s="3" t="s">
        <v>3859</v>
      </c>
      <c r="W3848" s="4">
        <v>8833</v>
      </c>
      <c r="AD3848"/>
      <c r="AE3848"/>
    </row>
    <row r="3849" spans="1:31" x14ac:dyDescent="0.25">
      <c r="A3849" s="28" t="s">
        <v>14280</v>
      </c>
      <c r="B3849" s="1"/>
      <c r="F3849" s="224"/>
      <c r="G3849" s="224"/>
      <c r="H3849" s="224"/>
      <c r="I3849" s="224"/>
      <c r="J3849" s="224"/>
      <c r="K3849" s="224"/>
      <c r="L3849" s="224"/>
      <c r="M3849" s="133"/>
      <c r="V3849" s="3" t="s">
        <v>3860</v>
      </c>
      <c r="W3849" s="4">
        <v>8836</v>
      </c>
      <c r="AD3849"/>
      <c r="AE3849"/>
    </row>
    <row r="3850" spans="1:31" x14ac:dyDescent="0.25">
      <c r="A3850" s="28" t="s">
        <v>14281</v>
      </c>
      <c r="B3850" s="1"/>
      <c r="F3850" s="224"/>
      <c r="G3850" s="224"/>
      <c r="H3850" s="224"/>
      <c r="I3850" s="224"/>
      <c r="J3850" s="224"/>
      <c r="K3850" s="224"/>
      <c r="L3850" s="224"/>
      <c r="M3850" s="133"/>
      <c r="V3850" s="3" t="s">
        <v>3861</v>
      </c>
      <c r="W3850" s="4">
        <v>8834</v>
      </c>
      <c r="AD3850"/>
      <c r="AE3850"/>
    </row>
    <row r="3851" spans="1:31" x14ac:dyDescent="0.25">
      <c r="A3851" s="28" t="s">
        <v>14282</v>
      </c>
      <c r="B3851" s="1"/>
      <c r="F3851" s="224"/>
      <c r="G3851" s="224"/>
      <c r="H3851" s="224"/>
      <c r="I3851" s="224"/>
      <c r="J3851" s="224"/>
      <c r="K3851" s="224"/>
      <c r="L3851" s="224"/>
      <c r="M3851" s="133"/>
      <c r="V3851" s="3" t="s">
        <v>3862</v>
      </c>
      <c r="W3851" s="4">
        <v>8834</v>
      </c>
      <c r="AD3851"/>
      <c r="AE3851"/>
    </row>
    <row r="3852" spans="1:31" x14ac:dyDescent="0.25">
      <c r="A3852" s="28" t="s">
        <v>14283</v>
      </c>
      <c r="B3852" s="1"/>
      <c r="F3852" s="224"/>
      <c r="G3852" s="224"/>
      <c r="H3852" s="224"/>
      <c r="I3852" s="224"/>
      <c r="J3852" s="224"/>
      <c r="K3852" s="224"/>
      <c r="L3852" s="224"/>
      <c r="M3852" s="133"/>
      <c r="V3852" s="3" t="s">
        <v>3863</v>
      </c>
      <c r="W3852" s="4">
        <v>8842</v>
      </c>
      <c r="AD3852"/>
      <c r="AE3852"/>
    </row>
    <row r="3853" spans="1:31" x14ac:dyDescent="0.25">
      <c r="A3853" s="28" t="s">
        <v>14284</v>
      </c>
      <c r="B3853" s="1"/>
      <c r="F3853" s="224"/>
      <c r="G3853" s="224"/>
      <c r="H3853" s="224"/>
      <c r="I3853" s="224"/>
      <c r="J3853" s="224"/>
      <c r="K3853" s="224"/>
      <c r="L3853" s="224"/>
      <c r="M3853" s="133"/>
      <c r="V3853" s="3" t="s">
        <v>3864</v>
      </c>
      <c r="W3853" s="4">
        <v>8842</v>
      </c>
      <c r="AD3853"/>
      <c r="AE3853"/>
    </row>
    <row r="3854" spans="1:31" x14ac:dyDescent="0.25">
      <c r="A3854" s="28" t="s">
        <v>14285</v>
      </c>
      <c r="B3854" s="1"/>
      <c r="F3854" s="224"/>
      <c r="G3854" s="224"/>
      <c r="H3854" s="224"/>
      <c r="I3854" s="224"/>
      <c r="J3854" s="224"/>
      <c r="K3854" s="224"/>
      <c r="L3854" s="224"/>
      <c r="M3854" s="133"/>
      <c r="V3854" s="3" t="s">
        <v>3865</v>
      </c>
      <c r="W3854" s="4">
        <v>8842</v>
      </c>
      <c r="AD3854"/>
      <c r="AE3854"/>
    </row>
    <row r="3855" spans="1:31" x14ac:dyDescent="0.25">
      <c r="A3855" s="28" t="s">
        <v>14286</v>
      </c>
      <c r="B3855" s="1"/>
      <c r="F3855" s="224"/>
      <c r="G3855" s="224"/>
      <c r="H3855" s="224"/>
      <c r="I3855" s="224"/>
      <c r="J3855" s="224"/>
      <c r="K3855" s="224"/>
      <c r="L3855" s="224"/>
      <c r="M3855" s="133"/>
      <c r="V3855" s="3" t="s">
        <v>3866</v>
      </c>
      <c r="W3855" s="4">
        <v>8849</v>
      </c>
      <c r="AD3855"/>
      <c r="AE3855"/>
    </row>
    <row r="3856" spans="1:31" x14ac:dyDescent="0.25">
      <c r="A3856" s="28" t="s">
        <v>14287</v>
      </c>
      <c r="B3856" s="1"/>
      <c r="F3856" s="224"/>
      <c r="G3856" s="224"/>
      <c r="H3856" s="224"/>
      <c r="I3856" s="224"/>
      <c r="J3856" s="224"/>
      <c r="K3856" s="224"/>
      <c r="L3856" s="224"/>
      <c r="M3856" s="133"/>
      <c r="V3856" s="3" t="s">
        <v>3867</v>
      </c>
      <c r="W3856" s="4">
        <v>8850</v>
      </c>
      <c r="AD3856"/>
      <c r="AE3856"/>
    </row>
    <row r="3857" spans="1:31" x14ac:dyDescent="0.25">
      <c r="A3857" s="28" t="s">
        <v>14288</v>
      </c>
      <c r="B3857" s="1"/>
      <c r="F3857" s="224"/>
      <c r="G3857" s="224"/>
      <c r="H3857" s="224"/>
      <c r="I3857" s="224"/>
      <c r="J3857" s="224"/>
      <c r="K3857" s="224"/>
      <c r="L3857" s="224"/>
      <c r="M3857" s="133"/>
      <c r="V3857" s="3" t="s">
        <v>3868</v>
      </c>
      <c r="W3857" s="4">
        <v>8850</v>
      </c>
      <c r="AD3857"/>
      <c r="AE3857"/>
    </row>
    <row r="3858" spans="1:31" x14ac:dyDescent="0.25">
      <c r="A3858" s="28" t="s">
        <v>14289</v>
      </c>
      <c r="B3858" s="1"/>
      <c r="F3858" s="224"/>
      <c r="G3858" s="224"/>
      <c r="H3858" s="224"/>
      <c r="I3858" s="224"/>
      <c r="J3858" s="224"/>
      <c r="K3858" s="224"/>
      <c r="L3858" s="224"/>
      <c r="M3858" s="133"/>
      <c r="V3858" s="3" t="s">
        <v>3869</v>
      </c>
      <c r="W3858" s="4">
        <v>8850</v>
      </c>
      <c r="AD3858"/>
      <c r="AE3858"/>
    </row>
    <row r="3859" spans="1:31" x14ac:dyDescent="0.25">
      <c r="A3859" s="28" t="s">
        <v>14290</v>
      </c>
      <c r="B3859" s="1"/>
      <c r="F3859" s="224"/>
      <c r="G3859" s="224"/>
      <c r="H3859" s="224"/>
      <c r="I3859" s="224"/>
      <c r="J3859" s="224"/>
      <c r="K3859" s="224"/>
      <c r="L3859" s="224"/>
      <c r="M3859" s="133"/>
      <c r="V3859" s="3" t="s">
        <v>3870</v>
      </c>
      <c r="W3859" s="4">
        <v>8853</v>
      </c>
      <c r="AD3859"/>
      <c r="AE3859"/>
    </row>
    <row r="3860" spans="1:31" x14ac:dyDescent="0.25">
      <c r="A3860" s="28" t="s">
        <v>14291</v>
      </c>
      <c r="B3860" s="1"/>
      <c r="F3860" s="224"/>
      <c r="G3860" s="224"/>
      <c r="H3860" s="224"/>
      <c r="I3860" s="224"/>
      <c r="J3860" s="224"/>
      <c r="K3860" s="224"/>
      <c r="L3860" s="224"/>
      <c r="M3860" s="133"/>
      <c r="V3860" s="3" t="s">
        <v>3871</v>
      </c>
      <c r="W3860" s="4">
        <v>8853</v>
      </c>
      <c r="AD3860"/>
      <c r="AE3860"/>
    </row>
    <row r="3861" spans="1:31" x14ac:dyDescent="0.25">
      <c r="A3861" s="28" t="s">
        <v>14292</v>
      </c>
      <c r="B3861" s="1"/>
      <c r="F3861" s="224"/>
      <c r="G3861" s="224"/>
      <c r="H3861" s="224"/>
      <c r="I3861" s="224"/>
      <c r="J3861" s="224"/>
      <c r="K3861" s="224"/>
      <c r="L3861" s="224"/>
      <c r="M3861" s="133"/>
      <c r="V3861" s="3" t="s">
        <v>3872</v>
      </c>
      <c r="W3861" s="4">
        <v>8850</v>
      </c>
      <c r="AD3861"/>
      <c r="AE3861"/>
    </row>
    <row r="3862" spans="1:31" x14ac:dyDescent="0.25">
      <c r="A3862" s="28" t="s">
        <v>14293</v>
      </c>
      <c r="B3862" s="1"/>
      <c r="F3862" s="224"/>
      <c r="G3862" s="224"/>
      <c r="H3862" s="224"/>
      <c r="I3862" s="224"/>
      <c r="J3862" s="224"/>
      <c r="K3862" s="224"/>
      <c r="L3862" s="224"/>
      <c r="M3862" s="133"/>
      <c r="V3862" s="3" t="s">
        <v>3873</v>
      </c>
      <c r="W3862" s="4">
        <v>8850</v>
      </c>
      <c r="AD3862"/>
      <c r="AE3862"/>
    </row>
    <row r="3863" spans="1:31" x14ac:dyDescent="0.25">
      <c r="A3863" s="28" t="s">
        <v>14294</v>
      </c>
      <c r="B3863" s="1"/>
      <c r="F3863" s="224"/>
      <c r="G3863" s="224"/>
      <c r="H3863" s="224"/>
      <c r="I3863" s="224"/>
      <c r="J3863" s="224"/>
      <c r="K3863" s="224"/>
      <c r="L3863" s="224"/>
      <c r="M3863" s="133"/>
      <c r="V3863" s="3" t="s">
        <v>3874</v>
      </c>
      <c r="W3863" s="4">
        <v>8850</v>
      </c>
      <c r="AD3863"/>
      <c r="AE3863"/>
    </row>
    <row r="3864" spans="1:31" x14ac:dyDescent="0.25">
      <c r="A3864" s="28" t="s">
        <v>14295</v>
      </c>
      <c r="B3864" s="1"/>
      <c r="F3864" s="224"/>
      <c r="G3864" s="224"/>
      <c r="H3864" s="224"/>
      <c r="I3864" s="224"/>
      <c r="J3864" s="224"/>
      <c r="K3864" s="224"/>
      <c r="L3864" s="224"/>
      <c r="M3864" s="133"/>
      <c r="V3864" s="3" t="s">
        <v>3875</v>
      </c>
      <c r="W3864" s="4">
        <v>8848</v>
      </c>
      <c r="AD3864"/>
      <c r="AE3864"/>
    </row>
    <row r="3865" spans="1:31" x14ac:dyDescent="0.25">
      <c r="A3865" s="28" t="s">
        <v>14296</v>
      </c>
      <c r="B3865" s="1"/>
      <c r="F3865" s="224"/>
      <c r="G3865" s="224"/>
      <c r="H3865" s="224"/>
      <c r="I3865" s="224"/>
      <c r="J3865" s="224"/>
      <c r="K3865" s="224"/>
      <c r="L3865" s="224"/>
      <c r="M3865" s="133"/>
      <c r="V3865" s="3" t="s">
        <v>3876</v>
      </c>
      <c r="W3865" s="4">
        <v>8848</v>
      </c>
      <c r="AD3865"/>
      <c r="AE3865"/>
    </row>
    <row r="3866" spans="1:31" x14ac:dyDescent="0.25">
      <c r="A3866" s="28" t="s">
        <v>14297</v>
      </c>
      <c r="B3866" s="1"/>
      <c r="F3866" s="224"/>
      <c r="G3866" s="224"/>
      <c r="H3866" s="224"/>
      <c r="I3866" s="224"/>
      <c r="J3866" s="224"/>
      <c r="K3866" s="224"/>
      <c r="L3866" s="224"/>
      <c r="M3866" s="133"/>
      <c r="V3866" s="3" t="s">
        <v>3877</v>
      </c>
      <c r="W3866" s="4">
        <v>8848</v>
      </c>
      <c r="AD3866"/>
      <c r="AE3866"/>
    </row>
    <row r="3867" spans="1:31" x14ac:dyDescent="0.25">
      <c r="A3867" s="28" t="s">
        <v>14298</v>
      </c>
      <c r="B3867" s="1"/>
      <c r="F3867" s="224"/>
      <c r="G3867" s="224"/>
      <c r="H3867" s="224"/>
      <c r="I3867" s="224"/>
      <c r="J3867" s="224"/>
      <c r="K3867" s="224"/>
      <c r="L3867" s="224"/>
      <c r="M3867" s="133"/>
      <c r="V3867" s="3" t="s">
        <v>3878</v>
      </c>
      <c r="W3867" s="4">
        <v>8851</v>
      </c>
      <c r="AD3867"/>
      <c r="AE3867"/>
    </row>
    <row r="3868" spans="1:31" x14ac:dyDescent="0.25">
      <c r="A3868" s="28" t="s">
        <v>14299</v>
      </c>
      <c r="B3868" s="1"/>
      <c r="F3868" s="224"/>
      <c r="G3868" s="224"/>
      <c r="H3868" s="224"/>
      <c r="I3868" s="224"/>
      <c r="J3868" s="224"/>
      <c r="K3868" s="224"/>
      <c r="L3868" s="224"/>
      <c r="M3868" s="133"/>
      <c r="V3868" s="3" t="s">
        <v>3879</v>
      </c>
      <c r="W3868" s="4">
        <v>8851</v>
      </c>
      <c r="AD3868"/>
      <c r="AE3868"/>
    </row>
    <row r="3869" spans="1:31" x14ac:dyDescent="0.25">
      <c r="A3869" s="28" t="s">
        <v>14300</v>
      </c>
      <c r="B3869" s="1"/>
      <c r="F3869" s="224"/>
      <c r="G3869" s="224"/>
      <c r="H3869" s="224"/>
      <c r="I3869" s="224"/>
      <c r="J3869" s="224"/>
      <c r="K3869" s="224"/>
      <c r="L3869" s="224"/>
      <c r="M3869" s="133"/>
      <c r="V3869" s="3" t="s">
        <v>3880</v>
      </c>
      <c r="W3869" s="4">
        <v>8850</v>
      </c>
      <c r="AD3869"/>
      <c r="AE3869"/>
    </row>
    <row r="3870" spans="1:31" x14ac:dyDescent="0.25">
      <c r="A3870" s="28" t="s">
        <v>14301</v>
      </c>
      <c r="B3870" s="1"/>
      <c r="F3870" s="224"/>
      <c r="G3870" s="224"/>
      <c r="H3870" s="224"/>
      <c r="I3870" s="224"/>
      <c r="J3870" s="224"/>
      <c r="K3870" s="224"/>
      <c r="L3870" s="224"/>
      <c r="M3870" s="133"/>
      <c r="V3870" s="3" t="s">
        <v>3881</v>
      </c>
      <c r="W3870" s="4">
        <v>8850</v>
      </c>
      <c r="AD3870"/>
      <c r="AE3870"/>
    </row>
    <row r="3871" spans="1:31" x14ac:dyDescent="0.25">
      <c r="A3871" s="28" t="s">
        <v>14302</v>
      </c>
      <c r="B3871" s="1"/>
      <c r="F3871" s="224"/>
      <c r="G3871" s="224"/>
      <c r="H3871" s="224"/>
      <c r="I3871" s="224"/>
      <c r="J3871" s="224"/>
      <c r="K3871" s="224"/>
      <c r="L3871" s="224"/>
      <c r="M3871" s="133"/>
      <c r="V3871" s="3" t="s">
        <v>3882</v>
      </c>
      <c r="W3871" s="4">
        <v>8852</v>
      </c>
      <c r="AD3871"/>
      <c r="AE3871"/>
    </row>
    <row r="3872" spans="1:31" x14ac:dyDescent="0.25">
      <c r="A3872" s="28" t="s">
        <v>14303</v>
      </c>
      <c r="B3872" s="1"/>
      <c r="F3872" s="224"/>
      <c r="G3872" s="224"/>
      <c r="H3872" s="224"/>
      <c r="I3872" s="224"/>
      <c r="J3872" s="224"/>
      <c r="K3872" s="224"/>
      <c r="L3872" s="224"/>
      <c r="M3872" s="133"/>
      <c r="V3872" s="3" t="s">
        <v>3883</v>
      </c>
      <c r="W3872" s="4">
        <v>8852</v>
      </c>
      <c r="AD3872"/>
      <c r="AE3872"/>
    </row>
    <row r="3873" spans="1:31" x14ac:dyDescent="0.25">
      <c r="A3873" s="28" t="s">
        <v>14304</v>
      </c>
      <c r="B3873" s="1"/>
      <c r="F3873" s="224"/>
      <c r="G3873" s="224"/>
      <c r="H3873" s="224"/>
      <c r="I3873" s="224"/>
      <c r="J3873" s="224"/>
      <c r="K3873" s="224"/>
      <c r="L3873" s="224"/>
      <c r="M3873" s="133"/>
      <c r="V3873" s="3" t="s">
        <v>3884</v>
      </c>
      <c r="W3873" s="4">
        <v>8856</v>
      </c>
      <c r="AD3873"/>
      <c r="AE3873"/>
    </row>
    <row r="3874" spans="1:31" x14ac:dyDescent="0.25">
      <c r="A3874" s="28" t="s">
        <v>14305</v>
      </c>
      <c r="B3874" s="1"/>
      <c r="F3874" s="224"/>
      <c r="G3874" s="224"/>
      <c r="H3874" s="224"/>
      <c r="I3874" s="224"/>
      <c r="J3874" s="224"/>
      <c r="K3874" s="224"/>
      <c r="L3874" s="224"/>
      <c r="M3874" s="133"/>
      <c r="V3874" s="3" t="s">
        <v>3885</v>
      </c>
      <c r="W3874" s="4">
        <v>8857</v>
      </c>
      <c r="AD3874"/>
      <c r="AE3874"/>
    </row>
    <row r="3875" spans="1:31" x14ac:dyDescent="0.25">
      <c r="A3875" s="28" t="s">
        <v>14306</v>
      </c>
      <c r="B3875" s="1"/>
      <c r="F3875" s="224"/>
      <c r="G3875" s="224"/>
      <c r="H3875" s="224"/>
      <c r="I3875" s="224"/>
      <c r="J3875" s="224"/>
      <c r="K3875" s="224"/>
      <c r="L3875" s="224"/>
      <c r="M3875" s="133"/>
      <c r="V3875" s="3" t="s">
        <v>3886</v>
      </c>
      <c r="W3875" s="4">
        <v>8858</v>
      </c>
      <c r="AD3875"/>
      <c r="AE3875"/>
    </row>
    <row r="3876" spans="1:31" x14ac:dyDescent="0.25">
      <c r="A3876" s="28" t="s">
        <v>14307</v>
      </c>
      <c r="B3876" s="1"/>
      <c r="F3876" s="224"/>
      <c r="G3876" s="224"/>
      <c r="H3876" s="224"/>
      <c r="I3876" s="224"/>
      <c r="J3876" s="224"/>
      <c r="K3876" s="224"/>
      <c r="L3876" s="224"/>
      <c r="M3876" s="133"/>
      <c r="V3876" s="3" t="s">
        <v>3887</v>
      </c>
      <c r="W3876" s="4">
        <v>8861</v>
      </c>
      <c r="AD3876"/>
      <c r="AE3876"/>
    </row>
    <row r="3877" spans="1:31" x14ac:dyDescent="0.25">
      <c r="A3877" s="28" t="s">
        <v>14308</v>
      </c>
      <c r="B3877" s="1"/>
      <c r="F3877" s="224"/>
      <c r="G3877" s="224"/>
      <c r="H3877" s="224"/>
      <c r="I3877" s="224"/>
      <c r="J3877" s="224"/>
      <c r="K3877" s="224"/>
      <c r="L3877" s="224"/>
      <c r="M3877" s="133"/>
      <c r="V3877" s="3" t="s">
        <v>3888</v>
      </c>
      <c r="W3877" s="4">
        <v>8860</v>
      </c>
      <c r="AD3877"/>
      <c r="AE3877"/>
    </row>
    <row r="3878" spans="1:31" x14ac:dyDescent="0.25">
      <c r="A3878" s="28" t="s">
        <v>14309</v>
      </c>
      <c r="B3878" s="1"/>
      <c r="F3878" s="224"/>
      <c r="G3878" s="224"/>
      <c r="H3878" s="224"/>
      <c r="I3878" s="224"/>
      <c r="J3878" s="224"/>
      <c r="K3878" s="224"/>
      <c r="L3878" s="224"/>
      <c r="M3878" s="133"/>
      <c r="V3878" s="3" t="s">
        <v>3889</v>
      </c>
      <c r="W3878" s="4">
        <v>8860</v>
      </c>
      <c r="AD3878"/>
      <c r="AE3878"/>
    </row>
    <row r="3879" spans="1:31" x14ac:dyDescent="0.25">
      <c r="A3879" s="28" t="s">
        <v>14310</v>
      </c>
      <c r="B3879" s="1"/>
      <c r="F3879" s="224"/>
      <c r="G3879" s="224"/>
      <c r="H3879" s="224"/>
      <c r="I3879" s="224"/>
      <c r="J3879" s="224"/>
      <c r="K3879" s="224"/>
      <c r="L3879" s="224"/>
      <c r="M3879" s="133"/>
      <c r="V3879" s="3" t="s">
        <v>3890</v>
      </c>
      <c r="W3879" s="4">
        <v>8860</v>
      </c>
      <c r="AD3879"/>
      <c r="AE3879"/>
    </row>
    <row r="3880" spans="1:31" x14ac:dyDescent="0.25">
      <c r="A3880" s="28" t="s">
        <v>14311</v>
      </c>
      <c r="B3880" s="1"/>
      <c r="F3880" s="224"/>
      <c r="G3880" s="224"/>
      <c r="H3880" s="224"/>
      <c r="I3880" s="224"/>
      <c r="J3880" s="224"/>
      <c r="K3880" s="224"/>
      <c r="L3880" s="224"/>
      <c r="M3880" s="133"/>
      <c r="V3880" s="3" t="s">
        <v>3891</v>
      </c>
      <c r="W3880" s="4">
        <v>8858</v>
      </c>
      <c r="AD3880"/>
      <c r="AE3880"/>
    </row>
    <row r="3881" spans="1:31" x14ac:dyDescent="0.25">
      <c r="A3881" s="28" t="s">
        <v>14312</v>
      </c>
      <c r="B3881" s="1"/>
      <c r="F3881" s="224"/>
      <c r="G3881" s="224"/>
      <c r="H3881" s="224"/>
      <c r="I3881" s="224"/>
      <c r="J3881" s="224"/>
      <c r="K3881" s="224"/>
      <c r="L3881" s="224"/>
      <c r="M3881" s="133"/>
      <c r="V3881" s="3" t="s">
        <v>3892</v>
      </c>
      <c r="W3881" s="4">
        <v>8858</v>
      </c>
      <c r="AD3881"/>
      <c r="AE3881"/>
    </row>
    <row r="3882" spans="1:31" x14ac:dyDescent="0.25">
      <c r="A3882" s="28" t="s">
        <v>14313</v>
      </c>
      <c r="B3882" s="1"/>
      <c r="F3882" s="224"/>
      <c r="G3882" s="224"/>
      <c r="H3882" s="224"/>
      <c r="I3882" s="224"/>
      <c r="J3882" s="224"/>
      <c r="K3882" s="224"/>
      <c r="L3882" s="224"/>
      <c r="M3882" s="133"/>
      <c r="V3882" s="3" t="s">
        <v>3893</v>
      </c>
      <c r="W3882" s="4">
        <v>8857</v>
      </c>
      <c r="AD3882"/>
      <c r="AE3882"/>
    </row>
    <row r="3883" spans="1:31" x14ac:dyDescent="0.25">
      <c r="A3883" s="28" t="s">
        <v>14314</v>
      </c>
      <c r="B3883" s="1"/>
      <c r="F3883" s="224"/>
      <c r="G3883" s="224"/>
      <c r="H3883" s="224"/>
      <c r="I3883" s="224"/>
      <c r="J3883" s="224"/>
      <c r="K3883" s="224"/>
      <c r="L3883" s="224"/>
      <c r="M3883" s="133"/>
      <c r="V3883" s="3" t="s">
        <v>3894</v>
      </c>
      <c r="W3883" s="4">
        <v>8855</v>
      </c>
      <c r="AD3883"/>
      <c r="AE3883"/>
    </row>
    <row r="3884" spans="1:31" x14ac:dyDescent="0.25">
      <c r="A3884" s="28" t="s">
        <v>14315</v>
      </c>
      <c r="B3884" s="1"/>
      <c r="F3884" s="224"/>
      <c r="G3884" s="224"/>
      <c r="H3884" s="224"/>
      <c r="I3884" s="224"/>
      <c r="J3884" s="224"/>
      <c r="K3884" s="224"/>
      <c r="L3884" s="224"/>
      <c r="M3884" s="133"/>
      <c r="V3884" s="3" t="s">
        <v>3895</v>
      </c>
      <c r="W3884" s="4">
        <v>8853</v>
      </c>
      <c r="AD3884"/>
      <c r="AE3884"/>
    </row>
    <row r="3885" spans="1:31" x14ac:dyDescent="0.25">
      <c r="A3885" s="28" t="s">
        <v>14316</v>
      </c>
      <c r="B3885" s="1"/>
      <c r="F3885" s="224"/>
      <c r="G3885" s="224"/>
      <c r="H3885" s="224"/>
      <c r="I3885" s="224"/>
      <c r="J3885" s="224"/>
      <c r="K3885" s="224"/>
      <c r="L3885" s="224"/>
      <c r="M3885" s="133"/>
      <c r="V3885" s="3" t="s">
        <v>3896</v>
      </c>
      <c r="W3885" s="4">
        <v>8853</v>
      </c>
      <c r="AD3885"/>
      <c r="AE3885"/>
    </row>
    <row r="3886" spans="1:31" x14ac:dyDescent="0.25">
      <c r="A3886" s="28" t="s">
        <v>14317</v>
      </c>
      <c r="B3886" s="1"/>
      <c r="F3886" s="224"/>
      <c r="G3886" s="224"/>
      <c r="H3886" s="224"/>
      <c r="I3886" s="224"/>
      <c r="J3886" s="224"/>
      <c r="K3886" s="224"/>
      <c r="L3886" s="224"/>
      <c r="M3886" s="133"/>
      <c r="V3886" s="3" t="s">
        <v>3897</v>
      </c>
      <c r="W3886" s="4">
        <v>8853</v>
      </c>
      <c r="AD3886"/>
      <c r="AE3886"/>
    </row>
    <row r="3887" spans="1:31" x14ac:dyDescent="0.25">
      <c r="A3887" s="28" t="s">
        <v>14318</v>
      </c>
      <c r="B3887" s="1"/>
      <c r="F3887" s="224"/>
      <c r="G3887" s="224"/>
      <c r="H3887" s="224"/>
      <c r="I3887" s="224"/>
      <c r="J3887" s="224"/>
      <c r="K3887" s="224"/>
      <c r="L3887" s="224"/>
      <c r="M3887" s="133"/>
      <c r="V3887" s="3" t="s">
        <v>3898</v>
      </c>
      <c r="W3887" s="4">
        <v>8853</v>
      </c>
      <c r="AD3887"/>
      <c r="AE3887"/>
    </row>
    <row r="3888" spans="1:31" x14ac:dyDescent="0.25">
      <c r="A3888" s="28" t="s">
        <v>14319</v>
      </c>
      <c r="B3888" s="1"/>
      <c r="F3888" s="224"/>
      <c r="G3888" s="224"/>
      <c r="H3888" s="224"/>
      <c r="I3888" s="224"/>
      <c r="J3888" s="224"/>
      <c r="K3888" s="224"/>
      <c r="L3888" s="224"/>
      <c r="M3888" s="133"/>
      <c r="V3888" s="3" t="s">
        <v>3899</v>
      </c>
      <c r="W3888" s="4">
        <v>8853</v>
      </c>
      <c r="AD3888"/>
      <c r="AE3888"/>
    </row>
    <row r="3889" spans="1:31" x14ac:dyDescent="0.25">
      <c r="A3889" s="28" t="s">
        <v>14320</v>
      </c>
      <c r="B3889" s="1"/>
      <c r="F3889" s="224"/>
      <c r="G3889" s="224"/>
      <c r="H3889" s="224"/>
      <c r="I3889" s="224"/>
      <c r="J3889" s="224"/>
      <c r="K3889" s="224"/>
      <c r="L3889" s="224"/>
      <c r="M3889" s="133"/>
      <c r="V3889" s="3" t="s">
        <v>3900</v>
      </c>
      <c r="W3889" s="4">
        <v>8854</v>
      </c>
      <c r="AD3889"/>
      <c r="AE3889"/>
    </row>
    <row r="3890" spans="1:31" x14ac:dyDescent="0.25">
      <c r="A3890" s="28" t="s">
        <v>14321</v>
      </c>
      <c r="B3890" s="1"/>
      <c r="F3890" s="224"/>
      <c r="G3890" s="224"/>
      <c r="H3890" s="224"/>
      <c r="I3890" s="224"/>
      <c r="J3890" s="224"/>
      <c r="K3890" s="224"/>
      <c r="L3890" s="224"/>
      <c r="M3890" s="133"/>
      <c r="V3890" s="3" t="s">
        <v>3901</v>
      </c>
      <c r="W3890" s="4">
        <v>8852</v>
      </c>
      <c r="AD3890"/>
      <c r="AE3890"/>
    </row>
    <row r="3891" spans="1:31" x14ac:dyDescent="0.25">
      <c r="A3891" s="28" t="s">
        <v>14322</v>
      </c>
      <c r="B3891" s="1"/>
      <c r="F3891" s="224"/>
      <c r="G3891" s="224"/>
      <c r="H3891" s="224"/>
      <c r="I3891" s="224"/>
      <c r="J3891" s="224"/>
      <c r="K3891" s="224"/>
      <c r="L3891" s="224"/>
      <c r="M3891" s="133"/>
      <c r="V3891" s="3" t="s">
        <v>3902</v>
      </c>
      <c r="W3891" s="4">
        <v>8850</v>
      </c>
      <c r="AD3891"/>
      <c r="AE3891"/>
    </row>
    <row r="3892" spans="1:31" x14ac:dyDescent="0.25">
      <c r="A3892" s="28" t="s">
        <v>14323</v>
      </c>
      <c r="B3892" s="1"/>
      <c r="F3892" s="224"/>
      <c r="G3892" s="224"/>
      <c r="H3892" s="224"/>
      <c r="I3892" s="224"/>
      <c r="J3892" s="224"/>
      <c r="K3892" s="224"/>
      <c r="L3892" s="224"/>
      <c r="M3892" s="133"/>
      <c r="V3892" s="3" t="s">
        <v>3903</v>
      </c>
      <c r="W3892" s="4">
        <v>8850</v>
      </c>
      <c r="AD3892"/>
      <c r="AE3892"/>
    </row>
    <row r="3893" spans="1:31" x14ac:dyDescent="0.25">
      <c r="A3893" s="28" t="s">
        <v>14324</v>
      </c>
      <c r="B3893" s="1"/>
      <c r="F3893" s="224"/>
      <c r="G3893" s="224"/>
      <c r="H3893" s="224"/>
      <c r="I3893" s="224"/>
      <c r="J3893" s="224"/>
      <c r="K3893" s="224"/>
      <c r="L3893" s="224"/>
      <c r="M3893" s="133"/>
      <c r="V3893" s="3" t="s">
        <v>3904</v>
      </c>
      <c r="W3893" s="4">
        <v>8850</v>
      </c>
      <c r="AD3893"/>
      <c r="AE3893"/>
    </row>
    <row r="3894" spans="1:31" x14ac:dyDescent="0.25">
      <c r="A3894" s="28" t="s">
        <v>14325</v>
      </c>
      <c r="B3894" s="1"/>
      <c r="F3894" s="224"/>
      <c r="G3894" s="224"/>
      <c r="H3894" s="224"/>
      <c r="I3894" s="224"/>
      <c r="J3894" s="224"/>
      <c r="K3894" s="224"/>
      <c r="L3894" s="224"/>
      <c r="M3894" s="133"/>
      <c r="V3894" s="3" t="s">
        <v>3905</v>
      </c>
      <c r="W3894" s="4">
        <v>8852</v>
      </c>
      <c r="AD3894"/>
      <c r="AE3894"/>
    </row>
    <row r="3895" spans="1:31" x14ac:dyDescent="0.25">
      <c r="A3895" s="28" t="s">
        <v>14326</v>
      </c>
      <c r="B3895" s="1"/>
      <c r="F3895" s="224"/>
      <c r="G3895" s="224"/>
      <c r="H3895" s="224"/>
      <c r="I3895" s="224"/>
      <c r="J3895" s="224"/>
      <c r="K3895" s="224"/>
      <c r="L3895" s="224"/>
      <c r="M3895" s="133"/>
      <c r="V3895" s="3" t="s">
        <v>3906</v>
      </c>
      <c r="W3895" s="4">
        <v>8854</v>
      </c>
      <c r="AD3895"/>
      <c r="AE3895"/>
    </row>
    <row r="3896" spans="1:31" x14ac:dyDescent="0.25">
      <c r="A3896" s="28" t="s">
        <v>14327</v>
      </c>
      <c r="B3896" s="1"/>
      <c r="F3896" s="224"/>
      <c r="G3896" s="224"/>
      <c r="H3896" s="224"/>
      <c r="I3896" s="224"/>
      <c r="J3896" s="224"/>
      <c r="K3896" s="224"/>
      <c r="L3896" s="224"/>
      <c r="M3896" s="133"/>
      <c r="V3896" s="3" t="s">
        <v>3907</v>
      </c>
      <c r="W3896" s="4">
        <v>8854</v>
      </c>
      <c r="AD3896"/>
      <c r="AE3896"/>
    </row>
    <row r="3897" spans="1:31" x14ac:dyDescent="0.25">
      <c r="A3897" s="28" t="s">
        <v>14328</v>
      </c>
      <c r="B3897" s="1"/>
      <c r="F3897" s="224"/>
      <c r="G3897" s="224"/>
      <c r="H3897" s="224"/>
      <c r="I3897" s="224"/>
      <c r="J3897" s="224"/>
      <c r="K3897" s="224"/>
      <c r="L3897" s="224"/>
      <c r="M3897" s="133"/>
      <c r="V3897" s="3" t="s">
        <v>3908</v>
      </c>
      <c r="W3897" s="4">
        <v>8858</v>
      </c>
      <c r="AD3897"/>
      <c r="AE3897"/>
    </row>
    <row r="3898" spans="1:31" x14ac:dyDescent="0.25">
      <c r="A3898" s="28" t="s">
        <v>14329</v>
      </c>
      <c r="B3898" s="1"/>
      <c r="F3898" s="224"/>
      <c r="G3898" s="224"/>
      <c r="H3898" s="224"/>
      <c r="I3898" s="224"/>
      <c r="J3898" s="224"/>
      <c r="K3898" s="224"/>
      <c r="L3898" s="224"/>
      <c r="M3898" s="133"/>
      <c r="V3898" s="3" t="s">
        <v>3909</v>
      </c>
      <c r="W3898" s="4">
        <v>8859</v>
      </c>
      <c r="AD3898"/>
      <c r="AE3898"/>
    </row>
    <row r="3899" spans="1:31" x14ac:dyDescent="0.25">
      <c r="A3899" s="28" t="s">
        <v>14330</v>
      </c>
      <c r="B3899" s="1"/>
      <c r="F3899" s="224"/>
      <c r="G3899" s="224"/>
      <c r="H3899" s="224"/>
      <c r="I3899" s="224"/>
      <c r="J3899" s="224"/>
      <c r="K3899" s="224"/>
      <c r="L3899" s="224"/>
      <c r="M3899" s="133"/>
      <c r="V3899" s="3" t="s">
        <v>3910</v>
      </c>
      <c r="W3899" s="4">
        <v>8860</v>
      </c>
      <c r="AD3899"/>
      <c r="AE3899"/>
    </row>
    <row r="3900" spans="1:31" x14ac:dyDescent="0.25">
      <c r="A3900" s="28" t="s">
        <v>14331</v>
      </c>
      <c r="B3900" s="1"/>
      <c r="F3900" s="224"/>
      <c r="G3900" s="224"/>
      <c r="H3900" s="224"/>
      <c r="I3900" s="224"/>
      <c r="J3900" s="224"/>
      <c r="K3900" s="224"/>
      <c r="L3900" s="224"/>
      <c r="M3900" s="133"/>
      <c r="V3900" s="3" t="s">
        <v>3911</v>
      </c>
      <c r="W3900" s="4">
        <v>8860</v>
      </c>
      <c r="AD3900"/>
      <c r="AE3900"/>
    </row>
    <row r="3901" spans="1:31" x14ac:dyDescent="0.25">
      <c r="A3901" s="28" t="s">
        <v>14332</v>
      </c>
      <c r="B3901" s="1"/>
      <c r="F3901" s="224"/>
      <c r="G3901" s="224"/>
      <c r="H3901" s="224"/>
      <c r="I3901" s="224"/>
      <c r="J3901" s="224"/>
      <c r="K3901" s="224"/>
      <c r="L3901" s="224"/>
      <c r="M3901" s="133"/>
      <c r="V3901" s="3" t="s">
        <v>3912</v>
      </c>
      <c r="W3901" s="4">
        <v>8858</v>
      </c>
      <c r="AD3901"/>
      <c r="AE3901"/>
    </row>
    <row r="3902" spans="1:31" x14ac:dyDescent="0.25">
      <c r="A3902" s="28" t="s">
        <v>14333</v>
      </c>
      <c r="B3902" s="1"/>
      <c r="F3902" s="224"/>
      <c r="G3902" s="224"/>
      <c r="H3902" s="224"/>
      <c r="I3902" s="224"/>
      <c r="J3902" s="224"/>
      <c r="K3902" s="224"/>
      <c r="L3902" s="224"/>
      <c r="M3902" s="133"/>
      <c r="V3902" s="3" t="s">
        <v>3913</v>
      </c>
      <c r="W3902" s="4">
        <v>8858</v>
      </c>
      <c r="AD3902"/>
      <c r="AE3902"/>
    </row>
    <row r="3903" spans="1:31" x14ac:dyDescent="0.25">
      <c r="A3903" s="28" t="s">
        <v>14334</v>
      </c>
      <c r="B3903" s="1"/>
      <c r="F3903" s="224"/>
      <c r="G3903" s="224"/>
      <c r="H3903" s="224"/>
      <c r="I3903" s="224"/>
      <c r="J3903" s="224"/>
      <c r="K3903" s="224"/>
      <c r="L3903" s="224"/>
      <c r="M3903" s="133"/>
      <c r="V3903" s="3" t="s">
        <v>3914</v>
      </c>
      <c r="W3903" s="4">
        <v>8858</v>
      </c>
      <c r="AD3903"/>
      <c r="AE3903"/>
    </row>
    <row r="3904" spans="1:31" x14ac:dyDescent="0.25">
      <c r="A3904" s="28" t="s">
        <v>14335</v>
      </c>
      <c r="B3904" s="1"/>
      <c r="F3904" s="224"/>
      <c r="G3904" s="224"/>
      <c r="H3904" s="224"/>
      <c r="I3904" s="224"/>
      <c r="J3904" s="224"/>
      <c r="K3904" s="224"/>
      <c r="L3904" s="224"/>
      <c r="M3904" s="133"/>
      <c r="V3904" s="3" t="s">
        <v>3915</v>
      </c>
      <c r="W3904" s="4">
        <v>8859</v>
      </c>
      <c r="AD3904"/>
      <c r="AE3904"/>
    </row>
    <row r="3905" spans="1:31" x14ac:dyDescent="0.25">
      <c r="A3905" s="28" t="s">
        <v>14336</v>
      </c>
      <c r="B3905" s="1"/>
      <c r="F3905" s="224"/>
      <c r="G3905" s="224"/>
      <c r="H3905" s="224"/>
      <c r="I3905" s="224"/>
      <c r="J3905" s="224"/>
      <c r="K3905" s="224"/>
      <c r="L3905" s="224"/>
      <c r="M3905" s="133"/>
      <c r="V3905" s="3" t="s">
        <v>3916</v>
      </c>
      <c r="W3905" s="4">
        <v>8857</v>
      </c>
      <c r="AD3905"/>
      <c r="AE3905"/>
    </row>
    <row r="3906" spans="1:31" x14ac:dyDescent="0.25">
      <c r="A3906" s="28" t="s">
        <v>14337</v>
      </c>
      <c r="B3906" s="1"/>
      <c r="F3906" s="224"/>
      <c r="G3906" s="224"/>
      <c r="H3906" s="224"/>
      <c r="I3906" s="224"/>
      <c r="J3906" s="224"/>
      <c r="K3906" s="224"/>
      <c r="L3906" s="224"/>
      <c r="M3906" s="133"/>
      <c r="V3906" s="3" t="s">
        <v>3917</v>
      </c>
      <c r="W3906" s="4">
        <v>8855</v>
      </c>
      <c r="AD3906"/>
      <c r="AE3906"/>
    </row>
    <row r="3907" spans="1:31" x14ac:dyDescent="0.25">
      <c r="A3907" s="28" t="s">
        <v>14338</v>
      </c>
      <c r="B3907" s="1"/>
      <c r="F3907" s="224"/>
      <c r="G3907" s="224"/>
      <c r="H3907" s="224"/>
      <c r="I3907" s="224"/>
      <c r="J3907" s="224"/>
      <c r="K3907" s="224"/>
      <c r="L3907" s="224"/>
      <c r="M3907" s="133"/>
      <c r="V3907" s="3" t="s">
        <v>3918</v>
      </c>
      <c r="W3907" s="4">
        <v>8855</v>
      </c>
      <c r="AD3907"/>
      <c r="AE3907"/>
    </row>
    <row r="3908" spans="1:31" x14ac:dyDescent="0.25">
      <c r="A3908" s="28" t="s">
        <v>14339</v>
      </c>
      <c r="B3908" s="1"/>
      <c r="F3908" s="224"/>
      <c r="G3908" s="224"/>
      <c r="H3908" s="224"/>
      <c r="I3908" s="224"/>
      <c r="J3908" s="224"/>
      <c r="K3908" s="224"/>
      <c r="L3908" s="224"/>
      <c r="M3908" s="133"/>
      <c r="V3908" s="3" t="s">
        <v>3919</v>
      </c>
      <c r="W3908" s="4">
        <v>8855</v>
      </c>
      <c r="AD3908"/>
      <c r="AE3908"/>
    </row>
    <row r="3909" spans="1:31" x14ac:dyDescent="0.25">
      <c r="A3909" s="28" t="s">
        <v>14340</v>
      </c>
      <c r="B3909" s="1"/>
      <c r="F3909" s="224"/>
      <c r="G3909" s="224"/>
      <c r="H3909" s="224"/>
      <c r="I3909" s="224"/>
      <c r="J3909" s="224"/>
      <c r="K3909" s="224"/>
      <c r="L3909" s="224"/>
      <c r="M3909" s="133"/>
      <c r="V3909" s="3" t="s">
        <v>3920</v>
      </c>
      <c r="W3909" s="4">
        <v>8857</v>
      </c>
      <c r="AD3909"/>
      <c r="AE3909"/>
    </row>
    <row r="3910" spans="1:31" x14ac:dyDescent="0.25">
      <c r="A3910" s="28" t="s">
        <v>14341</v>
      </c>
      <c r="B3910" s="1"/>
      <c r="F3910" s="224"/>
      <c r="G3910" s="224"/>
      <c r="H3910" s="224"/>
      <c r="I3910" s="224"/>
      <c r="J3910" s="224"/>
      <c r="K3910" s="224"/>
      <c r="L3910" s="224"/>
      <c r="M3910" s="133"/>
      <c r="V3910" s="3" t="s">
        <v>3921</v>
      </c>
      <c r="W3910" s="4">
        <v>8859</v>
      </c>
      <c r="AD3910"/>
      <c r="AE3910"/>
    </row>
    <row r="3911" spans="1:31" x14ac:dyDescent="0.25">
      <c r="A3911" s="28" t="s">
        <v>14342</v>
      </c>
      <c r="B3911" s="1"/>
      <c r="F3911" s="224"/>
      <c r="G3911" s="224"/>
      <c r="H3911" s="224"/>
      <c r="I3911" s="224"/>
      <c r="J3911" s="224"/>
      <c r="K3911" s="224"/>
      <c r="L3911" s="224"/>
      <c r="M3911" s="133"/>
      <c r="V3911" s="3" t="s">
        <v>3922</v>
      </c>
      <c r="W3911" s="4">
        <v>8861</v>
      </c>
      <c r="AD3911"/>
      <c r="AE3911"/>
    </row>
    <row r="3912" spans="1:31" x14ac:dyDescent="0.25">
      <c r="A3912" s="28" t="s">
        <v>14343</v>
      </c>
      <c r="B3912" s="1"/>
      <c r="F3912" s="224"/>
      <c r="G3912" s="224"/>
      <c r="H3912" s="224"/>
      <c r="I3912" s="224"/>
      <c r="J3912" s="224"/>
      <c r="K3912" s="224"/>
      <c r="L3912" s="224"/>
      <c r="M3912" s="133"/>
      <c r="V3912" s="3" t="s">
        <v>3923</v>
      </c>
      <c r="W3912" s="4">
        <v>8864</v>
      </c>
      <c r="AD3912"/>
      <c r="AE3912"/>
    </row>
    <row r="3913" spans="1:31" x14ac:dyDescent="0.25">
      <c r="A3913" s="28" t="s">
        <v>14344</v>
      </c>
      <c r="B3913" s="1"/>
      <c r="F3913" s="224"/>
      <c r="G3913" s="224"/>
      <c r="H3913" s="224"/>
      <c r="I3913" s="224"/>
      <c r="J3913" s="224"/>
      <c r="K3913" s="224"/>
      <c r="L3913" s="224"/>
      <c r="M3913" s="133"/>
      <c r="V3913" s="3" t="s">
        <v>3924</v>
      </c>
      <c r="W3913" s="4">
        <v>8864</v>
      </c>
      <c r="AD3913"/>
      <c r="AE3913"/>
    </row>
    <row r="3914" spans="1:31" x14ac:dyDescent="0.25">
      <c r="A3914" s="28" t="s">
        <v>14345</v>
      </c>
      <c r="B3914" s="1"/>
      <c r="F3914" s="224"/>
      <c r="G3914" s="224"/>
      <c r="H3914" s="224"/>
      <c r="I3914" s="224"/>
      <c r="J3914" s="224"/>
      <c r="K3914" s="224"/>
      <c r="L3914" s="224"/>
      <c r="M3914" s="133"/>
      <c r="V3914" s="3" t="s">
        <v>3925</v>
      </c>
      <c r="W3914" s="4">
        <v>8864</v>
      </c>
      <c r="AD3914"/>
      <c r="AE3914"/>
    </row>
    <row r="3915" spans="1:31" x14ac:dyDescent="0.25">
      <c r="A3915" s="28" t="s">
        <v>14346</v>
      </c>
      <c r="B3915" s="1"/>
      <c r="F3915" s="224"/>
      <c r="G3915" s="224"/>
      <c r="H3915" s="224"/>
      <c r="I3915" s="224"/>
      <c r="J3915" s="224"/>
      <c r="K3915" s="224"/>
      <c r="L3915" s="224"/>
      <c r="M3915" s="133"/>
      <c r="V3915" s="3" t="s">
        <v>3926</v>
      </c>
      <c r="W3915" s="4">
        <v>8864</v>
      </c>
      <c r="AD3915"/>
      <c r="AE3915"/>
    </row>
    <row r="3916" spans="1:31" x14ac:dyDescent="0.25">
      <c r="A3916" s="28" t="s">
        <v>14347</v>
      </c>
      <c r="B3916" s="1"/>
      <c r="F3916" s="224"/>
      <c r="G3916" s="224"/>
      <c r="H3916" s="224"/>
      <c r="I3916" s="224"/>
      <c r="J3916" s="224"/>
      <c r="K3916" s="224"/>
      <c r="L3916" s="224"/>
      <c r="M3916" s="133"/>
      <c r="V3916" s="3" t="s">
        <v>3927</v>
      </c>
      <c r="W3916" s="4">
        <v>8864</v>
      </c>
      <c r="AD3916"/>
      <c r="AE3916"/>
    </row>
    <row r="3917" spans="1:31" x14ac:dyDescent="0.25">
      <c r="A3917" s="28" t="s">
        <v>14348</v>
      </c>
      <c r="B3917" s="1"/>
      <c r="F3917" s="224"/>
      <c r="G3917" s="224"/>
      <c r="H3917" s="224"/>
      <c r="I3917" s="224"/>
      <c r="J3917" s="224"/>
      <c r="K3917" s="224"/>
      <c r="L3917" s="224"/>
      <c r="M3917" s="133"/>
      <c r="V3917" s="3" t="s">
        <v>3928</v>
      </c>
      <c r="W3917" s="4">
        <v>8864</v>
      </c>
      <c r="AD3917"/>
      <c r="AE3917"/>
    </row>
    <row r="3918" spans="1:31" x14ac:dyDescent="0.25">
      <c r="A3918" s="28" t="s">
        <v>14349</v>
      </c>
      <c r="B3918" s="1"/>
      <c r="F3918" s="224"/>
      <c r="G3918" s="224"/>
      <c r="H3918" s="224"/>
      <c r="I3918" s="224"/>
      <c r="J3918" s="224"/>
      <c r="K3918" s="224"/>
      <c r="L3918" s="224"/>
      <c r="M3918" s="133"/>
      <c r="V3918" s="3" t="s">
        <v>3929</v>
      </c>
      <c r="W3918" s="4">
        <v>8864</v>
      </c>
      <c r="AD3918"/>
      <c r="AE3918"/>
    </row>
    <row r="3919" spans="1:31" x14ac:dyDescent="0.25">
      <c r="A3919" s="28" t="s">
        <v>14350</v>
      </c>
      <c r="B3919" s="1"/>
      <c r="F3919" s="224"/>
      <c r="G3919" s="224"/>
      <c r="H3919" s="224"/>
      <c r="I3919" s="224"/>
      <c r="J3919" s="224"/>
      <c r="K3919" s="224"/>
      <c r="L3919" s="224"/>
      <c r="M3919" s="133"/>
      <c r="V3919" s="3" t="s">
        <v>3930</v>
      </c>
      <c r="W3919" s="4">
        <v>8864</v>
      </c>
      <c r="AD3919"/>
      <c r="AE3919"/>
    </row>
    <row r="3920" spans="1:31" x14ac:dyDescent="0.25">
      <c r="A3920" s="28" t="s">
        <v>14351</v>
      </c>
      <c r="B3920" s="1"/>
      <c r="F3920" s="224"/>
      <c r="G3920" s="224"/>
      <c r="H3920" s="224"/>
      <c r="I3920" s="224"/>
      <c r="J3920" s="224"/>
      <c r="K3920" s="224"/>
      <c r="L3920" s="224"/>
      <c r="M3920" s="133"/>
      <c r="V3920" s="3" t="s">
        <v>3931</v>
      </c>
      <c r="W3920" s="4">
        <v>8864</v>
      </c>
      <c r="AD3920"/>
      <c r="AE3920"/>
    </row>
    <row r="3921" spans="1:31" x14ac:dyDescent="0.25">
      <c r="A3921" s="28" t="s">
        <v>14352</v>
      </c>
      <c r="B3921" s="1"/>
      <c r="F3921" s="224"/>
      <c r="G3921" s="224"/>
      <c r="H3921" s="224"/>
      <c r="I3921" s="224"/>
      <c r="J3921" s="224"/>
      <c r="K3921" s="224"/>
      <c r="L3921" s="224"/>
      <c r="M3921" s="133"/>
      <c r="V3921" s="3" t="s">
        <v>3932</v>
      </c>
      <c r="W3921" s="4">
        <v>8864</v>
      </c>
      <c r="AD3921"/>
      <c r="AE3921"/>
    </row>
    <row r="3922" spans="1:31" x14ac:dyDescent="0.25">
      <c r="A3922" s="28" t="s">
        <v>14353</v>
      </c>
      <c r="B3922" s="1"/>
      <c r="F3922" s="224"/>
      <c r="G3922" s="224"/>
      <c r="H3922" s="224"/>
      <c r="I3922" s="224"/>
      <c r="J3922" s="224"/>
      <c r="K3922" s="224"/>
      <c r="L3922" s="224"/>
      <c r="M3922" s="133"/>
      <c r="V3922" s="3" t="s">
        <v>3933</v>
      </c>
      <c r="W3922" s="4">
        <v>8870</v>
      </c>
      <c r="AD3922"/>
      <c r="AE3922"/>
    </row>
    <row r="3923" spans="1:31" x14ac:dyDescent="0.25">
      <c r="A3923" s="28" t="s">
        <v>14354</v>
      </c>
      <c r="B3923" s="1"/>
      <c r="F3923" s="224"/>
      <c r="G3923" s="224"/>
      <c r="H3923" s="224"/>
      <c r="I3923" s="224"/>
      <c r="J3923" s="224"/>
      <c r="K3923" s="224"/>
      <c r="L3923" s="224"/>
      <c r="M3923" s="133"/>
      <c r="V3923" s="3" t="s">
        <v>3934</v>
      </c>
      <c r="W3923" s="4">
        <v>8872</v>
      </c>
      <c r="AD3923"/>
      <c r="AE3923"/>
    </row>
    <row r="3924" spans="1:31" x14ac:dyDescent="0.25">
      <c r="A3924" s="28" t="s">
        <v>14355</v>
      </c>
      <c r="B3924" s="1"/>
      <c r="F3924" s="224"/>
      <c r="G3924" s="224"/>
      <c r="H3924" s="224"/>
      <c r="I3924" s="224"/>
      <c r="J3924" s="224"/>
      <c r="K3924" s="224"/>
      <c r="L3924" s="224"/>
      <c r="M3924" s="133"/>
      <c r="V3924" s="3" t="s">
        <v>3935</v>
      </c>
      <c r="W3924" s="4">
        <v>8877</v>
      </c>
      <c r="AD3924"/>
      <c r="AE3924"/>
    </row>
    <row r="3925" spans="1:31" x14ac:dyDescent="0.25">
      <c r="A3925" s="28" t="s">
        <v>14356</v>
      </c>
      <c r="B3925" s="1"/>
      <c r="F3925" s="224"/>
      <c r="G3925" s="224"/>
      <c r="H3925" s="224"/>
      <c r="I3925" s="224"/>
      <c r="J3925" s="224"/>
      <c r="K3925" s="224"/>
      <c r="L3925" s="224"/>
      <c r="M3925" s="133"/>
      <c r="V3925" s="3" t="s">
        <v>3936</v>
      </c>
      <c r="W3925" s="4">
        <v>8875</v>
      </c>
      <c r="AD3925"/>
      <c r="AE3925"/>
    </row>
    <row r="3926" spans="1:31" x14ac:dyDescent="0.25">
      <c r="A3926" s="28" t="s">
        <v>14357</v>
      </c>
      <c r="B3926" s="1"/>
      <c r="F3926" s="224"/>
      <c r="G3926" s="224"/>
      <c r="H3926" s="224"/>
      <c r="I3926" s="224"/>
      <c r="J3926" s="224"/>
      <c r="K3926" s="224"/>
      <c r="L3926" s="224"/>
      <c r="M3926" s="133"/>
      <c r="V3926" s="3" t="s">
        <v>3937</v>
      </c>
      <c r="W3926" s="4">
        <v>8877</v>
      </c>
      <c r="AD3926"/>
      <c r="AE3926"/>
    </row>
    <row r="3927" spans="1:31" x14ac:dyDescent="0.25">
      <c r="A3927" s="28" t="s">
        <v>14358</v>
      </c>
      <c r="B3927" s="1"/>
      <c r="F3927" s="224"/>
      <c r="G3927" s="224"/>
      <c r="H3927" s="224"/>
      <c r="I3927" s="224"/>
      <c r="J3927" s="224"/>
      <c r="K3927" s="224"/>
      <c r="L3927" s="224"/>
      <c r="M3927" s="133"/>
      <c r="V3927" s="3" t="s">
        <v>3938</v>
      </c>
      <c r="W3927" s="4">
        <v>8877</v>
      </c>
      <c r="AD3927"/>
      <c r="AE3927"/>
    </row>
    <row r="3928" spans="1:31" x14ac:dyDescent="0.25">
      <c r="A3928" s="28" t="s">
        <v>14359</v>
      </c>
      <c r="B3928" s="1"/>
      <c r="F3928" s="224"/>
      <c r="G3928" s="224"/>
      <c r="H3928" s="224"/>
      <c r="I3928" s="224"/>
      <c r="J3928" s="224"/>
      <c r="K3928" s="224"/>
      <c r="L3928" s="224"/>
      <c r="M3928" s="133"/>
      <c r="V3928" s="3" t="s">
        <v>3939</v>
      </c>
      <c r="W3928" s="4">
        <v>8877</v>
      </c>
      <c r="AD3928"/>
      <c r="AE3928"/>
    </row>
    <row r="3929" spans="1:31" x14ac:dyDescent="0.25">
      <c r="A3929" s="28" t="s">
        <v>14360</v>
      </c>
      <c r="B3929" s="1"/>
      <c r="F3929" s="224"/>
      <c r="G3929" s="224"/>
      <c r="H3929" s="224"/>
      <c r="I3929" s="224"/>
      <c r="J3929" s="224"/>
      <c r="K3929" s="224"/>
      <c r="L3929" s="224"/>
      <c r="M3929" s="133"/>
      <c r="V3929" s="3" t="s">
        <v>3940</v>
      </c>
      <c r="W3929" s="4">
        <v>8877</v>
      </c>
      <c r="AD3929"/>
      <c r="AE3929"/>
    </row>
    <row r="3930" spans="1:31" x14ac:dyDescent="0.25">
      <c r="A3930" s="28" t="s">
        <v>14361</v>
      </c>
      <c r="B3930" s="1"/>
      <c r="F3930" s="224"/>
      <c r="G3930" s="224"/>
      <c r="H3930" s="224"/>
      <c r="I3930" s="224"/>
      <c r="J3930" s="224"/>
      <c r="K3930" s="224"/>
      <c r="L3930" s="224"/>
      <c r="M3930" s="133"/>
      <c r="V3930" s="3" t="s">
        <v>3941</v>
      </c>
      <c r="W3930" s="4">
        <v>8880</v>
      </c>
      <c r="AD3930"/>
      <c r="AE3930"/>
    </row>
    <row r="3931" spans="1:31" x14ac:dyDescent="0.25">
      <c r="A3931" s="28" t="s">
        <v>14362</v>
      </c>
      <c r="B3931" s="1"/>
      <c r="F3931" s="224"/>
      <c r="G3931" s="224"/>
      <c r="H3931" s="224"/>
      <c r="I3931" s="224"/>
      <c r="J3931" s="224"/>
      <c r="K3931" s="224"/>
      <c r="L3931" s="224"/>
      <c r="M3931" s="133"/>
      <c r="V3931" s="3" t="s">
        <v>3942</v>
      </c>
      <c r="W3931" s="4">
        <v>8882</v>
      </c>
      <c r="AD3931"/>
      <c r="AE3931"/>
    </row>
    <row r="3932" spans="1:31" x14ac:dyDescent="0.25">
      <c r="A3932" s="28" t="s">
        <v>14363</v>
      </c>
      <c r="B3932" s="1"/>
      <c r="F3932" s="224"/>
      <c r="G3932" s="224"/>
      <c r="H3932" s="224"/>
      <c r="I3932" s="224"/>
      <c r="J3932" s="224"/>
      <c r="K3932" s="224"/>
      <c r="L3932" s="224"/>
      <c r="M3932" s="133"/>
      <c r="V3932" s="3" t="s">
        <v>3943</v>
      </c>
      <c r="W3932" s="4">
        <v>8885</v>
      </c>
      <c r="AD3932"/>
      <c r="AE3932"/>
    </row>
    <row r="3933" spans="1:31" x14ac:dyDescent="0.25">
      <c r="A3933" s="28" t="s">
        <v>14364</v>
      </c>
      <c r="B3933" s="1"/>
      <c r="F3933" s="224"/>
      <c r="G3933" s="224"/>
      <c r="H3933" s="224"/>
      <c r="I3933" s="224"/>
      <c r="J3933" s="224"/>
      <c r="K3933" s="224"/>
      <c r="L3933" s="224"/>
      <c r="M3933" s="133"/>
      <c r="V3933" s="3" t="s">
        <v>3944</v>
      </c>
      <c r="W3933" s="4">
        <v>8884</v>
      </c>
      <c r="AD3933"/>
      <c r="AE3933"/>
    </row>
    <row r="3934" spans="1:31" x14ac:dyDescent="0.25">
      <c r="A3934" s="28" t="s">
        <v>14365</v>
      </c>
      <c r="B3934" s="1"/>
      <c r="F3934" s="224"/>
      <c r="G3934" s="224"/>
      <c r="H3934" s="224"/>
      <c r="I3934" s="224"/>
      <c r="J3934" s="224"/>
      <c r="K3934" s="224"/>
      <c r="L3934" s="224"/>
      <c r="M3934" s="133"/>
      <c r="V3934" s="3" t="s">
        <v>3945</v>
      </c>
      <c r="W3934" s="4">
        <v>8886</v>
      </c>
      <c r="AD3934"/>
      <c r="AE3934"/>
    </row>
    <row r="3935" spans="1:31" x14ac:dyDescent="0.25">
      <c r="A3935" s="28" t="s">
        <v>14366</v>
      </c>
      <c r="B3935" s="1"/>
      <c r="F3935" s="224"/>
      <c r="G3935" s="224"/>
      <c r="H3935" s="224"/>
      <c r="I3935" s="224"/>
      <c r="J3935" s="224"/>
      <c r="K3935" s="224"/>
      <c r="L3935" s="224"/>
      <c r="M3935" s="133"/>
      <c r="V3935" s="3" t="s">
        <v>3946</v>
      </c>
      <c r="W3935" s="4">
        <v>8886</v>
      </c>
      <c r="AD3935"/>
      <c r="AE3935"/>
    </row>
    <row r="3936" spans="1:31" x14ac:dyDescent="0.25">
      <c r="A3936" s="28" t="s">
        <v>14367</v>
      </c>
      <c r="B3936" s="1"/>
      <c r="F3936" s="224"/>
      <c r="G3936" s="224"/>
      <c r="H3936" s="224"/>
      <c r="I3936" s="224"/>
      <c r="J3936" s="224"/>
      <c r="K3936" s="224"/>
      <c r="L3936" s="224"/>
      <c r="M3936" s="133"/>
      <c r="V3936" s="3" t="s">
        <v>3947</v>
      </c>
      <c r="W3936" s="4">
        <v>8886</v>
      </c>
      <c r="AD3936"/>
      <c r="AE3936"/>
    </row>
    <row r="3937" spans="1:31" x14ac:dyDescent="0.25">
      <c r="A3937" s="28" t="s">
        <v>14368</v>
      </c>
      <c r="B3937" s="1"/>
      <c r="F3937" s="224"/>
      <c r="G3937" s="224"/>
      <c r="H3937" s="224"/>
      <c r="I3937" s="224"/>
      <c r="J3937" s="224"/>
      <c r="K3937" s="224"/>
      <c r="L3937" s="224"/>
      <c r="M3937" s="133"/>
      <c r="V3937" s="3" t="s">
        <v>3948</v>
      </c>
      <c r="W3937" s="4">
        <v>8885</v>
      </c>
      <c r="AD3937"/>
      <c r="AE3937"/>
    </row>
    <row r="3938" spans="1:31" x14ac:dyDescent="0.25">
      <c r="A3938" s="28" t="s">
        <v>14369</v>
      </c>
      <c r="B3938" s="1"/>
      <c r="F3938" s="224"/>
      <c r="G3938" s="224"/>
      <c r="H3938" s="224"/>
      <c r="I3938" s="224"/>
      <c r="J3938" s="224"/>
      <c r="K3938" s="224"/>
      <c r="L3938" s="224"/>
      <c r="M3938" s="133"/>
      <c r="V3938" s="3" t="s">
        <v>3949</v>
      </c>
      <c r="W3938" s="4">
        <v>8886</v>
      </c>
      <c r="AD3938"/>
      <c r="AE3938"/>
    </row>
    <row r="3939" spans="1:31" x14ac:dyDescent="0.25">
      <c r="A3939" s="28" t="s">
        <v>14370</v>
      </c>
      <c r="B3939" s="1"/>
      <c r="F3939" s="224"/>
      <c r="G3939" s="224"/>
      <c r="H3939" s="224"/>
      <c r="I3939" s="224"/>
      <c r="J3939" s="224"/>
      <c r="K3939" s="224"/>
      <c r="L3939" s="224"/>
      <c r="M3939" s="133"/>
      <c r="V3939" s="3" t="s">
        <v>3950</v>
      </c>
      <c r="W3939" s="4">
        <v>8885</v>
      </c>
      <c r="AD3939"/>
      <c r="AE3939"/>
    </row>
    <row r="3940" spans="1:31" x14ac:dyDescent="0.25">
      <c r="A3940" s="28" t="s">
        <v>14371</v>
      </c>
      <c r="B3940" s="1"/>
      <c r="F3940" s="224"/>
      <c r="G3940" s="224"/>
      <c r="H3940" s="224"/>
      <c r="I3940" s="224"/>
      <c r="J3940" s="224"/>
      <c r="K3940" s="224"/>
      <c r="L3940" s="224"/>
      <c r="M3940" s="133"/>
      <c r="V3940" s="3" t="s">
        <v>3951</v>
      </c>
      <c r="W3940" s="4">
        <v>8888</v>
      </c>
      <c r="AD3940"/>
      <c r="AE3940"/>
    </row>
    <row r="3941" spans="1:31" x14ac:dyDescent="0.25">
      <c r="A3941" s="28" t="s">
        <v>14372</v>
      </c>
      <c r="B3941" s="1"/>
      <c r="F3941" s="224"/>
      <c r="G3941" s="224"/>
      <c r="H3941" s="224"/>
      <c r="I3941" s="224"/>
      <c r="J3941" s="224"/>
      <c r="K3941" s="224"/>
      <c r="L3941" s="224"/>
      <c r="M3941" s="133"/>
      <c r="V3941" s="3" t="s">
        <v>3952</v>
      </c>
      <c r="W3941" s="4">
        <v>8890</v>
      </c>
      <c r="AD3941"/>
      <c r="AE3941"/>
    </row>
    <row r="3942" spans="1:31" x14ac:dyDescent="0.25">
      <c r="A3942" s="28" t="s">
        <v>14373</v>
      </c>
      <c r="B3942" s="1"/>
      <c r="F3942" s="224"/>
      <c r="G3942" s="224"/>
      <c r="H3942" s="224"/>
      <c r="I3942" s="224"/>
      <c r="J3942" s="224"/>
      <c r="K3942" s="224"/>
      <c r="L3942" s="224"/>
      <c r="M3942" s="133"/>
      <c r="V3942" s="3" t="s">
        <v>3953</v>
      </c>
      <c r="W3942" s="4">
        <v>8890</v>
      </c>
      <c r="AD3942"/>
      <c r="AE3942"/>
    </row>
    <row r="3943" spans="1:31" x14ac:dyDescent="0.25">
      <c r="A3943" s="28" t="s">
        <v>14374</v>
      </c>
      <c r="B3943" s="1"/>
      <c r="F3943" s="224"/>
      <c r="G3943" s="224"/>
      <c r="H3943" s="224"/>
      <c r="I3943" s="224"/>
      <c r="J3943" s="224"/>
      <c r="K3943" s="224"/>
      <c r="L3943" s="224"/>
      <c r="M3943" s="133"/>
      <c r="V3943" s="3" t="s">
        <v>3954</v>
      </c>
      <c r="W3943" s="4">
        <v>8892</v>
      </c>
      <c r="AD3943"/>
      <c r="AE3943"/>
    </row>
    <row r="3944" spans="1:31" x14ac:dyDescent="0.25">
      <c r="A3944" s="28" t="s">
        <v>14375</v>
      </c>
      <c r="B3944" s="1"/>
      <c r="F3944" s="224"/>
      <c r="G3944" s="224"/>
      <c r="H3944" s="224"/>
      <c r="I3944" s="224"/>
      <c r="J3944" s="224"/>
      <c r="K3944" s="224"/>
      <c r="L3944" s="224"/>
      <c r="M3944" s="133"/>
      <c r="V3944" s="3" t="s">
        <v>3955</v>
      </c>
      <c r="W3944" s="4">
        <v>8894</v>
      </c>
      <c r="AD3944"/>
      <c r="AE3944"/>
    </row>
    <row r="3945" spans="1:31" x14ac:dyDescent="0.25">
      <c r="A3945" s="28" t="s">
        <v>14376</v>
      </c>
      <c r="B3945" s="1"/>
      <c r="F3945" s="224"/>
      <c r="G3945" s="224"/>
      <c r="H3945" s="224"/>
      <c r="I3945" s="224"/>
      <c r="J3945" s="224"/>
      <c r="K3945" s="224"/>
      <c r="L3945" s="224"/>
      <c r="M3945" s="133"/>
      <c r="V3945" s="3" t="s">
        <v>3956</v>
      </c>
      <c r="W3945" s="4">
        <v>8896</v>
      </c>
      <c r="AD3945"/>
      <c r="AE3945"/>
    </row>
    <row r="3946" spans="1:31" x14ac:dyDescent="0.25">
      <c r="A3946" s="28" t="s">
        <v>14377</v>
      </c>
      <c r="B3946" s="1"/>
      <c r="F3946" s="224"/>
      <c r="G3946" s="224"/>
      <c r="H3946" s="224"/>
      <c r="I3946" s="224"/>
      <c r="J3946" s="224"/>
      <c r="K3946" s="224"/>
      <c r="L3946" s="224"/>
      <c r="M3946" s="133"/>
      <c r="V3946" s="3" t="s">
        <v>3957</v>
      </c>
      <c r="W3946" s="4">
        <v>8895</v>
      </c>
      <c r="AD3946"/>
      <c r="AE3946"/>
    </row>
    <row r="3947" spans="1:31" x14ac:dyDescent="0.25">
      <c r="A3947" s="28" t="s">
        <v>14378</v>
      </c>
      <c r="B3947" s="1"/>
      <c r="F3947" s="224"/>
      <c r="G3947" s="224"/>
      <c r="H3947" s="224"/>
      <c r="I3947" s="224"/>
      <c r="J3947" s="224"/>
      <c r="K3947" s="224"/>
      <c r="L3947" s="224"/>
      <c r="M3947" s="133"/>
      <c r="V3947" s="3" t="s">
        <v>3958</v>
      </c>
      <c r="W3947" s="4">
        <v>8893</v>
      </c>
      <c r="AD3947"/>
      <c r="AE3947"/>
    </row>
    <row r="3948" spans="1:31" x14ac:dyDescent="0.25">
      <c r="A3948" s="28" t="s">
        <v>14379</v>
      </c>
      <c r="B3948" s="1"/>
      <c r="F3948" s="224"/>
      <c r="G3948" s="224"/>
      <c r="H3948" s="224"/>
      <c r="I3948" s="224"/>
      <c r="J3948" s="224"/>
      <c r="K3948" s="224"/>
      <c r="L3948" s="224"/>
      <c r="M3948" s="133"/>
      <c r="V3948" s="3" t="s">
        <v>3959</v>
      </c>
      <c r="W3948" s="4">
        <v>8894</v>
      </c>
      <c r="AD3948"/>
      <c r="AE3948"/>
    </row>
    <row r="3949" spans="1:31" x14ac:dyDescent="0.25">
      <c r="A3949" s="28" t="s">
        <v>14380</v>
      </c>
      <c r="B3949" s="1"/>
      <c r="F3949" s="224"/>
      <c r="G3949" s="224"/>
      <c r="H3949" s="224"/>
      <c r="I3949" s="224"/>
      <c r="J3949" s="224"/>
      <c r="K3949" s="224"/>
      <c r="L3949" s="224"/>
      <c r="M3949" s="133"/>
      <c r="V3949" s="3" t="s">
        <v>3960</v>
      </c>
      <c r="W3949" s="4">
        <v>8894</v>
      </c>
      <c r="AD3949"/>
      <c r="AE3949"/>
    </row>
    <row r="3950" spans="1:31" x14ac:dyDescent="0.25">
      <c r="A3950" s="28" t="s">
        <v>14381</v>
      </c>
      <c r="B3950" s="1"/>
      <c r="F3950" s="224"/>
      <c r="G3950" s="224"/>
      <c r="H3950" s="224"/>
      <c r="I3950" s="224"/>
      <c r="J3950" s="224"/>
      <c r="K3950" s="224"/>
      <c r="L3950" s="224"/>
      <c r="M3950" s="133"/>
      <c r="V3950" s="3" t="s">
        <v>3961</v>
      </c>
      <c r="W3950" s="4">
        <v>8896</v>
      </c>
      <c r="AD3950"/>
      <c r="AE3950"/>
    </row>
    <row r="3951" spans="1:31" x14ac:dyDescent="0.25">
      <c r="A3951" s="28" t="s">
        <v>14382</v>
      </c>
      <c r="B3951" s="1"/>
      <c r="F3951" s="224"/>
      <c r="G3951" s="224"/>
      <c r="H3951" s="224"/>
      <c r="I3951" s="224"/>
      <c r="J3951" s="224"/>
      <c r="K3951" s="224"/>
      <c r="L3951" s="224"/>
      <c r="M3951" s="133"/>
      <c r="V3951" s="3" t="s">
        <v>3962</v>
      </c>
      <c r="W3951" s="4">
        <v>8896</v>
      </c>
      <c r="AD3951"/>
      <c r="AE3951"/>
    </row>
    <row r="3952" spans="1:31" x14ac:dyDescent="0.25">
      <c r="A3952" s="28" t="s">
        <v>14383</v>
      </c>
      <c r="B3952" s="1"/>
      <c r="F3952" s="224"/>
      <c r="G3952" s="224"/>
      <c r="H3952" s="224"/>
      <c r="I3952" s="224"/>
      <c r="J3952" s="224"/>
      <c r="K3952" s="224"/>
      <c r="L3952" s="224"/>
      <c r="M3952" s="133"/>
      <c r="V3952" s="3" t="s">
        <v>3963</v>
      </c>
      <c r="W3952" s="4">
        <v>8898</v>
      </c>
      <c r="AD3952"/>
      <c r="AE3952"/>
    </row>
    <row r="3953" spans="1:31" x14ac:dyDescent="0.25">
      <c r="A3953" s="28" t="s">
        <v>14384</v>
      </c>
      <c r="B3953" s="1"/>
      <c r="F3953" s="224"/>
      <c r="G3953" s="224"/>
      <c r="H3953" s="224"/>
      <c r="I3953" s="224"/>
      <c r="J3953" s="224"/>
      <c r="K3953" s="224"/>
      <c r="L3953" s="224"/>
      <c r="M3953" s="133"/>
      <c r="V3953" s="3" t="s">
        <v>3964</v>
      </c>
      <c r="W3953" s="4">
        <v>8898</v>
      </c>
      <c r="AD3953"/>
      <c r="AE3953"/>
    </row>
    <row r="3954" spans="1:31" x14ac:dyDescent="0.25">
      <c r="A3954" s="28" t="s">
        <v>14385</v>
      </c>
      <c r="B3954" s="1"/>
      <c r="F3954" s="224"/>
      <c r="G3954" s="224"/>
      <c r="H3954" s="224"/>
      <c r="I3954" s="224"/>
      <c r="J3954" s="224"/>
      <c r="K3954" s="224"/>
      <c r="L3954" s="224"/>
      <c r="M3954" s="133"/>
      <c r="V3954" s="3" t="s">
        <v>3965</v>
      </c>
      <c r="W3954" s="4">
        <v>8901</v>
      </c>
      <c r="AD3954"/>
      <c r="AE3954"/>
    </row>
    <row r="3955" spans="1:31" x14ac:dyDescent="0.25">
      <c r="A3955" s="28" t="s">
        <v>14386</v>
      </c>
      <c r="B3955" s="1"/>
      <c r="F3955" s="224"/>
      <c r="G3955" s="224"/>
      <c r="H3955" s="224"/>
      <c r="I3955" s="224"/>
      <c r="J3955" s="224"/>
      <c r="K3955" s="224"/>
      <c r="L3955" s="224"/>
      <c r="M3955" s="133"/>
      <c r="V3955" s="3" t="s">
        <v>3966</v>
      </c>
      <c r="W3955" s="4">
        <v>8903</v>
      </c>
      <c r="AD3955"/>
      <c r="AE3955"/>
    </row>
    <row r="3956" spans="1:31" x14ac:dyDescent="0.25">
      <c r="A3956" s="28" t="s">
        <v>14387</v>
      </c>
      <c r="B3956" s="1"/>
      <c r="F3956" s="224"/>
      <c r="G3956" s="224"/>
      <c r="H3956" s="224"/>
      <c r="I3956" s="224"/>
      <c r="J3956" s="224"/>
      <c r="K3956" s="224"/>
      <c r="L3956" s="224"/>
      <c r="M3956" s="133"/>
      <c r="V3956" s="3" t="s">
        <v>3967</v>
      </c>
      <c r="W3956" s="4">
        <v>8903</v>
      </c>
      <c r="AD3956"/>
      <c r="AE3956"/>
    </row>
    <row r="3957" spans="1:31" x14ac:dyDescent="0.25">
      <c r="A3957" s="28" t="s">
        <v>14388</v>
      </c>
      <c r="B3957" s="1"/>
      <c r="F3957" s="224"/>
      <c r="G3957" s="224"/>
      <c r="H3957" s="224"/>
      <c r="I3957" s="224"/>
      <c r="J3957" s="224"/>
      <c r="K3957" s="224"/>
      <c r="L3957" s="224"/>
      <c r="M3957" s="133"/>
      <c r="V3957" s="3" t="s">
        <v>3968</v>
      </c>
      <c r="W3957" s="4">
        <v>8905</v>
      </c>
      <c r="AD3957"/>
      <c r="AE3957"/>
    </row>
    <row r="3958" spans="1:31" x14ac:dyDescent="0.25">
      <c r="A3958" s="28" t="s">
        <v>14389</v>
      </c>
      <c r="B3958" s="1"/>
      <c r="F3958" s="224"/>
      <c r="G3958" s="224"/>
      <c r="H3958" s="224"/>
      <c r="I3958" s="224"/>
      <c r="J3958" s="224"/>
      <c r="K3958" s="224"/>
      <c r="L3958" s="224"/>
      <c r="M3958" s="133"/>
      <c r="V3958" s="3" t="s">
        <v>3969</v>
      </c>
      <c r="W3958" s="4">
        <v>8905</v>
      </c>
      <c r="AD3958"/>
      <c r="AE3958"/>
    </row>
    <row r="3959" spans="1:31" x14ac:dyDescent="0.25">
      <c r="A3959" s="28" t="s">
        <v>14390</v>
      </c>
      <c r="B3959" s="1"/>
      <c r="F3959" s="224"/>
      <c r="G3959" s="224"/>
      <c r="H3959" s="224"/>
      <c r="I3959" s="224"/>
      <c r="J3959" s="224"/>
      <c r="K3959" s="224"/>
      <c r="L3959" s="224"/>
      <c r="M3959" s="133"/>
      <c r="V3959" s="3" t="s">
        <v>3970</v>
      </c>
      <c r="W3959" s="4">
        <v>8905</v>
      </c>
      <c r="AD3959"/>
      <c r="AE3959"/>
    </row>
    <row r="3960" spans="1:31" x14ac:dyDescent="0.25">
      <c r="A3960" s="28" t="s">
        <v>14391</v>
      </c>
      <c r="B3960" s="1"/>
      <c r="F3960" s="224"/>
      <c r="G3960" s="224"/>
      <c r="H3960" s="224"/>
      <c r="I3960" s="224"/>
      <c r="J3960" s="224"/>
      <c r="K3960" s="224"/>
      <c r="L3960" s="224"/>
      <c r="M3960" s="133"/>
      <c r="V3960" s="3" t="s">
        <v>3971</v>
      </c>
      <c r="W3960" s="4">
        <v>8907</v>
      </c>
      <c r="AD3960"/>
      <c r="AE3960"/>
    </row>
    <row r="3961" spans="1:31" x14ac:dyDescent="0.25">
      <c r="A3961" s="28" t="s">
        <v>14392</v>
      </c>
      <c r="B3961" s="1"/>
      <c r="F3961" s="224"/>
      <c r="G3961" s="224"/>
      <c r="H3961" s="224"/>
      <c r="I3961" s="224"/>
      <c r="J3961" s="224"/>
      <c r="K3961" s="224"/>
      <c r="L3961" s="224"/>
      <c r="M3961" s="133"/>
      <c r="V3961" s="3" t="s">
        <v>3972</v>
      </c>
      <c r="W3961" s="4">
        <v>8906</v>
      </c>
      <c r="AD3961"/>
      <c r="AE3961"/>
    </row>
    <row r="3962" spans="1:31" x14ac:dyDescent="0.25">
      <c r="A3962" s="28" t="s">
        <v>14393</v>
      </c>
      <c r="B3962" s="1"/>
      <c r="F3962" s="224"/>
      <c r="G3962" s="224"/>
      <c r="H3962" s="224"/>
      <c r="I3962" s="224"/>
      <c r="J3962" s="224"/>
      <c r="K3962" s="224"/>
      <c r="L3962" s="224"/>
      <c r="M3962" s="133"/>
      <c r="V3962" s="3" t="s">
        <v>3973</v>
      </c>
      <c r="W3962" s="4">
        <v>8906</v>
      </c>
      <c r="AD3962"/>
      <c r="AE3962"/>
    </row>
    <row r="3963" spans="1:31" x14ac:dyDescent="0.25">
      <c r="A3963" s="28" t="s">
        <v>14394</v>
      </c>
      <c r="B3963" s="1"/>
      <c r="F3963" s="224"/>
      <c r="G3963" s="224"/>
      <c r="H3963" s="224"/>
      <c r="I3963" s="224"/>
      <c r="J3963" s="224"/>
      <c r="K3963" s="224"/>
      <c r="L3963" s="224"/>
      <c r="M3963" s="133"/>
      <c r="V3963" s="3" t="s">
        <v>3974</v>
      </c>
      <c r="W3963" s="4">
        <v>8906</v>
      </c>
      <c r="AD3963"/>
      <c r="AE3963"/>
    </row>
    <row r="3964" spans="1:31" x14ac:dyDescent="0.25">
      <c r="A3964" s="28" t="s">
        <v>14395</v>
      </c>
      <c r="B3964" s="1"/>
      <c r="F3964" s="224"/>
      <c r="G3964" s="224"/>
      <c r="H3964" s="224"/>
      <c r="I3964" s="224"/>
      <c r="J3964" s="224"/>
      <c r="K3964" s="224"/>
      <c r="L3964" s="224"/>
      <c r="M3964" s="133"/>
      <c r="V3964" s="3" t="s">
        <v>3975</v>
      </c>
      <c r="W3964" s="4">
        <v>8910</v>
      </c>
      <c r="AD3964"/>
      <c r="AE3964"/>
    </row>
    <row r="3965" spans="1:31" x14ac:dyDescent="0.25">
      <c r="A3965" s="28" t="s">
        <v>14396</v>
      </c>
      <c r="B3965" s="1"/>
      <c r="F3965" s="224"/>
      <c r="G3965" s="224"/>
      <c r="H3965" s="224"/>
      <c r="I3965" s="224"/>
      <c r="J3965" s="224"/>
      <c r="K3965" s="224"/>
      <c r="L3965" s="224"/>
      <c r="M3965" s="133"/>
      <c r="V3965" s="3" t="s">
        <v>3976</v>
      </c>
      <c r="W3965" s="4">
        <v>8912</v>
      </c>
      <c r="AD3965"/>
      <c r="AE3965"/>
    </row>
    <row r="3966" spans="1:31" x14ac:dyDescent="0.25">
      <c r="A3966" s="28" t="s">
        <v>14397</v>
      </c>
      <c r="B3966" s="1"/>
      <c r="F3966" s="224"/>
      <c r="G3966" s="224"/>
      <c r="H3966" s="224"/>
      <c r="I3966" s="224"/>
      <c r="J3966" s="224"/>
      <c r="K3966" s="224"/>
      <c r="L3966" s="224"/>
      <c r="M3966" s="133"/>
      <c r="V3966" s="3" t="s">
        <v>3977</v>
      </c>
      <c r="W3966" s="4">
        <v>8914</v>
      </c>
      <c r="AD3966"/>
      <c r="AE3966"/>
    </row>
    <row r="3967" spans="1:31" x14ac:dyDescent="0.25">
      <c r="A3967" s="28" t="s">
        <v>14398</v>
      </c>
      <c r="B3967" s="1"/>
      <c r="F3967" s="224"/>
      <c r="G3967" s="224"/>
      <c r="H3967" s="224"/>
      <c r="I3967" s="224"/>
      <c r="J3967" s="224"/>
      <c r="K3967" s="224"/>
      <c r="L3967" s="224"/>
      <c r="M3967" s="133"/>
      <c r="V3967" s="3" t="s">
        <v>3978</v>
      </c>
      <c r="W3967" s="4">
        <v>8913</v>
      </c>
      <c r="AD3967"/>
      <c r="AE3967"/>
    </row>
    <row r="3968" spans="1:31" x14ac:dyDescent="0.25">
      <c r="A3968" s="28" t="s">
        <v>14399</v>
      </c>
      <c r="B3968" s="1"/>
      <c r="F3968" s="224"/>
      <c r="G3968" s="224"/>
      <c r="H3968" s="224"/>
      <c r="I3968" s="224"/>
      <c r="J3968" s="224"/>
      <c r="K3968" s="224"/>
      <c r="L3968" s="224"/>
      <c r="M3968" s="133"/>
      <c r="V3968" s="3" t="s">
        <v>3979</v>
      </c>
      <c r="W3968" s="4">
        <v>8915</v>
      </c>
      <c r="AD3968"/>
      <c r="AE3968"/>
    </row>
    <row r="3969" spans="1:31" x14ac:dyDescent="0.25">
      <c r="A3969" s="28" t="s">
        <v>14400</v>
      </c>
      <c r="B3969" s="1"/>
      <c r="F3969" s="224"/>
      <c r="G3969" s="224"/>
      <c r="H3969" s="224"/>
      <c r="I3969" s="224"/>
      <c r="J3969" s="224"/>
      <c r="K3969" s="224"/>
      <c r="L3969" s="224"/>
      <c r="M3969" s="133"/>
      <c r="V3969" s="3" t="s">
        <v>3980</v>
      </c>
      <c r="W3969" s="4">
        <v>8919</v>
      </c>
      <c r="AD3969"/>
      <c r="AE3969"/>
    </row>
    <row r="3970" spans="1:31" x14ac:dyDescent="0.25">
      <c r="A3970" s="28" t="s">
        <v>14401</v>
      </c>
      <c r="B3970" s="1"/>
      <c r="F3970" s="224"/>
      <c r="G3970" s="224"/>
      <c r="H3970" s="224"/>
      <c r="I3970" s="224"/>
      <c r="J3970" s="224"/>
      <c r="K3970" s="224"/>
      <c r="L3970" s="224"/>
      <c r="M3970" s="133"/>
      <c r="V3970" s="3" t="s">
        <v>3981</v>
      </c>
      <c r="W3970" s="4">
        <v>8919</v>
      </c>
      <c r="AD3970"/>
      <c r="AE3970"/>
    </row>
    <row r="3971" spans="1:31" x14ac:dyDescent="0.25">
      <c r="A3971" s="28" t="s">
        <v>14402</v>
      </c>
      <c r="B3971" s="1"/>
      <c r="F3971" s="224"/>
      <c r="G3971" s="224"/>
      <c r="H3971" s="224"/>
      <c r="I3971" s="224"/>
      <c r="J3971" s="224"/>
      <c r="K3971" s="224"/>
      <c r="L3971" s="224"/>
      <c r="M3971" s="133"/>
      <c r="V3971" s="3" t="s">
        <v>3982</v>
      </c>
      <c r="W3971" s="4">
        <v>8925</v>
      </c>
      <c r="AD3971"/>
      <c r="AE3971"/>
    </row>
    <row r="3972" spans="1:31" x14ac:dyDescent="0.25">
      <c r="A3972" s="28" t="s">
        <v>14403</v>
      </c>
      <c r="B3972" s="1"/>
      <c r="F3972" s="224"/>
      <c r="G3972" s="224"/>
      <c r="H3972" s="224"/>
      <c r="I3972" s="224"/>
      <c r="J3972" s="224"/>
      <c r="K3972" s="224"/>
      <c r="L3972" s="224"/>
      <c r="M3972" s="133"/>
      <c r="V3972" s="3" t="s">
        <v>3983</v>
      </c>
      <c r="W3972" s="4">
        <v>8929</v>
      </c>
      <c r="AD3972"/>
      <c r="AE3972"/>
    </row>
    <row r="3973" spans="1:31" x14ac:dyDescent="0.25">
      <c r="A3973" s="28" t="s">
        <v>14404</v>
      </c>
      <c r="B3973" s="1"/>
      <c r="F3973" s="224"/>
      <c r="G3973" s="224"/>
      <c r="H3973" s="224"/>
      <c r="I3973" s="224"/>
      <c r="J3973" s="224"/>
      <c r="K3973" s="224"/>
      <c r="L3973" s="224"/>
      <c r="M3973" s="133"/>
      <c r="V3973" s="3" t="s">
        <v>3984</v>
      </c>
      <c r="W3973" s="4">
        <v>8932</v>
      </c>
      <c r="AD3973"/>
      <c r="AE3973"/>
    </row>
    <row r="3974" spans="1:31" x14ac:dyDescent="0.25">
      <c r="A3974" s="28" t="s">
        <v>14405</v>
      </c>
      <c r="B3974" s="1"/>
      <c r="F3974" s="224"/>
      <c r="G3974" s="224"/>
      <c r="H3974" s="224"/>
      <c r="I3974" s="224"/>
      <c r="J3974" s="224"/>
      <c r="K3974" s="224"/>
      <c r="L3974" s="224"/>
      <c r="M3974" s="133"/>
      <c r="V3974" s="3" t="s">
        <v>3985</v>
      </c>
      <c r="W3974" s="4">
        <v>8932</v>
      </c>
      <c r="AD3974"/>
      <c r="AE3974"/>
    </row>
    <row r="3975" spans="1:31" x14ac:dyDescent="0.25">
      <c r="A3975" s="28" t="s">
        <v>14406</v>
      </c>
      <c r="B3975" s="1"/>
      <c r="F3975" s="224"/>
      <c r="G3975" s="224"/>
      <c r="H3975" s="224"/>
      <c r="I3975" s="224"/>
      <c r="J3975" s="224"/>
      <c r="K3975" s="224"/>
      <c r="L3975" s="224"/>
      <c r="M3975" s="133"/>
      <c r="V3975" s="3" t="s">
        <v>3986</v>
      </c>
      <c r="W3975" s="4">
        <v>8937</v>
      </c>
      <c r="AD3975"/>
      <c r="AE3975"/>
    </row>
    <row r="3976" spans="1:31" x14ac:dyDescent="0.25">
      <c r="A3976" s="28" t="s">
        <v>14407</v>
      </c>
      <c r="B3976" s="1"/>
      <c r="F3976" s="224"/>
      <c r="G3976" s="224"/>
      <c r="H3976" s="224"/>
      <c r="I3976" s="224"/>
      <c r="J3976" s="224"/>
      <c r="K3976" s="224"/>
      <c r="L3976" s="224"/>
      <c r="M3976" s="133"/>
      <c r="V3976" s="3" t="s">
        <v>3987</v>
      </c>
      <c r="W3976" s="4">
        <v>8935</v>
      </c>
      <c r="AD3976"/>
      <c r="AE3976"/>
    </row>
    <row r="3977" spans="1:31" x14ac:dyDescent="0.25">
      <c r="A3977" s="28" t="s">
        <v>14408</v>
      </c>
      <c r="B3977" s="1"/>
      <c r="F3977" s="224"/>
      <c r="G3977" s="224"/>
      <c r="H3977" s="224"/>
      <c r="I3977" s="224"/>
      <c r="J3977" s="224"/>
      <c r="K3977" s="224"/>
      <c r="L3977" s="224"/>
      <c r="M3977" s="133"/>
      <c r="V3977" s="3" t="s">
        <v>3988</v>
      </c>
      <c r="W3977" s="4">
        <v>8935</v>
      </c>
      <c r="AD3977"/>
      <c r="AE3977"/>
    </row>
    <row r="3978" spans="1:31" x14ac:dyDescent="0.25">
      <c r="A3978" s="28" t="s">
        <v>14409</v>
      </c>
      <c r="B3978" s="1"/>
      <c r="F3978" s="224"/>
      <c r="G3978" s="224"/>
      <c r="H3978" s="224"/>
      <c r="I3978" s="224"/>
      <c r="J3978" s="224"/>
      <c r="K3978" s="224"/>
      <c r="L3978" s="224"/>
      <c r="M3978" s="133"/>
      <c r="V3978" s="3" t="s">
        <v>3989</v>
      </c>
      <c r="W3978" s="4">
        <v>8941</v>
      </c>
      <c r="AD3978"/>
      <c r="AE3978"/>
    </row>
    <row r="3979" spans="1:31" x14ac:dyDescent="0.25">
      <c r="A3979" s="28" t="s">
        <v>14410</v>
      </c>
      <c r="B3979" s="1"/>
      <c r="F3979" s="224"/>
      <c r="G3979" s="224"/>
      <c r="H3979" s="224"/>
      <c r="I3979" s="224"/>
      <c r="J3979" s="224"/>
      <c r="K3979" s="224"/>
      <c r="L3979" s="224"/>
      <c r="M3979" s="133"/>
      <c r="V3979" s="3" t="s">
        <v>3990</v>
      </c>
      <c r="W3979" s="4">
        <v>8945</v>
      </c>
      <c r="AD3979"/>
      <c r="AE3979"/>
    </row>
    <row r="3980" spans="1:31" x14ac:dyDescent="0.25">
      <c r="A3980" s="28" t="s">
        <v>14411</v>
      </c>
      <c r="B3980" s="1"/>
      <c r="F3980" s="224"/>
      <c r="G3980" s="224"/>
      <c r="H3980" s="224"/>
      <c r="I3980" s="224"/>
      <c r="J3980" s="224"/>
      <c r="K3980" s="224"/>
      <c r="L3980" s="224"/>
      <c r="M3980" s="133"/>
      <c r="V3980" s="3" t="s">
        <v>3991</v>
      </c>
      <c r="W3980" s="4">
        <v>8950</v>
      </c>
      <c r="AD3980"/>
      <c r="AE3980"/>
    </row>
    <row r="3981" spans="1:31" x14ac:dyDescent="0.25">
      <c r="A3981" s="28" t="s">
        <v>14412</v>
      </c>
      <c r="B3981" s="1"/>
      <c r="F3981" s="224"/>
      <c r="G3981" s="224"/>
      <c r="H3981" s="224"/>
      <c r="I3981" s="224"/>
      <c r="J3981" s="224"/>
      <c r="K3981" s="224"/>
      <c r="L3981" s="224"/>
      <c r="M3981" s="133"/>
      <c r="V3981" s="3" t="s">
        <v>3992</v>
      </c>
      <c r="W3981" s="4">
        <v>8952</v>
      </c>
      <c r="AD3981"/>
      <c r="AE3981"/>
    </row>
    <row r="3982" spans="1:31" x14ac:dyDescent="0.25">
      <c r="A3982" s="28" t="s">
        <v>14413</v>
      </c>
      <c r="B3982" s="1"/>
      <c r="F3982" s="224"/>
      <c r="G3982" s="224"/>
      <c r="H3982" s="224"/>
      <c r="I3982" s="224"/>
      <c r="J3982" s="224"/>
      <c r="K3982" s="224"/>
      <c r="L3982" s="224"/>
      <c r="M3982" s="133"/>
      <c r="V3982" s="3" t="s">
        <v>3993</v>
      </c>
      <c r="W3982" s="4">
        <v>8952</v>
      </c>
      <c r="AD3982"/>
      <c r="AE3982"/>
    </row>
    <row r="3983" spans="1:31" x14ac:dyDescent="0.25">
      <c r="A3983" s="28" t="s">
        <v>14414</v>
      </c>
      <c r="B3983" s="1"/>
      <c r="F3983" s="224"/>
      <c r="G3983" s="224"/>
      <c r="H3983" s="224"/>
      <c r="I3983" s="224"/>
      <c r="J3983" s="224"/>
      <c r="K3983" s="224"/>
      <c r="L3983" s="224"/>
      <c r="M3983" s="133"/>
      <c r="V3983" s="3" t="s">
        <v>3994</v>
      </c>
      <c r="W3983" s="4">
        <v>8954</v>
      </c>
      <c r="AD3983"/>
      <c r="AE3983"/>
    </row>
    <row r="3984" spans="1:31" x14ac:dyDescent="0.25">
      <c r="A3984" s="28" t="s">
        <v>14415</v>
      </c>
      <c r="B3984" s="1"/>
      <c r="F3984" s="224"/>
      <c r="G3984" s="224"/>
      <c r="H3984" s="224"/>
      <c r="I3984" s="224"/>
      <c r="J3984" s="224"/>
      <c r="K3984" s="224"/>
      <c r="L3984" s="224"/>
      <c r="M3984" s="133"/>
      <c r="V3984" s="3" t="s">
        <v>3995</v>
      </c>
      <c r="W3984" s="4">
        <v>8954</v>
      </c>
      <c r="AD3984"/>
      <c r="AE3984"/>
    </row>
    <row r="3985" spans="1:31" x14ac:dyDescent="0.25">
      <c r="A3985" s="28" t="s">
        <v>14416</v>
      </c>
      <c r="B3985" s="1"/>
      <c r="F3985" s="224"/>
      <c r="G3985" s="224"/>
      <c r="H3985" s="224"/>
      <c r="I3985" s="224"/>
      <c r="J3985" s="224"/>
      <c r="K3985" s="224"/>
      <c r="L3985" s="224"/>
      <c r="M3985" s="133"/>
      <c r="V3985" s="3" t="s">
        <v>3996</v>
      </c>
      <c r="W3985" s="4">
        <v>8956</v>
      </c>
      <c r="AD3985"/>
      <c r="AE3985"/>
    </row>
    <row r="3986" spans="1:31" x14ac:dyDescent="0.25">
      <c r="A3986" s="28" t="s">
        <v>14417</v>
      </c>
      <c r="B3986" s="1"/>
      <c r="F3986" s="224"/>
      <c r="G3986" s="224"/>
      <c r="H3986" s="224"/>
      <c r="I3986" s="224"/>
      <c r="J3986" s="224"/>
      <c r="K3986" s="224"/>
      <c r="L3986" s="224"/>
      <c r="M3986" s="133"/>
      <c r="V3986" s="3" t="s">
        <v>3997</v>
      </c>
      <c r="W3986" s="4">
        <v>8958</v>
      </c>
      <c r="AD3986"/>
      <c r="AE3986"/>
    </row>
    <row r="3987" spans="1:31" x14ac:dyDescent="0.25">
      <c r="A3987" s="28" t="s">
        <v>14418</v>
      </c>
      <c r="B3987" s="1"/>
      <c r="F3987" s="224"/>
      <c r="G3987" s="224"/>
      <c r="H3987" s="224"/>
      <c r="I3987" s="224"/>
      <c r="J3987" s="224"/>
      <c r="K3987" s="224"/>
      <c r="L3987" s="224"/>
      <c r="M3987" s="133"/>
      <c r="V3987" s="3" t="s">
        <v>3998</v>
      </c>
      <c r="W3987" s="4">
        <v>8959</v>
      </c>
      <c r="AD3987"/>
      <c r="AE3987"/>
    </row>
    <row r="3988" spans="1:31" x14ac:dyDescent="0.25">
      <c r="A3988" s="28" t="s">
        <v>14419</v>
      </c>
      <c r="B3988" s="1"/>
      <c r="F3988" s="224"/>
      <c r="G3988" s="224"/>
      <c r="H3988" s="224"/>
      <c r="I3988" s="224"/>
      <c r="J3988" s="224"/>
      <c r="K3988" s="224"/>
      <c r="L3988" s="224"/>
      <c r="M3988" s="133"/>
      <c r="V3988" s="3" t="s">
        <v>3999</v>
      </c>
      <c r="W3988" s="4">
        <v>8962</v>
      </c>
      <c r="AD3988"/>
      <c r="AE3988"/>
    </row>
    <row r="3989" spans="1:31" x14ac:dyDescent="0.25">
      <c r="A3989" s="28" t="s">
        <v>14420</v>
      </c>
      <c r="B3989" s="1"/>
      <c r="F3989" s="224"/>
      <c r="G3989" s="224"/>
      <c r="H3989" s="224"/>
      <c r="I3989" s="224"/>
      <c r="J3989" s="224"/>
      <c r="K3989" s="224"/>
      <c r="L3989" s="224"/>
      <c r="M3989" s="133"/>
      <c r="V3989" s="3" t="s">
        <v>4000</v>
      </c>
      <c r="W3989" s="4">
        <v>8964</v>
      </c>
      <c r="AD3989"/>
      <c r="AE3989"/>
    </row>
    <row r="3990" spans="1:31" x14ac:dyDescent="0.25">
      <c r="A3990" s="28" t="s">
        <v>14421</v>
      </c>
      <c r="B3990" s="1"/>
      <c r="F3990" s="224"/>
      <c r="G3990" s="224"/>
      <c r="H3990" s="224"/>
      <c r="I3990" s="224"/>
      <c r="J3990" s="224"/>
      <c r="K3990" s="224"/>
      <c r="L3990" s="224"/>
      <c r="M3990" s="133"/>
      <c r="V3990" s="3" t="s">
        <v>4001</v>
      </c>
      <c r="W3990" s="4">
        <v>8969</v>
      </c>
      <c r="AD3990"/>
      <c r="AE3990"/>
    </row>
    <row r="3991" spans="1:31" x14ac:dyDescent="0.25">
      <c r="A3991" s="28" t="s">
        <v>14422</v>
      </c>
      <c r="B3991" s="1"/>
      <c r="F3991" s="224"/>
      <c r="G3991" s="224"/>
      <c r="H3991" s="224"/>
      <c r="I3991" s="224"/>
      <c r="J3991" s="224"/>
      <c r="K3991" s="224"/>
      <c r="L3991" s="224"/>
      <c r="M3991" s="133"/>
      <c r="V3991" s="3" t="s">
        <v>4002</v>
      </c>
      <c r="W3991" s="4">
        <v>8969</v>
      </c>
      <c r="AD3991"/>
      <c r="AE3991"/>
    </row>
    <row r="3992" spans="1:31" x14ac:dyDescent="0.25">
      <c r="A3992" s="28" t="s">
        <v>14423</v>
      </c>
      <c r="B3992" s="1"/>
      <c r="F3992" s="224"/>
      <c r="G3992" s="224"/>
      <c r="H3992" s="224"/>
      <c r="I3992" s="224"/>
      <c r="J3992" s="224"/>
      <c r="K3992" s="224"/>
      <c r="L3992" s="224"/>
      <c r="M3992" s="133"/>
      <c r="V3992" s="3" t="s">
        <v>4003</v>
      </c>
      <c r="W3992" s="4">
        <v>8969</v>
      </c>
      <c r="AD3992"/>
      <c r="AE3992"/>
    </row>
    <row r="3993" spans="1:31" x14ac:dyDescent="0.25">
      <c r="A3993" s="28" t="s">
        <v>14424</v>
      </c>
      <c r="B3993" s="1"/>
      <c r="F3993" s="224"/>
      <c r="G3993" s="224"/>
      <c r="H3993" s="224"/>
      <c r="I3993" s="224"/>
      <c r="J3993" s="224"/>
      <c r="K3993" s="224"/>
      <c r="L3993" s="224"/>
      <c r="M3993" s="133"/>
      <c r="V3993" s="3" t="s">
        <v>4004</v>
      </c>
      <c r="W3993" s="4">
        <v>8969</v>
      </c>
      <c r="AD3993"/>
      <c r="AE3993"/>
    </row>
    <row r="3994" spans="1:31" x14ac:dyDescent="0.25">
      <c r="A3994" s="28" t="s">
        <v>14425</v>
      </c>
      <c r="B3994" s="1"/>
      <c r="F3994" s="224"/>
      <c r="G3994" s="224"/>
      <c r="H3994" s="224"/>
      <c r="I3994" s="224"/>
      <c r="J3994" s="224"/>
      <c r="K3994" s="224"/>
      <c r="L3994" s="224"/>
      <c r="M3994" s="133"/>
      <c r="V3994" s="3" t="s">
        <v>4005</v>
      </c>
      <c r="W3994" s="4">
        <v>8969</v>
      </c>
      <c r="AD3994"/>
      <c r="AE3994"/>
    </row>
    <row r="3995" spans="1:31" x14ac:dyDescent="0.25">
      <c r="A3995" s="28" t="s">
        <v>14426</v>
      </c>
      <c r="B3995" s="1"/>
      <c r="F3995" s="224"/>
      <c r="G3995" s="224"/>
      <c r="H3995" s="224"/>
      <c r="I3995" s="224"/>
      <c r="J3995" s="224"/>
      <c r="K3995" s="224"/>
      <c r="L3995" s="224"/>
      <c r="M3995" s="133"/>
      <c r="V3995" s="3" t="s">
        <v>4006</v>
      </c>
      <c r="W3995" s="4">
        <v>8970</v>
      </c>
      <c r="AD3995"/>
      <c r="AE3995"/>
    </row>
    <row r="3996" spans="1:31" x14ac:dyDescent="0.25">
      <c r="A3996" s="28" t="s">
        <v>14427</v>
      </c>
      <c r="B3996" s="1"/>
      <c r="F3996" s="224"/>
      <c r="G3996" s="224"/>
      <c r="H3996" s="224"/>
      <c r="I3996" s="224"/>
      <c r="J3996" s="224"/>
      <c r="K3996" s="224"/>
      <c r="L3996" s="224"/>
      <c r="M3996" s="133"/>
      <c r="V3996" s="3" t="s">
        <v>4007</v>
      </c>
      <c r="W3996" s="4">
        <v>8968</v>
      </c>
      <c r="AD3996"/>
      <c r="AE3996"/>
    </row>
    <row r="3997" spans="1:31" x14ac:dyDescent="0.25">
      <c r="A3997" s="28" t="s">
        <v>14428</v>
      </c>
      <c r="B3997" s="1"/>
      <c r="F3997" s="224"/>
      <c r="G3997" s="224"/>
      <c r="H3997" s="224"/>
      <c r="I3997" s="224"/>
      <c r="J3997" s="224"/>
      <c r="K3997" s="224"/>
      <c r="L3997" s="224"/>
      <c r="M3997" s="133"/>
      <c r="V3997" s="3" t="s">
        <v>4008</v>
      </c>
      <c r="W3997" s="4">
        <v>8968</v>
      </c>
      <c r="AD3997"/>
      <c r="AE3997"/>
    </row>
    <row r="3998" spans="1:31" x14ac:dyDescent="0.25">
      <c r="A3998" s="28" t="s">
        <v>14429</v>
      </c>
      <c r="B3998" s="1"/>
      <c r="F3998" s="224"/>
      <c r="G3998" s="224"/>
      <c r="H3998" s="224"/>
      <c r="I3998" s="224"/>
      <c r="J3998" s="224"/>
      <c r="K3998" s="224"/>
      <c r="L3998" s="224"/>
      <c r="M3998" s="133"/>
      <c r="V3998" s="3" t="s">
        <v>4009</v>
      </c>
      <c r="W3998" s="4">
        <v>8968</v>
      </c>
      <c r="AD3998"/>
      <c r="AE3998"/>
    </row>
    <row r="3999" spans="1:31" x14ac:dyDescent="0.25">
      <c r="A3999" s="28" t="s">
        <v>14430</v>
      </c>
      <c r="B3999" s="1"/>
      <c r="F3999" s="224"/>
      <c r="G3999" s="224"/>
      <c r="H3999" s="224"/>
      <c r="I3999" s="224"/>
      <c r="J3999" s="224"/>
      <c r="K3999" s="224"/>
      <c r="L3999" s="224"/>
      <c r="M3999" s="133"/>
      <c r="V3999" s="3" t="s">
        <v>4010</v>
      </c>
      <c r="W3999" s="4">
        <v>8973</v>
      </c>
      <c r="AD3999"/>
      <c r="AE3999"/>
    </row>
    <row r="4000" spans="1:31" x14ac:dyDescent="0.25">
      <c r="A4000" s="28" t="s">
        <v>14431</v>
      </c>
      <c r="B4000" s="1"/>
      <c r="F4000" s="224"/>
      <c r="G4000" s="224"/>
      <c r="H4000" s="224"/>
      <c r="I4000" s="224"/>
      <c r="J4000" s="224"/>
      <c r="K4000" s="224"/>
      <c r="L4000" s="224"/>
      <c r="M4000" s="133"/>
      <c r="V4000" s="3" t="s">
        <v>4011</v>
      </c>
      <c r="W4000" s="4">
        <v>8973</v>
      </c>
      <c r="AD4000"/>
      <c r="AE4000"/>
    </row>
    <row r="4001" spans="1:31" x14ac:dyDescent="0.25">
      <c r="A4001" s="28" t="s">
        <v>14432</v>
      </c>
      <c r="B4001" s="1"/>
      <c r="F4001" s="224"/>
      <c r="G4001" s="224"/>
      <c r="H4001" s="224"/>
      <c r="I4001" s="224"/>
      <c r="J4001" s="224"/>
      <c r="K4001" s="224"/>
      <c r="L4001" s="224"/>
      <c r="M4001" s="133"/>
      <c r="V4001" s="3" t="s">
        <v>4012</v>
      </c>
      <c r="W4001" s="4">
        <v>8973</v>
      </c>
      <c r="AD4001"/>
      <c r="AE4001"/>
    </row>
    <row r="4002" spans="1:31" x14ac:dyDescent="0.25">
      <c r="A4002" s="28" t="s">
        <v>14433</v>
      </c>
      <c r="B4002" s="1"/>
      <c r="F4002" s="224"/>
      <c r="G4002" s="224"/>
      <c r="H4002" s="224"/>
      <c r="I4002" s="224"/>
      <c r="J4002" s="224"/>
      <c r="K4002" s="224"/>
      <c r="L4002" s="224"/>
      <c r="M4002" s="133"/>
      <c r="V4002" s="3" t="s">
        <v>4013</v>
      </c>
      <c r="W4002" s="4">
        <v>8975</v>
      </c>
      <c r="AD4002"/>
      <c r="AE4002"/>
    </row>
    <row r="4003" spans="1:31" x14ac:dyDescent="0.25">
      <c r="A4003" s="28" t="s">
        <v>14434</v>
      </c>
      <c r="B4003" s="1"/>
      <c r="F4003" s="224"/>
      <c r="G4003" s="224"/>
      <c r="H4003" s="224"/>
      <c r="I4003" s="224"/>
      <c r="J4003" s="224"/>
      <c r="K4003" s="224"/>
      <c r="L4003" s="224"/>
      <c r="M4003" s="133"/>
      <c r="V4003" s="3" t="s">
        <v>4014</v>
      </c>
      <c r="W4003" s="4">
        <v>8978</v>
      </c>
      <c r="AD4003"/>
      <c r="AE4003"/>
    </row>
    <row r="4004" spans="1:31" x14ac:dyDescent="0.25">
      <c r="A4004" s="28" t="s">
        <v>14435</v>
      </c>
      <c r="B4004" s="1"/>
      <c r="F4004" s="224"/>
      <c r="G4004" s="224"/>
      <c r="H4004" s="224"/>
      <c r="I4004" s="224"/>
      <c r="J4004" s="224"/>
      <c r="K4004" s="224"/>
      <c r="L4004" s="224"/>
      <c r="M4004" s="133"/>
      <c r="V4004" s="3" t="s">
        <v>4015</v>
      </c>
      <c r="W4004" s="4">
        <v>8978</v>
      </c>
      <c r="AD4004"/>
      <c r="AE4004"/>
    </row>
    <row r="4005" spans="1:31" x14ac:dyDescent="0.25">
      <c r="A4005" s="28" t="s">
        <v>14436</v>
      </c>
      <c r="B4005" s="1"/>
      <c r="F4005" s="224"/>
      <c r="G4005" s="224"/>
      <c r="H4005" s="224"/>
      <c r="I4005" s="224"/>
      <c r="J4005" s="224"/>
      <c r="K4005" s="224"/>
      <c r="L4005" s="224"/>
      <c r="M4005" s="133"/>
      <c r="V4005" s="3" t="s">
        <v>4016</v>
      </c>
      <c r="W4005" s="4">
        <v>8978</v>
      </c>
      <c r="AD4005"/>
      <c r="AE4005"/>
    </row>
    <row r="4006" spans="1:31" x14ac:dyDescent="0.25">
      <c r="A4006" s="28" t="s">
        <v>14437</v>
      </c>
      <c r="B4006" s="1"/>
      <c r="F4006" s="224"/>
      <c r="G4006" s="224"/>
      <c r="H4006" s="224"/>
      <c r="I4006" s="224"/>
      <c r="J4006" s="224"/>
      <c r="K4006" s="224"/>
      <c r="L4006" s="224"/>
      <c r="M4006" s="133"/>
      <c r="V4006" s="3" t="s">
        <v>4017</v>
      </c>
      <c r="W4006" s="4">
        <v>8977</v>
      </c>
      <c r="AD4006"/>
      <c r="AE4006"/>
    </row>
    <row r="4007" spans="1:31" x14ac:dyDescent="0.25">
      <c r="A4007" s="28" t="s">
        <v>14438</v>
      </c>
      <c r="B4007" s="1"/>
      <c r="F4007" s="224"/>
      <c r="G4007" s="224"/>
      <c r="H4007" s="224"/>
      <c r="I4007" s="224"/>
      <c r="J4007" s="224"/>
      <c r="K4007" s="224"/>
      <c r="L4007" s="224"/>
      <c r="M4007" s="133"/>
      <c r="V4007" s="3" t="s">
        <v>4018</v>
      </c>
      <c r="W4007" s="4">
        <v>8977</v>
      </c>
      <c r="AD4007"/>
      <c r="AE4007"/>
    </row>
    <row r="4008" spans="1:31" x14ac:dyDescent="0.25">
      <c r="A4008" s="28" t="s">
        <v>14439</v>
      </c>
      <c r="B4008" s="1"/>
      <c r="F4008" s="224"/>
      <c r="G4008" s="224"/>
      <c r="H4008" s="224"/>
      <c r="I4008" s="224"/>
      <c r="J4008" s="224"/>
      <c r="K4008" s="224"/>
      <c r="L4008" s="224"/>
      <c r="M4008" s="133"/>
      <c r="V4008" s="3" t="s">
        <v>4019</v>
      </c>
      <c r="W4008" s="4">
        <v>8979</v>
      </c>
      <c r="AD4008"/>
      <c r="AE4008"/>
    </row>
    <row r="4009" spans="1:31" x14ac:dyDescent="0.25">
      <c r="A4009" s="28" t="s">
        <v>14440</v>
      </c>
      <c r="B4009" s="1"/>
      <c r="F4009" s="224"/>
      <c r="G4009" s="224"/>
      <c r="H4009" s="224"/>
      <c r="I4009" s="224"/>
      <c r="J4009" s="224"/>
      <c r="K4009" s="224"/>
      <c r="L4009" s="224"/>
      <c r="M4009" s="133"/>
      <c r="V4009" s="3" t="s">
        <v>4020</v>
      </c>
      <c r="W4009" s="4">
        <v>8982</v>
      </c>
      <c r="AD4009"/>
      <c r="AE4009"/>
    </row>
    <row r="4010" spans="1:31" x14ac:dyDescent="0.25">
      <c r="A4010" s="28" t="s">
        <v>14441</v>
      </c>
      <c r="B4010" s="1"/>
      <c r="F4010" s="224"/>
      <c r="G4010" s="224"/>
      <c r="H4010" s="224"/>
      <c r="I4010" s="224"/>
      <c r="J4010" s="224"/>
      <c r="K4010" s="224"/>
      <c r="L4010" s="224"/>
      <c r="M4010" s="133"/>
      <c r="V4010" s="3" t="s">
        <v>4021</v>
      </c>
      <c r="W4010" s="4">
        <v>8982</v>
      </c>
      <c r="AD4010"/>
      <c r="AE4010"/>
    </row>
    <row r="4011" spans="1:31" x14ac:dyDescent="0.25">
      <c r="A4011" s="28" t="s">
        <v>14442</v>
      </c>
      <c r="B4011" s="1"/>
      <c r="F4011" s="224"/>
      <c r="G4011" s="224"/>
      <c r="H4011" s="224"/>
      <c r="I4011" s="224"/>
      <c r="J4011" s="224"/>
      <c r="K4011" s="224"/>
      <c r="L4011" s="224"/>
      <c r="M4011" s="133"/>
      <c r="V4011" s="3" t="s">
        <v>4022</v>
      </c>
      <c r="W4011" s="4">
        <v>8984</v>
      </c>
      <c r="AD4011"/>
      <c r="AE4011"/>
    </row>
    <row r="4012" spans="1:31" x14ac:dyDescent="0.25">
      <c r="A4012" s="28" t="s">
        <v>14443</v>
      </c>
      <c r="B4012" s="1"/>
      <c r="F4012" s="224"/>
      <c r="G4012" s="224"/>
      <c r="H4012" s="224"/>
      <c r="I4012" s="224"/>
      <c r="J4012" s="224"/>
      <c r="K4012" s="224"/>
      <c r="L4012" s="224"/>
      <c r="M4012" s="133"/>
      <c r="V4012" s="3" t="s">
        <v>4023</v>
      </c>
      <c r="W4012" s="4">
        <v>8984</v>
      </c>
      <c r="AD4012"/>
      <c r="AE4012"/>
    </row>
    <row r="4013" spans="1:31" x14ac:dyDescent="0.25">
      <c r="A4013" s="28" t="s">
        <v>14444</v>
      </c>
      <c r="B4013" s="1"/>
      <c r="F4013" s="224"/>
      <c r="G4013" s="224"/>
      <c r="H4013" s="224"/>
      <c r="I4013" s="224"/>
      <c r="J4013" s="224"/>
      <c r="K4013" s="224"/>
      <c r="L4013" s="224"/>
      <c r="M4013" s="133"/>
      <c r="V4013" s="3" t="s">
        <v>4024</v>
      </c>
      <c r="W4013" s="4">
        <v>8985</v>
      </c>
      <c r="AD4013"/>
      <c r="AE4013"/>
    </row>
    <row r="4014" spans="1:31" x14ac:dyDescent="0.25">
      <c r="A4014" s="28" t="s">
        <v>14445</v>
      </c>
      <c r="B4014" s="1"/>
      <c r="F4014" s="224"/>
      <c r="G4014" s="224"/>
      <c r="H4014" s="224"/>
      <c r="I4014" s="224"/>
      <c r="J4014" s="224"/>
      <c r="K4014" s="224"/>
      <c r="L4014" s="224"/>
      <c r="M4014" s="133"/>
      <c r="V4014" s="3" t="s">
        <v>4025</v>
      </c>
      <c r="W4014" s="4">
        <v>8985</v>
      </c>
      <c r="AD4014"/>
      <c r="AE4014"/>
    </row>
    <row r="4015" spans="1:31" x14ac:dyDescent="0.25">
      <c r="A4015" s="28" t="s">
        <v>14446</v>
      </c>
      <c r="B4015" s="1"/>
      <c r="F4015" s="224"/>
      <c r="G4015" s="224"/>
      <c r="H4015" s="224"/>
      <c r="I4015" s="224"/>
      <c r="J4015" s="224"/>
      <c r="K4015" s="224"/>
      <c r="L4015" s="224"/>
      <c r="M4015" s="133"/>
      <c r="V4015" s="3" t="s">
        <v>4026</v>
      </c>
      <c r="W4015" s="4">
        <v>8983</v>
      </c>
      <c r="AD4015"/>
      <c r="AE4015"/>
    </row>
    <row r="4016" spans="1:31" x14ac:dyDescent="0.25">
      <c r="A4016" s="28" t="s">
        <v>14447</v>
      </c>
      <c r="B4016" s="1"/>
      <c r="F4016" s="224"/>
      <c r="G4016" s="224"/>
      <c r="H4016" s="224"/>
      <c r="I4016" s="224"/>
      <c r="J4016" s="224"/>
      <c r="K4016" s="224"/>
      <c r="L4016" s="224"/>
      <c r="M4016" s="133"/>
      <c r="V4016" s="3" t="s">
        <v>4027</v>
      </c>
      <c r="W4016" s="4">
        <v>8983</v>
      </c>
      <c r="AD4016"/>
      <c r="AE4016"/>
    </row>
    <row r="4017" spans="1:31" x14ac:dyDescent="0.25">
      <c r="A4017" s="28" t="s">
        <v>14448</v>
      </c>
      <c r="B4017" s="1"/>
      <c r="F4017" s="224"/>
      <c r="G4017" s="224"/>
      <c r="H4017" s="224"/>
      <c r="I4017" s="224"/>
      <c r="J4017" s="224"/>
      <c r="K4017" s="224"/>
      <c r="L4017" s="224"/>
      <c r="M4017" s="133"/>
      <c r="V4017" s="3" t="s">
        <v>4028</v>
      </c>
      <c r="W4017" s="4">
        <v>8985</v>
      </c>
      <c r="AD4017"/>
      <c r="AE4017"/>
    </row>
    <row r="4018" spans="1:31" x14ac:dyDescent="0.25">
      <c r="A4018" s="28" t="s">
        <v>14449</v>
      </c>
      <c r="B4018" s="1"/>
      <c r="F4018" s="224"/>
      <c r="G4018" s="224"/>
      <c r="H4018" s="224"/>
      <c r="I4018" s="224"/>
      <c r="J4018" s="224"/>
      <c r="K4018" s="224"/>
      <c r="L4018" s="224"/>
      <c r="M4018" s="133"/>
      <c r="V4018" s="3" t="s">
        <v>4029</v>
      </c>
      <c r="W4018" s="4">
        <v>8985</v>
      </c>
      <c r="AD4018"/>
      <c r="AE4018"/>
    </row>
    <row r="4019" spans="1:31" x14ac:dyDescent="0.25">
      <c r="A4019" s="28" t="s">
        <v>14450</v>
      </c>
      <c r="B4019" s="1"/>
      <c r="F4019" s="224"/>
      <c r="G4019" s="224"/>
      <c r="H4019" s="224"/>
      <c r="I4019" s="224"/>
      <c r="J4019" s="224"/>
      <c r="K4019" s="224"/>
      <c r="L4019" s="224"/>
      <c r="M4019" s="133"/>
      <c r="V4019" s="3" t="s">
        <v>4030</v>
      </c>
      <c r="W4019" s="4">
        <v>8985</v>
      </c>
      <c r="AD4019"/>
      <c r="AE4019"/>
    </row>
    <row r="4020" spans="1:31" x14ac:dyDescent="0.25">
      <c r="A4020" s="28" t="s">
        <v>14451</v>
      </c>
      <c r="B4020" s="1"/>
      <c r="F4020" s="224"/>
      <c r="G4020" s="224"/>
      <c r="H4020" s="224"/>
      <c r="I4020" s="224"/>
      <c r="J4020" s="224"/>
      <c r="K4020" s="224"/>
      <c r="L4020" s="224"/>
      <c r="M4020" s="133"/>
      <c r="V4020" s="3" t="s">
        <v>4031</v>
      </c>
      <c r="W4020" s="4">
        <v>8989</v>
      </c>
      <c r="AD4020"/>
      <c r="AE4020"/>
    </row>
    <row r="4021" spans="1:31" x14ac:dyDescent="0.25">
      <c r="A4021" s="28" t="s">
        <v>14452</v>
      </c>
      <c r="B4021" s="1"/>
      <c r="F4021" s="224"/>
      <c r="G4021" s="224"/>
      <c r="H4021" s="224"/>
      <c r="I4021" s="224"/>
      <c r="J4021" s="224"/>
      <c r="K4021" s="224"/>
      <c r="L4021" s="224"/>
      <c r="M4021" s="133"/>
      <c r="V4021" s="3" t="s">
        <v>4032</v>
      </c>
      <c r="W4021" s="4">
        <v>8991</v>
      </c>
      <c r="AD4021"/>
      <c r="AE4021"/>
    </row>
    <row r="4022" spans="1:31" x14ac:dyDescent="0.25">
      <c r="A4022" s="28" t="s">
        <v>14453</v>
      </c>
      <c r="B4022" s="1"/>
      <c r="F4022" s="224"/>
      <c r="G4022" s="224"/>
      <c r="H4022" s="224"/>
      <c r="I4022" s="224"/>
      <c r="J4022" s="224"/>
      <c r="K4022" s="224"/>
      <c r="L4022" s="224"/>
      <c r="M4022" s="133"/>
      <c r="V4022" s="3" t="s">
        <v>4033</v>
      </c>
      <c r="W4022" s="4">
        <v>8993</v>
      </c>
      <c r="AD4022"/>
      <c r="AE4022"/>
    </row>
    <row r="4023" spans="1:31" x14ac:dyDescent="0.25">
      <c r="A4023" s="28" t="s">
        <v>14454</v>
      </c>
      <c r="B4023" s="1"/>
      <c r="F4023" s="224"/>
      <c r="G4023" s="224"/>
      <c r="H4023" s="224"/>
      <c r="I4023" s="224"/>
      <c r="J4023" s="224"/>
      <c r="K4023" s="224"/>
      <c r="L4023" s="224"/>
      <c r="M4023" s="133"/>
      <c r="V4023" s="3" t="s">
        <v>4034</v>
      </c>
      <c r="W4023" s="4">
        <v>8993</v>
      </c>
      <c r="AD4023"/>
      <c r="AE4023"/>
    </row>
    <row r="4024" spans="1:31" x14ac:dyDescent="0.25">
      <c r="A4024" s="28" t="s">
        <v>14455</v>
      </c>
      <c r="B4024" s="1"/>
      <c r="F4024" s="224"/>
      <c r="G4024" s="224"/>
      <c r="H4024" s="224"/>
      <c r="I4024" s="224"/>
      <c r="J4024" s="224"/>
      <c r="K4024" s="224"/>
      <c r="L4024" s="224"/>
      <c r="M4024" s="133"/>
      <c r="V4024" s="3" t="s">
        <v>4035</v>
      </c>
      <c r="W4024" s="4">
        <v>8995</v>
      </c>
      <c r="AD4024"/>
      <c r="AE4024"/>
    </row>
    <row r="4025" spans="1:31" x14ac:dyDescent="0.25">
      <c r="A4025" s="28" t="s">
        <v>14456</v>
      </c>
      <c r="B4025" s="1"/>
      <c r="F4025" s="224"/>
      <c r="G4025" s="224"/>
      <c r="H4025" s="224"/>
      <c r="I4025" s="224"/>
      <c r="J4025" s="224"/>
      <c r="K4025" s="224"/>
      <c r="L4025" s="224"/>
      <c r="M4025" s="133"/>
      <c r="V4025" s="3" t="s">
        <v>4036</v>
      </c>
      <c r="W4025" s="4">
        <v>8995</v>
      </c>
      <c r="AD4025"/>
      <c r="AE4025"/>
    </row>
    <row r="4026" spans="1:31" x14ac:dyDescent="0.25">
      <c r="A4026" s="28" t="s">
        <v>14457</v>
      </c>
      <c r="B4026" s="1"/>
      <c r="F4026" s="224"/>
      <c r="G4026" s="224"/>
      <c r="H4026" s="224"/>
      <c r="I4026" s="224"/>
      <c r="J4026" s="224"/>
      <c r="K4026" s="224"/>
      <c r="L4026" s="224"/>
      <c r="M4026" s="133"/>
      <c r="V4026" s="3" t="s">
        <v>4037</v>
      </c>
      <c r="W4026" s="4">
        <v>8995</v>
      </c>
      <c r="AD4026"/>
      <c r="AE4026"/>
    </row>
    <row r="4027" spans="1:31" x14ac:dyDescent="0.25">
      <c r="A4027" s="28" t="s">
        <v>14458</v>
      </c>
      <c r="B4027" s="1"/>
      <c r="F4027" s="224"/>
      <c r="G4027" s="224"/>
      <c r="H4027" s="224"/>
      <c r="I4027" s="224"/>
      <c r="J4027" s="224"/>
      <c r="K4027" s="224"/>
      <c r="L4027" s="224"/>
      <c r="M4027" s="133"/>
      <c r="V4027" s="3" t="s">
        <v>4038</v>
      </c>
      <c r="W4027" s="4">
        <v>8995</v>
      </c>
      <c r="AD4027"/>
      <c r="AE4027"/>
    </row>
    <row r="4028" spans="1:31" x14ac:dyDescent="0.25">
      <c r="A4028" s="28" t="s">
        <v>14459</v>
      </c>
      <c r="B4028" s="1"/>
      <c r="F4028" s="224"/>
      <c r="G4028" s="224"/>
      <c r="H4028" s="224"/>
      <c r="I4028" s="224"/>
      <c r="J4028" s="224"/>
      <c r="K4028" s="224"/>
      <c r="L4028" s="224"/>
      <c r="M4028" s="133"/>
      <c r="V4028" s="3" t="s">
        <v>4039</v>
      </c>
      <c r="W4028" s="4">
        <v>8995</v>
      </c>
      <c r="AD4028"/>
      <c r="AE4028"/>
    </row>
    <row r="4029" spans="1:31" x14ac:dyDescent="0.25">
      <c r="A4029" s="28" t="s">
        <v>14460</v>
      </c>
      <c r="B4029" s="1"/>
      <c r="F4029" s="224"/>
      <c r="G4029" s="224"/>
      <c r="H4029" s="224"/>
      <c r="I4029" s="224"/>
      <c r="J4029" s="224"/>
      <c r="K4029" s="224"/>
      <c r="L4029" s="224"/>
      <c r="M4029" s="133"/>
      <c r="V4029" s="3" t="s">
        <v>4040</v>
      </c>
      <c r="W4029" s="4">
        <v>8994</v>
      </c>
      <c r="AD4029"/>
      <c r="AE4029"/>
    </row>
    <row r="4030" spans="1:31" x14ac:dyDescent="0.25">
      <c r="A4030" s="28" t="s">
        <v>14461</v>
      </c>
      <c r="B4030" s="1"/>
      <c r="F4030" s="224"/>
      <c r="G4030" s="224"/>
      <c r="H4030" s="224"/>
      <c r="I4030" s="224"/>
      <c r="J4030" s="224"/>
      <c r="K4030" s="224"/>
      <c r="L4030" s="224"/>
      <c r="M4030" s="133"/>
      <c r="V4030" s="3" t="s">
        <v>4041</v>
      </c>
      <c r="W4030" s="4">
        <v>8992</v>
      </c>
      <c r="AD4030"/>
      <c r="AE4030"/>
    </row>
    <row r="4031" spans="1:31" x14ac:dyDescent="0.25">
      <c r="A4031" s="28" t="s">
        <v>14462</v>
      </c>
      <c r="B4031" s="1"/>
      <c r="F4031" s="224"/>
      <c r="G4031" s="224"/>
      <c r="H4031" s="224"/>
      <c r="I4031" s="224"/>
      <c r="J4031" s="224"/>
      <c r="K4031" s="224"/>
      <c r="L4031" s="224"/>
      <c r="M4031" s="133"/>
      <c r="V4031" s="3" t="s">
        <v>4042</v>
      </c>
      <c r="W4031" s="4">
        <v>8992</v>
      </c>
      <c r="AD4031"/>
      <c r="AE4031"/>
    </row>
    <row r="4032" spans="1:31" x14ac:dyDescent="0.25">
      <c r="A4032" s="28" t="s">
        <v>14463</v>
      </c>
      <c r="B4032" s="1"/>
      <c r="F4032" s="224"/>
      <c r="G4032" s="224"/>
      <c r="H4032" s="224"/>
      <c r="I4032" s="224"/>
      <c r="J4032" s="224"/>
      <c r="K4032" s="224"/>
      <c r="L4032" s="224"/>
      <c r="M4032" s="133"/>
      <c r="V4032" s="3" t="s">
        <v>4043</v>
      </c>
      <c r="W4032" s="4">
        <v>8995</v>
      </c>
      <c r="AD4032"/>
      <c r="AE4032"/>
    </row>
    <row r="4033" spans="1:31" x14ac:dyDescent="0.25">
      <c r="A4033" s="28" t="s">
        <v>14464</v>
      </c>
      <c r="B4033" s="1"/>
      <c r="F4033" s="224"/>
      <c r="G4033" s="224"/>
      <c r="H4033" s="224"/>
      <c r="I4033" s="224"/>
      <c r="J4033" s="224"/>
      <c r="K4033" s="224"/>
      <c r="L4033" s="224"/>
      <c r="M4033" s="133"/>
      <c r="V4033" s="3" t="s">
        <v>4044</v>
      </c>
      <c r="W4033" s="4">
        <v>8995</v>
      </c>
      <c r="AD4033"/>
      <c r="AE4033"/>
    </row>
    <row r="4034" spans="1:31" x14ac:dyDescent="0.25">
      <c r="A4034" s="28" t="s">
        <v>14465</v>
      </c>
      <c r="B4034" s="1"/>
      <c r="F4034" s="224"/>
      <c r="G4034" s="224"/>
      <c r="H4034" s="224"/>
      <c r="I4034" s="224"/>
      <c r="J4034" s="224"/>
      <c r="K4034" s="224"/>
      <c r="L4034" s="224"/>
      <c r="M4034" s="133"/>
      <c r="V4034" s="3" t="s">
        <v>4045</v>
      </c>
      <c r="W4034" s="4">
        <v>8995</v>
      </c>
      <c r="AD4034"/>
      <c r="AE4034"/>
    </row>
    <row r="4035" spans="1:31" x14ac:dyDescent="0.25">
      <c r="A4035" s="28" t="s">
        <v>14466</v>
      </c>
      <c r="B4035" s="1"/>
      <c r="F4035" s="224"/>
      <c r="G4035" s="224"/>
      <c r="H4035" s="224"/>
      <c r="I4035" s="224"/>
      <c r="J4035" s="224"/>
      <c r="K4035" s="224"/>
      <c r="L4035" s="224"/>
      <c r="M4035" s="133"/>
      <c r="V4035" s="3" t="s">
        <v>4046</v>
      </c>
      <c r="W4035" s="4">
        <v>8995</v>
      </c>
      <c r="AD4035"/>
      <c r="AE4035"/>
    </row>
    <row r="4036" spans="1:31" x14ac:dyDescent="0.25">
      <c r="A4036" s="28" t="s">
        <v>14467</v>
      </c>
      <c r="B4036" s="1"/>
      <c r="F4036" s="224"/>
      <c r="G4036" s="224"/>
      <c r="H4036" s="224"/>
      <c r="I4036" s="224"/>
      <c r="J4036" s="224"/>
      <c r="K4036" s="224"/>
      <c r="L4036" s="224"/>
      <c r="M4036" s="133"/>
      <c r="V4036" s="3" t="s">
        <v>4047</v>
      </c>
      <c r="W4036" s="4">
        <v>8995</v>
      </c>
      <c r="AD4036"/>
      <c r="AE4036"/>
    </row>
    <row r="4037" spans="1:31" x14ac:dyDescent="0.25">
      <c r="A4037" s="28" t="s">
        <v>14468</v>
      </c>
      <c r="B4037" s="1"/>
      <c r="F4037" s="224"/>
      <c r="G4037" s="224"/>
      <c r="H4037" s="224"/>
      <c r="I4037" s="224"/>
      <c r="J4037" s="224"/>
      <c r="K4037" s="224"/>
      <c r="L4037" s="224"/>
      <c r="M4037" s="133"/>
      <c r="V4037" s="3" t="s">
        <v>4048</v>
      </c>
      <c r="W4037" s="4">
        <v>8994</v>
      </c>
      <c r="AD4037"/>
      <c r="AE4037"/>
    </row>
    <row r="4038" spans="1:31" x14ac:dyDescent="0.25">
      <c r="A4038" s="28" t="s">
        <v>14469</v>
      </c>
      <c r="B4038" s="1"/>
      <c r="F4038" s="224"/>
      <c r="G4038" s="224"/>
      <c r="H4038" s="224"/>
      <c r="I4038" s="224"/>
      <c r="J4038" s="224"/>
      <c r="K4038" s="224"/>
      <c r="L4038" s="224"/>
      <c r="M4038" s="133"/>
      <c r="V4038" s="3" t="s">
        <v>4049</v>
      </c>
      <c r="W4038" s="4">
        <v>8992</v>
      </c>
      <c r="AD4038"/>
      <c r="AE4038"/>
    </row>
    <row r="4039" spans="1:31" x14ac:dyDescent="0.25">
      <c r="A4039" s="28" t="s">
        <v>14470</v>
      </c>
      <c r="B4039" s="1"/>
      <c r="F4039" s="224"/>
      <c r="G4039" s="224"/>
      <c r="H4039" s="224"/>
      <c r="I4039" s="224"/>
      <c r="J4039" s="224"/>
      <c r="K4039" s="224"/>
      <c r="L4039" s="224"/>
      <c r="M4039" s="133"/>
      <c r="V4039" s="3" t="s">
        <v>4050</v>
      </c>
      <c r="W4039" s="4">
        <v>8991</v>
      </c>
      <c r="AD4039"/>
      <c r="AE4039"/>
    </row>
    <row r="4040" spans="1:31" x14ac:dyDescent="0.25">
      <c r="A4040" s="28" t="s">
        <v>14471</v>
      </c>
      <c r="B4040" s="1"/>
      <c r="F4040" s="224"/>
      <c r="G4040" s="224"/>
      <c r="H4040" s="224"/>
      <c r="I4040" s="224"/>
      <c r="J4040" s="224"/>
      <c r="K4040" s="224"/>
      <c r="L4040" s="224"/>
      <c r="M4040" s="133"/>
      <c r="V4040" s="3" t="s">
        <v>4051</v>
      </c>
      <c r="W4040" s="4">
        <v>8991</v>
      </c>
      <c r="AD4040"/>
      <c r="AE4040"/>
    </row>
    <row r="4041" spans="1:31" x14ac:dyDescent="0.25">
      <c r="A4041" s="28" t="s">
        <v>14472</v>
      </c>
      <c r="B4041" s="1"/>
      <c r="F4041" s="224"/>
      <c r="G4041" s="224"/>
      <c r="H4041" s="224"/>
      <c r="I4041" s="224"/>
      <c r="J4041" s="224"/>
      <c r="K4041" s="224"/>
      <c r="L4041" s="224"/>
      <c r="M4041" s="133"/>
      <c r="V4041" s="3" t="s">
        <v>4052</v>
      </c>
      <c r="W4041" s="4">
        <v>8994</v>
      </c>
      <c r="AD4041"/>
      <c r="AE4041"/>
    </row>
    <row r="4042" spans="1:31" x14ac:dyDescent="0.25">
      <c r="A4042" s="28" t="s">
        <v>14473</v>
      </c>
      <c r="B4042" s="1"/>
      <c r="F4042" s="224"/>
      <c r="G4042" s="224"/>
      <c r="H4042" s="224"/>
      <c r="I4042" s="224"/>
      <c r="J4042" s="224"/>
      <c r="K4042" s="224"/>
      <c r="L4042" s="224"/>
      <c r="M4042" s="133"/>
      <c r="V4042" s="3" t="s">
        <v>4053</v>
      </c>
      <c r="W4042" s="4">
        <v>8996</v>
      </c>
      <c r="AD4042"/>
      <c r="AE4042"/>
    </row>
    <row r="4043" spans="1:31" x14ac:dyDescent="0.25">
      <c r="A4043" s="28" t="s">
        <v>14474</v>
      </c>
      <c r="B4043" s="1"/>
      <c r="F4043" s="224"/>
      <c r="G4043" s="224"/>
      <c r="H4043" s="224"/>
      <c r="I4043" s="224"/>
      <c r="J4043" s="224"/>
      <c r="K4043" s="224"/>
      <c r="L4043" s="224"/>
      <c r="M4043" s="133"/>
      <c r="V4043" s="3" t="s">
        <v>4054</v>
      </c>
      <c r="W4043" s="4">
        <v>8996</v>
      </c>
      <c r="AD4043"/>
      <c r="AE4043"/>
    </row>
    <row r="4044" spans="1:31" x14ac:dyDescent="0.25">
      <c r="A4044" s="28" t="s">
        <v>14475</v>
      </c>
      <c r="B4044" s="1"/>
      <c r="F4044" s="224"/>
      <c r="G4044" s="224"/>
      <c r="H4044" s="224"/>
      <c r="I4044" s="224"/>
      <c r="J4044" s="224"/>
      <c r="K4044" s="224"/>
      <c r="L4044" s="224"/>
      <c r="M4044" s="133"/>
      <c r="V4044" s="3" t="s">
        <v>4055</v>
      </c>
      <c r="W4044" s="4">
        <v>8998</v>
      </c>
      <c r="AD4044"/>
      <c r="AE4044"/>
    </row>
    <row r="4045" spans="1:31" x14ac:dyDescent="0.25">
      <c r="A4045" s="28" t="s">
        <v>14476</v>
      </c>
      <c r="B4045" s="1"/>
      <c r="F4045" s="224"/>
      <c r="G4045" s="224"/>
      <c r="H4045" s="224"/>
      <c r="I4045" s="224"/>
      <c r="J4045" s="224"/>
      <c r="K4045" s="224"/>
      <c r="L4045" s="224"/>
      <c r="M4045" s="133"/>
      <c r="V4045" s="3" t="s">
        <v>4056</v>
      </c>
      <c r="W4045" s="4">
        <v>8998</v>
      </c>
      <c r="AD4045"/>
      <c r="AE4045"/>
    </row>
    <row r="4046" spans="1:31" x14ac:dyDescent="0.25">
      <c r="A4046" s="28" t="s">
        <v>14477</v>
      </c>
      <c r="B4046" s="1"/>
      <c r="F4046" s="224"/>
      <c r="G4046" s="224"/>
      <c r="H4046" s="224"/>
      <c r="I4046" s="224"/>
      <c r="J4046" s="224"/>
      <c r="K4046" s="224"/>
      <c r="L4046" s="224"/>
      <c r="M4046" s="133"/>
      <c r="V4046" s="3" t="s">
        <v>4057</v>
      </c>
      <c r="W4046" s="4">
        <v>8997</v>
      </c>
      <c r="AD4046"/>
      <c r="AE4046"/>
    </row>
    <row r="4047" spans="1:31" x14ac:dyDescent="0.25">
      <c r="A4047" s="28" t="s">
        <v>14478</v>
      </c>
      <c r="B4047" s="1"/>
      <c r="F4047" s="224"/>
      <c r="G4047" s="224"/>
      <c r="H4047" s="224"/>
      <c r="I4047" s="224"/>
      <c r="J4047" s="224"/>
      <c r="K4047" s="224"/>
      <c r="L4047" s="224"/>
      <c r="M4047" s="133"/>
      <c r="V4047" s="3" t="s">
        <v>4058</v>
      </c>
      <c r="W4047" s="4">
        <v>8997</v>
      </c>
      <c r="AD4047"/>
      <c r="AE4047"/>
    </row>
    <row r="4048" spans="1:31" x14ac:dyDescent="0.25">
      <c r="A4048" s="28" t="s">
        <v>14479</v>
      </c>
      <c r="B4048" s="1"/>
      <c r="F4048" s="224"/>
      <c r="G4048" s="224"/>
      <c r="H4048" s="224"/>
      <c r="I4048" s="224"/>
      <c r="J4048" s="224"/>
      <c r="K4048" s="224"/>
      <c r="L4048" s="224"/>
      <c r="M4048" s="133"/>
      <c r="V4048" s="3" t="s">
        <v>4059</v>
      </c>
      <c r="W4048" s="4">
        <v>8996</v>
      </c>
      <c r="AD4048"/>
      <c r="AE4048"/>
    </row>
    <row r="4049" spans="1:31" x14ac:dyDescent="0.25">
      <c r="A4049" s="28" t="s">
        <v>14480</v>
      </c>
      <c r="B4049" s="1"/>
      <c r="F4049" s="224"/>
      <c r="G4049" s="224"/>
      <c r="H4049" s="224"/>
      <c r="I4049" s="224"/>
      <c r="J4049" s="224"/>
      <c r="K4049" s="224"/>
      <c r="L4049" s="224"/>
      <c r="M4049" s="133"/>
      <c r="V4049" s="3" t="s">
        <v>4060</v>
      </c>
      <c r="W4049" s="4">
        <v>8996</v>
      </c>
      <c r="AD4049"/>
      <c r="AE4049"/>
    </row>
    <row r="4050" spans="1:31" x14ac:dyDescent="0.25">
      <c r="A4050" s="28" t="s">
        <v>14481</v>
      </c>
      <c r="B4050" s="1"/>
      <c r="F4050" s="224"/>
      <c r="G4050" s="224"/>
      <c r="H4050" s="224"/>
      <c r="I4050" s="224"/>
      <c r="J4050" s="224"/>
      <c r="K4050" s="224"/>
      <c r="L4050" s="224"/>
      <c r="M4050" s="133"/>
      <c r="V4050" s="3" t="s">
        <v>4061</v>
      </c>
      <c r="W4050" s="4">
        <v>8995</v>
      </c>
      <c r="AD4050"/>
      <c r="AE4050"/>
    </row>
    <row r="4051" spans="1:31" x14ac:dyDescent="0.25">
      <c r="A4051" s="28" t="s">
        <v>14482</v>
      </c>
      <c r="B4051" s="1"/>
      <c r="F4051" s="224"/>
      <c r="G4051" s="224"/>
      <c r="H4051" s="224"/>
      <c r="I4051" s="224"/>
      <c r="J4051" s="224"/>
      <c r="K4051" s="224"/>
      <c r="L4051" s="224"/>
      <c r="M4051" s="133"/>
      <c r="V4051" s="3" t="s">
        <v>4062</v>
      </c>
      <c r="W4051" s="4">
        <v>8995</v>
      </c>
      <c r="AD4051"/>
      <c r="AE4051"/>
    </row>
    <row r="4052" spans="1:31" x14ac:dyDescent="0.25">
      <c r="A4052" s="28" t="s">
        <v>14483</v>
      </c>
      <c r="B4052" s="1"/>
      <c r="F4052" s="224"/>
      <c r="G4052" s="224"/>
      <c r="H4052" s="224"/>
      <c r="I4052" s="224"/>
      <c r="J4052" s="224"/>
      <c r="K4052" s="224"/>
      <c r="L4052" s="224"/>
      <c r="M4052" s="133"/>
      <c r="V4052" s="3" t="s">
        <v>4063</v>
      </c>
      <c r="W4052" s="4">
        <v>8998</v>
      </c>
      <c r="AD4052"/>
      <c r="AE4052"/>
    </row>
    <row r="4053" spans="1:31" x14ac:dyDescent="0.25">
      <c r="A4053" s="28" t="s">
        <v>14484</v>
      </c>
      <c r="B4053" s="1"/>
      <c r="F4053" s="224"/>
      <c r="G4053" s="224"/>
      <c r="H4053" s="224"/>
      <c r="I4053" s="224"/>
      <c r="J4053" s="224"/>
      <c r="K4053" s="224"/>
      <c r="L4053" s="224"/>
      <c r="M4053" s="133"/>
      <c r="V4053" s="3" t="s">
        <v>4064</v>
      </c>
      <c r="W4053" s="4">
        <v>8996</v>
      </c>
      <c r="AD4053"/>
      <c r="AE4053"/>
    </row>
    <row r="4054" spans="1:31" x14ac:dyDescent="0.25">
      <c r="A4054" s="28" t="s">
        <v>14485</v>
      </c>
      <c r="B4054" s="1"/>
      <c r="F4054" s="224"/>
      <c r="G4054" s="224"/>
      <c r="H4054" s="224"/>
      <c r="I4054" s="224"/>
      <c r="J4054" s="224"/>
      <c r="K4054" s="224"/>
      <c r="L4054" s="224"/>
      <c r="M4054" s="133"/>
      <c r="V4054" s="3" t="s">
        <v>4065</v>
      </c>
      <c r="W4054" s="4">
        <v>8996</v>
      </c>
      <c r="AD4054"/>
      <c r="AE4054"/>
    </row>
    <row r="4055" spans="1:31" x14ac:dyDescent="0.25">
      <c r="A4055" s="28" t="s">
        <v>14486</v>
      </c>
      <c r="B4055" s="1"/>
      <c r="F4055" s="224"/>
      <c r="G4055" s="224"/>
      <c r="H4055" s="224"/>
      <c r="I4055" s="224"/>
      <c r="J4055" s="224"/>
      <c r="K4055" s="224"/>
      <c r="L4055" s="224"/>
      <c r="M4055" s="133"/>
      <c r="V4055" s="3" t="s">
        <v>4066</v>
      </c>
      <c r="W4055" s="4">
        <v>8995</v>
      </c>
      <c r="AD4055"/>
      <c r="AE4055"/>
    </row>
    <row r="4056" spans="1:31" x14ac:dyDescent="0.25">
      <c r="A4056" s="28" t="s">
        <v>14487</v>
      </c>
      <c r="B4056" s="1"/>
      <c r="F4056" s="224"/>
      <c r="G4056" s="224"/>
      <c r="H4056" s="224"/>
      <c r="I4056" s="224"/>
      <c r="J4056" s="224"/>
      <c r="K4056" s="224"/>
      <c r="L4056" s="224"/>
      <c r="M4056" s="133"/>
      <c r="V4056" s="3" t="s">
        <v>4067</v>
      </c>
      <c r="W4056" s="4">
        <v>8995</v>
      </c>
      <c r="AD4056"/>
      <c r="AE4056"/>
    </row>
    <row r="4057" spans="1:31" x14ac:dyDescent="0.25">
      <c r="A4057" s="28" t="s">
        <v>14488</v>
      </c>
      <c r="B4057" s="1"/>
      <c r="F4057" s="224"/>
      <c r="G4057" s="224"/>
      <c r="H4057" s="224"/>
      <c r="I4057" s="224"/>
      <c r="J4057" s="224"/>
      <c r="K4057" s="224"/>
      <c r="L4057" s="224"/>
      <c r="M4057" s="133"/>
      <c r="V4057" s="3" t="s">
        <v>4068</v>
      </c>
      <c r="W4057" s="4">
        <v>8997</v>
      </c>
      <c r="AD4057"/>
      <c r="AE4057"/>
    </row>
    <row r="4058" spans="1:31" x14ac:dyDescent="0.25">
      <c r="A4058" s="28" t="s">
        <v>14489</v>
      </c>
      <c r="B4058" s="1"/>
      <c r="F4058" s="224"/>
      <c r="G4058" s="224"/>
      <c r="H4058" s="224"/>
      <c r="I4058" s="224"/>
      <c r="J4058" s="224"/>
      <c r="K4058" s="224"/>
      <c r="L4058" s="224"/>
      <c r="M4058" s="133"/>
      <c r="V4058" s="3" t="s">
        <v>4069</v>
      </c>
      <c r="W4058" s="4">
        <v>8997</v>
      </c>
      <c r="AD4058"/>
      <c r="AE4058"/>
    </row>
    <row r="4059" spans="1:31" x14ac:dyDescent="0.25">
      <c r="A4059" s="28" t="s">
        <v>14490</v>
      </c>
      <c r="B4059" s="1"/>
      <c r="F4059" s="224"/>
      <c r="G4059" s="224"/>
      <c r="H4059" s="224"/>
      <c r="I4059" s="224"/>
      <c r="J4059" s="224"/>
      <c r="K4059" s="224"/>
      <c r="L4059" s="224"/>
      <c r="M4059" s="133"/>
      <c r="V4059" s="3" t="s">
        <v>4070</v>
      </c>
      <c r="W4059" s="4">
        <v>8998</v>
      </c>
      <c r="AD4059"/>
      <c r="AE4059"/>
    </row>
    <row r="4060" spans="1:31" x14ac:dyDescent="0.25">
      <c r="A4060" s="28" t="s">
        <v>14491</v>
      </c>
      <c r="B4060" s="1"/>
      <c r="F4060" s="224"/>
      <c r="G4060" s="224"/>
      <c r="H4060" s="224"/>
      <c r="I4060" s="224"/>
      <c r="J4060" s="224"/>
      <c r="K4060" s="224"/>
      <c r="L4060" s="224"/>
      <c r="M4060" s="133"/>
      <c r="V4060" s="3" t="s">
        <v>4071</v>
      </c>
      <c r="W4060" s="4">
        <v>8998</v>
      </c>
      <c r="AD4060"/>
      <c r="AE4060"/>
    </row>
    <row r="4061" spans="1:31" x14ac:dyDescent="0.25">
      <c r="A4061" s="28" t="s">
        <v>14492</v>
      </c>
      <c r="B4061" s="1"/>
      <c r="F4061" s="224"/>
      <c r="G4061" s="224"/>
      <c r="H4061" s="224"/>
      <c r="I4061" s="224"/>
      <c r="J4061" s="224"/>
      <c r="K4061" s="224"/>
      <c r="L4061" s="224"/>
      <c r="M4061" s="133"/>
      <c r="V4061" s="3" t="s">
        <v>4072</v>
      </c>
      <c r="W4061" s="4">
        <v>8998</v>
      </c>
      <c r="AD4061"/>
      <c r="AE4061"/>
    </row>
    <row r="4062" spans="1:31" x14ac:dyDescent="0.25">
      <c r="A4062" s="28" t="s">
        <v>14493</v>
      </c>
      <c r="B4062" s="1"/>
      <c r="F4062" s="224"/>
      <c r="G4062" s="224"/>
      <c r="H4062" s="224"/>
      <c r="I4062" s="224"/>
      <c r="J4062" s="224"/>
      <c r="K4062" s="224"/>
      <c r="L4062" s="224"/>
      <c r="M4062" s="133"/>
      <c r="V4062" s="3" t="s">
        <v>4073</v>
      </c>
      <c r="W4062" s="4">
        <v>8997</v>
      </c>
      <c r="AD4062"/>
      <c r="AE4062"/>
    </row>
    <row r="4063" spans="1:31" x14ac:dyDescent="0.25">
      <c r="A4063" s="28" t="s">
        <v>14494</v>
      </c>
      <c r="B4063" s="1"/>
      <c r="F4063" s="224"/>
      <c r="G4063" s="224"/>
      <c r="H4063" s="224"/>
      <c r="I4063" s="224"/>
      <c r="J4063" s="224"/>
      <c r="K4063" s="224"/>
      <c r="L4063" s="224"/>
      <c r="M4063" s="133"/>
      <c r="V4063" s="3" t="s">
        <v>4074</v>
      </c>
      <c r="W4063" s="4">
        <v>8998</v>
      </c>
      <c r="AD4063"/>
      <c r="AE4063"/>
    </row>
    <row r="4064" spans="1:31" x14ac:dyDescent="0.25">
      <c r="A4064" s="28" t="s">
        <v>14495</v>
      </c>
      <c r="B4064" s="1"/>
      <c r="F4064" s="224"/>
      <c r="G4064" s="224"/>
      <c r="H4064" s="224"/>
      <c r="I4064" s="224"/>
      <c r="J4064" s="224"/>
      <c r="K4064" s="224"/>
      <c r="L4064" s="224"/>
      <c r="M4064" s="133"/>
      <c r="V4064" s="3" t="s">
        <v>4075</v>
      </c>
      <c r="W4064" s="4">
        <v>9000</v>
      </c>
      <c r="AD4064"/>
      <c r="AE4064"/>
    </row>
    <row r="4065" spans="1:31" x14ac:dyDescent="0.25">
      <c r="A4065" s="28" t="s">
        <v>14496</v>
      </c>
      <c r="B4065" s="1"/>
      <c r="F4065" s="224"/>
      <c r="G4065" s="224"/>
      <c r="H4065" s="224"/>
      <c r="I4065" s="224"/>
      <c r="J4065" s="224"/>
      <c r="K4065" s="224"/>
      <c r="L4065" s="224"/>
      <c r="M4065" s="133"/>
      <c r="V4065" s="3" t="s">
        <v>4076</v>
      </c>
      <c r="W4065" s="4">
        <v>9002</v>
      </c>
      <c r="AD4065"/>
      <c r="AE4065"/>
    </row>
    <row r="4066" spans="1:31" x14ac:dyDescent="0.25">
      <c r="A4066" s="28" t="s">
        <v>14497</v>
      </c>
      <c r="B4066" s="1"/>
      <c r="F4066" s="224"/>
      <c r="G4066" s="224"/>
      <c r="H4066" s="224"/>
      <c r="I4066" s="224"/>
      <c r="J4066" s="224"/>
      <c r="K4066" s="224"/>
      <c r="L4066" s="224"/>
      <c r="M4066" s="133"/>
      <c r="V4066" s="3" t="s">
        <v>4077</v>
      </c>
      <c r="W4066" s="4">
        <v>9002</v>
      </c>
      <c r="AD4066"/>
      <c r="AE4066"/>
    </row>
    <row r="4067" spans="1:31" x14ac:dyDescent="0.25">
      <c r="A4067" s="28" t="s">
        <v>14498</v>
      </c>
      <c r="B4067" s="1"/>
      <c r="F4067" s="224"/>
      <c r="G4067" s="224"/>
      <c r="H4067" s="224"/>
      <c r="I4067" s="224"/>
      <c r="J4067" s="224"/>
      <c r="K4067" s="224"/>
      <c r="L4067" s="224"/>
      <c r="M4067" s="133"/>
      <c r="V4067" s="3" t="s">
        <v>4078</v>
      </c>
      <c r="W4067" s="4">
        <v>9004</v>
      </c>
      <c r="AD4067"/>
      <c r="AE4067"/>
    </row>
    <row r="4068" spans="1:31" x14ac:dyDescent="0.25">
      <c r="A4068" s="28" t="s">
        <v>14499</v>
      </c>
      <c r="B4068" s="1"/>
      <c r="F4068" s="224"/>
      <c r="G4068" s="224"/>
      <c r="H4068" s="224"/>
      <c r="I4068" s="224"/>
      <c r="J4068" s="224"/>
      <c r="K4068" s="224"/>
      <c r="L4068" s="224"/>
      <c r="M4068" s="133"/>
      <c r="V4068" s="3" t="s">
        <v>4079</v>
      </c>
      <c r="W4068" s="4">
        <v>9004</v>
      </c>
      <c r="AD4068"/>
      <c r="AE4068"/>
    </row>
    <row r="4069" spans="1:31" x14ac:dyDescent="0.25">
      <c r="A4069" s="28" t="s">
        <v>14500</v>
      </c>
      <c r="B4069" s="1"/>
      <c r="F4069" s="224"/>
      <c r="G4069" s="224"/>
      <c r="H4069" s="224"/>
      <c r="I4069" s="224"/>
      <c r="J4069" s="224"/>
      <c r="K4069" s="224"/>
      <c r="L4069" s="224"/>
      <c r="M4069" s="133"/>
      <c r="V4069" s="3" t="s">
        <v>4080</v>
      </c>
      <c r="W4069" s="4">
        <v>9006</v>
      </c>
      <c r="AD4069"/>
      <c r="AE4069"/>
    </row>
    <row r="4070" spans="1:31" x14ac:dyDescent="0.25">
      <c r="A4070" s="28" t="s">
        <v>14501</v>
      </c>
      <c r="B4070" s="1"/>
      <c r="F4070" s="224"/>
      <c r="G4070" s="224"/>
      <c r="H4070" s="224"/>
      <c r="I4070" s="224"/>
      <c r="J4070" s="224"/>
      <c r="K4070" s="224"/>
      <c r="L4070" s="224"/>
      <c r="M4070" s="133"/>
      <c r="V4070" s="3" t="s">
        <v>4081</v>
      </c>
      <c r="W4070" s="4">
        <v>9006</v>
      </c>
      <c r="AD4070"/>
      <c r="AE4070"/>
    </row>
    <row r="4071" spans="1:31" x14ac:dyDescent="0.25">
      <c r="A4071" s="28" t="s">
        <v>14502</v>
      </c>
      <c r="B4071" s="1"/>
      <c r="F4071" s="224"/>
      <c r="G4071" s="224"/>
      <c r="H4071" s="224"/>
      <c r="I4071" s="224"/>
      <c r="J4071" s="224"/>
      <c r="K4071" s="224"/>
      <c r="L4071" s="224"/>
      <c r="M4071" s="133"/>
      <c r="V4071" s="3" t="s">
        <v>4082</v>
      </c>
      <c r="W4071" s="4">
        <v>9005</v>
      </c>
      <c r="AD4071"/>
      <c r="AE4071"/>
    </row>
    <row r="4072" spans="1:31" x14ac:dyDescent="0.25">
      <c r="A4072" s="28" t="s">
        <v>14503</v>
      </c>
      <c r="B4072" s="1"/>
      <c r="F4072" s="224"/>
      <c r="G4072" s="224"/>
      <c r="H4072" s="224"/>
      <c r="I4072" s="224"/>
      <c r="J4072" s="224"/>
      <c r="K4072" s="224"/>
      <c r="L4072" s="224"/>
      <c r="M4072" s="133"/>
      <c r="V4072" s="3" t="s">
        <v>4083</v>
      </c>
      <c r="W4072" s="4">
        <v>9005</v>
      </c>
      <c r="AD4072"/>
      <c r="AE4072"/>
    </row>
    <row r="4073" spans="1:31" x14ac:dyDescent="0.25">
      <c r="A4073" s="28" t="s">
        <v>14504</v>
      </c>
      <c r="B4073" s="1"/>
      <c r="F4073" s="224"/>
      <c r="G4073" s="224"/>
      <c r="H4073" s="224"/>
      <c r="I4073" s="224"/>
      <c r="J4073" s="224"/>
      <c r="K4073" s="224"/>
      <c r="L4073" s="224"/>
      <c r="M4073" s="133"/>
      <c r="V4073" s="3" t="s">
        <v>4084</v>
      </c>
      <c r="W4073" s="4">
        <v>9005</v>
      </c>
      <c r="AD4073"/>
      <c r="AE4073"/>
    </row>
    <row r="4074" spans="1:31" x14ac:dyDescent="0.25">
      <c r="A4074" s="28" t="s">
        <v>14505</v>
      </c>
      <c r="B4074" s="1"/>
      <c r="F4074" s="224"/>
      <c r="G4074" s="224"/>
      <c r="H4074" s="224"/>
      <c r="I4074" s="224"/>
      <c r="J4074" s="224"/>
      <c r="K4074" s="224"/>
      <c r="L4074" s="224"/>
      <c r="M4074" s="133"/>
      <c r="V4074" s="3" t="s">
        <v>4085</v>
      </c>
      <c r="W4074" s="4">
        <v>9003</v>
      </c>
      <c r="AD4074"/>
      <c r="AE4074"/>
    </row>
    <row r="4075" spans="1:31" x14ac:dyDescent="0.25">
      <c r="A4075" s="28" t="s">
        <v>14506</v>
      </c>
      <c r="B4075" s="1"/>
      <c r="F4075" s="224"/>
      <c r="G4075" s="224"/>
      <c r="H4075" s="224"/>
      <c r="I4075" s="224"/>
      <c r="J4075" s="224"/>
      <c r="K4075" s="224"/>
      <c r="L4075" s="224"/>
      <c r="M4075" s="133"/>
      <c r="V4075" s="3" t="s">
        <v>4086</v>
      </c>
      <c r="W4075" s="4">
        <v>9003</v>
      </c>
      <c r="AD4075"/>
      <c r="AE4075"/>
    </row>
    <row r="4076" spans="1:31" x14ac:dyDescent="0.25">
      <c r="A4076" s="28" t="s">
        <v>14507</v>
      </c>
      <c r="B4076" s="1"/>
      <c r="F4076" s="224"/>
      <c r="G4076" s="224"/>
      <c r="H4076" s="224"/>
      <c r="I4076" s="224"/>
      <c r="J4076" s="224"/>
      <c r="K4076" s="224"/>
      <c r="L4076" s="224"/>
      <c r="M4076" s="133"/>
      <c r="V4076" s="3" t="s">
        <v>4087</v>
      </c>
      <c r="W4076" s="4">
        <v>9005</v>
      </c>
      <c r="AD4076"/>
      <c r="AE4076"/>
    </row>
    <row r="4077" spans="1:31" x14ac:dyDescent="0.25">
      <c r="A4077" s="28" t="s">
        <v>14508</v>
      </c>
      <c r="B4077" s="1"/>
      <c r="F4077" s="224"/>
      <c r="G4077" s="224"/>
      <c r="H4077" s="224"/>
      <c r="I4077" s="224"/>
      <c r="J4077" s="224"/>
      <c r="K4077" s="224"/>
      <c r="L4077" s="224"/>
      <c r="M4077" s="133"/>
      <c r="V4077" s="3" t="s">
        <v>4088</v>
      </c>
      <c r="W4077" s="4">
        <v>9006</v>
      </c>
      <c r="AD4077"/>
      <c r="AE4077"/>
    </row>
    <row r="4078" spans="1:31" x14ac:dyDescent="0.25">
      <c r="A4078" s="28" t="s">
        <v>14509</v>
      </c>
      <c r="B4078" s="1"/>
      <c r="F4078" s="224"/>
      <c r="G4078" s="224"/>
      <c r="H4078" s="224"/>
      <c r="I4078" s="224"/>
      <c r="J4078" s="224"/>
      <c r="K4078" s="224"/>
      <c r="L4078" s="224"/>
      <c r="M4078" s="133"/>
      <c r="V4078" s="3" t="s">
        <v>4089</v>
      </c>
      <c r="W4078" s="4">
        <v>9005</v>
      </c>
      <c r="AD4078"/>
      <c r="AE4078"/>
    </row>
    <row r="4079" spans="1:31" x14ac:dyDescent="0.25">
      <c r="A4079" s="28" t="s">
        <v>14510</v>
      </c>
      <c r="B4079" s="1"/>
      <c r="F4079" s="224"/>
      <c r="G4079" s="224"/>
      <c r="H4079" s="224"/>
      <c r="I4079" s="224"/>
      <c r="J4079" s="224"/>
      <c r="K4079" s="224"/>
      <c r="L4079" s="224"/>
      <c r="M4079" s="133"/>
      <c r="V4079" s="3" t="s">
        <v>4090</v>
      </c>
      <c r="W4079" s="4">
        <v>9009</v>
      </c>
      <c r="AD4079"/>
      <c r="AE4079"/>
    </row>
    <row r="4080" spans="1:31" x14ac:dyDescent="0.25">
      <c r="A4080" s="28" t="s">
        <v>14511</v>
      </c>
      <c r="B4080" s="1"/>
      <c r="F4080" s="224"/>
      <c r="G4080" s="224"/>
      <c r="H4080" s="224"/>
      <c r="I4080" s="224"/>
      <c r="J4080" s="224"/>
      <c r="K4080" s="224"/>
      <c r="L4080" s="224"/>
      <c r="M4080" s="133"/>
      <c r="V4080" s="3" t="s">
        <v>4091</v>
      </c>
      <c r="W4080" s="4">
        <v>9009</v>
      </c>
      <c r="AD4080"/>
      <c r="AE4080"/>
    </row>
    <row r="4081" spans="1:31" x14ac:dyDescent="0.25">
      <c r="A4081" s="28" t="s">
        <v>14512</v>
      </c>
      <c r="B4081" s="1"/>
      <c r="F4081" s="224"/>
      <c r="G4081" s="224"/>
      <c r="H4081" s="224"/>
      <c r="I4081" s="224"/>
      <c r="J4081" s="224"/>
      <c r="K4081" s="224"/>
      <c r="L4081" s="224"/>
      <c r="M4081" s="133"/>
      <c r="V4081" s="3" t="s">
        <v>4092</v>
      </c>
      <c r="W4081" s="4">
        <v>9008</v>
      </c>
      <c r="AD4081"/>
      <c r="AE4081"/>
    </row>
    <row r="4082" spans="1:31" x14ac:dyDescent="0.25">
      <c r="A4082" s="28" t="s">
        <v>14513</v>
      </c>
      <c r="B4082" s="1"/>
      <c r="F4082" s="224"/>
      <c r="G4082" s="224"/>
      <c r="H4082" s="224"/>
      <c r="I4082" s="224"/>
      <c r="J4082" s="224"/>
      <c r="K4082" s="224"/>
      <c r="L4082" s="224"/>
      <c r="M4082" s="133"/>
      <c r="V4082" s="3" t="s">
        <v>4093</v>
      </c>
      <c r="W4082" s="4">
        <v>9008</v>
      </c>
      <c r="AD4082"/>
      <c r="AE4082"/>
    </row>
    <row r="4083" spans="1:31" x14ac:dyDescent="0.25">
      <c r="A4083" s="28" t="s">
        <v>14514</v>
      </c>
      <c r="B4083" s="1"/>
      <c r="F4083" s="224"/>
      <c r="G4083" s="224"/>
      <c r="H4083" s="224"/>
      <c r="I4083" s="224"/>
      <c r="J4083" s="224"/>
      <c r="K4083" s="224"/>
      <c r="L4083" s="224"/>
      <c r="M4083" s="133"/>
      <c r="V4083" s="3" t="s">
        <v>4094</v>
      </c>
      <c r="W4083" s="4">
        <v>9005</v>
      </c>
      <c r="AD4083"/>
      <c r="AE4083"/>
    </row>
    <row r="4084" spans="1:31" x14ac:dyDescent="0.25">
      <c r="A4084" s="28" t="s">
        <v>14515</v>
      </c>
      <c r="B4084" s="1"/>
      <c r="F4084" s="224"/>
      <c r="G4084" s="224"/>
      <c r="H4084" s="224"/>
      <c r="I4084" s="224"/>
      <c r="J4084" s="224"/>
      <c r="K4084" s="224"/>
      <c r="L4084" s="224"/>
      <c r="M4084" s="133"/>
      <c r="V4084" s="3" t="s">
        <v>4095</v>
      </c>
      <c r="W4084" s="4">
        <v>9007</v>
      </c>
      <c r="AD4084"/>
      <c r="AE4084"/>
    </row>
    <row r="4085" spans="1:31" x14ac:dyDescent="0.25">
      <c r="A4085" s="28" t="s">
        <v>14516</v>
      </c>
      <c r="B4085" s="1"/>
      <c r="F4085" s="224"/>
      <c r="G4085" s="224"/>
      <c r="H4085" s="224"/>
      <c r="I4085" s="224"/>
      <c r="J4085" s="224"/>
      <c r="K4085" s="224"/>
      <c r="L4085" s="224"/>
      <c r="M4085" s="133"/>
      <c r="V4085" s="3" t="s">
        <v>4096</v>
      </c>
      <c r="W4085" s="4">
        <v>9007</v>
      </c>
      <c r="AD4085"/>
      <c r="AE4085"/>
    </row>
    <row r="4086" spans="1:31" x14ac:dyDescent="0.25">
      <c r="A4086" s="28" t="s">
        <v>14517</v>
      </c>
      <c r="B4086" s="1"/>
      <c r="F4086" s="224"/>
      <c r="G4086" s="224"/>
      <c r="H4086" s="224"/>
      <c r="I4086" s="224"/>
      <c r="J4086" s="224"/>
      <c r="K4086" s="224"/>
      <c r="L4086" s="224"/>
      <c r="M4086" s="133"/>
      <c r="V4086" s="3" t="s">
        <v>4097</v>
      </c>
      <c r="W4086" s="4">
        <v>9009</v>
      </c>
      <c r="AD4086"/>
      <c r="AE4086"/>
    </row>
    <row r="4087" spans="1:31" x14ac:dyDescent="0.25">
      <c r="A4087" s="28" t="s">
        <v>14518</v>
      </c>
      <c r="B4087" s="1"/>
      <c r="F4087" s="224"/>
      <c r="G4087" s="224"/>
      <c r="H4087" s="224"/>
      <c r="I4087" s="224"/>
      <c r="J4087" s="224"/>
      <c r="K4087" s="224"/>
      <c r="L4087" s="224"/>
      <c r="M4087" s="133"/>
      <c r="V4087" s="3" t="s">
        <v>4098</v>
      </c>
      <c r="W4087" s="4">
        <v>9011</v>
      </c>
      <c r="AD4087"/>
      <c r="AE4087"/>
    </row>
    <row r="4088" spans="1:31" x14ac:dyDescent="0.25">
      <c r="A4088" s="28" t="s">
        <v>14519</v>
      </c>
      <c r="B4088" s="1"/>
      <c r="F4088" s="224"/>
      <c r="G4088" s="224"/>
      <c r="H4088" s="224"/>
      <c r="I4088" s="224"/>
      <c r="J4088" s="224"/>
      <c r="K4088" s="224"/>
      <c r="L4088" s="224"/>
      <c r="M4088" s="133"/>
      <c r="V4088" s="3" t="s">
        <v>4099</v>
      </c>
      <c r="W4088" s="4">
        <v>9013</v>
      </c>
      <c r="AD4088"/>
      <c r="AE4088"/>
    </row>
    <row r="4089" spans="1:31" x14ac:dyDescent="0.25">
      <c r="A4089" s="28" t="s">
        <v>14520</v>
      </c>
      <c r="B4089" s="1"/>
      <c r="F4089" s="224"/>
      <c r="G4089" s="224"/>
      <c r="H4089" s="224"/>
      <c r="I4089" s="224"/>
      <c r="J4089" s="224"/>
      <c r="K4089" s="224"/>
      <c r="L4089" s="224"/>
      <c r="M4089" s="133"/>
      <c r="V4089" s="3" t="s">
        <v>4100</v>
      </c>
      <c r="W4089" s="4">
        <v>9013</v>
      </c>
      <c r="AD4089"/>
      <c r="AE4089"/>
    </row>
    <row r="4090" spans="1:31" x14ac:dyDescent="0.25">
      <c r="A4090" s="28" t="s">
        <v>14521</v>
      </c>
      <c r="B4090" s="1"/>
      <c r="F4090" s="224"/>
      <c r="G4090" s="224"/>
      <c r="H4090" s="224"/>
      <c r="I4090" s="224"/>
      <c r="J4090" s="224"/>
      <c r="K4090" s="224"/>
      <c r="L4090" s="224"/>
      <c r="M4090" s="133"/>
      <c r="V4090" s="3" t="s">
        <v>4101</v>
      </c>
      <c r="W4090" s="4">
        <v>9015</v>
      </c>
      <c r="AD4090"/>
      <c r="AE4090"/>
    </row>
    <row r="4091" spans="1:31" x14ac:dyDescent="0.25">
      <c r="A4091" s="28" t="s">
        <v>14522</v>
      </c>
      <c r="B4091" s="1"/>
      <c r="F4091" s="224"/>
      <c r="G4091" s="224"/>
      <c r="H4091" s="224"/>
      <c r="I4091" s="224"/>
      <c r="J4091" s="224"/>
      <c r="K4091" s="224"/>
      <c r="L4091" s="224"/>
      <c r="M4091" s="133"/>
      <c r="V4091" s="3" t="s">
        <v>4102</v>
      </c>
      <c r="W4091" s="4">
        <v>9015</v>
      </c>
      <c r="AD4091"/>
      <c r="AE4091"/>
    </row>
    <row r="4092" spans="1:31" x14ac:dyDescent="0.25">
      <c r="A4092" s="28" t="s">
        <v>14523</v>
      </c>
      <c r="B4092" s="1"/>
      <c r="F4092" s="224"/>
      <c r="G4092" s="224"/>
      <c r="H4092" s="224"/>
      <c r="I4092" s="224"/>
      <c r="J4092" s="224"/>
      <c r="K4092" s="224"/>
      <c r="L4092" s="224"/>
      <c r="M4092" s="133"/>
      <c r="V4092" s="3" t="s">
        <v>4103</v>
      </c>
      <c r="W4092" s="4">
        <v>9019</v>
      </c>
      <c r="AD4092"/>
      <c r="AE4092"/>
    </row>
    <row r="4093" spans="1:31" x14ac:dyDescent="0.25">
      <c r="A4093" s="28" t="s">
        <v>14524</v>
      </c>
      <c r="B4093" s="1"/>
      <c r="F4093" s="224"/>
      <c r="G4093" s="224"/>
      <c r="H4093" s="224"/>
      <c r="I4093" s="224"/>
      <c r="J4093" s="224"/>
      <c r="K4093" s="224"/>
      <c r="L4093" s="224"/>
      <c r="M4093" s="133"/>
      <c r="V4093" s="3" t="s">
        <v>4104</v>
      </c>
      <c r="W4093" s="4">
        <v>9021</v>
      </c>
      <c r="AD4093"/>
      <c r="AE4093"/>
    </row>
    <row r="4094" spans="1:31" x14ac:dyDescent="0.25">
      <c r="A4094" s="28" t="s">
        <v>14525</v>
      </c>
      <c r="B4094" s="1"/>
      <c r="F4094" s="224"/>
      <c r="G4094" s="224"/>
      <c r="H4094" s="224"/>
      <c r="I4094" s="224"/>
      <c r="J4094" s="224"/>
      <c r="K4094" s="224"/>
      <c r="L4094" s="224"/>
      <c r="M4094" s="133"/>
      <c r="V4094" s="3" t="s">
        <v>4105</v>
      </c>
      <c r="W4094" s="4">
        <v>9022</v>
      </c>
      <c r="AD4094"/>
      <c r="AE4094"/>
    </row>
    <row r="4095" spans="1:31" x14ac:dyDescent="0.25">
      <c r="A4095" s="28" t="s">
        <v>14526</v>
      </c>
      <c r="B4095" s="1"/>
      <c r="F4095" s="224"/>
      <c r="G4095" s="224"/>
      <c r="H4095" s="224"/>
      <c r="I4095" s="224"/>
      <c r="J4095" s="224"/>
      <c r="K4095" s="224"/>
      <c r="L4095" s="224"/>
      <c r="M4095" s="133"/>
      <c r="V4095" s="3" t="s">
        <v>4106</v>
      </c>
      <c r="W4095" s="4">
        <v>9024</v>
      </c>
      <c r="AD4095"/>
      <c r="AE4095"/>
    </row>
    <row r="4096" spans="1:31" x14ac:dyDescent="0.25">
      <c r="A4096" s="28" t="s">
        <v>14527</v>
      </c>
      <c r="B4096" s="1"/>
      <c r="F4096" s="224"/>
      <c r="G4096" s="224"/>
      <c r="H4096" s="224"/>
      <c r="I4096" s="224"/>
      <c r="J4096" s="224"/>
      <c r="K4096" s="224"/>
      <c r="L4096" s="224"/>
      <c r="M4096" s="133"/>
      <c r="V4096" s="3" t="s">
        <v>4107</v>
      </c>
      <c r="W4096" s="4">
        <v>9024</v>
      </c>
      <c r="AD4096"/>
      <c r="AE4096"/>
    </row>
    <row r="4097" spans="1:31" x14ac:dyDescent="0.25">
      <c r="A4097" s="28" t="s">
        <v>14528</v>
      </c>
      <c r="B4097" s="1"/>
      <c r="F4097" s="224"/>
      <c r="G4097" s="224"/>
      <c r="H4097" s="224"/>
      <c r="I4097" s="224"/>
      <c r="J4097" s="224"/>
      <c r="K4097" s="224"/>
      <c r="L4097" s="224"/>
      <c r="M4097" s="133"/>
      <c r="V4097" s="3" t="s">
        <v>4108</v>
      </c>
      <c r="W4097" s="4">
        <v>9024</v>
      </c>
      <c r="AD4097"/>
      <c r="AE4097"/>
    </row>
    <row r="4098" spans="1:31" x14ac:dyDescent="0.25">
      <c r="A4098" s="28" t="s">
        <v>14529</v>
      </c>
      <c r="B4098" s="1"/>
      <c r="F4098" s="224"/>
      <c r="G4098" s="224"/>
      <c r="H4098" s="224"/>
      <c r="I4098" s="224"/>
      <c r="J4098" s="224"/>
      <c r="K4098" s="224"/>
      <c r="L4098" s="224"/>
      <c r="M4098" s="133"/>
      <c r="V4098" s="3" t="s">
        <v>4109</v>
      </c>
      <c r="W4098" s="4">
        <v>9025</v>
      </c>
      <c r="AD4098"/>
      <c r="AE4098"/>
    </row>
    <row r="4099" spans="1:31" x14ac:dyDescent="0.25">
      <c r="A4099" s="28" t="s">
        <v>14530</v>
      </c>
      <c r="B4099" s="1"/>
      <c r="F4099" s="224"/>
      <c r="G4099" s="224"/>
      <c r="H4099" s="224"/>
      <c r="I4099" s="224"/>
      <c r="J4099" s="224"/>
      <c r="K4099" s="224"/>
      <c r="L4099" s="224"/>
      <c r="M4099" s="133"/>
      <c r="V4099" s="3" t="s">
        <v>4110</v>
      </c>
      <c r="W4099" s="4">
        <v>9028</v>
      </c>
      <c r="AD4099"/>
      <c r="AE4099"/>
    </row>
    <row r="4100" spans="1:31" x14ac:dyDescent="0.25">
      <c r="A4100" s="28" t="s">
        <v>14531</v>
      </c>
      <c r="B4100" s="1"/>
      <c r="F4100" s="224"/>
      <c r="G4100" s="224"/>
      <c r="H4100" s="224"/>
      <c r="I4100" s="224"/>
      <c r="J4100" s="224"/>
      <c r="K4100" s="224"/>
      <c r="L4100" s="224"/>
      <c r="M4100" s="133"/>
      <c r="V4100" s="3" t="s">
        <v>4111</v>
      </c>
      <c r="W4100" s="4">
        <v>9028</v>
      </c>
      <c r="AD4100"/>
      <c r="AE4100"/>
    </row>
    <row r="4101" spans="1:31" x14ac:dyDescent="0.25">
      <c r="A4101" s="28" t="s">
        <v>14532</v>
      </c>
      <c r="B4101" s="1"/>
      <c r="F4101" s="224"/>
      <c r="G4101" s="224"/>
      <c r="H4101" s="224"/>
      <c r="I4101" s="224"/>
      <c r="J4101" s="224"/>
      <c r="K4101" s="224"/>
      <c r="L4101" s="224"/>
      <c r="M4101" s="133"/>
      <c r="V4101" s="3" t="s">
        <v>4112</v>
      </c>
      <c r="W4101" s="4">
        <v>9028</v>
      </c>
      <c r="AD4101"/>
      <c r="AE4101"/>
    </row>
    <row r="4102" spans="1:31" x14ac:dyDescent="0.25">
      <c r="A4102" s="28" t="s">
        <v>14533</v>
      </c>
      <c r="B4102" s="1"/>
      <c r="F4102" s="224"/>
      <c r="G4102" s="224"/>
      <c r="H4102" s="224"/>
      <c r="I4102" s="224"/>
      <c r="J4102" s="224"/>
      <c r="K4102" s="224"/>
      <c r="L4102" s="224"/>
      <c r="M4102" s="133"/>
      <c r="V4102" s="3" t="s">
        <v>4113</v>
      </c>
      <c r="W4102" s="4">
        <v>9028</v>
      </c>
      <c r="AD4102"/>
      <c r="AE4102"/>
    </row>
    <row r="4103" spans="1:31" x14ac:dyDescent="0.25">
      <c r="A4103" s="28" t="s">
        <v>14534</v>
      </c>
      <c r="B4103" s="1"/>
      <c r="F4103" s="224"/>
      <c r="G4103" s="224"/>
      <c r="H4103" s="224"/>
      <c r="I4103" s="224"/>
      <c r="J4103" s="224"/>
      <c r="K4103" s="224"/>
      <c r="L4103" s="224"/>
      <c r="M4103" s="133"/>
      <c r="V4103" s="3" t="s">
        <v>4114</v>
      </c>
      <c r="W4103" s="4">
        <v>9028</v>
      </c>
      <c r="AD4103"/>
      <c r="AE4103"/>
    </row>
    <row r="4104" spans="1:31" x14ac:dyDescent="0.25">
      <c r="A4104" s="28" t="s">
        <v>14535</v>
      </c>
      <c r="B4104" s="1"/>
      <c r="F4104" s="224"/>
      <c r="G4104" s="224"/>
      <c r="H4104" s="224"/>
      <c r="I4104" s="224"/>
      <c r="J4104" s="224"/>
      <c r="K4104" s="224"/>
      <c r="L4104" s="224"/>
      <c r="M4104" s="133"/>
      <c r="V4104" s="3" t="s">
        <v>4115</v>
      </c>
      <c r="W4104" s="4">
        <v>9032</v>
      </c>
      <c r="AD4104"/>
      <c r="AE4104"/>
    </row>
    <row r="4105" spans="1:31" x14ac:dyDescent="0.25">
      <c r="A4105" s="28" t="s">
        <v>14536</v>
      </c>
      <c r="B4105" s="1"/>
      <c r="F4105" s="224"/>
      <c r="G4105" s="224"/>
      <c r="H4105" s="224"/>
      <c r="I4105" s="224"/>
      <c r="J4105" s="224"/>
      <c r="K4105" s="224"/>
      <c r="L4105" s="224"/>
      <c r="M4105" s="133"/>
      <c r="V4105" s="3" t="s">
        <v>4116</v>
      </c>
      <c r="W4105" s="4">
        <v>9034</v>
      </c>
      <c r="AD4105"/>
      <c r="AE4105"/>
    </row>
    <row r="4106" spans="1:31" x14ac:dyDescent="0.25">
      <c r="A4106" s="28" t="s">
        <v>14537</v>
      </c>
      <c r="B4106" s="1"/>
      <c r="F4106" s="224"/>
      <c r="G4106" s="224"/>
      <c r="H4106" s="224"/>
      <c r="I4106" s="224"/>
      <c r="J4106" s="224"/>
      <c r="K4106" s="224"/>
      <c r="L4106" s="224"/>
      <c r="M4106" s="133"/>
      <c r="V4106" s="3" t="s">
        <v>4117</v>
      </c>
      <c r="W4106" s="4">
        <v>9034</v>
      </c>
      <c r="AD4106"/>
      <c r="AE4106"/>
    </row>
    <row r="4107" spans="1:31" x14ac:dyDescent="0.25">
      <c r="A4107" s="28" t="s">
        <v>14538</v>
      </c>
      <c r="B4107" s="1"/>
      <c r="F4107" s="224"/>
      <c r="G4107" s="224"/>
      <c r="H4107" s="224"/>
      <c r="I4107" s="224"/>
      <c r="J4107" s="224"/>
      <c r="K4107" s="224"/>
      <c r="L4107" s="224"/>
      <c r="M4107" s="133"/>
      <c r="V4107" s="3" t="s">
        <v>4118</v>
      </c>
      <c r="W4107" s="4">
        <v>9035</v>
      </c>
      <c r="AD4107"/>
      <c r="AE4107"/>
    </row>
    <row r="4108" spans="1:31" x14ac:dyDescent="0.25">
      <c r="A4108" s="28" t="s">
        <v>14539</v>
      </c>
      <c r="B4108" s="1"/>
      <c r="F4108" s="224"/>
      <c r="G4108" s="224"/>
      <c r="H4108" s="224"/>
      <c r="I4108" s="224"/>
      <c r="J4108" s="224"/>
      <c r="K4108" s="224"/>
      <c r="L4108" s="224"/>
      <c r="M4108" s="133"/>
      <c r="V4108" s="3" t="s">
        <v>4119</v>
      </c>
      <c r="W4108" s="4">
        <v>9035</v>
      </c>
      <c r="AD4108"/>
      <c r="AE4108"/>
    </row>
    <row r="4109" spans="1:31" x14ac:dyDescent="0.25">
      <c r="A4109" s="28" t="s">
        <v>14540</v>
      </c>
      <c r="B4109" s="1"/>
      <c r="F4109" s="224"/>
      <c r="G4109" s="224"/>
      <c r="H4109" s="224"/>
      <c r="I4109" s="224"/>
      <c r="J4109" s="224"/>
      <c r="K4109" s="224"/>
      <c r="L4109" s="224"/>
      <c r="M4109" s="133"/>
      <c r="V4109" s="3" t="s">
        <v>4120</v>
      </c>
      <c r="W4109" s="4">
        <v>9035</v>
      </c>
      <c r="AD4109"/>
      <c r="AE4109"/>
    </row>
    <row r="4110" spans="1:31" x14ac:dyDescent="0.25">
      <c r="A4110" s="28" t="s">
        <v>14541</v>
      </c>
      <c r="B4110" s="1"/>
      <c r="F4110" s="224"/>
      <c r="G4110" s="224"/>
      <c r="H4110" s="224"/>
      <c r="I4110" s="224"/>
      <c r="J4110" s="224"/>
      <c r="K4110" s="224"/>
      <c r="L4110" s="224"/>
      <c r="M4110" s="133"/>
      <c r="V4110" s="3" t="s">
        <v>4121</v>
      </c>
      <c r="W4110" s="4">
        <v>9035</v>
      </c>
      <c r="AD4110"/>
      <c r="AE4110"/>
    </row>
    <row r="4111" spans="1:31" x14ac:dyDescent="0.25">
      <c r="A4111" s="28" t="s">
        <v>14542</v>
      </c>
      <c r="B4111" s="1"/>
      <c r="F4111" s="224"/>
      <c r="G4111" s="224"/>
      <c r="H4111" s="224"/>
      <c r="I4111" s="224"/>
      <c r="J4111" s="224"/>
      <c r="K4111" s="224"/>
      <c r="L4111" s="224"/>
      <c r="M4111" s="133"/>
      <c r="V4111" s="3" t="s">
        <v>4122</v>
      </c>
      <c r="W4111" s="4">
        <v>9037</v>
      </c>
      <c r="AD4111"/>
      <c r="AE4111"/>
    </row>
    <row r="4112" spans="1:31" x14ac:dyDescent="0.25">
      <c r="A4112" s="28" t="s">
        <v>14543</v>
      </c>
      <c r="B4112" s="1"/>
      <c r="F4112" s="224"/>
      <c r="G4112" s="224"/>
      <c r="H4112" s="224"/>
      <c r="I4112" s="224"/>
      <c r="J4112" s="224"/>
      <c r="K4112" s="224"/>
      <c r="L4112" s="224"/>
      <c r="M4112" s="133"/>
      <c r="V4112" s="3" t="s">
        <v>4123</v>
      </c>
      <c r="W4112" s="4">
        <v>9039</v>
      </c>
      <c r="AD4112"/>
      <c r="AE4112"/>
    </row>
    <row r="4113" spans="1:31" x14ac:dyDescent="0.25">
      <c r="A4113" s="28" t="s">
        <v>14544</v>
      </c>
      <c r="B4113" s="1"/>
      <c r="F4113" s="224"/>
      <c r="G4113" s="224"/>
      <c r="H4113" s="224"/>
      <c r="I4113" s="224"/>
      <c r="J4113" s="224"/>
      <c r="K4113" s="224"/>
      <c r="L4113" s="224"/>
      <c r="M4113" s="133"/>
      <c r="V4113" s="3" t="s">
        <v>4124</v>
      </c>
      <c r="W4113" s="4">
        <v>9042</v>
      </c>
      <c r="AD4113"/>
      <c r="AE4113"/>
    </row>
    <row r="4114" spans="1:31" x14ac:dyDescent="0.25">
      <c r="A4114" s="28" t="s">
        <v>14545</v>
      </c>
      <c r="B4114" s="1"/>
      <c r="F4114" s="224"/>
      <c r="G4114" s="224"/>
      <c r="H4114" s="224"/>
      <c r="I4114" s="224"/>
      <c r="J4114" s="224"/>
      <c r="K4114" s="224"/>
      <c r="L4114" s="224"/>
      <c r="M4114" s="133"/>
      <c r="V4114" s="3" t="s">
        <v>4125</v>
      </c>
      <c r="W4114" s="4">
        <v>9043</v>
      </c>
      <c r="AD4114"/>
      <c r="AE4114"/>
    </row>
    <row r="4115" spans="1:31" x14ac:dyDescent="0.25">
      <c r="A4115" s="28" t="s">
        <v>14546</v>
      </c>
      <c r="B4115" s="1"/>
      <c r="F4115" s="224"/>
      <c r="G4115" s="224"/>
      <c r="H4115" s="224"/>
      <c r="I4115" s="224"/>
      <c r="J4115" s="224"/>
      <c r="K4115" s="224"/>
      <c r="L4115" s="224"/>
      <c r="M4115" s="133"/>
      <c r="V4115" s="3" t="s">
        <v>4126</v>
      </c>
      <c r="W4115" s="4">
        <v>9042</v>
      </c>
      <c r="AD4115"/>
      <c r="AE4115"/>
    </row>
    <row r="4116" spans="1:31" x14ac:dyDescent="0.25">
      <c r="A4116" s="28" t="s">
        <v>14547</v>
      </c>
      <c r="B4116" s="1"/>
      <c r="F4116" s="224"/>
      <c r="G4116" s="224"/>
      <c r="H4116" s="224"/>
      <c r="I4116" s="224"/>
      <c r="J4116" s="224"/>
      <c r="K4116" s="224"/>
      <c r="L4116" s="224"/>
      <c r="M4116" s="133"/>
      <c r="V4116" s="3" t="s">
        <v>4127</v>
      </c>
      <c r="W4116" s="4">
        <v>9041</v>
      </c>
      <c r="AD4116"/>
      <c r="AE4116"/>
    </row>
    <row r="4117" spans="1:31" x14ac:dyDescent="0.25">
      <c r="A4117" s="28" t="s">
        <v>14548</v>
      </c>
      <c r="B4117" s="1"/>
      <c r="F4117" s="224"/>
      <c r="G4117" s="224"/>
      <c r="H4117" s="224"/>
      <c r="I4117" s="224"/>
      <c r="J4117" s="224"/>
      <c r="K4117" s="224"/>
      <c r="L4117" s="224"/>
      <c r="M4117" s="133"/>
      <c r="V4117" s="3" t="s">
        <v>4128</v>
      </c>
      <c r="W4117" s="4">
        <v>9041</v>
      </c>
      <c r="AD4117"/>
      <c r="AE4117"/>
    </row>
    <row r="4118" spans="1:31" x14ac:dyDescent="0.25">
      <c r="A4118" s="28" t="s">
        <v>14549</v>
      </c>
      <c r="B4118" s="1"/>
      <c r="F4118" s="224"/>
      <c r="G4118" s="224"/>
      <c r="H4118" s="224"/>
      <c r="I4118" s="224"/>
      <c r="J4118" s="224"/>
      <c r="K4118" s="224"/>
      <c r="L4118" s="224"/>
      <c r="M4118" s="133"/>
      <c r="V4118" s="3" t="s">
        <v>4129</v>
      </c>
      <c r="W4118" s="4">
        <v>9040</v>
      </c>
      <c r="AD4118"/>
      <c r="AE4118"/>
    </row>
    <row r="4119" spans="1:31" x14ac:dyDescent="0.25">
      <c r="A4119" s="28" t="s">
        <v>14550</v>
      </c>
      <c r="B4119" s="1"/>
      <c r="F4119" s="224"/>
      <c r="G4119" s="224"/>
      <c r="H4119" s="224"/>
      <c r="I4119" s="224"/>
      <c r="J4119" s="224"/>
      <c r="K4119" s="224"/>
      <c r="L4119" s="224"/>
      <c r="M4119" s="133"/>
      <c r="V4119" s="3" t="s">
        <v>4130</v>
      </c>
      <c r="W4119" s="4">
        <v>9042</v>
      </c>
      <c r="AD4119"/>
      <c r="AE4119"/>
    </row>
    <row r="4120" spans="1:31" x14ac:dyDescent="0.25">
      <c r="A4120" s="28" t="s">
        <v>14551</v>
      </c>
      <c r="B4120" s="1"/>
      <c r="F4120" s="224"/>
      <c r="G4120" s="224"/>
      <c r="H4120" s="224"/>
      <c r="I4120" s="224"/>
      <c r="J4120" s="224"/>
      <c r="K4120" s="224"/>
      <c r="L4120" s="224"/>
      <c r="M4120" s="133"/>
      <c r="V4120" s="3" t="s">
        <v>4131</v>
      </c>
      <c r="W4120" s="4">
        <v>9043</v>
      </c>
      <c r="AD4120"/>
      <c r="AE4120"/>
    </row>
    <row r="4121" spans="1:31" x14ac:dyDescent="0.25">
      <c r="A4121" s="28" t="s">
        <v>14552</v>
      </c>
      <c r="B4121" s="1"/>
      <c r="F4121" s="224"/>
      <c r="G4121" s="224"/>
      <c r="H4121" s="224"/>
      <c r="I4121" s="224"/>
      <c r="J4121" s="224"/>
      <c r="K4121" s="224"/>
      <c r="L4121" s="224"/>
      <c r="M4121" s="133"/>
      <c r="V4121" s="3" t="s">
        <v>4132</v>
      </c>
      <c r="W4121" s="4">
        <v>9046</v>
      </c>
      <c r="AD4121"/>
      <c r="AE4121"/>
    </row>
    <row r="4122" spans="1:31" x14ac:dyDescent="0.25">
      <c r="A4122" s="28" t="s">
        <v>14553</v>
      </c>
      <c r="B4122" s="1"/>
      <c r="F4122" s="224"/>
      <c r="G4122" s="224"/>
      <c r="H4122" s="224"/>
      <c r="I4122" s="224"/>
      <c r="J4122" s="224"/>
      <c r="K4122" s="224"/>
      <c r="L4122" s="224"/>
      <c r="M4122" s="133"/>
      <c r="V4122" s="3" t="s">
        <v>4133</v>
      </c>
      <c r="W4122" s="4">
        <v>9049</v>
      </c>
      <c r="AD4122"/>
      <c r="AE4122"/>
    </row>
    <row r="4123" spans="1:31" x14ac:dyDescent="0.25">
      <c r="A4123" s="28" t="s">
        <v>14554</v>
      </c>
      <c r="B4123" s="1"/>
      <c r="F4123" s="224"/>
      <c r="G4123" s="224"/>
      <c r="H4123" s="224"/>
      <c r="I4123" s="224"/>
      <c r="J4123" s="224"/>
      <c r="K4123" s="224"/>
      <c r="L4123" s="224"/>
      <c r="M4123" s="133"/>
      <c r="V4123" s="3" t="s">
        <v>4134</v>
      </c>
      <c r="W4123" s="4">
        <v>9049</v>
      </c>
      <c r="AD4123"/>
      <c r="AE4123"/>
    </row>
    <row r="4124" spans="1:31" x14ac:dyDescent="0.25">
      <c r="A4124" s="28" t="s">
        <v>14555</v>
      </c>
      <c r="B4124" s="1"/>
      <c r="F4124" s="224"/>
      <c r="G4124" s="224"/>
      <c r="H4124" s="224"/>
      <c r="I4124" s="224"/>
      <c r="J4124" s="224"/>
      <c r="K4124" s="224"/>
      <c r="L4124" s="224"/>
      <c r="M4124" s="133"/>
      <c r="V4124" s="3" t="s">
        <v>4135</v>
      </c>
      <c r="W4124" s="4">
        <v>9049</v>
      </c>
      <c r="AD4124"/>
      <c r="AE4124"/>
    </row>
    <row r="4125" spans="1:31" x14ac:dyDescent="0.25">
      <c r="A4125" s="28" t="s">
        <v>14556</v>
      </c>
      <c r="B4125" s="1"/>
      <c r="F4125" s="224"/>
      <c r="G4125" s="224"/>
      <c r="H4125" s="224"/>
      <c r="I4125" s="224"/>
      <c r="J4125" s="224"/>
      <c r="K4125" s="224"/>
      <c r="L4125" s="224"/>
      <c r="M4125" s="133"/>
      <c r="V4125" s="3" t="s">
        <v>4136</v>
      </c>
      <c r="W4125" s="4">
        <v>9048</v>
      </c>
      <c r="AD4125"/>
      <c r="AE4125"/>
    </row>
    <row r="4126" spans="1:31" x14ac:dyDescent="0.25">
      <c r="A4126" s="28" t="s">
        <v>14557</v>
      </c>
      <c r="B4126" s="1"/>
      <c r="F4126" s="224"/>
      <c r="G4126" s="224"/>
      <c r="H4126" s="224"/>
      <c r="I4126" s="224"/>
      <c r="J4126" s="224"/>
      <c r="K4126" s="224"/>
      <c r="L4126" s="224"/>
      <c r="M4126" s="133"/>
      <c r="V4126" s="3" t="s">
        <v>4137</v>
      </c>
      <c r="W4126" s="4">
        <v>9050</v>
      </c>
      <c r="AD4126"/>
      <c r="AE4126"/>
    </row>
    <row r="4127" spans="1:31" x14ac:dyDescent="0.25">
      <c r="A4127" s="28" t="s">
        <v>14558</v>
      </c>
      <c r="B4127" s="1"/>
      <c r="F4127" s="224"/>
      <c r="G4127" s="224"/>
      <c r="H4127" s="224"/>
      <c r="I4127" s="224"/>
      <c r="J4127" s="224"/>
      <c r="K4127" s="224"/>
      <c r="L4127" s="224"/>
      <c r="M4127" s="133"/>
      <c r="V4127" s="3" t="s">
        <v>4138</v>
      </c>
      <c r="W4127" s="4">
        <v>9050</v>
      </c>
      <c r="AD4127"/>
      <c r="AE4127"/>
    </row>
    <row r="4128" spans="1:31" x14ac:dyDescent="0.25">
      <c r="A4128" s="28" t="s">
        <v>14559</v>
      </c>
      <c r="B4128" s="1"/>
      <c r="F4128" s="224"/>
      <c r="G4128" s="224"/>
      <c r="H4128" s="224"/>
      <c r="I4128" s="224"/>
      <c r="J4128" s="224"/>
      <c r="K4128" s="224"/>
      <c r="L4128" s="224"/>
      <c r="M4128" s="133"/>
      <c r="V4128" s="3" t="s">
        <v>4139</v>
      </c>
      <c r="W4128" s="4">
        <v>9053</v>
      </c>
      <c r="AD4128"/>
      <c r="AE4128"/>
    </row>
    <row r="4129" spans="1:31" x14ac:dyDescent="0.25">
      <c r="A4129" s="28" t="s">
        <v>14560</v>
      </c>
      <c r="B4129" s="1"/>
      <c r="F4129" s="224"/>
      <c r="G4129" s="224"/>
      <c r="H4129" s="224"/>
      <c r="I4129" s="224"/>
      <c r="J4129" s="224"/>
      <c r="K4129" s="224"/>
      <c r="L4129" s="224"/>
      <c r="M4129" s="133"/>
      <c r="V4129" s="3" t="s">
        <v>4140</v>
      </c>
      <c r="W4129" s="4">
        <v>9056</v>
      </c>
      <c r="AD4129"/>
      <c r="AE4129"/>
    </row>
    <row r="4130" spans="1:31" x14ac:dyDescent="0.25">
      <c r="A4130" s="28" t="s">
        <v>14561</v>
      </c>
      <c r="B4130" s="1"/>
      <c r="F4130" s="224"/>
      <c r="G4130" s="224"/>
      <c r="H4130" s="224"/>
      <c r="I4130" s="224"/>
      <c r="J4130" s="224"/>
      <c r="K4130" s="224"/>
      <c r="L4130" s="224"/>
      <c r="M4130" s="133"/>
      <c r="V4130" s="3" t="s">
        <v>4141</v>
      </c>
      <c r="W4130" s="4">
        <v>9055</v>
      </c>
      <c r="AD4130"/>
      <c r="AE4130"/>
    </row>
    <row r="4131" spans="1:31" x14ac:dyDescent="0.25">
      <c r="A4131" s="28" t="s">
        <v>14562</v>
      </c>
      <c r="B4131" s="1"/>
      <c r="F4131" s="224"/>
      <c r="G4131" s="224"/>
      <c r="H4131" s="224"/>
      <c r="I4131" s="224"/>
      <c r="J4131" s="224"/>
      <c r="K4131" s="224"/>
      <c r="L4131" s="224"/>
      <c r="M4131" s="133"/>
      <c r="V4131" s="3" t="s">
        <v>4142</v>
      </c>
      <c r="W4131" s="4">
        <v>9055</v>
      </c>
      <c r="AD4131"/>
      <c r="AE4131"/>
    </row>
    <row r="4132" spans="1:31" x14ac:dyDescent="0.25">
      <c r="A4132" s="28" t="s">
        <v>14563</v>
      </c>
      <c r="B4132" s="1"/>
      <c r="F4132" s="224"/>
      <c r="G4132" s="224"/>
      <c r="H4132" s="224"/>
      <c r="I4132" s="224"/>
      <c r="J4132" s="224"/>
      <c r="K4132" s="224"/>
      <c r="L4132" s="224"/>
      <c r="M4132" s="133"/>
      <c r="V4132" s="3" t="s">
        <v>4143</v>
      </c>
      <c r="W4132" s="4">
        <v>9057</v>
      </c>
      <c r="AD4132"/>
      <c r="AE4132"/>
    </row>
    <row r="4133" spans="1:31" x14ac:dyDescent="0.25">
      <c r="A4133" s="28" t="s">
        <v>14564</v>
      </c>
      <c r="B4133" s="1"/>
      <c r="F4133" s="224"/>
      <c r="G4133" s="224"/>
      <c r="H4133" s="224"/>
      <c r="I4133" s="224"/>
      <c r="J4133" s="224"/>
      <c r="K4133" s="224"/>
      <c r="L4133" s="224"/>
      <c r="M4133" s="133"/>
      <c r="V4133" s="3" t="s">
        <v>4144</v>
      </c>
      <c r="W4133" s="4">
        <v>9059</v>
      </c>
      <c r="AD4133"/>
      <c r="AE4133"/>
    </row>
    <row r="4134" spans="1:31" x14ac:dyDescent="0.25">
      <c r="A4134" s="28" t="s">
        <v>14565</v>
      </c>
      <c r="B4134" s="1"/>
      <c r="F4134" s="224"/>
      <c r="G4134" s="224"/>
      <c r="H4134" s="224"/>
      <c r="I4134" s="224"/>
      <c r="J4134" s="224"/>
      <c r="K4134" s="224"/>
      <c r="L4134" s="224"/>
      <c r="M4134" s="133"/>
      <c r="V4134" s="3" t="s">
        <v>4145</v>
      </c>
      <c r="W4134" s="4">
        <v>9060</v>
      </c>
      <c r="AD4134"/>
      <c r="AE4134"/>
    </row>
    <row r="4135" spans="1:31" x14ac:dyDescent="0.25">
      <c r="A4135" s="28" t="s">
        <v>14566</v>
      </c>
      <c r="B4135" s="1"/>
      <c r="F4135" s="224"/>
      <c r="G4135" s="224"/>
      <c r="H4135" s="224"/>
      <c r="I4135" s="224"/>
      <c r="J4135" s="224"/>
      <c r="K4135" s="224"/>
      <c r="L4135" s="224"/>
      <c r="M4135" s="133"/>
      <c r="V4135" s="3" t="s">
        <v>4146</v>
      </c>
      <c r="W4135" s="4">
        <v>9060</v>
      </c>
      <c r="AD4135"/>
      <c r="AE4135"/>
    </row>
    <row r="4136" spans="1:31" x14ac:dyDescent="0.25">
      <c r="A4136" s="28" t="s">
        <v>14567</v>
      </c>
      <c r="B4136" s="1"/>
      <c r="F4136" s="224"/>
      <c r="G4136" s="224"/>
      <c r="H4136" s="224"/>
      <c r="I4136" s="224"/>
      <c r="J4136" s="224"/>
      <c r="K4136" s="224"/>
      <c r="L4136" s="224"/>
      <c r="M4136" s="133"/>
      <c r="V4136" s="3" t="s">
        <v>4147</v>
      </c>
      <c r="W4136" s="4">
        <v>9058</v>
      </c>
      <c r="AD4136"/>
      <c r="AE4136"/>
    </row>
    <row r="4137" spans="1:31" x14ac:dyDescent="0.25">
      <c r="A4137" s="28" t="s">
        <v>14568</v>
      </c>
      <c r="B4137" s="1"/>
      <c r="F4137" s="224"/>
      <c r="G4137" s="224"/>
      <c r="H4137" s="224"/>
      <c r="I4137" s="224"/>
      <c r="J4137" s="224"/>
      <c r="K4137" s="224"/>
      <c r="L4137" s="224"/>
      <c r="M4137" s="133"/>
      <c r="V4137" s="3" t="s">
        <v>4148</v>
      </c>
      <c r="W4137" s="4">
        <v>9058</v>
      </c>
      <c r="AD4137"/>
      <c r="AE4137"/>
    </row>
    <row r="4138" spans="1:31" x14ac:dyDescent="0.25">
      <c r="A4138" s="28" t="s">
        <v>14569</v>
      </c>
      <c r="B4138" s="1"/>
      <c r="F4138" s="224"/>
      <c r="G4138" s="224"/>
      <c r="H4138" s="224"/>
      <c r="I4138" s="224"/>
      <c r="J4138" s="224"/>
      <c r="K4138" s="224"/>
      <c r="L4138" s="224"/>
      <c r="M4138" s="133"/>
      <c r="V4138" s="3" t="s">
        <v>4149</v>
      </c>
      <c r="W4138" s="4">
        <v>9058</v>
      </c>
      <c r="AD4138"/>
      <c r="AE4138"/>
    </row>
    <row r="4139" spans="1:31" x14ac:dyDescent="0.25">
      <c r="A4139" s="28" t="s">
        <v>14570</v>
      </c>
      <c r="B4139" s="1"/>
      <c r="F4139" s="224"/>
      <c r="G4139" s="224"/>
      <c r="H4139" s="224"/>
      <c r="I4139" s="224"/>
      <c r="J4139" s="224"/>
      <c r="K4139" s="224"/>
      <c r="L4139" s="224"/>
      <c r="M4139" s="133"/>
      <c r="V4139" s="3" t="s">
        <v>4150</v>
      </c>
      <c r="W4139" s="4">
        <v>9060</v>
      </c>
      <c r="AD4139"/>
      <c r="AE4139"/>
    </row>
    <row r="4140" spans="1:31" x14ac:dyDescent="0.25">
      <c r="A4140" s="28" t="s">
        <v>14571</v>
      </c>
      <c r="B4140" s="1"/>
      <c r="F4140" s="224"/>
      <c r="G4140" s="224"/>
      <c r="H4140" s="224"/>
      <c r="I4140" s="224"/>
      <c r="J4140" s="224"/>
      <c r="K4140" s="224"/>
      <c r="L4140" s="224"/>
      <c r="M4140" s="133"/>
      <c r="V4140" s="3" t="s">
        <v>4151</v>
      </c>
      <c r="W4140" s="4">
        <v>9061</v>
      </c>
      <c r="AD4140"/>
      <c r="AE4140"/>
    </row>
    <row r="4141" spans="1:31" x14ac:dyDescent="0.25">
      <c r="A4141" s="28" t="s">
        <v>14572</v>
      </c>
      <c r="B4141" s="1"/>
      <c r="F4141" s="224"/>
      <c r="G4141" s="224"/>
      <c r="H4141" s="224"/>
      <c r="I4141" s="224"/>
      <c r="J4141" s="224"/>
      <c r="K4141" s="224"/>
      <c r="L4141" s="224"/>
      <c r="M4141" s="133"/>
      <c r="V4141" s="3" t="s">
        <v>4152</v>
      </c>
      <c r="W4141" s="4">
        <v>9061</v>
      </c>
      <c r="AD4141"/>
      <c r="AE4141"/>
    </row>
    <row r="4142" spans="1:31" x14ac:dyDescent="0.25">
      <c r="A4142" s="28" t="s">
        <v>14573</v>
      </c>
      <c r="B4142" s="1"/>
      <c r="F4142" s="224"/>
      <c r="G4142" s="224"/>
      <c r="H4142" s="224"/>
      <c r="I4142" s="224"/>
      <c r="J4142" s="224"/>
      <c r="K4142" s="224"/>
      <c r="L4142" s="224"/>
      <c r="M4142" s="133"/>
      <c r="V4142" s="3" t="s">
        <v>4153</v>
      </c>
      <c r="W4142" s="4">
        <v>9063</v>
      </c>
      <c r="AD4142"/>
      <c r="AE4142"/>
    </row>
    <row r="4143" spans="1:31" x14ac:dyDescent="0.25">
      <c r="A4143" s="28" t="s">
        <v>14574</v>
      </c>
      <c r="B4143" s="1"/>
      <c r="F4143" s="224"/>
      <c r="G4143" s="224"/>
      <c r="H4143" s="224"/>
      <c r="I4143" s="224"/>
      <c r="J4143" s="224"/>
      <c r="K4143" s="224"/>
      <c r="L4143" s="224"/>
      <c r="M4143" s="133"/>
      <c r="V4143" s="3" t="s">
        <v>4154</v>
      </c>
      <c r="W4143" s="4">
        <v>9062</v>
      </c>
      <c r="AD4143"/>
      <c r="AE4143"/>
    </row>
    <row r="4144" spans="1:31" x14ac:dyDescent="0.25">
      <c r="A4144" s="28" t="s">
        <v>14575</v>
      </c>
      <c r="B4144" s="1"/>
      <c r="F4144" s="224"/>
      <c r="G4144" s="224"/>
      <c r="H4144" s="224"/>
      <c r="I4144" s="224"/>
      <c r="J4144" s="224"/>
      <c r="K4144" s="224"/>
      <c r="L4144" s="224"/>
      <c r="M4144" s="133"/>
      <c r="V4144" s="3" t="s">
        <v>4155</v>
      </c>
      <c r="W4144" s="4">
        <v>9061</v>
      </c>
      <c r="AD4144"/>
      <c r="AE4144"/>
    </row>
    <row r="4145" spans="1:31" x14ac:dyDescent="0.25">
      <c r="A4145" s="28" t="s">
        <v>14576</v>
      </c>
      <c r="B4145" s="1"/>
      <c r="F4145" s="224"/>
      <c r="G4145" s="224"/>
      <c r="H4145" s="224"/>
      <c r="I4145" s="224"/>
      <c r="J4145" s="224"/>
      <c r="K4145" s="224"/>
      <c r="L4145" s="224"/>
      <c r="M4145" s="133"/>
      <c r="V4145" s="3" t="s">
        <v>4156</v>
      </c>
      <c r="W4145" s="4">
        <v>9061</v>
      </c>
      <c r="AD4145"/>
      <c r="AE4145"/>
    </row>
    <row r="4146" spans="1:31" x14ac:dyDescent="0.25">
      <c r="A4146" s="28" t="s">
        <v>14577</v>
      </c>
      <c r="B4146" s="1"/>
      <c r="F4146" s="224"/>
      <c r="G4146" s="224"/>
      <c r="H4146" s="224"/>
      <c r="I4146" s="224"/>
      <c r="J4146" s="224"/>
      <c r="K4146" s="224"/>
      <c r="L4146" s="224"/>
      <c r="M4146" s="133"/>
      <c r="V4146" s="3" t="s">
        <v>4157</v>
      </c>
      <c r="W4146" s="4">
        <v>9068</v>
      </c>
      <c r="AD4146"/>
      <c r="AE4146"/>
    </row>
    <row r="4147" spans="1:31" x14ac:dyDescent="0.25">
      <c r="A4147" s="28" t="s">
        <v>14578</v>
      </c>
      <c r="B4147" s="1"/>
      <c r="F4147" s="224"/>
      <c r="G4147" s="224"/>
      <c r="H4147" s="224"/>
      <c r="I4147" s="224"/>
      <c r="J4147" s="224"/>
      <c r="K4147" s="224"/>
      <c r="L4147" s="224"/>
      <c r="M4147" s="133"/>
      <c r="V4147" s="3" t="s">
        <v>4158</v>
      </c>
      <c r="W4147" s="4">
        <v>9073</v>
      </c>
      <c r="AD4147"/>
      <c r="AE4147"/>
    </row>
    <row r="4148" spans="1:31" x14ac:dyDescent="0.25">
      <c r="A4148" s="28" t="s">
        <v>14579</v>
      </c>
      <c r="B4148" s="1"/>
      <c r="F4148" s="224"/>
      <c r="G4148" s="224"/>
      <c r="H4148" s="224"/>
      <c r="I4148" s="224"/>
      <c r="J4148" s="224"/>
      <c r="K4148" s="224"/>
      <c r="L4148" s="224"/>
      <c r="M4148" s="133"/>
      <c r="V4148" s="3" t="s">
        <v>4159</v>
      </c>
      <c r="W4148" s="4">
        <v>9071</v>
      </c>
      <c r="AD4148"/>
      <c r="AE4148"/>
    </row>
    <row r="4149" spans="1:31" x14ac:dyDescent="0.25">
      <c r="A4149" s="28" t="s">
        <v>14580</v>
      </c>
      <c r="B4149" s="1"/>
      <c r="F4149" s="224"/>
      <c r="G4149" s="224"/>
      <c r="H4149" s="224"/>
      <c r="I4149" s="224"/>
      <c r="J4149" s="224"/>
      <c r="K4149" s="224"/>
      <c r="L4149" s="224"/>
      <c r="M4149" s="133"/>
      <c r="V4149" s="3" t="s">
        <v>4160</v>
      </c>
      <c r="W4149" s="4">
        <v>9071</v>
      </c>
      <c r="AD4149"/>
      <c r="AE4149"/>
    </row>
    <row r="4150" spans="1:31" x14ac:dyDescent="0.25">
      <c r="A4150" s="28" t="s">
        <v>14581</v>
      </c>
      <c r="B4150" s="1"/>
      <c r="F4150" s="224"/>
      <c r="G4150" s="224"/>
      <c r="H4150" s="224"/>
      <c r="I4150" s="224"/>
      <c r="J4150" s="224"/>
      <c r="K4150" s="224"/>
      <c r="L4150" s="224"/>
      <c r="M4150" s="133"/>
      <c r="V4150" s="3" t="s">
        <v>4161</v>
      </c>
      <c r="W4150" s="4">
        <v>9070</v>
      </c>
      <c r="AD4150"/>
      <c r="AE4150"/>
    </row>
    <row r="4151" spans="1:31" x14ac:dyDescent="0.25">
      <c r="A4151" s="28" t="s">
        <v>14582</v>
      </c>
      <c r="B4151" s="1"/>
      <c r="F4151" s="224"/>
      <c r="G4151" s="224"/>
      <c r="H4151" s="224"/>
      <c r="I4151" s="224"/>
      <c r="J4151" s="224"/>
      <c r="K4151" s="224"/>
      <c r="L4151" s="224"/>
      <c r="M4151" s="133"/>
      <c r="V4151" s="3" t="s">
        <v>4162</v>
      </c>
      <c r="W4151" s="4">
        <v>9070</v>
      </c>
      <c r="AD4151"/>
      <c r="AE4151"/>
    </row>
    <row r="4152" spans="1:31" x14ac:dyDescent="0.25">
      <c r="A4152" s="28" t="s">
        <v>14583</v>
      </c>
      <c r="B4152" s="1"/>
      <c r="F4152" s="224"/>
      <c r="G4152" s="224"/>
      <c r="H4152" s="224"/>
      <c r="I4152" s="224"/>
      <c r="J4152" s="224"/>
      <c r="K4152" s="224"/>
      <c r="L4152" s="224"/>
      <c r="M4152" s="133"/>
      <c r="V4152" s="3" t="s">
        <v>4163</v>
      </c>
      <c r="W4152" s="4">
        <v>9070</v>
      </c>
      <c r="AD4152"/>
      <c r="AE4152"/>
    </row>
    <row r="4153" spans="1:31" x14ac:dyDescent="0.25">
      <c r="A4153" s="28" t="s">
        <v>14584</v>
      </c>
      <c r="B4153" s="1"/>
      <c r="F4153" s="224"/>
      <c r="G4153" s="224"/>
      <c r="H4153" s="224"/>
      <c r="I4153" s="224"/>
      <c r="J4153" s="224"/>
      <c r="K4153" s="224"/>
      <c r="L4153" s="224"/>
      <c r="M4153" s="133"/>
      <c r="V4153" s="3" t="s">
        <v>4164</v>
      </c>
      <c r="W4153" s="4">
        <v>9072</v>
      </c>
      <c r="AD4153"/>
      <c r="AE4153"/>
    </row>
    <row r="4154" spans="1:31" x14ac:dyDescent="0.25">
      <c r="A4154" s="28" t="s">
        <v>14585</v>
      </c>
      <c r="B4154" s="1"/>
      <c r="F4154" s="224"/>
      <c r="G4154" s="224"/>
      <c r="H4154" s="224"/>
      <c r="I4154" s="224"/>
      <c r="J4154" s="224"/>
      <c r="K4154" s="224"/>
      <c r="L4154" s="224"/>
      <c r="M4154" s="133"/>
      <c r="V4154" s="3" t="s">
        <v>4165</v>
      </c>
      <c r="W4154" s="4">
        <v>9072</v>
      </c>
      <c r="AD4154"/>
      <c r="AE4154"/>
    </row>
    <row r="4155" spans="1:31" x14ac:dyDescent="0.25">
      <c r="A4155" s="28" t="s">
        <v>14586</v>
      </c>
      <c r="B4155" s="1"/>
      <c r="F4155" s="224"/>
      <c r="G4155" s="224"/>
      <c r="H4155" s="224"/>
      <c r="I4155" s="224"/>
      <c r="J4155" s="224"/>
      <c r="K4155" s="224"/>
      <c r="L4155" s="224"/>
      <c r="M4155" s="133"/>
      <c r="V4155" s="3" t="s">
        <v>4166</v>
      </c>
      <c r="W4155" s="4">
        <v>9071</v>
      </c>
      <c r="AD4155"/>
      <c r="AE4155"/>
    </row>
    <row r="4156" spans="1:31" x14ac:dyDescent="0.25">
      <c r="A4156" s="28" t="s">
        <v>14587</v>
      </c>
      <c r="B4156" s="1"/>
      <c r="F4156" s="224"/>
      <c r="G4156" s="224"/>
      <c r="H4156" s="224"/>
      <c r="I4156" s="224"/>
      <c r="J4156" s="224"/>
      <c r="K4156" s="224"/>
      <c r="L4156" s="224"/>
      <c r="M4156" s="133"/>
      <c r="V4156" s="3" t="s">
        <v>4167</v>
      </c>
      <c r="W4156" s="4">
        <v>9074</v>
      </c>
      <c r="AD4156"/>
      <c r="AE4156"/>
    </row>
    <row r="4157" spans="1:31" x14ac:dyDescent="0.25">
      <c r="A4157" s="28" t="s">
        <v>14588</v>
      </c>
      <c r="B4157" s="1"/>
      <c r="F4157" s="224"/>
      <c r="G4157" s="224"/>
      <c r="H4157" s="224"/>
      <c r="I4157" s="224"/>
      <c r="J4157" s="224"/>
      <c r="K4157" s="224"/>
      <c r="L4157" s="224"/>
      <c r="M4157" s="133"/>
      <c r="V4157" s="3" t="s">
        <v>4168</v>
      </c>
      <c r="W4157" s="4">
        <v>9073</v>
      </c>
      <c r="AD4157"/>
      <c r="AE4157"/>
    </row>
    <row r="4158" spans="1:31" x14ac:dyDescent="0.25">
      <c r="A4158" s="28" t="s">
        <v>14589</v>
      </c>
      <c r="B4158" s="1"/>
      <c r="F4158" s="224"/>
      <c r="G4158" s="224"/>
      <c r="H4158" s="224"/>
      <c r="I4158" s="224"/>
      <c r="J4158" s="224"/>
      <c r="K4158" s="224"/>
      <c r="L4158" s="224"/>
      <c r="M4158" s="133"/>
      <c r="V4158" s="3" t="s">
        <v>4169</v>
      </c>
      <c r="W4158" s="4">
        <v>9075</v>
      </c>
      <c r="AD4158"/>
      <c r="AE4158"/>
    </row>
    <row r="4159" spans="1:31" x14ac:dyDescent="0.25">
      <c r="A4159" s="28" t="s">
        <v>14590</v>
      </c>
      <c r="B4159" s="1"/>
      <c r="F4159" s="224"/>
      <c r="G4159" s="224"/>
      <c r="H4159" s="224"/>
      <c r="I4159" s="224"/>
      <c r="J4159" s="224"/>
      <c r="K4159" s="224"/>
      <c r="L4159" s="224"/>
      <c r="M4159" s="133"/>
      <c r="V4159" s="3" t="s">
        <v>4170</v>
      </c>
      <c r="W4159" s="4">
        <v>9075</v>
      </c>
      <c r="AD4159"/>
      <c r="AE4159"/>
    </row>
    <row r="4160" spans="1:31" x14ac:dyDescent="0.25">
      <c r="A4160" s="28" t="s">
        <v>14591</v>
      </c>
      <c r="B4160" s="1"/>
      <c r="F4160" s="224"/>
      <c r="G4160" s="224"/>
      <c r="H4160" s="224"/>
      <c r="I4160" s="224"/>
      <c r="J4160" s="224"/>
      <c r="K4160" s="224"/>
      <c r="L4160" s="224"/>
      <c r="M4160" s="133"/>
      <c r="V4160" s="3" t="s">
        <v>4171</v>
      </c>
      <c r="W4160" s="4">
        <v>9074</v>
      </c>
      <c r="AD4160"/>
      <c r="AE4160"/>
    </row>
    <row r="4161" spans="1:31" x14ac:dyDescent="0.25">
      <c r="A4161" s="28" t="s">
        <v>14592</v>
      </c>
      <c r="B4161" s="1"/>
      <c r="F4161" s="224"/>
      <c r="G4161" s="224"/>
      <c r="H4161" s="224"/>
      <c r="I4161" s="224"/>
      <c r="J4161" s="224"/>
      <c r="K4161" s="224"/>
      <c r="L4161" s="224"/>
      <c r="M4161" s="133"/>
      <c r="V4161" s="3" t="s">
        <v>4172</v>
      </c>
      <c r="W4161" s="4">
        <v>9075</v>
      </c>
      <c r="AD4161"/>
      <c r="AE4161"/>
    </row>
    <row r="4162" spans="1:31" x14ac:dyDescent="0.25">
      <c r="A4162" s="28" t="s">
        <v>14593</v>
      </c>
      <c r="B4162" s="1"/>
      <c r="F4162" s="224"/>
      <c r="G4162" s="224"/>
      <c r="H4162" s="224"/>
      <c r="I4162" s="224"/>
      <c r="J4162" s="224"/>
      <c r="K4162" s="224"/>
      <c r="L4162" s="224"/>
      <c r="M4162" s="133"/>
      <c r="V4162" s="3" t="s">
        <v>4173</v>
      </c>
      <c r="W4162" s="4">
        <v>9075</v>
      </c>
      <c r="AD4162"/>
      <c r="AE4162"/>
    </row>
    <row r="4163" spans="1:31" x14ac:dyDescent="0.25">
      <c r="A4163" s="28" t="s">
        <v>14594</v>
      </c>
      <c r="B4163" s="1"/>
      <c r="F4163" s="224"/>
      <c r="G4163" s="224"/>
      <c r="H4163" s="224"/>
      <c r="I4163" s="224"/>
      <c r="J4163" s="224"/>
      <c r="K4163" s="224"/>
      <c r="L4163" s="224"/>
      <c r="M4163" s="133"/>
      <c r="V4163" s="3" t="s">
        <v>4174</v>
      </c>
      <c r="W4163" s="4">
        <v>9077</v>
      </c>
      <c r="AD4163"/>
      <c r="AE4163"/>
    </row>
    <row r="4164" spans="1:31" x14ac:dyDescent="0.25">
      <c r="A4164" s="28" t="s">
        <v>14595</v>
      </c>
      <c r="B4164" s="1"/>
      <c r="F4164" s="224"/>
      <c r="G4164" s="224"/>
      <c r="H4164" s="224"/>
      <c r="I4164" s="224"/>
      <c r="J4164" s="224"/>
      <c r="K4164" s="224"/>
      <c r="L4164" s="224"/>
      <c r="M4164" s="133"/>
      <c r="V4164" s="3" t="s">
        <v>4175</v>
      </c>
      <c r="W4164" s="4">
        <v>9075</v>
      </c>
      <c r="AD4164"/>
      <c r="AE4164"/>
    </row>
    <row r="4165" spans="1:31" x14ac:dyDescent="0.25">
      <c r="A4165" s="28" t="s">
        <v>14596</v>
      </c>
      <c r="B4165" s="1"/>
      <c r="F4165" s="224"/>
      <c r="G4165" s="224"/>
      <c r="H4165" s="224"/>
      <c r="I4165" s="224"/>
      <c r="J4165" s="224"/>
      <c r="K4165" s="224"/>
      <c r="L4165" s="224"/>
      <c r="M4165" s="133"/>
      <c r="V4165" s="3" t="s">
        <v>4176</v>
      </c>
      <c r="W4165" s="4">
        <v>9075</v>
      </c>
      <c r="AD4165"/>
      <c r="AE4165"/>
    </row>
    <row r="4166" spans="1:31" x14ac:dyDescent="0.25">
      <c r="A4166" s="28" t="s">
        <v>14597</v>
      </c>
      <c r="B4166" s="1"/>
      <c r="F4166" s="224"/>
      <c r="G4166" s="224"/>
      <c r="H4166" s="224"/>
      <c r="I4166" s="224"/>
      <c r="J4166" s="224"/>
      <c r="K4166" s="224"/>
      <c r="L4166" s="224"/>
      <c r="M4166" s="133"/>
      <c r="V4166" s="3" t="s">
        <v>4177</v>
      </c>
      <c r="W4166" s="4">
        <v>9075</v>
      </c>
      <c r="AD4166"/>
      <c r="AE4166"/>
    </row>
    <row r="4167" spans="1:31" x14ac:dyDescent="0.25">
      <c r="A4167" s="28" t="s">
        <v>14598</v>
      </c>
      <c r="B4167" s="1"/>
      <c r="F4167" s="224"/>
      <c r="G4167" s="224"/>
      <c r="H4167" s="224"/>
      <c r="I4167" s="224"/>
      <c r="J4167" s="224"/>
      <c r="K4167" s="224"/>
      <c r="L4167" s="224"/>
      <c r="M4167" s="133"/>
      <c r="V4167" s="3" t="s">
        <v>4178</v>
      </c>
      <c r="W4167" s="4">
        <v>9077</v>
      </c>
      <c r="AD4167"/>
      <c r="AE4167"/>
    </row>
    <row r="4168" spans="1:31" x14ac:dyDescent="0.25">
      <c r="A4168" s="28" t="s">
        <v>14599</v>
      </c>
      <c r="B4168" s="1"/>
      <c r="F4168" s="224"/>
      <c r="G4168" s="224"/>
      <c r="H4168" s="224"/>
      <c r="I4168" s="224"/>
      <c r="J4168" s="224"/>
      <c r="K4168" s="224"/>
      <c r="L4168" s="224"/>
      <c r="M4168" s="133"/>
      <c r="V4168" s="3" t="s">
        <v>4179</v>
      </c>
      <c r="W4168" s="4">
        <v>9078</v>
      </c>
      <c r="AD4168"/>
      <c r="AE4168"/>
    </row>
    <row r="4169" spans="1:31" x14ac:dyDescent="0.25">
      <c r="A4169" s="28" t="s">
        <v>14600</v>
      </c>
      <c r="B4169" s="1"/>
      <c r="F4169" s="224"/>
      <c r="G4169" s="224"/>
      <c r="H4169" s="224"/>
      <c r="I4169" s="224"/>
      <c r="J4169" s="224"/>
      <c r="K4169" s="224"/>
      <c r="L4169" s="224"/>
      <c r="M4169" s="133"/>
      <c r="V4169" s="3" t="s">
        <v>4180</v>
      </c>
      <c r="W4169" s="4">
        <v>9078</v>
      </c>
      <c r="AD4169"/>
      <c r="AE4169"/>
    </row>
    <row r="4170" spans="1:31" x14ac:dyDescent="0.25">
      <c r="A4170" s="28" t="s">
        <v>14601</v>
      </c>
      <c r="B4170" s="1"/>
      <c r="F4170" s="224"/>
      <c r="G4170" s="224"/>
      <c r="H4170" s="224"/>
      <c r="I4170" s="224"/>
      <c r="J4170" s="224"/>
      <c r="K4170" s="224"/>
      <c r="L4170" s="224"/>
      <c r="M4170" s="133"/>
      <c r="V4170" s="3" t="s">
        <v>4181</v>
      </c>
      <c r="W4170" s="4">
        <v>9077</v>
      </c>
      <c r="AD4170"/>
      <c r="AE4170"/>
    </row>
    <row r="4171" spans="1:31" x14ac:dyDescent="0.25">
      <c r="A4171" s="28" t="s">
        <v>14602</v>
      </c>
      <c r="B4171" s="1"/>
      <c r="F4171" s="224"/>
      <c r="G4171" s="224"/>
      <c r="H4171" s="224"/>
      <c r="I4171" s="224"/>
      <c r="J4171" s="224"/>
      <c r="K4171" s="224"/>
      <c r="L4171" s="224"/>
      <c r="M4171" s="133"/>
      <c r="V4171" s="3" t="s">
        <v>4182</v>
      </c>
      <c r="W4171" s="4">
        <v>9079</v>
      </c>
      <c r="AD4171"/>
      <c r="AE4171"/>
    </row>
    <row r="4172" spans="1:31" x14ac:dyDescent="0.25">
      <c r="A4172" s="28" t="s">
        <v>14603</v>
      </c>
      <c r="B4172" s="1"/>
      <c r="F4172" s="224"/>
      <c r="G4172" s="224"/>
      <c r="H4172" s="224"/>
      <c r="I4172" s="224"/>
      <c r="J4172" s="224"/>
      <c r="K4172" s="224"/>
      <c r="L4172" s="224"/>
      <c r="M4172" s="133"/>
      <c r="V4172" s="3" t="s">
        <v>4183</v>
      </c>
      <c r="W4172" s="4">
        <v>9079</v>
      </c>
      <c r="AD4172"/>
      <c r="AE4172"/>
    </row>
    <row r="4173" spans="1:31" x14ac:dyDescent="0.25">
      <c r="A4173" s="28" t="s">
        <v>14604</v>
      </c>
      <c r="B4173" s="1"/>
      <c r="F4173" s="224"/>
      <c r="G4173" s="224"/>
      <c r="H4173" s="224"/>
      <c r="I4173" s="224"/>
      <c r="J4173" s="224"/>
      <c r="K4173" s="224"/>
      <c r="L4173" s="224"/>
      <c r="M4173" s="133"/>
      <c r="V4173" s="3" t="s">
        <v>4184</v>
      </c>
      <c r="W4173" s="4">
        <v>9079</v>
      </c>
      <c r="AD4173"/>
      <c r="AE4173"/>
    </row>
    <row r="4174" spans="1:31" x14ac:dyDescent="0.25">
      <c r="A4174" s="28" t="s">
        <v>14605</v>
      </c>
      <c r="B4174" s="1"/>
      <c r="F4174" s="224"/>
      <c r="G4174" s="224"/>
      <c r="H4174" s="224"/>
      <c r="I4174" s="224"/>
      <c r="J4174" s="224"/>
      <c r="K4174" s="224"/>
      <c r="L4174" s="224"/>
      <c r="M4174" s="133"/>
      <c r="V4174" s="3" t="s">
        <v>4185</v>
      </c>
      <c r="W4174" s="4">
        <v>9081</v>
      </c>
      <c r="AD4174"/>
      <c r="AE4174"/>
    </row>
    <row r="4175" spans="1:31" x14ac:dyDescent="0.25">
      <c r="A4175" s="28" t="s">
        <v>14606</v>
      </c>
      <c r="B4175" s="1"/>
      <c r="F4175" s="224"/>
      <c r="G4175" s="224"/>
      <c r="H4175" s="224"/>
      <c r="I4175" s="224"/>
      <c r="J4175" s="224"/>
      <c r="K4175" s="224"/>
      <c r="L4175" s="224"/>
      <c r="M4175" s="133"/>
      <c r="V4175" s="3" t="s">
        <v>4186</v>
      </c>
      <c r="W4175" s="4">
        <v>9081</v>
      </c>
      <c r="AD4175"/>
      <c r="AE4175"/>
    </row>
    <row r="4176" spans="1:31" x14ac:dyDescent="0.25">
      <c r="A4176" s="28" t="s">
        <v>14607</v>
      </c>
      <c r="B4176" s="1"/>
      <c r="F4176" s="224"/>
      <c r="G4176" s="224"/>
      <c r="H4176" s="224"/>
      <c r="I4176" s="224"/>
      <c r="J4176" s="224"/>
      <c r="K4176" s="224"/>
      <c r="L4176" s="224"/>
      <c r="M4176" s="133"/>
      <c r="V4176" s="3" t="s">
        <v>4187</v>
      </c>
      <c r="W4176" s="4">
        <v>9083</v>
      </c>
      <c r="AD4176"/>
      <c r="AE4176"/>
    </row>
    <row r="4177" spans="1:31" x14ac:dyDescent="0.25">
      <c r="A4177" s="28" t="s">
        <v>14608</v>
      </c>
      <c r="B4177" s="1"/>
      <c r="F4177" s="224"/>
      <c r="G4177" s="224"/>
      <c r="H4177" s="224"/>
      <c r="I4177" s="224"/>
      <c r="J4177" s="224"/>
      <c r="K4177" s="224"/>
      <c r="L4177" s="224"/>
      <c r="M4177" s="133"/>
      <c r="V4177" s="3" t="s">
        <v>4188</v>
      </c>
      <c r="W4177" s="4">
        <v>9082</v>
      </c>
      <c r="AD4177"/>
      <c r="AE4177"/>
    </row>
    <row r="4178" spans="1:31" x14ac:dyDescent="0.25">
      <c r="A4178" s="28" t="s">
        <v>14609</v>
      </c>
      <c r="B4178" s="1"/>
      <c r="F4178" s="224"/>
      <c r="G4178" s="224"/>
      <c r="H4178" s="224"/>
      <c r="I4178" s="224"/>
      <c r="J4178" s="224"/>
      <c r="K4178" s="224"/>
      <c r="L4178" s="224"/>
      <c r="M4178" s="133"/>
      <c r="V4178" s="3" t="s">
        <v>4189</v>
      </c>
      <c r="W4178" s="4">
        <v>9082</v>
      </c>
      <c r="AD4178"/>
      <c r="AE4178"/>
    </row>
    <row r="4179" spans="1:31" x14ac:dyDescent="0.25">
      <c r="A4179" s="28" t="s">
        <v>14610</v>
      </c>
      <c r="B4179" s="1"/>
      <c r="F4179" s="224"/>
      <c r="G4179" s="224"/>
      <c r="H4179" s="224"/>
      <c r="I4179" s="224"/>
      <c r="J4179" s="224"/>
      <c r="K4179" s="224"/>
      <c r="L4179" s="224"/>
      <c r="M4179" s="133"/>
      <c r="V4179" s="3" t="s">
        <v>4190</v>
      </c>
      <c r="W4179" s="4">
        <v>9083</v>
      </c>
      <c r="AD4179"/>
      <c r="AE4179"/>
    </row>
    <row r="4180" spans="1:31" x14ac:dyDescent="0.25">
      <c r="A4180" s="28" t="s">
        <v>14611</v>
      </c>
      <c r="B4180" s="1"/>
      <c r="F4180" s="224"/>
      <c r="G4180" s="224"/>
      <c r="H4180" s="224"/>
      <c r="I4180" s="224"/>
      <c r="J4180" s="224"/>
      <c r="K4180" s="224"/>
      <c r="L4180" s="224"/>
      <c r="M4180" s="133"/>
      <c r="V4180" s="3" t="s">
        <v>4191</v>
      </c>
      <c r="W4180" s="4">
        <v>9083</v>
      </c>
      <c r="AD4180"/>
      <c r="AE4180"/>
    </row>
    <row r="4181" spans="1:31" x14ac:dyDescent="0.25">
      <c r="A4181" s="28" t="s">
        <v>14612</v>
      </c>
      <c r="B4181" s="1"/>
      <c r="F4181" s="224"/>
      <c r="G4181" s="224"/>
      <c r="H4181" s="224"/>
      <c r="I4181" s="224"/>
      <c r="J4181" s="224"/>
      <c r="K4181" s="224"/>
      <c r="L4181" s="224"/>
      <c r="M4181" s="133"/>
      <c r="V4181" s="3" t="s">
        <v>4192</v>
      </c>
      <c r="W4181" s="4">
        <v>9082</v>
      </c>
      <c r="AD4181"/>
      <c r="AE4181"/>
    </row>
    <row r="4182" spans="1:31" x14ac:dyDescent="0.25">
      <c r="A4182" s="28" t="s">
        <v>14613</v>
      </c>
      <c r="B4182" s="1"/>
      <c r="F4182" s="224"/>
      <c r="G4182" s="224"/>
      <c r="H4182" s="224"/>
      <c r="I4182" s="224"/>
      <c r="J4182" s="224"/>
      <c r="K4182" s="224"/>
      <c r="L4182" s="224"/>
      <c r="M4182" s="133"/>
      <c r="V4182" s="3" t="s">
        <v>4193</v>
      </c>
      <c r="W4182" s="4">
        <v>9083</v>
      </c>
      <c r="AD4182"/>
      <c r="AE4182"/>
    </row>
    <row r="4183" spans="1:31" x14ac:dyDescent="0.25">
      <c r="A4183" s="28" t="s">
        <v>14614</v>
      </c>
      <c r="B4183" s="1"/>
      <c r="F4183" s="224"/>
      <c r="G4183" s="224"/>
      <c r="H4183" s="224"/>
      <c r="I4183" s="224"/>
      <c r="J4183" s="224"/>
      <c r="K4183" s="224"/>
      <c r="L4183" s="224"/>
      <c r="M4183" s="133"/>
      <c r="V4183" s="3" t="s">
        <v>4194</v>
      </c>
      <c r="W4183" s="4">
        <v>9083</v>
      </c>
      <c r="AD4183"/>
      <c r="AE4183"/>
    </row>
    <row r="4184" spans="1:31" x14ac:dyDescent="0.25">
      <c r="A4184" s="28" t="s">
        <v>14615</v>
      </c>
      <c r="B4184" s="1"/>
      <c r="F4184" s="224"/>
      <c r="G4184" s="224"/>
      <c r="H4184" s="224"/>
      <c r="I4184" s="224"/>
      <c r="J4184" s="224"/>
      <c r="K4184" s="224"/>
      <c r="L4184" s="224"/>
      <c r="M4184" s="133"/>
      <c r="V4184" s="3" t="s">
        <v>4195</v>
      </c>
      <c r="W4184" s="4">
        <v>9082</v>
      </c>
      <c r="AD4184"/>
      <c r="AE4184"/>
    </row>
    <row r="4185" spans="1:31" x14ac:dyDescent="0.25">
      <c r="A4185" s="28" t="s">
        <v>14616</v>
      </c>
      <c r="B4185" s="1"/>
      <c r="F4185" s="224"/>
      <c r="G4185" s="224"/>
      <c r="H4185" s="224"/>
      <c r="I4185" s="224"/>
      <c r="J4185" s="224"/>
      <c r="K4185" s="224"/>
      <c r="L4185" s="224"/>
      <c r="M4185" s="133"/>
      <c r="V4185" s="3" t="s">
        <v>4196</v>
      </c>
      <c r="W4185" s="4">
        <v>9081</v>
      </c>
      <c r="AD4185"/>
      <c r="AE4185"/>
    </row>
    <row r="4186" spans="1:31" x14ac:dyDescent="0.25">
      <c r="A4186" s="28" t="s">
        <v>14617</v>
      </c>
      <c r="B4186" s="1"/>
      <c r="F4186" s="224"/>
      <c r="G4186" s="224"/>
      <c r="H4186" s="224"/>
      <c r="I4186" s="224"/>
      <c r="J4186" s="224"/>
      <c r="K4186" s="224"/>
      <c r="L4186" s="224"/>
      <c r="M4186" s="133"/>
      <c r="V4186" s="3" t="s">
        <v>4197</v>
      </c>
      <c r="W4186" s="4">
        <v>9082</v>
      </c>
      <c r="AD4186"/>
      <c r="AE4186"/>
    </row>
    <row r="4187" spans="1:31" x14ac:dyDescent="0.25">
      <c r="A4187" s="28" t="s">
        <v>14618</v>
      </c>
      <c r="B4187" s="1"/>
      <c r="F4187" s="224"/>
      <c r="G4187" s="224"/>
      <c r="H4187" s="224"/>
      <c r="I4187" s="224"/>
      <c r="J4187" s="224"/>
      <c r="K4187" s="224"/>
      <c r="L4187" s="224"/>
      <c r="M4187" s="133"/>
      <c r="V4187" s="3" t="s">
        <v>4198</v>
      </c>
      <c r="W4187" s="4">
        <v>9082</v>
      </c>
      <c r="AD4187"/>
      <c r="AE4187"/>
    </row>
    <row r="4188" spans="1:31" x14ac:dyDescent="0.25">
      <c r="A4188" s="28" t="s">
        <v>14619</v>
      </c>
      <c r="B4188" s="1"/>
      <c r="F4188" s="224"/>
      <c r="G4188" s="224"/>
      <c r="H4188" s="224"/>
      <c r="I4188" s="224"/>
      <c r="J4188" s="224"/>
      <c r="K4188" s="224"/>
      <c r="L4188" s="224"/>
      <c r="M4188" s="133"/>
      <c r="V4188" s="3" t="s">
        <v>4199</v>
      </c>
      <c r="W4188" s="4">
        <v>9082</v>
      </c>
      <c r="AD4188"/>
      <c r="AE4188"/>
    </row>
    <row r="4189" spans="1:31" x14ac:dyDescent="0.25">
      <c r="A4189" s="28" t="s">
        <v>14620</v>
      </c>
      <c r="B4189" s="1"/>
      <c r="F4189" s="224"/>
      <c r="G4189" s="224"/>
      <c r="H4189" s="224"/>
      <c r="I4189" s="224"/>
      <c r="J4189" s="224"/>
      <c r="K4189" s="224"/>
      <c r="L4189" s="224"/>
      <c r="M4189" s="133"/>
      <c r="V4189" s="3" t="s">
        <v>4200</v>
      </c>
      <c r="W4189" s="4">
        <v>9083</v>
      </c>
      <c r="AD4189"/>
      <c r="AE4189"/>
    </row>
    <row r="4190" spans="1:31" x14ac:dyDescent="0.25">
      <c r="A4190" s="28" t="s">
        <v>14621</v>
      </c>
      <c r="B4190" s="1"/>
      <c r="F4190" s="224"/>
      <c r="G4190" s="224"/>
      <c r="H4190" s="224"/>
      <c r="I4190" s="224"/>
      <c r="J4190" s="224"/>
      <c r="K4190" s="224"/>
      <c r="L4190" s="224"/>
      <c r="M4190" s="133"/>
      <c r="V4190" s="3" t="s">
        <v>4201</v>
      </c>
      <c r="W4190" s="4">
        <v>9083</v>
      </c>
      <c r="AD4190"/>
      <c r="AE4190"/>
    </row>
    <row r="4191" spans="1:31" x14ac:dyDescent="0.25">
      <c r="A4191" s="28" t="s">
        <v>14622</v>
      </c>
      <c r="B4191" s="1"/>
      <c r="F4191" s="224"/>
      <c r="G4191" s="224"/>
      <c r="H4191" s="224"/>
      <c r="I4191" s="224"/>
      <c r="J4191" s="224"/>
      <c r="K4191" s="224"/>
      <c r="L4191" s="224"/>
      <c r="M4191" s="133"/>
      <c r="V4191" s="3" t="s">
        <v>4202</v>
      </c>
      <c r="W4191" s="4">
        <v>9085</v>
      </c>
      <c r="AD4191"/>
      <c r="AE4191"/>
    </row>
    <row r="4192" spans="1:31" x14ac:dyDescent="0.25">
      <c r="A4192" s="28" t="s">
        <v>14623</v>
      </c>
      <c r="B4192" s="1"/>
      <c r="F4192" s="224"/>
      <c r="G4192" s="224"/>
      <c r="H4192" s="224"/>
      <c r="I4192" s="224"/>
      <c r="J4192" s="224"/>
      <c r="K4192" s="224"/>
      <c r="L4192" s="224"/>
      <c r="M4192" s="133"/>
      <c r="V4192" s="3" t="s">
        <v>4203</v>
      </c>
      <c r="W4192" s="4">
        <v>9087</v>
      </c>
      <c r="AD4192"/>
      <c r="AE4192"/>
    </row>
    <row r="4193" spans="1:31" x14ac:dyDescent="0.25">
      <c r="A4193" s="28" t="s">
        <v>14624</v>
      </c>
      <c r="B4193" s="1"/>
      <c r="F4193" s="224"/>
      <c r="G4193" s="224"/>
      <c r="H4193" s="224"/>
      <c r="I4193" s="224"/>
      <c r="J4193" s="224"/>
      <c r="K4193" s="224"/>
      <c r="L4193" s="224"/>
      <c r="M4193" s="133"/>
      <c r="V4193" s="3" t="s">
        <v>4204</v>
      </c>
      <c r="W4193" s="4">
        <v>9088</v>
      </c>
      <c r="AD4193"/>
      <c r="AE4193"/>
    </row>
    <row r="4194" spans="1:31" x14ac:dyDescent="0.25">
      <c r="A4194" s="28" t="s">
        <v>14625</v>
      </c>
      <c r="B4194" s="1"/>
      <c r="F4194" s="224"/>
      <c r="G4194" s="224"/>
      <c r="H4194" s="224"/>
      <c r="I4194" s="224"/>
      <c r="J4194" s="224"/>
      <c r="K4194" s="224"/>
      <c r="L4194" s="224"/>
      <c r="M4194" s="133"/>
      <c r="V4194" s="3" t="s">
        <v>4205</v>
      </c>
      <c r="W4194" s="4">
        <v>9088</v>
      </c>
      <c r="AD4194"/>
      <c r="AE4194"/>
    </row>
    <row r="4195" spans="1:31" x14ac:dyDescent="0.25">
      <c r="A4195" s="28" t="s">
        <v>14626</v>
      </c>
      <c r="B4195" s="1"/>
      <c r="F4195" s="224"/>
      <c r="G4195" s="224"/>
      <c r="H4195" s="224"/>
      <c r="I4195" s="224"/>
      <c r="J4195" s="224"/>
      <c r="K4195" s="224"/>
      <c r="L4195" s="224"/>
      <c r="M4195" s="133"/>
      <c r="V4195" s="3" t="s">
        <v>4206</v>
      </c>
      <c r="W4195" s="4">
        <v>9088</v>
      </c>
      <c r="AD4195"/>
      <c r="AE4195"/>
    </row>
    <row r="4196" spans="1:31" x14ac:dyDescent="0.25">
      <c r="A4196" s="28" t="s">
        <v>14627</v>
      </c>
      <c r="B4196" s="1"/>
      <c r="F4196" s="224"/>
      <c r="G4196" s="224"/>
      <c r="H4196" s="224"/>
      <c r="I4196" s="224"/>
      <c r="J4196" s="224"/>
      <c r="K4196" s="224"/>
      <c r="L4196" s="224"/>
      <c r="M4196" s="133"/>
      <c r="V4196" s="3" t="s">
        <v>4207</v>
      </c>
      <c r="W4196" s="4">
        <v>9088</v>
      </c>
      <c r="AD4196"/>
      <c r="AE4196"/>
    </row>
    <row r="4197" spans="1:31" x14ac:dyDescent="0.25">
      <c r="A4197" s="28" t="s">
        <v>14628</v>
      </c>
      <c r="B4197" s="1"/>
      <c r="F4197" s="224"/>
      <c r="G4197" s="224"/>
      <c r="H4197" s="224"/>
      <c r="I4197" s="224"/>
      <c r="J4197" s="224"/>
      <c r="K4197" s="224"/>
      <c r="L4197" s="224"/>
      <c r="M4197" s="133"/>
      <c r="V4197" s="3" t="s">
        <v>4208</v>
      </c>
      <c r="W4197" s="4">
        <v>9090</v>
      </c>
      <c r="AD4197"/>
      <c r="AE4197"/>
    </row>
    <row r="4198" spans="1:31" x14ac:dyDescent="0.25">
      <c r="A4198" s="28" t="s">
        <v>14629</v>
      </c>
      <c r="B4198" s="1"/>
      <c r="F4198" s="224"/>
      <c r="G4198" s="224"/>
      <c r="H4198" s="224"/>
      <c r="I4198" s="224"/>
      <c r="J4198" s="224"/>
      <c r="K4198" s="224"/>
      <c r="L4198" s="224"/>
      <c r="M4198" s="133"/>
      <c r="V4198" s="3" t="s">
        <v>4209</v>
      </c>
      <c r="W4198" s="4">
        <v>9091</v>
      </c>
      <c r="AD4198"/>
      <c r="AE4198"/>
    </row>
    <row r="4199" spans="1:31" x14ac:dyDescent="0.25">
      <c r="A4199" s="28" t="s">
        <v>14630</v>
      </c>
      <c r="B4199" s="1"/>
      <c r="F4199" s="224"/>
      <c r="G4199" s="224"/>
      <c r="H4199" s="224"/>
      <c r="I4199" s="224"/>
      <c r="J4199" s="224"/>
      <c r="K4199" s="224"/>
      <c r="L4199" s="224"/>
      <c r="M4199" s="133"/>
      <c r="V4199" s="3" t="s">
        <v>4210</v>
      </c>
      <c r="W4199" s="4">
        <v>9091</v>
      </c>
      <c r="AD4199"/>
      <c r="AE4199"/>
    </row>
    <row r="4200" spans="1:31" x14ac:dyDescent="0.25">
      <c r="A4200" s="28" t="s">
        <v>14631</v>
      </c>
      <c r="B4200" s="1"/>
      <c r="F4200" s="224"/>
      <c r="G4200" s="224"/>
      <c r="H4200" s="224"/>
      <c r="I4200" s="224"/>
      <c r="J4200" s="224"/>
      <c r="K4200" s="224"/>
      <c r="L4200" s="224"/>
      <c r="M4200" s="133"/>
      <c r="V4200" s="3" t="s">
        <v>4211</v>
      </c>
      <c r="W4200" s="4">
        <v>9091</v>
      </c>
      <c r="AD4200"/>
      <c r="AE4200"/>
    </row>
    <row r="4201" spans="1:31" x14ac:dyDescent="0.25">
      <c r="A4201" s="28" t="s">
        <v>14632</v>
      </c>
      <c r="B4201" s="1"/>
      <c r="F4201" s="224"/>
      <c r="G4201" s="224"/>
      <c r="H4201" s="224"/>
      <c r="I4201" s="224"/>
      <c r="J4201" s="224"/>
      <c r="K4201" s="224"/>
      <c r="L4201" s="224"/>
      <c r="M4201" s="133"/>
      <c r="V4201" s="3" t="s">
        <v>4212</v>
      </c>
      <c r="W4201" s="4">
        <v>9091</v>
      </c>
      <c r="AD4201"/>
      <c r="AE4201"/>
    </row>
    <row r="4202" spans="1:31" x14ac:dyDescent="0.25">
      <c r="A4202" s="28" t="s">
        <v>14633</v>
      </c>
      <c r="B4202" s="1"/>
      <c r="F4202" s="224"/>
      <c r="G4202" s="224"/>
      <c r="H4202" s="224"/>
      <c r="I4202" s="224"/>
      <c r="J4202" s="224"/>
      <c r="K4202" s="224"/>
      <c r="L4202" s="224"/>
      <c r="M4202" s="133"/>
      <c r="V4202" s="3" t="s">
        <v>4213</v>
      </c>
      <c r="W4202" s="4">
        <v>9093</v>
      </c>
      <c r="AD4202"/>
      <c r="AE4202"/>
    </row>
    <row r="4203" spans="1:31" x14ac:dyDescent="0.25">
      <c r="A4203" s="28" t="s">
        <v>14634</v>
      </c>
      <c r="B4203" s="1"/>
      <c r="F4203" s="224"/>
      <c r="G4203" s="224"/>
      <c r="H4203" s="224"/>
      <c r="I4203" s="224"/>
      <c r="J4203" s="224"/>
      <c r="K4203" s="224"/>
      <c r="L4203" s="224"/>
      <c r="M4203" s="133"/>
      <c r="V4203" s="3" t="s">
        <v>4214</v>
      </c>
      <c r="W4203" s="4">
        <v>9094</v>
      </c>
      <c r="AD4203"/>
      <c r="AE4203"/>
    </row>
    <row r="4204" spans="1:31" x14ac:dyDescent="0.25">
      <c r="A4204" s="28" t="s">
        <v>14635</v>
      </c>
      <c r="B4204" s="1"/>
      <c r="F4204" s="224"/>
      <c r="G4204" s="224"/>
      <c r="H4204" s="224"/>
      <c r="I4204" s="224"/>
      <c r="J4204" s="224"/>
      <c r="K4204" s="224"/>
      <c r="L4204" s="224"/>
      <c r="M4204" s="133"/>
      <c r="V4204" s="3" t="s">
        <v>4215</v>
      </c>
      <c r="W4204" s="4">
        <v>9096</v>
      </c>
      <c r="AD4204"/>
      <c r="AE4204"/>
    </row>
    <row r="4205" spans="1:31" x14ac:dyDescent="0.25">
      <c r="A4205" s="28" t="s">
        <v>14636</v>
      </c>
      <c r="B4205" s="1"/>
      <c r="F4205" s="224"/>
      <c r="G4205" s="224"/>
      <c r="H4205" s="224"/>
      <c r="I4205" s="224"/>
      <c r="J4205" s="224"/>
      <c r="K4205" s="224"/>
      <c r="L4205" s="224"/>
      <c r="M4205" s="133"/>
      <c r="V4205" s="3" t="s">
        <v>4216</v>
      </c>
      <c r="W4205" s="4">
        <v>9096</v>
      </c>
      <c r="AD4205"/>
      <c r="AE4205"/>
    </row>
    <row r="4206" spans="1:31" x14ac:dyDescent="0.25">
      <c r="A4206" s="28" t="s">
        <v>14637</v>
      </c>
      <c r="B4206" s="1"/>
      <c r="F4206" s="224"/>
      <c r="G4206" s="224"/>
      <c r="H4206" s="224"/>
      <c r="I4206" s="224"/>
      <c r="J4206" s="224"/>
      <c r="K4206" s="224"/>
      <c r="L4206" s="224"/>
      <c r="M4206" s="133"/>
      <c r="V4206" s="3" t="s">
        <v>4217</v>
      </c>
      <c r="W4206" s="4">
        <v>9094</v>
      </c>
      <c r="AD4206"/>
      <c r="AE4206"/>
    </row>
    <row r="4207" spans="1:31" x14ac:dyDescent="0.25">
      <c r="A4207" s="28" t="s">
        <v>14638</v>
      </c>
      <c r="B4207" s="1"/>
      <c r="F4207" s="224"/>
      <c r="G4207" s="224"/>
      <c r="H4207" s="224"/>
      <c r="I4207" s="224"/>
      <c r="J4207" s="224"/>
      <c r="K4207" s="224"/>
      <c r="L4207" s="224"/>
      <c r="M4207" s="133"/>
      <c r="V4207" s="3" t="s">
        <v>4218</v>
      </c>
      <c r="W4207" s="4">
        <v>9093</v>
      </c>
      <c r="AD4207"/>
      <c r="AE4207"/>
    </row>
    <row r="4208" spans="1:31" x14ac:dyDescent="0.25">
      <c r="A4208" s="28" t="s">
        <v>14639</v>
      </c>
      <c r="B4208" s="1"/>
      <c r="F4208" s="224"/>
      <c r="G4208" s="224"/>
      <c r="H4208" s="224"/>
      <c r="I4208" s="224"/>
      <c r="J4208" s="224"/>
      <c r="K4208" s="224"/>
      <c r="L4208" s="224"/>
      <c r="M4208" s="133"/>
      <c r="V4208" s="3" t="s">
        <v>4219</v>
      </c>
      <c r="W4208" s="4">
        <v>9093</v>
      </c>
      <c r="AD4208"/>
      <c r="AE4208"/>
    </row>
    <row r="4209" spans="1:31" x14ac:dyDescent="0.25">
      <c r="A4209" s="28" t="s">
        <v>14640</v>
      </c>
      <c r="B4209" s="1"/>
      <c r="F4209" s="224"/>
      <c r="G4209" s="224"/>
      <c r="H4209" s="224"/>
      <c r="I4209" s="224"/>
      <c r="J4209" s="224"/>
      <c r="K4209" s="224"/>
      <c r="L4209" s="224"/>
      <c r="M4209" s="133"/>
      <c r="V4209" s="3" t="s">
        <v>4220</v>
      </c>
      <c r="W4209" s="4">
        <v>9093</v>
      </c>
      <c r="AD4209"/>
      <c r="AE4209"/>
    </row>
    <row r="4210" spans="1:31" x14ac:dyDescent="0.25">
      <c r="A4210" s="28" t="s">
        <v>14641</v>
      </c>
      <c r="B4210" s="1"/>
      <c r="F4210" s="224"/>
      <c r="G4210" s="224"/>
      <c r="H4210" s="224"/>
      <c r="I4210" s="224"/>
      <c r="J4210" s="224"/>
      <c r="K4210" s="224"/>
      <c r="L4210" s="224"/>
      <c r="M4210" s="133"/>
      <c r="V4210" s="3" t="s">
        <v>4221</v>
      </c>
      <c r="W4210" s="4">
        <v>9095</v>
      </c>
      <c r="AD4210"/>
      <c r="AE4210"/>
    </row>
    <row r="4211" spans="1:31" x14ac:dyDescent="0.25">
      <c r="A4211" s="28" t="s">
        <v>14642</v>
      </c>
      <c r="B4211" s="1"/>
      <c r="F4211" s="224"/>
      <c r="G4211" s="224"/>
      <c r="H4211" s="224"/>
      <c r="I4211" s="224"/>
      <c r="J4211" s="224"/>
      <c r="K4211" s="224"/>
      <c r="L4211" s="224"/>
      <c r="M4211" s="133"/>
      <c r="V4211" s="3" t="s">
        <v>4222</v>
      </c>
      <c r="W4211" s="4">
        <v>9097</v>
      </c>
      <c r="AD4211"/>
      <c r="AE4211"/>
    </row>
    <row r="4212" spans="1:31" x14ac:dyDescent="0.25">
      <c r="A4212" s="28" t="s">
        <v>14643</v>
      </c>
      <c r="B4212" s="1"/>
      <c r="F4212" s="224"/>
      <c r="G4212" s="224"/>
      <c r="H4212" s="224"/>
      <c r="I4212" s="224"/>
      <c r="J4212" s="224"/>
      <c r="K4212" s="224"/>
      <c r="L4212" s="224"/>
      <c r="M4212" s="133"/>
      <c r="V4212" s="3" t="s">
        <v>4223</v>
      </c>
      <c r="W4212" s="4">
        <v>9099</v>
      </c>
      <c r="AD4212"/>
      <c r="AE4212"/>
    </row>
    <row r="4213" spans="1:31" x14ac:dyDescent="0.25">
      <c r="A4213" s="28" t="s">
        <v>14644</v>
      </c>
      <c r="B4213" s="1"/>
      <c r="F4213" s="224"/>
      <c r="G4213" s="224"/>
      <c r="H4213" s="224"/>
      <c r="I4213" s="224"/>
      <c r="J4213" s="224"/>
      <c r="K4213" s="224"/>
      <c r="L4213" s="224"/>
      <c r="M4213" s="133"/>
      <c r="V4213" s="3" t="s">
        <v>4224</v>
      </c>
      <c r="W4213" s="4">
        <v>9099</v>
      </c>
      <c r="AD4213"/>
      <c r="AE4213"/>
    </row>
    <row r="4214" spans="1:31" x14ac:dyDescent="0.25">
      <c r="A4214" s="28" t="s">
        <v>14645</v>
      </c>
      <c r="B4214" s="1"/>
      <c r="F4214" s="224"/>
      <c r="G4214" s="224"/>
      <c r="H4214" s="224"/>
      <c r="I4214" s="224"/>
      <c r="J4214" s="224"/>
      <c r="K4214" s="224"/>
      <c r="L4214" s="224"/>
      <c r="M4214" s="133"/>
      <c r="V4214" s="3" t="s">
        <v>4225</v>
      </c>
      <c r="W4214" s="4">
        <v>9098</v>
      </c>
      <c r="AD4214"/>
      <c r="AE4214"/>
    </row>
    <row r="4215" spans="1:31" x14ac:dyDescent="0.25">
      <c r="A4215" s="28" t="s">
        <v>14646</v>
      </c>
      <c r="B4215" s="1"/>
      <c r="F4215" s="224"/>
      <c r="G4215" s="224"/>
      <c r="H4215" s="224"/>
      <c r="I4215" s="224"/>
      <c r="J4215" s="224"/>
      <c r="K4215" s="224"/>
      <c r="L4215" s="224"/>
      <c r="M4215" s="133"/>
      <c r="V4215" s="3" t="s">
        <v>4226</v>
      </c>
      <c r="W4215" s="4">
        <v>9098</v>
      </c>
      <c r="AD4215"/>
      <c r="AE4215"/>
    </row>
    <row r="4216" spans="1:31" x14ac:dyDescent="0.25">
      <c r="A4216" s="28" t="s">
        <v>14647</v>
      </c>
      <c r="B4216" s="1"/>
      <c r="F4216" s="224"/>
      <c r="G4216" s="224"/>
      <c r="H4216" s="224"/>
      <c r="I4216" s="224"/>
      <c r="J4216" s="224"/>
      <c r="K4216" s="224"/>
      <c r="L4216" s="224"/>
      <c r="M4216" s="133"/>
      <c r="V4216" s="3" t="s">
        <v>4227</v>
      </c>
      <c r="W4216" s="4">
        <v>9100</v>
      </c>
      <c r="AD4216"/>
      <c r="AE4216"/>
    </row>
    <row r="4217" spans="1:31" x14ac:dyDescent="0.25">
      <c r="A4217" s="28" t="s">
        <v>14648</v>
      </c>
      <c r="B4217" s="1"/>
      <c r="F4217" s="224"/>
      <c r="G4217" s="224"/>
      <c r="H4217" s="224"/>
      <c r="I4217" s="224"/>
      <c r="J4217" s="224"/>
      <c r="K4217" s="224"/>
      <c r="L4217" s="224"/>
      <c r="M4217" s="133"/>
      <c r="V4217" s="3" t="s">
        <v>4228</v>
      </c>
      <c r="W4217" s="4">
        <v>9101</v>
      </c>
      <c r="AD4217"/>
      <c r="AE4217"/>
    </row>
    <row r="4218" spans="1:31" x14ac:dyDescent="0.25">
      <c r="A4218" s="28" t="s">
        <v>14649</v>
      </c>
      <c r="B4218" s="1"/>
      <c r="F4218" s="224"/>
      <c r="G4218" s="224"/>
      <c r="H4218" s="224"/>
      <c r="I4218" s="224"/>
      <c r="J4218" s="224"/>
      <c r="K4218" s="224"/>
      <c r="L4218" s="224"/>
      <c r="M4218" s="133"/>
      <c r="V4218" s="3" t="s">
        <v>4229</v>
      </c>
      <c r="W4218" s="4">
        <v>9100</v>
      </c>
      <c r="AD4218"/>
      <c r="AE4218"/>
    </row>
    <row r="4219" spans="1:31" x14ac:dyDescent="0.25">
      <c r="A4219" s="28" t="s">
        <v>14650</v>
      </c>
      <c r="B4219" s="1"/>
      <c r="F4219" s="224"/>
      <c r="G4219" s="224"/>
      <c r="H4219" s="224"/>
      <c r="I4219" s="224"/>
      <c r="J4219" s="224"/>
      <c r="K4219" s="224"/>
      <c r="L4219" s="224"/>
      <c r="M4219" s="133"/>
      <c r="V4219" s="3" t="s">
        <v>4230</v>
      </c>
      <c r="W4219" s="4">
        <v>9102</v>
      </c>
      <c r="AD4219"/>
      <c r="AE4219"/>
    </row>
    <row r="4220" spans="1:31" x14ac:dyDescent="0.25">
      <c r="A4220" s="28" t="s">
        <v>14651</v>
      </c>
      <c r="B4220" s="1"/>
      <c r="F4220" s="224"/>
      <c r="G4220" s="224"/>
      <c r="H4220" s="224"/>
      <c r="I4220" s="224"/>
      <c r="J4220" s="224"/>
      <c r="K4220" s="224"/>
      <c r="L4220" s="224"/>
      <c r="M4220" s="133"/>
      <c r="V4220" s="3" t="s">
        <v>4231</v>
      </c>
      <c r="W4220" s="4">
        <v>9104</v>
      </c>
      <c r="AD4220"/>
      <c r="AE4220"/>
    </row>
    <row r="4221" spans="1:31" x14ac:dyDescent="0.25">
      <c r="A4221" s="28" t="s">
        <v>14652</v>
      </c>
      <c r="B4221" s="1"/>
      <c r="F4221" s="224"/>
      <c r="G4221" s="224"/>
      <c r="H4221" s="224"/>
      <c r="I4221" s="224"/>
      <c r="J4221" s="224"/>
      <c r="K4221" s="224"/>
      <c r="L4221" s="224"/>
      <c r="M4221" s="133"/>
      <c r="V4221" s="3" t="s">
        <v>4232</v>
      </c>
      <c r="W4221" s="4">
        <v>9104</v>
      </c>
      <c r="AD4221"/>
      <c r="AE4221"/>
    </row>
    <row r="4222" spans="1:31" x14ac:dyDescent="0.25">
      <c r="A4222" s="28" t="s">
        <v>14653</v>
      </c>
      <c r="B4222" s="1"/>
      <c r="F4222" s="224"/>
      <c r="G4222" s="224"/>
      <c r="H4222" s="224"/>
      <c r="I4222" s="224"/>
      <c r="J4222" s="224"/>
      <c r="K4222" s="224"/>
      <c r="L4222" s="224"/>
      <c r="M4222" s="133"/>
      <c r="V4222" s="3" t="s">
        <v>4233</v>
      </c>
      <c r="W4222" s="4">
        <v>9104</v>
      </c>
      <c r="AD4222"/>
      <c r="AE4222"/>
    </row>
    <row r="4223" spans="1:31" x14ac:dyDescent="0.25">
      <c r="A4223" s="28" t="s">
        <v>14654</v>
      </c>
      <c r="B4223" s="1"/>
      <c r="F4223" s="224"/>
      <c r="G4223" s="224"/>
      <c r="H4223" s="224"/>
      <c r="I4223" s="224"/>
      <c r="J4223" s="224"/>
      <c r="K4223" s="224"/>
      <c r="L4223" s="224"/>
      <c r="M4223" s="133"/>
      <c r="V4223" s="3" t="s">
        <v>4234</v>
      </c>
      <c r="W4223" s="4">
        <v>9104</v>
      </c>
      <c r="AD4223"/>
      <c r="AE4223"/>
    </row>
    <row r="4224" spans="1:31" x14ac:dyDescent="0.25">
      <c r="A4224" s="28" t="s">
        <v>14655</v>
      </c>
      <c r="B4224" s="1"/>
      <c r="F4224" s="224"/>
      <c r="G4224" s="224"/>
      <c r="H4224" s="224"/>
      <c r="I4224" s="224"/>
      <c r="J4224" s="224"/>
      <c r="K4224" s="224"/>
      <c r="L4224" s="224"/>
      <c r="M4224" s="133"/>
      <c r="V4224" s="3" t="s">
        <v>4235</v>
      </c>
      <c r="W4224" s="4">
        <v>9106</v>
      </c>
      <c r="AD4224"/>
      <c r="AE4224"/>
    </row>
    <row r="4225" spans="1:31" x14ac:dyDescent="0.25">
      <c r="A4225" s="28" t="s">
        <v>14656</v>
      </c>
      <c r="B4225" s="1"/>
      <c r="F4225" s="224"/>
      <c r="G4225" s="224"/>
      <c r="H4225" s="224"/>
      <c r="I4225" s="224"/>
      <c r="J4225" s="224"/>
      <c r="K4225" s="224"/>
      <c r="L4225" s="224"/>
      <c r="M4225" s="133"/>
      <c r="V4225" s="3" t="s">
        <v>4236</v>
      </c>
      <c r="W4225" s="4">
        <v>9104</v>
      </c>
      <c r="AD4225"/>
      <c r="AE4225"/>
    </row>
    <row r="4226" spans="1:31" x14ac:dyDescent="0.25">
      <c r="A4226" s="28" t="s">
        <v>14657</v>
      </c>
      <c r="B4226" s="1"/>
      <c r="F4226" s="224"/>
      <c r="G4226" s="224"/>
      <c r="H4226" s="224"/>
      <c r="I4226" s="224"/>
      <c r="J4226" s="224"/>
      <c r="K4226" s="224"/>
      <c r="L4226" s="224"/>
      <c r="M4226" s="133"/>
      <c r="V4226" s="3" t="s">
        <v>4237</v>
      </c>
      <c r="W4226" s="4">
        <v>9102</v>
      </c>
      <c r="AD4226"/>
      <c r="AE4226"/>
    </row>
    <row r="4227" spans="1:31" x14ac:dyDescent="0.25">
      <c r="A4227" s="28" t="s">
        <v>14658</v>
      </c>
      <c r="B4227" s="1"/>
      <c r="F4227" s="224"/>
      <c r="G4227" s="224"/>
      <c r="H4227" s="224"/>
      <c r="I4227" s="224"/>
      <c r="J4227" s="224"/>
      <c r="K4227" s="224"/>
      <c r="L4227" s="224"/>
      <c r="M4227" s="133"/>
      <c r="V4227" s="3" t="s">
        <v>4238</v>
      </c>
      <c r="W4227" s="4">
        <v>9104</v>
      </c>
      <c r="AD4227"/>
      <c r="AE4227"/>
    </row>
    <row r="4228" spans="1:31" x14ac:dyDescent="0.25">
      <c r="A4228" s="28" t="s">
        <v>14659</v>
      </c>
      <c r="B4228" s="1"/>
      <c r="F4228" s="224"/>
      <c r="G4228" s="224"/>
      <c r="H4228" s="224"/>
      <c r="I4228" s="224"/>
      <c r="J4228" s="224"/>
      <c r="K4228" s="224"/>
      <c r="L4228" s="224"/>
      <c r="M4228" s="133"/>
      <c r="V4228" s="3" t="s">
        <v>4239</v>
      </c>
      <c r="W4228" s="4">
        <v>9106</v>
      </c>
      <c r="AD4228"/>
      <c r="AE4228"/>
    </row>
    <row r="4229" spans="1:31" x14ac:dyDescent="0.25">
      <c r="A4229" s="28" t="s">
        <v>14660</v>
      </c>
      <c r="B4229" s="1"/>
      <c r="F4229" s="224"/>
      <c r="G4229" s="224"/>
      <c r="H4229" s="224"/>
      <c r="I4229" s="224"/>
      <c r="J4229" s="224"/>
      <c r="K4229" s="224"/>
      <c r="L4229" s="224"/>
      <c r="M4229" s="133"/>
      <c r="V4229" s="3" t="s">
        <v>4240</v>
      </c>
      <c r="W4229" s="4">
        <v>9106</v>
      </c>
      <c r="AD4229"/>
      <c r="AE4229"/>
    </row>
    <row r="4230" spans="1:31" x14ac:dyDescent="0.25">
      <c r="A4230" s="28" t="s">
        <v>14661</v>
      </c>
      <c r="B4230" s="1"/>
      <c r="F4230" s="224"/>
      <c r="G4230" s="224"/>
      <c r="H4230" s="224"/>
      <c r="I4230" s="224"/>
      <c r="J4230" s="224"/>
      <c r="K4230" s="224"/>
      <c r="L4230" s="224"/>
      <c r="M4230" s="133"/>
      <c r="V4230" s="3" t="s">
        <v>4241</v>
      </c>
      <c r="W4230" s="4">
        <v>9110</v>
      </c>
      <c r="AD4230"/>
      <c r="AE4230"/>
    </row>
    <row r="4231" spans="1:31" x14ac:dyDescent="0.25">
      <c r="A4231" s="28" t="s">
        <v>14662</v>
      </c>
      <c r="B4231" s="1"/>
      <c r="F4231" s="224"/>
      <c r="G4231" s="224"/>
      <c r="H4231" s="224"/>
      <c r="I4231" s="224"/>
      <c r="J4231" s="224"/>
      <c r="K4231" s="224"/>
      <c r="L4231" s="224"/>
      <c r="M4231" s="133"/>
      <c r="V4231" s="3" t="s">
        <v>4242</v>
      </c>
      <c r="W4231" s="4">
        <v>9112</v>
      </c>
      <c r="AD4231"/>
      <c r="AE4231"/>
    </row>
    <row r="4232" spans="1:31" x14ac:dyDescent="0.25">
      <c r="A4232" s="28" t="s">
        <v>14663</v>
      </c>
      <c r="B4232" s="1"/>
      <c r="F4232" s="224"/>
      <c r="G4232" s="224"/>
      <c r="H4232" s="224"/>
      <c r="I4232" s="224"/>
      <c r="J4232" s="224"/>
      <c r="K4232" s="224"/>
      <c r="L4232" s="224"/>
      <c r="M4232" s="133"/>
      <c r="V4232" s="3" t="s">
        <v>4243</v>
      </c>
      <c r="W4232" s="4">
        <v>9112</v>
      </c>
      <c r="AD4232"/>
      <c r="AE4232"/>
    </row>
    <row r="4233" spans="1:31" x14ac:dyDescent="0.25">
      <c r="A4233" s="28" t="s">
        <v>14664</v>
      </c>
      <c r="B4233" s="1"/>
      <c r="F4233" s="224"/>
      <c r="G4233" s="224"/>
      <c r="H4233" s="224"/>
      <c r="I4233" s="224"/>
      <c r="J4233" s="224"/>
      <c r="K4233" s="224"/>
      <c r="L4233" s="224"/>
      <c r="M4233" s="133"/>
      <c r="V4233" s="3" t="s">
        <v>4244</v>
      </c>
      <c r="W4233" s="4">
        <v>9112</v>
      </c>
      <c r="AD4233"/>
      <c r="AE4233"/>
    </row>
    <row r="4234" spans="1:31" x14ac:dyDescent="0.25">
      <c r="A4234" s="28" t="s">
        <v>14665</v>
      </c>
      <c r="B4234" s="1"/>
      <c r="F4234" s="224"/>
      <c r="G4234" s="224"/>
      <c r="H4234" s="224"/>
      <c r="I4234" s="224"/>
      <c r="J4234" s="224"/>
      <c r="K4234" s="224"/>
      <c r="L4234" s="224"/>
      <c r="M4234" s="133"/>
      <c r="V4234" s="3" t="s">
        <v>4245</v>
      </c>
      <c r="W4234" s="4">
        <v>9111</v>
      </c>
      <c r="AD4234"/>
      <c r="AE4234"/>
    </row>
    <row r="4235" spans="1:31" x14ac:dyDescent="0.25">
      <c r="A4235" s="28" t="s">
        <v>14666</v>
      </c>
      <c r="B4235" s="1"/>
      <c r="F4235" s="224"/>
      <c r="G4235" s="224"/>
      <c r="H4235" s="224"/>
      <c r="I4235" s="224"/>
      <c r="J4235" s="224"/>
      <c r="K4235" s="224"/>
      <c r="L4235" s="224"/>
      <c r="M4235" s="133"/>
      <c r="V4235" s="3" t="s">
        <v>4246</v>
      </c>
      <c r="W4235" s="4">
        <v>9114</v>
      </c>
      <c r="AD4235"/>
      <c r="AE4235"/>
    </row>
    <row r="4236" spans="1:31" x14ac:dyDescent="0.25">
      <c r="A4236" s="28" t="s">
        <v>14667</v>
      </c>
      <c r="B4236" s="1"/>
      <c r="F4236" s="224"/>
      <c r="G4236" s="224"/>
      <c r="H4236" s="224"/>
      <c r="I4236" s="224"/>
      <c r="J4236" s="224"/>
      <c r="K4236" s="224"/>
      <c r="L4236" s="224"/>
      <c r="M4236" s="133"/>
      <c r="V4236" s="3" t="s">
        <v>4247</v>
      </c>
      <c r="W4236" s="4">
        <v>9114</v>
      </c>
      <c r="AD4236"/>
      <c r="AE4236"/>
    </row>
    <row r="4237" spans="1:31" x14ac:dyDescent="0.25">
      <c r="A4237" s="28" t="s">
        <v>14668</v>
      </c>
      <c r="B4237" s="1"/>
      <c r="F4237" s="224"/>
      <c r="G4237" s="224"/>
      <c r="H4237" s="224"/>
      <c r="I4237" s="224"/>
      <c r="J4237" s="224"/>
      <c r="K4237" s="224"/>
      <c r="L4237" s="224"/>
      <c r="M4237" s="133"/>
      <c r="V4237" s="3" t="s">
        <v>4248</v>
      </c>
      <c r="W4237" s="4">
        <v>9116</v>
      </c>
      <c r="AD4237"/>
      <c r="AE4237"/>
    </row>
    <row r="4238" spans="1:31" x14ac:dyDescent="0.25">
      <c r="A4238" s="28" t="s">
        <v>14669</v>
      </c>
      <c r="B4238" s="1"/>
      <c r="F4238" s="224"/>
      <c r="G4238" s="224"/>
      <c r="H4238" s="224"/>
      <c r="I4238" s="224"/>
      <c r="J4238" s="224"/>
      <c r="K4238" s="224"/>
      <c r="L4238" s="224"/>
      <c r="M4238" s="133"/>
      <c r="V4238" s="3" t="s">
        <v>4249</v>
      </c>
      <c r="W4238" s="4">
        <v>9118</v>
      </c>
      <c r="AD4238"/>
      <c r="AE4238"/>
    </row>
    <row r="4239" spans="1:31" x14ac:dyDescent="0.25">
      <c r="A4239" s="28" t="s">
        <v>14670</v>
      </c>
      <c r="B4239" s="1"/>
      <c r="F4239" s="224"/>
      <c r="G4239" s="224"/>
      <c r="H4239" s="224"/>
      <c r="I4239" s="224"/>
      <c r="J4239" s="224"/>
      <c r="K4239" s="224"/>
      <c r="L4239" s="224"/>
      <c r="M4239" s="133"/>
      <c r="V4239" s="3" t="s">
        <v>4250</v>
      </c>
      <c r="W4239" s="4">
        <v>9117</v>
      </c>
      <c r="AD4239"/>
      <c r="AE4239"/>
    </row>
    <row r="4240" spans="1:31" x14ac:dyDescent="0.25">
      <c r="A4240" s="28" t="s">
        <v>14671</v>
      </c>
      <c r="B4240" s="1"/>
      <c r="F4240" s="224"/>
      <c r="G4240" s="224"/>
      <c r="H4240" s="224"/>
      <c r="I4240" s="224"/>
      <c r="J4240" s="224"/>
      <c r="K4240" s="224"/>
      <c r="L4240" s="224"/>
      <c r="M4240" s="133"/>
      <c r="V4240" s="3" t="s">
        <v>4251</v>
      </c>
      <c r="W4240" s="4">
        <v>9118</v>
      </c>
      <c r="AD4240"/>
      <c r="AE4240"/>
    </row>
    <row r="4241" spans="1:31" x14ac:dyDescent="0.25">
      <c r="A4241" s="28" t="s">
        <v>14672</v>
      </c>
      <c r="B4241" s="1"/>
      <c r="F4241" s="224"/>
      <c r="G4241" s="224"/>
      <c r="H4241" s="224"/>
      <c r="I4241" s="224"/>
      <c r="J4241" s="224"/>
      <c r="K4241" s="224"/>
      <c r="L4241" s="224"/>
      <c r="M4241" s="133"/>
      <c r="V4241" s="3" t="s">
        <v>4252</v>
      </c>
      <c r="W4241" s="4">
        <v>9118</v>
      </c>
      <c r="AD4241"/>
      <c r="AE4241"/>
    </row>
    <row r="4242" spans="1:31" x14ac:dyDescent="0.25">
      <c r="A4242" s="28" t="s">
        <v>14673</v>
      </c>
      <c r="B4242" s="1"/>
      <c r="F4242" s="224"/>
      <c r="G4242" s="224"/>
      <c r="H4242" s="224"/>
      <c r="I4242" s="224"/>
      <c r="J4242" s="224"/>
      <c r="K4242" s="224"/>
      <c r="L4242" s="224"/>
      <c r="M4242" s="133"/>
      <c r="V4242" s="3" t="s">
        <v>4253</v>
      </c>
      <c r="W4242" s="4">
        <v>9118</v>
      </c>
      <c r="AD4242"/>
      <c r="AE4242"/>
    </row>
    <row r="4243" spans="1:31" x14ac:dyDescent="0.25">
      <c r="A4243" s="28" t="s">
        <v>14674</v>
      </c>
      <c r="B4243" s="1"/>
      <c r="F4243" s="224"/>
      <c r="G4243" s="224"/>
      <c r="H4243" s="224"/>
      <c r="I4243" s="224"/>
      <c r="J4243" s="224"/>
      <c r="K4243" s="224"/>
      <c r="L4243" s="224"/>
      <c r="M4243" s="133"/>
      <c r="V4243" s="3" t="s">
        <v>4254</v>
      </c>
      <c r="W4243" s="4">
        <v>9118</v>
      </c>
      <c r="AD4243"/>
      <c r="AE4243"/>
    </row>
    <row r="4244" spans="1:31" x14ac:dyDescent="0.25">
      <c r="A4244" s="28" t="s">
        <v>14675</v>
      </c>
      <c r="B4244" s="1"/>
      <c r="F4244" s="224"/>
      <c r="G4244" s="224"/>
      <c r="H4244" s="224"/>
      <c r="I4244" s="224"/>
      <c r="J4244" s="224"/>
      <c r="K4244" s="224"/>
      <c r="L4244" s="224"/>
      <c r="M4244" s="133"/>
      <c r="V4244" s="3" t="s">
        <v>4255</v>
      </c>
      <c r="W4244" s="4">
        <v>9118</v>
      </c>
      <c r="AD4244"/>
      <c r="AE4244"/>
    </row>
    <row r="4245" spans="1:31" x14ac:dyDescent="0.25">
      <c r="A4245" s="28" t="s">
        <v>14676</v>
      </c>
      <c r="B4245" s="1"/>
      <c r="F4245" s="224"/>
      <c r="G4245" s="224"/>
      <c r="H4245" s="224"/>
      <c r="I4245" s="224"/>
      <c r="J4245" s="224"/>
      <c r="K4245" s="224"/>
      <c r="L4245" s="224"/>
      <c r="M4245" s="133"/>
      <c r="V4245" s="3" t="s">
        <v>4256</v>
      </c>
      <c r="W4245" s="4">
        <v>9120</v>
      </c>
      <c r="AD4245"/>
      <c r="AE4245"/>
    </row>
    <row r="4246" spans="1:31" x14ac:dyDescent="0.25">
      <c r="A4246" s="28" t="s">
        <v>14677</v>
      </c>
      <c r="B4246" s="1"/>
      <c r="F4246" s="224"/>
      <c r="G4246" s="224"/>
      <c r="H4246" s="224"/>
      <c r="I4246" s="224"/>
      <c r="J4246" s="224"/>
      <c r="K4246" s="224"/>
      <c r="L4246" s="224"/>
      <c r="M4246" s="133"/>
      <c r="V4246" s="3" t="s">
        <v>4257</v>
      </c>
      <c r="W4246" s="4">
        <v>9120</v>
      </c>
      <c r="AD4246"/>
      <c r="AE4246"/>
    </row>
    <row r="4247" spans="1:31" x14ac:dyDescent="0.25">
      <c r="A4247" s="28" t="s">
        <v>14678</v>
      </c>
      <c r="B4247" s="1"/>
      <c r="F4247" s="224"/>
      <c r="G4247" s="224"/>
      <c r="H4247" s="224"/>
      <c r="I4247" s="224"/>
      <c r="J4247" s="224"/>
      <c r="K4247" s="224"/>
      <c r="L4247" s="224"/>
      <c r="M4247" s="133"/>
      <c r="V4247" s="3" t="s">
        <v>4258</v>
      </c>
      <c r="W4247" s="4">
        <v>9120</v>
      </c>
      <c r="AD4247"/>
      <c r="AE4247"/>
    </row>
    <row r="4248" spans="1:31" x14ac:dyDescent="0.25">
      <c r="A4248" s="28" t="s">
        <v>14679</v>
      </c>
      <c r="B4248" s="1"/>
      <c r="F4248" s="224"/>
      <c r="G4248" s="224"/>
      <c r="H4248" s="224"/>
      <c r="I4248" s="224"/>
      <c r="J4248" s="224"/>
      <c r="K4248" s="224"/>
      <c r="L4248" s="224"/>
      <c r="M4248" s="133"/>
      <c r="V4248" s="3" t="s">
        <v>4259</v>
      </c>
      <c r="W4248" s="4">
        <v>9120</v>
      </c>
      <c r="AD4248"/>
      <c r="AE4248"/>
    </row>
    <row r="4249" spans="1:31" x14ac:dyDescent="0.25">
      <c r="A4249" s="28" t="s">
        <v>14680</v>
      </c>
      <c r="B4249" s="1"/>
      <c r="F4249" s="224"/>
      <c r="G4249" s="224"/>
      <c r="H4249" s="224"/>
      <c r="I4249" s="224"/>
      <c r="J4249" s="224"/>
      <c r="K4249" s="224"/>
      <c r="L4249" s="224"/>
      <c r="M4249" s="133"/>
      <c r="V4249" s="3" t="s">
        <v>4260</v>
      </c>
      <c r="W4249" s="4">
        <v>9122</v>
      </c>
      <c r="AD4249"/>
      <c r="AE4249"/>
    </row>
    <row r="4250" spans="1:31" x14ac:dyDescent="0.25">
      <c r="A4250" s="28" t="s">
        <v>14681</v>
      </c>
      <c r="B4250" s="1"/>
      <c r="F4250" s="224"/>
      <c r="G4250" s="224"/>
      <c r="H4250" s="224"/>
      <c r="I4250" s="224"/>
      <c r="J4250" s="224"/>
      <c r="K4250" s="224"/>
      <c r="L4250" s="224"/>
      <c r="M4250" s="133"/>
      <c r="V4250" s="3" t="s">
        <v>4261</v>
      </c>
      <c r="W4250" s="4">
        <v>9122</v>
      </c>
      <c r="AD4250"/>
      <c r="AE4250"/>
    </row>
    <row r="4251" spans="1:31" x14ac:dyDescent="0.25">
      <c r="A4251" s="28" t="s">
        <v>14682</v>
      </c>
      <c r="B4251" s="1"/>
      <c r="F4251" s="224"/>
      <c r="G4251" s="224"/>
      <c r="H4251" s="224"/>
      <c r="I4251" s="224"/>
      <c r="J4251" s="224"/>
      <c r="K4251" s="224"/>
      <c r="L4251" s="224"/>
      <c r="M4251" s="133"/>
      <c r="V4251" s="3" t="s">
        <v>4262</v>
      </c>
      <c r="W4251" s="4">
        <v>9121</v>
      </c>
      <c r="AD4251"/>
      <c r="AE4251"/>
    </row>
    <row r="4252" spans="1:31" x14ac:dyDescent="0.25">
      <c r="A4252" s="28" t="s">
        <v>14683</v>
      </c>
      <c r="B4252" s="1"/>
      <c r="F4252" s="224"/>
      <c r="G4252" s="224"/>
      <c r="H4252" s="224"/>
      <c r="I4252" s="224"/>
      <c r="J4252" s="224"/>
      <c r="K4252" s="224"/>
      <c r="L4252" s="224"/>
      <c r="M4252" s="133"/>
      <c r="V4252" s="3" t="s">
        <v>4263</v>
      </c>
      <c r="W4252" s="4">
        <v>9122</v>
      </c>
      <c r="AD4252"/>
      <c r="AE4252"/>
    </row>
    <row r="4253" spans="1:31" x14ac:dyDescent="0.25">
      <c r="A4253" s="28" t="s">
        <v>14684</v>
      </c>
      <c r="B4253" s="1"/>
      <c r="F4253" s="224"/>
      <c r="G4253" s="224"/>
      <c r="H4253" s="224"/>
      <c r="I4253" s="224"/>
      <c r="J4253" s="224"/>
      <c r="K4253" s="224"/>
      <c r="L4253" s="224"/>
      <c r="M4253" s="133"/>
      <c r="V4253" s="3" t="s">
        <v>4264</v>
      </c>
      <c r="W4253" s="4">
        <v>9122</v>
      </c>
      <c r="AD4253"/>
      <c r="AE4253"/>
    </row>
    <row r="4254" spans="1:31" x14ac:dyDescent="0.25">
      <c r="A4254" s="28" t="s">
        <v>14685</v>
      </c>
      <c r="B4254" s="1"/>
      <c r="F4254" s="224"/>
      <c r="G4254" s="224"/>
      <c r="H4254" s="224"/>
      <c r="I4254" s="224"/>
      <c r="J4254" s="224"/>
      <c r="K4254" s="224"/>
      <c r="L4254" s="224"/>
      <c r="M4254" s="133"/>
      <c r="V4254" s="3" t="s">
        <v>4265</v>
      </c>
      <c r="W4254" s="4">
        <v>9123</v>
      </c>
      <c r="AD4254"/>
      <c r="AE4254"/>
    </row>
    <row r="4255" spans="1:31" x14ac:dyDescent="0.25">
      <c r="A4255" s="28" t="s">
        <v>14686</v>
      </c>
      <c r="B4255" s="1"/>
      <c r="F4255" s="224"/>
      <c r="G4255" s="224"/>
      <c r="H4255" s="224"/>
      <c r="I4255" s="224"/>
      <c r="J4255" s="224"/>
      <c r="K4255" s="224"/>
      <c r="L4255" s="224"/>
      <c r="M4255" s="133"/>
      <c r="V4255" s="3" t="s">
        <v>4266</v>
      </c>
      <c r="W4255" s="4">
        <v>9125</v>
      </c>
      <c r="AD4255"/>
      <c r="AE4255"/>
    </row>
    <row r="4256" spans="1:31" x14ac:dyDescent="0.25">
      <c r="A4256" s="28" t="s">
        <v>14687</v>
      </c>
      <c r="B4256" s="1"/>
      <c r="F4256" s="224"/>
      <c r="G4256" s="224"/>
      <c r="H4256" s="224"/>
      <c r="I4256" s="224"/>
      <c r="J4256" s="224"/>
      <c r="K4256" s="224"/>
      <c r="L4256" s="224"/>
      <c r="M4256" s="133"/>
      <c r="V4256" s="3" t="s">
        <v>4267</v>
      </c>
      <c r="W4256" s="4">
        <v>9126</v>
      </c>
      <c r="AD4256"/>
      <c r="AE4256"/>
    </row>
    <row r="4257" spans="1:31" x14ac:dyDescent="0.25">
      <c r="A4257" s="28" t="s">
        <v>14688</v>
      </c>
      <c r="B4257" s="1"/>
      <c r="F4257" s="224"/>
      <c r="G4257" s="224"/>
      <c r="H4257" s="224"/>
      <c r="I4257" s="224"/>
      <c r="J4257" s="224"/>
      <c r="K4257" s="224"/>
      <c r="L4257" s="224"/>
      <c r="M4257" s="133"/>
      <c r="V4257" s="3" t="s">
        <v>4268</v>
      </c>
      <c r="W4257" s="4">
        <v>9126</v>
      </c>
      <c r="AD4257"/>
      <c r="AE4257"/>
    </row>
    <row r="4258" spans="1:31" x14ac:dyDescent="0.25">
      <c r="A4258" s="28" t="s">
        <v>14689</v>
      </c>
      <c r="B4258" s="1"/>
      <c r="F4258" s="224"/>
      <c r="G4258" s="224"/>
      <c r="H4258" s="224"/>
      <c r="I4258" s="224"/>
      <c r="J4258" s="224"/>
      <c r="K4258" s="224"/>
      <c r="L4258" s="224"/>
      <c r="M4258" s="133"/>
      <c r="V4258" s="3" t="s">
        <v>4269</v>
      </c>
      <c r="W4258" s="4">
        <v>9128</v>
      </c>
      <c r="AD4258"/>
      <c r="AE4258"/>
    </row>
    <row r="4259" spans="1:31" x14ac:dyDescent="0.25">
      <c r="A4259" s="28" t="s">
        <v>14690</v>
      </c>
      <c r="B4259" s="1"/>
      <c r="F4259" s="224"/>
      <c r="G4259" s="224"/>
      <c r="H4259" s="224"/>
      <c r="I4259" s="224"/>
      <c r="J4259" s="224"/>
      <c r="K4259" s="224"/>
      <c r="L4259" s="224"/>
      <c r="M4259" s="133"/>
      <c r="V4259" s="3" t="s">
        <v>4270</v>
      </c>
      <c r="W4259" s="4">
        <v>9129</v>
      </c>
      <c r="AD4259"/>
      <c r="AE4259"/>
    </row>
    <row r="4260" spans="1:31" x14ac:dyDescent="0.25">
      <c r="A4260" s="28" t="s">
        <v>14691</v>
      </c>
      <c r="B4260" s="1"/>
      <c r="F4260" s="224"/>
      <c r="G4260" s="224"/>
      <c r="H4260" s="224"/>
      <c r="I4260" s="224"/>
      <c r="J4260" s="224"/>
      <c r="K4260" s="224"/>
      <c r="L4260" s="224"/>
      <c r="M4260" s="133"/>
      <c r="V4260" s="3" t="s">
        <v>4271</v>
      </c>
      <c r="W4260" s="4">
        <v>9130</v>
      </c>
      <c r="AD4260"/>
      <c r="AE4260"/>
    </row>
    <row r="4261" spans="1:31" x14ac:dyDescent="0.25">
      <c r="A4261" s="28" t="s">
        <v>14692</v>
      </c>
      <c r="B4261" s="1"/>
      <c r="F4261" s="224"/>
      <c r="G4261" s="224"/>
      <c r="H4261" s="224"/>
      <c r="I4261" s="224"/>
      <c r="J4261" s="224"/>
      <c r="K4261" s="224"/>
      <c r="L4261" s="224"/>
      <c r="M4261" s="133"/>
      <c r="V4261" s="3" t="s">
        <v>4272</v>
      </c>
      <c r="W4261" s="4">
        <v>9131</v>
      </c>
      <c r="AD4261"/>
      <c r="AE4261"/>
    </row>
    <row r="4262" spans="1:31" x14ac:dyDescent="0.25">
      <c r="A4262" s="28" t="s">
        <v>14693</v>
      </c>
      <c r="B4262" s="1"/>
      <c r="F4262" s="224"/>
      <c r="G4262" s="224"/>
      <c r="H4262" s="224"/>
      <c r="I4262" s="224"/>
      <c r="J4262" s="224"/>
      <c r="K4262" s="224"/>
      <c r="L4262" s="224"/>
      <c r="M4262" s="133"/>
      <c r="V4262" s="3" t="s">
        <v>4273</v>
      </c>
      <c r="W4262" s="4">
        <v>9130</v>
      </c>
      <c r="AD4262"/>
      <c r="AE4262"/>
    </row>
    <row r="4263" spans="1:31" x14ac:dyDescent="0.25">
      <c r="A4263" s="28" t="s">
        <v>14694</v>
      </c>
      <c r="B4263" s="1"/>
      <c r="F4263" s="224"/>
      <c r="G4263" s="224"/>
      <c r="H4263" s="224"/>
      <c r="I4263" s="224"/>
      <c r="J4263" s="224"/>
      <c r="K4263" s="224"/>
      <c r="L4263" s="224"/>
      <c r="M4263" s="133"/>
      <c r="V4263" s="3" t="s">
        <v>4274</v>
      </c>
      <c r="W4263" s="4">
        <v>9131</v>
      </c>
      <c r="AD4263"/>
      <c r="AE4263"/>
    </row>
    <row r="4264" spans="1:31" x14ac:dyDescent="0.25">
      <c r="A4264" s="28" t="s">
        <v>14695</v>
      </c>
      <c r="B4264" s="1"/>
      <c r="F4264" s="224"/>
      <c r="G4264" s="224"/>
      <c r="H4264" s="224"/>
      <c r="I4264" s="224"/>
      <c r="J4264" s="224"/>
      <c r="K4264" s="224"/>
      <c r="L4264" s="224"/>
      <c r="M4264" s="133"/>
      <c r="V4264" s="3" t="s">
        <v>4275</v>
      </c>
      <c r="W4264" s="4">
        <v>9131</v>
      </c>
      <c r="AD4264"/>
      <c r="AE4264"/>
    </row>
    <row r="4265" spans="1:31" x14ac:dyDescent="0.25">
      <c r="A4265" s="28" t="s">
        <v>14696</v>
      </c>
      <c r="B4265" s="1"/>
      <c r="F4265" s="224"/>
      <c r="G4265" s="224"/>
      <c r="H4265" s="224"/>
      <c r="I4265" s="224"/>
      <c r="J4265" s="224"/>
      <c r="K4265" s="224"/>
      <c r="L4265" s="224"/>
      <c r="M4265" s="133"/>
      <c r="V4265" s="3" t="s">
        <v>4276</v>
      </c>
      <c r="W4265" s="4">
        <v>9130</v>
      </c>
      <c r="AD4265"/>
      <c r="AE4265"/>
    </row>
    <row r="4266" spans="1:31" x14ac:dyDescent="0.25">
      <c r="A4266" s="28" t="s">
        <v>14697</v>
      </c>
      <c r="B4266" s="1"/>
      <c r="F4266" s="224"/>
      <c r="G4266" s="224"/>
      <c r="H4266" s="224"/>
      <c r="I4266" s="224"/>
      <c r="J4266" s="224"/>
      <c r="K4266" s="224"/>
      <c r="L4266" s="224"/>
      <c r="M4266" s="133"/>
      <c r="V4266" s="3" t="s">
        <v>4277</v>
      </c>
      <c r="W4266" s="4">
        <v>9132</v>
      </c>
      <c r="AD4266"/>
      <c r="AE4266"/>
    </row>
    <row r="4267" spans="1:31" x14ac:dyDescent="0.25">
      <c r="A4267" s="28" t="s">
        <v>14698</v>
      </c>
      <c r="B4267" s="1"/>
      <c r="F4267" s="224"/>
      <c r="G4267" s="224"/>
      <c r="H4267" s="224"/>
      <c r="I4267" s="224"/>
      <c r="J4267" s="224"/>
      <c r="K4267" s="224"/>
      <c r="L4267" s="224"/>
      <c r="M4267" s="133"/>
      <c r="V4267" s="3" t="s">
        <v>4278</v>
      </c>
      <c r="W4267" s="4">
        <v>9132</v>
      </c>
      <c r="AD4267"/>
      <c r="AE4267"/>
    </row>
    <row r="4268" spans="1:31" x14ac:dyDescent="0.25">
      <c r="A4268" s="28" t="s">
        <v>14699</v>
      </c>
      <c r="B4268" s="1"/>
      <c r="F4268" s="224"/>
      <c r="G4268" s="224"/>
      <c r="H4268" s="224"/>
      <c r="I4268" s="224"/>
      <c r="J4268" s="224"/>
      <c r="K4268" s="224"/>
      <c r="L4268" s="224"/>
      <c r="M4268" s="133"/>
      <c r="V4268" s="3" t="s">
        <v>4279</v>
      </c>
      <c r="W4268" s="4">
        <v>9134</v>
      </c>
      <c r="AD4268"/>
      <c r="AE4268"/>
    </row>
    <row r="4269" spans="1:31" x14ac:dyDescent="0.25">
      <c r="A4269" s="28" t="s">
        <v>14700</v>
      </c>
      <c r="B4269" s="1"/>
      <c r="F4269" s="224"/>
      <c r="G4269" s="224"/>
      <c r="H4269" s="224"/>
      <c r="I4269" s="224"/>
      <c r="J4269" s="224"/>
      <c r="K4269" s="224"/>
      <c r="L4269" s="224"/>
      <c r="M4269" s="133"/>
      <c r="V4269" s="3" t="s">
        <v>4280</v>
      </c>
      <c r="W4269" s="4">
        <v>9137</v>
      </c>
      <c r="AD4269"/>
      <c r="AE4269"/>
    </row>
    <row r="4270" spans="1:31" x14ac:dyDescent="0.25">
      <c r="A4270" s="28" t="s">
        <v>14701</v>
      </c>
      <c r="B4270" s="1"/>
      <c r="F4270" s="224"/>
      <c r="G4270" s="224"/>
      <c r="H4270" s="224"/>
      <c r="I4270" s="224"/>
      <c r="J4270" s="224"/>
      <c r="K4270" s="224"/>
      <c r="L4270" s="224"/>
      <c r="M4270" s="133"/>
      <c r="V4270" s="3" t="s">
        <v>4281</v>
      </c>
      <c r="W4270" s="4">
        <v>9137</v>
      </c>
      <c r="AD4270"/>
      <c r="AE4270"/>
    </row>
    <row r="4271" spans="1:31" x14ac:dyDescent="0.25">
      <c r="A4271" s="28" t="s">
        <v>14702</v>
      </c>
      <c r="B4271" s="1"/>
      <c r="F4271" s="224"/>
      <c r="G4271" s="224"/>
      <c r="H4271" s="224"/>
      <c r="I4271" s="224"/>
      <c r="J4271" s="224"/>
      <c r="K4271" s="224"/>
      <c r="L4271" s="224"/>
      <c r="M4271" s="133"/>
      <c r="V4271" s="3" t="s">
        <v>4282</v>
      </c>
      <c r="W4271" s="4">
        <v>9137</v>
      </c>
      <c r="AD4271"/>
      <c r="AE4271"/>
    </row>
    <row r="4272" spans="1:31" x14ac:dyDescent="0.25">
      <c r="A4272" s="28" t="s">
        <v>14703</v>
      </c>
      <c r="B4272" s="1"/>
      <c r="F4272" s="224"/>
      <c r="G4272" s="224"/>
      <c r="H4272" s="224"/>
      <c r="I4272" s="224"/>
      <c r="J4272" s="224"/>
      <c r="K4272" s="224"/>
      <c r="L4272" s="224"/>
      <c r="M4272" s="133"/>
      <c r="V4272" s="3" t="s">
        <v>4283</v>
      </c>
      <c r="W4272" s="4">
        <v>9139</v>
      </c>
      <c r="AD4272"/>
      <c r="AE4272"/>
    </row>
    <row r="4273" spans="1:31" x14ac:dyDescent="0.25">
      <c r="A4273" s="28" t="s">
        <v>14704</v>
      </c>
      <c r="B4273" s="1"/>
      <c r="F4273" s="224"/>
      <c r="G4273" s="224"/>
      <c r="H4273" s="224"/>
      <c r="I4273" s="224"/>
      <c r="J4273" s="224"/>
      <c r="K4273" s="224"/>
      <c r="L4273" s="224"/>
      <c r="M4273" s="133"/>
      <c r="V4273" s="3" t="s">
        <v>4284</v>
      </c>
      <c r="W4273" s="4">
        <v>9140</v>
      </c>
      <c r="AD4273"/>
      <c r="AE4273"/>
    </row>
    <row r="4274" spans="1:31" x14ac:dyDescent="0.25">
      <c r="A4274" s="28" t="s">
        <v>14705</v>
      </c>
      <c r="B4274" s="1"/>
      <c r="F4274" s="224"/>
      <c r="G4274" s="224"/>
      <c r="H4274" s="224"/>
      <c r="I4274" s="224"/>
      <c r="J4274" s="224"/>
      <c r="K4274" s="224"/>
      <c r="L4274" s="224"/>
      <c r="M4274" s="133"/>
      <c r="V4274" s="3" t="s">
        <v>4285</v>
      </c>
      <c r="W4274" s="4">
        <v>9139</v>
      </c>
      <c r="AD4274"/>
      <c r="AE4274"/>
    </row>
    <row r="4275" spans="1:31" x14ac:dyDescent="0.25">
      <c r="A4275" s="28" t="s">
        <v>14706</v>
      </c>
      <c r="B4275" s="1"/>
      <c r="F4275" s="224"/>
      <c r="G4275" s="224"/>
      <c r="H4275" s="224"/>
      <c r="I4275" s="224"/>
      <c r="J4275" s="224"/>
      <c r="K4275" s="224"/>
      <c r="L4275" s="224"/>
      <c r="M4275" s="133"/>
      <c r="V4275" s="3" t="s">
        <v>4286</v>
      </c>
      <c r="W4275" s="4">
        <v>9139</v>
      </c>
      <c r="AD4275"/>
      <c r="AE4275"/>
    </row>
    <row r="4276" spans="1:31" x14ac:dyDescent="0.25">
      <c r="A4276" s="28" t="s">
        <v>14707</v>
      </c>
      <c r="B4276" s="1"/>
      <c r="F4276" s="224"/>
      <c r="G4276" s="224"/>
      <c r="H4276" s="224"/>
      <c r="I4276" s="224"/>
      <c r="J4276" s="224"/>
      <c r="K4276" s="224"/>
      <c r="L4276" s="224"/>
      <c r="M4276" s="133"/>
      <c r="V4276" s="3" t="s">
        <v>4287</v>
      </c>
      <c r="W4276" s="4">
        <v>9139</v>
      </c>
      <c r="AD4276"/>
      <c r="AE4276"/>
    </row>
    <row r="4277" spans="1:31" x14ac:dyDescent="0.25">
      <c r="A4277" s="28" t="s">
        <v>14708</v>
      </c>
      <c r="B4277" s="1"/>
      <c r="F4277" s="224"/>
      <c r="G4277" s="224"/>
      <c r="H4277" s="224"/>
      <c r="I4277" s="224"/>
      <c r="J4277" s="224"/>
      <c r="K4277" s="224"/>
      <c r="L4277" s="224"/>
      <c r="M4277" s="133"/>
      <c r="V4277" s="3" t="s">
        <v>4288</v>
      </c>
      <c r="W4277" s="4">
        <v>9139</v>
      </c>
      <c r="AD4277"/>
      <c r="AE4277"/>
    </row>
    <row r="4278" spans="1:31" x14ac:dyDescent="0.25">
      <c r="A4278" s="28" t="s">
        <v>14709</v>
      </c>
      <c r="B4278" s="1"/>
      <c r="F4278" s="224"/>
      <c r="G4278" s="224"/>
      <c r="H4278" s="224"/>
      <c r="I4278" s="224"/>
      <c r="J4278" s="224"/>
      <c r="K4278" s="224"/>
      <c r="L4278" s="224"/>
      <c r="M4278" s="133"/>
      <c r="V4278" s="3" t="s">
        <v>4289</v>
      </c>
      <c r="W4278" s="4">
        <v>9139</v>
      </c>
      <c r="AD4278"/>
      <c r="AE4278"/>
    </row>
    <row r="4279" spans="1:31" x14ac:dyDescent="0.25">
      <c r="A4279" s="28" t="s">
        <v>14710</v>
      </c>
      <c r="B4279" s="1"/>
      <c r="F4279" s="224"/>
      <c r="G4279" s="224"/>
      <c r="H4279" s="224"/>
      <c r="I4279" s="224"/>
      <c r="J4279" s="224"/>
      <c r="K4279" s="224"/>
      <c r="L4279" s="224"/>
      <c r="M4279" s="133"/>
      <c r="V4279" s="3" t="s">
        <v>4290</v>
      </c>
      <c r="W4279" s="4">
        <v>9138</v>
      </c>
      <c r="AD4279"/>
      <c r="AE4279"/>
    </row>
    <row r="4280" spans="1:31" x14ac:dyDescent="0.25">
      <c r="A4280" s="28" t="s">
        <v>14711</v>
      </c>
      <c r="B4280" s="1"/>
      <c r="F4280" s="224"/>
      <c r="G4280" s="224"/>
      <c r="H4280" s="224"/>
      <c r="I4280" s="224"/>
      <c r="J4280" s="224"/>
      <c r="K4280" s="224"/>
      <c r="L4280" s="224"/>
      <c r="M4280" s="133"/>
      <c r="V4280" s="3" t="s">
        <v>4291</v>
      </c>
      <c r="W4280" s="4">
        <v>9140</v>
      </c>
      <c r="AD4280"/>
      <c r="AE4280"/>
    </row>
    <row r="4281" spans="1:31" x14ac:dyDescent="0.25">
      <c r="A4281" s="28" t="s">
        <v>14712</v>
      </c>
      <c r="B4281" s="1"/>
      <c r="F4281" s="224"/>
      <c r="G4281" s="224"/>
      <c r="H4281" s="224"/>
      <c r="I4281" s="224"/>
      <c r="J4281" s="224"/>
      <c r="K4281" s="224"/>
      <c r="L4281" s="224"/>
      <c r="M4281" s="133"/>
      <c r="V4281" s="3" t="s">
        <v>4292</v>
      </c>
      <c r="W4281" s="4">
        <v>9140</v>
      </c>
      <c r="AD4281"/>
      <c r="AE4281"/>
    </row>
    <row r="4282" spans="1:31" x14ac:dyDescent="0.25">
      <c r="A4282" s="28" t="s">
        <v>14713</v>
      </c>
      <c r="B4282" s="1"/>
      <c r="F4282" s="224"/>
      <c r="G4282" s="224"/>
      <c r="H4282" s="224"/>
      <c r="I4282" s="224"/>
      <c r="J4282" s="224"/>
      <c r="K4282" s="224"/>
      <c r="L4282" s="224"/>
      <c r="M4282" s="133"/>
      <c r="V4282" s="3" t="s">
        <v>4293</v>
      </c>
      <c r="W4282" s="4">
        <v>9140</v>
      </c>
      <c r="AD4282"/>
      <c r="AE4282"/>
    </row>
    <row r="4283" spans="1:31" x14ac:dyDescent="0.25">
      <c r="A4283" s="28" t="s">
        <v>14714</v>
      </c>
      <c r="B4283" s="1"/>
      <c r="F4283" s="224"/>
      <c r="G4283" s="224"/>
      <c r="H4283" s="224"/>
      <c r="I4283" s="224"/>
      <c r="J4283" s="224"/>
      <c r="K4283" s="224"/>
      <c r="L4283" s="224"/>
      <c r="M4283" s="133"/>
      <c r="V4283" s="3" t="s">
        <v>4294</v>
      </c>
      <c r="W4283" s="4">
        <v>9140</v>
      </c>
      <c r="AD4283"/>
      <c r="AE4283"/>
    </row>
    <row r="4284" spans="1:31" x14ac:dyDescent="0.25">
      <c r="A4284" s="28" t="s">
        <v>14715</v>
      </c>
      <c r="B4284" s="1"/>
      <c r="F4284" s="224"/>
      <c r="G4284" s="224"/>
      <c r="H4284" s="224"/>
      <c r="I4284" s="224"/>
      <c r="J4284" s="224"/>
      <c r="K4284" s="224"/>
      <c r="L4284" s="224"/>
      <c r="M4284" s="133"/>
      <c r="V4284" s="3" t="s">
        <v>4295</v>
      </c>
      <c r="W4284" s="4">
        <v>9140</v>
      </c>
      <c r="AD4284"/>
      <c r="AE4284"/>
    </row>
    <row r="4285" spans="1:31" x14ac:dyDescent="0.25">
      <c r="A4285" s="28" t="s">
        <v>14716</v>
      </c>
      <c r="B4285" s="1"/>
      <c r="F4285" s="224"/>
      <c r="G4285" s="224"/>
      <c r="H4285" s="224"/>
      <c r="I4285" s="224"/>
      <c r="J4285" s="224"/>
      <c r="K4285" s="224"/>
      <c r="L4285" s="224"/>
      <c r="M4285" s="133"/>
      <c r="V4285" s="3" t="s">
        <v>4296</v>
      </c>
      <c r="W4285" s="4">
        <v>9140</v>
      </c>
      <c r="AD4285"/>
      <c r="AE4285"/>
    </row>
    <row r="4286" spans="1:31" x14ac:dyDescent="0.25">
      <c r="A4286" s="28" t="s">
        <v>14717</v>
      </c>
      <c r="B4286" s="1"/>
      <c r="F4286" s="224"/>
      <c r="G4286" s="224"/>
      <c r="H4286" s="224"/>
      <c r="I4286" s="224"/>
      <c r="J4286" s="224"/>
      <c r="K4286" s="224"/>
      <c r="L4286" s="224"/>
      <c r="M4286" s="133"/>
      <c r="V4286" s="3" t="s">
        <v>4297</v>
      </c>
      <c r="W4286" s="4">
        <v>9142</v>
      </c>
      <c r="AD4286"/>
      <c r="AE4286"/>
    </row>
    <row r="4287" spans="1:31" x14ac:dyDescent="0.25">
      <c r="A4287" s="28" t="s">
        <v>14718</v>
      </c>
      <c r="B4287" s="1"/>
      <c r="F4287" s="224"/>
      <c r="G4287" s="224"/>
      <c r="H4287" s="224"/>
      <c r="I4287" s="224"/>
      <c r="J4287" s="224"/>
      <c r="K4287" s="224"/>
      <c r="L4287" s="224"/>
      <c r="M4287" s="133"/>
      <c r="V4287" s="3" t="s">
        <v>4298</v>
      </c>
      <c r="W4287" s="4">
        <v>9143</v>
      </c>
      <c r="AD4287"/>
      <c r="AE4287"/>
    </row>
    <row r="4288" spans="1:31" x14ac:dyDescent="0.25">
      <c r="A4288" s="28" t="s">
        <v>14719</v>
      </c>
      <c r="B4288" s="1"/>
      <c r="F4288" s="224"/>
      <c r="G4288" s="224"/>
      <c r="H4288" s="224"/>
      <c r="I4288" s="224"/>
      <c r="J4288" s="224"/>
      <c r="K4288" s="224"/>
      <c r="L4288" s="224"/>
      <c r="M4288" s="133"/>
      <c r="V4288" s="3" t="s">
        <v>4299</v>
      </c>
      <c r="W4288" s="4">
        <v>9143</v>
      </c>
      <c r="AD4288"/>
      <c r="AE4288"/>
    </row>
    <row r="4289" spans="1:31" x14ac:dyDescent="0.25">
      <c r="A4289" s="28" t="s">
        <v>14720</v>
      </c>
      <c r="B4289" s="1"/>
      <c r="F4289" s="224"/>
      <c r="G4289" s="224"/>
      <c r="H4289" s="224"/>
      <c r="I4289" s="224"/>
      <c r="J4289" s="224"/>
      <c r="K4289" s="224"/>
      <c r="L4289" s="224"/>
      <c r="M4289" s="133"/>
      <c r="V4289" s="3" t="s">
        <v>4300</v>
      </c>
      <c r="W4289" s="4">
        <v>9145</v>
      </c>
      <c r="AD4289"/>
      <c r="AE4289"/>
    </row>
    <row r="4290" spans="1:31" x14ac:dyDescent="0.25">
      <c r="A4290" s="28" t="s">
        <v>14721</v>
      </c>
      <c r="B4290" s="1"/>
      <c r="F4290" s="224"/>
      <c r="G4290" s="224"/>
      <c r="H4290" s="224"/>
      <c r="I4290" s="224"/>
      <c r="J4290" s="224"/>
      <c r="K4290" s="224"/>
      <c r="L4290" s="224"/>
      <c r="M4290" s="133"/>
      <c r="V4290" s="3" t="s">
        <v>4301</v>
      </c>
      <c r="W4290" s="4">
        <v>9145</v>
      </c>
      <c r="AD4290"/>
      <c r="AE4290"/>
    </row>
    <row r="4291" spans="1:31" x14ac:dyDescent="0.25">
      <c r="A4291" s="28" t="s">
        <v>14722</v>
      </c>
      <c r="B4291" s="1"/>
      <c r="F4291" s="224"/>
      <c r="G4291" s="224"/>
      <c r="H4291" s="224"/>
      <c r="I4291" s="224"/>
      <c r="J4291" s="224"/>
      <c r="K4291" s="224"/>
      <c r="L4291" s="224"/>
      <c r="M4291" s="133"/>
      <c r="V4291" s="3" t="s">
        <v>4302</v>
      </c>
      <c r="W4291" s="4">
        <v>9145</v>
      </c>
      <c r="AD4291"/>
      <c r="AE4291"/>
    </row>
    <row r="4292" spans="1:31" x14ac:dyDescent="0.25">
      <c r="A4292" s="28" t="s">
        <v>14723</v>
      </c>
      <c r="B4292" s="1"/>
      <c r="F4292" s="224"/>
      <c r="G4292" s="224"/>
      <c r="H4292" s="224"/>
      <c r="I4292" s="224"/>
      <c r="J4292" s="224"/>
      <c r="K4292" s="224"/>
      <c r="L4292" s="224"/>
      <c r="M4292" s="133"/>
      <c r="V4292" s="3" t="s">
        <v>4303</v>
      </c>
      <c r="W4292" s="4">
        <v>9145</v>
      </c>
      <c r="AD4292"/>
      <c r="AE4292"/>
    </row>
    <row r="4293" spans="1:31" x14ac:dyDescent="0.25">
      <c r="A4293" s="28" t="s">
        <v>14724</v>
      </c>
      <c r="B4293" s="1"/>
      <c r="F4293" s="224"/>
      <c r="G4293" s="224"/>
      <c r="H4293" s="224"/>
      <c r="I4293" s="224"/>
      <c r="J4293" s="224"/>
      <c r="K4293" s="224"/>
      <c r="L4293" s="224"/>
      <c r="M4293" s="133"/>
      <c r="V4293" s="3" t="s">
        <v>4304</v>
      </c>
      <c r="W4293" s="4">
        <v>9145</v>
      </c>
      <c r="AD4293"/>
      <c r="AE4293"/>
    </row>
    <row r="4294" spans="1:31" x14ac:dyDescent="0.25">
      <c r="A4294" s="28" t="s">
        <v>14725</v>
      </c>
      <c r="B4294" s="1"/>
      <c r="F4294" s="224"/>
      <c r="G4294" s="224"/>
      <c r="H4294" s="224"/>
      <c r="I4294" s="224"/>
      <c r="J4294" s="224"/>
      <c r="K4294" s="224"/>
      <c r="L4294" s="224"/>
      <c r="M4294" s="133"/>
      <c r="V4294" s="3" t="s">
        <v>4305</v>
      </c>
      <c r="W4294" s="4">
        <v>9145</v>
      </c>
      <c r="AD4294"/>
      <c r="AE4294"/>
    </row>
    <row r="4295" spans="1:31" x14ac:dyDescent="0.25">
      <c r="A4295" s="28" t="s">
        <v>14726</v>
      </c>
      <c r="B4295" s="1"/>
      <c r="F4295" s="224"/>
      <c r="G4295" s="224"/>
      <c r="H4295" s="224"/>
      <c r="I4295" s="224"/>
      <c r="J4295" s="224"/>
      <c r="K4295" s="224"/>
      <c r="L4295" s="224"/>
      <c r="M4295" s="133"/>
      <c r="V4295" s="3" t="s">
        <v>4306</v>
      </c>
      <c r="W4295" s="4">
        <v>9144</v>
      </c>
      <c r="AD4295"/>
      <c r="AE4295"/>
    </row>
    <row r="4296" spans="1:31" x14ac:dyDescent="0.25">
      <c r="A4296" s="28" t="s">
        <v>14727</v>
      </c>
      <c r="B4296" s="1"/>
      <c r="F4296" s="224"/>
      <c r="G4296" s="224"/>
      <c r="H4296" s="224"/>
      <c r="I4296" s="224"/>
      <c r="J4296" s="224"/>
      <c r="K4296" s="224"/>
      <c r="L4296" s="224"/>
      <c r="M4296" s="133"/>
      <c r="V4296" s="3" t="s">
        <v>4307</v>
      </c>
      <c r="W4296" s="4">
        <v>9143</v>
      </c>
      <c r="AD4296"/>
      <c r="AE4296"/>
    </row>
    <row r="4297" spans="1:31" x14ac:dyDescent="0.25">
      <c r="A4297" s="28" t="s">
        <v>14728</v>
      </c>
      <c r="B4297" s="1"/>
      <c r="F4297" s="224"/>
      <c r="G4297" s="224"/>
      <c r="H4297" s="224"/>
      <c r="I4297" s="224"/>
      <c r="J4297" s="224"/>
      <c r="K4297" s="224"/>
      <c r="L4297" s="224"/>
      <c r="M4297" s="133"/>
      <c r="V4297" s="3" t="s">
        <v>4308</v>
      </c>
      <c r="W4297" s="4">
        <v>9141</v>
      </c>
      <c r="AD4297"/>
      <c r="AE4297"/>
    </row>
    <row r="4298" spans="1:31" x14ac:dyDescent="0.25">
      <c r="A4298" s="28" t="s">
        <v>14729</v>
      </c>
      <c r="B4298" s="1"/>
      <c r="F4298" s="224"/>
      <c r="G4298" s="224"/>
      <c r="H4298" s="224"/>
      <c r="I4298" s="224"/>
      <c r="J4298" s="224"/>
      <c r="K4298" s="224"/>
      <c r="L4298" s="224"/>
      <c r="M4298" s="133"/>
      <c r="V4298" s="3" t="s">
        <v>4309</v>
      </c>
      <c r="W4298" s="4">
        <v>9142</v>
      </c>
      <c r="AD4298"/>
      <c r="AE4298"/>
    </row>
    <row r="4299" spans="1:31" x14ac:dyDescent="0.25">
      <c r="A4299" s="28" t="s">
        <v>14730</v>
      </c>
      <c r="B4299" s="1"/>
      <c r="F4299" s="224"/>
      <c r="G4299" s="224"/>
      <c r="H4299" s="224"/>
      <c r="I4299" s="224"/>
      <c r="J4299" s="224"/>
      <c r="K4299" s="224"/>
      <c r="L4299" s="224"/>
      <c r="M4299" s="133"/>
      <c r="V4299" s="3" t="s">
        <v>4310</v>
      </c>
      <c r="W4299" s="4">
        <v>9142</v>
      </c>
      <c r="AD4299"/>
      <c r="AE4299"/>
    </row>
    <row r="4300" spans="1:31" x14ac:dyDescent="0.25">
      <c r="A4300" s="28" t="s">
        <v>14731</v>
      </c>
      <c r="B4300" s="1"/>
      <c r="F4300" s="224"/>
      <c r="G4300" s="224"/>
      <c r="H4300" s="224"/>
      <c r="I4300" s="224"/>
      <c r="J4300" s="224"/>
      <c r="K4300" s="224"/>
      <c r="L4300" s="224"/>
      <c r="M4300" s="133"/>
      <c r="V4300" s="3" t="s">
        <v>4311</v>
      </c>
      <c r="W4300" s="4">
        <v>9145</v>
      </c>
      <c r="AD4300"/>
      <c r="AE4300"/>
    </row>
    <row r="4301" spans="1:31" x14ac:dyDescent="0.25">
      <c r="A4301" s="28" t="s">
        <v>14732</v>
      </c>
      <c r="B4301" s="1"/>
      <c r="F4301" s="224"/>
      <c r="G4301" s="224"/>
      <c r="H4301" s="224"/>
      <c r="I4301" s="224"/>
      <c r="J4301" s="224"/>
      <c r="K4301" s="224"/>
      <c r="L4301" s="224"/>
      <c r="M4301" s="133"/>
      <c r="V4301" s="3" t="s">
        <v>4312</v>
      </c>
      <c r="W4301" s="4">
        <v>9146</v>
      </c>
      <c r="AD4301"/>
      <c r="AE4301"/>
    </row>
    <row r="4302" spans="1:31" x14ac:dyDescent="0.25">
      <c r="A4302" s="28" t="s">
        <v>14733</v>
      </c>
      <c r="B4302" s="1"/>
      <c r="F4302" s="224"/>
      <c r="G4302" s="224"/>
      <c r="H4302" s="224"/>
      <c r="I4302" s="224"/>
      <c r="J4302" s="224"/>
      <c r="K4302" s="224"/>
      <c r="L4302" s="224"/>
      <c r="M4302" s="133"/>
      <c r="V4302" s="3" t="s">
        <v>4313</v>
      </c>
      <c r="W4302" s="4">
        <v>9147</v>
      </c>
      <c r="AD4302"/>
      <c r="AE4302"/>
    </row>
    <row r="4303" spans="1:31" x14ac:dyDescent="0.25">
      <c r="A4303" s="28" t="s">
        <v>14734</v>
      </c>
      <c r="B4303" s="1"/>
      <c r="F4303" s="224"/>
      <c r="G4303" s="224"/>
      <c r="H4303" s="224"/>
      <c r="I4303" s="224"/>
      <c r="J4303" s="224"/>
      <c r="K4303" s="224"/>
      <c r="L4303" s="224"/>
      <c r="M4303" s="133"/>
      <c r="V4303" s="3" t="s">
        <v>4314</v>
      </c>
      <c r="W4303" s="4">
        <v>9148</v>
      </c>
      <c r="AD4303"/>
      <c r="AE4303"/>
    </row>
    <row r="4304" spans="1:31" x14ac:dyDescent="0.25">
      <c r="A4304" s="28" t="s">
        <v>14735</v>
      </c>
      <c r="B4304" s="1"/>
      <c r="F4304" s="224"/>
      <c r="G4304" s="224"/>
      <c r="H4304" s="224"/>
      <c r="I4304" s="224"/>
      <c r="J4304" s="224"/>
      <c r="K4304" s="224"/>
      <c r="L4304" s="224"/>
      <c r="M4304" s="133"/>
      <c r="V4304" s="3" t="s">
        <v>4315</v>
      </c>
      <c r="W4304" s="4">
        <v>9148</v>
      </c>
      <c r="AD4304"/>
      <c r="AE4304"/>
    </row>
    <row r="4305" spans="1:31" x14ac:dyDescent="0.25">
      <c r="A4305" s="28" t="s">
        <v>14736</v>
      </c>
      <c r="B4305" s="1"/>
      <c r="F4305" s="224"/>
      <c r="G4305" s="224"/>
      <c r="H4305" s="224"/>
      <c r="I4305" s="224"/>
      <c r="J4305" s="224"/>
      <c r="K4305" s="224"/>
      <c r="L4305" s="224"/>
      <c r="M4305" s="133"/>
      <c r="V4305" s="3" t="s">
        <v>4316</v>
      </c>
      <c r="W4305" s="4">
        <v>9149</v>
      </c>
      <c r="AD4305"/>
      <c r="AE4305"/>
    </row>
    <row r="4306" spans="1:31" x14ac:dyDescent="0.25">
      <c r="A4306" s="28" t="s">
        <v>14737</v>
      </c>
      <c r="B4306" s="1"/>
      <c r="F4306" s="224"/>
      <c r="G4306" s="224"/>
      <c r="H4306" s="224"/>
      <c r="I4306" s="224"/>
      <c r="J4306" s="224"/>
      <c r="K4306" s="224"/>
      <c r="L4306" s="224"/>
      <c r="M4306" s="133"/>
      <c r="V4306" s="3" t="s">
        <v>4317</v>
      </c>
      <c r="W4306" s="4">
        <v>9150</v>
      </c>
      <c r="AD4306"/>
      <c r="AE4306"/>
    </row>
    <row r="4307" spans="1:31" x14ac:dyDescent="0.25">
      <c r="A4307" s="28" t="s">
        <v>14738</v>
      </c>
      <c r="B4307" s="1"/>
      <c r="F4307" s="224"/>
      <c r="G4307" s="224"/>
      <c r="H4307" s="224"/>
      <c r="I4307" s="224"/>
      <c r="J4307" s="224"/>
      <c r="K4307" s="224"/>
      <c r="L4307" s="224"/>
      <c r="M4307" s="133"/>
      <c r="V4307" s="3" t="s">
        <v>4318</v>
      </c>
      <c r="W4307" s="4">
        <v>9150</v>
      </c>
      <c r="AD4307"/>
      <c r="AE4307"/>
    </row>
    <row r="4308" spans="1:31" x14ac:dyDescent="0.25">
      <c r="A4308" s="28" t="s">
        <v>14739</v>
      </c>
      <c r="B4308" s="1"/>
      <c r="F4308" s="224"/>
      <c r="G4308" s="224"/>
      <c r="H4308" s="224"/>
      <c r="I4308" s="224"/>
      <c r="J4308" s="224"/>
      <c r="K4308" s="224"/>
      <c r="L4308" s="224"/>
      <c r="M4308" s="133"/>
      <c r="V4308" s="3" t="s">
        <v>4319</v>
      </c>
      <c r="W4308" s="4">
        <v>9150</v>
      </c>
      <c r="AD4308"/>
      <c r="AE4308"/>
    </row>
    <row r="4309" spans="1:31" x14ac:dyDescent="0.25">
      <c r="A4309" s="28" t="s">
        <v>14740</v>
      </c>
      <c r="B4309" s="1"/>
      <c r="F4309" s="224"/>
      <c r="G4309" s="224"/>
      <c r="H4309" s="224"/>
      <c r="I4309" s="224"/>
      <c r="J4309" s="224"/>
      <c r="K4309" s="224"/>
      <c r="L4309" s="224"/>
      <c r="M4309" s="133"/>
      <c r="V4309" s="3" t="s">
        <v>4320</v>
      </c>
      <c r="W4309" s="4">
        <v>9149</v>
      </c>
      <c r="AD4309"/>
      <c r="AE4309"/>
    </row>
    <row r="4310" spans="1:31" x14ac:dyDescent="0.25">
      <c r="A4310" s="28" t="s">
        <v>14741</v>
      </c>
      <c r="B4310" s="1"/>
      <c r="F4310" s="224"/>
      <c r="G4310" s="224"/>
      <c r="H4310" s="224"/>
      <c r="I4310" s="224"/>
      <c r="J4310" s="224"/>
      <c r="K4310" s="224"/>
      <c r="L4310" s="224"/>
      <c r="M4310" s="133"/>
      <c r="V4310" s="3" t="s">
        <v>4321</v>
      </c>
      <c r="W4310" s="4">
        <v>9148</v>
      </c>
      <c r="AD4310"/>
      <c r="AE4310"/>
    </row>
    <row r="4311" spans="1:31" x14ac:dyDescent="0.25">
      <c r="A4311" s="28" t="s">
        <v>14742</v>
      </c>
      <c r="B4311" s="1"/>
      <c r="F4311" s="224"/>
      <c r="G4311" s="224"/>
      <c r="H4311" s="224"/>
      <c r="I4311" s="224"/>
      <c r="J4311" s="224"/>
      <c r="K4311" s="224"/>
      <c r="L4311" s="224"/>
      <c r="M4311" s="133"/>
      <c r="V4311" s="3" t="s">
        <v>4322</v>
      </c>
      <c r="W4311" s="4">
        <v>9147</v>
      </c>
      <c r="AD4311"/>
      <c r="AE4311"/>
    </row>
    <row r="4312" spans="1:31" x14ac:dyDescent="0.25">
      <c r="A4312" s="28" t="s">
        <v>14743</v>
      </c>
      <c r="B4312" s="1"/>
      <c r="F4312" s="224"/>
      <c r="G4312" s="224"/>
      <c r="H4312" s="224"/>
      <c r="I4312" s="224"/>
      <c r="J4312" s="224"/>
      <c r="K4312" s="224"/>
      <c r="L4312" s="224"/>
      <c r="M4312" s="133"/>
      <c r="V4312" s="3" t="s">
        <v>4323</v>
      </c>
      <c r="W4312" s="4">
        <v>9148</v>
      </c>
      <c r="AD4312"/>
      <c r="AE4312"/>
    </row>
    <row r="4313" spans="1:31" x14ac:dyDescent="0.25">
      <c r="A4313" s="28" t="s">
        <v>14744</v>
      </c>
      <c r="B4313" s="1"/>
      <c r="F4313" s="224"/>
      <c r="G4313" s="224"/>
      <c r="H4313" s="224"/>
      <c r="I4313" s="224"/>
      <c r="J4313" s="224"/>
      <c r="K4313" s="224"/>
      <c r="L4313" s="224"/>
      <c r="M4313" s="133"/>
      <c r="V4313" s="3" t="s">
        <v>4324</v>
      </c>
      <c r="W4313" s="4">
        <v>9148</v>
      </c>
      <c r="AD4313"/>
      <c r="AE4313"/>
    </row>
    <row r="4314" spans="1:31" x14ac:dyDescent="0.25">
      <c r="A4314" s="28" t="s">
        <v>14745</v>
      </c>
      <c r="B4314" s="1"/>
      <c r="F4314" s="224"/>
      <c r="G4314" s="224"/>
      <c r="H4314" s="224"/>
      <c r="I4314" s="224"/>
      <c r="J4314" s="224"/>
      <c r="K4314" s="224"/>
      <c r="L4314" s="224"/>
      <c r="M4314" s="133"/>
      <c r="V4314" s="3" t="s">
        <v>4325</v>
      </c>
      <c r="W4314" s="4">
        <v>9149</v>
      </c>
      <c r="AD4314"/>
      <c r="AE4314"/>
    </row>
    <row r="4315" spans="1:31" x14ac:dyDescent="0.25">
      <c r="A4315" s="28" t="s">
        <v>14746</v>
      </c>
      <c r="B4315" s="1"/>
      <c r="F4315" s="224"/>
      <c r="G4315" s="224"/>
      <c r="H4315" s="224"/>
      <c r="I4315" s="224"/>
      <c r="J4315" s="224"/>
      <c r="K4315" s="224"/>
      <c r="L4315" s="224"/>
      <c r="M4315" s="133"/>
      <c r="V4315" s="3" t="s">
        <v>4326</v>
      </c>
      <c r="W4315" s="4">
        <v>9149</v>
      </c>
      <c r="AD4315"/>
      <c r="AE4315"/>
    </row>
    <row r="4316" spans="1:31" x14ac:dyDescent="0.25">
      <c r="A4316" s="28" t="s">
        <v>14747</v>
      </c>
      <c r="B4316" s="1"/>
      <c r="F4316" s="224"/>
      <c r="G4316" s="224"/>
      <c r="H4316" s="224"/>
      <c r="I4316" s="224"/>
      <c r="J4316" s="224"/>
      <c r="K4316" s="224"/>
      <c r="L4316" s="224"/>
      <c r="M4316" s="133"/>
      <c r="V4316" s="3" t="s">
        <v>4327</v>
      </c>
      <c r="W4316" s="4">
        <v>9149</v>
      </c>
      <c r="AD4316"/>
      <c r="AE4316"/>
    </row>
    <row r="4317" spans="1:31" x14ac:dyDescent="0.25">
      <c r="A4317" s="28" t="s">
        <v>14748</v>
      </c>
      <c r="B4317" s="1"/>
      <c r="F4317" s="224"/>
      <c r="G4317" s="224"/>
      <c r="H4317" s="224"/>
      <c r="I4317" s="224"/>
      <c r="J4317" s="224"/>
      <c r="K4317" s="224"/>
      <c r="L4317" s="224"/>
      <c r="M4317" s="133"/>
      <c r="V4317" s="3" t="s">
        <v>4328</v>
      </c>
      <c r="W4317" s="4">
        <v>9149</v>
      </c>
      <c r="AD4317"/>
      <c r="AE4317"/>
    </row>
    <row r="4318" spans="1:31" x14ac:dyDescent="0.25">
      <c r="A4318" s="28" t="s">
        <v>14749</v>
      </c>
      <c r="B4318" s="1"/>
      <c r="F4318" s="224"/>
      <c r="G4318" s="224"/>
      <c r="H4318" s="224"/>
      <c r="I4318" s="224"/>
      <c r="J4318" s="224"/>
      <c r="K4318" s="224"/>
      <c r="L4318" s="224"/>
      <c r="M4318" s="133"/>
      <c r="V4318" s="3" t="s">
        <v>4329</v>
      </c>
      <c r="W4318" s="4">
        <v>9149</v>
      </c>
      <c r="AD4318"/>
      <c r="AE4318"/>
    </row>
    <row r="4319" spans="1:31" x14ac:dyDescent="0.25">
      <c r="A4319" s="28" t="s">
        <v>14750</v>
      </c>
      <c r="B4319" s="1"/>
      <c r="F4319" s="224"/>
      <c r="G4319" s="224"/>
      <c r="H4319" s="224"/>
      <c r="I4319" s="224"/>
      <c r="J4319" s="224"/>
      <c r="K4319" s="224"/>
      <c r="L4319" s="224"/>
      <c r="M4319" s="133"/>
      <c r="V4319" s="3" t="s">
        <v>4330</v>
      </c>
      <c r="W4319" s="4">
        <v>9149</v>
      </c>
      <c r="AD4319"/>
      <c r="AE4319"/>
    </row>
    <row r="4320" spans="1:31" x14ac:dyDescent="0.25">
      <c r="A4320" s="28" t="s">
        <v>14751</v>
      </c>
      <c r="B4320" s="1"/>
      <c r="F4320" s="224"/>
      <c r="G4320" s="224"/>
      <c r="H4320" s="224"/>
      <c r="I4320" s="224"/>
      <c r="J4320" s="224"/>
      <c r="K4320" s="224"/>
      <c r="L4320" s="224"/>
      <c r="M4320" s="133"/>
      <c r="V4320" s="3" t="s">
        <v>4331</v>
      </c>
      <c r="W4320" s="4">
        <v>9149</v>
      </c>
      <c r="AD4320"/>
      <c r="AE4320"/>
    </row>
    <row r="4321" spans="1:31" x14ac:dyDescent="0.25">
      <c r="A4321" s="28" t="s">
        <v>14752</v>
      </c>
      <c r="B4321" s="1"/>
      <c r="F4321" s="224"/>
      <c r="G4321" s="224"/>
      <c r="H4321" s="224"/>
      <c r="I4321" s="224"/>
      <c r="J4321" s="224"/>
      <c r="K4321" s="224"/>
      <c r="L4321" s="224"/>
      <c r="M4321" s="133"/>
      <c r="V4321" s="3" t="s">
        <v>4332</v>
      </c>
      <c r="W4321" s="4">
        <v>9147</v>
      </c>
      <c r="AD4321"/>
      <c r="AE4321"/>
    </row>
    <row r="4322" spans="1:31" x14ac:dyDescent="0.25">
      <c r="A4322" s="28" t="s">
        <v>14753</v>
      </c>
      <c r="B4322" s="1"/>
      <c r="F4322" s="224"/>
      <c r="G4322" s="224"/>
      <c r="H4322" s="224"/>
      <c r="I4322" s="224"/>
      <c r="J4322" s="224"/>
      <c r="K4322" s="224"/>
      <c r="L4322" s="224"/>
      <c r="M4322" s="133"/>
      <c r="V4322" s="3" t="s">
        <v>4333</v>
      </c>
      <c r="W4322" s="4">
        <v>9147</v>
      </c>
      <c r="AD4322"/>
      <c r="AE4322"/>
    </row>
    <row r="4323" spans="1:31" x14ac:dyDescent="0.25">
      <c r="A4323" s="28" t="s">
        <v>14754</v>
      </c>
      <c r="B4323" s="1"/>
      <c r="F4323" s="224"/>
      <c r="G4323" s="224"/>
      <c r="H4323" s="224"/>
      <c r="I4323" s="224"/>
      <c r="J4323" s="224"/>
      <c r="K4323" s="224"/>
      <c r="L4323" s="224"/>
      <c r="M4323" s="133"/>
      <c r="V4323" s="3" t="s">
        <v>4334</v>
      </c>
      <c r="W4323" s="4">
        <v>9147</v>
      </c>
      <c r="AD4323"/>
      <c r="AE4323"/>
    </row>
    <row r="4324" spans="1:31" x14ac:dyDescent="0.25">
      <c r="A4324" s="28" t="s">
        <v>14755</v>
      </c>
      <c r="B4324" s="1"/>
      <c r="F4324" s="224"/>
      <c r="G4324" s="224"/>
      <c r="H4324" s="224"/>
      <c r="I4324" s="224"/>
      <c r="J4324" s="224"/>
      <c r="K4324" s="224"/>
      <c r="L4324" s="224"/>
      <c r="M4324" s="133"/>
      <c r="V4324" s="3" t="s">
        <v>4335</v>
      </c>
      <c r="W4324" s="4">
        <v>9149</v>
      </c>
      <c r="AD4324"/>
      <c r="AE4324"/>
    </row>
    <row r="4325" spans="1:31" x14ac:dyDescent="0.25">
      <c r="A4325" s="28" t="s">
        <v>14756</v>
      </c>
      <c r="B4325" s="1"/>
      <c r="F4325" s="224"/>
      <c r="G4325" s="224"/>
      <c r="H4325" s="224"/>
      <c r="I4325" s="224"/>
      <c r="J4325" s="224"/>
      <c r="K4325" s="224"/>
      <c r="L4325" s="224"/>
      <c r="M4325" s="133"/>
      <c r="V4325" s="3" t="s">
        <v>4336</v>
      </c>
      <c r="W4325" s="4">
        <v>9149</v>
      </c>
      <c r="AD4325"/>
      <c r="AE4325"/>
    </row>
    <row r="4326" spans="1:31" x14ac:dyDescent="0.25">
      <c r="A4326" s="28" t="s">
        <v>14757</v>
      </c>
      <c r="B4326" s="1"/>
      <c r="F4326" s="224"/>
      <c r="G4326" s="224"/>
      <c r="H4326" s="224"/>
      <c r="I4326" s="224"/>
      <c r="J4326" s="224"/>
      <c r="K4326" s="224"/>
      <c r="L4326" s="224"/>
      <c r="M4326" s="133"/>
      <c r="V4326" s="3" t="s">
        <v>4337</v>
      </c>
      <c r="W4326" s="4">
        <v>9150</v>
      </c>
      <c r="AD4326"/>
      <c r="AE4326"/>
    </row>
    <row r="4327" spans="1:31" x14ac:dyDescent="0.25">
      <c r="A4327" s="28" t="s">
        <v>14758</v>
      </c>
      <c r="B4327" s="1"/>
      <c r="F4327" s="224"/>
      <c r="G4327" s="224"/>
      <c r="H4327" s="224"/>
      <c r="I4327" s="224"/>
      <c r="J4327" s="224"/>
      <c r="K4327" s="224"/>
      <c r="L4327" s="224"/>
      <c r="M4327" s="133"/>
      <c r="V4327" s="3" t="s">
        <v>4338</v>
      </c>
      <c r="W4327" s="4">
        <v>9150</v>
      </c>
      <c r="AD4327"/>
      <c r="AE4327"/>
    </row>
    <row r="4328" spans="1:31" x14ac:dyDescent="0.25">
      <c r="A4328" s="28" t="s">
        <v>14759</v>
      </c>
      <c r="B4328" s="1"/>
      <c r="F4328" s="224"/>
      <c r="G4328" s="224"/>
      <c r="H4328" s="224"/>
      <c r="I4328" s="224"/>
      <c r="J4328" s="224"/>
      <c r="K4328" s="224"/>
      <c r="L4328" s="224"/>
      <c r="M4328" s="133"/>
      <c r="V4328" s="3" t="s">
        <v>4339</v>
      </c>
      <c r="W4328" s="4">
        <v>9149</v>
      </c>
      <c r="AD4328"/>
      <c r="AE4328"/>
    </row>
    <row r="4329" spans="1:31" x14ac:dyDescent="0.25">
      <c r="A4329" s="28" t="s">
        <v>14760</v>
      </c>
      <c r="B4329" s="1"/>
      <c r="F4329" s="224"/>
      <c r="G4329" s="224"/>
      <c r="H4329" s="224"/>
      <c r="I4329" s="224"/>
      <c r="J4329" s="224"/>
      <c r="K4329" s="224"/>
      <c r="L4329" s="224"/>
      <c r="M4329" s="133"/>
      <c r="V4329" s="3" t="s">
        <v>4340</v>
      </c>
      <c r="W4329" s="4">
        <v>9150</v>
      </c>
      <c r="AD4329"/>
      <c r="AE4329"/>
    </row>
    <row r="4330" spans="1:31" x14ac:dyDescent="0.25">
      <c r="A4330" s="28" t="s">
        <v>14761</v>
      </c>
      <c r="B4330" s="1"/>
      <c r="F4330" s="224"/>
      <c r="G4330" s="224"/>
      <c r="H4330" s="224"/>
      <c r="I4330" s="224"/>
      <c r="J4330" s="224"/>
      <c r="K4330" s="224"/>
      <c r="L4330" s="224"/>
      <c r="M4330" s="133"/>
      <c r="V4330" s="3" t="s">
        <v>4341</v>
      </c>
      <c r="W4330" s="4">
        <v>9150</v>
      </c>
      <c r="AD4330"/>
      <c r="AE4330"/>
    </row>
    <row r="4331" spans="1:31" x14ac:dyDescent="0.25">
      <c r="A4331" s="28" t="s">
        <v>14762</v>
      </c>
      <c r="B4331" s="1"/>
      <c r="F4331" s="224"/>
      <c r="G4331" s="224"/>
      <c r="H4331" s="224"/>
      <c r="I4331" s="224"/>
      <c r="J4331" s="224"/>
      <c r="K4331" s="224"/>
      <c r="L4331" s="224"/>
      <c r="M4331" s="133"/>
      <c r="V4331" s="3" t="s">
        <v>4342</v>
      </c>
      <c r="W4331" s="4">
        <v>9151</v>
      </c>
      <c r="AD4331"/>
      <c r="AE4331"/>
    </row>
    <row r="4332" spans="1:31" x14ac:dyDescent="0.25">
      <c r="A4332" s="28" t="s">
        <v>14763</v>
      </c>
      <c r="B4332" s="1"/>
      <c r="F4332" s="224"/>
      <c r="G4332" s="224"/>
      <c r="H4332" s="224"/>
      <c r="I4332" s="224"/>
      <c r="J4332" s="224"/>
      <c r="K4332" s="224"/>
      <c r="L4332" s="224"/>
      <c r="M4332" s="133"/>
      <c r="V4332" s="3" t="s">
        <v>4343</v>
      </c>
      <c r="W4332" s="4">
        <v>9151</v>
      </c>
      <c r="AD4332"/>
      <c r="AE4332"/>
    </row>
    <row r="4333" spans="1:31" x14ac:dyDescent="0.25">
      <c r="A4333" s="28" t="s">
        <v>14764</v>
      </c>
      <c r="B4333" s="1"/>
      <c r="F4333" s="224"/>
      <c r="G4333" s="224"/>
      <c r="H4333" s="224"/>
      <c r="I4333" s="224"/>
      <c r="J4333" s="224"/>
      <c r="K4333" s="224"/>
      <c r="L4333" s="224"/>
      <c r="M4333" s="133"/>
      <c r="V4333" s="3" t="s">
        <v>4344</v>
      </c>
      <c r="W4333" s="4">
        <v>9152</v>
      </c>
      <c r="AD4333"/>
      <c r="AE4333"/>
    </row>
    <row r="4334" spans="1:31" x14ac:dyDescent="0.25">
      <c r="A4334" s="28" t="s">
        <v>14765</v>
      </c>
      <c r="B4334" s="1"/>
      <c r="F4334" s="224"/>
      <c r="G4334" s="224"/>
      <c r="H4334" s="224"/>
      <c r="I4334" s="224"/>
      <c r="J4334" s="224"/>
      <c r="K4334" s="224"/>
      <c r="L4334" s="224"/>
      <c r="M4334" s="133"/>
      <c r="V4334" s="3" t="s">
        <v>4345</v>
      </c>
      <c r="W4334" s="4">
        <v>9152</v>
      </c>
      <c r="AD4334"/>
      <c r="AE4334"/>
    </row>
    <row r="4335" spans="1:31" x14ac:dyDescent="0.25">
      <c r="A4335" s="28" t="s">
        <v>14766</v>
      </c>
      <c r="B4335" s="1"/>
      <c r="F4335" s="224"/>
      <c r="G4335" s="224"/>
      <c r="H4335" s="224"/>
      <c r="I4335" s="224"/>
      <c r="J4335" s="224"/>
      <c r="K4335" s="224"/>
      <c r="L4335" s="224"/>
      <c r="M4335" s="133"/>
      <c r="V4335" s="3" t="s">
        <v>4346</v>
      </c>
      <c r="W4335" s="4">
        <v>9151</v>
      </c>
      <c r="AD4335"/>
      <c r="AE4335"/>
    </row>
    <row r="4336" spans="1:31" x14ac:dyDescent="0.25">
      <c r="A4336" s="28" t="s">
        <v>14767</v>
      </c>
      <c r="B4336" s="1"/>
      <c r="F4336" s="224"/>
      <c r="G4336" s="224"/>
      <c r="H4336" s="224"/>
      <c r="I4336" s="224"/>
      <c r="J4336" s="224"/>
      <c r="K4336" s="224"/>
      <c r="L4336" s="224"/>
      <c r="M4336" s="133"/>
      <c r="V4336" s="3" t="s">
        <v>4347</v>
      </c>
      <c r="W4336" s="4">
        <v>9152</v>
      </c>
      <c r="AD4336"/>
      <c r="AE4336"/>
    </row>
    <row r="4337" spans="1:31" x14ac:dyDescent="0.25">
      <c r="A4337" s="28" t="s">
        <v>14768</v>
      </c>
      <c r="B4337" s="1"/>
      <c r="F4337" s="224"/>
      <c r="G4337" s="224"/>
      <c r="H4337" s="224"/>
      <c r="I4337" s="224"/>
      <c r="J4337" s="224"/>
      <c r="K4337" s="224"/>
      <c r="L4337" s="224"/>
      <c r="M4337" s="133"/>
      <c r="V4337" s="3" t="s">
        <v>4348</v>
      </c>
      <c r="W4337" s="4">
        <v>9153</v>
      </c>
      <c r="AD4337"/>
      <c r="AE4337"/>
    </row>
    <row r="4338" spans="1:31" x14ac:dyDescent="0.25">
      <c r="A4338" s="28" t="s">
        <v>14769</v>
      </c>
      <c r="B4338" s="1"/>
      <c r="F4338" s="224"/>
      <c r="G4338" s="224"/>
      <c r="H4338" s="224"/>
      <c r="I4338" s="224"/>
      <c r="J4338" s="224"/>
      <c r="K4338" s="224"/>
      <c r="L4338" s="224"/>
      <c r="M4338" s="133"/>
      <c r="V4338" s="3" t="s">
        <v>4349</v>
      </c>
      <c r="W4338" s="4">
        <v>9155</v>
      </c>
      <c r="AD4338"/>
      <c r="AE4338"/>
    </row>
    <row r="4339" spans="1:31" x14ac:dyDescent="0.25">
      <c r="A4339" s="28" t="s">
        <v>14770</v>
      </c>
      <c r="B4339" s="1"/>
      <c r="F4339" s="224"/>
      <c r="G4339" s="224"/>
      <c r="H4339" s="224"/>
      <c r="I4339" s="224"/>
      <c r="J4339" s="224"/>
      <c r="K4339" s="224"/>
      <c r="L4339" s="224"/>
      <c r="M4339" s="133"/>
      <c r="V4339" s="3" t="s">
        <v>4350</v>
      </c>
      <c r="W4339" s="4">
        <v>9154</v>
      </c>
      <c r="AD4339"/>
      <c r="AE4339"/>
    </row>
    <row r="4340" spans="1:31" x14ac:dyDescent="0.25">
      <c r="A4340" s="28" t="s">
        <v>14771</v>
      </c>
      <c r="B4340" s="1"/>
      <c r="F4340" s="224"/>
      <c r="G4340" s="224"/>
      <c r="H4340" s="224"/>
      <c r="I4340" s="224"/>
      <c r="J4340" s="224"/>
      <c r="K4340" s="224"/>
      <c r="L4340" s="224"/>
      <c r="M4340" s="133"/>
      <c r="V4340" s="3" t="s">
        <v>4351</v>
      </c>
      <c r="W4340" s="4">
        <v>9156</v>
      </c>
      <c r="AD4340"/>
      <c r="AE4340"/>
    </row>
    <row r="4341" spans="1:31" x14ac:dyDescent="0.25">
      <c r="A4341" s="28" t="s">
        <v>14772</v>
      </c>
      <c r="B4341" s="1"/>
      <c r="F4341" s="224"/>
      <c r="G4341" s="224"/>
      <c r="H4341" s="224"/>
      <c r="I4341" s="224"/>
      <c r="J4341" s="224"/>
      <c r="K4341" s="224"/>
      <c r="L4341" s="224"/>
      <c r="M4341" s="133"/>
      <c r="V4341" s="3" t="s">
        <v>4352</v>
      </c>
      <c r="W4341" s="4">
        <v>9156</v>
      </c>
      <c r="AD4341"/>
      <c r="AE4341"/>
    </row>
    <row r="4342" spans="1:31" x14ac:dyDescent="0.25">
      <c r="A4342" s="28" t="s">
        <v>14773</v>
      </c>
      <c r="B4342" s="1"/>
      <c r="F4342" s="224"/>
      <c r="G4342" s="224"/>
      <c r="H4342" s="224"/>
      <c r="I4342" s="224"/>
      <c r="J4342" s="224"/>
      <c r="K4342" s="224"/>
      <c r="L4342" s="224"/>
      <c r="M4342" s="133"/>
      <c r="V4342" s="3" t="s">
        <v>4353</v>
      </c>
      <c r="W4342" s="4">
        <v>9156</v>
      </c>
      <c r="AD4342"/>
      <c r="AE4342"/>
    </row>
    <row r="4343" spans="1:31" x14ac:dyDescent="0.25">
      <c r="A4343" s="28" t="s">
        <v>14774</v>
      </c>
      <c r="B4343" s="1"/>
      <c r="F4343" s="224"/>
      <c r="G4343" s="224"/>
      <c r="H4343" s="224"/>
      <c r="I4343" s="224"/>
      <c r="J4343" s="224"/>
      <c r="K4343" s="224"/>
      <c r="L4343" s="224"/>
      <c r="M4343" s="133"/>
      <c r="V4343" s="3" t="s">
        <v>4354</v>
      </c>
      <c r="W4343" s="4">
        <v>9157</v>
      </c>
      <c r="AD4343"/>
      <c r="AE4343"/>
    </row>
    <row r="4344" spans="1:31" x14ac:dyDescent="0.25">
      <c r="A4344" s="28" t="s">
        <v>14775</v>
      </c>
      <c r="B4344" s="1"/>
      <c r="F4344" s="224"/>
      <c r="G4344" s="224"/>
      <c r="H4344" s="224"/>
      <c r="I4344" s="224"/>
      <c r="J4344" s="224"/>
      <c r="K4344" s="224"/>
      <c r="L4344" s="224"/>
      <c r="M4344" s="133"/>
      <c r="V4344" s="3" t="s">
        <v>4355</v>
      </c>
      <c r="W4344" s="4">
        <v>9159</v>
      </c>
      <c r="AD4344"/>
      <c r="AE4344"/>
    </row>
    <row r="4345" spans="1:31" x14ac:dyDescent="0.25">
      <c r="A4345" s="28" t="s">
        <v>14776</v>
      </c>
      <c r="B4345" s="1"/>
      <c r="F4345" s="224"/>
      <c r="G4345" s="224"/>
      <c r="H4345" s="224"/>
      <c r="I4345" s="224"/>
      <c r="J4345" s="224"/>
      <c r="K4345" s="224"/>
      <c r="L4345" s="224"/>
      <c r="M4345" s="133"/>
      <c r="V4345" s="3" t="s">
        <v>4356</v>
      </c>
      <c r="W4345" s="4">
        <v>9157</v>
      </c>
      <c r="AD4345"/>
      <c r="AE4345"/>
    </row>
    <row r="4346" spans="1:31" x14ac:dyDescent="0.25">
      <c r="A4346" s="28" t="s">
        <v>14777</v>
      </c>
      <c r="B4346" s="1"/>
      <c r="F4346" s="224"/>
      <c r="G4346" s="224"/>
      <c r="H4346" s="224"/>
      <c r="I4346" s="224"/>
      <c r="J4346" s="224"/>
      <c r="K4346" s="224"/>
      <c r="L4346" s="224"/>
      <c r="M4346" s="133"/>
      <c r="V4346" s="3" t="s">
        <v>4357</v>
      </c>
      <c r="W4346" s="4">
        <v>9159</v>
      </c>
      <c r="AD4346"/>
      <c r="AE4346"/>
    </row>
    <row r="4347" spans="1:31" x14ac:dyDescent="0.25">
      <c r="A4347" s="28" t="s">
        <v>14778</v>
      </c>
      <c r="B4347" s="1"/>
      <c r="F4347" s="224"/>
      <c r="G4347" s="224"/>
      <c r="H4347" s="224"/>
      <c r="I4347" s="224"/>
      <c r="J4347" s="224"/>
      <c r="K4347" s="224"/>
      <c r="L4347" s="224"/>
      <c r="M4347" s="133"/>
      <c r="V4347" s="3" t="s">
        <v>4358</v>
      </c>
      <c r="W4347" s="4">
        <v>9160</v>
      </c>
      <c r="AD4347"/>
      <c r="AE4347"/>
    </row>
    <row r="4348" spans="1:31" x14ac:dyDescent="0.25">
      <c r="A4348" s="28" t="s">
        <v>14779</v>
      </c>
      <c r="B4348" s="1"/>
      <c r="F4348" s="224"/>
      <c r="G4348" s="224"/>
      <c r="H4348" s="224"/>
      <c r="I4348" s="224"/>
      <c r="J4348" s="224"/>
      <c r="K4348" s="224"/>
      <c r="L4348" s="224"/>
      <c r="M4348" s="133"/>
      <c r="V4348" s="3" t="s">
        <v>4359</v>
      </c>
      <c r="W4348" s="4">
        <v>9160</v>
      </c>
      <c r="AD4348"/>
      <c r="AE4348"/>
    </row>
    <row r="4349" spans="1:31" x14ac:dyDescent="0.25">
      <c r="A4349" s="28" t="s">
        <v>14780</v>
      </c>
      <c r="B4349" s="1"/>
      <c r="F4349" s="224"/>
      <c r="G4349" s="224"/>
      <c r="H4349" s="224"/>
      <c r="I4349" s="224"/>
      <c r="J4349" s="224"/>
      <c r="K4349" s="224"/>
      <c r="L4349" s="224"/>
      <c r="M4349" s="133"/>
      <c r="V4349" s="3" t="s">
        <v>4360</v>
      </c>
      <c r="W4349" s="4">
        <v>9161</v>
      </c>
      <c r="AD4349"/>
      <c r="AE4349"/>
    </row>
    <row r="4350" spans="1:31" x14ac:dyDescent="0.25">
      <c r="A4350" s="28" t="s">
        <v>14781</v>
      </c>
      <c r="B4350" s="1"/>
      <c r="F4350" s="224"/>
      <c r="G4350" s="224"/>
      <c r="H4350" s="224"/>
      <c r="I4350" s="224"/>
      <c r="J4350" s="224"/>
      <c r="K4350" s="224"/>
      <c r="L4350" s="224"/>
      <c r="M4350" s="133"/>
      <c r="V4350" s="3" t="s">
        <v>4361</v>
      </c>
      <c r="W4350" s="4">
        <v>9161</v>
      </c>
      <c r="AD4350"/>
      <c r="AE4350"/>
    </row>
    <row r="4351" spans="1:31" x14ac:dyDescent="0.25">
      <c r="A4351" s="28" t="s">
        <v>14782</v>
      </c>
      <c r="B4351" s="1"/>
      <c r="F4351" s="224"/>
      <c r="G4351" s="224"/>
      <c r="H4351" s="224"/>
      <c r="I4351" s="224"/>
      <c r="J4351" s="224"/>
      <c r="K4351" s="224"/>
      <c r="L4351" s="224"/>
      <c r="M4351" s="133"/>
      <c r="V4351" s="3" t="s">
        <v>4362</v>
      </c>
      <c r="W4351" s="4">
        <v>9161</v>
      </c>
      <c r="AD4351"/>
      <c r="AE4351"/>
    </row>
    <row r="4352" spans="1:31" x14ac:dyDescent="0.25">
      <c r="A4352" s="28" t="s">
        <v>14783</v>
      </c>
      <c r="B4352" s="1"/>
      <c r="F4352" s="224"/>
      <c r="G4352" s="224"/>
      <c r="H4352" s="224"/>
      <c r="I4352" s="224"/>
      <c r="J4352" s="224"/>
      <c r="K4352" s="224"/>
      <c r="L4352" s="224"/>
      <c r="M4352" s="133"/>
      <c r="V4352" s="3" t="s">
        <v>4363</v>
      </c>
      <c r="W4352" s="4">
        <v>9160</v>
      </c>
      <c r="AD4352"/>
      <c r="AE4352"/>
    </row>
    <row r="4353" spans="1:31" x14ac:dyDescent="0.25">
      <c r="A4353" s="28" t="s">
        <v>14784</v>
      </c>
      <c r="B4353" s="1"/>
      <c r="F4353" s="224"/>
      <c r="G4353" s="224"/>
      <c r="H4353" s="224"/>
      <c r="I4353" s="224"/>
      <c r="J4353" s="224"/>
      <c r="K4353" s="224"/>
      <c r="L4353" s="224"/>
      <c r="M4353" s="133"/>
      <c r="V4353" s="3" t="s">
        <v>4364</v>
      </c>
      <c r="W4353" s="4">
        <v>9159</v>
      </c>
      <c r="AD4353"/>
      <c r="AE4353"/>
    </row>
    <row r="4354" spans="1:31" x14ac:dyDescent="0.25">
      <c r="A4354" s="28" t="s">
        <v>14785</v>
      </c>
      <c r="B4354" s="1"/>
      <c r="F4354" s="224"/>
      <c r="G4354" s="224"/>
      <c r="H4354" s="224"/>
      <c r="I4354" s="224"/>
      <c r="J4354" s="224"/>
      <c r="K4354" s="224"/>
      <c r="L4354" s="224"/>
      <c r="M4354" s="133"/>
      <c r="V4354" s="3" t="s">
        <v>4365</v>
      </c>
      <c r="W4354" s="4">
        <v>9162</v>
      </c>
      <c r="AD4354"/>
      <c r="AE4354"/>
    </row>
    <row r="4355" spans="1:31" x14ac:dyDescent="0.25">
      <c r="A4355" s="28" t="s">
        <v>14786</v>
      </c>
      <c r="B4355" s="1"/>
      <c r="F4355" s="224"/>
      <c r="G4355" s="224"/>
      <c r="H4355" s="224"/>
      <c r="I4355" s="224"/>
      <c r="J4355" s="224"/>
      <c r="K4355" s="224"/>
      <c r="L4355" s="224"/>
      <c r="M4355" s="133"/>
      <c r="V4355" s="3" t="s">
        <v>4366</v>
      </c>
      <c r="W4355" s="4">
        <v>9162</v>
      </c>
      <c r="AD4355"/>
      <c r="AE4355"/>
    </row>
    <row r="4356" spans="1:31" x14ac:dyDescent="0.25">
      <c r="A4356" s="28" t="s">
        <v>14787</v>
      </c>
      <c r="B4356" s="1"/>
      <c r="F4356" s="224"/>
      <c r="G4356" s="224"/>
      <c r="H4356" s="224"/>
      <c r="I4356" s="224"/>
      <c r="J4356" s="224"/>
      <c r="K4356" s="224"/>
      <c r="L4356" s="224"/>
      <c r="M4356" s="133"/>
      <c r="V4356" s="3" t="s">
        <v>4367</v>
      </c>
      <c r="W4356" s="4">
        <v>9160</v>
      </c>
      <c r="AD4356"/>
      <c r="AE4356"/>
    </row>
    <row r="4357" spans="1:31" x14ac:dyDescent="0.25">
      <c r="A4357" s="28" t="s">
        <v>14788</v>
      </c>
      <c r="B4357" s="1"/>
      <c r="F4357" s="224"/>
      <c r="G4357" s="224"/>
      <c r="H4357" s="224"/>
      <c r="I4357" s="224"/>
      <c r="J4357" s="224"/>
      <c r="K4357" s="224"/>
      <c r="L4357" s="224"/>
      <c r="M4357" s="133"/>
      <c r="V4357" s="3" t="s">
        <v>4368</v>
      </c>
      <c r="W4357" s="4">
        <v>9160</v>
      </c>
      <c r="AD4357"/>
      <c r="AE4357"/>
    </row>
    <row r="4358" spans="1:31" x14ac:dyDescent="0.25">
      <c r="A4358" s="28" t="s">
        <v>14789</v>
      </c>
      <c r="B4358" s="1"/>
      <c r="F4358" s="224"/>
      <c r="G4358" s="224"/>
      <c r="H4358" s="224"/>
      <c r="I4358" s="224"/>
      <c r="J4358" s="224"/>
      <c r="K4358" s="224"/>
      <c r="L4358" s="224"/>
      <c r="M4358" s="133"/>
      <c r="V4358" s="3" t="s">
        <v>4369</v>
      </c>
      <c r="W4358" s="4">
        <v>9160</v>
      </c>
      <c r="AD4358"/>
      <c r="AE4358"/>
    </row>
    <row r="4359" spans="1:31" x14ac:dyDescent="0.25">
      <c r="A4359" s="28" t="s">
        <v>14790</v>
      </c>
      <c r="B4359" s="1"/>
      <c r="F4359" s="224"/>
      <c r="G4359" s="224"/>
      <c r="H4359" s="224"/>
      <c r="I4359" s="224"/>
      <c r="J4359" s="224"/>
      <c r="K4359" s="224"/>
      <c r="L4359" s="224"/>
      <c r="M4359" s="133"/>
      <c r="V4359" s="3" t="s">
        <v>4370</v>
      </c>
      <c r="W4359" s="4">
        <v>9162</v>
      </c>
      <c r="AD4359"/>
      <c r="AE4359"/>
    </row>
    <row r="4360" spans="1:31" x14ac:dyDescent="0.25">
      <c r="A4360" s="28" t="s">
        <v>14791</v>
      </c>
      <c r="B4360" s="1"/>
      <c r="F4360" s="224"/>
      <c r="G4360" s="224"/>
      <c r="H4360" s="224"/>
      <c r="I4360" s="224"/>
      <c r="J4360" s="224"/>
      <c r="K4360" s="224"/>
      <c r="L4360" s="224"/>
      <c r="M4360" s="133"/>
      <c r="V4360" s="3" t="s">
        <v>4371</v>
      </c>
      <c r="W4360" s="4">
        <v>9164</v>
      </c>
      <c r="AD4360"/>
      <c r="AE4360"/>
    </row>
    <row r="4361" spans="1:31" x14ac:dyDescent="0.25">
      <c r="A4361" s="28" t="s">
        <v>14792</v>
      </c>
      <c r="B4361" s="1"/>
      <c r="F4361" s="224"/>
      <c r="G4361" s="224"/>
      <c r="H4361" s="224"/>
      <c r="I4361" s="224"/>
      <c r="J4361" s="224"/>
      <c r="K4361" s="224"/>
      <c r="L4361" s="224"/>
      <c r="M4361" s="133"/>
      <c r="V4361" s="3" t="s">
        <v>4372</v>
      </c>
      <c r="W4361" s="4">
        <v>9166</v>
      </c>
      <c r="AD4361"/>
      <c r="AE4361"/>
    </row>
    <row r="4362" spans="1:31" x14ac:dyDescent="0.25">
      <c r="A4362" s="28" t="s">
        <v>14793</v>
      </c>
      <c r="B4362" s="1"/>
      <c r="F4362" s="224"/>
      <c r="G4362" s="224"/>
      <c r="H4362" s="224"/>
      <c r="I4362" s="224"/>
      <c r="J4362" s="224"/>
      <c r="K4362" s="224"/>
      <c r="L4362" s="224"/>
      <c r="M4362" s="133"/>
      <c r="V4362" s="3" t="s">
        <v>4373</v>
      </c>
      <c r="W4362" s="4">
        <v>9166</v>
      </c>
      <c r="AD4362"/>
      <c r="AE4362"/>
    </row>
    <row r="4363" spans="1:31" x14ac:dyDescent="0.25">
      <c r="A4363" s="28" t="s">
        <v>14794</v>
      </c>
      <c r="B4363" s="1"/>
      <c r="F4363" s="224"/>
      <c r="G4363" s="224"/>
      <c r="H4363" s="224"/>
      <c r="I4363" s="224"/>
      <c r="J4363" s="224"/>
      <c r="K4363" s="224"/>
      <c r="L4363" s="224"/>
      <c r="M4363" s="133"/>
      <c r="V4363" s="3" t="s">
        <v>4374</v>
      </c>
      <c r="W4363" s="4">
        <v>9168</v>
      </c>
      <c r="AD4363"/>
      <c r="AE4363"/>
    </row>
    <row r="4364" spans="1:31" x14ac:dyDescent="0.25">
      <c r="A4364" s="28" t="s">
        <v>14795</v>
      </c>
      <c r="B4364" s="1"/>
      <c r="F4364" s="224"/>
      <c r="G4364" s="224"/>
      <c r="H4364" s="224"/>
      <c r="I4364" s="224"/>
      <c r="J4364" s="224"/>
      <c r="K4364" s="224"/>
      <c r="L4364" s="224"/>
      <c r="M4364" s="133"/>
      <c r="V4364" s="3" t="s">
        <v>4375</v>
      </c>
      <c r="W4364" s="4">
        <v>9169</v>
      </c>
      <c r="AD4364"/>
      <c r="AE4364"/>
    </row>
    <row r="4365" spans="1:31" x14ac:dyDescent="0.25">
      <c r="A4365" s="28" t="s">
        <v>14796</v>
      </c>
      <c r="B4365" s="1"/>
      <c r="F4365" s="224"/>
      <c r="G4365" s="224"/>
      <c r="H4365" s="224"/>
      <c r="I4365" s="224"/>
      <c r="J4365" s="224"/>
      <c r="K4365" s="224"/>
      <c r="L4365" s="224"/>
      <c r="M4365" s="133"/>
      <c r="V4365" s="3" t="s">
        <v>4376</v>
      </c>
      <c r="W4365" s="4">
        <v>9170</v>
      </c>
      <c r="AD4365"/>
      <c r="AE4365"/>
    </row>
    <row r="4366" spans="1:31" x14ac:dyDescent="0.25">
      <c r="A4366" s="28" t="s">
        <v>14797</v>
      </c>
      <c r="B4366" s="1"/>
      <c r="F4366" s="224"/>
      <c r="G4366" s="224"/>
      <c r="H4366" s="224"/>
      <c r="I4366" s="224"/>
      <c r="J4366" s="224"/>
      <c r="K4366" s="224"/>
      <c r="L4366" s="224"/>
      <c r="M4366" s="133"/>
      <c r="V4366" s="3" t="s">
        <v>4377</v>
      </c>
      <c r="W4366" s="4">
        <v>9172</v>
      </c>
      <c r="AD4366"/>
      <c r="AE4366"/>
    </row>
    <row r="4367" spans="1:31" x14ac:dyDescent="0.25">
      <c r="A4367" s="28" t="s">
        <v>14798</v>
      </c>
      <c r="B4367" s="1"/>
      <c r="F4367" s="224"/>
      <c r="G4367" s="224"/>
      <c r="H4367" s="224"/>
      <c r="I4367" s="224"/>
      <c r="J4367" s="224"/>
      <c r="K4367" s="224"/>
      <c r="L4367" s="224"/>
      <c r="M4367" s="133"/>
      <c r="V4367" s="3" t="s">
        <v>4378</v>
      </c>
      <c r="W4367" s="4">
        <v>9173</v>
      </c>
      <c r="AD4367"/>
      <c r="AE4367"/>
    </row>
    <row r="4368" spans="1:31" x14ac:dyDescent="0.25">
      <c r="A4368" s="28" t="s">
        <v>14799</v>
      </c>
      <c r="B4368" s="1"/>
      <c r="F4368" s="224"/>
      <c r="G4368" s="224"/>
      <c r="H4368" s="224"/>
      <c r="I4368" s="224"/>
      <c r="J4368" s="224"/>
      <c r="K4368" s="224"/>
      <c r="L4368" s="224"/>
      <c r="M4368" s="133"/>
      <c r="V4368" s="3" t="s">
        <v>4379</v>
      </c>
      <c r="W4368" s="4">
        <v>9172</v>
      </c>
      <c r="AD4368"/>
      <c r="AE4368"/>
    </row>
    <row r="4369" spans="1:31" x14ac:dyDescent="0.25">
      <c r="A4369" s="28" t="s">
        <v>14800</v>
      </c>
      <c r="B4369" s="1"/>
      <c r="F4369" s="224"/>
      <c r="G4369" s="224"/>
      <c r="H4369" s="224"/>
      <c r="I4369" s="224"/>
      <c r="J4369" s="224"/>
      <c r="K4369" s="224"/>
      <c r="L4369" s="224"/>
      <c r="M4369" s="133"/>
      <c r="V4369" s="3" t="s">
        <v>4380</v>
      </c>
      <c r="W4369" s="4">
        <v>9171</v>
      </c>
      <c r="AD4369"/>
      <c r="AE4369"/>
    </row>
    <row r="4370" spans="1:31" x14ac:dyDescent="0.25">
      <c r="A4370" s="28" t="s">
        <v>14801</v>
      </c>
      <c r="B4370" s="1"/>
      <c r="F4370" s="224"/>
      <c r="G4370" s="224"/>
      <c r="H4370" s="224"/>
      <c r="I4370" s="224"/>
      <c r="J4370" s="224"/>
      <c r="K4370" s="224"/>
      <c r="L4370" s="224"/>
      <c r="M4370" s="133"/>
      <c r="V4370" s="3" t="s">
        <v>4381</v>
      </c>
      <c r="W4370" s="4">
        <v>9171</v>
      </c>
      <c r="AD4370"/>
      <c r="AE4370"/>
    </row>
    <row r="4371" spans="1:31" x14ac:dyDescent="0.25">
      <c r="A4371" s="28" t="s">
        <v>14802</v>
      </c>
      <c r="B4371" s="1"/>
      <c r="F4371" s="224"/>
      <c r="G4371" s="224"/>
      <c r="H4371" s="224"/>
      <c r="I4371" s="224"/>
      <c r="J4371" s="224"/>
      <c r="K4371" s="224"/>
      <c r="L4371" s="224"/>
      <c r="M4371" s="133"/>
      <c r="V4371" s="3" t="s">
        <v>4382</v>
      </c>
      <c r="W4371" s="4">
        <v>9172</v>
      </c>
      <c r="AD4371"/>
      <c r="AE4371"/>
    </row>
    <row r="4372" spans="1:31" x14ac:dyDescent="0.25">
      <c r="A4372" s="28" t="s">
        <v>14803</v>
      </c>
      <c r="B4372" s="1"/>
      <c r="F4372" s="224"/>
      <c r="G4372" s="224"/>
      <c r="H4372" s="224"/>
      <c r="I4372" s="224"/>
      <c r="J4372" s="224"/>
      <c r="K4372" s="224"/>
      <c r="L4372" s="224"/>
      <c r="M4372" s="133"/>
      <c r="V4372" s="3" t="s">
        <v>4383</v>
      </c>
      <c r="W4372" s="4">
        <v>9174</v>
      </c>
      <c r="AD4372"/>
      <c r="AE4372"/>
    </row>
    <row r="4373" spans="1:31" x14ac:dyDescent="0.25">
      <c r="A4373" s="28" t="s">
        <v>14804</v>
      </c>
      <c r="B4373" s="1"/>
      <c r="F4373" s="224"/>
      <c r="G4373" s="224"/>
      <c r="H4373" s="224"/>
      <c r="I4373" s="224"/>
      <c r="J4373" s="224"/>
      <c r="K4373" s="224"/>
      <c r="L4373" s="224"/>
      <c r="M4373" s="133"/>
      <c r="V4373" s="3" t="s">
        <v>4384</v>
      </c>
      <c r="W4373" s="4">
        <v>9175</v>
      </c>
      <c r="AD4373"/>
      <c r="AE4373"/>
    </row>
    <row r="4374" spans="1:31" x14ac:dyDescent="0.25">
      <c r="A4374" s="28" t="s">
        <v>14805</v>
      </c>
      <c r="B4374" s="1"/>
      <c r="F4374" s="224"/>
      <c r="G4374" s="224"/>
      <c r="H4374" s="224"/>
      <c r="I4374" s="224"/>
      <c r="J4374" s="224"/>
      <c r="K4374" s="224"/>
      <c r="L4374" s="224"/>
      <c r="M4374" s="133"/>
      <c r="V4374" s="3" t="s">
        <v>4385</v>
      </c>
      <c r="W4374" s="4">
        <v>9174</v>
      </c>
      <c r="AD4374"/>
      <c r="AE4374"/>
    </row>
    <row r="4375" spans="1:31" x14ac:dyDescent="0.25">
      <c r="A4375" s="28" t="s">
        <v>14806</v>
      </c>
      <c r="B4375" s="1"/>
      <c r="F4375" s="224"/>
      <c r="G4375" s="224"/>
      <c r="H4375" s="224"/>
      <c r="I4375" s="224"/>
      <c r="J4375" s="224"/>
      <c r="K4375" s="224"/>
      <c r="L4375" s="224"/>
      <c r="M4375" s="133"/>
      <c r="V4375" s="3" t="s">
        <v>4386</v>
      </c>
      <c r="W4375" s="4">
        <v>9174</v>
      </c>
      <c r="AD4375"/>
      <c r="AE4375"/>
    </row>
    <row r="4376" spans="1:31" x14ac:dyDescent="0.25">
      <c r="A4376" s="28" t="s">
        <v>14807</v>
      </c>
      <c r="B4376" s="1"/>
      <c r="F4376" s="224"/>
      <c r="G4376" s="224"/>
      <c r="H4376" s="224"/>
      <c r="I4376" s="224"/>
      <c r="J4376" s="224"/>
      <c r="K4376" s="224"/>
      <c r="L4376" s="224"/>
      <c r="M4376" s="133"/>
      <c r="V4376" s="3" t="s">
        <v>4387</v>
      </c>
      <c r="W4376" s="4">
        <v>9174</v>
      </c>
      <c r="AD4376"/>
      <c r="AE4376"/>
    </row>
    <row r="4377" spans="1:31" x14ac:dyDescent="0.25">
      <c r="A4377" s="28" t="s">
        <v>14808</v>
      </c>
      <c r="B4377" s="1"/>
      <c r="F4377" s="224"/>
      <c r="G4377" s="224"/>
      <c r="H4377" s="224"/>
      <c r="I4377" s="224"/>
      <c r="J4377" s="224"/>
      <c r="K4377" s="224"/>
      <c r="L4377" s="224"/>
      <c r="M4377" s="133"/>
      <c r="V4377" s="3" t="s">
        <v>4388</v>
      </c>
      <c r="W4377" s="4">
        <v>9176</v>
      </c>
      <c r="AD4377"/>
      <c r="AE4377"/>
    </row>
    <row r="4378" spans="1:31" x14ac:dyDescent="0.25">
      <c r="A4378" s="28" t="s">
        <v>14809</v>
      </c>
      <c r="B4378" s="1"/>
      <c r="F4378" s="224"/>
      <c r="G4378" s="224"/>
      <c r="H4378" s="224"/>
      <c r="I4378" s="224"/>
      <c r="J4378" s="224"/>
      <c r="K4378" s="224"/>
      <c r="L4378" s="224"/>
      <c r="M4378" s="133"/>
      <c r="V4378" s="3" t="s">
        <v>4389</v>
      </c>
      <c r="W4378" s="4">
        <v>9178</v>
      </c>
      <c r="AD4378"/>
      <c r="AE4378"/>
    </row>
    <row r="4379" spans="1:31" x14ac:dyDescent="0.25">
      <c r="A4379" s="28" t="s">
        <v>14810</v>
      </c>
      <c r="B4379" s="1"/>
      <c r="F4379" s="224"/>
      <c r="G4379" s="224"/>
      <c r="H4379" s="224"/>
      <c r="I4379" s="224"/>
      <c r="J4379" s="224"/>
      <c r="K4379" s="224"/>
      <c r="L4379" s="224"/>
      <c r="M4379" s="133"/>
      <c r="V4379" s="3" t="s">
        <v>4390</v>
      </c>
      <c r="W4379" s="4">
        <v>9178</v>
      </c>
      <c r="AD4379"/>
      <c r="AE4379"/>
    </row>
    <row r="4380" spans="1:31" x14ac:dyDescent="0.25">
      <c r="A4380" s="28" t="s">
        <v>14811</v>
      </c>
      <c r="B4380" s="1"/>
      <c r="F4380" s="224"/>
      <c r="G4380" s="224"/>
      <c r="H4380" s="224"/>
      <c r="I4380" s="224"/>
      <c r="J4380" s="224"/>
      <c r="K4380" s="224"/>
      <c r="L4380" s="224"/>
      <c r="M4380" s="133"/>
      <c r="V4380" s="3" t="s">
        <v>4391</v>
      </c>
      <c r="W4380" s="4">
        <v>9176</v>
      </c>
      <c r="AD4380"/>
      <c r="AE4380"/>
    </row>
    <row r="4381" spans="1:31" x14ac:dyDescent="0.25">
      <c r="A4381" s="28" t="s">
        <v>14812</v>
      </c>
      <c r="B4381" s="1"/>
      <c r="F4381" s="224"/>
      <c r="G4381" s="224"/>
      <c r="H4381" s="224"/>
      <c r="I4381" s="224"/>
      <c r="J4381" s="224"/>
      <c r="K4381" s="224"/>
      <c r="L4381" s="224"/>
      <c r="M4381" s="133"/>
      <c r="V4381" s="3" t="s">
        <v>4392</v>
      </c>
      <c r="W4381" s="4">
        <v>9178</v>
      </c>
      <c r="AD4381"/>
      <c r="AE4381"/>
    </row>
    <row r="4382" spans="1:31" x14ac:dyDescent="0.25">
      <c r="A4382" s="28" t="s">
        <v>14813</v>
      </c>
      <c r="B4382" s="1"/>
      <c r="F4382" s="224"/>
      <c r="G4382" s="224"/>
      <c r="H4382" s="224"/>
      <c r="I4382" s="224"/>
      <c r="J4382" s="224"/>
      <c r="K4382" s="224"/>
      <c r="L4382" s="224"/>
      <c r="M4382" s="133"/>
      <c r="V4382" s="3" t="s">
        <v>4393</v>
      </c>
      <c r="W4382" s="4">
        <v>9178</v>
      </c>
      <c r="AD4382"/>
      <c r="AE4382"/>
    </row>
    <row r="4383" spans="1:31" x14ac:dyDescent="0.25">
      <c r="A4383" s="28" t="s">
        <v>14814</v>
      </c>
      <c r="B4383" s="1"/>
      <c r="F4383" s="224"/>
      <c r="G4383" s="224"/>
      <c r="H4383" s="224"/>
      <c r="I4383" s="224"/>
      <c r="J4383" s="224"/>
      <c r="K4383" s="224"/>
      <c r="L4383" s="224"/>
      <c r="M4383" s="133"/>
      <c r="V4383" s="3" t="s">
        <v>4394</v>
      </c>
      <c r="W4383" s="4">
        <v>9178</v>
      </c>
      <c r="AD4383"/>
      <c r="AE4383"/>
    </row>
    <row r="4384" spans="1:31" x14ac:dyDescent="0.25">
      <c r="A4384" s="28" t="s">
        <v>14815</v>
      </c>
      <c r="B4384" s="1"/>
      <c r="F4384" s="224"/>
      <c r="G4384" s="224"/>
      <c r="H4384" s="224"/>
      <c r="I4384" s="224"/>
      <c r="J4384" s="224"/>
      <c r="K4384" s="224"/>
      <c r="L4384" s="224"/>
      <c r="M4384" s="133"/>
      <c r="V4384" s="3" t="s">
        <v>4395</v>
      </c>
      <c r="W4384" s="4">
        <v>9176</v>
      </c>
      <c r="AD4384"/>
      <c r="AE4384"/>
    </row>
    <row r="4385" spans="1:31" x14ac:dyDescent="0.25">
      <c r="A4385" s="28" t="s">
        <v>14816</v>
      </c>
      <c r="B4385" s="1"/>
      <c r="F4385" s="224"/>
      <c r="G4385" s="224"/>
      <c r="H4385" s="224"/>
      <c r="I4385" s="224"/>
      <c r="J4385" s="224"/>
      <c r="K4385" s="224"/>
      <c r="L4385" s="224"/>
      <c r="M4385" s="133"/>
      <c r="V4385" s="3" t="s">
        <v>4396</v>
      </c>
      <c r="W4385" s="4">
        <v>9175</v>
      </c>
      <c r="AD4385"/>
      <c r="AE4385"/>
    </row>
    <row r="4386" spans="1:31" x14ac:dyDescent="0.25">
      <c r="A4386" s="28" t="s">
        <v>14817</v>
      </c>
      <c r="B4386" s="1"/>
      <c r="F4386" s="224"/>
      <c r="G4386" s="224"/>
      <c r="H4386" s="224"/>
      <c r="I4386" s="224"/>
      <c r="J4386" s="224"/>
      <c r="K4386" s="224"/>
      <c r="L4386" s="224"/>
      <c r="M4386" s="133"/>
      <c r="V4386" s="3" t="s">
        <v>4397</v>
      </c>
      <c r="W4386" s="4">
        <v>9176</v>
      </c>
      <c r="AD4386"/>
      <c r="AE4386"/>
    </row>
    <row r="4387" spans="1:31" x14ac:dyDescent="0.25">
      <c r="A4387" s="28" t="s">
        <v>14818</v>
      </c>
      <c r="B4387" s="1"/>
      <c r="F4387" s="224"/>
      <c r="G4387" s="224"/>
      <c r="H4387" s="224"/>
      <c r="I4387" s="224"/>
      <c r="J4387" s="224"/>
      <c r="K4387" s="224"/>
      <c r="L4387" s="224"/>
      <c r="M4387" s="133"/>
      <c r="V4387" s="3" t="s">
        <v>4398</v>
      </c>
      <c r="W4387" s="4">
        <v>9176</v>
      </c>
      <c r="AD4387"/>
      <c r="AE4387"/>
    </row>
    <row r="4388" spans="1:31" x14ac:dyDescent="0.25">
      <c r="A4388" s="28" t="s">
        <v>14819</v>
      </c>
      <c r="B4388" s="1"/>
      <c r="F4388" s="224"/>
      <c r="G4388" s="224"/>
      <c r="H4388" s="224"/>
      <c r="I4388" s="224"/>
      <c r="J4388" s="224"/>
      <c r="K4388" s="224"/>
      <c r="L4388" s="224"/>
      <c r="M4388" s="133"/>
      <c r="V4388" s="3" t="s">
        <v>4399</v>
      </c>
      <c r="W4388" s="4">
        <v>9178</v>
      </c>
      <c r="AD4388"/>
      <c r="AE4388"/>
    </row>
    <row r="4389" spans="1:31" x14ac:dyDescent="0.25">
      <c r="A4389" s="28" t="s">
        <v>14820</v>
      </c>
      <c r="B4389" s="1"/>
      <c r="F4389" s="224"/>
      <c r="G4389" s="224"/>
      <c r="H4389" s="224"/>
      <c r="I4389" s="224"/>
      <c r="J4389" s="224"/>
      <c r="K4389" s="224"/>
      <c r="L4389" s="224"/>
      <c r="M4389" s="133"/>
      <c r="V4389" s="3" t="s">
        <v>4400</v>
      </c>
      <c r="W4389" s="4">
        <v>9180</v>
      </c>
      <c r="AD4389"/>
      <c r="AE4389"/>
    </row>
    <row r="4390" spans="1:31" x14ac:dyDescent="0.25">
      <c r="A4390" s="28" t="s">
        <v>14821</v>
      </c>
      <c r="B4390" s="1"/>
      <c r="F4390" s="224"/>
      <c r="G4390" s="224"/>
      <c r="H4390" s="224"/>
      <c r="I4390" s="224"/>
      <c r="J4390" s="224"/>
      <c r="K4390" s="224"/>
      <c r="L4390" s="224"/>
      <c r="M4390" s="133"/>
      <c r="V4390" s="3" t="s">
        <v>4401</v>
      </c>
      <c r="W4390" s="4">
        <v>9180</v>
      </c>
      <c r="AD4390"/>
      <c r="AE4390"/>
    </row>
    <row r="4391" spans="1:31" x14ac:dyDescent="0.25">
      <c r="A4391" s="28" t="s">
        <v>14822</v>
      </c>
      <c r="B4391" s="1"/>
      <c r="F4391" s="224"/>
      <c r="G4391" s="224"/>
      <c r="H4391" s="224"/>
      <c r="I4391" s="224"/>
      <c r="J4391" s="224"/>
      <c r="K4391" s="224"/>
      <c r="L4391" s="224"/>
      <c r="M4391" s="133"/>
      <c r="V4391" s="3" t="s">
        <v>4402</v>
      </c>
      <c r="W4391" s="4">
        <v>9179</v>
      </c>
      <c r="AD4391"/>
      <c r="AE4391"/>
    </row>
    <row r="4392" spans="1:31" x14ac:dyDescent="0.25">
      <c r="A4392" s="28" t="s">
        <v>14823</v>
      </c>
      <c r="B4392" s="1"/>
      <c r="F4392" s="224"/>
      <c r="G4392" s="224"/>
      <c r="H4392" s="224"/>
      <c r="I4392" s="224"/>
      <c r="J4392" s="224"/>
      <c r="K4392" s="224"/>
      <c r="L4392" s="224"/>
      <c r="M4392" s="133"/>
      <c r="V4392" s="3" t="s">
        <v>4403</v>
      </c>
      <c r="W4392" s="4">
        <v>9179</v>
      </c>
      <c r="AD4392"/>
      <c r="AE4392"/>
    </row>
    <row r="4393" spans="1:31" x14ac:dyDescent="0.25">
      <c r="A4393" s="28" t="s">
        <v>14824</v>
      </c>
      <c r="B4393" s="1"/>
      <c r="F4393" s="224"/>
      <c r="G4393" s="224"/>
      <c r="H4393" s="224"/>
      <c r="I4393" s="224"/>
      <c r="J4393" s="224"/>
      <c r="K4393" s="224"/>
      <c r="L4393" s="224"/>
      <c r="M4393" s="133"/>
      <c r="V4393" s="3" t="s">
        <v>4404</v>
      </c>
      <c r="W4393" s="4">
        <v>9180</v>
      </c>
      <c r="AD4393"/>
      <c r="AE4393"/>
    </row>
    <row r="4394" spans="1:31" x14ac:dyDescent="0.25">
      <c r="A4394" s="28" t="s">
        <v>14825</v>
      </c>
      <c r="B4394" s="1"/>
      <c r="F4394" s="224"/>
      <c r="G4394" s="224"/>
      <c r="H4394" s="224"/>
      <c r="I4394" s="224"/>
      <c r="J4394" s="224"/>
      <c r="K4394" s="224"/>
      <c r="L4394" s="224"/>
      <c r="M4394" s="133"/>
      <c r="V4394" s="3" t="s">
        <v>4405</v>
      </c>
      <c r="W4394" s="4">
        <v>9182</v>
      </c>
      <c r="AD4394"/>
      <c r="AE4394"/>
    </row>
    <row r="4395" spans="1:31" x14ac:dyDescent="0.25">
      <c r="A4395" s="28" t="s">
        <v>14826</v>
      </c>
      <c r="B4395" s="1"/>
      <c r="F4395" s="224"/>
      <c r="G4395" s="224"/>
      <c r="H4395" s="224"/>
      <c r="I4395" s="224"/>
      <c r="J4395" s="224"/>
      <c r="K4395" s="224"/>
      <c r="L4395" s="224"/>
      <c r="M4395" s="133"/>
      <c r="V4395" s="3" t="s">
        <v>4406</v>
      </c>
      <c r="W4395" s="4">
        <v>9182</v>
      </c>
      <c r="AD4395"/>
      <c r="AE4395"/>
    </row>
    <row r="4396" spans="1:31" x14ac:dyDescent="0.25">
      <c r="A4396" s="28" t="s">
        <v>14827</v>
      </c>
      <c r="B4396" s="1"/>
      <c r="F4396" s="224"/>
      <c r="G4396" s="224"/>
      <c r="H4396" s="224"/>
      <c r="I4396" s="224"/>
      <c r="J4396" s="224"/>
      <c r="K4396" s="224"/>
      <c r="L4396" s="224"/>
      <c r="M4396" s="133"/>
      <c r="V4396" s="3" t="s">
        <v>4407</v>
      </c>
      <c r="W4396" s="4">
        <v>9184</v>
      </c>
      <c r="AD4396"/>
      <c r="AE4396"/>
    </row>
    <row r="4397" spans="1:31" x14ac:dyDescent="0.25">
      <c r="A4397" s="28" t="s">
        <v>14828</v>
      </c>
      <c r="B4397" s="1"/>
      <c r="F4397" s="224"/>
      <c r="G4397" s="224"/>
      <c r="H4397" s="224"/>
      <c r="I4397" s="224"/>
      <c r="J4397" s="224"/>
      <c r="K4397" s="224"/>
      <c r="L4397" s="224"/>
      <c r="M4397" s="133"/>
      <c r="V4397" s="3" t="s">
        <v>4408</v>
      </c>
      <c r="W4397" s="4">
        <v>9184</v>
      </c>
      <c r="AD4397"/>
      <c r="AE4397"/>
    </row>
    <row r="4398" spans="1:31" x14ac:dyDescent="0.25">
      <c r="A4398" s="28" t="s">
        <v>14829</v>
      </c>
      <c r="B4398" s="1"/>
      <c r="F4398" s="224"/>
      <c r="G4398" s="224"/>
      <c r="H4398" s="224"/>
      <c r="I4398" s="224"/>
      <c r="J4398" s="224"/>
      <c r="K4398" s="224"/>
      <c r="L4398" s="224"/>
      <c r="M4398" s="133"/>
      <c r="V4398" s="3" t="s">
        <v>4409</v>
      </c>
      <c r="W4398" s="4">
        <v>9185</v>
      </c>
      <c r="AD4398"/>
      <c r="AE4398"/>
    </row>
    <row r="4399" spans="1:31" x14ac:dyDescent="0.25">
      <c r="A4399" s="28" t="s">
        <v>14830</v>
      </c>
      <c r="B4399" s="1"/>
      <c r="F4399" s="224"/>
      <c r="G4399" s="224"/>
      <c r="H4399" s="224"/>
      <c r="I4399" s="224"/>
      <c r="J4399" s="224"/>
      <c r="K4399" s="224"/>
      <c r="L4399" s="224"/>
      <c r="M4399" s="133"/>
      <c r="V4399" s="3" t="s">
        <v>4410</v>
      </c>
      <c r="W4399" s="4">
        <v>9186</v>
      </c>
      <c r="AD4399"/>
      <c r="AE4399"/>
    </row>
    <row r="4400" spans="1:31" x14ac:dyDescent="0.25">
      <c r="A4400" s="28" t="s">
        <v>14831</v>
      </c>
      <c r="B4400" s="1"/>
      <c r="F4400" s="224"/>
      <c r="G4400" s="224"/>
      <c r="H4400" s="224"/>
      <c r="I4400" s="224"/>
      <c r="J4400" s="224"/>
      <c r="K4400" s="224"/>
      <c r="L4400" s="224"/>
      <c r="M4400" s="133"/>
      <c r="V4400" s="3" t="s">
        <v>4411</v>
      </c>
      <c r="W4400" s="4">
        <v>9186</v>
      </c>
      <c r="AD4400"/>
      <c r="AE4400"/>
    </row>
    <row r="4401" spans="1:31" x14ac:dyDescent="0.25">
      <c r="A4401" s="28" t="s">
        <v>14832</v>
      </c>
      <c r="B4401" s="1"/>
      <c r="F4401" s="224"/>
      <c r="G4401" s="224"/>
      <c r="H4401" s="224"/>
      <c r="I4401" s="224"/>
      <c r="J4401" s="224"/>
      <c r="K4401" s="224"/>
      <c r="L4401" s="224"/>
      <c r="M4401" s="133"/>
      <c r="V4401" s="3" t="s">
        <v>4412</v>
      </c>
      <c r="W4401" s="4">
        <v>9188</v>
      </c>
      <c r="AD4401"/>
      <c r="AE4401"/>
    </row>
    <row r="4402" spans="1:31" x14ac:dyDescent="0.25">
      <c r="A4402" s="28" t="s">
        <v>14833</v>
      </c>
      <c r="B4402" s="1"/>
      <c r="F4402" s="224"/>
      <c r="G4402" s="224"/>
      <c r="H4402" s="224"/>
      <c r="I4402" s="224"/>
      <c r="J4402" s="224"/>
      <c r="K4402" s="224"/>
      <c r="L4402" s="224"/>
      <c r="M4402" s="133"/>
      <c r="V4402" s="3" t="s">
        <v>4413</v>
      </c>
      <c r="W4402" s="4">
        <v>9189</v>
      </c>
      <c r="AD4402"/>
      <c r="AE4402"/>
    </row>
    <row r="4403" spans="1:31" x14ac:dyDescent="0.25">
      <c r="A4403" s="28" t="s">
        <v>14834</v>
      </c>
      <c r="B4403" s="1"/>
      <c r="F4403" s="224"/>
      <c r="G4403" s="224"/>
      <c r="H4403" s="224"/>
      <c r="I4403" s="224"/>
      <c r="J4403" s="224"/>
      <c r="K4403" s="224"/>
      <c r="L4403" s="224"/>
      <c r="M4403" s="133"/>
      <c r="V4403" s="3" t="s">
        <v>4414</v>
      </c>
      <c r="W4403" s="4">
        <v>9188</v>
      </c>
      <c r="AD4403"/>
      <c r="AE4403"/>
    </row>
    <row r="4404" spans="1:31" x14ac:dyDescent="0.25">
      <c r="A4404" s="28" t="s">
        <v>14835</v>
      </c>
      <c r="B4404" s="1"/>
      <c r="F4404" s="224"/>
      <c r="G4404" s="224"/>
      <c r="H4404" s="224"/>
      <c r="I4404" s="224"/>
      <c r="J4404" s="224"/>
      <c r="K4404" s="224"/>
      <c r="L4404" s="224"/>
      <c r="M4404" s="133"/>
      <c r="V4404" s="3" t="s">
        <v>4415</v>
      </c>
      <c r="W4404" s="4">
        <v>9188</v>
      </c>
      <c r="AD4404"/>
      <c r="AE4404"/>
    </row>
    <row r="4405" spans="1:31" x14ac:dyDescent="0.25">
      <c r="A4405" s="28" t="s">
        <v>14836</v>
      </c>
      <c r="B4405" s="1"/>
      <c r="F4405" s="224"/>
      <c r="G4405" s="224"/>
      <c r="H4405" s="224"/>
      <c r="I4405" s="224"/>
      <c r="J4405" s="224"/>
      <c r="K4405" s="224"/>
      <c r="L4405" s="224"/>
      <c r="M4405" s="133"/>
      <c r="V4405" s="3" t="s">
        <v>4416</v>
      </c>
      <c r="W4405" s="4">
        <v>9188</v>
      </c>
      <c r="AD4405"/>
      <c r="AE4405"/>
    </row>
    <row r="4406" spans="1:31" x14ac:dyDescent="0.25">
      <c r="A4406" s="28" t="s">
        <v>14837</v>
      </c>
      <c r="B4406" s="1"/>
      <c r="F4406" s="224"/>
      <c r="G4406" s="224"/>
      <c r="H4406" s="224"/>
      <c r="I4406" s="224"/>
      <c r="J4406" s="224"/>
      <c r="K4406" s="224"/>
      <c r="L4406" s="224"/>
      <c r="M4406" s="133"/>
      <c r="V4406" s="3" t="s">
        <v>4417</v>
      </c>
      <c r="W4406" s="4">
        <v>9188</v>
      </c>
      <c r="AD4406"/>
      <c r="AE4406"/>
    </row>
    <row r="4407" spans="1:31" x14ac:dyDescent="0.25">
      <c r="A4407" s="28" t="s">
        <v>14838</v>
      </c>
      <c r="B4407" s="1"/>
      <c r="F4407" s="224"/>
      <c r="G4407" s="224"/>
      <c r="H4407" s="224"/>
      <c r="I4407" s="224"/>
      <c r="J4407" s="224"/>
      <c r="K4407" s="224"/>
      <c r="L4407" s="224"/>
      <c r="M4407" s="133"/>
      <c r="V4407" s="3" t="s">
        <v>4418</v>
      </c>
      <c r="W4407" s="4">
        <v>9188</v>
      </c>
      <c r="AD4407"/>
      <c r="AE4407"/>
    </row>
    <row r="4408" spans="1:31" x14ac:dyDescent="0.25">
      <c r="A4408" s="28" t="s">
        <v>14839</v>
      </c>
      <c r="B4408" s="1"/>
      <c r="F4408" s="224"/>
      <c r="G4408" s="224"/>
      <c r="H4408" s="224"/>
      <c r="I4408" s="224"/>
      <c r="J4408" s="224"/>
      <c r="K4408" s="224"/>
      <c r="L4408" s="224"/>
      <c r="M4408" s="133"/>
      <c r="V4408" s="3" t="s">
        <v>4419</v>
      </c>
      <c r="W4408" s="4">
        <v>9187</v>
      </c>
      <c r="AD4408"/>
      <c r="AE4408"/>
    </row>
    <row r="4409" spans="1:31" x14ac:dyDescent="0.25">
      <c r="A4409" s="28" t="s">
        <v>14840</v>
      </c>
      <c r="B4409" s="1"/>
      <c r="F4409" s="224"/>
      <c r="G4409" s="224"/>
      <c r="H4409" s="224"/>
      <c r="I4409" s="224"/>
      <c r="J4409" s="224"/>
      <c r="K4409" s="224"/>
      <c r="L4409" s="224"/>
      <c r="M4409" s="133"/>
      <c r="V4409" s="3" t="s">
        <v>4420</v>
      </c>
      <c r="W4409" s="4">
        <v>9187</v>
      </c>
      <c r="AD4409"/>
      <c r="AE4409"/>
    </row>
    <row r="4410" spans="1:31" x14ac:dyDescent="0.25">
      <c r="A4410" s="28" t="s">
        <v>14841</v>
      </c>
      <c r="B4410" s="1"/>
      <c r="F4410" s="224"/>
      <c r="G4410" s="224"/>
      <c r="H4410" s="224"/>
      <c r="I4410" s="224"/>
      <c r="J4410" s="224"/>
      <c r="K4410" s="224"/>
      <c r="L4410" s="224"/>
      <c r="M4410" s="133"/>
      <c r="V4410" s="3" t="s">
        <v>4421</v>
      </c>
      <c r="W4410" s="4">
        <v>9185</v>
      </c>
      <c r="AD4410"/>
      <c r="AE4410"/>
    </row>
    <row r="4411" spans="1:31" x14ac:dyDescent="0.25">
      <c r="A4411" s="28" t="s">
        <v>14842</v>
      </c>
      <c r="B4411" s="1"/>
      <c r="F4411" s="224"/>
      <c r="G4411" s="224"/>
      <c r="H4411" s="224"/>
      <c r="I4411" s="224"/>
      <c r="J4411" s="224"/>
      <c r="K4411" s="224"/>
      <c r="L4411" s="224"/>
      <c r="M4411" s="133"/>
      <c r="V4411" s="3" t="s">
        <v>4422</v>
      </c>
      <c r="W4411" s="4">
        <v>9185</v>
      </c>
      <c r="AD4411"/>
      <c r="AE4411"/>
    </row>
    <row r="4412" spans="1:31" x14ac:dyDescent="0.25">
      <c r="A4412" s="28" t="s">
        <v>14843</v>
      </c>
      <c r="B4412" s="1"/>
      <c r="F4412" s="224"/>
      <c r="G4412" s="224"/>
      <c r="H4412" s="224"/>
      <c r="I4412" s="224"/>
      <c r="J4412" s="224"/>
      <c r="K4412" s="224"/>
      <c r="L4412" s="224"/>
      <c r="M4412" s="133"/>
      <c r="V4412" s="3" t="s">
        <v>4423</v>
      </c>
      <c r="W4412" s="4">
        <v>9184</v>
      </c>
      <c r="AD4412"/>
      <c r="AE4412"/>
    </row>
    <row r="4413" spans="1:31" x14ac:dyDescent="0.25">
      <c r="A4413" s="28" t="s">
        <v>14844</v>
      </c>
      <c r="B4413" s="1"/>
      <c r="F4413" s="224"/>
      <c r="G4413" s="224"/>
      <c r="H4413" s="224"/>
      <c r="I4413" s="224"/>
      <c r="J4413" s="224"/>
      <c r="K4413" s="224"/>
      <c r="L4413" s="224"/>
      <c r="M4413" s="133"/>
      <c r="V4413" s="3" t="s">
        <v>4424</v>
      </c>
      <c r="W4413" s="4">
        <v>9184</v>
      </c>
      <c r="AD4413"/>
      <c r="AE4413"/>
    </row>
    <row r="4414" spans="1:31" x14ac:dyDescent="0.25">
      <c r="A4414" s="28" t="s">
        <v>14845</v>
      </c>
      <c r="B4414" s="1"/>
      <c r="F4414" s="224"/>
      <c r="G4414" s="224"/>
      <c r="H4414" s="224"/>
      <c r="I4414" s="224"/>
      <c r="J4414" s="224"/>
      <c r="K4414" s="224"/>
      <c r="L4414" s="224"/>
      <c r="M4414" s="133"/>
      <c r="V4414" s="3" t="s">
        <v>4425</v>
      </c>
      <c r="W4414" s="4">
        <v>9184</v>
      </c>
      <c r="AD4414"/>
      <c r="AE4414"/>
    </row>
    <row r="4415" spans="1:31" x14ac:dyDescent="0.25">
      <c r="A4415" s="28" t="s">
        <v>14846</v>
      </c>
      <c r="B4415" s="1"/>
      <c r="F4415" s="224"/>
      <c r="G4415" s="224"/>
      <c r="H4415" s="224"/>
      <c r="I4415" s="224"/>
      <c r="J4415" s="224"/>
      <c r="K4415" s="224"/>
      <c r="L4415" s="224"/>
      <c r="M4415" s="133"/>
      <c r="V4415" s="3" t="s">
        <v>4426</v>
      </c>
      <c r="W4415" s="4">
        <v>9184</v>
      </c>
      <c r="AD4415"/>
      <c r="AE4415"/>
    </row>
    <row r="4416" spans="1:31" x14ac:dyDescent="0.25">
      <c r="A4416" s="28" t="s">
        <v>14847</v>
      </c>
      <c r="B4416" s="1"/>
      <c r="F4416" s="224"/>
      <c r="G4416" s="224"/>
      <c r="H4416" s="224"/>
      <c r="I4416" s="224"/>
      <c r="J4416" s="224"/>
      <c r="K4416" s="224"/>
      <c r="L4416" s="224"/>
      <c r="M4416" s="133"/>
      <c r="V4416" s="3" t="s">
        <v>4427</v>
      </c>
      <c r="W4416" s="4">
        <v>9184</v>
      </c>
      <c r="AD4416"/>
      <c r="AE4416"/>
    </row>
    <row r="4417" spans="1:31" x14ac:dyDescent="0.25">
      <c r="A4417" s="28" t="s">
        <v>14848</v>
      </c>
      <c r="B4417" s="1"/>
      <c r="F4417" s="224"/>
      <c r="G4417" s="224"/>
      <c r="H4417" s="224"/>
      <c r="I4417" s="224"/>
      <c r="J4417" s="224"/>
      <c r="K4417" s="224"/>
      <c r="L4417" s="224"/>
      <c r="M4417" s="133"/>
      <c r="V4417" s="3" t="s">
        <v>4428</v>
      </c>
      <c r="W4417" s="4">
        <v>9186</v>
      </c>
      <c r="AD4417"/>
      <c r="AE4417"/>
    </row>
    <row r="4418" spans="1:31" x14ac:dyDescent="0.25">
      <c r="A4418" s="28" t="s">
        <v>14849</v>
      </c>
      <c r="B4418" s="1"/>
      <c r="F4418" s="224"/>
      <c r="G4418" s="224"/>
      <c r="H4418" s="224"/>
      <c r="I4418" s="224"/>
      <c r="J4418" s="224"/>
      <c r="K4418" s="224"/>
      <c r="L4418" s="224"/>
      <c r="M4418" s="133"/>
      <c r="V4418" s="3" t="s">
        <v>4429</v>
      </c>
      <c r="W4418" s="4">
        <v>9186</v>
      </c>
      <c r="AD4418"/>
      <c r="AE4418"/>
    </row>
    <row r="4419" spans="1:31" x14ac:dyDescent="0.25">
      <c r="A4419" s="28" t="s">
        <v>14850</v>
      </c>
      <c r="B4419" s="1"/>
      <c r="F4419" s="224"/>
      <c r="G4419" s="224"/>
      <c r="H4419" s="224"/>
      <c r="I4419" s="224"/>
      <c r="J4419" s="224"/>
      <c r="K4419" s="224"/>
      <c r="L4419" s="224"/>
      <c r="M4419" s="133"/>
      <c r="V4419" s="3" t="s">
        <v>4430</v>
      </c>
      <c r="W4419" s="4">
        <v>9184</v>
      </c>
      <c r="AD4419"/>
      <c r="AE4419"/>
    </row>
    <row r="4420" spans="1:31" x14ac:dyDescent="0.25">
      <c r="A4420" s="28" t="s">
        <v>14851</v>
      </c>
      <c r="B4420" s="1"/>
      <c r="F4420" s="224"/>
      <c r="G4420" s="224"/>
      <c r="H4420" s="224"/>
      <c r="I4420" s="224"/>
      <c r="J4420" s="224"/>
      <c r="K4420" s="224"/>
      <c r="L4420" s="224"/>
      <c r="M4420" s="133"/>
      <c r="V4420" s="3" t="s">
        <v>4431</v>
      </c>
      <c r="W4420" s="4">
        <v>9183</v>
      </c>
      <c r="AD4420"/>
      <c r="AE4420"/>
    </row>
    <row r="4421" spans="1:31" x14ac:dyDescent="0.25">
      <c r="A4421" s="28" t="s">
        <v>14852</v>
      </c>
      <c r="B4421" s="1"/>
      <c r="F4421" s="224"/>
      <c r="G4421" s="224"/>
      <c r="H4421" s="224"/>
      <c r="I4421" s="224"/>
      <c r="J4421" s="224"/>
      <c r="K4421" s="224"/>
      <c r="L4421" s="224"/>
      <c r="M4421" s="133"/>
      <c r="V4421" s="3" t="s">
        <v>4432</v>
      </c>
      <c r="W4421" s="4">
        <v>9183</v>
      </c>
      <c r="AD4421"/>
      <c r="AE4421"/>
    </row>
    <row r="4422" spans="1:31" x14ac:dyDescent="0.25">
      <c r="A4422" s="28" t="s">
        <v>14853</v>
      </c>
      <c r="B4422" s="1"/>
      <c r="F4422" s="224"/>
      <c r="G4422" s="224"/>
      <c r="H4422" s="224"/>
      <c r="I4422" s="224"/>
      <c r="J4422" s="224"/>
      <c r="K4422" s="224"/>
      <c r="L4422" s="224"/>
      <c r="M4422" s="133"/>
      <c r="V4422" s="3" t="s">
        <v>4433</v>
      </c>
      <c r="W4422" s="4">
        <v>9183</v>
      </c>
      <c r="AD4422"/>
      <c r="AE4422"/>
    </row>
    <row r="4423" spans="1:31" x14ac:dyDescent="0.25">
      <c r="A4423" s="28" t="s">
        <v>14854</v>
      </c>
      <c r="B4423" s="1"/>
      <c r="F4423" s="224"/>
      <c r="G4423" s="224"/>
      <c r="H4423" s="224"/>
      <c r="I4423" s="224"/>
      <c r="J4423" s="224"/>
      <c r="K4423" s="224"/>
      <c r="L4423" s="224"/>
      <c r="M4423" s="133"/>
      <c r="V4423" s="3" t="s">
        <v>4434</v>
      </c>
      <c r="W4423" s="4">
        <v>9185</v>
      </c>
      <c r="AD4423"/>
      <c r="AE4423"/>
    </row>
    <row r="4424" spans="1:31" x14ac:dyDescent="0.25">
      <c r="A4424" s="28" t="s">
        <v>14855</v>
      </c>
      <c r="B4424" s="1"/>
      <c r="F4424" s="224"/>
      <c r="G4424" s="224"/>
      <c r="H4424" s="224"/>
      <c r="I4424" s="224"/>
      <c r="J4424" s="224"/>
      <c r="K4424" s="224"/>
      <c r="L4424" s="224"/>
      <c r="M4424" s="133"/>
      <c r="V4424" s="3" t="s">
        <v>4435</v>
      </c>
      <c r="W4424" s="4">
        <v>9184</v>
      </c>
      <c r="AD4424"/>
      <c r="AE4424"/>
    </row>
    <row r="4425" spans="1:31" x14ac:dyDescent="0.25">
      <c r="A4425" s="28" t="s">
        <v>14856</v>
      </c>
      <c r="B4425" s="1"/>
      <c r="F4425" s="224"/>
      <c r="G4425" s="224"/>
      <c r="H4425" s="224"/>
      <c r="I4425" s="224"/>
      <c r="J4425" s="224"/>
      <c r="K4425" s="224"/>
      <c r="L4425" s="224"/>
      <c r="M4425" s="133"/>
      <c r="V4425" s="3" t="s">
        <v>4436</v>
      </c>
      <c r="W4425" s="4">
        <v>9184</v>
      </c>
      <c r="AD4425"/>
      <c r="AE4425"/>
    </row>
    <row r="4426" spans="1:31" x14ac:dyDescent="0.25">
      <c r="A4426" s="28" t="s">
        <v>14857</v>
      </c>
      <c r="B4426" s="1"/>
      <c r="F4426" s="224"/>
      <c r="G4426" s="224"/>
      <c r="H4426" s="224"/>
      <c r="I4426" s="224"/>
      <c r="J4426" s="224"/>
      <c r="K4426" s="224"/>
      <c r="L4426" s="224"/>
      <c r="M4426" s="133"/>
      <c r="V4426" s="3" t="s">
        <v>4437</v>
      </c>
      <c r="W4426" s="4">
        <v>9186</v>
      </c>
      <c r="AD4426"/>
      <c r="AE4426"/>
    </row>
    <row r="4427" spans="1:31" x14ac:dyDescent="0.25">
      <c r="A4427" s="28" t="s">
        <v>14858</v>
      </c>
      <c r="B4427" s="1"/>
      <c r="F4427" s="224"/>
      <c r="G4427" s="224"/>
      <c r="H4427" s="224"/>
      <c r="I4427" s="224"/>
      <c r="J4427" s="224"/>
      <c r="K4427" s="224"/>
      <c r="L4427" s="224"/>
      <c r="M4427" s="133"/>
      <c r="V4427" s="3" t="s">
        <v>4438</v>
      </c>
      <c r="W4427" s="4">
        <v>9187</v>
      </c>
      <c r="AD4427"/>
      <c r="AE4427"/>
    </row>
    <row r="4428" spans="1:31" x14ac:dyDescent="0.25">
      <c r="A4428" s="28" t="s">
        <v>14859</v>
      </c>
      <c r="B4428" s="1"/>
      <c r="F4428" s="224"/>
      <c r="G4428" s="224"/>
      <c r="H4428" s="224"/>
      <c r="I4428" s="224"/>
      <c r="J4428" s="224"/>
      <c r="K4428" s="224"/>
      <c r="L4428" s="224"/>
      <c r="M4428" s="133"/>
      <c r="V4428" s="3" t="s">
        <v>4439</v>
      </c>
      <c r="W4428" s="4">
        <v>9187</v>
      </c>
      <c r="AD4428"/>
      <c r="AE4428"/>
    </row>
    <row r="4429" spans="1:31" x14ac:dyDescent="0.25">
      <c r="A4429" s="28" t="s">
        <v>14860</v>
      </c>
      <c r="B4429" s="1"/>
      <c r="F4429" s="224"/>
      <c r="G4429" s="224"/>
      <c r="H4429" s="224"/>
      <c r="I4429" s="224"/>
      <c r="J4429" s="224"/>
      <c r="K4429" s="224"/>
      <c r="L4429" s="224"/>
      <c r="M4429" s="133"/>
      <c r="V4429" s="3" t="s">
        <v>4440</v>
      </c>
      <c r="W4429" s="4">
        <v>9187</v>
      </c>
      <c r="AD4429"/>
      <c r="AE4429"/>
    </row>
    <row r="4430" spans="1:31" x14ac:dyDescent="0.25">
      <c r="A4430" s="28" t="s">
        <v>14861</v>
      </c>
      <c r="B4430" s="1"/>
      <c r="F4430" s="224"/>
      <c r="G4430" s="224"/>
      <c r="H4430" s="224"/>
      <c r="I4430" s="224"/>
      <c r="J4430" s="224"/>
      <c r="K4430" s="224"/>
      <c r="L4430" s="224"/>
      <c r="M4430" s="133"/>
      <c r="V4430" s="3" t="s">
        <v>4441</v>
      </c>
      <c r="W4430" s="4">
        <v>9187</v>
      </c>
      <c r="AD4430"/>
      <c r="AE4430"/>
    </row>
    <row r="4431" spans="1:31" x14ac:dyDescent="0.25">
      <c r="A4431" s="28" t="s">
        <v>14862</v>
      </c>
      <c r="B4431" s="1"/>
      <c r="F4431" s="224"/>
      <c r="G4431" s="224"/>
      <c r="H4431" s="224"/>
      <c r="I4431" s="224"/>
      <c r="J4431" s="224"/>
      <c r="K4431" s="224"/>
      <c r="L4431" s="224"/>
      <c r="M4431" s="133"/>
      <c r="V4431" s="3" t="s">
        <v>4442</v>
      </c>
      <c r="W4431" s="4">
        <v>9186</v>
      </c>
      <c r="AD4431"/>
      <c r="AE4431"/>
    </row>
    <row r="4432" spans="1:31" x14ac:dyDescent="0.25">
      <c r="A4432" s="28" t="s">
        <v>14863</v>
      </c>
      <c r="B4432" s="1"/>
      <c r="F4432" s="224"/>
      <c r="G4432" s="224"/>
      <c r="H4432" s="224"/>
      <c r="I4432" s="224"/>
      <c r="J4432" s="224"/>
      <c r="K4432" s="224"/>
      <c r="L4432" s="224"/>
      <c r="M4432" s="133"/>
      <c r="V4432" s="3" t="s">
        <v>4443</v>
      </c>
      <c r="W4432" s="4">
        <v>9186</v>
      </c>
      <c r="AD4432"/>
      <c r="AE4432"/>
    </row>
    <row r="4433" spans="1:31" x14ac:dyDescent="0.25">
      <c r="A4433" s="28" t="s">
        <v>14864</v>
      </c>
      <c r="B4433" s="1"/>
      <c r="F4433" s="224"/>
      <c r="G4433" s="224"/>
      <c r="H4433" s="224"/>
      <c r="I4433" s="224"/>
      <c r="J4433" s="224"/>
      <c r="K4433" s="224"/>
      <c r="L4433" s="224"/>
      <c r="M4433" s="133"/>
      <c r="V4433" s="3" t="s">
        <v>4444</v>
      </c>
      <c r="W4433" s="4">
        <v>9187</v>
      </c>
      <c r="AD4433"/>
      <c r="AE4433"/>
    </row>
    <row r="4434" spans="1:31" x14ac:dyDescent="0.25">
      <c r="A4434" s="28" t="s">
        <v>14865</v>
      </c>
      <c r="B4434" s="1"/>
      <c r="F4434" s="224"/>
      <c r="G4434" s="224"/>
      <c r="H4434" s="224"/>
      <c r="I4434" s="224"/>
      <c r="J4434" s="224"/>
      <c r="K4434" s="224"/>
      <c r="L4434" s="224"/>
      <c r="M4434" s="133"/>
      <c r="V4434" s="3" t="s">
        <v>4445</v>
      </c>
      <c r="W4434" s="4">
        <v>9187</v>
      </c>
      <c r="AD4434"/>
      <c r="AE4434"/>
    </row>
    <row r="4435" spans="1:31" x14ac:dyDescent="0.25">
      <c r="A4435" s="28" t="s">
        <v>14866</v>
      </c>
      <c r="B4435" s="1"/>
      <c r="F4435" s="224"/>
      <c r="G4435" s="224"/>
      <c r="H4435" s="224"/>
      <c r="I4435" s="224"/>
      <c r="J4435" s="224"/>
      <c r="K4435" s="224"/>
      <c r="L4435" s="224"/>
      <c r="M4435" s="133"/>
      <c r="V4435" s="3" t="s">
        <v>4446</v>
      </c>
      <c r="W4435" s="4">
        <v>9185</v>
      </c>
      <c r="AD4435"/>
      <c r="AE4435"/>
    </row>
    <row r="4436" spans="1:31" x14ac:dyDescent="0.25">
      <c r="A4436" s="28" t="s">
        <v>14867</v>
      </c>
      <c r="B4436" s="1"/>
      <c r="F4436" s="224"/>
      <c r="G4436" s="224"/>
      <c r="H4436" s="224"/>
      <c r="I4436" s="224"/>
      <c r="J4436" s="224"/>
      <c r="K4436" s="224"/>
      <c r="L4436" s="224"/>
      <c r="M4436" s="133"/>
      <c r="V4436" s="3" t="s">
        <v>4447</v>
      </c>
      <c r="W4436" s="4">
        <v>9185</v>
      </c>
      <c r="AD4436"/>
      <c r="AE4436"/>
    </row>
    <row r="4437" spans="1:31" x14ac:dyDescent="0.25">
      <c r="A4437" s="28" t="s">
        <v>14868</v>
      </c>
      <c r="B4437" s="1"/>
      <c r="F4437" s="224"/>
      <c r="G4437" s="224"/>
      <c r="H4437" s="224"/>
      <c r="I4437" s="224"/>
      <c r="J4437" s="224"/>
      <c r="K4437" s="224"/>
      <c r="L4437" s="224"/>
      <c r="M4437" s="133"/>
      <c r="V4437" s="3" t="s">
        <v>4448</v>
      </c>
      <c r="W4437" s="4">
        <v>9184</v>
      </c>
      <c r="AD4437"/>
      <c r="AE4437"/>
    </row>
    <row r="4438" spans="1:31" x14ac:dyDescent="0.25">
      <c r="A4438" s="28" t="s">
        <v>14869</v>
      </c>
      <c r="B4438" s="1"/>
      <c r="F4438" s="224"/>
      <c r="G4438" s="224"/>
      <c r="H4438" s="224"/>
      <c r="I4438" s="224"/>
      <c r="J4438" s="224"/>
      <c r="K4438" s="224"/>
      <c r="L4438" s="224"/>
      <c r="M4438" s="133"/>
      <c r="V4438" s="3" t="s">
        <v>4449</v>
      </c>
      <c r="W4438" s="4">
        <v>9185</v>
      </c>
      <c r="AD4438"/>
      <c r="AE4438"/>
    </row>
    <row r="4439" spans="1:31" x14ac:dyDescent="0.25">
      <c r="A4439" s="28" t="s">
        <v>14870</v>
      </c>
      <c r="B4439" s="1"/>
      <c r="F4439" s="224"/>
      <c r="G4439" s="224"/>
      <c r="H4439" s="224"/>
      <c r="I4439" s="224"/>
      <c r="J4439" s="224"/>
      <c r="K4439" s="224"/>
      <c r="L4439" s="224"/>
      <c r="M4439" s="133"/>
      <c r="V4439" s="3" t="s">
        <v>4450</v>
      </c>
      <c r="W4439" s="4">
        <v>9185</v>
      </c>
      <c r="AD4439"/>
      <c r="AE4439"/>
    </row>
    <row r="4440" spans="1:31" x14ac:dyDescent="0.25">
      <c r="A4440" s="28" t="s">
        <v>14871</v>
      </c>
      <c r="B4440" s="1"/>
      <c r="F4440" s="224"/>
      <c r="G4440" s="224"/>
      <c r="H4440" s="224"/>
      <c r="I4440" s="224"/>
      <c r="J4440" s="224"/>
      <c r="K4440" s="224"/>
      <c r="L4440" s="224"/>
      <c r="M4440" s="133"/>
      <c r="V4440" s="3" t="s">
        <v>4451</v>
      </c>
      <c r="W4440" s="4">
        <v>9186</v>
      </c>
      <c r="AD4440"/>
      <c r="AE4440"/>
    </row>
    <row r="4441" spans="1:31" x14ac:dyDescent="0.25">
      <c r="A4441" s="28" t="s">
        <v>14872</v>
      </c>
      <c r="B4441" s="1"/>
      <c r="F4441" s="224"/>
      <c r="G4441" s="224"/>
      <c r="H4441" s="224"/>
      <c r="I4441" s="224"/>
      <c r="J4441" s="224"/>
      <c r="K4441" s="224"/>
      <c r="L4441" s="224"/>
      <c r="M4441" s="133"/>
      <c r="V4441" s="3" t="s">
        <v>4452</v>
      </c>
      <c r="W4441" s="4">
        <v>9186</v>
      </c>
      <c r="AD4441"/>
      <c r="AE4441"/>
    </row>
    <row r="4442" spans="1:31" x14ac:dyDescent="0.25">
      <c r="A4442" s="28" t="s">
        <v>14873</v>
      </c>
      <c r="B4442" s="1"/>
      <c r="F4442" s="224"/>
      <c r="G4442" s="224"/>
      <c r="H4442" s="224"/>
      <c r="I4442" s="224"/>
      <c r="J4442" s="224"/>
      <c r="K4442" s="224"/>
      <c r="L4442" s="224"/>
      <c r="M4442" s="133"/>
      <c r="V4442" s="3" t="s">
        <v>4453</v>
      </c>
      <c r="W4442" s="4">
        <v>9186</v>
      </c>
      <c r="AD4442"/>
      <c r="AE4442"/>
    </row>
    <row r="4443" spans="1:31" x14ac:dyDescent="0.25">
      <c r="A4443" s="28" t="s">
        <v>14874</v>
      </c>
      <c r="B4443" s="1"/>
      <c r="F4443" s="224"/>
      <c r="G4443" s="224"/>
      <c r="H4443" s="224"/>
      <c r="I4443" s="224"/>
      <c r="J4443" s="224"/>
      <c r="K4443" s="224"/>
      <c r="L4443" s="224"/>
      <c r="M4443" s="133"/>
      <c r="V4443" s="3" t="s">
        <v>4454</v>
      </c>
      <c r="W4443" s="4">
        <v>9185</v>
      </c>
      <c r="AD4443"/>
      <c r="AE4443"/>
    </row>
    <row r="4444" spans="1:31" x14ac:dyDescent="0.25">
      <c r="A4444" s="28" t="s">
        <v>14875</v>
      </c>
      <c r="B4444" s="1"/>
      <c r="F4444" s="224"/>
      <c r="G4444" s="224"/>
      <c r="H4444" s="224"/>
      <c r="I4444" s="224"/>
      <c r="J4444" s="224"/>
      <c r="K4444" s="224"/>
      <c r="L4444" s="224"/>
      <c r="M4444" s="133"/>
      <c r="V4444" s="3" t="s">
        <v>4455</v>
      </c>
      <c r="W4444" s="4">
        <v>9185</v>
      </c>
      <c r="AD4444"/>
      <c r="AE4444"/>
    </row>
    <row r="4445" spans="1:31" x14ac:dyDescent="0.25">
      <c r="A4445" s="28" t="s">
        <v>14876</v>
      </c>
      <c r="B4445" s="1"/>
      <c r="F4445" s="224"/>
      <c r="G4445" s="224"/>
      <c r="H4445" s="224"/>
      <c r="I4445" s="224"/>
      <c r="J4445" s="224"/>
      <c r="K4445" s="224"/>
      <c r="L4445" s="224"/>
      <c r="M4445" s="133"/>
      <c r="V4445" s="3" t="s">
        <v>4456</v>
      </c>
      <c r="W4445" s="4">
        <v>9185</v>
      </c>
      <c r="AD4445"/>
      <c r="AE4445"/>
    </row>
    <row r="4446" spans="1:31" x14ac:dyDescent="0.25">
      <c r="A4446" s="28" t="s">
        <v>14877</v>
      </c>
      <c r="B4446" s="1"/>
      <c r="F4446" s="224"/>
      <c r="G4446" s="224"/>
      <c r="H4446" s="224"/>
      <c r="I4446" s="224"/>
      <c r="J4446" s="224"/>
      <c r="K4446" s="224"/>
      <c r="L4446" s="224"/>
      <c r="M4446" s="133"/>
      <c r="V4446" s="3" t="s">
        <v>4457</v>
      </c>
      <c r="W4446" s="4">
        <v>9185</v>
      </c>
      <c r="AD4446"/>
      <c r="AE4446"/>
    </row>
    <row r="4447" spans="1:31" x14ac:dyDescent="0.25">
      <c r="A4447" s="28" t="s">
        <v>14878</v>
      </c>
      <c r="B4447" s="1"/>
      <c r="F4447" s="224"/>
      <c r="G4447" s="224"/>
      <c r="H4447" s="224"/>
      <c r="I4447" s="224"/>
      <c r="J4447" s="224"/>
      <c r="K4447" s="224"/>
      <c r="L4447" s="224"/>
      <c r="M4447" s="133"/>
      <c r="V4447" s="3" t="s">
        <v>4458</v>
      </c>
      <c r="W4447" s="4">
        <v>9184</v>
      </c>
      <c r="AD4447"/>
      <c r="AE4447"/>
    </row>
    <row r="4448" spans="1:31" x14ac:dyDescent="0.25">
      <c r="A4448" s="28" t="s">
        <v>14879</v>
      </c>
      <c r="B4448" s="1"/>
      <c r="F4448" s="224"/>
      <c r="G4448" s="224"/>
      <c r="H4448" s="224"/>
      <c r="I4448" s="224"/>
      <c r="J4448" s="224"/>
      <c r="K4448" s="224"/>
      <c r="L4448" s="224"/>
      <c r="M4448" s="133"/>
      <c r="V4448" s="3" t="s">
        <v>4459</v>
      </c>
      <c r="W4448" s="4">
        <v>9184</v>
      </c>
      <c r="AD4448"/>
      <c r="AE4448"/>
    </row>
    <row r="4449" spans="1:31" x14ac:dyDescent="0.25">
      <c r="A4449" s="28" t="s">
        <v>14880</v>
      </c>
      <c r="B4449" s="1"/>
      <c r="F4449" s="224"/>
      <c r="G4449" s="224"/>
      <c r="H4449" s="224"/>
      <c r="I4449" s="224"/>
      <c r="J4449" s="224"/>
      <c r="K4449" s="224"/>
      <c r="L4449" s="224"/>
      <c r="M4449" s="133"/>
      <c r="V4449" s="3" t="s">
        <v>4460</v>
      </c>
      <c r="W4449" s="4">
        <v>9183</v>
      </c>
      <c r="AD4449"/>
      <c r="AE4449"/>
    </row>
    <row r="4450" spans="1:31" x14ac:dyDescent="0.25">
      <c r="A4450" s="28" t="s">
        <v>14881</v>
      </c>
      <c r="B4450" s="1"/>
      <c r="F4450" s="224"/>
      <c r="G4450" s="224"/>
      <c r="H4450" s="224"/>
      <c r="I4450" s="224"/>
      <c r="J4450" s="224"/>
      <c r="K4450" s="224"/>
      <c r="L4450" s="224"/>
      <c r="M4450" s="133"/>
      <c r="V4450" s="3" t="s">
        <v>4461</v>
      </c>
      <c r="W4450" s="4">
        <v>9185</v>
      </c>
      <c r="AD4450"/>
      <c r="AE4450"/>
    </row>
    <row r="4451" spans="1:31" x14ac:dyDescent="0.25">
      <c r="A4451" s="28" t="s">
        <v>14882</v>
      </c>
      <c r="B4451" s="1"/>
      <c r="F4451" s="224"/>
      <c r="G4451" s="224"/>
      <c r="H4451" s="224"/>
      <c r="I4451" s="224"/>
      <c r="J4451" s="224"/>
      <c r="K4451" s="224"/>
      <c r="L4451" s="224"/>
      <c r="M4451" s="133"/>
      <c r="V4451" s="3" t="s">
        <v>4462</v>
      </c>
      <c r="W4451" s="4">
        <v>9187</v>
      </c>
      <c r="AD4451"/>
      <c r="AE4451"/>
    </row>
    <row r="4452" spans="1:31" x14ac:dyDescent="0.25">
      <c r="A4452" s="28" t="s">
        <v>14883</v>
      </c>
      <c r="B4452" s="1"/>
      <c r="F4452" s="224"/>
      <c r="G4452" s="224"/>
      <c r="H4452" s="224"/>
      <c r="I4452" s="224"/>
      <c r="J4452" s="224"/>
      <c r="K4452" s="224"/>
      <c r="L4452" s="224"/>
      <c r="M4452" s="133"/>
      <c r="V4452" s="3" t="s">
        <v>4463</v>
      </c>
      <c r="W4452" s="4">
        <v>9188</v>
      </c>
      <c r="AD4452"/>
      <c r="AE4452"/>
    </row>
    <row r="4453" spans="1:31" x14ac:dyDescent="0.25">
      <c r="A4453" s="28" t="s">
        <v>14884</v>
      </c>
      <c r="B4453" s="1"/>
      <c r="F4453" s="224"/>
      <c r="G4453" s="224"/>
      <c r="H4453" s="224"/>
      <c r="I4453" s="224"/>
      <c r="J4453" s="224"/>
      <c r="K4453" s="224"/>
      <c r="L4453" s="224"/>
      <c r="M4453" s="133"/>
      <c r="V4453" s="3" t="s">
        <v>4464</v>
      </c>
      <c r="W4453" s="4">
        <v>9188</v>
      </c>
      <c r="AD4453"/>
      <c r="AE4453"/>
    </row>
    <row r="4454" spans="1:31" x14ac:dyDescent="0.25">
      <c r="A4454" s="28" t="s">
        <v>14885</v>
      </c>
      <c r="B4454" s="1"/>
      <c r="F4454" s="224"/>
      <c r="G4454" s="224"/>
      <c r="H4454" s="224"/>
      <c r="I4454" s="224"/>
      <c r="J4454" s="224"/>
      <c r="K4454" s="224"/>
      <c r="L4454" s="224"/>
      <c r="M4454" s="133"/>
      <c r="V4454" s="3" t="s">
        <v>4465</v>
      </c>
      <c r="W4454" s="4">
        <v>9188</v>
      </c>
      <c r="AD4454"/>
      <c r="AE4454"/>
    </row>
    <row r="4455" spans="1:31" x14ac:dyDescent="0.25">
      <c r="A4455" s="28" t="s">
        <v>14886</v>
      </c>
      <c r="B4455" s="1"/>
      <c r="F4455" s="224"/>
      <c r="G4455" s="224"/>
      <c r="H4455" s="224"/>
      <c r="I4455" s="224"/>
      <c r="J4455" s="224"/>
      <c r="K4455" s="224"/>
      <c r="L4455" s="224"/>
      <c r="M4455" s="133"/>
      <c r="V4455" s="3" t="s">
        <v>4466</v>
      </c>
      <c r="W4455" s="4">
        <v>9190</v>
      </c>
      <c r="AD4455"/>
      <c r="AE4455"/>
    </row>
    <row r="4456" spans="1:31" x14ac:dyDescent="0.25">
      <c r="A4456" s="28" t="s">
        <v>14887</v>
      </c>
      <c r="B4456" s="1"/>
      <c r="F4456" s="224"/>
      <c r="G4456" s="224"/>
      <c r="H4456" s="224"/>
      <c r="I4456" s="224"/>
      <c r="J4456" s="224"/>
      <c r="K4456" s="224"/>
      <c r="L4456" s="224"/>
      <c r="M4456" s="133"/>
      <c r="V4456" s="3" t="s">
        <v>4467</v>
      </c>
      <c r="W4456" s="4">
        <v>9190</v>
      </c>
      <c r="AD4456"/>
      <c r="AE4456"/>
    </row>
    <row r="4457" spans="1:31" x14ac:dyDescent="0.25">
      <c r="A4457" s="28" t="s">
        <v>14888</v>
      </c>
      <c r="B4457" s="1"/>
      <c r="F4457" s="224"/>
      <c r="G4457" s="224"/>
      <c r="H4457" s="224"/>
      <c r="I4457" s="224"/>
      <c r="J4457" s="224"/>
      <c r="K4457" s="224"/>
      <c r="L4457" s="224"/>
      <c r="M4457" s="133"/>
      <c r="V4457" s="3" t="s">
        <v>4468</v>
      </c>
      <c r="W4457" s="4">
        <v>9190</v>
      </c>
      <c r="AD4457"/>
      <c r="AE4457"/>
    </row>
    <row r="4458" spans="1:31" x14ac:dyDescent="0.25">
      <c r="A4458" s="28" t="s">
        <v>14889</v>
      </c>
      <c r="B4458" s="1"/>
      <c r="F4458" s="224"/>
      <c r="G4458" s="224"/>
      <c r="H4458" s="224"/>
      <c r="I4458" s="224"/>
      <c r="J4458" s="224"/>
      <c r="K4458" s="224"/>
      <c r="L4458" s="224"/>
      <c r="M4458" s="133"/>
      <c r="V4458" s="3" t="s">
        <v>4469</v>
      </c>
      <c r="W4458" s="4">
        <v>9193</v>
      </c>
      <c r="AD4458"/>
      <c r="AE4458"/>
    </row>
    <row r="4459" spans="1:31" x14ac:dyDescent="0.25">
      <c r="A4459" s="28" t="s">
        <v>14890</v>
      </c>
      <c r="B4459" s="1"/>
      <c r="F4459" s="224"/>
      <c r="G4459" s="224"/>
      <c r="H4459" s="224"/>
      <c r="I4459" s="224"/>
      <c r="J4459" s="224"/>
      <c r="K4459" s="224"/>
      <c r="L4459" s="224"/>
      <c r="M4459" s="133"/>
      <c r="V4459" s="3" t="s">
        <v>4470</v>
      </c>
      <c r="W4459" s="4">
        <v>9195</v>
      </c>
      <c r="AD4459"/>
      <c r="AE4459"/>
    </row>
    <row r="4460" spans="1:31" x14ac:dyDescent="0.25">
      <c r="A4460" s="28" t="s">
        <v>14891</v>
      </c>
      <c r="B4460" s="1"/>
      <c r="F4460" s="224"/>
      <c r="G4460" s="224"/>
      <c r="H4460" s="224"/>
      <c r="I4460" s="224"/>
      <c r="J4460" s="224"/>
      <c r="K4460" s="224"/>
      <c r="L4460" s="224"/>
      <c r="M4460" s="133"/>
      <c r="V4460" s="3" t="s">
        <v>4471</v>
      </c>
      <c r="W4460" s="4">
        <v>9195</v>
      </c>
      <c r="AD4460"/>
      <c r="AE4460"/>
    </row>
    <row r="4461" spans="1:31" x14ac:dyDescent="0.25">
      <c r="A4461" s="28" t="s">
        <v>14892</v>
      </c>
      <c r="B4461" s="1"/>
      <c r="F4461" s="224"/>
      <c r="G4461" s="224"/>
      <c r="H4461" s="224"/>
      <c r="I4461" s="224"/>
      <c r="J4461" s="224"/>
      <c r="K4461" s="224"/>
      <c r="L4461" s="224"/>
      <c r="M4461" s="133"/>
      <c r="V4461" s="3" t="s">
        <v>4472</v>
      </c>
      <c r="W4461" s="4">
        <v>9197</v>
      </c>
      <c r="AD4461"/>
      <c r="AE4461"/>
    </row>
    <row r="4462" spans="1:31" x14ac:dyDescent="0.25">
      <c r="A4462" s="28" t="s">
        <v>14893</v>
      </c>
      <c r="B4462" s="1"/>
      <c r="F4462" s="224"/>
      <c r="G4462" s="224"/>
      <c r="H4462" s="224"/>
      <c r="I4462" s="224"/>
      <c r="J4462" s="224"/>
      <c r="K4462" s="224"/>
      <c r="L4462" s="224"/>
      <c r="M4462" s="133"/>
      <c r="V4462" s="3" t="s">
        <v>4473</v>
      </c>
      <c r="W4462" s="4">
        <v>9200</v>
      </c>
      <c r="AD4462"/>
      <c r="AE4462"/>
    </row>
    <row r="4463" spans="1:31" x14ac:dyDescent="0.25">
      <c r="A4463" s="28" t="s">
        <v>14894</v>
      </c>
      <c r="B4463" s="1"/>
      <c r="F4463" s="224"/>
      <c r="G4463" s="224"/>
      <c r="H4463" s="224"/>
      <c r="I4463" s="224"/>
      <c r="J4463" s="224"/>
      <c r="K4463" s="224"/>
      <c r="L4463" s="224"/>
      <c r="M4463" s="133"/>
      <c r="V4463" s="3" t="s">
        <v>4474</v>
      </c>
      <c r="W4463" s="4">
        <v>9202</v>
      </c>
      <c r="AD4463"/>
      <c r="AE4463"/>
    </row>
    <row r="4464" spans="1:31" x14ac:dyDescent="0.25">
      <c r="A4464" s="28" t="s">
        <v>14895</v>
      </c>
      <c r="B4464" s="1"/>
      <c r="F4464" s="224"/>
      <c r="G4464" s="224"/>
      <c r="H4464" s="224"/>
      <c r="I4464" s="224"/>
      <c r="J4464" s="224"/>
      <c r="K4464" s="224"/>
      <c r="L4464" s="224"/>
      <c r="M4464" s="133"/>
      <c r="V4464" s="3" t="s">
        <v>4475</v>
      </c>
      <c r="W4464" s="4">
        <v>9202</v>
      </c>
      <c r="AD4464"/>
      <c r="AE4464"/>
    </row>
    <row r="4465" spans="1:31" x14ac:dyDescent="0.25">
      <c r="A4465" s="28" t="s">
        <v>14896</v>
      </c>
      <c r="B4465" s="1"/>
      <c r="F4465" s="224"/>
      <c r="G4465" s="224"/>
      <c r="H4465" s="224"/>
      <c r="I4465" s="224"/>
      <c r="J4465" s="224"/>
      <c r="K4465" s="224"/>
      <c r="L4465" s="224"/>
      <c r="M4465" s="133"/>
      <c r="V4465" s="3" t="s">
        <v>4476</v>
      </c>
      <c r="W4465" s="4">
        <v>9204</v>
      </c>
      <c r="AD4465"/>
      <c r="AE4465"/>
    </row>
    <row r="4466" spans="1:31" x14ac:dyDescent="0.25">
      <c r="A4466" s="28" t="s">
        <v>14897</v>
      </c>
      <c r="B4466" s="1"/>
      <c r="F4466" s="224"/>
      <c r="G4466" s="224"/>
      <c r="H4466" s="224"/>
      <c r="I4466" s="224"/>
      <c r="J4466" s="224"/>
      <c r="K4466" s="224"/>
      <c r="L4466" s="224"/>
      <c r="M4466" s="133"/>
      <c r="V4466" s="3" t="s">
        <v>4477</v>
      </c>
      <c r="W4466" s="4">
        <v>9203</v>
      </c>
      <c r="AD4466"/>
      <c r="AE4466"/>
    </row>
    <row r="4467" spans="1:31" x14ac:dyDescent="0.25">
      <c r="A4467" s="28" t="s">
        <v>14898</v>
      </c>
      <c r="B4467" s="1"/>
      <c r="F4467" s="224"/>
      <c r="G4467" s="224"/>
      <c r="H4467" s="224"/>
      <c r="I4467" s="224"/>
      <c r="J4467" s="224"/>
      <c r="K4467" s="224"/>
      <c r="L4467" s="224"/>
      <c r="M4467" s="133"/>
      <c r="V4467" s="3" t="s">
        <v>4478</v>
      </c>
      <c r="W4467" s="4">
        <v>9203</v>
      </c>
      <c r="AD4467"/>
      <c r="AE4467"/>
    </row>
    <row r="4468" spans="1:31" x14ac:dyDescent="0.25">
      <c r="A4468" s="28" t="s">
        <v>14899</v>
      </c>
      <c r="B4468" s="1"/>
      <c r="F4468" s="224"/>
      <c r="G4468" s="224"/>
      <c r="H4468" s="224"/>
      <c r="I4468" s="224"/>
      <c r="J4468" s="224"/>
      <c r="K4468" s="224"/>
      <c r="L4468" s="224"/>
      <c r="M4468" s="133"/>
      <c r="V4468" s="3" t="s">
        <v>4479</v>
      </c>
      <c r="W4468" s="4">
        <v>9202</v>
      </c>
      <c r="AD4468"/>
      <c r="AE4468"/>
    </row>
    <row r="4469" spans="1:31" x14ac:dyDescent="0.25">
      <c r="A4469" s="28" t="s">
        <v>14900</v>
      </c>
      <c r="B4469" s="1"/>
      <c r="F4469" s="224"/>
      <c r="G4469" s="224"/>
      <c r="H4469" s="224"/>
      <c r="I4469" s="224"/>
      <c r="J4469" s="224"/>
      <c r="K4469" s="224"/>
      <c r="L4469" s="224"/>
      <c r="M4469" s="133"/>
      <c r="V4469" s="3" t="s">
        <v>4480</v>
      </c>
      <c r="W4469" s="4">
        <v>9203</v>
      </c>
      <c r="AD4469"/>
      <c r="AE4469"/>
    </row>
    <row r="4470" spans="1:31" x14ac:dyDescent="0.25">
      <c r="A4470" s="28" t="s">
        <v>14901</v>
      </c>
      <c r="B4470" s="1"/>
      <c r="F4470" s="224"/>
      <c r="G4470" s="224"/>
      <c r="H4470" s="224"/>
      <c r="I4470" s="224"/>
      <c r="J4470" s="224"/>
      <c r="K4470" s="224"/>
      <c r="L4470" s="224"/>
      <c r="M4470" s="133"/>
      <c r="V4470" s="3" t="s">
        <v>4481</v>
      </c>
      <c r="W4470" s="4">
        <v>9204</v>
      </c>
      <c r="AD4470"/>
      <c r="AE4470"/>
    </row>
    <row r="4471" spans="1:31" x14ac:dyDescent="0.25">
      <c r="A4471" s="28" t="s">
        <v>14902</v>
      </c>
      <c r="B4471" s="1"/>
      <c r="F4471" s="224"/>
      <c r="G4471" s="224"/>
      <c r="H4471" s="224"/>
      <c r="I4471" s="224"/>
      <c r="J4471" s="224"/>
      <c r="K4471" s="224"/>
      <c r="L4471" s="224"/>
      <c r="M4471" s="133"/>
      <c r="V4471" s="3" t="s">
        <v>4482</v>
      </c>
      <c r="W4471" s="4">
        <v>9206</v>
      </c>
      <c r="AD4471"/>
      <c r="AE4471"/>
    </row>
    <row r="4472" spans="1:31" x14ac:dyDescent="0.25">
      <c r="A4472" s="28" t="s">
        <v>14903</v>
      </c>
      <c r="B4472" s="1"/>
      <c r="F4472" s="224"/>
      <c r="G4472" s="224"/>
      <c r="H4472" s="224"/>
      <c r="I4472" s="224"/>
      <c r="J4472" s="224"/>
      <c r="K4472" s="224"/>
      <c r="L4472" s="224"/>
      <c r="M4472" s="133"/>
      <c r="V4472" s="3" t="s">
        <v>4483</v>
      </c>
      <c r="W4472" s="4">
        <v>9208</v>
      </c>
      <c r="AD4472"/>
      <c r="AE4472"/>
    </row>
    <row r="4473" spans="1:31" x14ac:dyDescent="0.25">
      <c r="A4473" s="28" t="s">
        <v>14904</v>
      </c>
      <c r="B4473" s="1"/>
      <c r="F4473" s="224"/>
      <c r="G4473" s="224"/>
      <c r="H4473" s="224"/>
      <c r="I4473" s="224"/>
      <c r="J4473" s="224"/>
      <c r="K4473" s="224"/>
      <c r="L4473" s="224"/>
      <c r="M4473" s="133"/>
      <c r="V4473" s="3" t="s">
        <v>4484</v>
      </c>
      <c r="W4473" s="4">
        <v>9208</v>
      </c>
      <c r="AD4473"/>
      <c r="AE4473"/>
    </row>
    <row r="4474" spans="1:31" x14ac:dyDescent="0.25">
      <c r="A4474" s="28" t="s">
        <v>14905</v>
      </c>
      <c r="B4474" s="1"/>
      <c r="F4474" s="224"/>
      <c r="G4474" s="224"/>
      <c r="H4474" s="224"/>
      <c r="I4474" s="224"/>
      <c r="J4474" s="224"/>
      <c r="K4474" s="224"/>
      <c r="L4474" s="224"/>
      <c r="M4474" s="133"/>
      <c r="V4474" s="3" t="s">
        <v>4485</v>
      </c>
      <c r="W4474" s="4">
        <v>9208</v>
      </c>
      <c r="AD4474"/>
      <c r="AE4474"/>
    </row>
    <row r="4475" spans="1:31" x14ac:dyDescent="0.25">
      <c r="A4475" s="28" t="s">
        <v>14906</v>
      </c>
      <c r="B4475" s="1"/>
      <c r="F4475" s="224"/>
      <c r="G4475" s="224"/>
      <c r="H4475" s="224"/>
      <c r="I4475" s="224"/>
      <c r="J4475" s="224"/>
      <c r="K4475" s="224"/>
      <c r="L4475" s="224"/>
      <c r="M4475" s="133"/>
      <c r="V4475" s="3" t="s">
        <v>4486</v>
      </c>
      <c r="W4475" s="4">
        <v>9210</v>
      </c>
      <c r="AD4475"/>
      <c r="AE4475"/>
    </row>
    <row r="4476" spans="1:31" x14ac:dyDescent="0.25">
      <c r="A4476" s="28" t="s">
        <v>14907</v>
      </c>
      <c r="B4476" s="1"/>
      <c r="F4476" s="224"/>
      <c r="G4476" s="224"/>
      <c r="H4476" s="224"/>
      <c r="I4476" s="224"/>
      <c r="J4476" s="224"/>
      <c r="K4476" s="224"/>
      <c r="L4476" s="224"/>
      <c r="M4476" s="133"/>
      <c r="V4476" s="3" t="s">
        <v>4487</v>
      </c>
      <c r="W4476" s="4">
        <v>9210</v>
      </c>
      <c r="AD4476"/>
      <c r="AE4476"/>
    </row>
    <row r="4477" spans="1:31" x14ac:dyDescent="0.25">
      <c r="A4477" s="28" t="s">
        <v>14908</v>
      </c>
      <c r="B4477" s="1"/>
      <c r="F4477" s="224"/>
      <c r="G4477" s="224"/>
      <c r="H4477" s="224"/>
      <c r="I4477" s="224"/>
      <c r="J4477" s="224"/>
      <c r="K4477" s="224"/>
      <c r="L4477" s="224"/>
      <c r="M4477" s="133"/>
      <c r="V4477" s="3" t="s">
        <v>4488</v>
      </c>
      <c r="W4477" s="4">
        <v>9211</v>
      </c>
      <c r="AD4477"/>
      <c r="AE4477"/>
    </row>
    <row r="4478" spans="1:31" x14ac:dyDescent="0.25">
      <c r="A4478" s="28" t="s">
        <v>14909</v>
      </c>
      <c r="B4478" s="1"/>
      <c r="F4478" s="224"/>
      <c r="G4478" s="224"/>
      <c r="H4478" s="224"/>
      <c r="I4478" s="224"/>
      <c r="J4478" s="224"/>
      <c r="K4478" s="224"/>
      <c r="L4478" s="224"/>
      <c r="M4478" s="133"/>
      <c r="V4478" s="3" t="s">
        <v>4489</v>
      </c>
      <c r="W4478" s="4">
        <v>9210</v>
      </c>
      <c r="AD4478"/>
      <c r="AE4478"/>
    </row>
    <row r="4479" spans="1:31" x14ac:dyDescent="0.25">
      <c r="A4479" s="28" t="s">
        <v>14910</v>
      </c>
      <c r="B4479" s="1"/>
      <c r="F4479" s="224"/>
      <c r="G4479" s="224"/>
      <c r="H4479" s="224"/>
      <c r="I4479" s="224"/>
      <c r="J4479" s="224"/>
      <c r="K4479" s="224"/>
      <c r="L4479" s="224"/>
      <c r="M4479" s="133"/>
      <c r="V4479" s="3" t="s">
        <v>4490</v>
      </c>
      <c r="W4479" s="4">
        <v>9211</v>
      </c>
      <c r="AD4479"/>
      <c r="AE4479"/>
    </row>
    <row r="4480" spans="1:31" x14ac:dyDescent="0.25">
      <c r="A4480" s="28" t="s">
        <v>14911</v>
      </c>
      <c r="B4480" s="1"/>
      <c r="F4480" s="224"/>
      <c r="G4480" s="224"/>
      <c r="H4480" s="224"/>
      <c r="I4480" s="224"/>
      <c r="J4480" s="224"/>
      <c r="K4480" s="224"/>
      <c r="L4480" s="224"/>
      <c r="M4480" s="133"/>
      <c r="V4480" s="3" t="s">
        <v>4491</v>
      </c>
      <c r="W4480" s="4">
        <v>9213</v>
      </c>
      <c r="AD4480"/>
      <c r="AE4480"/>
    </row>
    <row r="4481" spans="1:31" x14ac:dyDescent="0.25">
      <c r="A4481" s="28" t="s">
        <v>14912</v>
      </c>
      <c r="B4481" s="1"/>
      <c r="F4481" s="224"/>
      <c r="G4481" s="224"/>
      <c r="H4481" s="224"/>
      <c r="I4481" s="224"/>
      <c r="J4481" s="224"/>
      <c r="K4481" s="224"/>
      <c r="L4481" s="224"/>
      <c r="M4481" s="133"/>
      <c r="V4481" s="3" t="s">
        <v>4492</v>
      </c>
      <c r="W4481" s="4">
        <v>9213</v>
      </c>
      <c r="AD4481"/>
      <c r="AE4481"/>
    </row>
    <row r="4482" spans="1:31" x14ac:dyDescent="0.25">
      <c r="A4482" s="28" t="s">
        <v>14913</v>
      </c>
      <c r="B4482" s="1"/>
      <c r="F4482" s="224"/>
      <c r="G4482" s="224"/>
      <c r="H4482" s="224"/>
      <c r="I4482" s="224"/>
      <c r="J4482" s="224"/>
      <c r="K4482" s="224"/>
      <c r="L4482" s="224"/>
      <c r="M4482" s="133"/>
      <c r="V4482" s="3" t="s">
        <v>4493</v>
      </c>
      <c r="W4482" s="4">
        <v>9215</v>
      </c>
      <c r="AD4482"/>
      <c r="AE4482"/>
    </row>
    <row r="4483" spans="1:31" x14ac:dyDescent="0.25">
      <c r="A4483" s="28" t="s">
        <v>14914</v>
      </c>
      <c r="B4483" s="1"/>
      <c r="F4483" s="224"/>
      <c r="G4483" s="224"/>
      <c r="H4483" s="224"/>
      <c r="I4483" s="224"/>
      <c r="J4483" s="224"/>
      <c r="K4483" s="224"/>
      <c r="L4483" s="224"/>
      <c r="M4483" s="133"/>
      <c r="V4483" s="3" t="s">
        <v>4494</v>
      </c>
      <c r="W4483" s="4">
        <v>9215</v>
      </c>
      <c r="AD4483"/>
      <c r="AE4483"/>
    </row>
    <row r="4484" spans="1:31" x14ac:dyDescent="0.25">
      <c r="A4484" s="28" t="s">
        <v>14915</v>
      </c>
      <c r="B4484" s="1"/>
      <c r="F4484" s="224"/>
      <c r="G4484" s="224"/>
      <c r="H4484" s="224"/>
      <c r="I4484" s="224"/>
      <c r="J4484" s="224"/>
      <c r="K4484" s="224"/>
      <c r="L4484" s="224"/>
      <c r="M4484" s="133"/>
      <c r="V4484" s="3" t="s">
        <v>4495</v>
      </c>
      <c r="W4484" s="4">
        <v>9216</v>
      </c>
      <c r="AD4484"/>
      <c r="AE4484"/>
    </row>
    <row r="4485" spans="1:31" x14ac:dyDescent="0.25">
      <c r="A4485" s="28" t="s">
        <v>14916</v>
      </c>
      <c r="B4485" s="1"/>
      <c r="F4485" s="224"/>
      <c r="G4485" s="224"/>
      <c r="H4485" s="224"/>
      <c r="I4485" s="224"/>
      <c r="J4485" s="224"/>
      <c r="K4485" s="224"/>
      <c r="L4485" s="224"/>
      <c r="M4485" s="133"/>
      <c r="V4485" s="3" t="s">
        <v>4496</v>
      </c>
      <c r="W4485" s="4">
        <v>9216</v>
      </c>
      <c r="AD4485"/>
      <c r="AE4485"/>
    </row>
    <row r="4486" spans="1:31" x14ac:dyDescent="0.25">
      <c r="A4486" s="28" t="s">
        <v>14917</v>
      </c>
      <c r="B4486" s="1"/>
      <c r="F4486" s="224"/>
      <c r="G4486" s="224"/>
      <c r="H4486" s="224"/>
      <c r="I4486" s="224"/>
      <c r="J4486" s="224"/>
      <c r="K4486" s="224"/>
      <c r="L4486" s="224"/>
      <c r="M4486" s="133"/>
      <c r="V4486" s="3" t="s">
        <v>4497</v>
      </c>
      <c r="W4486" s="4">
        <v>9218</v>
      </c>
      <c r="AD4486"/>
      <c r="AE4486"/>
    </row>
    <row r="4487" spans="1:31" x14ac:dyDescent="0.25">
      <c r="A4487" s="28" t="s">
        <v>14918</v>
      </c>
      <c r="B4487" s="1"/>
      <c r="F4487" s="224"/>
      <c r="G4487" s="224"/>
      <c r="H4487" s="224"/>
      <c r="I4487" s="224"/>
      <c r="J4487" s="224"/>
      <c r="K4487" s="224"/>
      <c r="L4487" s="224"/>
      <c r="M4487" s="133"/>
      <c r="V4487" s="3" t="s">
        <v>4498</v>
      </c>
      <c r="W4487" s="4">
        <v>9219</v>
      </c>
      <c r="AD4487"/>
      <c r="AE4487"/>
    </row>
    <row r="4488" spans="1:31" x14ac:dyDescent="0.25">
      <c r="A4488" s="28" t="s">
        <v>14919</v>
      </c>
      <c r="B4488" s="1"/>
      <c r="F4488" s="224"/>
      <c r="G4488" s="224"/>
      <c r="H4488" s="224"/>
      <c r="I4488" s="224"/>
      <c r="J4488" s="224"/>
      <c r="K4488" s="224"/>
      <c r="L4488" s="224"/>
      <c r="M4488" s="133"/>
      <c r="V4488" s="3" t="s">
        <v>4499</v>
      </c>
      <c r="W4488" s="4">
        <v>9219</v>
      </c>
      <c r="AD4488"/>
      <c r="AE4488"/>
    </row>
    <row r="4489" spans="1:31" x14ac:dyDescent="0.25">
      <c r="A4489" s="28" t="s">
        <v>14920</v>
      </c>
      <c r="B4489" s="1"/>
      <c r="F4489" s="224"/>
      <c r="G4489" s="224"/>
      <c r="H4489" s="224"/>
      <c r="I4489" s="224"/>
      <c r="J4489" s="224"/>
      <c r="K4489" s="224"/>
      <c r="L4489" s="224"/>
      <c r="M4489" s="133"/>
      <c r="V4489" s="3" t="s">
        <v>4500</v>
      </c>
      <c r="W4489" s="4">
        <v>9219</v>
      </c>
      <c r="AD4489"/>
      <c r="AE4489"/>
    </row>
    <row r="4490" spans="1:31" x14ac:dyDescent="0.25">
      <c r="A4490" s="28" t="s">
        <v>14921</v>
      </c>
      <c r="B4490" s="1"/>
      <c r="F4490" s="224"/>
      <c r="G4490" s="224"/>
      <c r="H4490" s="224"/>
      <c r="I4490" s="224"/>
      <c r="J4490" s="224"/>
      <c r="K4490" s="224"/>
      <c r="L4490" s="224"/>
      <c r="M4490" s="133"/>
      <c r="V4490" s="3" t="s">
        <v>4501</v>
      </c>
      <c r="W4490" s="4">
        <v>9219</v>
      </c>
      <c r="AD4490"/>
      <c r="AE4490"/>
    </row>
    <row r="4491" spans="1:31" x14ac:dyDescent="0.25">
      <c r="A4491" s="28" t="s">
        <v>14922</v>
      </c>
      <c r="B4491" s="1"/>
      <c r="F4491" s="224"/>
      <c r="G4491" s="224"/>
      <c r="H4491" s="224"/>
      <c r="I4491" s="224"/>
      <c r="J4491" s="224"/>
      <c r="K4491" s="224"/>
      <c r="L4491" s="224"/>
      <c r="M4491" s="133"/>
      <c r="V4491" s="3" t="s">
        <v>4502</v>
      </c>
      <c r="W4491" s="4">
        <v>9220</v>
      </c>
      <c r="AD4491"/>
      <c r="AE4491"/>
    </row>
    <row r="4492" spans="1:31" x14ac:dyDescent="0.25">
      <c r="A4492" s="28" t="s">
        <v>14923</v>
      </c>
      <c r="B4492" s="1"/>
      <c r="F4492" s="224"/>
      <c r="G4492" s="224"/>
      <c r="H4492" s="224"/>
      <c r="I4492" s="224"/>
      <c r="J4492" s="224"/>
      <c r="K4492" s="224"/>
      <c r="L4492" s="224"/>
      <c r="M4492" s="133"/>
      <c r="V4492" s="3" t="s">
        <v>4503</v>
      </c>
      <c r="W4492" s="4">
        <v>9219</v>
      </c>
      <c r="AD4492"/>
      <c r="AE4492"/>
    </row>
    <row r="4493" spans="1:31" x14ac:dyDescent="0.25">
      <c r="A4493" s="28" t="s">
        <v>14924</v>
      </c>
      <c r="B4493" s="1"/>
      <c r="F4493" s="224"/>
      <c r="G4493" s="224"/>
      <c r="H4493" s="224"/>
      <c r="I4493" s="224"/>
      <c r="J4493" s="224"/>
      <c r="K4493" s="224"/>
      <c r="L4493" s="224"/>
      <c r="M4493" s="133"/>
      <c r="V4493" s="3" t="s">
        <v>4504</v>
      </c>
      <c r="W4493" s="4">
        <v>9218</v>
      </c>
      <c r="AD4493"/>
      <c r="AE4493"/>
    </row>
    <row r="4494" spans="1:31" x14ac:dyDescent="0.25">
      <c r="A4494" s="28" t="s">
        <v>14925</v>
      </c>
      <c r="B4494" s="1"/>
      <c r="F4494" s="224"/>
      <c r="G4494" s="224"/>
      <c r="H4494" s="224"/>
      <c r="I4494" s="224"/>
      <c r="J4494" s="224"/>
      <c r="K4494" s="224"/>
      <c r="L4494" s="224"/>
      <c r="M4494" s="133"/>
      <c r="V4494" s="3" t="s">
        <v>4505</v>
      </c>
      <c r="W4494" s="4">
        <v>9218</v>
      </c>
      <c r="AD4494"/>
      <c r="AE4494"/>
    </row>
    <row r="4495" spans="1:31" x14ac:dyDescent="0.25">
      <c r="A4495" s="28" t="s">
        <v>14926</v>
      </c>
      <c r="B4495" s="1"/>
      <c r="F4495" s="224"/>
      <c r="G4495" s="224"/>
      <c r="H4495" s="224"/>
      <c r="I4495" s="224"/>
      <c r="J4495" s="224"/>
      <c r="K4495" s="224"/>
      <c r="L4495" s="224"/>
      <c r="M4495" s="133"/>
      <c r="V4495" s="3" t="s">
        <v>4506</v>
      </c>
      <c r="W4495" s="4">
        <v>9218</v>
      </c>
      <c r="AD4495"/>
      <c r="AE4495"/>
    </row>
    <row r="4496" spans="1:31" x14ac:dyDescent="0.25">
      <c r="A4496" s="28" t="s">
        <v>14927</v>
      </c>
      <c r="B4496" s="1"/>
      <c r="F4496" s="224"/>
      <c r="G4496" s="224"/>
      <c r="H4496" s="224"/>
      <c r="I4496" s="224"/>
      <c r="J4496" s="224"/>
      <c r="K4496" s="224"/>
      <c r="L4496" s="224"/>
      <c r="M4496" s="133"/>
      <c r="V4496" s="3" t="s">
        <v>4507</v>
      </c>
      <c r="W4496" s="4">
        <v>9216</v>
      </c>
      <c r="AD4496"/>
      <c r="AE4496"/>
    </row>
    <row r="4497" spans="1:31" x14ac:dyDescent="0.25">
      <c r="A4497" s="28" t="s">
        <v>14928</v>
      </c>
      <c r="B4497" s="1"/>
      <c r="F4497" s="224"/>
      <c r="G4497" s="224"/>
      <c r="H4497" s="224"/>
      <c r="I4497" s="224"/>
      <c r="J4497" s="224"/>
      <c r="K4497" s="224"/>
      <c r="L4497" s="224"/>
      <c r="M4497" s="133"/>
      <c r="V4497" s="3" t="s">
        <v>4508</v>
      </c>
      <c r="W4497" s="4">
        <v>9216</v>
      </c>
      <c r="AD4497"/>
      <c r="AE4497"/>
    </row>
    <row r="4498" spans="1:31" x14ac:dyDescent="0.25">
      <c r="A4498" s="28" t="s">
        <v>14929</v>
      </c>
      <c r="B4498" s="1"/>
      <c r="F4498" s="224"/>
      <c r="G4498" s="224"/>
      <c r="H4498" s="224"/>
      <c r="I4498" s="224"/>
      <c r="J4498" s="224"/>
      <c r="K4498" s="224"/>
      <c r="L4498" s="224"/>
      <c r="M4498" s="133"/>
      <c r="V4498" s="3" t="s">
        <v>4509</v>
      </c>
      <c r="W4498" s="4">
        <v>9216</v>
      </c>
      <c r="AD4498"/>
      <c r="AE4498"/>
    </row>
    <row r="4499" spans="1:31" x14ac:dyDescent="0.25">
      <c r="A4499" s="28" t="s">
        <v>14930</v>
      </c>
      <c r="B4499" s="1"/>
      <c r="F4499" s="224"/>
      <c r="G4499" s="224"/>
      <c r="H4499" s="224"/>
      <c r="I4499" s="224"/>
      <c r="J4499" s="224"/>
      <c r="K4499" s="224"/>
      <c r="L4499" s="224"/>
      <c r="M4499" s="133"/>
      <c r="V4499" s="3" t="s">
        <v>4510</v>
      </c>
      <c r="W4499" s="4">
        <v>9216</v>
      </c>
      <c r="AD4499"/>
      <c r="AE4499"/>
    </row>
    <row r="4500" spans="1:31" x14ac:dyDescent="0.25">
      <c r="A4500" s="28" t="s">
        <v>14931</v>
      </c>
      <c r="B4500" s="1"/>
      <c r="F4500" s="224"/>
      <c r="G4500" s="224"/>
      <c r="H4500" s="224"/>
      <c r="I4500" s="224"/>
      <c r="J4500" s="224"/>
      <c r="K4500" s="224"/>
      <c r="L4500" s="224"/>
      <c r="M4500" s="133"/>
      <c r="V4500" s="3" t="s">
        <v>4511</v>
      </c>
      <c r="W4500" s="4">
        <v>9216</v>
      </c>
      <c r="AD4500"/>
      <c r="AE4500"/>
    </row>
    <row r="4501" spans="1:31" x14ac:dyDescent="0.25">
      <c r="A4501" s="28" t="s">
        <v>14932</v>
      </c>
      <c r="B4501" s="1"/>
      <c r="F4501" s="224"/>
      <c r="G4501" s="224"/>
      <c r="H4501" s="224"/>
      <c r="I4501" s="224"/>
      <c r="J4501" s="224"/>
      <c r="K4501" s="224"/>
      <c r="L4501" s="224"/>
      <c r="M4501" s="133"/>
      <c r="V4501" s="3" t="s">
        <v>4512</v>
      </c>
      <c r="W4501" s="4">
        <v>9216</v>
      </c>
      <c r="AD4501"/>
      <c r="AE4501"/>
    </row>
    <row r="4502" spans="1:31" x14ac:dyDescent="0.25">
      <c r="A4502" s="28" t="s">
        <v>14933</v>
      </c>
      <c r="B4502" s="1"/>
      <c r="F4502" s="224"/>
      <c r="G4502" s="224"/>
      <c r="H4502" s="224"/>
      <c r="I4502" s="224"/>
      <c r="J4502" s="224"/>
      <c r="K4502" s="224"/>
      <c r="L4502" s="224"/>
      <c r="M4502" s="133"/>
      <c r="V4502" s="3" t="s">
        <v>4513</v>
      </c>
      <c r="W4502" s="4">
        <v>9216</v>
      </c>
      <c r="AD4502"/>
      <c r="AE4502"/>
    </row>
    <row r="4503" spans="1:31" x14ac:dyDescent="0.25">
      <c r="A4503" s="28" t="s">
        <v>14934</v>
      </c>
      <c r="B4503" s="1"/>
      <c r="F4503" s="224"/>
      <c r="G4503" s="224"/>
      <c r="H4503" s="224"/>
      <c r="I4503" s="224"/>
      <c r="J4503" s="224"/>
      <c r="K4503" s="224"/>
      <c r="L4503" s="224"/>
      <c r="M4503" s="133"/>
      <c r="V4503" s="3" t="s">
        <v>4514</v>
      </c>
      <c r="W4503" s="4">
        <v>9214</v>
      </c>
      <c r="AD4503"/>
      <c r="AE4503"/>
    </row>
    <row r="4504" spans="1:31" x14ac:dyDescent="0.25">
      <c r="A4504" s="28" t="s">
        <v>14935</v>
      </c>
      <c r="B4504" s="1"/>
      <c r="F4504" s="224"/>
      <c r="G4504" s="224"/>
      <c r="H4504" s="224"/>
      <c r="I4504" s="224"/>
      <c r="J4504" s="224"/>
      <c r="K4504" s="224"/>
      <c r="L4504" s="224"/>
      <c r="M4504" s="133"/>
      <c r="V4504" s="3" t="s">
        <v>4515</v>
      </c>
      <c r="W4504" s="4">
        <v>9214</v>
      </c>
      <c r="AD4504"/>
      <c r="AE4504"/>
    </row>
    <row r="4505" spans="1:31" x14ac:dyDescent="0.25">
      <c r="A4505" s="28" t="s">
        <v>14936</v>
      </c>
      <c r="B4505" s="1"/>
      <c r="F4505" s="224"/>
      <c r="G4505" s="224"/>
      <c r="H4505" s="224"/>
      <c r="I4505" s="224"/>
      <c r="J4505" s="224"/>
      <c r="K4505" s="224"/>
      <c r="L4505" s="224"/>
      <c r="M4505" s="133"/>
      <c r="V4505" s="3" t="s">
        <v>4516</v>
      </c>
      <c r="W4505" s="4">
        <v>9215</v>
      </c>
      <c r="AD4505"/>
      <c r="AE4505"/>
    </row>
    <row r="4506" spans="1:31" x14ac:dyDescent="0.25">
      <c r="A4506" s="28" t="s">
        <v>14937</v>
      </c>
      <c r="B4506" s="1"/>
      <c r="F4506" s="224"/>
      <c r="G4506" s="224"/>
      <c r="H4506" s="224"/>
      <c r="I4506" s="224"/>
      <c r="J4506" s="224"/>
      <c r="K4506" s="224"/>
      <c r="L4506" s="224"/>
      <c r="M4506" s="133"/>
      <c r="V4506" s="3" t="s">
        <v>4517</v>
      </c>
      <c r="W4506" s="4">
        <v>9216</v>
      </c>
      <c r="AD4506"/>
      <c r="AE4506"/>
    </row>
    <row r="4507" spans="1:31" x14ac:dyDescent="0.25">
      <c r="A4507" s="28" t="s">
        <v>14938</v>
      </c>
      <c r="B4507" s="1"/>
      <c r="F4507" s="224"/>
      <c r="G4507" s="224"/>
      <c r="H4507" s="224"/>
      <c r="I4507" s="224"/>
      <c r="J4507" s="224"/>
      <c r="K4507" s="224"/>
      <c r="L4507" s="224"/>
      <c r="M4507" s="133"/>
      <c r="V4507" s="3" t="s">
        <v>4518</v>
      </c>
      <c r="W4507" s="4">
        <v>9215</v>
      </c>
      <c r="AD4507"/>
      <c r="AE4507"/>
    </row>
    <row r="4508" spans="1:31" x14ac:dyDescent="0.25">
      <c r="A4508" s="28" t="s">
        <v>14939</v>
      </c>
      <c r="B4508" s="1"/>
      <c r="F4508" s="224"/>
      <c r="G4508" s="224"/>
      <c r="H4508" s="224"/>
      <c r="I4508" s="224"/>
      <c r="J4508" s="224"/>
      <c r="K4508" s="224"/>
      <c r="L4508" s="224"/>
      <c r="M4508" s="133"/>
      <c r="V4508" s="3" t="s">
        <v>4519</v>
      </c>
      <c r="W4508" s="4">
        <v>9216</v>
      </c>
      <c r="AD4508"/>
      <c r="AE4508"/>
    </row>
    <row r="4509" spans="1:31" x14ac:dyDescent="0.25">
      <c r="A4509" s="28" t="s">
        <v>14940</v>
      </c>
      <c r="B4509" s="1"/>
      <c r="F4509" s="224"/>
      <c r="G4509" s="224"/>
      <c r="H4509" s="224"/>
      <c r="I4509" s="224"/>
      <c r="J4509" s="224"/>
      <c r="K4509" s="224"/>
      <c r="L4509" s="224"/>
      <c r="M4509" s="133"/>
      <c r="V4509" s="3" t="s">
        <v>4520</v>
      </c>
      <c r="W4509" s="4">
        <v>9216</v>
      </c>
      <c r="AD4509"/>
      <c r="AE4509"/>
    </row>
    <row r="4510" spans="1:31" x14ac:dyDescent="0.25">
      <c r="A4510" s="28" t="s">
        <v>14941</v>
      </c>
      <c r="B4510" s="1"/>
      <c r="F4510" s="224"/>
      <c r="G4510" s="224"/>
      <c r="H4510" s="224"/>
      <c r="I4510" s="224"/>
      <c r="J4510" s="224"/>
      <c r="K4510" s="224"/>
      <c r="L4510" s="224"/>
      <c r="M4510" s="133"/>
      <c r="V4510" s="3" t="s">
        <v>4521</v>
      </c>
      <c r="W4510" s="4">
        <v>9218</v>
      </c>
      <c r="AD4510"/>
      <c r="AE4510"/>
    </row>
    <row r="4511" spans="1:31" x14ac:dyDescent="0.25">
      <c r="A4511" s="28" t="s">
        <v>14942</v>
      </c>
      <c r="B4511" s="1"/>
      <c r="F4511" s="224"/>
      <c r="G4511" s="224"/>
      <c r="H4511" s="224"/>
      <c r="I4511" s="224"/>
      <c r="J4511" s="224"/>
      <c r="K4511" s="224"/>
      <c r="L4511" s="224"/>
      <c r="M4511" s="133"/>
      <c r="V4511" s="3" t="s">
        <v>4522</v>
      </c>
      <c r="W4511" s="4">
        <v>9218</v>
      </c>
      <c r="AD4511"/>
      <c r="AE4511"/>
    </row>
    <row r="4512" spans="1:31" x14ac:dyDescent="0.25">
      <c r="A4512" s="28" t="s">
        <v>14943</v>
      </c>
      <c r="B4512" s="1"/>
      <c r="F4512" s="224"/>
      <c r="G4512" s="224"/>
      <c r="H4512" s="224"/>
      <c r="I4512" s="224"/>
      <c r="J4512" s="224"/>
      <c r="K4512" s="224"/>
      <c r="L4512" s="224"/>
      <c r="M4512" s="133"/>
      <c r="V4512" s="3" t="s">
        <v>4523</v>
      </c>
      <c r="W4512" s="4">
        <v>9220</v>
      </c>
      <c r="AD4512"/>
      <c r="AE4512"/>
    </row>
    <row r="4513" spans="1:31" x14ac:dyDescent="0.25">
      <c r="A4513" s="28" t="s">
        <v>14944</v>
      </c>
      <c r="B4513" s="1"/>
      <c r="F4513" s="224"/>
      <c r="G4513" s="224"/>
      <c r="H4513" s="224"/>
      <c r="I4513" s="224"/>
      <c r="J4513" s="224"/>
      <c r="K4513" s="224"/>
      <c r="L4513" s="224"/>
      <c r="M4513" s="133"/>
      <c r="V4513" s="3" t="s">
        <v>4524</v>
      </c>
      <c r="W4513" s="4">
        <v>9219</v>
      </c>
      <c r="AD4513"/>
      <c r="AE4513"/>
    </row>
    <row r="4514" spans="1:31" x14ac:dyDescent="0.25">
      <c r="A4514" s="28" t="s">
        <v>14945</v>
      </c>
      <c r="B4514" s="1"/>
      <c r="F4514" s="224"/>
      <c r="G4514" s="224"/>
      <c r="H4514" s="224"/>
      <c r="I4514" s="224"/>
      <c r="J4514" s="224"/>
      <c r="K4514" s="224"/>
      <c r="L4514" s="224"/>
      <c r="M4514" s="133"/>
      <c r="V4514" s="3" t="s">
        <v>4525</v>
      </c>
      <c r="W4514" s="4">
        <v>9219</v>
      </c>
      <c r="AD4514"/>
      <c r="AE4514"/>
    </row>
    <row r="4515" spans="1:31" x14ac:dyDescent="0.25">
      <c r="A4515" s="28" t="s">
        <v>14946</v>
      </c>
      <c r="B4515" s="1"/>
      <c r="F4515" s="224"/>
      <c r="G4515" s="224"/>
      <c r="H4515" s="224"/>
      <c r="I4515" s="224"/>
      <c r="J4515" s="224"/>
      <c r="K4515" s="224"/>
      <c r="L4515" s="224"/>
      <c r="M4515" s="133"/>
      <c r="V4515" s="3" t="s">
        <v>4526</v>
      </c>
      <c r="W4515" s="4">
        <v>9220</v>
      </c>
      <c r="AD4515"/>
      <c r="AE4515"/>
    </row>
    <row r="4516" spans="1:31" x14ac:dyDescent="0.25">
      <c r="A4516" s="28" t="s">
        <v>14947</v>
      </c>
      <c r="B4516" s="1"/>
      <c r="F4516" s="224"/>
      <c r="G4516" s="224"/>
      <c r="H4516" s="224"/>
      <c r="I4516" s="224"/>
      <c r="J4516" s="224"/>
      <c r="K4516" s="224"/>
      <c r="L4516" s="224"/>
      <c r="M4516" s="133"/>
      <c r="V4516" s="3" t="s">
        <v>4527</v>
      </c>
      <c r="W4516" s="4">
        <v>9220</v>
      </c>
      <c r="AD4516"/>
      <c r="AE4516"/>
    </row>
    <row r="4517" spans="1:31" x14ac:dyDescent="0.25">
      <c r="A4517" s="28" t="s">
        <v>14948</v>
      </c>
      <c r="B4517" s="1"/>
      <c r="F4517" s="224"/>
      <c r="G4517" s="224"/>
      <c r="H4517" s="224"/>
      <c r="I4517" s="224"/>
      <c r="J4517" s="224"/>
      <c r="K4517" s="224"/>
      <c r="L4517" s="224"/>
      <c r="M4517" s="133"/>
      <c r="V4517" s="3" t="s">
        <v>4528</v>
      </c>
      <c r="W4517" s="4">
        <v>9220</v>
      </c>
      <c r="AD4517"/>
      <c r="AE4517"/>
    </row>
    <row r="4518" spans="1:31" x14ac:dyDescent="0.25">
      <c r="A4518" s="28" t="s">
        <v>14949</v>
      </c>
      <c r="B4518" s="1"/>
      <c r="F4518" s="224"/>
      <c r="G4518" s="224"/>
      <c r="H4518" s="224"/>
      <c r="I4518" s="224"/>
      <c r="J4518" s="224"/>
      <c r="K4518" s="224"/>
      <c r="L4518" s="224"/>
      <c r="M4518" s="133"/>
      <c r="V4518" s="3" t="s">
        <v>4529</v>
      </c>
      <c r="W4518" s="4">
        <v>9220</v>
      </c>
      <c r="AD4518"/>
      <c r="AE4518"/>
    </row>
    <row r="4519" spans="1:31" x14ac:dyDescent="0.25">
      <c r="A4519" s="28" t="s">
        <v>14950</v>
      </c>
      <c r="B4519" s="1"/>
      <c r="F4519" s="224"/>
      <c r="G4519" s="224"/>
      <c r="H4519" s="224"/>
      <c r="I4519" s="224"/>
      <c r="J4519" s="224"/>
      <c r="K4519" s="224"/>
      <c r="L4519" s="224"/>
      <c r="M4519" s="133"/>
      <c r="V4519" s="3" t="s">
        <v>4530</v>
      </c>
      <c r="W4519" s="4">
        <v>9225</v>
      </c>
      <c r="AD4519"/>
      <c r="AE4519"/>
    </row>
    <row r="4520" spans="1:31" x14ac:dyDescent="0.25">
      <c r="A4520" s="28" t="s">
        <v>14951</v>
      </c>
      <c r="B4520" s="1"/>
      <c r="F4520" s="224"/>
      <c r="G4520" s="224"/>
      <c r="H4520" s="224"/>
      <c r="I4520" s="224"/>
      <c r="J4520" s="224"/>
      <c r="K4520" s="224"/>
      <c r="L4520" s="224"/>
      <c r="M4520" s="133"/>
      <c r="V4520" s="3" t="s">
        <v>4531</v>
      </c>
      <c r="W4520" s="4">
        <v>9225</v>
      </c>
      <c r="AD4520"/>
      <c r="AE4520"/>
    </row>
    <row r="4521" spans="1:31" x14ac:dyDescent="0.25">
      <c r="A4521" s="28" t="s">
        <v>14952</v>
      </c>
      <c r="B4521" s="1"/>
      <c r="F4521" s="224"/>
      <c r="G4521" s="224"/>
      <c r="H4521" s="224"/>
      <c r="I4521" s="224"/>
      <c r="J4521" s="224"/>
      <c r="K4521" s="224"/>
      <c r="L4521" s="224"/>
      <c r="M4521" s="133"/>
      <c r="V4521" s="3" t="s">
        <v>4532</v>
      </c>
      <c r="W4521" s="4">
        <v>9220</v>
      </c>
      <c r="AD4521"/>
      <c r="AE4521"/>
    </row>
    <row r="4522" spans="1:31" x14ac:dyDescent="0.25">
      <c r="A4522" s="28" t="s">
        <v>14953</v>
      </c>
      <c r="B4522" s="1"/>
      <c r="F4522" s="224"/>
      <c r="G4522" s="224"/>
      <c r="H4522" s="224"/>
      <c r="I4522" s="224"/>
      <c r="J4522" s="224"/>
      <c r="K4522" s="224"/>
      <c r="L4522" s="224"/>
      <c r="M4522" s="133"/>
      <c r="V4522" s="3" t="s">
        <v>4533</v>
      </c>
      <c r="W4522" s="4">
        <v>9219</v>
      </c>
      <c r="AD4522"/>
      <c r="AE4522"/>
    </row>
    <row r="4523" spans="1:31" x14ac:dyDescent="0.25">
      <c r="A4523" s="28" t="s">
        <v>14954</v>
      </c>
      <c r="B4523" s="1"/>
      <c r="F4523" s="224"/>
      <c r="G4523" s="224"/>
      <c r="H4523" s="224"/>
      <c r="I4523" s="224"/>
      <c r="J4523" s="224"/>
      <c r="K4523" s="224"/>
      <c r="L4523" s="224"/>
      <c r="M4523" s="133"/>
      <c r="V4523" s="3" t="s">
        <v>4534</v>
      </c>
      <c r="W4523" s="4">
        <v>9219</v>
      </c>
      <c r="AD4523"/>
      <c r="AE4523"/>
    </row>
    <row r="4524" spans="1:31" x14ac:dyDescent="0.25">
      <c r="A4524" s="28" t="s">
        <v>14955</v>
      </c>
      <c r="B4524" s="1"/>
      <c r="F4524" s="224"/>
      <c r="G4524" s="224"/>
      <c r="H4524" s="224"/>
      <c r="I4524" s="224"/>
      <c r="J4524" s="224"/>
      <c r="K4524" s="224"/>
      <c r="L4524" s="224"/>
      <c r="M4524" s="133"/>
      <c r="V4524" s="3" t="s">
        <v>4535</v>
      </c>
      <c r="W4524" s="4">
        <v>9219</v>
      </c>
      <c r="AD4524"/>
      <c r="AE4524"/>
    </row>
    <row r="4525" spans="1:31" x14ac:dyDescent="0.25">
      <c r="A4525" s="28" t="s">
        <v>14956</v>
      </c>
      <c r="B4525" s="1"/>
      <c r="F4525" s="224"/>
      <c r="G4525" s="224"/>
      <c r="H4525" s="224"/>
      <c r="I4525" s="224"/>
      <c r="J4525" s="224"/>
      <c r="K4525" s="224"/>
      <c r="L4525" s="224"/>
      <c r="M4525" s="133"/>
      <c r="V4525" s="3" t="s">
        <v>4536</v>
      </c>
      <c r="W4525" s="4">
        <v>9219</v>
      </c>
      <c r="AD4525"/>
      <c r="AE4525"/>
    </row>
    <row r="4526" spans="1:31" x14ac:dyDescent="0.25">
      <c r="A4526" s="28" t="s">
        <v>14957</v>
      </c>
      <c r="B4526" s="1"/>
      <c r="F4526" s="224"/>
      <c r="G4526" s="224"/>
      <c r="H4526" s="224"/>
      <c r="I4526" s="224"/>
      <c r="J4526" s="224"/>
      <c r="K4526" s="224"/>
      <c r="L4526" s="224"/>
      <c r="M4526" s="133"/>
      <c r="V4526" s="3" t="s">
        <v>4537</v>
      </c>
      <c r="W4526" s="4">
        <v>9219</v>
      </c>
      <c r="AD4526"/>
      <c r="AE4526"/>
    </row>
    <row r="4527" spans="1:31" x14ac:dyDescent="0.25">
      <c r="A4527" s="28" t="s">
        <v>14958</v>
      </c>
      <c r="B4527" s="1"/>
      <c r="F4527" s="224"/>
      <c r="G4527" s="224"/>
      <c r="H4527" s="224"/>
      <c r="I4527" s="224"/>
      <c r="J4527" s="224"/>
      <c r="K4527" s="224"/>
      <c r="L4527" s="224"/>
      <c r="M4527" s="133"/>
      <c r="V4527" s="3" t="s">
        <v>4538</v>
      </c>
      <c r="W4527" s="4">
        <v>9219</v>
      </c>
      <c r="AD4527"/>
      <c r="AE4527"/>
    </row>
    <row r="4528" spans="1:31" x14ac:dyDescent="0.25">
      <c r="A4528" s="28" t="s">
        <v>14959</v>
      </c>
      <c r="B4528" s="1"/>
      <c r="F4528" s="224"/>
      <c r="G4528" s="224"/>
      <c r="H4528" s="224"/>
      <c r="I4528" s="224"/>
      <c r="J4528" s="224"/>
      <c r="K4528" s="224"/>
      <c r="L4528" s="224"/>
      <c r="M4528" s="133"/>
      <c r="V4528" s="3" t="s">
        <v>4539</v>
      </c>
      <c r="W4528" s="4">
        <v>9219</v>
      </c>
      <c r="AD4528"/>
      <c r="AE4528"/>
    </row>
    <row r="4529" spans="1:31" x14ac:dyDescent="0.25">
      <c r="A4529" s="28" t="s">
        <v>14960</v>
      </c>
      <c r="B4529" s="1"/>
      <c r="F4529" s="224"/>
      <c r="G4529" s="224"/>
      <c r="H4529" s="224"/>
      <c r="I4529" s="224"/>
      <c r="J4529" s="224"/>
      <c r="K4529" s="224"/>
      <c r="L4529" s="224"/>
      <c r="M4529" s="133"/>
      <c r="V4529" s="3" t="s">
        <v>4540</v>
      </c>
      <c r="W4529" s="4">
        <v>9217</v>
      </c>
      <c r="AD4529"/>
      <c r="AE4529"/>
    </row>
    <row r="4530" spans="1:31" x14ac:dyDescent="0.25">
      <c r="A4530" s="28" t="s">
        <v>14961</v>
      </c>
      <c r="B4530" s="1"/>
      <c r="F4530" s="224"/>
      <c r="G4530" s="224"/>
      <c r="H4530" s="224"/>
      <c r="I4530" s="224"/>
      <c r="J4530" s="224"/>
      <c r="K4530" s="224"/>
      <c r="L4530" s="224"/>
      <c r="M4530" s="133"/>
      <c r="V4530" s="3" t="s">
        <v>4541</v>
      </c>
      <c r="W4530" s="4">
        <v>9217</v>
      </c>
      <c r="AD4530"/>
      <c r="AE4530"/>
    </row>
    <row r="4531" spans="1:31" x14ac:dyDescent="0.25">
      <c r="A4531" s="28" t="s">
        <v>14962</v>
      </c>
      <c r="B4531" s="1"/>
      <c r="F4531" s="224"/>
      <c r="G4531" s="224"/>
      <c r="H4531" s="224"/>
      <c r="I4531" s="224"/>
      <c r="J4531" s="224"/>
      <c r="K4531" s="224"/>
      <c r="L4531" s="224"/>
      <c r="M4531" s="133"/>
      <c r="V4531" s="3" t="s">
        <v>4542</v>
      </c>
      <c r="W4531" s="4">
        <v>9215</v>
      </c>
      <c r="AD4531"/>
      <c r="AE4531"/>
    </row>
    <row r="4532" spans="1:31" x14ac:dyDescent="0.25">
      <c r="A4532" s="28" t="s">
        <v>14963</v>
      </c>
      <c r="B4532" s="1"/>
      <c r="F4532" s="224"/>
      <c r="G4532" s="224"/>
      <c r="H4532" s="224"/>
      <c r="I4532" s="224"/>
      <c r="J4532" s="224"/>
      <c r="K4532" s="224"/>
      <c r="L4532" s="224"/>
      <c r="M4532" s="133"/>
      <c r="V4532" s="3" t="s">
        <v>4543</v>
      </c>
      <c r="W4532" s="4">
        <v>9216</v>
      </c>
      <c r="AD4532"/>
      <c r="AE4532"/>
    </row>
    <row r="4533" spans="1:31" x14ac:dyDescent="0.25">
      <c r="A4533" s="28" t="s">
        <v>14964</v>
      </c>
      <c r="B4533" s="1"/>
      <c r="F4533" s="224"/>
      <c r="G4533" s="224"/>
      <c r="H4533" s="224"/>
      <c r="I4533" s="224"/>
      <c r="J4533" s="224"/>
      <c r="K4533" s="224"/>
      <c r="L4533" s="224"/>
      <c r="M4533" s="133"/>
      <c r="V4533" s="3" t="s">
        <v>4544</v>
      </c>
      <c r="W4533" s="4">
        <v>9216</v>
      </c>
      <c r="AD4533"/>
      <c r="AE4533"/>
    </row>
    <row r="4534" spans="1:31" x14ac:dyDescent="0.25">
      <c r="A4534" s="28" t="s">
        <v>14965</v>
      </c>
      <c r="B4534" s="1"/>
      <c r="F4534" s="224"/>
      <c r="G4534" s="224"/>
      <c r="H4534" s="224"/>
      <c r="I4534" s="224"/>
      <c r="J4534" s="224"/>
      <c r="K4534" s="224"/>
      <c r="L4534" s="224"/>
      <c r="M4534" s="133"/>
      <c r="V4534" s="3" t="s">
        <v>4545</v>
      </c>
      <c r="W4534" s="4">
        <v>9216</v>
      </c>
      <c r="AD4534"/>
      <c r="AE4534"/>
    </row>
    <row r="4535" spans="1:31" x14ac:dyDescent="0.25">
      <c r="A4535" s="28" t="s">
        <v>14966</v>
      </c>
      <c r="B4535" s="1"/>
      <c r="F4535" s="224"/>
      <c r="G4535" s="224"/>
      <c r="H4535" s="224"/>
      <c r="I4535" s="224"/>
      <c r="J4535" s="224"/>
      <c r="K4535" s="224"/>
      <c r="L4535" s="224"/>
      <c r="M4535" s="133"/>
      <c r="V4535" s="3" t="s">
        <v>4546</v>
      </c>
      <c r="W4535" s="4">
        <v>9216</v>
      </c>
      <c r="AD4535"/>
      <c r="AE4535"/>
    </row>
    <row r="4536" spans="1:31" x14ac:dyDescent="0.25">
      <c r="A4536" s="28" t="s">
        <v>14967</v>
      </c>
      <c r="B4536" s="1"/>
      <c r="F4536" s="224"/>
      <c r="G4536" s="224"/>
      <c r="H4536" s="224"/>
      <c r="I4536" s="224"/>
      <c r="J4536" s="224"/>
      <c r="K4536" s="224"/>
      <c r="L4536" s="224"/>
      <c r="M4536" s="133"/>
      <c r="V4536" s="3" t="s">
        <v>4547</v>
      </c>
      <c r="W4536" s="4">
        <v>9216</v>
      </c>
      <c r="AD4536"/>
      <c r="AE4536"/>
    </row>
    <row r="4537" spans="1:31" x14ac:dyDescent="0.25">
      <c r="A4537" s="28" t="s">
        <v>14968</v>
      </c>
      <c r="B4537" s="1"/>
      <c r="F4537" s="224"/>
      <c r="G4537" s="224"/>
      <c r="H4537" s="224"/>
      <c r="I4537" s="224"/>
      <c r="J4537" s="224"/>
      <c r="K4537" s="224"/>
      <c r="L4537" s="224"/>
      <c r="M4537" s="133"/>
      <c r="V4537" s="3" t="s">
        <v>4548</v>
      </c>
      <c r="W4537" s="4">
        <v>9216</v>
      </c>
      <c r="AD4537"/>
      <c r="AE4537"/>
    </row>
    <row r="4538" spans="1:31" x14ac:dyDescent="0.25">
      <c r="A4538" s="28" t="s">
        <v>14969</v>
      </c>
      <c r="B4538" s="1"/>
      <c r="F4538" s="224"/>
      <c r="G4538" s="224"/>
      <c r="H4538" s="224"/>
      <c r="I4538" s="224"/>
      <c r="J4538" s="224"/>
      <c r="K4538" s="224"/>
      <c r="L4538" s="224"/>
      <c r="M4538" s="133"/>
      <c r="V4538" s="3" t="s">
        <v>4549</v>
      </c>
      <c r="W4538" s="4">
        <v>9214</v>
      </c>
      <c r="AD4538"/>
      <c r="AE4538"/>
    </row>
    <row r="4539" spans="1:31" x14ac:dyDescent="0.25">
      <c r="A4539" s="28" t="s">
        <v>14970</v>
      </c>
      <c r="B4539" s="1"/>
      <c r="F4539" s="224"/>
      <c r="G4539" s="224"/>
      <c r="H4539" s="224"/>
      <c r="I4539" s="224"/>
      <c r="J4539" s="224"/>
      <c r="K4539" s="224"/>
      <c r="L4539" s="224"/>
      <c r="M4539" s="133"/>
      <c r="V4539" s="3" t="s">
        <v>4550</v>
      </c>
      <c r="W4539" s="4">
        <v>9215</v>
      </c>
      <c r="AD4539"/>
      <c r="AE4539"/>
    </row>
    <row r="4540" spans="1:31" x14ac:dyDescent="0.25">
      <c r="A4540" s="28" t="s">
        <v>14971</v>
      </c>
      <c r="B4540" s="1"/>
      <c r="F4540" s="224"/>
      <c r="G4540" s="224"/>
      <c r="H4540" s="224"/>
      <c r="I4540" s="224"/>
      <c r="J4540" s="224"/>
      <c r="K4540" s="224"/>
      <c r="L4540" s="224"/>
      <c r="M4540" s="133"/>
      <c r="V4540" s="3" t="s">
        <v>4551</v>
      </c>
      <c r="W4540" s="4">
        <v>9216</v>
      </c>
      <c r="AD4540"/>
      <c r="AE4540"/>
    </row>
    <row r="4541" spans="1:31" x14ac:dyDescent="0.25">
      <c r="A4541" s="28" t="s">
        <v>14972</v>
      </c>
      <c r="B4541" s="1"/>
      <c r="F4541" s="224"/>
      <c r="G4541" s="224"/>
      <c r="H4541" s="224"/>
      <c r="I4541" s="224"/>
      <c r="J4541" s="224"/>
      <c r="K4541" s="224"/>
      <c r="L4541" s="224"/>
      <c r="M4541" s="133"/>
      <c r="V4541" s="3" t="s">
        <v>4552</v>
      </c>
      <c r="W4541" s="4">
        <v>9216</v>
      </c>
      <c r="AD4541"/>
      <c r="AE4541"/>
    </row>
    <row r="4542" spans="1:31" x14ac:dyDescent="0.25">
      <c r="A4542" s="28" t="s">
        <v>14973</v>
      </c>
      <c r="B4542" s="1"/>
      <c r="F4542" s="224"/>
      <c r="G4542" s="224"/>
      <c r="H4542" s="224"/>
      <c r="I4542" s="224"/>
      <c r="J4542" s="224"/>
      <c r="K4542" s="224"/>
      <c r="L4542" s="224"/>
      <c r="M4542" s="133"/>
      <c r="V4542" s="3" t="s">
        <v>4553</v>
      </c>
      <c r="W4542" s="4">
        <v>9216</v>
      </c>
      <c r="AD4542"/>
      <c r="AE4542"/>
    </row>
    <row r="4543" spans="1:31" x14ac:dyDescent="0.25">
      <c r="A4543" s="28" t="s">
        <v>14974</v>
      </c>
      <c r="B4543" s="1"/>
      <c r="F4543" s="224"/>
      <c r="G4543" s="224"/>
      <c r="H4543" s="224"/>
      <c r="I4543" s="224"/>
      <c r="J4543" s="224"/>
      <c r="K4543" s="224"/>
      <c r="L4543" s="224"/>
      <c r="M4543" s="133"/>
      <c r="V4543" s="3" t="s">
        <v>4554</v>
      </c>
      <c r="W4543" s="4">
        <v>9217</v>
      </c>
      <c r="AD4543"/>
      <c r="AE4543"/>
    </row>
    <row r="4544" spans="1:31" x14ac:dyDescent="0.25">
      <c r="A4544" s="28" t="s">
        <v>14975</v>
      </c>
      <c r="B4544" s="1"/>
      <c r="F4544" s="224"/>
      <c r="G4544" s="224"/>
      <c r="H4544" s="224"/>
      <c r="I4544" s="224"/>
      <c r="J4544" s="224"/>
      <c r="K4544" s="224"/>
      <c r="L4544" s="224"/>
      <c r="M4544" s="133"/>
      <c r="V4544" s="3" t="s">
        <v>4555</v>
      </c>
      <c r="W4544" s="4">
        <v>9217</v>
      </c>
      <c r="AD4544"/>
      <c r="AE4544"/>
    </row>
    <row r="4545" spans="1:31" x14ac:dyDescent="0.25">
      <c r="A4545" s="28" t="s">
        <v>14976</v>
      </c>
      <c r="B4545" s="1"/>
      <c r="F4545" s="224"/>
      <c r="G4545" s="224"/>
      <c r="H4545" s="224"/>
      <c r="I4545" s="224"/>
      <c r="J4545" s="224"/>
      <c r="K4545" s="224"/>
      <c r="L4545" s="224"/>
      <c r="M4545" s="133"/>
      <c r="V4545" s="3" t="s">
        <v>4556</v>
      </c>
      <c r="W4545" s="4">
        <v>9217</v>
      </c>
      <c r="AD4545"/>
      <c r="AE4545"/>
    </row>
    <row r="4546" spans="1:31" x14ac:dyDescent="0.25">
      <c r="A4546" s="28" t="s">
        <v>14977</v>
      </c>
      <c r="B4546" s="1"/>
      <c r="F4546" s="224"/>
      <c r="G4546" s="224"/>
      <c r="H4546" s="224"/>
      <c r="I4546" s="224"/>
      <c r="J4546" s="224"/>
      <c r="K4546" s="224"/>
      <c r="L4546" s="224"/>
      <c r="M4546" s="133"/>
      <c r="V4546" s="3" t="s">
        <v>4557</v>
      </c>
      <c r="W4546" s="4">
        <v>9217</v>
      </c>
      <c r="AD4546"/>
      <c r="AE4546"/>
    </row>
    <row r="4547" spans="1:31" x14ac:dyDescent="0.25">
      <c r="A4547" s="28" t="s">
        <v>14978</v>
      </c>
      <c r="B4547" s="1"/>
      <c r="F4547" s="224"/>
      <c r="G4547" s="224"/>
      <c r="H4547" s="224"/>
      <c r="I4547" s="224"/>
      <c r="J4547" s="224"/>
      <c r="K4547" s="224"/>
      <c r="L4547" s="224"/>
      <c r="M4547" s="133"/>
      <c r="V4547" s="3" t="s">
        <v>4558</v>
      </c>
      <c r="W4547" s="4">
        <v>9218</v>
      </c>
      <c r="AD4547"/>
      <c r="AE4547"/>
    </row>
    <row r="4548" spans="1:31" x14ac:dyDescent="0.25">
      <c r="A4548" s="28" t="s">
        <v>14979</v>
      </c>
      <c r="B4548" s="1"/>
      <c r="F4548" s="224"/>
      <c r="G4548" s="224"/>
      <c r="H4548" s="224"/>
      <c r="I4548" s="224"/>
      <c r="J4548" s="224"/>
      <c r="K4548" s="224"/>
      <c r="L4548" s="224"/>
      <c r="M4548" s="133"/>
      <c r="V4548" s="3" t="s">
        <v>4559</v>
      </c>
      <c r="W4548" s="4">
        <v>9217</v>
      </c>
      <c r="AD4548"/>
      <c r="AE4548"/>
    </row>
    <row r="4549" spans="1:31" x14ac:dyDescent="0.25">
      <c r="A4549" s="28" t="s">
        <v>14980</v>
      </c>
      <c r="B4549" s="1"/>
      <c r="F4549" s="224"/>
      <c r="G4549" s="224"/>
      <c r="H4549" s="224"/>
      <c r="I4549" s="224"/>
      <c r="J4549" s="224"/>
      <c r="K4549" s="224"/>
      <c r="L4549" s="224"/>
      <c r="M4549" s="133"/>
      <c r="V4549" s="3" t="s">
        <v>4560</v>
      </c>
      <c r="W4549" s="4">
        <v>9217</v>
      </c>
      <c r="AD4549"/>
      <c r="AE4549"/>
    </row>
    <row r="4550" spans="1:31" x14ac:dyDescent="0.25">
      <c r="A4550" s="28" t="s">
        <v>14981</v>
      </c>
      <c r="B4550" s="1"/>
      <c r="F4550" s="224"/>
      <c r="G4550" s="224"/>
      <c r="H4550" s="224"/>
      <c r="I4550" s="224"/>
      <c r="J4550" s="224"/>
      <c r="K4550" s="224"/>
      <c r="L4550" s="224"/>
      <c r="M4550" s="133"/>
      <c r="V4550" s="3" t="s">
        <v>4561</v>
      </c>
      <c r="W4550" s="4">
        <v>9218</v>
      </c>
      <c r="AD4550"/>
      <c r="AE4550"/>
    </row>
    <row r="4551" spans="1:31" x14ac:dyDescent="0.25">
      <c r="A4551" s="28" t="s">
        <v>14982</v>
      </c>
      <c r="B4551" s="1"/>
      <c r="F4551" s="224"/>
      <c r="G4551" s="224"/>
      <c r="H4551" s="224"/>
      <c r="I4551" s="224"/>
      <c r="J4551" s="224"/>
      <c r="K4551" s="224"/>
      <c r="L4551" s="224"/>
      <c r="M4551" s="133"/>
      <c r="V4551" s="3" t="s">
        <v>4562</v>
      </c>
      <c r="W4551" s="4">
        <v>9218</v>
      </c>
      <c r="AD4551"/>
      <c r="AE4551"/>
    </row>
    <row r="4552" spans="1:31" x14ac:dyDescent="0.25">
      <c r="A4552" s="28" t="s">
        <v>14983</v>
      </c>
      <c r="B4552" s="1"/>
      <c r="F4552" s="224"/>
      <c r="G4552" s="224"/>
      <c r="H4552" s="224"/>
      <c r="I4552" s="224"/>
      <c r="J4552" s="224"/>
      <c r="K4552" s="224"/>
      <c r="L4552" s="224"/>
      <c r="M4552" s="133"/>
      <c r="V4552" s="3" t="s">
        <v>4563</v>
      </c>
      <c r="W4552" s="4">
        <v>9220</v>
      </c>
      <c r="AD4552"/>
      <c r="AE4552"/>
    </row>
    <row r="4553" spans="1:31" x14ac:dyDescent="0.25">
      <c r="A4553" s="28" t="s">
        <v>14984</v>
      </c>
      <c r="B4553" s="1"/>
      <c r="F4553" s="224"/>
      <c r="G4553" s="224"/>
      <c r="H4553" s="224"/>
      <c r="I4553" s="224"/>
      <c r="J4553" s="224"/>
      <c r="K4553" s="224"/>
      <c r="L4553" s="224"/>
      <c r="M4553" s="133"/>
      <c r="V4553" s="3" t="s">
        <v>4564</v>
      </c>
      <c r="W4553" s="4">
        <v>9220</v>
      </c>
      <c r="AD4553"/>
      <c r="AE4553"/>
    </row>
    <row r="4554" spans="1:31" x14ac:dyDescent="0.25">
      <c r="A4554" s="28" t="s">
        <v>14985</v>
      </c>
      <c r="B4554" s="1"/>
      <c r="F4554" s="224"/>
      <c r="G4554" s="224"/>
      <c r="H4554" s="224"/>
      <c r="I4554" s="224"/>
      <c r="J4554" s="224"/>
      <c r="K4554" s="224"/>
      <c r="L4554" s="224"/>
      <c r="M4554" s="133"/>
      <c r="V4554" s="3" t="s">
        <v>4565</v>
      </c>
      <c r="W4554" s="4">
        <v>9220</v>
      </c>
      <c r="AD4554"/>
      <c r="AE4554"/>
    </row>
    <row r="4555" spans="1:31" x14ac:dyDescent="0.25">
      <c r="A4555" s="28" t="s">
        <v>14986</v>
      </c>
      <c r="B4555" s="1"/>
      <c r="F4555" s="224"/>
      <c r="G4555" s="224"/>
      <c r="H4555" s="224"/>
      <c r="I4555" s="224"/>
      <c r="J4555" s="224"/>
      <c r="K4555" s="224"/>
      <c r="L4555" s="224"/>
      <c r="M4555" s="133"/>
      <c r="V4555" s="3" t="s">
        <v>4566</v>
      </c>
      <c r="W4555" s="4">
        <v>9220</v>
      </c>
      <c r="AD4555"/>
      <c r="AE4555"/>
    </row>
    <row r="4556" spans="1:31" x14ac:dyDescent="0.25">
      <c r="A4556" s="28" t="s">
        <v>14987</v>
      </c>
      <c r="B4556" s="1"/>
      <c r="F4556" s="224"/>
      <c r="G4556" s="224"/>
      <c r="H4556" s="224"/>
      <c r="I4556" s="224"/>
      <c r="J4556" s="224"/>
      <c r="K4556" s="224"/>
      <c r="L4556" s="224"/>
      <c r="M4556" s="133"/>
      <c r="V4556" s="3" t="s">
        <v>4567</v>
      </c>
      <c r="W4556" s="4">
        <v>9218</v>
      </c>
      <c r="AD4556"/>
      <c r="AE4556"/>
    </row>
    <row r="4557" spans="1:31" x14ac:dyDescent="0.25">
      <c r="A4557" s="28" t="s">
        <v>14988</v>
      </c>
      <c r="B4557" s="1"/>
      <c r="F4557" s="224"/>
      <c r="G4557" s="224"/>
      <c r="H4557" s="224"/>
      <c r="I4557" s="224"/>
      <c r="J4557" s="224"/>
      <c r="K4557" s="224"/>
      <c r="L4557" s="224"/>
      <c r="M4557" s="133"/>
      <c r="V4557" s="3" t="s">
        <v>4568</v>
      </c>
      <c r="W4557" s="4">
        <v>9220</v>
      </c>
      <c r="AD4557"/>
      <c r="AE4557"/>
    </row>
    <row r="4558" spans="1:31" x14ac:dyDescent="0.25">
      <c r="A4558" s="28" t="s">
        <v>14989</v>
      </c>
      <c r="B4558" s="1"/>
      <c r="F4558" s="224"/>
      <c r="G4558" s="224"/>
      <c r="H4558" s="224"/>
      <c r="I4558" s="224"/>
      <c r="J4558" s="224"/>
      <c r="K4558" s="224"/>
      <c r="L4558" s="224"/>
      <c r="M4558" s="133"/>
      <c r="V4558" s="3" t="s">
        <v>4569</v>
      </c>
      <c r="W4558" s="4">
        <v>9220</v>
      </c>
      <c r="AD4558"/>
      <c r="AE4558"/>
    </row>
    <row r="4559" spans="1:31" x14ac:dyDescent="0.25">
      <c r="A4559" s="28" t="s">
        <v>14990</v>
      </c>
      <c r="B4559" s="1"/>
      <c r="F4559" s="224"/>
      <c r="G4559" s="224"/>
      <c r="H4559" s="224"/>
      <c r="I4559" s="224"/>
      <c r="J4559" s="224"/>
      <c r="K4559" s="224"/>
      <c r="L4559" s="224"/>
      <c r="M4559" s="133"/>
      <c r="V4559" s="3" t="s">
        <v>4570</v>
      </c>
      <c r="W4559" s="4">
        <v>9221</v>
      </c>
      <c r="AD4559"/>
      <c r="AE4559"/>
    </row>
    <row r="4560" spans="1:31" x14ac:dyDescent="0.25">
      <c r="A4560" s="28" t="s">
        <v>14991</v>
      </c>
      <c r="B4560" s="1"/>
      <c r="F4560" s="224"/>
      <c r="G4560" s="224"/>
      <c r="H4560" s="224"/>
      <c r="I4560" s="224"/>
      <c r="J4560" s="224"/>
      <c r="K4560" s="224"/>
      <c r="L4560" s="224"/>
      <c r="M4560" s="133"/>
      <c r="V4560" s="3" t="s">
        <v>4571</v>
      </c>
      <c r="W4560" s="4">
        <v>9222</v>
      </c>
      <c r="AD4560"/>
      <c r="AE4560"/>
    </row>
    <row r="4561" spans="1:31" x14ac:dyDescent="0.25">
      <c r="A4561" s="28" t="s">
        <v>14992</v>
      </c>
      <c r="B4561" s="1"/>
      <c r="F4561" s="224"/>
      <c r="G4561" s="224"/>
      <c r="H4561" s="224"/>
      <c r="I4561" s="224"/>
      <c r="J4561" s="224"/>
      <c r="K4561" s="224"/>
      <c r="L4561" s="224"/>
      <c r="M4561" s="133"/>
      <c r="V4561" s="3" t="s">
        <v>4572</v>
      </c>
      <c r="W4561" s="4">
        <v>9222</v>
      </c>
      <c r="AD4561"/>
      <c r="AE4561"/>
    </row>
    <row r="4562" spans="1:31" x14ac:dyDescent="0.25">
      <c r="A4562" s="28" t="s">
        <v>14993</v>
      </c>
      <c r="B4562" s="1"/>
      <c r="F4562" s="224"/>
      <c r="G4562" s="224"/>
      <c r="H4562" s="224"/>
      <c r="I4562" s="224"/>
      <c r="J4562" s="224"/>
      <c r="K4562" s="224"/>
      <c r="L4562" s="224"/>
      <c r="M4562" s="133"/>
      <c r="V4562" s="3" t="s">
        <v>4573</v>
      </c>
      <c r="W4562" s="4">
        <v>9222</v>
      </c>
      <c r="AD4562"/>
      <c r="AE4562"/>
    </row>
    <row r="4563" spans="1:31" x14ac:dyDescent="0.25">
      <c r="A4563" s="28" t="s">
        <v>14994</v>
      </c>
      <c r="B4563" s="1"/>
      <c r="F4563" s="224"/>
      <c r="G4563" s="224"/>
      <c r="H4563" s="224"/>
      <c r="I4563" s="224"/>
      <c r="J4563" s="224"/>
      <c r="K4563" s="224"/>
      <c r="L4563" s="224"/>
      <c r="M4563" s="133"/>
      <c r="V4563" s="3" t="s">
        <v>4574</v>
      </c>
      <c r="W4563" s="4">
        <v>9222</v>
      </c>
      <c r="AD4563"/>
      <c r="AE4563"/>
    </row>
    <row r="4564" spans="1:31" x14ac:dyDescent="0.25">
      <c r="A4564" s="28" t="s">
        <v>14995</v>
      </c>
      <c r="B4564" s="1"/>
      <c r="F4564" s="224"/>
      <c r="G4564" s="224"/>
      <c r="H4564" s="224"/>
      <c r="I4564" s="224"/>
      <c r="J4564" s="224"/>
      <c r="K4564" s="224"/>
      <c r="L4564" s="224"/>
      <c r="M4564" s="133"/>
      <c r="V4564" s="3" t="s">
        <v>4575</v>
      </c>
      <c r="W4564" s="4">
        <v>9223</v>
      </c>
      <c r="AD4564"/>
      <c r="AE4564"/>
    </row>
    <row r="4565" spans="1:31" x14ac:dyDescent="0.25">
      <c r="A4565" s="28" t="s">
        <v>14996</v>
      </c>
      <c r="B4565" s="1"/>
      <c r="F4565" s="224"/>
      <c r="G4565" s="224"/>
      <c r="H4565" s="224"/>
      <c r="I4565" s="224"/>
      <c r="J4565" s="224"/>
      <c r="K4565" s="224"/>
      <c r="L4565" s="224"/>
      <c r="M4565" s="133"/>
      <c r="V4565" s="3" t="s">
        <v>4576</v>
      </c>
      <c r="W4565" s="4">
        <v>9223</v>
      </c>
      <c r="AD4565"/>
      <c r="AE4565"/>
    </row>
    <row r="4566" spans="1:31" x14ac:dyDescent="0.25">
      <c r="A4566" s="28" t="s">
        <v>14997</v>
      </c>
      <c r="B4566" s="1"/>
      <c r="F4566" s="224"/>
      <c r="G4566" s="224"/>
      <c r="H4566" s="224"/>
      <c r="I4566" s="224"/>
      <c r="J4566" s="224"/>
      <c r="K4566" s="224"/>
      <c r="L4566" s="224"/>
      <c r="M4566" s="133"/>
      <c r="V4566" s="3" t="s">
        <v>4577</v>
      </c>
      <c r="W4566" s="4">
        <v>9221</v>
      </c>
      <c r="AD4566"/>
      <c r="AE4566"/>
    </row>
    <row r="4567" spans="1:31" x14ac:dyDescent="0.25">
      <c r="A4567" s="28" t="s">
        <v>14998</v>
      </c>
      <c r="B4567" s="1"/>
      <c r="F4567" s="224"/>
      <c r="G4567" s="224"/>
      <c r="H4567" s="224"/>
      <c r="I4567" s="224"/>
      <c r="J4567" s="224"/>
      <c r="K4567" s="224"/>
      <c r="L4567" s="224"/>
      <c r="M4567" s="133"/>
      <c r="V4567" s="3" t="s">
        <v>4578</v>
      </c>
      <c r="W4567" s="4">
        <v>9221</v>
      </c>
      <c r="AD4567"/>
      <c r="AE4567"/>
    </row>
    <row r="4568" spans="1:31" x14ac:dyDescent="0.25">
      <c r="A4568" s="28" t="s">
        <v>14999</v>
      </c>
      <c r="B4568" s="1"/>
      <c r="F4568" s="224"/>
      <c r="G4568" s="224"/>
      <c r="H4568" s="224"/>
      <c r="I4568" s="224"/>
      <c r="J4568" s="224"/>
      <c r="K4568" s="224"/>
      <c r="L4568" s="224"/>
      <c r="M4568" s="133"/>
      <c r="V4568" s="3" t="s">
        <v>4579</v>
      </c>
      <c r="W4568" s="4">
        <v>9221</v>
      </c>
      <c r="AD4568"/>
      <c r="AE4568"/>
    </row>
    <row r="4569" spans="1:31" x14ac:dyDescent="0.25">
      <c r="A4569" s="28" t="s">
        <v>15000</v>
      </c>
      <c r="B4569" s="1"/>
      <c r="F4569" s="224"/>
      <c r="G4569" s="224"/>
      <c r="H4569" s="224"/>
      <c r="I4569" s="224"/>
      <c r="J4569" s="224"/>
      <c r="K4569" s="224"/>
      <c r="L4569" s="224"/>
      <c r="M4569" s="133"/>
      <c r="V4569" s="3" t="s">
        <v>4580</v>
      </c>
      <c r="W4569" s="4">
        <v>9221</v>
      </c>
      <c r="AD4569"/>
      <c r="AE4569"/>
    </row>
    <row r="4570" spans="1:31" x14ac:dyDescent="0.25">
      <c r="A4570" s="28" t="s">
        <v>15001</v>
      </c>
      <c r="B4570" s="1"/>
      <c r="F4570" s="224"/>
      <c r="G4570" s="224"/>
      <c r="H4570" s="224"/>
      <c r="I4570" s="224"/>
      <c r="J4570" s="224"/>
      <c r="K4570" s="224"/>
      <c r="L4570" s="224"/>
      <c r="M4570" s="133"/>
      <c r="V4570" s="3" t="s">
        <v>4581</v>
      </c>
      <c r="W4570" s="4">
        <v>9221</v>
      </c>
      <c r="AD4570"/>
      <c r="AE4570"/>
    </row>
    <row r="4571" spans="1:31" x14ac:dyDescent="0.25">
      <c r="A4571" s="28" t="s">
        <v>15002</v>
      </c>
      <c r="B4571" s="1"/>
      <c r="F4571" s="224"/>
      <c r="G4571" s="224"/>
      <c r="H4571" s="224"/>
      <c r="I4571" s="224"/>
      <c r="J4571" s="224"/>
      <c r="K4571" s="224"/>
      <c r="L4571" s="224"/>
      <c r="M4571" s="133"/>
      <c r="V4571" s="3" t="s">
        <v>4582</v>
      </c>
      <c r="W4571" s="4">
        <v>9222</v>
      </c>
      <c r="AD4571"/>
      <c r="AE4571"/>
    </row>
    <row r="4572" spans="1:31" x14ac:dyDescent="0.25">
      <c r="A4572" s="28" t="s">
        <v>15003</v>
      </c>
      <c r="B4572" s="1"/>
      <c r="F4572" s="224"/>
      <c r="G4572" s="224"/>
      <c r="H4572" s="224"/>
      <c r="I4572" s="224"/>
      <c r="J4572" s="224"/>
      <c r="K4572" s="224"/>
      <c r="L4572" s="224"/>
      <c r="M4572" s="133"/>
      <c r="V4572" s="3" t="s">
        <v>4583</v>
      </c>
      <c r="W4572" s="4">
        <v>9222</v>
      </c>
      <c r="AD4572"/>
      <c r="AE4572"/>
    </row>
    <row r="4573" spans="1:31" x14ac:dyDescent="0.25">
      <c r="A4573" s="28" t="s">
        <v>15004</v>
      </c>
      <c r="B4573" s="1"/>
      <c r="F4573" s="224"/>
      <c r="G4573" s="224"/>
      <c r="H4573" s="224"/>
      <c r="I4573" s="224"/>
      <c r="J4573" s="224"/>
      <c r="K4573" s="224"/>
      <c r="L4573" s="224"/>
      <c r="M4573" s="133"/>
      <c r="V4573" s="3" t="s">
        <v>4584</v>
      </c>
      <c r="W4573" s="4">
        <v>9223</v>
      </c>
      <c r="AD4573"/>
      <c r="AE4573"/>
    </row>
    <row r="4574" spans="1:31" x14ac:dyDescent="0.25">
      <c r="A4574" s="28" t="s">
        <v>15005</v>
      </c>
      <c r="B4574" s="1"/>
      <c r="F4574" s="224"/>
      <c r="G4574" s="224"/>
      <c r="H4574" s="224"/>
      <c r="I4574" s="224"/>
      <c r="J4574" s="224"/>
      <c r="K4574" s="224"/>
      <c r="L4574" s="224"/>
      <c r="M4574" s="133"/>
      <c r="V4574" s="3" t="s">
        <v>4585</v>
      </c>
      <c r="W4574" s="4">
        <v>9224</v>
      </c>
      <c r="AD4574"/>
      <c r="AE4574"/>
    </row>
    <row r="4575" spans="1:31" x14ac:dyDescent="0.25">
      <c r="A4575" s="28" t="s">
        <v>15006</v>
      </c>
      <c r="B4575" s="1"/>
      <c r="F4575" s="224"/>
      <c r="G4575" s="224"/>
      <c r="H4575" s="224"/>
      <c r="I4575" s="224"/>
      <c r="J4575" s="224"/>
      <c r="K4575" s="224"/>
      <c r="L4575" s="224"/>
      <c r="M4575" s="133"/>
      <c r="V4575" s="3" t="s">
        <v>4586</v>
      </c>
      <c r="W4575" s="4">
        <v>9224</v>
      </c>
      <c r="AD4575"/>
      <c r="AE4575"/>
    </row>
    <row r="4576" spans="1:31" x14ac:dyDescent="0.25">
      <c r="A4576" s="28" t="s">
        <v>15007</v>
      </c>
      <c r="B4576" s="1"/>
      <c r="F4576" s="224"/>
      <c r="G4576" s="224"/>
      <c r="H4576" s="224"/>
      <c r="I4576" s="224"/>
      <c r="J4576" s="224"/>
      <c r="K4576" s="224"/>
      <c r="L4576" s="224"/>
      <c r="M4576" s="133"/>
      <c r="V4576" s="3" t="s">
        <v>4587</v>
      </c>
      <c r="W4576" s="4">
        <v>9224</v>
      </c>
      <c r="AD4576"/>
      <c r="AE4576"/>
    </row>
    <row r="4577" spans="1:31" x14ac:dyDescent="0.25">
      <c r="A4577" s="28" t="s">
        <v>15008</v>
      </c>
      <c r="B4577" s="1"/>
      <c r="F4577" s="224"/>
      <c r="G4577" s="224"/>
      <c r="H4577" s="224"/>
      <c r="I4577" s="224"/>
      <c r="J4577" s="224"/>
      <c r="K4577" s="224"/>
      <c r="L4577" s="224"/>
      <c r="M4577" s="133"/>
      <c r="V4577" s="3" t="s">
        <v>4588</v>
      </c>
      <c r="W4577" s="4">
        <v>9226</v>
      </c>
      <c r="AD4577"/>
      <c r="AE4577"/>
    </row>
    <row r="4578" spans="1:31" x14ac:dyDescent="0.25">
      <c r="A4578" s="28" t="s">
        <v>15009</v>
      </c>
      <c r="B4578" s="1"/>
      <c r="F4578" s="224"/>
      <c r="G4578" s="224"/>
      <c r="H4578" s="224"/>
      <c r="I4578" s="224"/>
      <c r="J4578" s="224"/>
      <c r="K4578" s="224"/>
      <c r="L4578" s="224"/>
      <c r="M4578" s="133"/>
      <c r="V4578" s="3" t="s">
        <v>4589</v>
      </c>
      <c r="W4578" s="4">
        <v>9226</v>
      </c>
      <c r="AD4578"/>
      <c r="AE4578"/>
    </row>
    <row r="4579" spans="1:31" x14ac:dyDescent="0.25">
      <c r="A4579" s="28" t="s">
        <v>15010</v>
      </c>
      <c r="B4579" s="1"/>
      <c r="F4579" s="224"/>
      <c r="G4579" s="224"/>
      <c r="H4579" s="224"/>
      <c r="I4579" s="224"/>
      <c r="J4579" s="224"/>
      <c r="K4579" s="224"/>
      <c r="L4579" s="224"/>
      <c r="M4579" s="133"/>
      <c r="V4579" s="3" t="s">
        <v>4590</v>
      </c>
      <c r="W4579" s="4">
        <v>9226</v>
      </c>
      <c r="AD4579"/>
      <c r="AE4579"/>
    </row>
    <row r="4580" spans="1:31" x14ac:dyDescent="0.25">
      <c r="A4580" s="28" t="s">
        <v>15011</v>
      </c>
      <c r="B4580" s="1"/>
      <c r="F4580" s="224"/>
      <c r="G4580" s="224"/>
      <c r="H4580" s="224"/>
      <c r="I4580" s="224"/>
      <c r="J4580" s="224"/>
      <c r="K4580" s="224"/>
      <c r="L4580" s="224"/>
      <c r="M4580" s="133"/>
      <c r="V4580" s="3" t="s">
        <v>4591</v>
      </c>
      <c r="W4580" s="4">
        <v>9228</v>
      </c>
      <c r="AD4580"/>
      <c r="AE4580"/>
    </row>
    <row r="4581" spans="1:31" x14ac:dyDescent="0.25">
      <c r="A4581" s="28" t="s">
        <v>15012</v>
      </c>
      <c r="B4581" s="1"/>
      <c r="F4581" s="224"/>
      <c r="G4581" s="224"/>
      <c r="H4581" s="224"/>
      <c r="I4581" s="224"/>
      <c r="J4581" s="224"/>
      <c r="K4581" s="224"/>
      <c r="L4581" s="224"/>
      <c r="M4581" s="133"/>
      <c r="V4581" s="3" t="s">
        <v>4592</v>
      </c>
      <c r="W4581" s="4">
        <v>9228</v>
      </c>
      <c r="AD4581"/>
      <c r="AE4581"/>
    </row>
    <row r="4582" spans="1:31" x14ac:dyDescent="0.25">
      <c r="A4582" s="28" t="s">
        <v>15013</v>
      </c>
      <c r="B4582" s="1"/>
      <c r="F4582" s="224"/>
      <c r="G4582" s="224"/>
      <c r="H4582" s="224"/>
      <c r="I4582" s="224"/>
      <c r="J4582" s="224"/>
      <c r="K4582" s="224"/>
      <c r="L4582" s="224"/>
      <c r="M4582" s="133"/>
      <c r="V4582" s="3" t="s">
        <v>4593</v>
      </c>
      <c r="W4582" s="4">
        <v>9228</v>
      </c>
      <c r="AD4582"/>
      <c r="AE4582"/>
    </row>
    <row r="4583" spans="1:31" x14ac:dyDescent="0.25">
      <c r="A4583" s="28" t="s">
        <v>15014</v>
      </c>
      <c r="B4583" s="1"/>
      <c r="F4583" s="224"/>
      <c r="G4583" s="224"/>
      <c r="H4583" s="224"/>
      <c r="I4583" s="224"/>
      <c r="J4583" s="224"/>
      <c r="K4583" s="224"/>
      <c r="L4583" s="224"/>
      <c r="M4583" s="133"/>
      <c r="V4583" s="3" t="s">
        <v>4594</v>
      </c>
      <c r="W4583" s="4">
        <v>9228</v>
      </c>
      <c r="AD4583"/>
      <c r="AE4583"/>
    </row>
    <row r="4584" spans="1:31" x14ac:dyDescent="0.25">
      <c r="A4584" s="28" t="s">
        <v>15015</v>
      </c>
      <c r="B4584" s="1"/>
      <c r="F4584" s="224"/>
      <c r="G4584" s="224"/>
      <c r="H4584" s="224"/>
      <c r="I4584" s="224"/>
      <c r="J4584" s="224"/>
      <c r="K4584" s="224"/>
      <c r="L4584" s="224"/>
      <c r="M4584" s="133"/>
      <c r="V4584" s="3" t="s">
        <v>4595</v>
      </c>
      <c r="W4584" s="4">
        <v>9229</v>
      </c>
      <c r="AD4584"/>
      <c r="AE4584"/>
    </row>
    <row r="4585" spans="1:31" x14ac:dyDescent="0.25">
      <c r="A4585" s="28" t="s">
        <v>15016</v>
      </c>
      <c r="B4585" s="1"/>
      <c r="F4585" s="224"/>
      <c r="G4585" s="224"/>
      <c r="H4585" s="224"/>
      <c r="I4585" s="224"/>
      <c r="J4585" s="224"/>
      <c r="K4585" s="224"/>
      <c r="L4585" s="224"/>
      <c r="M4585" s="133"/>
      <c r="V4585" s="3" t="s">
        <v>4596</v>
      </c>
      <c r="W4585" s="4">
        <v>9229</v>
      </c>
      <c r="AD4585"/>
      <c r="AE4585"/>
    </row>
    <row r="4586" spans="1:31" x14ac:dyDescent="0.25">
      <c r="A4586" s="28" t="s">
        <v>15017</v>
      </c>
      <c r="B4586" s="1"/>
      <c r="F4586" s="224"/>
      <c r="G4586" s="224"/>
      <c r="H4586" s="224"/>
      <c r="I4586" s="224"/>
      <c r="J4586" s="224"/>
      <c r="K4586" s="224"/>
      <c r="L4586" s="224"/>
      <c r="M4586" s="133"/>
      <c r="V4586" s="3" t="s">
        <v>4597</v>
      </c>
      <c r="W4586" s="4">
        <v>9229</v>
      </c>
      <c r="AD4586"/>
      <c r="AE4586"/>
    </row>
    <row r="4587" spans="1:31" x14ac:dyDescent="0.25">
      <c r="A4587" s="28" t="s">
        <v>15018</v>
      </c>
      <c r="B4587" s="1"/>
      <c r="F4587" s="224"/>
      <c r="G4587" s="224"/>
      <c r="H4587" s="224"/>
      <c r="I4587" s="224"/>
      <c r="J4587" s="224"/>
      <c r="K4587" s="224"/>
      <c r="L4587" s="224"/>
      <c r="M4587" s="133"/>
      <c r="V4587" s="3" t="s">
        <v>4598</v>
      </c>
      <c r="W4587" s="4">
        <v>9229</v>
      </c>
      <c r="AD4587"/>
      <c r="AE4587"/>
    </row>
    <row r="4588" spans="1:31" x14ac:dyDescent="0.25">
      <c r="A4588" s="28" t="s">
        <v>15019</v>
      </c>
      <c r="B4588" s="1"/>
      <c r="F4588" s="224"/>
      <c r="G4588" s="224"/>
      <c r="H4588" s="224"/>
      <c r="I4588" s="224"/>
      <c r="J4588" s="224"/>
      <c r="K4588" s="224"/>
      <c r="L4588" s="224"/>
      <c r="M4588" s="133"/>
      <c r="V4588" s="3" t="s">
        <v>4599</v>
      </c>
      <c r="W4588" s="4">
        <v>9229</v>
      </c>
      <c r="AD4588"/>
      <c r="AE4588"/>
    </row>
    <row r="4589" spans="1:31" x14ac:dyDescent="0.25">
      <c r="A4589" s="28" t="s">
        <v>15020</v>
      </c>
      <c r="B4589" s="1"/>
      <c r="F4589" s="224"/>
      <c r="G4589" s="224"/>
      <c r="H4589" s="224"/>
      <c r="I4589" s="224"/>
      <c r="J4589" s="224"/>
      <c r="K4589" s="224"/>
      <c r="L4589" s="224"/>
      <c r="M4589" s="133"/>
      <c r="V4589" s="3" t="s">
        <v>4600</v>
      </c>
      <c r="W4589" s="4">
        <v>9228</v>
      </c>
      <c r="AD4589"/>
      <c r="AE4589"/>
    </row>
    <row r="4590" spans="1:31" x14ac:dyDescent="0.25">
      <c r="A4590" s="28" t="s">
        <v>15021</v>
      </c>
      <c r="B4590" s="1"/>
      <c r="F4590" s="224"/>
      <c r="G4590" s="224"/>
      <c r="H4590" s="224"/>
      <c r="I4590" s="224"/>
      <c r="J4590" s="224"/>
      <c r="K4590" s="224"/>
      <c r="L4590" s="224"/>
      <c r="M4590" s="133"/>
      <c r="V4590" s="3" t="s">
        <v>4601</v>
      </c>
      <c r="W4590" s="4">
        <v>9228</v>
      </c>
      <c r="AD4590"/>
      <c r="AE4590"/>
    </row>
    <row r="4591" spans="1:31" x14ac:dyDescent="0.25">
      <c r="A4591" s="28" t="s">
        <v>15022</v>
      </c>
      <c r="B4591" s="1"/>
      <c r="F4591" s="224"/>
      <c r="G4591" s="224"/>
      <c r="H4591" s="224"/>
      <c r="I4591" s="224"/>
      <c r="J4591" s="224"/>
      <c r="K4591" s="224"/>
      <c r="L4591" s="224"/>
      <c r="M4591" s="133"/>
      <c r="V4591" s="3" t="s">
        <v>4602</v>
      </c>
      <c r="W4591" s="4">
        <v>9227</v>
      </c>
      <c r="AD4591"/>
      <c r="AE4591"/>
    </row>
    <row r="4592" spans="1:31" x14ac:dyDescent="0.25">
      <c r="A4592" s="28" t="s">
        <v>15023</v>
      </c>
      <c r="B4592" s="1"/>
      <c r="F4592" s="224"/>
      <c r="G4592" s="224"/>
      <c r="H4592" s="224"/>
      <c r="I4592" s="224"/>
      <c r="J4592" s="224"/>
      <c r="K4592" s="224"/>
      <c r="L4592" s="224"/>
      <c r="M4592" s="133"/>
      <c r="V4592" s="3" t="s">
        <v>4603</v>
      </c>
      <c r="W4592" s="4">
        <v>9229</v>
      </c>
      <c r="AD4592"/>
      <c r="AE4592"/>
    </row>
    <row r="4593" spans="1:31" x14ac:dyDescent="0.25">
      <c r="A4593" s="28" t="s">
        <v>15024</v>
      </c>
      <c r="B4593" s="1"/>
      <c r="F4593" s="224"/>
      <c r="G4593" s="224"/>
      <c r="H4593" s="224"/>
      <c r="I4593" s="224"/>
      <c r="J4593" s="224"/>
      <c r="K4593" s="224"/>
      <c r="L4593" s="224"/>
      <c r="M4593" s="133"/>
      <c r="V4593" s="3" t="s">
        <v>4604</v>
      </c>
      <c r="W4593" s="4">
        <v>9229</v>
      </c>
      <c r="AD4593"/>
      <c r="AE4593"/>
    </row>
    <row r="4594" spans="1:31" x14ac:dyDescent="0.25">
      <c r="A4594" s="28" t="s">
        <v>15025</v>
      </c>
      <c r="B4594" s="1"/>
      <c r="F4594" s="224"/>
      <c r="G4594" s="224"/>
      <c r="H4594" s="224"/>
      <c r="I4594" s="224"/>
      <c r="J4594" s="224"/>
      <c r="K4594" s="224"/>
      <c r="L4594" s="224"/>
      <c r="M4594" s="133"/>
      <c r="V4594" s="3" t="s">
        <v>4605</v>
      </c>
      <c r="W4594" s="4">
        <v>9229</v>
      </c>
      <c r="AD4594"/>
      <c r="AE4594"/>
    </row>
    <row r="4595" spans="1:31" x14ac:dyDescent="0.25">
      <c r="A4595" s="28" t="s">
        <v>15026</v>
      </c>
      <c r="B4595" s="1"/>
      <c r="F4595" s="224"/>
      <c r="G4595" s="224"/>
      <c r="H4595" s="224"/>
      <c r="I4595" s="224"/>
      <c r="J4595" s="224"/>
      <c r="K4595" s="224"/>
      <c r="L4595" s="224"/>
      <c r="M4595" s="133"/>
      <c r="V4595" s="3" t="s">
        <v>4606</v>
      </c>
      <c r="W4595" s="4">
        <v>9229</v>
      </c>
      <c r="AD4595"/>
      <c r="AE4595"/>
    </row>
    <row r="4596" spans="1:31" x14ac:dyDescent="0.25">
      <c r="A4596" s="28" t="s">
        <v>15027</v>
      </c>
      <c r="B4596" s="1"/>
      <c r="F4596" s="224"/>
      <c r="G4596" s="224"/>
      <c r="H4596" s="224"/>
      <c r="I4596" s="224"/>
      <c r="J4596" s="224"/>
      <c r="K4596" s="224"/>
      <c r="L4596" s="224"/>
      <c r="M4596" s="133"/>
      <c r="V4596" s="3" t="s">
        <v>4607</v>
      </c>
      <c r="W4596" s="4">
        <v>9229</v>
      </c>
      <c r="AD4596"/>
      <c r="AE4596"/>
    </row>
    <row r="4597" spans="1:31" x14ac:dyDescent="0.25">
      <c r="A4597" s="28" t="s">
        <v>15028</v>
      </c>
      <c r="B4597" s="1"/>
      <c r="F4597" s="224"/>
      <c r="G4597" s="224"/>
      <c r="H4597" s="224"/>
      <c r="I4597" s="224"/>
      <c r="J4597" s="224"/>
      <c r="K4597" s="224"/>
      <c r="L4597" s="224"/>
      <c r="M4597" s="133"/>
      <c r="V4597" s="3" t="s">
        <v>4608</v>
      </c>
      <c r="W4597" s="4">
        <v>9229</v>
      </c>
      <c r="AD4597"/>
      <c r="AE4597"/>
    </row>
    <row r="4598" spans="1:31" x14ac:dyDescent="0.25">
      <c r="A4598" s="28" t="s">
        <v>15029</v>
      </c>
      <c r="B4598" s="1"/>
      <c r="F4598" s="224"/>
      <c r="G4598" s="224"/>
      <c r="H4598" s="224"/>
      <c r="I4598" s="224"/>
      <c r="J4598" s="224"/>
      <c r="K4598" s="224"/>
      <c r="L4598" s="224"/>
      <c r="M4598" s="133"/>
      <c r="V4598" s="3" t="s">
        <v>4609</v>
      </c>
      <c r="W4598" s="4">
        <v>9229</v>
      </c>
      <c r="AD4598"/>
      <c r="AE4598"/>
    </row>
    <row r="4599" spans="1:31" x14ac:dyDescent="0.25">
      <c r="A4599" s="28" t="s">
        <v>15030</v>
      </c>
      <c r="B4599" s="1"/>
      <c r="F4599" s="224"/>
      <c r="G4599" s="224"/>
      <c r="H4599" s="224"/>
      <c r="I4599" s="224"/>
      <c r="J4599" s="224"/>
      <c r="K4599" s="224"/>
      <c r="L4599" s="224"/>
      <c r="M4599" s="133"/>
      <c r="V4599" s="3" t="s">
        <v>4610</v>
      </c>
      <c r="W4599" s="4">
        <v>9228</v>
      </c>
      <c r="AD4599"/>
      <c r="AE4599"/>
    </row>
    <row r="4600" spans="1:31" x14ac:dyDescent="0.25">
      <c r="A4600" s="28" t="s">
        <v>15031</v>
      </c>
      <c r="B4600" s="1"/>
      <c r="F4600" s="224"/>
      <c r="G4600" s="224"/>
      <c r="H4600" s="224"/>
      <c r="I4600" s="224"/>
      <c r="J4600" s="224"/>
      <c r="K4600" s="224"/>
      <c r="L4600" s="224"/>
      <c r="M4600" s="133"/>
      <c r="V4600" s="3" t="s">
        <v>4611</v>
      </c>
      <c r="W4600" s="4">
        <v>9228</v>
      </c>
      <c r="AD4600"/>
      <c r="AE4600"/>
    </row>
    <row r="4601" spans="1:31" x14ac:dyDescent="0.25">
      <c r="A4601" s="28" t="s">
        <v>15032</v>
      </c>
      <c r="B4601" s="1"/>
      <c r="F4601" s="224"/>
      <c r="G4601" s="224"/>
      <c r="H4601" s="224"/>
      <c r="I4601" s="224"/>
      <c r="J4601" s="224"/>
      <c r="K4601" s="224"/>
      <c r="L4601" s="224"/>
      <c r="M4601" s="133"/>
      <c r="V4601" s="3" t="s">
        <v>4612</v>
      </c>
      <c r="W4601" s="4">
        <v>9229</v>
      </c>
      <c r="AD4601"/>
      <c r="AE4601"/>
    </row>
    <row r="4602" spans="1:31" x14ac:dyDescent="0.25">
      <c r="A4602" s="28" t="s">
        <v>15033</v>
      </c>
      <c r="B4602" s="1"/>
      <c r="F4602" s="224"/>
      <c r="G4602" s="224"/>
      <c r="H4602" s="224"/>
      <c r="I4602" s="224"/>
      <c r="J4602" s="224"/>
      <c r="K4602" s="224"/>
      <c r="L4602" s="224"/>
      <c r="M4602" s="133"/>
      <c r="V4602" s="3" t="s">
        <v>4613</v>
      </c>
      <c r="W4602" s="4">
        <v>9229</v>
      </c>
      <c r="AD4602"/>
      <c r="AE4602"/>
    </row>
    <row r="4603" spans="1:31" x14ac:dyDescent="0.25">
      <c r="A4603" s="28" t="s">
        <v>15034</v>
      </c>
      <c r="B4603" s="1"/>
      <c r="F4603" s="224"/>
      <c r="G4603" s="224"/>
      <c r="H4603" s="224"/>
      <c r="I4603" s="224"/>
      <c r="J4603" s="224"/>
      <c r="K4603" s="224"/>
      <c r="L4603" s="224"/>
      <c r="M4603" s="133"/>
      <c r="V4603" s="3" t="s">
        <v>4614</v>
      </c>
      <c r="W4603" s="4">
        <v>9230</v>
      </c>
      <c r="AD4603"/>
      <c r="AE4603"/>
    </row>
    <row r="4604" spans="1:31" x14ac:dyDescent="0.25">
      <c r="A4604" s="28" t="s">
        <v>15035</v>
      </c>
      <c r="B4604" s="1"/>
      <c r="F4604" s="224"/>
      <c r="G4604" s="224"/>
      <c r="H4604" s="224"/>
      <c r="I4604" s="224"/>
      <c r="J4604" s="224"/>
      <c r="K4604" s="224"/>
      <c r="L4604" s="224"/>
      <c r="M4604" s="133"/>
      <c r="V4604" s="3" t="s">
        <v>4615</v>
      </c>
      <c r="W4604" s="4">
        <v>9231</v>
      </c>
      <c r="AD4604"/>
      <c r="AE4604"/>
    </row>
    <row r="4605" spans="1:31" x14ac:dyDescent="0.25">
      <c r="A4605" s="28" t="s">
        <v>15036</v>
      </c>
      <c r="B4605" s="1"/>
      <c r="F4605" s="224"/>
      <c r="G4605" s="224"/>
      <c r="H4605" s="224"/>
      <c r="I4605" s="224"/>
      <c r="J4605" s="224"/>
      <c r="K4605" s="224"/>
      <c r="L4605" s="224"/>
      <c r="M4605" s="133"/>
      <c r="V4605" s="3" t="s">
        <v>4616</v>
      </c>
      <c r="W4605" s="4">
        <v>9231</v>
      </c>
      <c r="AD4605"/>
      <c r="AE4605"/>
    </row>
    <row r="4606" spans="1:31" x14ac:dyDescent="0.25">
      <c r="A4606" s="28" t="s">
        <v>15037</v>
      </c>
      <c r="B4606" s="1"/>
      <c r="F4606" s="224"/>
      <c r="G4606" s="224"/>
      <c r="H4606" s="224"/>
      <c r="I4606" s="224"/>
      <c r="J4606" s="224"/>
      <c r="K4606" s="224"/>
      <c r="L4606" s="224"/>
      <c r="M4606" s="133"/>
      <c r="V4606" s="3" t="s">
        <v>4617</v>
      </c>
      <c r="W4606" s="4">
        <v>9232</v>
      </c>
      <c r="AD4606"/>
      <c r="AE4606"/>
    </row>
    <row r="4607" spans="1:31" x14ac:dyDescent="0.25">
      <c r="A4607" s="28" t="s">
        <v>15038</v>
      </c>
      <c r="B4607" s="1"/>
      <c r="F4607" s="224"/>
      <c r="G4607" s="224"/>
      <c r="H4607" s="224"/>
      <c r="I4607" s="224"/>
      <c r="J4607" s="224"/>
      <c r="K4607" s="224"/>
      <c r="L4607" s="224"/>
      <c r="M4607" s="133"/>
      <c r="V4607" s="3" t="s">
        <v>4618</v>
      </c>
      <c r="W4607" s="4">
        <v>9232</v>
      </c>
      <c r="AD4607"/>
      <c r="AE4607"/>
    </row>
    <row r="4608" spans="1:31" x14ac:dyDescent="0.25">
      <c r="A4608" s="28" t="s">
        <v>15039</v>
      </c>
      <c r="B4608" s="1"/>
      <c r="F4608" s="224"/>
      <c r="G4608" s="224"/>
      <c r="H4608" s="224"/>
      <c r="I4608" s="224"/>
      <c r="J4608" s="224"/>
      <c r="K4608" s="224"/>
      <c r="L4608" s="224"/>
      <c r="M4608" s="133"/>
      <c r="V4608" s="3" t="s">
        <v>4619</v>
      </c>
      <c r="W4608" s="4">
        <v>9232</v>
      </c>
      <c r="AD4608"/>
      <c r="AE4608"/>
    </row>
    <row r="4609" spans="1:31" x14ac:dyDescent="0.25">
      <c r="A4609" s="28" t="s">
        <v>15040</v>
      </c>
      <c r="B4609" s="1"/>
      <c r="F4609" s="224"/>
      <c r="G4609" s="224"/>
      <c r="H4609" s="224"/>
      <c r="I4609" s="224"/>
      <c r="J4609" s="224"/>
      <c r="K4609" s="224"/>
      <c r="L4609" s="224"/>
      <c r="M4609" s="133"/>
      <c r="V4609" s="3" t="s">
        <v>4620</v>
      </c>
      <c r="W4609" s="4">
        <v>9232</v>
      </c>
      <c r="AD4609"/>
      <c r="AE4609"/>
    </row>
    <row r="4610" spans="1:31" x14ac:dyDescent="0.25">
      <c r="A4610" s="28" t="s">
        <v>15041</v>
      </c>
      <c r="B4610" s="1"/>
      <c r="F4610" s="224"/>
      <c r="G4610" s="224"/>
      <c r="H4610" s="224"/>
      <c r="I4610" s="224"/>
      <c r="J4610" s="224"/>
      <c r="K4610" s="224"/>
      <c r="L4610" s="224"/>
      <c r="M4610" s="133"/>
      <c r="V4610" s="3" t="s">
        <v>4621</v>
      </c>
      <c r="W4610" s="4">
        <v>9233</v>
      </c>
      <c r="AD4610"/>
      <c r="AE4610"/>
    </row>
    <row r="4611" spans="1:31" x14ac:dyDescent="0.25">
      <c r="A4611" s="28" t="s">
        <v>15042</v>
      </c>
      <c r="B4611" s="1"/>
      <c r="F4611" s="224"/>
      <c r="G4611" s="224"/>
      <c r="H4611" s="224"/>
      <c r="I4611" s="224"/>
      <c r="J4611" s="224"/>
      <c r="K4611" s="224"/>
      <c r="L4611" s="224"/>
      <c r="M4611" s="133"/>
      <c r="V4611" s="3" t="s">
        <v>4622</v>
      </c>
      <c r="W4611" s="4">
        <v>9234</v>
      </c>
      <c r="AD4611"/>
      <c r="AE4611"/>
    </row>
    <row r="4612" spans="1:31" x14ac:dyDescent="0.25">
      <c r="A4612" s="28" t="s">
        <v>15043</v>
      </c>
      <c r="B4612" s="1"/>
      <c r="F4612" s="224"/>
      <c r="G4612" s="224"/>
      <c r="H4612" s="224"/>
      <c r="I4612" s="224"/>
      <c r="J4612" s="224"/>
      <c r="K4612" s="224"/>
      <c r="L4612" s="224"/>
      <c r="M4612" s="133"/>
      <c r="V4612" s="3" t="s">
        <v>4623</v>
      </c>
      <c r="W4612" s="4">
        <v>9234</v>
      </c>
      <c r="AD4612"/>
      <c r="AE4612"/>
    </row>
    <row r="4613" spans="1:31" x14ac:dyDescent="0.25">
      <c r="A4613" s="28" t="s">
        <v>15044</v>
      </c>
      <c r="B4613" s="1"/>
      <c r="F4613" s="224"/>
      <c r="G4613" s="224"/>
      <c r="H4613" s="224"/>
      <c r="I4613" s="224"/>
      <c r="J4613" s="224"/>
      <c r="K4613" s="224"/>
      <c r="L4613" s="224"/>
      <c r="M4613" s="133"/>
      <c r="V4613" s="3" t="s">
        <v>4624</v>
      </c>
      <c r="W4613" s="4">
        <v>9234</v>
      </c>
      <c r="AD4613"/>
      <c r="AE4613"/>
    </row>
    <row r="4614" spans="1:31" x14ac:dyDescent="0.25">
      <c r="A4614" s="28" t="s">
        <v>15045</v>
      </c>
      <c r="B4614" s="1"/>
      <c r="F4614" s="224"/>
      <c r="G4614" s="224"/>
      <c r="H4614" s="224"/>
      <c r="I4614" s="224"/>
      <c r="J4614" s="224"/>
      <c r="K4614" s="224"/>
      <c r="L4614" s="224"/>
      <c r="M4614" s="133"/>
      <c r="V4614" s="3" t="s">
        <v>4625</v>
      </c>
      <c r="W4614" s="4">
        <v>9234</v>
      </c>
      <c r="AD4614"/>
      <c r="AE4614"/>
    </row>
    <row r="4615" spans="1:31" x14ac:dyDescent="0.25">
      <c r="A4615" s="28" t="s">
        <v>15046</v>
      </c>
      <c r="B4615" s="1"/>
      <c r="F4615" s="224"/>
      <c r="G4615" s="224"/>
      <c r="H4615" s="224"/>
      <c r="I4615" s="224"/>
      <c r="J4615" s="224"/>
      <c r="K4615" s="224"/>
      <c r="L4615" s="224"/>
      <c r="M4615" s="133"/>
      <c r="V4615" s="3" t="s">
        <v>4626</v>
      </c>
      <c r="W4615" s="4">
        <v>9235</v>
      </c>
      <c r="AD4615"/>
      <c r="AE4615"/>
    </row>
    <row r="4616" spans="1:31" x14ac:dyDescent="0.25">
      <c r="A4616" s="28" t="s">
        <v>15047</v>
      </c>
      <c r="B4616" s="1"/>
      <c r="F4616" s="224"/>
      <c r="G4616" s="224"/>
      <c r="H4616" s="224"/>
      <c r="I4616" s="224"/>
      <c r="J4616" s="224"/>
      <c r="K4616" s="224"/>
      <c r="L4616" s="224"/>
      <c r="M4616" s="133"/>
      <c r="V4616" s="3" t="s">
        <v>4627</v>
      </c>
      <c r="W4616" s="4">
        <v>9235</v>
      </c>
      <c r="AD4616"/>
      <c r="AE4616"/>
    </row>
    <row r="4617" spans="1:31" x14ac:dyDescent="0.25">
      <c r="A4617" s="28" t="s">
        <v>15048</v>
      </c>
      <c r="B4617" s="1"/>
      <c r="F4617" s="224"/>
      <c r="G4617" s="224"/>
      <c r="H4617" s="224"/>
      <c r="I4617" s="224"/>
      <c r="J4617" s="224"/>
      <c r="K4617" s="224"/>
      <c r="L4617" s="224"/>
      <c r="M4617" s="133"/>
      <c r="V4617" s="3" t="s">
        <v>4628</v>
      </c>
      <c r="W4617" s="4">
        <v>9236</v>
      </c>
      <c r="AD4617"/>
      <c r="AE4617"/>
    </row>
    <row r="4618" spans="1:31" x14ac:dyDescent="0.25">
      <c r="A4618" s="28" t="s">
        <v>15049</v>
      </c>
      <c r="B4618" s="1"/>
      <c r="F4618" s="224"/>
      <c r="G4618" s="224"/>
      <c r="H4618" s="224"/>
      <c r="I4618" s="224"/>
      <c r="J4618" s="224"/>
      <c r="K4618" s="224"/>
      <c r="L4618" s="224"/>
      <c r="M4618" s="133"/>
      <c r="V4618" s="3" t="s">
        <v>4629</v>
      </c>
      <c r="W4618" s="4">
        <v>9237</v>
      </c>
      <c r="AD4618"/>
      <c r="AE4618"/>
    </row>
    <row r="4619" spans="1:31" x14ac:dyDescent="0.25">
      <c r="A4619" s="28" t="s">
        <v>15050</v>
      </c>
      <c r="B4619" s="1"/>
      <c r="F4619" s="224"/>
      <c r="G4619" s="224"/>
      <c r="H4619" s="224"/>
      <c r="I4619" s="224"/>
      <c r="J4619" s="224"/>
      <c r="K4619" s="224"/>
      <c r="L4619" s="224"/>
      <c r="M4619" s="133"/>
      <c r="V4619" s="3" t="s">
        <v>4630</v>
      </c>
      <c r="W4619" s="4">
        <v>9237</v>
      </c>
      <c r="AD4619"/>
      <c r="AE4619"/>
    </row>
    <row r="4620" spans="1:31" x14ac:dyDescent="0.25">
      <c r="A4620" s="28" t="s">
        <v>15051</v>
      </c>
      <c r="B4620" s="1"/>
      <c r="F4620" s="224"/>
      <c r="G4620" s="224"/>
      <c r="H4620" s="224"/>
      <c r="I4620" s="224"/>
      <c r="J4620" s="224"/>
      <c r="K4620" s="224"/>
      <c r="L4620" s="224"/>
      <c r="M4620" s="133"/>
      <c r="V4620" s="3" t="s">
        <v>4631</v>
      </c>
      <c r="W4620" s="4">
        <v>9237</v>
      </c>
      <c r="AD4620"/>
      <c r="AE4620"/>
    </row>
    <row r="4621" spans="1:31" x14ac:dyDescent="0.25">
      <c r="A4621" s="28" t="s">
        <v>15052</v>
      </c>
      <c r="B4621" s="1"/>
      <c r="F4621" s="224"/>
      <c r="G4621" s="224"/>
      <c r="H4621" s="224"/>
      <c r="I4621" s="224"/>
      <c r="J4621" s="224"/>
      <c r="K4621" s="224"/>
      <c r="L4621" s="224"/>
      <c r="M4621" s="133"/>
      <c r="V4621" s="3" t="s">
        <v>4632</v>
      </c>
      <c r="W4621" s="4">
        <v>9237</v>
      </c>
      <c r="AD4621"/>
      <c r="AE4621"/>
    </row>
    <row r="4622" spans="1:31" x14ac:dyDescent="0.25">
      <c r="A4622" s="28" t="s">
        <v>15053</v>
      </c>
      <c r="B4622" s="1"/>
      <c r="F4622" s="224"/>
      <c r="G4622" s="224"/>
      <c r="H4622" s="224"/>
      <c r="I4622" s="224"/>
      <c r="J4622" s="224"/>
      <c r="K4622" s="224"/>
      <c r="L4622" s="224"/>
      <c r="M4622" s="133"/>
      <c r="V4622" s="3" t="s">
        <v>4633</v>
      </c>
      <c r="W4622" s="4">
        <v>9238</v>
      </c>
      <c r="AD4622"/>
      <c r="AE4622"/>
    </row>
    <row r="4623" spans="1:31" x14ac:dyDescent="0.25">
      <c r="A4623" s="28" t="s">
        <v>15054</v>
      </c>
      <c r="B4623" s="1"/>
      <c r="F4623" s="224"/>
      <c r="G4623" s="224"/>
      <c r="H4623" s="224"/>
      <c r="I4623" s="224"/>
      <c r="J4623" s="224"/>
      <c r="K4623" s="224"/>
      <c r="L4623" s="224"/>
      <c r="M4623" s="133"/>
      <c r="V4623" s="3" t="s">
        <v>4634</v>
      </c>
      <c r="W4623" s="4">
        <v>9238</v>
      </c>
      <c r="AD4623"/>
      <c r="AE4623"/>
    </row>
    <row r="4624" spans="1:31" x14ac:dyDescent="0.25">
      <c r="A4624" s="28" t="s">
        <v>15055</v>
      </c>
      <c r="B4624" s="1"/>
      <c r="F4624" s="224"/>
      <c r="G4624" s="224"/>
      <c r="H4624" s="224"/>
      <c r="I4624" s="224"/>
      <c r="J4624" s="224"/>
      <c r="K4624" s="224"/>
      <c r="L4624" s="224"/>
      <c r="M4624" s="133"/>
      <c r="V4624" s="3" t="s">
        <v>4635</v>
      </c>
      <c r="W4624" s="4">
        <v>9238</v>
      </c>
      <c r="AD4624"/>
      <c r="AE4624"/>
    </row>
    <row r="4625" spans="1:31" x14ac:dyDescent="0.25">
      <c r="A4625" s="28" t="s">
        <v>15056</v>
      </c>
      <c r="B4625" s="1"/>
      <c r="F4625" s="224"/>
      <c r="G4625" s="224"/>
      <c r="H4625" s="224"/>
      <c r="I4625" s="224"/>
      <c r="J4625" s="224"/>
      <c r="K4625" s="224"/>
      <c r="L4625" s="224"/>
      <c r="M4625" s="133"/>
      <c r="V4625" s="3" t="s">
        <v>4636</v>
      </c>
      <c r="W4625" s="4">
        <v>9239</v>
      </c>
      <c r="AD4625"/>
      <c r="AE4625"/>
    </row>
    <row r="4626" spans="1:31" x14ac:dyDescent="0.25">
      <c r="A4626" s="28" t="s">
        <v>15057</v>
      </c>
      <c r="B4626" s="1"/>
      <c r="F4626" s="224"/>
      <c r="G4626" s="224"/>
      <c r="H4626" s="224"/>
      <c r="I4626" s="224"/>
      <c r="J4626" s="224"/>
      <c r="K4626" s="224"/>
      <c r="L4626" s="224"/>
      <c r="M4626" s="133"/>
      <c r="V4626" s="3" t="s">
        <v>4637</v>
      </c>
      <c r="W4626" s="4">
        <v>9239</v>
      </c>
      <c r="AD4626"/>
      <c r="AE4626"/>
    </row>
    <row r="4627" spans="1:31" x14ac:dyDescent="0.25">
      <c r="A4627" s="28" t="s">
        <v>15058</v>
      </c>
      <c r="B4627" s="1"/>
      <c r="F4627" s="224"/>
      <c r="G4627" s="224"/>
      <c r="H4627" s="224"/>
      <c r="I4627" s="224"/>
      <c r="J4627" s="224"/>
      <c r="K4627" s="224"/>
      <c r="L4627" s="224"/>
      <c r="M4627" s="133"/>
      <c r="V4627" s="3" t="s">
        <v>4638</v>
      </c>
      <c r="W4627" s="4">
        <v>9240</v>
      </c>
      <c r="AD4627"/>
      <c r="AE4627"/>
    </row>
    <row r="4628" spans="1:31" x14ac:dyDescent="0.25">
      <c r="A4628" s="28" t="s">
        <v>15059</v>
      </c>
      <c r="B4628" s="1"/>
      <c r="F4628" s="224"/>
      <c r="G4628" s="224"/>
      <c r="H4628" s="224"/>
      <c r="I4628" s="224"/>
      <c r="J4628" s="224"/>
      <c r="K4628" s="224"/>
      <c r="L4628" s="224"/>
      <c r="M4628" s="133"/>
      <c r="V4628" s="3" t="s">
        <v>4639</v>
      </c>
      <c r="W4628" s="4">
        <v>9240</v>
      </c>
      <c r="AD4628"/>
      <c r="AE4628"/>
    </row>
    <row r="4629" spans="1:31" x14ac:dyDescent="0.25">
      <c r="A4629" s="28" t="s">
        <v>15060</v>
      </c>
      <c r="B4629" s="1"/>
      <c r="F4629" s="224"/>
      <c r="G4629" s="224"/>
      <c r="H4629" s="224"/>
      <c r="I4629" s="224"/>
      <c r="J4629" s="224"/>
      <c r="K4629" s="224"/>
      <c r="L4629" s="224"/>
      <c r="M4629" s="133"/>
      <c r="V4629" s="3" t="s">
        <v>4640</v>
      </c>
      <c r="W4629" s="4">
        <v>9240</v>
      </c>
      <c r="AD4629"/>
      <c r="AE4629"/>
    </row>
    <row r="4630" spans="1:31" x14ac:dyDescent="0.25">
      <c r="A4630" s="28" t="s">
        <v>15061</v>
      </c>
      <c r="B4630" s="1"/>
      <c r="F4630" s="224"/>
      <c r="G4630" s="224"/>
      <c r="H4630" s="224"/>
      <c r="I4630" s="224"/>
      <c r="J4630" s="224"/>
      <c r="K4630" s="224"/>
      <c r="L4630" s="224"/>
      <c r="M4630" s="133"/>
      <c r="V4630" s="3" t="s">
        <v>4641</v>
      </c>
      <c r="W4630" s="4">
        <v>9240</v>
      </c>
      <c r="AD4630"/>
      <c r="AE4630"/>
    </row>
    <row r="4631" spans="1:31" x14ac:dyDescent="0.25">
      <c r="A4631" s="28" t="s">
        <v>15062</v>
      </c>
      <c r="B4631" s="1"/>
      <c r="F4631" s="224"/>
      <c r="G4631" s="224"/>
      <c r="H4631" s="224"/>
      <c r="I4631" s="224"/>
      <c r="J4631" s="224"/>
      <c r="K4631" s="224"/>
      <c r="L4631" s="224"/>
      <c r="M4631" s="133"/>
      <c r="V4631" s="3" t="s">
        <v>4642</v>
      </c>
      <c r="W4631" s="4">
        <v>9241</v>
      </c>
      <c r="AD4631"/>
      <c r="AE4631"/>
    </row>
    <row r="4632" spans="1:31" x14ac:dyDescent="0.25">
      <c r="A4632" s="28" t="s">
        <v>15063</v>
      </c>
      <c r="B4632" s="1"/>
      <c r="F4632" s="224"/>
      <c r="G4632" s="224"/>
      <c r="H4632" s="224"/>
      <c r="I4632" s="224"/>
      <c r="J4632" s="224"/>
      <c r="K4632" s="224"/>
      <c r="L4632" s="224"/>
      <c r="M4632" s="133"/>
      <c r="V4632" s="3" t="s">
        <v>4643</v>
      </c>
      <c r="W4632" s="4">
        <v>9241</v>
      </c>
      <c r="AD4632"/>
      <c r="AE4632"/>
    </row>
    <row r="4633" spans="1:31" x14ac:dyDescent="0.25">
      <c r="A4633" s="28" t="s">
        <v>15064</v>
      </c>
      <c r="B4633" s="1"/>
      <c r="F4633" s="224"/>
      <c r="G4633" s="224"/>
      <c r="H4633" s="224"/>
      <c r="I4633" s="224"/>
      <c r="J4633" s="224"/>
      <c r="K4633" s="224"/>
      <c r="L4633" s="224"/>
      <c r="M4633" s="133"/>
      <c r="V4633" s="3" t="s">
        <v>4644</v>
      </c>
      <c r="W4633" s="4">
        <v>9241</v>
      </c>
      <c r="AD4633"/>
      <c r="AE4633"/>
    </row>
    <row r="4634" spans="1:31" x14ac:dyDescent="0.25">
      <c r="A4634" s="28" t="s">
        <v>15065</v>
      </c>
      <c r="B4634" s="1"/>
      <c r="F4634" s="224"/>
      <c r="G4634" s="224"/>
      <c r="H4634" s="224"/>
      <c r="I4634" s="224"/>
      <c r="J4634" s="224"/>
      <c r="K4634" s="224"/>
      <c r="L4634" s="224"/>
      <c r="M4634" s="133"/>
      <c r="V4634" s="3" t="s">
        <v>4645</v>
      </c>
      <c r="W4634" s="4">
        <v>9241</v>
      </c>
      <c r="AD4634"/>
      <c r="AE4634"/>
    </row>
    <row r="4635" spans="1:31" x14ac:dyDescent="0.25">
      <c r="A4635" s="28" t="s">
        <v>15066</v>
      </c>
      <c r="B4635" s="1"/>
      <c r="F4635" s="224"/>
      <c r="G4635" s="224"/>
      <c r="H4635" s="224"/>
      <c r="I4635" s="224"/>
      <c r="J4635" s="224"/>
      <c r="K4635" s="224"/>
      <c r="L4635" s="224"/>
      <c r="M4635" s="133"/>
      <c r="V4635" s="3" t="s">
        <v>4646</v>
      </c>
      <c r="W4635" s="4">
        <v>9241</v>
      </c>
      <c r="AD4635"/>
      <c r="AE4635"/>
    </row>
    <row r="4636" spans="1:31" x14ac:dyDescent="0.25">
      <c r="A4636" s="28" t="s">
        <v>15067</v>
      </c>
      <c r="B4636" s="1"/>
      <c r="F4636" s="224"/>
      <c r="G4636" s="224"/>
      <c r="H4636" s="224"/>
      <c r="I4636" s="224"/>
      <c r="J4636" s="224"/>
      <c r="K4636" s="224"/>
      <c r="L4636" s="224"/>
      <c r="M4636" s="133"/>
      <c r="V4636" s="3" t="s">
        <v>4647</v>
      </c>
      <c r="W4636" s="4">
        <v>9241</v>
      </c>
      <c r="AD4636"/>
      <c r="AE4636"/>
    </row>
    <row r="4637" spans="1:31" x14ac:dyDescent="0.25">
      <c r="A4637" s="28" t="s">
        <v>15068</v>
      </c>
      <c r="B4637" s="1"/>
      <c r="F4637" s="224"/>
      <c r="G4637" s="224"/>
      <c r="H4637" s="224"/>
      <c r="I4637" s="224"/>
      <c r="J4637" s="224"/>
      <c r="K4637" s="224"/>
      <c r="L4637" s="224"/>
      <c r="M4637" s="133"/>
      <c r="V4637" s="3" t="s">
        <v>4648</v>
      </c>
      <c r="W4637" s="4">
        <v>9241</v>
      </c>
      <c r="AD4637"/>
      <c r="AE4637"/>
    </row>
    <row r="4638" spans="1:31" x14ac:dyDescent="0.25">
      <c r="A4638" s="28" t="s">
        <v>15069</v>
      </c>
      <c r="B4638" s="1"/>
      <c r="F4638" s="224"/>
      <c r="G4638" s="224"/>
      <c r="H4638" s="224"/>
      <c r="I4638" s="224"/>
      <c r="J4638" s="224"/>
      <c r="K4638" s="224"/>
      <c r="L4638" s="224"/>
      <c r="M4638" s="133"/>
      <c r="V4638" s="3" t="s">
        <v>4649</v>
      </c>
      <c r="W4638" s="4">
        <v>9242</v>
      </c>
      <c r="AD4638"/>
      <c r="AE4638"/>
    </row>
    <row r="4639" spans="1:31" x14ac:dyDescent="0.25">
      <c r="A4639" s="28" t="s">
        <v>15070</v>
      </c>
      <c r="B4639" s="1"/>
      <c r="F4639" s="224"/>
      <c r="G4639" s="224"/>
      <c r="H4639" s="224"/>
      <c r="I4639" s="224"/>
      <c r="J4639" s="224"/>
      <c r="K4639" s="224"/>
      <c r="L4639" s="224"/>
      <c r="M4639" s="133"/>
      <c r="V4639" s="3" t="s">
        <v>4650</v>
      </c>
      <c r="W4639" s="4">
        <v>9242</v>
      </c>
      <c r="AD4639"/>
      <c r="AE4639"/>
    </row>
    <row r="4640" spans="1:31" x14ac:dyDescent="0.25">
      <c r="A4640" s="28" t="s">
        <v>15071</v>
      </c>
      <c r="B4640" s="1"/>
      <c r="F4640" s="224"/>
      <c r="G4640" s="224"/>
      <c r="H4640" s="224"/>
      <c r="I4640" s="224"/>
      <c r="J4640" s="224"/>
      <c r="K4640" s="224"/>
      <c r="L4640" s="224"/>
      <c r="M4640" s="133"/>
      <c r="V4640" s="3" t="s">
        <v>4651</v>
      </c>
      <c r="W4640" s="4">
        <v>9242</v>
      </c>
      <c r="AD4640"/>
      <c r="AE4640"/>
    </row>
    <row r="4641" spans="1:31" x14ac:dyDescent="0.25">
      <c r="A4641" s="28" t="s">
        <v>15072</v>
      </c>
      <c r="B4641" s="1"/>
      <c r="F4641" s="224"/>
      <c r="G4641" s="224"/>
      <c r="H4641" s="224"/>
      <c r="I4641" s="224"/>
      <c r="J4641" s="224"/>
      <c r="K4641" s="224"/>
      <c r="L4641" s="224"/>
      <c r="M4641" s="133"/>
      <c r="V4641" s="3" t="s">
        <v>4652</v>
      </c>
      <c r="W4641" s="4">
        <v>9242</v>
      </c>
      <c r="AD4641"/>
      <c r="AE4641"/>
    </row>
    <row r="4642" spans="1:31" x14ac:dyDescent="0.25">
      <c r="A4642" s="28" t="s">
        <v>15073</v>
      </c>
      <c r="B4642" s="1"/>
      <c r="F4642" s="224"/>
      <c r="G4642" s="224"/>
      <c r="H4642" s="224"/>
      <c r="I4642" s="224"/>
      <c r="J4642" s="224"/>
      <c r="K4642" s="224"/>
      <c r="L4642" s="224"/>
      <c r="M4642" s="133"/>
      <c r="V4642" s="3" t="s">
        <v>4653</v>
      </c>
      <c r="W4642" s="4">
        <v>9242</v>
      </c>
      <c r="AD4642"/>
      <c r="AE4642"/>
    </row>
    <row r="4643" spans="1:31" x14ac:dyDescent="0.25">
      <c r="A4643" s="28" t="s">
        <v>15074</v>
      </c>
      <c r="B4643" s="1"/>
      <c r="F4643" s="224"/>
      <c r="G4643" s="224"/>
      <c r="H4643" s="224"/>
      <c r="I4643" s="224"/>
      <c r="J4643" s="224"/>
      <c r="K4643" s="224"/>
      <c r="L4643" s="224"/>
      <c r="M4643" s="133"/>
      <c r="V4643" s="3" t="s">
        <v>4654</v>
      </c>
      <c r="W4643" s="4">
        <v>9243</v>
      </c>
      <c r="AD4643"/>
      <c r="AE4643"/>
    </row>
    <row r="4644" spans="1:31" x14ac:dyDescent="0.25">
      <c r="A4644" s="28" t="s">
        <v>15075</v>
      </c>
      <c r="B4644" s="1"/>
      <c r="F4644" s="224"/>
      <c r="G4644" s="224"/>
      <c r="H4644" s="224"/>
      <c r="I4644" s="224"/>
      <c r="J4644" s="224"/>
      <c r="K4644" s="224"/>
      <c r="L4644" s="224"/>
      <c r="M4644" s="133"/>
      <c r="V4644" s="3" t="s">
        <v>4655</v>
      </c>
      <c r="W4644" s="4">
        <v>9243</v>
      </c>
      <c r="AD4644"/>
      <c r="AE4644"/>
    </row>
    <row r="4645" spans="1:31" x14ac:dyDescent="0.25">
      <c r="A4645" s="28" t="s">
        <v>15076</v>
      </c>
      <c r="B4645" s="1"/>
      <c r="F4645" s="224"/>
      <c r="G4645" s="224"/>
      <c r="H4645" s="224"/>
      <c r="I4645" s="224"/>
      <c r="J4645" s="224"/>
      <c r="K4645" s="224"/>
      <c r="L4645" s="224"/>
      <c r="M4645" s="133"/>
      <c r="V4645" s="3" t="s">
        <v>4656</v>
      </c>
      <c r="W4645" s="4">
        <v>9243</v>
      </c>
      <c r="AD4645"/>
      <c r="AE4645"/>
    </row>
    <row r="4646" spans="1:31" x14ac:dyDescent="0.25">
      <c r="A4646" s="28" t="s">
        <v>15077</v>
      </c>
      <c r="B4646" s="1"/>
      <c r="F4646" s="224"/>
      <c r="G4646" s="224"/>
      <c r="H4646" s="224"/>
      <c r="I4646" s="224"/>
      <c r="J4646" s="224"/>
      <c r="K4646" s="224"/>
      <c r="L4646" s="224"/>
      <c r="M4646" s="133"/>
      <c r="V4646" s="3" t="s">
        <v>4657</v>
      </c>
      <c r="W4646" s="4">
        <v>9243</v>
      </c>
      <c r="AD4646"/>
      <c r="AE4646"/>
    </row>
    <row r="4647" spans="1:31" x14ac:dyDescent="0.25">
      <c r="A4647" s="28" t="s">
        <v>15078</v>
      </c>
      <c r="B4647" s="1"/>
      <c r="F4647" s="224"/>
      <c r="G4647" s="224"/>
      <c r="H4647" s="224"/>
      <c r="I4647" s="224"/>
      <c r="J4647" s="224"/>
      <c r="K4647" s="224"/>
      <c r="L4647" s="224"/>
      <c r="M4647" s="133"/>
      <c r="V4647" s="3" t="s">
        <v>4658</v>
      </c>
      <c r="W4647" s="4">
        <v>9243</v>
      </c>
      <c r="AD4647"/>
      <c r="AE4647"/>
    </row>
    <row r="4648" spans="1:31" x14ac:dyDescent="0.25">
      <c r="A4648" s="28" t="s">
        <v>15079</v>
      </c>
      <c r="B4648" s="1"/>
      <c r="F4648" s="224"/>
      <c r="G4648" s="224"/>
      <c r="H4648" s="224"/>
      <c r="I4648" s="224"/>
      <c r="J4648" s="224"/>
      <c r="K4648" s="224"/>
      <c r="L4648" s="224"/>
      <c r="M4648" s="133"/>
      <c r="V4648" s="3" t="s">
        <v>4659</v>
      </c>
      <c r="W4648" s="4">
        <v>9243</v>
      </c>
      <c r="AD4648"/>
      <c r="AE4648"/>
    </row>
    <row r="4649" spans="1:31" x14ac:dyDescent="0.25">
      <c r="A4649" s="28" t="s">
        <v>15080</v>
      </c>
      <c r="B4649" s="1"/>
      <c r="F4649" s="224"/>
      <c r="G4649" s="224"/>
      <c r="H4649" s="224"/>
      <c r="I4649" s="224"/>
      <c r="J4649" s="224"/>
      <c r="K4649" s="224"/>
      <c r="L4649" s="224"/>
      <c r="M4649" s="133"/>
      <c r="V4649" s="3" t="s">
        <v>4660</v>
      </c>
      <c r="W4649" s="4">
        <v>9243</v>
      </c>
      <c r="AD4649"/>
      <c r="AE4649"/>
    </row>
    <row r="4650" spans="1:31" x14ac:dyDescent="0.25">
      <c r="A4650" s="28" t="s">
        <v>15081</v>
      </c>
      <c r="B4650" s="1"/>
      <c r="F4650" s="224"/>
      <c r="G4650" s="224"/>
      <c r="H4650" s="224"/>
      <c r="I4650" s="224"/>
      <c r="J4650" s="224"/>
      <c r="K4650" s="224"/>
      <c r="L4650" s="224"/>
      <c r="M4650" s="133"/>
      <c r="V4650" s="3" t="s">
        <v>4661</v>
      </c>
      <c r="W4650" s="4">
        <v>9243</v>
      </c>
      <c r="AD4650"/>
      <c r="AE4650"/>
    </row>
    <row r="4651" spans="1:31" x14ac:dyDescent="0.25">
      <c r="A4651" s="28" t="s">
        <v>15082</v>
      </c>
      <c r="B4651" s="1"/>
      <c r="F4651" s="224"/>
      <c r="G4651" s="224"/>
      <c r="H4651" s="224"/>
      <c r="I4651" s="224"/>
      <c r="J4651" s="224"/>
      <c r="K4651" s="224"/>
      <c r="L4651" s="224"/>
      <c r="M4651" s="133"/>
      <c r="V4651" s="3" t="s">
        <v>4662</v>
      </c>
      <c r="W4651" s="4">
        <v>9243</v>
      </c>
      <c r="AD4651"/>
      <c r="AE4651"/>
    </row>
    <row r="4652" spans="1:31" x14ac:dyDescent="0.25">
      <c r="A4652" s="28" t="s">
        <v>15083</v>
      </c>
      <c r="B4652" s="1"/>
      <c r="F4652" s="224"/>
      <c r="G4652" s="224"/>
      <c r="H4652" s="224"/>
      <c r="I4652" s="224"/>
      <c r="J4652" s="224"/>
      <c r="K4652" s="224"/>
      <c r="L4652" s="224"/>
      <c r="M4652" s="133"/>
      <c r="V4652" s="3" t="s">
        <v>4663</v>
      </c>
      <c r="W4652" s="4">
        <v>9243</v>
      </c>
      <c r="AD4652"/>
      <c r="AE4652"/>
    </row>
    <row r="4653" spans="1:31" x14ac:dyDescent="0.25">
      <c r="A4653" s="28" t="s">
        <v>15084</v>
      </c>
      <c r="B4653" s="1"/>
      <c r="F4653" s="224"/>
      <c r="G4653" s="224"/>
      <c r="H4653" s="224"/>
      <c r="I4653" s="224"/>
      <c r="J4653" s="224"/>
      <c r="K4653" s="224"/>
      <c r="L4653" s="224"/>
      <c r="M4653" s="133"/>
      <c r="V4653" s="3" t="s">
        <v>4664</v>
      </c>
      <c r="W4653" s="4">
        <v>9243</v>
      </c>
      <c r="AD4653"/>
      <c r="AE4653"/>
    </row>
    <row r="4654" spans="1:31" x14ac:dyDescent="0.25">
      <c r="A4654" s="28" t="s">
        <v>15085</v>
      </c>
      <c r="B4654" s="1"/>
      <c r="F4654" s="224"/>
      <c r="G4654" s="224"/>
      <c r="H4654" s="224"/>
      <c r="I4654" s="224"/>
      <c r="J4654" s="224"/>
      <c r="K4654" s="224"/>
      <c r="L4654" s="224"/>
      <c r="M4654" s="133"/>
      <c r="V4654" s="3" t="s">
        <v>4665</v>
      </c>
      <c r="W4654" s="4">
        <v>9243</v>
      </c>
      <c r="AD4654"/>
      <c r="AE4654"/>
    </row>
    <row r="4655" spans="1:31" x14ac:dyDescent="0.25">
      <c r="A4655" s="28" t="s">
        <v>15086</v>
      </c>
      <c r="B4655" s="1"/>
      <c r="F4655" s="224"/>
      <c r="G4655" s="224"/>
      <c r="H4655" s="224"/>
      <c r="I4655" s="224"/>
      <c r="J4655" s="224"/>
      <c r="K4655" s="224"/>
      <c r="L4655" s="224"/>
      <c r="M4655" s="133"/>
      <c r="V4655" s="3" t="s">
        <v>4666</v>
      </c>
      <c r="W4655" s="4">
        <v>9243</v>
      </c>
      <c r="AD4655"/>
      <c r="AE4655"/>
    </row>
    <row r="4656" spans="1:31" x14ac:dyDescent="0.25">
      <c r="A4656" s="28" t="s">
        <v>15087</v>
      </c>
      <c r="B4656" s="1"/>
      <c r="F4656" s="224"/>
      <c r="G4656" s="224"/>
      <c r="H4656" s="224"/>
      <c r="I4656" s="224"/>
      <c r="J4656" s="224"/>
      <c r="K4656" s="224"/>
      <c r="L4656" s="224"/>
      <c r="M4656" s="133"/>
      <c r="V4656" s="3" t="s">
        <v>4667</v>
      </c>
      <c r="W4656" s="4">
        <v>9243</v>
      </c>
      <c r="AD4656"/>
      <c r="AE4656"/>
    </row>
    <row r="4657" spans="1:31" x14ac:dyDescent="0.25">
      <c r="A4657" s="28" t="s">
        <v>15088</v>
      </c>
      <c r="B4657" s="1"/>
      <c r="F4657" s="224"/>
      <c r="G4657" s="224"/>
      <c r="H4657" s="224"/>
      <c r="I4657" s="224"/>
      <c r="J4657" s="224"/>
      <c r="K4657" s="224"/>
      <c r="L4657" s="224"/>
      <c r="M4657" s="133"/>
      <c r="V4657" s="3" t="s">
        <v>4668</v>
      </c>
      <c r="W4657" s="4">
        <v>9243</v>
      </c>
      <c r="AD4657"/>
      <c r="AE4657"/>
    </row>
    <row r="4658" spans="1:31" x14ac:dyDescent="0.25">
      <c r="A4658" s="28" t="s">
        <v>15089</v>
      </c>
      <c r="B4658" s="1"/>
      <c r="F4658" s="224"/>
      <c r="G4658" s="224"/>
      <c r="H4658" s="224"/>
      <c r="I4658" s="224"/>
      <c r="J4658" s="224"/>
      <c r="K4658" s="224"/>
      <c r="L4658" s="224"/>
      <c r="M4658" s="133"/>
      <c r="V4658" s="3" t="s">
        <v>4669</v>
      </c>
      <c r="W4658" s="4">
        <v>9243</v>
      </c>
      <c r="AD4658"/>
      <c r="AE4658"/>
    </row>
    <row r="4659" spans="1:31" x14ac:dyDescent="0.25">
      <c r="A4659" s="28" t="s">
        <v>15090</v>
      </c>
      <c r="B4659" s="1"/>
      <c r="F4659" s="224"/>
      <c r="G4659" s="224"/>
      <c r="H4659" s="224"/>
      <c r="I4659" s="224"/>
      <c r="J4659" s="224"/>
      <c r="K4659" s="224"/>
      <c r="L4659" s="224"/>
      <c r="M4659" s="133"/>
      <c r="V4659" s="3" t="s">
        <v>4670</v>
      </c>
      <c r="W4659" s="4">
        <v>9243</v>
      </c>
      <c r="AD4659"/>
      <c r="AE4659"/>
    </row>
    <row r="4660" spans="1:31" x14ac:dyDescent="0.25">
      <c r="A4660" s="28" t="s">
        <v>15091</v>
      </c>
      <c r="B4660" s="1"/>
      <c r="F4660" s="224"/>
      <c r="G4660" s="224"/>
      <c r="H4660" s="224"/>
      <c r="I4660" s="224"/>
      <c r="J4660" s="224"/>
      <c r="K4660" s="224"/>
      <c r="L4660" s="224"/>
      <c r="M4660" s="133"/>
      <c r="V4660" s="3" t="s">
        <v>4671</v>
      </c>
      <c r="W4660" s="4">
        <v>9243</v>
      </c>
      <c r="AD4660"/>
      <c r="AE4660"/>
    </row>
    <row r="4661" spans="1:31" x14ac:dyDescent="0.25">
      <c r="A4661" s="28" t="s">
        <v>15092</v>
      </c>
      <c r="B4661" s="1"/>
      <c r="F4661" s="224"/>
      <c r="G4661" s="224"/>
      <c r="H4661" s="224"/>
      <c r="I4661" s="224"/>
      <c r="J4661" s="224"/>
      <c r="K4661" s="224"/>
      <c r="L4661" s="224"/>
      <c r="M4661" s="133"/>
      <c r="V4661" s="3" t="s">
        <v>4672</v>
      </c>
      <c r="W4661" s="4">
        <v>9243</v>
      </c>
      <c r="AD4661"/>
      <c r="AE4661"/>
    </row>
    <row r="4662" spans="1:31" x14ac:dyDescent="0.25">
      <c r="A4662" s="28" t="s">
        <v>15093</v>
      </c>
      <c r="B4662" s="1"/>
      <c r="F4662" s="224"/>
      <c r="G4662" s="224"/>
      <c r="H4662" s="224"/>
      <c r="I4662" s="224"/>
      <c r="J4662" s="224"/>
      <c r="K4662" s="224"/>
      <c r="L4662" s="224"/>
      <c r="M4662" s="133"/>
      <c r="V4662" s="3" t="s">
        <v>4673</v>
      </c>
      <c r="W4662" s="4">
        <v>9243</v>
      </c>
      <c r="AD4662"/>
      <c r="AE4662"/>
    </row>
    <row r="4663" spans="1:31" x14ac:dyDescent="0.25">
      <c r="A4663" s="28" t="s">
        <v>15094</v>
      </c>
      <c r="B4663" s="1"/>
      <c r="F4663" s="224"/>
      <c r="G4663" s="224"/>
      <c r="H4663" s="224"/>
      <c r="I4663" s="224"/>
      <c r="J4663" s="224"/>
      <c r="K4663" s="224"/>
      <c r="L4663" s="224"/>
      <c r="M4663" s="133"/>
      <c r="V4663" s="3" t="s">
        <v>4674</v>
      </c>
      <c r="W4663" s="4">
        <v>9243</v>
      </c>
      <c r="AD4663"/>
      <c r="AE4663"/>
    </row>
    <row r="4664" spans="1:31" x14ac:dyDescent="0.25">
      <c r="A4664" s="28" t="s">
        <v>15095</v>
      </c>
      <c r="B4664" s="1"/>
      <c r="F4664" s="224"/>
      <c r="G4664" s="224"/>
      <c r="H4664" s="224"/>
      <c r="I4664" s="224"/>
      <c r="J4664" s="224"/>
      <c r="K4664" s="224"/>
      <c r="L4664" s="224"/>
      <c r="M4664" s="133"/>
      <c r="V4664" s="3" t="s">
        <v>4675</v>
      </c>
      <c r="W4664" s="4">
        <v>9243</v>
      </c>
      <c r="AD4664"/>
      <c r="AE4664"/>
    </row>
    <row r="4665" spans="1:31" x14ac:dyDescent="0.25">
      <c r="A4665" s="28" t="s">
        <v>15096</v>
      </c>
      <c r="B4665" s="1"/>
      <c r="F4665" s="224"/>
      <c r="G4665" s="224"/>
      <c r="H4665" s="224"/>
      <c r="I4665" s="224"/>
      <c r="J4665" s="224"/>
      <c r="K4665" s="224"/>
      <c r="L4665" s="224"/>
      <c r="M4665" s="133"/>
      <c r="V4665" s="3" t="s">
        <v>4676</v>
      </c>
      <c r="W4665" s="4">
        <v>9243</v>
      </c>
      <c r="AD4665"/>
      <c r="AE4665"/>
    </row>
    <row r="4666" spans="1:31" x14ac:dyDescent="0.25">
      <c r="A4666" s="28" t="s">
        <v>15097</v>
      </c>
      <c r="B4666" s="1"/>
      <c r="F4666" s="224"/>
      <c r="G4666" s="224"/>
      <c r="H4666" s="224"/>
      <c r="I4666" s="224"/>
      <c r="J4666" s="224"/>
      <c r="K4666" s="224"/>
      <c r="L4666" s="224"/>
      <c r="M4666" s="133"/>
      <c r="V4666" s="3" t="s">
        <v>4677</v>
      </c>
      <c r="W4666" s="4">
        <v>9243</v>
      </c>
      <c r="AD4666"/>
      <c r="AE4666"/>
    </row>
    <row r="4667" spans="1:31" x14ac:dyDescent="0.25">
      <c r="A4667" s="28" t="s">
        <v>15098</v>
      </c>
      <c r="B4667" s="1"/>
      <c r="F4667" s="224"/>
      <c r="G4667" s="224"/>
      <c r="H4667" s="224"/>
      <c r="I4667" s="224"/>
      <c r="J4667" s="224"/>
      <c r="K4667" s="224"/>
      <c r="L4667" s="224"/>
      <c r="M4667" s="133"/>
      <c r="V4667" s="3" t="s">
        <v>4678</v>
      </c>
      <c r="W4667" s="4">
        <v>9245</v>
      </c>
      <c r="AD4667"/>
      <c r="AE4667"/>
    </row>
    <row r="4668" spans="1:31" x14ac:dyDescent="0.25">
      <c r="A4668" s="28" t="s">
        <v>15099</v>
      </c>
      <c r="B4668" s="1"/>
      <c r="F4668" s="224"/>
      <c r="G4668" s="224"/>
      <c r="H4668" s="224"/>
      <c r="I4668" s="224"/>
      <c r="J4668" s="224"/>
      <c r="K4668" s="224"/>
      <c r="L4668" s="224"/>
      <c r="M4668" s="133"/>
      <c r="V4668" s="3" t="s">
        <v>4679</v>
      </c>
      <c r="W4668" s="4">
        <v>9245</v>
      </c>
      <c r="AD4668"/>
      <c r="AE4668"/>
    </row>
    <row r="4669" spans="1:31" x14ac:dyDescent="0.25">
      <c r="A4669" s="28" t="s">
        <v>15100</v>
      </c>
      <c r="B4669" s="1"/>
      <c r="F4669" s="224"/>
      <c r="G4669" s="224"/>
      <c r="H4669" s="224"/>
      <c r="I4669" s="224"/>
      <c r="J4669" s="224"/>
      <c r="K4669" s="224"/>
      <c r="L4669" s="224"/>
      <c r="M4669" s="133"/>
      <c r="V4669" s="3" t="s">
        <v>4680</v>
      </c>
      <c r="W4669" s="4">
        <v>9246</v>
      </c>
      <c r="AD4669"/>
      <c r="AE4669"/>
    </row>
    <row r="4670" spans="1:31" x14ac:dyDescent="0.25">
      <c r="A4670" s="28" t="s">
        <v>15101</v>
      </c>
      <c r="B4670" s="1"/>
      <c r="F4670" s="224"/>
      <c r="G4670" s="224"/>
      <c r="H4670" s="224"/>
      <c r="I4670" s="224"/>
      <c r="J4670" s="224"/>
      <c r="K4670" s="224"/>
      <c r="L4670" s="224"/>
      <c r="M4670" s="133"/>
      <c r="V4670" s="3" t="s">
        <v>4681</v>
      </c>
      <c r="W4670" s="4">
        <v>9246</v>
      </c>
      <c r="AD4670"/>
      <c r="AE4670"/>
    </row>
    <row r="4671" spans="1:31" x14ac:dyDescent="0.25">
      <c r="A4671" s="28" t="s">
        <v>15102</v>
      </c>
      <c r="B4671" s="1"/>
      <c r="F4671" s="224"/>
      <c r="G4671" s="224"/>
      <c r="H4671" s="224"/>
      <c r="I4671" s="224"/>
      <c r="J4671" s="224"/>
      <c r="K4671" s="224"/>
      <c r="L4671" s="224"/>
      <c r="M4671" s="133"/>
      <c r="V4671" s="3" t="s">
        <v>4682</v>
      </c>
      <c r="W4671" s="4">
        <v>9246</v>
      </c>
      <c r="AD4671"/>
      <c r="AE4671"/>
    </row>
    <row r="4672" spans="1:31" x14ac:dyDescent="0.25">
      <c r="A4672" s="28" t="s">
        <v>15103</v>
      </c>
      <c r="B4672" s="1"/>
      <c r="F4672" s="224"/>
      <c r="G4672" s="224"/>
      <c r="H4672" s="224"/>
      <c r="I4672" s="224"/>
      <c r="J4672" s="224"/>
      <c r="K4672" s="224"/>
      <c r="L4672" s="224"/>
      <c r="M4672" s="133"/>
      <c r="V4672" s="3" t="s">
        <v>4683</v>
      </c>
      <c r="W4672" s="4">
        <v>9246</v>
      </c>
      <c r="AD4672"/>
      <c r="AE4672"/>
    </row>
    <row r="4673" spans="1:31" x14ac:dyDescent="0.25">
      <c r="A4673" s="28" t="s">
        <v>15104</v>
      </c>
      <c r="B4673" s="1"/>
      <c r="F4673" s="224"/>
      <c r="G4673" s="224"/>
      <c r="H4673" s="224"/>
      <c r="I4673" s="224"/>
      <c r="J4673" s="224"/>
      <c r="K4673" s="224"/>
      <c r="L4673" s="224"/>
      <c r="M4673" s="133"/>
      <c r="V4673" s="3" t="s">
        <v>4684</v>
      </c>
      <c r="W4673" s="4">
        <v>9245</v>
      </c>
      <c r="AD4673"/>
      <c r="AE4673"/>
    </row>
    <row r="4674" spans="1:31" x14ac:dyDescent="0.25">
      <c r="A4674" s="28" t="s">
        <v>15105</v>
      </c>
      <c r="B4674" s="1"/>
      <c r="F4674" s="224"/>
      <c r="G4674" s="224"/>
      <c r="H4674" s="224"/>
      <c r="I4674" s="224"/>
      <c r="J4674" s="224"/>
      <c r="K4674" s="224"/>
      <c r="L4674" s="224"/>
      <c r="M4674" s="133"/>
      <c r="V4674" s="3" t="s">
        <v>4685</v>
      </c>
      <c r="W4674" s="4">
        <v>9245</v>
      </c>
      <c r="AD4674"/>
      <c r="AE4674"/>
    </row>
    <row r="4675" spans="1:31" x14ac:dyDescent="0.25">
      <c r="A4675" s="28" t="s">
        <v>15106</v>
      </c>
      <c r="B4675" s="1"/>
      <c r="F4675" s="224"/>
      <c r="G4675" s="224"/>
      <c r="H4675" s="224"/>
      <c r="I4675" s="224"/>
      <c r="J4675" s="224"/>
      <c r="K4675" s="224"/>
      <c r="L4675" s="224"/>
      <c r="M4675" s="133"/>
      <c r="V4675" s="3" t="s">
        <v>4686</v>
      </c>
      <c r="W4675" s="4">
        <v>9244</v>
      </c>
      <c r="AD4675"/>
      <c r="AE4675"/>
    </row>
    <row r="4676" spans="1:31" x14ac:dyDescent="0.25">
      <c r="A4676" s="28" t="s">
        <v>15107</v>
      </c>
      <c r="B4676" s="1"/>
      <c r="F4676" s="224"/>
      <c r="G4676" s="224"/>
      <c r="H4676" s="224"/>
      <c r="I4676" s="224"/>
      <c r="J4676" s="224"/>
      <c r="K4676" s="224"/>
      <c r="L4676" s="224"/>
      <c r="M4676" s="133"/>
      <c r="V4676" s="3" t="s">
        <v>4687</v>
      </c>
      <c r="W4676" s="4">
        <v>9245</v>
      </c>
      <c r="AD4676"/>
      <c r="AE4676"/>
    </row>
    <row r="4677" spans="1:31" x14ac:dyDescent="0.25">
      <c r="A4677" s="28" t="s">
        <v>15108</v>
      </c>
      <c r="B4677" s="1"/>
      <c r="F4677" s="224"/>
      <c r="G4677" s="224"/>
      <c r="H4677" s="224"/>
      <c r="I4677" s="224"/>
      <c r="J4677" s="224"/>
      <c r="K4677" s="224"/>
      <c r="L4677" s="224"/>
      <c r="M4677" s="133"/>
      <c r="V4677" s="3" t="s">
        <v>4688</v>
      </c>
      <c r="W4677" s="4">
        <v>9245</v>
      </c>
      <c r="AD4677"/>
      <c r="AE4677"/>
    </row>
    <row r="4678" spans="1:31" x14ac:dyDescent="0.25">
      <c r="A4678" s="28" t="s">
        <v>15109</v>
      </c>
      <c r="B4678" s="1"/>
      <c r="F4678" s="224"/>
      <c r="G4678" s="224"/>
      <c r="H4678" s="224"/>
      <c r="I4678" s="224"/>
      <c r="J4678" s="224"/>
      <c r="K4678" s="224"/>
      <c r="L4678" s="224"/>
      <c r="M4678" s="133"/>
      <c r="V4678" s="3" t="s">
        <v>4689</v>
      </c>
      <c r="W4678" s="4">
        <v>9245</v>
      </c>
      <c r="AD4678"/>
      <c r="AE4678"/>
    </row>
    <row r="4679" spans="1:31" x14ac:dyDescent="0.25">
      <c r="A4679" s="28" t="s">
        <v>15110</v>
      </c>
      <c r="B4679" s="1"/>
      <c r="F4679" s="224"/>
      <c r="G4679" s="224"/>
      <c r="H4679" s="224"/>
      <c r="I4679" s="224"/>
      <c r="J4679" s="224"/>
      <c r="K4679" s="224"/>
      <c r="L4679" s="224"/>
      <c r="M4679" s="133"/>
      <c r="V4679" s="3" t="s">
        <v>4690</v>
      </c>
      <c r="W4679" s="4">
        <v>9246</v>
      </c>
      <c r="AD4679"/>
      <c r="AE4679"/>
    </row>
    <row r="4680" spans="1:31" x14ac:dyDescent="0.25">
      <c r="A4680" s="28" t="s">
        <v>15111</v>
      </c>
      <c r="B4680" s="1"/>
      <c r="F4680" s="224"/>
      <c r="G4680" s="224"/>
      <c r="H4680" s="224"/>
      <c r="I4680" s="224"/>
      <c r="J4680" s="224"/>
      <c r="K4680" s="224"/>
      <c r="L4680" s="224"/>
      <c r="M4680" s="133"/>
      <c r="V4680" s="3" t="s">
        <v>4691</v>
      </c>
      <c r="W4680" s="4">
        <v>9248</v>
      </c>
      <c r="AD4680"/>
      <c r="AE4680"/>
    </row>
    <row r="4681" spans="1:31" x14ac:dyDescent="0.25">
      <c r="A4681" s="28" t="s">
        <v>15112</v>
      </c>
      <c r="B4681" s="1"/>
      <c r="F4681" s="224"/>
      <c r="G4681" s="224"/>
      <c r="H4681" s="224"/>
      <c r="I4681" s="224"/>
      <c r="J4681" s="224"/>
      <c r="K4681" s="224"/>
      <c r="L4681" s="224"/>
      <c r="M4681" s="133"/>
      <c r="V4681" s="3" t="s">
        <v>4692</v>
      </c>
      <c r="W4681" s="4">
        <v>9250</v>
      </c>
      <c r="AD4681"/>
      <c r="AE4681"/>
    </row>
    <row r="4682" spans="1:31" x14ac:dyDescent="0.25">
      <c r="A4682" s="28" t="s">
        <v>15113</v>
      </c>
      <c r="B4682" s="1"/>
      <c r="F4682" s="224"/>
      <c r="G4682" s="224"/>
      <c r="H4682" s="224"/>
      <c r="I4682" s="224"/>
      <c r="J4682" s="224"/>
      <c r="K4682" s="224"/>
      <c r="L4682" s="224"/>
      <c r="M4682" s="133"/>
      <c r="V4682" s="3" t="s">
        <v>4693</v>
      </c>
      <c r="W4682" s="4">
        <v>9250</v>
      </c>
      <c r="AD4682"/>
      <c r="AE4682"/>
    </row>
    <row r="4683" spans="1:31" x14ac:dyDescent="0.25">
      <c r="A4683" s="28" t="s">
        <v>15114</v>
      </c>
      <c r="B4683" s="1"/>
      <c r="F4683" s="224"/>
      <c r="G4683" s="224"/>
      <c r="H4683" s="224"/>
      <c r="I4683" s="224"/>
      <c r="J4683" s="224"/>
      <c r="K4683" s="224"/>
      <c r="L4683" s="224"/>
      <c r="M4683" s="133"/>
      <c r="V4683" s="3" t="s">
        <v>4694</v>
      </c>
      <c r="W4683" s="4">
        <v>9250</v>
      </c>
      <c r="AD4683"/>
      <c r="AE4683"/>
    </row>
    <row r="4684" spans="1:31" x14ac:dyDescent="0.25">
      <c r="A4684" s="28" t="s">
        <v>15115</v>
      </c>
      <c r="B4684" s="1"/>
      <c r="F4684" s="224"/>
      <c r="G4684" s="224"/>
      <c r="H4684" s="224"/>
      <c r="I4684" s="224"/>
      <c r="J4684" s="224"/>
      <c r="K4684" s="224"/>
      <c r="L4684" s="224"/>
      <c r="M4684" s="133"/>
      <c r="V4684" s="3" t="s">
        <v>4695</v>
      </c>
      <c r="W4684" s="4">
        <v>9250</v>
      </c>
      <c r="AD4684"/>
      <c r="AE4684"/>
    </row>
    <row r="4685" spans="1:31" x14ac:dyDescent="0.25">
      <c r="A4685" s="28" t="s">
        <v>15116</v>
      </c>
      <c r="B4685" s="1"/>
      <c r="F4685" s="224"/>
      <c r="G4685" s="224"/>
      <c r="H4685" s="224"/>
      <c r="I4685" s="224"/>
      <c r="J4685" s="224"/>
      <c r="K4685" s="224"/>
      <c r="L4685" s="224"/>
      <c r="M4685" s="133"/>
      <c r="V4685" s="3" t="s">
        <v>4696</v>
      </c>
      <c r="W4685" s="4">
        <v>9250</v>
      </c>
      <c r="AD4685"/>
      <c r="AE4685"/>
    </row>
    <row r="4686" spans="1:31" x14ac:dyDescent="0.25">
      <c r="A4686" s="28" t="s">
        <v>15117</v>
      </c>
      <c r="B4686" s="1"/>
      <c r="F4686" s="224"/>
      <c r="G4686" s="224"/>
      <c r="H4686" s="224"/>
      <c r="I4686" s="224"/>
      <c r="J4686" s="224"/>
      <c r="K4686" s="224"/>
      <c r="L4686" s="224"/>
      <c r="M4686" s="133"/>
      <c r="V4686" s="3" t="s">
        <v>4697</v>
      </c>
      <c r="W4686" s="4">
        <v>9250</v>
      </c>
      <c r="AD4686"/>
      <c r="AE4686"/>
    </row>
    <row r="4687" spans="1:31" x14ac:dyDescent="0.25">
      <c r="A4687" s="28" t="s">
        <v>15118</v>
      </c>
      <c r="B4687" s="1"/>
      <c r="F4687" s="224"/>
      <c r="G4687" s="224"/>
      <c r="H4687" s="224"/>
      <c r="I4687" s="224"/>
      <c r="J4687" s="224"/>
      <c r="K4687" s="224"/>
      <c r="L4687" s="224"/>
      <c r="M4687" s="133"/>
      <c r="V4687" s="3" t="s">
        <v>4698</v>
      </c>
      <c r="W4687" s="4">
        <v>9250</v>
      </c>
      <c r="AD4687"/>
      <c r="AE4687"/>
    </row>
    <row r="4688" spans="1:31" x14ac:dyDescent="0.25">
      <c r="A4688" s="28" t="s">
        <v>15119</v>
      </c>
      <c r="B4688" s="1"/>
      <c r="F4688" s="224"/>
      <c r="G4688" s="224"/>
      <c r="H4688" s="224"/>
      <c r="I4688" s="224"/>
      <c r="J4688" s="224"/>
      <c r="K4688" s="224"/>
      <c r="L4688" s="224"/>
      <c r="M4688" s="133"/>
      <c r="V4688" s="3" t="s">
        <v>4699</v>
      </c>
      <c r="W4688" s="4">
        <v>9250</v>
      </c>
      <c r="AD4688"/>
      <c r="AE4688"/>
    </row>
    <row r="4689" spans="1:31" x14ac:dyDescent="0.25">
      <c r="A4689" s="28" t="s">
        <v>15120</v>
      </c>
      <c r="B4689" s="1"/>
      <c r="F4689" s="224"/>
      <c r="G4689" s="224"/>
      <c r="H4689" s="224"/>
      <c r="I4689" s="224"/>
      <c r="J4689" s="224"/>
      <c r="K4689" s="224"/>
      <c r="L4689" s="224"/>
      <c r="M4689" s="133"/>
      <c r="V4689" s="3" t="s">
        <v>4700</v>
      </c>
      <c r="W4689" s="4">
        <v>9251</v>
      </c>
      <c r="AD4689"/>
      <c r="AE4689"/>
    </row>
    <row r="4690" spans="1:31" x14ac:dyDescent="0.25">
      <c r="A4690" s="28" t="s">
        <v>15121</v>
      </c>
      <c r="B4690" s="1"/>
      <c r="F4690" s="224"/>
      <c r="G4690" s="224"/>
      <c r="H4690" s="224"/>
      <c r="I4690" s="224"/>
      <c r="J4690" s="224"/>
      <c r="K4690" s="224"/>
      <c r="L4690" s="224"/>
      <c r="M4690" s="133"/>
      <c r="V4690" s="3" t="s">
        <v>4701</v>
      </c>
      <c r="W4690" s="4">
        <v>9251</v>
      </c>
      <c r="AD4690"/>
      <c r="AE4690"/>
    </row>
    <row r="4691" spans="1:31" x14ac:dyDescent="0.25">
      <c r="A4691" s="28" t="s">
        <v>15122</v>
      </c>
      <c r="B4691" s="1"/>
      <c r="F4691" s="224"/>
      <c r="G4691" s="224"/>
      <c r="H4691" s="224"/>
      <c r="I4691" s="224"/>
      <c r="J4691" s="224"/>
      <c r="K4691" s="224"/>
      <c r="L4691" s="224"/>
      <c r="M4691" s="133"/>
      <c r="V4691" s="3" t="s">
        <v>4702</v>
      </c>
      <c r="W4691" s="4">
        <v>9251</v>
      </c>
      <c r="AD4691"/>
      <c r="AE4691"/>
    </row>
    <row r="4692" spans="1:31" x14ac:dyDescent="0.25">
      <c r="A4692" s="28" t="s">
        <v>15123</v>
      </c>
      <c r="B4692" s="1"/>
      <c r="F4692" s="224"/>
      <c r="G4692" s="224"/>
      <c r="H4692" s="224"/>
      <c r="I4692" s="224"/>
      <c r="J4692" s="224"/>
      <c r="K4692" s="224"/>
      <c r="L4692" s="224"/>
      <c r="M4692" s="133"/>
      <c r="V4692" s="3" t="s">
        <v>4703</v>
      </c>
      <c r="W4692" s="4">
        <v>9251</v>
      </c>
      <c r="AD4692"/>
      <c r="AE4692"/>
    </row>
    <row r="4693" spans="1:31" x14ac:dyDescent="0.25">
      <c r="A4693" s="28" t="s">
        <v>15124</v>
      </c>
      <c r="B4693" s="1"/>
      <c r="F4693" s="224"/>
      <c r="G4693" s="224"/>
      <c r="H4693" s="224"/>
      <c r="I4693" s="224"/>
      <c r="J4693" s="224"/>
      <c r="K4693" s="224"/>
      <c r="L4693" s="224"/>
      <c r="M4693" s="133"/>
      <c r="V4693" s="3" t="s">
        <v>4704</v>
      </c>
      <c r="W4693" s="4">
        <v>9251</v>
      </c>
      <c r="AD4693"/>
      <c r="AE4693"/>
    </row>
    <row r="4694" spans="1:31" x14ac:dyDescent="0.25">
      <c r="A4694" s="28" t="s">
        <v>15125</v>
      </c>
      <c r="B4694" s="1"/>
      <c r="F4694" s="224"/>
      <c r="G4694" s="224"/>
      <c r="H4694" s="224"/>
      <c r="I4694" s="224"/>
      <c r="J4694" s="224"/>
      <c r="K4694" s="224"/>
      <c r="L4694" s="224"/>
      <c r="M4694" s="133"/>
      <c r="V4694" s="3" t="s">
        <v>4705</v>
      </c>
      <c r="W4694" s="4">
        <v>9251</v>
      </c>
      <c r="AD4694"/>
      <c r="AE4694"/>
    </row>
    <row r="4695" spans="1:31" x14ac:dyDescent="0.25">
      <c r="A4695" s="28" t="s">
        <v>15126</v>
      </c>
      <c r="B4695" s="1"/>
      <c r="F4695" s="224"/>
      <c r="G4695" s="224"/>
      <c r="H4695" s="224"/>
      <c r="I4695" s="224"/>
      <c r="J4695" s="224"/>
      <c r="K4695" s="224"/>
      <c r="L4695" s="224"/>
      <c r="M4695" s="133"/>
      <c r="V4695" s="3" t="s">
        <v>4706</v>
      </c>
      <c r="W4695" s="4">
        <v>9253</v>
      </c>
      <c r="AD4695"/>
      <c r="AE4695"/>
    </row>
    <row r="4696" spans="1:31" x14ac:dyDescent="0.25">
      <c r="A4696" s="28" t="s">
        <v>15127</v>
      </c>
      <c r="B4696" s="1"/>
      <c r="F4696" s="224"/>
      <c r="G4696" s="224"/>
      <c r="H4696" s="224"/>
      <c r="I4696" s="224"/>
      <c r="J4696" s="224"/>
      <c r="K4696" s="224"/>
      <c r="L4696" s="224"/>
      <c r="M4696" s="133"/>
      <c r="V4696" s="3" t="s">
        <v>4707</v>
      </c>
      <c r="W4696" s="4">
        <v>9254</v>
      </c>
      <c r="AD4696"/>
      <c r="AE4696"/>
    </row>
    <row r="4697" spans="1:31" x14ac:dyDescent="0.25">
      <c r="A4697" s="28" t="s">
        <v>15128</v>
      </c>
      <c r="B4697" s="1"/>
      <c r="F4697" s="224"/>
      <c r="G4697" s="224"/>
      <c r="H4697" s="224"/>
      <c r="I4697" s="224"/>
      <c r="J4697" s="224"/>
      <c r="K4697" s="224"/>
      <c r="L4697" s="224"/>
      <c r="M4697" s="133"/>
      <c r="V4697" s="3" t="s">
        <v>4708</v>
      </c>
      <c r="W4697" s="4">
        <v>9255</v>
      </c>
      <c r="AD4697"/>
      <c r="AE4697"/>
    </row>
    <row r="4698" spans="1:31" x14ac:dyDescent="0.25">
      <c r="A4698" s="28" t="s">
        <v>15129</v>
      </c>
      <c r="B4698" s="1"/>
      <c r="F4698" s="224"/>
      <c r="G4698" s="224"/>
      <c r="H4698" s="224"/>
      <c r="I4698" s="224"/>
      <c r="J4698" s="224"/>
      <c r="K4698" s="224"/>
      <c r="L4698" s="224"/>
      <c r="M4698" s="133"/>
      <c r="V4698" s="3" t="s">
        <v>4709</v>
      </c>
      <c r="W4698" s="4">
        <v>9255</v>
      </c>
      <c r="AD4698"/>
      <c r="AE4698"/>
    </row>
    <row r="4699" spans="1:31" x14ac:dyDescent="0.25">
      <c r="A4699" s="28" t="s">
        <v>15130</v>
      </c>
      <c r="B4699" s="1"/>
      <c r="F4699" s="224"/>
      <c r="G4699" s="224"/>
      <c r="H4699" s="224"/>
      <c r="I4699" s="224"/>
      <c r="J4699" s="224"/>
      <c r="K4699" s="224"/>
      <c r="L4699" s="224"/>
      <c r="M4699" s="133"/>
      <c r="V4699" s="3" t="s">
        <v>4710</v>
      </c>
      <c r="W4699" s="4">
        <v>9255</v>
      </c>
      <c r="AD4699"/>
      <c r="AE4699"/>
    </row>
    <row r="4700" spans="1:31" x14ac:dyDescent="0.25">
      <c r="A4700" s="28" t="s">
        <v>15131</v>
      </c>
      <c r="B4700" s="1"/>
      <c r="F4700" s="224"/>
      <c r="G4700" s="224"/>
      <c r="H4700" s="224"/>
      <c r="I4700" s="224"/>
      <c r="J4700" s="224"/>
      <c r="K4700" s="224"/>
      <c r="L4700" s="224"/>
      <c r="M4700" s="133"/>
      <c r="V4700" s="3" t="s">
        <v>4711</v>
      </c>
      <c r="W4700" s="4">
        <v>9255</v>
      </c>
      <c r="AD4700"/>
      <c r="AE4700"/>
    </row>
    <row r="4701" spans="1:31" x14ac:dyDescent="0.25">
      <c r="A4701" s="28" t="s">
        <v>15132</v>
      </c>
      <c r="B4701" s="1"/>
      <c r="F4701" s="224"/>
      <c r="G4701" s="224"/>
      <c r="H4701" s="224"/>
      <c r="I4701" s="224"/>
      <c r="J4701" s="224"/>
      <c r="K4701" s="224"/>
      <c r="L4701" s="224"/>
      <c r="M4701" s="133"/>
      <c r="V4701" s="3" t="s">
        <v>4712</v>
      </c>
      <c r="W4701" s="4">
        <v>9256</v>
      </c>
      <c r="AD4701"/>
      <c r="AE4701"/>
    </row>
    <row r="4702" spans="1:31" x14ac:dyDescent="0.25">
      <c r="A4702" s="28" t="s">
        <v>15133</v>
      </c>
      <c r="B4702" s="1"/>
      <c r="F4702" s="224"/>
      <c r="G4702" s="224"/>
      <c r="H4702" s="224"/>
      <c r="I4702" s="224"/>
      <c r="J4702" s="224"/>
      <c r="K4702" s="224"/>
      <c r="L4702" s="224"/>
      <c r="M4702" s="133"/>
      <c r="V4702" s="3" t="s">
        <v>4713</v>
      </c>
      <c r="W4702" s="4">
        <v>9256</v>
      </c>
      <c r="AD4702"/>
      <c r="AE4702"/>
    </row>
    <row r="4703" spans="1:31" x14ac:dyDescent="0.25">
      <c r="A4703" s="28" t="s">
        <v>15134</v>
      </c>
      <c r="B4703" s="1"/>
      <c r="F4703" s="224"/>
      <c r="G4703" s="224"/>
      <c r="H4703" s="224"/>
      <c r="I4703" s="224"/>
      <c r="J4703" s="224"/>
      <c r="K4703" s="224"/>
      <c r="L4703" s="224"/>
      <c r="M4703" s="133"/>
      <c r="V4703" s="3" t="s">
        <v>4714</v>
      </c>
      <c r="W4703" s="4">
        <v>9256</v>
      </c>
      <c r="AD4703"/>
      <c r="AE4703"/>
    </row>
    <row r="4704" spans="1:31" x14ac:dyDescent="0.25">
      <c r="A4704" s="28" t="s">
        <v>15135</v>
      </c>
      <c r="B4704" s="1"/>
      <c r="F4704" s="224"/>
      <c r="G4704" s="224"/>
      <c r="H4704" s="224"/>
      <c r="I4704" s="224"/>
      <c r="J4704" s="224"/>
      <c r="K4704" s="224"/>
      <c r="L4704" s="224"/>
      <c r="M4704" s="133"/>
      <c r="V4704" s="3" t="s">
        <v>4715</v>
      </c>
      <c r="W4704" s="4">
        <v>9258</v>
      </c>
      <c r="AD4704"/>
      <c r="AE4704"/>
    </row>
    <row r="4705" spans="1:31" x14ac:dyDescent="0.25">
      <c r="A4705" s="28" t="s">
        <v>15136</v>
      </c>
      <c r="B4705" s="1"/>
      <c r="F4705" s="224"/>
      <c r="G4705" s="224"/>
      <c r="H4705" s="224"/>
      <c r="I4705" s="224"/>
      <c r="J4705" s="224"/>
      <c r="K4705" s="224"/>
      <c r="L4705" s="224"/>
      <c r="M4705" s="133"/>
      <c r="V4705" s="3" t="s">
        <v>4716</v>
      </c>
      <c r="W4705" s="4">
        <v>9258</v>
      </c>
      <c r="AD4705"/>
      <c r="AE4705"/>
    </row>
    <row r="4706" spans="1:31" x14ac:dyDescent="0.25">
      <c r="A4706" s="28" t="s">
        <v>15137</v>
      </c>
      <c r="B4706" s="1"/>
      <c r="F4706" s="224"/>
      <c r="G4706" s="224"/>
      <c r="H4706" s="224"/>
      <c r="I4706" s="224"/>
      <c r="J4706" s="224"/>
      <c r="K4706" s="224"/>
      <c r="L4706" s="224"/>
      <c r="M4706" s="133"/>
      <c r="V4706" s="3" t="s">
        <v>4717</v>
      </c>
      <c r="W4706" s="4">
        <v>9258</v>
      </c>
      <c r="AD4706"/>
      <c r="AE4706"/>
    </row>
    <row r="4707" spans="1:31" x14ac:dyDescent="0.25">
      <c r="A4707" s="28" t="s">
        <v>15138</v>
      </c>
      <c r="B4707" s="1"/>
      <c r="F4707" s="224"/>
      <c r="G4707" s="224"/>
      <c r="H4707" s="224"/>
      <c r="I4707" s="224"/>
      <c r="J4707" s="224"/>
      <c r="K4707" s="224"/>
      <c r="L4707" s="224"/>
      <c r="M4707" s="133"/>
      <c r="V4707" s="3" t="s">
        <v>4718</v>
      </c>
      <c r="W4707" s="4">
        <v>9258</v>
      </c>
      <c r="AD4707"/>
      <c r="AE4707"/>
    </row>
    <row r="4708" spans="1:31" x14ac:dyDescent="0.25">
      <c r="A4708" s="28" t="s">
        <v>15139</v>
      </c>
      <c r="B4708" s="1"/>
      <c r="F4708" s="224"/>
      <c r="G4708" s="224"/>
      <c r="H4708" s="224"/>
      <c r="I4708" s="224"/>
      <c r="J4708" s="224"/>
      <c r="K4708" s="224"/>
      <c r="L4708" s="224"/>
      <c r="M4708" s="133"/>
      <c r="V4708" s="3" t="s">
        <v>4719</v>
      </c>
      <c r="W4708" s="4">
        <v>9259</v>
      </c>
      <c r="AD4708"/>
      <c r="AE4708"/>
    </row>
    <row r="4709" spans="1:31" x14ac:dyDescent="0.25">
      <c r="A4709" s="28" t="s">
        <v>15140</v>
      </c>
      <c r="B4709" s="1"/>
      <c r="F4709" s="224"/>
      <c r="G4709" s="224"/>
      <c r="H4709" s="224"/>
      <c r="I4709" s="224"/>
      <c r="J4709" s="224"/>
      <c r="K4709" s="224"/>
      <c r="L4709" s="224"/>
      <c r="M4709" s="133"/>
      <c r="V4709" s="3" t="s">
        <v>4720</v>
      </c>
      <c r="W4709" s="4">
        <v>9259</v>
      </c>
      <c r="AD4709"/>
      <c r="AE4709"/>
    </row>
    <row r="4710" spans="1:31" x14ac:dyDescent="0.25">
      <c r="A4710" s="28" t="s">
        <v>15141</v>
      </c>
      <c r="B4710" s="1"/>
      <c r="F4710" s="224"/>
      <c r="G4710" s="224"/>
      <c r="H4710" s="224"/>
      <c r="I4710" s="224"/>
      <c r="J4710" s="224"/>
      <c r="K4710" s="224"/>
      <c r="L4710" s="224"/>
      <c r="M4710" s="133"/>
      <c r="V4710" s="3" t="s">
        <v>4721</v>
      </c>
      <c r="W4710" s="4">
        <v>9260</v>
      </c>
      <c r="AD4710"/>
      <c r="AE4710"/>
    </row>
    <row r="4711" spans="1:31" x14ac:dyDescent="0.25">
      <c r="A4711" s="28" t="s">
        <v>15142</v>
      </c>
      <c r="B4711" s="1"/>
      <c r="F4711" s="224"/>
      <c r="G4711" s="224"/>
      <c r="H4711" s="224"/>
      <c r="I4711" s="224"/>
      <c r="J4711" s="224"/>
      <c r="K4711" s="224"/>
      <c r="L4711" s="224"/>
      <c r="M4711" s="133"/>
      <c r="V4711" s="3" t="s">
        <v>4722</v>
      </c>
      <c r="W4711" s="4">
        <v>9260</v>
      </c>
      <c r="AD4711"/>
      <c r="AE4711"/>
    </row>
    <row r="4712" spans="1:31" x14ac:dyDescent="0.25">
      <c r="A4712" s="28" t="s">
        <v>15143</v>
      </c>
      <c r="B4712" s="1"/>
      <c r="F4712" s="224"/>
      <c r="G4712" s="224"/>
      <c r="H4712" s="224"/>
      <c r="I4712" s="224"/>
      <c r="J4712" s="224"/>
      <c r="K4712" s="224"/>
      <c r="L4712" s="224"/>
      <c r="M4712" s="133"/>
      <c r="V4712" s="3" t="s">
        <v>4723</v>
      </c>
      <c r="W4712" s="4">
        <v>9260</v>
      </c>
      <c r="AD4712"/>
      <c r="AE4712"/>
    </row>
    <row r="4713" spans="1:31" x14ac:dyDescent="0.25">
      <c r="A4713" s="28" t="s">
        <v>15144</v>
      </c>
      <c r="B4713" s="1"/>
      <c r="F4713" s="224"/>
      <c r="G4713" s="224"/>
      <c r="H4713" s="224"/>
      <c r="I4713" s="224"/>
      <c r="J4713" s="224"/>
      <c r="K4713" s="224"/>
      <c r="L4713" s="224"/>
      <c r="M4713" s="133"/>
      <c r="V4713" s="3" t="s">
        <v>4724</v>
      </c>
      <c r="W4713" s="4">
        <v>9260</v>
      </c>
      <c r="AD4713"/>
      <c r="AE4713"/>
    </row>
    <row r="4714" spans="1:31" x14ac:dyDescent="0.25">
      <c r="A4714" s="28" t="s">
        <v>15145</v>
      </c>
      <c r="B4714" s="1"/>
      <c r="F4714" s="224"/>
      <c r="G4714" s="224"/>
      <c r="H4714" s="224"/>
      <c r="I4714" s="224"/>
      <c r="J4714" s="224"/>
      <c r="K4714" s="224"/>
      <c r="L4714" s="224"/>
      <c r="M4714" s="133"/>
      <c r="V4714" s="3" t="s">
        <v>4725</v>
      </c>
      <c r="W4714" s="4">
        <v>9260</v>
      </c>
      <c r="AD4714"/>
      <c r="AE4714"/>
    </row>
    <row r="4715" spans="1:31" x14ac:dyDescent="0.25">
      <c r="A4715" s="28" t="s">
        <v>15146</v>
      </c>
      <c r="B4715" s="1"/>
      <c r="F4715" s="224"/>
      <c r="G4715" s="224"/>
      <c r="H4715" s="224"/>
      <c r="I4715" s="224"/>
      <c r="J4715" s="224"/>
      <c r="K4715" s="224"/>
      <c r="L4715" s="224"/>
      <c r="M4715" s="133"/>
      <c r="V4715" s="3" t="s">
        <v>4726</v>
      </c>
      <c r="W4715" s="4">
        <v>9261</v>
      </c>
      <c r="AD4715"/>
      <c r="AE4715"/>
    </row>
    <row r="4716" spans="1:31" x14ac:dyDescent="0.25">
      <c r="A4716" s="28" t="s">
        <v>15147</v>
      </c>
      <c r="B4716" s="1"/>
      <c r="F4716" s="224"/>
      <c r="G4716" s="224"/>
      <c r="H4716" s="224"/>
      <c r="I4716" s="224"/>
      <c r="J4716" s="224"/>
      <c r="K4716" s="224"/>
      <c r="L4716" s="224"/>
      <c r="M4716" s="133"/>
      <c r="V4716" s="3" t="s">
        <v>4727</v>
      </c>
      <c r="W4716" s="4">
        <v>9263</v>
      </c>
      <c r="AD4716"/>
      <c r="AE4716"/>
    </row>
    <row r="4717" spans="1:31" x14ac:dyDescent="0.25">
      <c r="A4717" s="28" t="s">
        <v>15148</v>
      </c>
      <c r="B4717" s="1"/>
      <c r="F4717" s="224"/>
      <c r="G4717" s="224"/>
      <c r="H4717" s="224"/>
      <c r="I4717" s="224"/>
      <c r="J4717" s="224"/>
      <c r="K4717" s="224"/>
      <c r="L4717" s="224"/>
      <c r="M4717" s="133"/>
      <c r="V4717" s="3" t="s">
        <v>4728</v>
      </c>
      <c r="W4717" s="4">
        <v>9263</v>
      </c>
      <c r="AD4717"/>
      <c r="AE4717"/>
    </row>
    <row r="4718" spans="1:31" x14ac:dyDescent="0.25">
      <c r="A4718" s="28" t="s">
        <v>15149</v>
      </c>
      <c r="B4718" s="1"/>
      <c r="F4718" s="224"/>
      <c r="G4718" s="224"/>
      <c r="H4718" s="224"/>
      <c r="I4718" s="224"/>
      <c r="J4718" s="224"/>
      <c r="K4718" s="224"/>
      <c r="L4718" s="224"/>
      <c r="M4718" s="133"/>
      <c r="V4718" s="3" t="s">
        <v>4729</v>
      </c>
      <c r="W4718" s="4">
        <v>9263</v>
      </c>
      <c r="AD4718"/>
      <c r="AE4718"/>
    </row>
    <row r="4719" spans="1:31" x14ac:dyDescent="0.25">
      <c r="A4719" s="28" t="s">
        <v>15150</v>
      </c>
      <c r="B4719" s="1"/>
      <c r="F4719" s="224"/>
      <c r="G4719" s="224"/>
      <c r="H4719" s="224"/>
      <c r="I4719" s="224"/>
      <c r="J4719" s="224"/>
      <c r="K4719" s="224"/>
      <c r="L4719" s="224"/>
      <c r="M4719" s="133"/>
      <c r="V4719" s="3" t="s">
        <v>4730</v>
      </c>
      <c r="W4719" s="4">
        <v>9263</v>
      </c>
      <c r="AD4719"/>
      <c r="AE4719"/>
    </row>
    <row r="4720" spans="1:31" x14ac:dyDescent="0.25">
      <c r="A4720" s="28" t="s">
        <v>15151</v>
      </c>
      <c r="B4720" s="1"/>
      <c r="F4720" s="224"/>
      <c r="G4720" s="224"/>
      <c r="H4720" s="224"/>
      <c r="I4720" s="224"/>
      <c r="J4720" s="224"/>
      <c r="K4720" s="224"/>
      <c r="L4720" s="224"/>
      <c r="M4720" s="133"/>
      <c r="V4720" s="3" t="s">
        <v>4731</v>
      </c>
      <c r="W4720" s="4">
        <v>9265</v>
      </c>
      <c r="AD4720"/>
      <c r="AE4720"/>
    </row>
    <row r="4721" spans="1:31" x14ac:dyDescent="0.25">
      <c r="A4721" s="28" t="s">
        <v>15152</v>
      </c>
      <c r="B4721" s="1"/>
      <c r="F4721" s="224"/>
      <c r="G4721" s="224"/>
      <c r="H4721" s="224"/>
      <c r="I4721" s="224"/>
      <c r="J4721" s="224"/>
      <c r="K4721" s="224"/>
      <c r="L4721" s="224"/>
      <c r="M4721" s="133"/>
      <c r="V4721" s="3" t="s">
        <v>4732</v>
      </c>
      <c r="W4721" s="4">
        <v>9265</v>
      </c>
      <c r="AD4721"/>
      <c r="AE4721"/>
    </row>
    <row r="4722" spans="1:31" x14ac:dyDescent="0.25">
      <c r="A4722" s="28" t="s">
        <v>15153</v>
      </c>
      <c r="B4722" s="1"/>
      <c r="F4722" s="224"/>
      <c r="G4722" s="224"/>
      <c r="H4722" s="224"/>
      <c r="I4722" s="224"/>
      <c r="J4722" s="224"/>
      <c r="K4722" s="224"/>
      <c r="L4722" s="224"/>
      <c r="M4722" s="133"/>
      <c r="V4722" s="3" t="s">
        <v>4733</v>
      </c>
      <c r="W4722" s="4">
        <v>9265</v>
      </c>
      <c r="AD4722"/>
      <c r="AE4722"/>
    </row>
    <row r="4723" spans="1:31" x14ac:dyDescent="0.25">
      <c r="A4723" s="28" t="s">
        <v>15154</v>
      </c>
      <c r="B4723" s="1"/>
      <c r="F4723" s="224"/>
      <c r="G4723" s="224"/>
      <c r="H4723" s="224"/>
      <c r="I4723" s="224"/>
      <c r="J4723" s="224"/>
      <c r="K4723" s="224"/>
      <c r="L4723" s="224"/>
      <c r="M4723" s="133"/>
      <c r="V4723" s="3" t="s">
        <v>4734</v>
      </c>
      <c r="W4723" s="4">
        <v>9265</v>
      </c>
      <c r="AD4723"/>
      <c r="AE4723"/>
    </row>
    <row r="4724" spans="1:31" x14ac:dyDescent="0.25">
      <c r="A4724" s="28" t="s">
        <v>15155</v>
      </c>
      <c r="B4724" s="1"/>
      <c r="F4724" s="224"/>
      <c r="G4724" s="224"/>
      <c r="H4724" s="224"/>
      <c r="I4724" s="224"/>
      <c r="J4724" s="224"/>
      <c r="K4724" s="224"/>
      <c r="L4724" s="224"/>
      <c r="M4724" s="133"/>
      <c r="V4724" s="3" t="s">
        <v>4735</v>
      </c>
      <c r="W4724" s="4">
        <v>9266</v>
      </c>
      <c r="AD4724"/>
      <c r="AE4724"/>
    </row>
    <row r="4725" spans="1:31" x14ac:dyDescent="0.25">
      <c r="A4725" s="28" t="s">
        <v>15156</v>
      </c>
      <c r="B4725" s="1"/>
      <c r="F4725" s="224"/>
      <c r="G4725" s="224"/>
      <c r="H4725" s="224"/>
      <c r="I4725" s="224"/>
      <c r="J4725" s="224"/>
      <c r="K4725" s="224"/>
      <c r="L4725" s="224"/>
      <c r="M4725" s="133"/>
      <c r="V4725" s="3" t="s">
        <v>4736</v>
      </c>
      <c r="W4725" s="4">
        <v>9266</v>
      </c>
      <c r="AD4725"/>
      <c r="AE4725"/>
    </row>
    <row r="4726" spans="1:31" x14ac:dyDescent="0.25">
      <c r="A4726" s="28" t="s">
        <v>15157</v>
      </c>
      <c r="B4726" s="1"/>
      <c r="F4726" s="224"/>
      <c r="G4726" s="224"/>
      <c r="H4726" s="224"/>
      <c r="I4726" s="224"/>
      <c r="J4726" s="224"/>
      <c r="K4726" s="224"/>
      <c r="L4726" s="224"/>
      <c r="M4726" s="133"/>
      <c r="V4726" s="3" t="s">
        <v>4737</v>
      </c>
      <c r="W4726" s="4">
        <v>9266</v>
      </c>
      <c r="AD4726"/>
      <c r="AE4726"/>
    </row>
    <row r="4727" spans="1:31" x14ac:dyDescent="0.25">
      <c r="A4727" s="28" t="s">
        <v>15158</v>
      </c>
      <c r="B4727" s="1"/>
      <c r="F4727" s="224"/>
      <c r="G4727" s="224"/>
      <c r="H4727" s="224"/>
      <c r="I4727" s="224"/>
      <c r="J4727" s="224"/>
      <c r="K4727" s="224"/>
      <c r="L4727" s="224"/>
      <c r="M4727" s="133"/>
      <c r="V4727" s="3" t="s">
        <v>4738</v>
      </c>
      <c r="W4727" s="4">
        <v>9269</v>
      </c>
      <c r="AD4727"/>
      <c r="AE4727"/>
    </row>
    <row r="4728" spans="1:31" x14ac:dyDescent="0.25">
      <c r="A4728" s="28" t="s">
        <v>15159</v>
      </c>
      <c r="B4728" s="1"/>
      <c r="F4728" s="224"/>
      <c r="G4728" s="224"/>
      <c r="H4728" s="224"/>
      <c r="I4728" s="224"/>
      <c r="J4728" s="224"/>
      <c r="K4728" s="224"/>
      <c r="L4728" s="224"/>
      <c r="M4728" s="133"/>
      <c r="V4728" s="3" t="s">
        <v>4739</v>
      </c>
      <c r="W4728" s="4">
        <v>9270</v>
      </c>
      <c r="AD4728"/>
      <c r="AE4728"/>
    </row>
    <row r="4729" spans="1:31" x14ac:dyDescent="0.25">
      <c r="A4729" s="28" t="s">
        <v>15160</v>
      </c>
      <c r="B4729" s="1"/>
      <c r="F4729" s="224"/>
      <c r="G4729" s="224"/>
      <c r="H4729" s="224"/>
      <c r="I4729" s="224"/>
      <c r="J4729" s="224"/>
      <c r="K4729" s="224"/>
      <c r="L4729" s="224"/>
      <c r="M4729" s="133"/>
      <c r="V4729" s="3" t="s">
        <v>4740</v>
      </c>
      <c r="W4729" s="4">
        <v>9270</v>
      </c>
      <c r="AD4729"/>
      <c r="AE4729"/>
    </row>
    <row r="4730" spans="1:31" x14ac:dyDescent="0.25">
      <c r="A4730" s="28" t="s">
        <v>15161</v>
      </c>
      <c r="B4730" s="1"/>
      <c r="F4730" s="224"/>
      <c r="G4730" s="224"/>
      <c r="H4730" s="224"/>
      <c r="I4730" s="224"/>
      <c r="J4730" s="224"/>
      <c r="K4730" s="224"/>
      <c r="L4730" s="224"/>
      <c r="M4730" s="133"/>
      <c r="V4730" s="3" t="s">
        <v>4741</v>
      </c>
      <c r="W4730" s="4">
        <v>9270</v>
      </c>
      <c r="AD4730"/>
      <c r="AE4730"/>
    </row>
    <row r="4731" spans="1:31" x14ac:dyDescent="0.25">
      <c r="A4731" s="28" t="s">
        <v>15162</v>
      </c>
      <c r="B4731" s="1"/>
      <c r="F4731" s="224"/>
      <c r="G4731" s="224"/>
      <c r="H4731" s="224"/>
      <c r="I4731" s="224"/>
      <c r="J4731" s="224"/>
      <c r="K4731" s="224"/>
      <c r="L4731" s="224"/>
      <c r="M4731" s="133"/>
      <c r="V4731" s="3" t="s">
        <v>4742</v>
      </c>
      <c r="W4731" s="4">
        <v>9272</v>
      </c>
      <c r="AD4731"/>
      <c r="AE4731"/>
    </row>
    <row r="4732" spans="1:31" x14ac:dyDescent="0.25">
      <c r="A4732" s="28" t="s">
        <v>15163</v>
      </c>
      <c r="B4732" s="1"/>
      <c r="F4732" s="224"/>
      <c r="G4732" s="224"/>
      <c r="H4732" s="224"/>
      <c r="I4732" s="224"/>
      <c r="J4732" s="224"/>
      <c r="K4732" s="224"/>
      <c r="L4732" s="224"/>
      <c r="M4732" s="133"/>
      <c r="V4732" s="3" t="s">
        <v>4743</v>
      </c>
      <c r="W4732" s="4">
        <v>9272</v>
      </c>
      <c r="AD4732"/>
      <c r="AE4732"/>
    </row>
    <row r="4733" spans="1:31" x14ac:dyDescent="0.25">
      <c r="A4733" s="28" t="s">
        <v>15164</v>
      </c>
      <c r="B4733" s="1"/>
      <c r="F4733" s="224"/>
      <c r="G4733" s="224"/>
      <c r="H4733" s="224"/>
      <c r="I4733" s="224"/>
      <c r="J4733" s="224"/>
      <c r="K4733" s="224"/>
      <c r="L4733" s="224"/>
      <c r="M4733" s="133"/>
      <c r="V4733" s="3" t="s">
        <v>4744</v>
      </c>
      <c r="W4733" s="4">
        <v>9272</v>
      </c>
      <c r="AD4733"/>
      <c r="AE4733"/>
    </row>
    <row r="4734" spans="1:31" x14ac:dyDescent="0.25">
      <c r="A4734" s="28" t="s">
        <v>15165</v>
      </c>
      <c r="B4734" s="1"/>
      <c r="F4734" s="224"/>
      <c r="G4734" s="224"/>
      <c r="H4734" s="224"/>
      <c r="I4734" s="224"/>
      <c r="J4734" s="224"/>
      <c r="K4734" s="224"/>
      <c r="L4734" s="224"/>
      <c r="M4734" s="133"/>
      <c r="V4734" s="3" t="s">
        <v>4745</v>
      </c>
      <c r="W4734" s="4">
        <v>9272</v>
      </c>
      <c r="AD4734"/>
      <c r="AE4734"/>
    </row>
    <row r="4735" spans="1:31" x14ac:dyDescent="0.25">
      <c r="A4735" s="28" t="s">
        <v>15166</v>
      </c>
      <c r="B4735" s="1"/>
      <c r="F4735" s="224"/>
      <c r="G4735" s="224"/>
      <c r="H4735" s="224"/>
      <c r="I4735" s="224"/>
      <c r="J4735" s="224"/>
      <c r="K4735" s="224"/>
      <c r="L4735" s="224"/>
      <c r="M4735" s="133"/>
      <c r="V4735" s="3" t="s">
        <v>4746</v>
      </c>
      <c r="W4735" s="4">
        <v>9272</v>
      </c>
      <c r="AD4735"/>
      <c r="AE4735"/>
    </row>
    <row r="4736" spans="1:31" x14ac:dyDescent="0.25">
      <c r="A4736" s="28" t="s">
        <v>15167</v>
      </c>
      <c r="B4736" s="1"/>
      <c r="F4736" s="224"/>
      <c r="G4736" s="224"/>
      <c r="H4736" s="224"/>
      <c r="I4736" s="224"/>
      <c r="J4736" s="224"/>
      <c r="K4736" s="224"/>
      <c r="L4736" s="224"/>
      <c r="M4736" s="133"/>
      <c r="V4736" s="3" t="s">
        <v>4747</v>
      </c>
      <c r="W4736" s="4">
        <v>9272</v>
      </c>
      <c r="AD4736"/>
      <c r="AE4736"/>
    </row>
    <row r="4737" spans="1:31" x14ac:dyDescent="0.25">
      <c r="A4737" s="28" t="s">
        <v>15168</v>
      </c>
      <c r="B4737" s="1"/>
      <c r="F4737" s="224"/>
      <c r="G4737" s="224"/>
      <c r="H4737" s="224"/>
      <c r="I4737" s="224"/>
      <c r="J4737" s="224"/>
      <c r="K4737" s="224"/>
      <c r="L4737" s="224"/>
      <c r="M4737" s="133"/>
      <c r="V4737" s="3" t="s">
        <v>4748</v>
      </c>
      <c r="W4737" s="4">
        <v>9272</v>
      </c>
      <c r="AD4737"/>
      <c r="AE4737"/>
    </row>
    <row r="4738" spans="1:31" x14ac:dyDescent="0.25">
      <c r="A4738" s="28" t="s">
        <v>15169</v>
      </c>
      <c r="B4738" s="1"/>
      <c r="F4738" s="224"/>
      <c r="G4738" s="224"/>
      <c r="H4738" s="224"/>
      <c r="I4738" s="224"/>
      <c r="J4738" s="224"/>
      <c r="K4738" s="224"/>
      <c r="L4738" s="224"/>
      <c r="M4738" s="133"/>
      <c r="V4738" s="3" t="s">
        <v>4749</v>
      </c>
      <c r="W4738" s="4">
        <v>9272</v>
      </c>
      <c r="AD4738"/>
      <c r="AE4738"/>
    </row>
    <row r="4739" spans="1:31" x14ac:dyDescent="0.25">
      <c r="A4739" s="28" t="s">
        <v>15170</v>
      </c>
      <c r="B4739" s="1"/>
      <c r="F4739" s="224"/>
      <c r="G4739" s="224"/>
      <c r="H4739" s="224"/>
      <c r="I4739" s="224"/>
      <c r="J4739" s="224"/>
      <c r="K4739" s="224"/>
      <c r="L4739" s="224"/>
      <c r="M4739" s="133"/>
      <c r="V4739" s="3" t="s">
        <v>4750</v>
      </c>
      <c r="W4739" s="4">
        <v>9274</v>
      </c>
      <c r="AD4739"/>
      <c r="AE4739"/>
    </row>
    <row r="4740" spans="1:31" x14ac:dyDescent="0.25">
      <c r="A4740" s="28" t="s">
        <v>15171</v>
      </c>
      <c r="B4740" s="1"/>
      <c r="F4740" s="224"/>
      <c r="G4740" s="224"/>
      <c r="H4740" s="224"/>
      <c r="I4740" s="224"/>
      <c r="J4740" s="224"/>
      <c r="K4740" s="224"/>
      <c r="L4740" s="224"/>
      <c r="M4740" s="133"/>
      <c r="V4740" s="3" t="s">
        <v>4751</v>
      </c>
      <c r="W4740" s="4">
        <v>9274</v>
      </c>
      <c r="AD4740"/>
      <c r="AE4740"/>
    </row>
    <row r="4741" spans="1:31" x14ac:dyDescent="0.25">
      <c r="A4741" s="28" t="s">
        <v>15172</v>
      </c>
      <c r="B4741" s="1"/>
      <c r="F4741" s="224"/>
      <c r="G4741" s="224"/>
      <c r="H4741" s="224"/>
      <c r="I4741" s="224"/>
      <c r="J4741" s="224"/>
      <c r="K4741" s="224"/>
      <c r="L4741" s="224"/>
      <c r="M4741" s="133"/>
      <c r="V4741" s="3" t="s">
        <v>4752</v>
      </c>
      <c r="W4741" s="4">
        <v>9274</v>
      </c>
      <c r="AD4741"/>
      <c r="AE4741"/>
    </row>
    <row r="4742" spans="1:31" x14ac:dyDescent="0.25">
      <c r="A4742" s="28" t="s">
        <v>15173</v>
      </c>
      <c r="B4742" s="1"/>
      <c r="F4742" s="224"/>
      <c r="G4742" s="224"/>
      <c r="H4742" s="224"/>
      <c r="I4742" s="224"/>
      <c r="J4742" s="224"/>
      <c r="K4742" s="224"/>
      <c r="L4742" s="224"/>
      <c r="M4742" s="133"/>
      <c r="V4742" s="3" t="s">
        <v>4753</v>
      </c>
      <c r="W4742" s="4">
        <v>9274</v>
      </c>
      <c r="AD4742"/>
      <c r="AE4742"/>
    </row>
    <row r="4743" spans="1:31" x14ac:dyDescent="0.25">
      <c r="A4743" s="28" t="s">
        <v>15174</v>
      </c>
      <c r="B4743" s="1"/>
      <c r="F4743" s="224"/>
      <c r="G4743" s="224"/>
      <c r="H4743" s="224"/>
      <c r="I4743" s="224"/>
      <c r="J4743" s="224"/>
      <c r="K4743" s="224"/>
      <c r="L4743" s="224"/>
      <c r="M4743" s="133"/>
      <c r="V4743" s="3" t="s">
        <v>4754</v>
      </c>
      <c r="W4743" s="4">
        <v>9275</v>
      </c>
      <c r="AD4743"/>
      <c r="AE4743"/>
    </row>
    <row r="4744" spans="1:31" x14ac:dyDescent="0.25">
      <c r="A4744" s="28" t="s">
        <v>15175</v>
      </c>
      <c r="B4744" s="1"/>
      <c r="F4744" s="224"/>
      <c r="G4744" s="224"/>
      <c r="H4744" s="224"/>
      <c r="I4744" s="224"/>
      <c r="J4744" s="224"/>
      <c r="K4744" s="224"/>
      <c r="L4744" s="224"/>
      <c r="M4744" s="133"/>
      <c r="V4744" s="3" t="s">
        <v>4755</v>
      </c>
      <c r="W4744" s="4">
        <v>9275</v>
      </c>
      <c r="AD4744"/>
      <c r="AE4744"/>
    </row>
    <row r="4745" spans="1:31" x14ac:dyDescent="0.25">
      <c r="A4745" s="28" t="s">
        <v>15176</v>
      </c>
      <c r="B4745" s="1"/>
      <c r="F4745" s="224"/>
      <c r="G4745" s="224"/>
      <c r="H4745" s="224"/>
      <c r="I4745" s="224"/>
      <c r="J4745" s="224"/>
      <c r="K4745" s="224"/>
      <c r="L4745" s="224"/>
      <c r="M4745" s="133"/>
      <c r="V4745" s="3" t="s">
        <v>4756</v>
      </c>
      <c r="W4745" s="4">
        <v>9275</v>
      </c>
      <c r="AD4745"/>
      <c r="AE4745"/>
    </row>
    <row r="4746" spans="1:31" x14ac:dyDescent="0.25">
      <c r="A4746" s="28" t="s">
        <v>15177</v>
      </c>
      <c r="B4746" s="1"/>
      <c r="F4746" s="224"/>
      <c r="G4746" s="224"/>
      <c r="H4746" s="224"/>
      <c r="I4746" s="224"/>
      <c r="J4746" s="224"/>
      <c r="K4746" s="224"/>
      <c r="L4746" s="224"/>
      <c r="M4746" s="133"/>
      <c r="V4746" s="3" t="s">
        <v>4757</v>
      </c>
      <c r="W4746" s="4">
        <v>9277</v>
      </c>
      <c r="AD4746"/>
      <c r="AE4746"/>
    </row>
    <row r="4747" spans="1:31" x14ac:dyDescent="0.25">
      <c r="A4747" s="28" t="s">
        <v>15178</v>
      </c>
      <c r="B4747" s="1"/>
      <c r="F4747" s="224"/>
      <c r="G4747" s="224"/>
      <c r="H4747" s="224"/>
      <c r="I4747" s="224"/>
      <c r="J4747" s="224"/>
      <c r="K4747" s="224"/>
      <c r="L4747" s="224"/>
      <c r="M4747" s="133"/>
      <c r="V4747" s="3" t="s">
        <v>4758</v>
      </c>
      <c r="W4747" s="4">
        <v>9277</v>
      </c>
      <c r="AD4747"/>
      <c r="AE4747"/>
    </row>
    <row r="4748" spans="1:31" x14ac:dyDescent="0.25">
      <c r="A4748" s="28" t="s">
        <v>15179</v>
      </c>
      <c r="B4748" s="1"/>
      <c r="F4748" s="224"/>
      <c r="G4748" s="224"/>
      <c r="H4748" s="224"/>
      <c r="I4748" s="224"/>
      <c r="J4748" s="224"/>
      <c r="K4748" s="224"/>
      <c r="L4748" s="224"/>
      <c r="M4748" s="133"/>
      <c r="V4748" s="3" t="s">
        <v>4759</v>
      </c>
      <c r="W4748" s="4">
        <v>9277</v>
      </c>
      <c r="AD4748"/>
      <c r="AE4748"/>
    </row>
    <row r="4749" spans="1:31" x14ac:dyDescent="0.25">
      <c r="A4749" s="28" t="s">
        <v>15180</v>
      </c>
      <c r="B4749" s="1"/>
      <c r="F4749" s="224"/>
      <c r="G4749" s="224"/>
      <c r="H4749" s="224"/>
      <c r="I4749" s="224"/>
      <c r="J4749" s="224"/>
      <c r="K4749" s="224"/>
      <c r="L4749" s="224"/>
      <c r="M4749" s="133"/>
      <c r="V4749" s="3" t="s">
        <v>4760</v>
      </c>
      <c r="W4749" s="4">
        <v>9277</v>
      </c>
      <c r="AD4749"/>
      <c r="AE4749"/>
    </row>
    <row r="4750" spans="1:31" x14ac:dyDescent="0.25">
      <c r="A4750" s="28" t="s">
        <v>15181</v>
      </c>
      <c r="B4750" s="1"/>
      <c r="F4750" s="224"/>
      <c r="G4750" s="224"/>
      <c r="H4750" s="224"/>
      <c r="I4750" s="224"/>
      <c r="J4750" s="224"/>
      <c r="K4750" s="224"/>
      <c r="L4750" s="224"/>
      <c r="M4750" s="133"/>
      <c r="V4750" s="3" t="s">
        <v>4761</v>
      </c>
      <c r="W4750" s="4">
        <v>9277</v>
      </c>
      <c r="AD4750"/>
      <c r="AE4750"/>
    </row>
    <row r="4751" spans="1:31" x14ac:dyDescent="0.25">
      <c r="A4751" s="28" t="s">
        <v>15182</v>
      </c>
      <c r="B4751" s="1"/>
      <c r="F4751" s="224"/>
      <c r="G4751" s="224"/>
      <c r="H4751" s="224"/>
      <c r="I4751" s="224"/>
      <c r="J4751" s="224"/>
      <c r="K4751" s="224"/>
      <c r="L4751" s="224"/>
      <c r="M4751" s="133"/>
      <c r="V4751" s="3" t="s">
        <v>4762</v>
      </c>
      <c r="W4751" s="4">
        <v>9279</v>
      </c>
      <c r="AD4751"/>
      <c r="AE4751"/>
    </row>
    <row r="4752" spans="1:31" x14ac:dyDescent="0.25">
      <c r="A4752" s="28" t="s">
        <v>15183</v>
      </c>
      <c r="B4752" s="1"/>
      <c r="F4752" s="224"/>
      <c r="G4752" s="224"/>
      <c r="H4752" s="224"/>
      <c r="I4752" s="224"/>
      <c r="J4752" s="224"/>
      <c r="K4752" s="224"/>
      <c r="L4752" s="224"/>
      <c r="M4752" s="133"/>
      <c r="V4752" s="3" t="s">
        <v>4763</v>
      </c>
      <c r="W4752" s="4">
        <v>9280</v>
      </c>
      <c r="AD4752"/>
      <c r="AE4752"/>
    </row>
    <row r="4753" spans="1:31" x14ac:dyDescent="0.25">
      <c r="A4753" s="28" t="s">
        <v>15184</v>
      </c>
      <c r="B4753" s="1"/>
      <c r="F4753" s="224"/>
      <c r="G4753" s="224"/>
      <c r="H4753" s="224"/>
      <c r="I4753" s="224"/>
      <c r="J4753" s="224"/>
      <c r="K4753" s="224"/>
      <c r="L4753" s="224"/>
      <c r="M4753" s="133"/>
      <c r="V4753" s="3" t="s">
        <v>4764</v>
      </c>
      <c r="W4753" s="4">
        <v>9280</v>
      </c>
      <c r="AD4753"/>
      <c r="AE4753"/>
    </row>
    <row r="4754" spans="1:31" x14ac:dyDescent="0.25">
      <c r="A4754" s="28" t="s">
        <v>15185</v>
      </c>
      <c r="B4754" s="1"/>
      <c r="F4754" s="224"/>
      <c r="G4754" s="224"/>
      <c r="H4754" s="224"/>
      <c r="I4754" s="224"/>
      <c r="J4754" s="224"/>
      <c r="K4754" s="224"/>
      <c r="L4754" s="224"/>
      <c r="M4754" s="133"/>
      <c r="V4754" s="3" t="s">
        <v>4765</v>
      </c>
      <c r="W4754" s="4">
        <v>9280</v>
      </c>
      <c r="AD4754"/>
      <c r="AE4754"/>
    </row>
    <row r="4755" spans="1:31" x14ac:dyDescent="0.25">
      <c r="A4755" s="28" t="s">
        <v>15186</v>
      </c>
      <c r="B4755" s="1"/>
      <c r="F4755" s="224"/>
      <c r="G4755" s="224"/>
      <c r="H4755" s="224"/>
      <c r="I4755" s="224"/>
      <c r="J4755" s="224"/>
      <c r="K4755" s="224"/>
      <c r="L4755" s="224"/>
      <c r="M4755" s="133"/>
      <c r="V4755" s="3" t="s">
        <v>4766</v>
      </c>
      <c r="W4755" s="4">
        <v>9280</v>
      </c>
      <c r="AD4755"/>
      <c r="AE4755"/>
    </row>
    <row r="4756" spans="1:31" x14ac:dyDescent="0.25">
      <c r="A4756" s="28" t="s">
        <v>15187</v>
      </c>
      <c r="B4756" s="1"/>
      <c r="F4756" s="224"/>
      <c r="G4756" s="224"/>
      <c r="H4756" s="224"/>
      <c r="I4756" s="224"/>
      <c r="J4756" s="224"/>
      <c r="K4756" s="224"/>
      <c r="L4756" s="224"/>
      <c r="M4756" s="133"/>
      <c r="V4756" s="3" t="s">
        <v>4767</v>
      </c>
      <c r="W4756" s="4">
        <v>9280</v>
      </c>
      <c r="AD4756"/>
      <c r="AE4756"/>
    </row>
    <row r="4757" spans="1:31" x14ac:dyDescent="0.25">
      <c r="A4757" s="28" t="s">
        <v>15188</v>
      </c>
      <c r="B4757" s="1"/>
      <c r="F4757" s="224"/>
      <c r="G4757" s="224"/>
      <c r="H4757" s="224"/>
      <c r="I4757" s="224"/>
      <c r="J4757" s="224"/>
      <c r="K4757" s="224"/>
      <c r="L4757" s="224"/>
      <c r="M4757" s="133"/>
      <c r="V4757" s="3" t="s">
        <v>4768</v>
      </c>
      <c r="W4757" s="4">
        <v>9282</v>
      </c>
      <c r="AD4757"/>
      <c r="AE4757"/>
    </row>
    <row r="4758" spans="1:31" x14ac:dyDescent="0.25">
      <c r="A4758" s="28" t="s">
        <v>15189</v>
      </c>
      <c r="B4758" s="1"/>
      <c r="F4758" s="224"/>
      <c r="G4758" s="224"/>
      <c r="H4758" s="224"/>
      <c r="I4758" s="224"/>
      <c r="J4758" s="224"/>
      <c r="K4758" s="224"/>
      <c r="L4758" s="224"/>
      <c r="M4758" s="133"/>
      <c r="V4758" s="3" t="s">
        <v>4769</v>
      </c>
      <c r="W4758" s="4">
        <v>9282</v>
      </c>
      <c r="AD4758"/>
      <c r="AE4758"/>
    </row>
    <row r="4759" spans="1:31" x14ac:dyDescent="0.25">
      <c r="A4759" s="28" t="s">
        <v>15190</v>
      </c>
      <c r="B4759" s="1"/>
      <c r="F4759" s="224"/>
      <c r="G4759" s="224"/>
      <c r="H4759" s="224"/>
      <c r="I4759" s="224"/>
      <c r="J4759" s="224"/>
      <c r="K4759" s="224"/>
      <c r="L4759" s="224"/>
      <c r="M4759" s="133"/>
      <c r="V4759" s="3" t="s">
        <v>4770</v>
      </c>
      <c r="W4759" s="4">
        <v>9282</v>
      </c>
      <c r="AD4759"/>
      <c r="AE4759"/>
    </row>
    <row r="4760" spans="1:31" x14ac:dyDescent="0.25">
      <c r="A4760" s="28" t="s">
        <v>15191</v>
      </c>
      <c r="B4760" s="1"/>
      <c r="F4760" s="224"/>
      <c r="G4760" s="224"/>
      <c r="H4760" s="224"/>
      <c r="I4760" s="224"/>
      <c r="J4760" s="224"/>
      <c r="K4760" s="224"/>
      <c r="L4760" s="224"/>
      <c r="M4760" s="133"/>
      <c r="V4760" s="3" t="s">
        <v>4771</v>
      </c>
      <c r="W4760" s="4">
        <v>9282</v>
      </c>
      <c r="AD4760"/>
      <c r="AE4760"/>
    </row>
    <row r="4761" spans="1:31" x14ac:dyDescent="0.25">
      <c r="A4761" s="28" t="s">
        <v>15192</v>
      </c>
      <c r="B4761" s="1"/>
      <c r="F4761" s="224"/>
      <c r="G4761" s="224"/>
      <c r="H4761" s="224"/>
      <c r="I4761" s="224"/>
      <c r="J4761" s="224"/>
      <c r="K4761" s="224"/>
      <c r="L4761" s="224"/>
      <c r="M4761" s="133"/>
      <c r="V4761" s="3" t="s">
        <v>4772</v>
      </c>
      <c r="W4761" s="4">
        <v>9282</v>
      </c>
      <c r="AD4761"/>
      <c r="AE4761"/>
    </row>
    <row r="4762" spans="1:31" x14ac:dyDescent="0.25">
      <c r="A4762" s="28" t="s">
        <v>15193</v>
      </c>
      <c r="B4762" s="1"/>
      <c r="F4762" s="224"/>
      <c r="G4762" s="224"/>
      <c r="H4762" s="224"/>
      <c r="I4762" s="224"/>
      <c r="J4762" s="224"/>
      <c r="K4762" s="224"/>
      <c r="L4762" s="224"/>
      <c r="M4762" s="133"/>
      <c r="V4762" s="3" t="s">
        <v>4773</v>
      </c>
      <c r="W4762" s="4">
        <v>9284</v>
      </c>
      <c r="AD4762"/>
      <c r="AE4762"/>
    </row>
    <row r="4763" spans="1:31" x14ac:dyDescent="0.25">
      <c r="A4763" s="28" t="s">
        <v>15194</v>
      </c>
      <c r="B4763" s="1"/>
      <c r="F4763" s="224"/>
      <c r="G4763" s="224"/>
      <c r="H4763" s="224"/>
      <c r="I4763" s="224"/>
      <c r="J4763" s="224"/>
      <c r="K4763" s="224"/>
      <c r="L4763" s="224"/>
      <c r="M4763" s="133"/>
      <c r="V4763" s="3" t="s">
        <v>4774</v>
      </c>
      <c r="W4763" s="4">
        <v>9284</v>
      </c>
      <c r="AD4763"/>
      <c r="AE4763"/>
    </row>
    <row r="4764" spans="1:31" x14ac:dyDescent="0.25">
      <c r="A4764" s="28" t="s">
        <v>15195</v>
      </c>
      <c r="B4764" s="1"/>
      <c r="F4764" s="224"/>
      <c r="G4764" s="224"/>
      <c r="H4764" s="224"/>
      <c r="I4764" s="224"/>
      <c r="J4764" s="224"/>
      <c r="K4764" s="224"/>
      <c r="L4764" s="224"/>
      <c r="M4764" s="133"/>
      <c r="V4764" s="3" t="s">
        <v>4775</v>
      </c>
      <c r="W4764" s="4">
        <v>9286</v>
      </c>
      <c r="AD4764"/>
      <c r="AE4764"/>
    </row>
    <row r="4765" spans="1:31" x14ac:dyDescent="0.25">
      <c r="A4765" s="28" t="s">
        <v>15196</v>
      </c>
      <c r="B4765" s="1"/>
      <c r="F4765" s="224"/>
      <c r="G4765" s="224"/>
      <c r="H4765" s="224"/>
      <c r="I4765" s="224"/>
      <c r="J4765" s="224"/>
      <c r="K4765" s="224"/>
      <c r="L4765" s="224"/>
      <c r="M4765" s="133"/>
      <c r="V4765" s="3" t="s">
        <v>4776</v>
      </c>
      <c r="W4765" s="4">
        <v>9286</v>
      </c>
      <c r="AD4765"/>
      <c r="AE4765"/>
    </row>
    <row r="4766" spans="1:31" x14ac:dyDescent="0.25">
      <c r="A4766" s="28" t="s">
        <v>15197</v>
      </c>
      <c r="B4766" s="1"/>
      <c r="F4766" s="224"/>
      <c r="G4766" s="224"/>
      <c r="H4766" s="224"/>
      <c r="I4766" s="224"/>
      <c r="J4766" s="224"/>
      <c r="K4766" s="224"/>
      <c r="L4766" s="224"/>
      <c r="M4766" s="133"/>
      <c r="V4766" s="3" t="s">
        <v>4777</v>
      </c>
      <c r="W4766" s="4">
        <v>9288</v>
      </c>
      <c r="AD4766"/>
      <c r="AE4766"/>
    </row>
    <row r="4767" spans="1:31" x14ac:dyDescent="0.25">
      <c r="A4767" s="28" t="s">
        <v>15198</v>
      </c>
      <c r="B4767" s="1"/>
      <c r="F4767" s="224"/>
      <c r="G4767" s="224"/>
      <c r="H4767" s="224"/>
      <c r="I4767" s="224"/>
      <c r="J4767" s="224"/>
      <c r="K4767" s="224"/>
      <c r="L4767" s="224"/>
      <c r="M4767" s="133"/>
      <c r="V4767" s="3" t="s">
        <v>4778</v>
      </c>
      <c r="W4767" s="4">
        <v>9288</v>
      </c>
      <c r="AD4767"/>
      <c r="AE4767"/>
    </row>
    <row r="4768" spans="1:31" x14ac:dyDescent="0.25">
      <c r="A4768" s="28" t="s">
        <v>15199</v>
      </c>
      <c r="B4768" s="1"/>
      <c r="F4768" s="224"/>
      <c r="G4768" s="224"/>
      <c r="H4768" s="224"/>
      <c r="I4768" s="224"/>
      <c r="J4768" s="224"/>
      <c r="K4768" s="224"/>
      <c r="L4768" s="224"/>
      <c r="M4768" s="133"/>
      <c r="V4768" s="3" t="s">
        <v>4779</v>
      </c>
      <c r="W4768" s="4">
        <v>9288</v>
      </c>
      <c r="AD4768"/>
      <c r="AE4768"/>
    </row>
    <row r="4769" spans="1:31" x14ac:dyDescent="0.25">
      <c r="A4769" s="28" t="s">
        <v>15200</v>
      </c>
      <c r="B4769" s="1"/>
      <c r="F4769" s="224"/>
      <c r="G4769" s="224"/>
      <c r="H4769" s="224"/>
      <c r="I4769" s="224"/>
      <c r="J4769" s="224"/>
      <c r="K4769" s="224"/>
      <c r="L4769" s="224"/>
      <c r="M4769" s="133"/>
      <c r="V4769" s="3" t="s">
        <v>4780</v>
      </c>
      <c r="W4769" s="4">
        <v>9288</v>
      </c>
      <c r="AD4769"/>
      <c r="AE4769"/>
    </row>
    <row r="4770" spans="1:31" x14ac:dyDescent="0.25">
      <c r="A4770" s="28" t="s">
        <v>15201</v>
      </c>
      <c r="B4770" s="1"/>
      <c r="F4770" s="224"/>
      <c r="G4770" s="224"/>
      <c r="H4770" s="224"/>
      <c r="I4770" s="224"/>
      <c r="J4770" s="224"/>
      <c r="K4770" s="224"/>
      <c r="L4770" s="224"/>
      <c r="M4770" s="133"/>
      <c r="V4770" s="3" t="s">
        <v>4781</v>
      </c>
      <c r="W4770" s="4">
        <v>9288</v>
      </c>
      <c r="AD4770"/>
      <c r="AE4770"/>
    </row>
    <row r="4771" spans="1:31" x14ac:dyDescent="0.25">
      <c r="A4771" s="28" t="s">
        <v>15202</v>
      </c>
      <c r="B4771" s="1"/>
      <c r="F4771" s="224"/>
      <c r="G4771" s="224"/>
      <c r="H4771" s="224"/>
      <c r="I4771" s="224"/>
      <c r="J4771" s="224"/>
      <c r="K4771" s="224"/>
      <c r="L4771" s="224"/>
      <c r="M4771" s="133"/>
      <c r="V4771" s="3" t="s">
        <v>4782</v>
      </c>
      <c r="W4771" s="4">
        <v>9290</v>
      </c>
      <c r="AD4771"/>
      <c r="AE4771"/>
    </row>
    <row r="4772" spans="1:31" x14ac:dyDescent="0.25">
      <c r="A4772" s="28" t="s">
        <v>15203</v>
      </c>
      <c r="B4772" s="1"/>
      <c r="F4772" s="224"/>
      <c r="G4772" s="224"/>
      <c r="H4772" s="224"/>
      <c r="I4772" s="224"/>
      <c r="J4772" s="224"/>
      <c r="K4772" s="224"/>
      <c r="L4772" s="224"/>
      <c r="M4772" s="133"/>
      <c r="V4772" s="3" t="s">
        <v>4783</v>
      </c>
      <c r="W4772" s="4">
        <v>9290</v>
      </c>
      <c r="AD4772"/>
      <c r="AE4772"/>
    </row>
    <row r="4773" spans="1:31" x14ac:dyDescent="0.25">
      <c r="A4773" s="28" t="s">
        <v>15204</v>
      </c>
      <c r="B4773" s="1"/>
      <c r="F4773" s="224"/>
      <c r="G4773" s="224"/>
      <c r="H4773" s="224"/>
      <c r="I4773" s="224"/>
      <c r="J4773" s="224"/>
      <c r="K4773" s="224"/>
      <c r="L4773" s="224"/>
      <c r="M4773" s="133"/>
      <c r="V4773" s="3" t="s">
        <v>4784</v>
      </c>
      <c r="W4773" s="4">
        <v>9292</v>
      </c>
      <c r="AD4773"/>
      <c r="AE4773"/>
    </row>
    <row r="4774" spans="1:31" x14ac:dyDescent="0.25">
      <c r="A4774" s="28" t="s">
        <v>15205</v>
      </c>
      <c r="B4774" s="1"/>
      <c r="F4774" s="224"/>
      <c r="G4774" s="224"/>
      <c r="H4774" s="224"/>
      <c r="I4774" s="224"/>
      <c r="J4774" s="224"/>
      <c r="K4774" s="224"/>
      <c r="L4774" s="224"/>
      <c r="M4774" s="133"/>
      <c r="V4774" s="3" t="s">
        <v>4785</v>
      </c>
      <c r="W4774" s="4">
        <v>9292</v>
      </c>
      <c r="AD4774"/>
      <c r="AE4774"/>
    </row>
    <row r="4775" spans="1:31" x14ac:dyDescent="0.25">
      <c r="A4775" s="28" t="s">
        <v>15206</v>
      </c>
      <c r="B4775" s="1"/>
      <c r="F4775" s="224"/>
      <c r="G4775" s="224"/>
      <c r="H4775" s="224"/>
      <c r="I4775" s="224"/>
      <c r="J4775" s="224"/>
      <c r="K4775" s="224"/>
      <c r="L4775" s="224"/>
      <c r="M4775" s="133"/>
      <c r="V4775" s="3" t="s">
        <v>4786</v>
      </c>
      <c r="W4775" s="4">
        <v>9292</v>
      </c>
      <c r="AD4775"/>
      <c r="AE4775"/>
    </row>
    <row r="4776" spans="1:31" x14ac:dyDescent="0.25">
      <c r="A4776" s="28" t="s">
        <v>15207</v>
      </c>
      <c r="B4776" s="1"/>
      <c r="F4776" s="224"/>
      <c r="G4776" s="224"/>
      <c r="H4776" s="224"/>
      <c r="I4776" s="224"/>
      <c r="J4776" s="224"/>
      <c r="K4776" s="224"/>
      <c r="L4776" s="224"/>
      <c r="M4776" s="133"/>
      <c r="V4776" s="3" t="s">
        <v>4787</v>
      </c>
      <c r="W4776" s="4">
        <v>9292</v>
      </c>
      <c r="AD4776"/>
      <c r="AE4776"/>
    </row>
    <row r="4777" spans="1:31" x14ac:dyDescent="0.25">
      <c r="A4777" s="28" t="s">
        <v>15208</v>
      </c>
      <c r="B4777" s="1"/>
      <c r="F4777" s="224"/>
      <c r="G4777" s="224"/>
      <c r="H4777" s="224"/>
      <c r="I4777" s="224"/>
      <c r="J4777" s="224"/>
      <c r="K4777" s="224"/>
      <c r="L4777" s="224"/>
      <c r="M4777" s="133"/>
      <c r="V4777" s="3" t="s">
        <v>4788</v>
      </c>
      <c r="W4777" s="4">
        <v>9292</v>
      </c>
      <c r="AD4777"/>
      <c r="AE4777"/>
    </row>
    <row r="4778" spans="1:31" x14ac:dyDescent="0.25">
      <c r="A4778" s="28" t="s">
        <v>15209</v>
      </c>
      <c r="B4778" s="1"/>
      <c r="F4778" s="224"/>
      <c r="G4778" s="224"/>
      <c r="H4778" s="224"/>
      <c r="I4778" s="224"/>
      <c r="J4778" s="224"/>
      <c r="K4778" s="224"/>
      <c r="L4778" s="224"/>
      <c r="M4778" s="133"/>
      <c r="V4778" s="3" t="s">
        <v>4789</v>
      </c>
      <c r="W4778" s="4">
        <v>9292</v>
      </c>
      <c r="AD4778"/>
      <c r="AE4778"/>
    </row>
    <row r="4779" spans="1:31" x14ac:dyDescent="0.25">
      <c r="A4779" s="28" t="s">
        <v>15210</v>
      </c>
      <c r="B4779" s="1"/>
      <c r="F4779" s="224"/>
      <c r="G4779" s="224"/>
      <c r="H4779" s="224"/>
      <c r="I4779" s="224"/>
      <c r="J4779" s="224"/>
      <c r="K4779" s="224"/>
      <c r="L4779" s="224"/>
      <c r="M4779" s="133"/>
      <c r="V4779" s="3" t="s">
        <v>4790</v>
      </c>
      <c r="W4779" s="4">
        <v>9292</v>
      </c>
      <c r="AD4779"/>
      <c r="AE4779"/>
    </row>
    <row r="4780" spans="1:31" x14ac:dyDescent="0.25">
      <c r="A4780" s="28" t="s">
        <v>15211</v>
      </c>
      <c r="B4780" s="1"/>
      <c r="F4780" s="224"/>
      <c r="G4780" s="224"/>
      <c r="H4780" s="224"/>
      <c r="I4780" s="224"/>
      <c r="J4780" s="224"/>
      <c r="K4780" s="224"/>
      <c r="L4780" s="224"/>
      <c r="M4780" s="133"/>
      <c r="V4780" s="3" t="s">
        <v>4791</v>
      </c>
      <c r="W4780" s="4">
        <v>9294</v>
      </c>
      <c r="AD4780"/>
      <c r="AE4780"/>
    </row>
    <row r="4781" spans="1:31" x14ac:dyDescent="0.25">
      <c r="A4781" s="28" t="s">
        <v>15212</v>
      </c>
      <c r="B4781" s="1"/>
      <c r="F4781" s="224"/>
      <c r="G4781" s="224"/>
      <c r="H4781" s="224"/>
      <c r="I4781" s="224"/>
      <c r="J4781" s="224"/>
      <c r="K4781" s="224"/>
      <c r="L4781" s="224"/>
      <c r="M4781" s="133"/>
      <c r="V4781" s="3" t="s">
        <v>4792</v>
      </c>
      <c r="W4781" s="4">
        <v>9294</v>
      </c>
      <c r="AD4781"/>
      <c r="AE4781"/>
    </row>
    <row r="4782" spans="1:31" x14ac:dyDescent="0.25">
      <c r="A4782" s="28" t="s">
        <v>15213</v>
      </c>
      <c r="B4782" s="1"/>
      <c r="F4782" s="224"/>
      <c r="G4782" s="224"/>
      <c r="H4782" s="224"/>
      <c r="I4782" s="224"/>
      <c r="J4782" s="224"/>
      <c r="K4782" s="224"/>
      <c r="L4782" s="224"/>
      <c r="M4782" s="133"/>
      <c r="V4782" s="3" t="s">
        <v>4793</v>
      </c>
      <c r="W4782" s="4">
        <v>9294</v>
      </c>
      <c r="AD4782"/>
      <c r="AE4782"/>
    </row>
    <row r="4783" spans="1:31" x14ac:dyDescent="0.25">
      <c r="A4783" s="28" t="s">
        <v>15214</v>
      </c>
      <c r="B4783" s="1"/>
      <c r="F4783" s="224"/>
      <c r="G4783" s="224"/>
      <c r="H4783" s="224"/>
      <c r="I4783" s="224"/>
      <c r="J4783" s="224"/>
      <c r="K4783" s="224"/>
      <c r="L4783" s="224"/>
      <c r="M4783" s="133"/>
      <c r="V4783" s="3" t="s">
        <v>4794</v>
      </c>
      <c r="W4783" s="4">
        <v>9294</v>
      </c>
      <c r="AD4783"/>
      <c r="AE4783"/>
    </row>
    <row r="4784" spans="1:31" x14ac:dyDescent="0.25">
      <c r="A4784" s="28" t="s">
        <v>15215</v>
      </c>
      <c r="B4784" s="1"/>
      <c r="F4784" s="224"/>
      <c r="G4784" s="224"/>
      <c r="H4784" s="224"/>
      <c r="I4784" s="224"/>
      <c r="J4784" s="224"/>
      <c r="K4784" s="224"/>
      <c r="L4784" s="224"/>
      <c r="M4784" s="133"/>
      <c r="V4784" s="3" t="s">
        <v>4795</v>
      </c>
      <c r="W4784" s="4">
        <v>9294</v>
      </c>
      <c r="AD4784"/>
      <c r="AE4784"/>
    </row>
    <row r="4785" spans="1:31" x14ac:dyDescent="0.25">
      <c r="A4785" s="28" t="s">
        <v>15216</v>
      </c>
      <c r="B4785" s="1"/>
      <c r="F4785" s="224"/>
      <c r="G4785" s="224"/>
      <c r="H4785" s="224"/>
      <c r="I4785" s="224"/>
      <c r="J4785" s="224"/>
      <c r="K4785" s="224"/>
      <c r="L4785" s="224"/>
      <c r="M4785" s="133"/>
      <c r="V4785" s="3" t="s">
        <v>4796</v>
      </c>
      <c r="W4785" s="4">
        <v>9296</v>
      </c>
      <c r="AD4785"/>
      <c r="AE4785"/>
    </row>
    <row r="4786" spans="1:31" x14ac:dyDescent="0.25">
      <c r="A4786" s="28" t="s">
        <v>15217</v>
      </c>
      <c r="B4786" s="1"/>
      <c r="F4786" s="224"/>
      <c r="G4786" s="224"/>
      <c r="H4786" s="224"/>
      <c r="I4786" s="224"/>
      <c r="J4786" s="224"/>
      <c r="K4786" s="224"/>
      <c r="L4786" s="224"/>
      <c r="M4786" s="133"/>
      <c r="V4786" s="3" t="s">
        <v>4797</v>
      </c>
      <c r="W4786" s="4">
        <v>9296</v>
      </c>
      <c r="AD4786"/>
      <c r="AE4786"/>
    </row>
    <row r="4787" spans="1:31" x14ac:dyDescent="0.25">
      <c r="A4787" s="28" t="s">
        <v>15218</v>
      </c>
      <c r="B4787" s="1"/>
      <c r="F4787" s="224"/>
      <c r="G4787" s="224"/>
      <c r="H4787" s="224"/>
      <c r="I4787" s="224"/>
      <c r="J4787" s="224"/>
      <c r="K4787" s="224"/>
      <c r="L4787" s="224"/>
      <c r="M4787" s="133"/>
      <c r="V4787" s="3" t="s">
        <v>4798</v>
      </c>
      <c r="W4787" s="4">
        <v>9298</v>
      </c>
      <c r="AD4787"/>
      <c r="AE4787"/>
    </row>
    <row r="4788" spans="1:31" x14ac:dyDescent="0.25">
      <c r="A4788" s="28" t="s">
        <v>15219</v>
      </c>
      <c r="B4788" s="1"/>
      <c r="F4788" s="224"/>
      <c r="G4788" s="224"/>
      <c r="H4788" s="224"/>
      <c r="I4788" s="224"/>
      <c r="J4788" s="224"/>
      <c r="K4788" s="224"/>
      <c r="L4788" s="224"/>
      <c r="M4788" s="133"/>
      <c r="V4788" s="3" t="s">
        <v>4799</v>
      </c>
      <c r="W4788" s="4">
        <v>9298</v>
      </c>
      <c r="AD4788"/>
      <c r="AE4788"/>
    </row>
    <row r="4789" spans="1:31" x14ac:dyDescent="0.25">
      <c r="A4789" s="28" t="s">
        <v>15220</v>
      </c>
      <c r="B4789" s="1"/>
      <c r="F4789" s="224"/>
      <c r="G4789" s="224"/>
      <c r="H4789" s="224"/>
      <c r="I4789" s="224"/>
      <c r="J4789" s="224"/>
      <c r="K4789" s="224"/>
      <c r="L4789" s="224"/>
      <c r="M4789" s="133"/>
      <c r="V4789" s="3" t="s">
        <v>4800</v>
      </c>
      <c r="W4789" s="4">
        <v>9298</v>
      </c>
      <c r="AD4789"/>
      <c r="AE4789"/>
    </row>
    <row r="4790" spans="1:31" x14ac:dyDescent="0.25">
      <c r="A4790" s="28" t="s">
        <v>15221</v>
      </c>
      <c r="B4790" s="1"/>
      <c r="F4790" s="224"/>
      <c r="G4790" s="224"/>
      <c r="H4790" s="224"/>
      <c r="I4790" s="224"/>
      <c r="J4790" s="224"/>
      <c r="K4790" s="224"/>
      <c r="L4790" s="224"/>
      <c r="M4790" s="133"/>
      <c r="V4790" s="3" t="s">
        <v>4801</v>
      </c>
      <c r="W4790" s="4">
        <v>9298</v>
      </c>
      <c r="AD4790"/>
      <c r="AE4790"/>
    </row>
    <row r="4791" spans="1:31" x14ac:dyDescent="0.25">
      <c r="A4791" s="28" t="s">
        <v>15222</v>
      </c>
      <c r="B4791" s="1"/>
      <c r="F4791" s="224"/>
      <c r="G4791" s="224"/>
      <c r="H4791" s="224"/>
      <c r="I4791" s="224"/>
      <c r="J4791" s="224"/>
      <c r="K4791" s="224"/>
      <c r="L4791" s="224"/>
      <c r="M4791" s="133"/>
      <c r="V4791" s="3" t="s">
        <v>4802</v>
      </c>
      <c r="W4791" s="4">
        <v>9298</v>
      </c>
      <c r="AD4791"/>
      <c r="AE4791"/>
    </row>
    <row r="4792" spans="1:31" x14ac:dyDescent="0.25">
      <c r="A4792" s="28" t="s">
        <v>15223</v>
      </c>
      <c r="B4792" s="1"/>
      <c r="F4792" s="224"/>
      <c r="G4792" s="224"/>
      <c r="H4792" s="224"/>
      <c r="I4792" s="224"/>
      <c r="J4792" s="224"/>
      <c r="K4792" s="224"/>
      <c r="L4792" s="224"/>
      <c r="M4792" s="133"/>
      <c r="V4792" s="3" t="s">
        <v>4803</v>
      </c>
      <c r="W4792" s="4">
        <v>9300</v>
      </c>
      <c r="AD4792"/>
      <c r="AE4792"/>
    </row>
    <row r="4793" spans="1:31" x14ac:dyDescent="0.25">
      <c r="A4793" s="28" t="s">
        <v>15224</v>
      </c>
      <c r="B4793" s="1"/>
      <c r="F4793" s="224"/>
      <c r="G4793" s="224"/>
      <c r="H4793" s="224"/>
      <c r="I4793" s="224"/>
      <c r="J4793" s="224"/>
      <c r="K4793" s="224"/>
      <c r="L4793" s="224"/>
      <c r="M4793" s="133"/>
      <c r="V4793" s="3" t="s">
        <v>4804</v>
      </c>
      <c r="W4793" s="4">
        <v>9300</v>
      </c>
      <c r="AD4793"/>
      <c r="AE4793"/>
    </row>
    <row r="4794" spans="1:31" x14ac:dyDescent="0.25">
      <c r="A4794" s="28" t="s">
        <v>15225</v>
      </c>
      <c r="B4794" s="1"/>
      <c r="F4794" s="224"/>
      <c r="G4794" s="224"/>
      <c r="H4794" s="224"/>
      <c r="I4794" s="224"/>
      <c r="J4794" s="224"/>
      <c r="K4794" s="224"/>
      <c r="L4794" s="224"/>
      <c r="M4794" s="133"/>
      <c r="V4794" s="3" t="s">
        <v>4805</v>
      </c>
      <c r="W4794" s="4">
        <v>9302</v>
      </c>
      <c r="AD4794"/>
      <c r="AE4794"/>
    </row>
    <row r="4795" spans="1:31" x14ac:dyDescent="0.25">
      <c r="A4795" s="28" t="s">
        <v>15226</v>
      </c>
      <c r="B4795" s="1"/>
      <c r="F4795" s="224"/>
      <c r="G4795" s="224"/>
      <c r="H4795" s="224"/>
      <c r="I4795" s="224"/>
      <c r="J4795" s="224"/>
      <c r="K4795" s="224"/>
      <c r="L4795" s="224"/>
      <c r="M4795" s="133"/>
      <c r="V4795" s="3" t="s">
        <v>4806</v>
      </c>
      <c r="W4795" s="4">
        <v>9302</v>
      </c>
      <c r="AD4795"/>
      <c r="AE4795"/>
    </row>
    <row r="4796" spans="1:31" x14ac:dyDescent="0.25">
      <c r="A4796" s="28" t="s">
        <v>15227</v>
      </c>
      <c r="B4796" s="1"/>
      <c r="F4796" s="224"/>
      <c r="G4796" s="224"/>
      <c r="H4796" s="224"/>
      <c r="I4796" s="224"/>
      <c r="J4796" s="224"/>
      <c r="K4796" s="224"/>
      <c r="L4796" s="224"/>
      <c r="M4796" s="133"/>
      <c r="V4796" s="3" t="s">
        <v>4807</v>
      </c>
      <c r="W4796" s="4">
        <v>9302</v>
      </c>
      <c r="AD4796"/>
      <c r="AE4796"/>
    </row>
    <row r="4797" spans="1:31" x14ac:dyDescent="0.25">
      <c r="A4797" s="28" t="s">
        <v>15228</v>
      </c>
      <c r="B4797" s="1"/>
      <c r="F4797" s="224"/>
      <c r="G4797" s="224"/>
      <c r="H4797" s="224"/>
      <c r="I4797" s="224"/>
      <c r="J4797" s="224"/>
      <c r="K4797" s="224"/>
      <c r="L4797" s="224"/>
      <c r="M4797" s="133"/>
      <c r="V4797" s="3" t="s">
        <v>4808</v>
      </c>
      <c r="W4797" s="4">
        <v>9302</v>
      </c>
      <c r="AD4797"/>
      <c r="AE4797"/>
    </row>
    <row r="4798" spans="1:31" x14ac:dyDescent="0.25">
      <c r="A4798" s="28" t="s">
        <v>15229</v>
      </c>
      <c r="B4798" s="1"/>
      <c r="F4798" s="224"/>
      <c r="G4798" s="224"/>
      <c r="H4798" s="224"/>
      <c r="I4798" s="224"/>
      <c r="J4798" s="224"/>
      <c r="K4798" s="224"/>
      <c r="L4798" s="224"/>
      <c r="M4798" s="133"/>
      <c r="V4798" s="3" t="s">
        <v>4809</v>
      </c>
      <c r="W4798" s="4">
        <v>9304</v>
      </c>
      <c r="AD4798"/>
      <c r="AE4798"/>
    </row>
    <row r="4799" spans="1:31" x14ac:dyDescent="0.25">
      <c r="A4799" s="28" t="s">
        <v>15230</v>
      </c>
      <c r="B4799" s="1"/>
      <c r="F4799" s="224"/>
      <c r="G4799" s="224"/>
      <c r="H4799" s="224"/>
      <c r="I4799" s="224"/>
      <c r="J4799" s="224"/>
      <c r="K4799" s="224"/>
      <c r="L4799" s="224"/>
      <c r="M4799" s="133"/>
      <c r="V4799" s="3" t="s">
        <v>4810</v>
      </c>
      <c r="W4799" s="4">
        <v>9304</v>
      </c>
      <c r="AD4799"/>
      <c r="AE4799"/>
    </row>
    <row r="4800" spans="1:31" x14ac:dyDescent="0.25">
      <c r="A4800" s="28" t="s">
        <v>15231</v>
      </c>
      <c r="B4800" s="1"/>
      <c r="F4800" s="224"/>
      <c r="G4800" s="224"/>
      <c r="H4800" s="224"/>
      <c r="I4800" s="224"/>
      <c r="J4800" s="224"/>
      <c r="K4800" s="224"/>
      <c r="L4800" s="224"/>
      <c r="M4800" s="133"/>
      <c r="V4800" s="3" t="s">
        <v>4811</v>
      </c>
      <c r="W4800" s="4">
        <v>9304</v>
      </c>
      <c r="AD4800"/>
      <c r="AE4800"/>
    </row>
    <row r="4801" spans="1:31" x14ac:dyDescent="0.25">
      <c r="A4801" s="28" t="s">
        <v>15232</v>
      </c>
      <c r="B4801" s="1"/>
      <c r="F4801" s="224"/>
      <c r="G4801" s="224"/>
      <c r="H4801" s="224"/>
      <c r="I4801" s="224"/>
      <c r="J4801" s="224"/>
      <c r="K4801" s="224"/>
      <c r="L4801" s="224"/>
      <c r="M4801" s="133"/>
      <c r="V4801" s="3" t="s">
        <v>4812</v>
      </c>
      <c r="W4801" s="4">
        <v>9306</v>
      </c>
      <c r="AD4801"/>
      <c r="AE4801"/>
    </row>
    <row r="4802" spans="1:31" x14ac:dyDescent="0.25">
      <c r="A4802" s="28" t="s">
        <v>15233</v>
      </c>
      <c r="B4802" s="1"/>
      <c r="F4802" s="224"/>
      <c r="G4802" s="224"/>
      <c r="H4802" s="224"/>
      <c r="I4802" s="224"/>
      <c r="J4802" s="224"/>
      <c r="K4802" s="224"/>
      <c r="L4802" s="224"/>
      <c r="M4802" s="133"/>
      <c r="V4802" s="3" t="s">
        <v>4813</v>
      </c>
      <c r="W4802" s="4">
        <v>9306</v>
      </c>
      <c r="AD4802"/>
      <c r="AE4802"/>
    </row>
    <row r="4803" spans="1:31" x14ac:dyDescent="0.25">
      <c r="A4803" s="28" t="s">
        <v>15234</v>
      </c>
      <c r="B4803" s="1"/>
      <c r="F4803" s="224"/>
      <c r="G4803" s="224"/>
      <c r="H4803" s="224"/>
      <c r="I4803" s="224"/>
      <c r="J4803" s="224"/>
      <c r="K4803" s="224"/>
      <c r="L4803" s="224"/>
      <c r="M4803" s="133"/>
      <c r="V4803" s="3" t="s">
        <v>4814</v>
      </c>
      <c r="W4803" s="4">
        <v>9306</v>
      </c>
      <c r="AD4803"/>
      <c r="AE4803"/>
    </row>
    <row r="4804" spans="1:31" x14ac:dyDescent="0.25">
      <c r="A4804" s="28" t="s">
        <v>15235</v>
      </c>
      <c r="B4804" s="1"/>
      <c r="F4804" s="224"/>
      <c r="G4804" s="224"/>
      <c r="H4804" s="224"/>
      <c r="I4804" s="224"/>
      <c r="J4804" s="224"/>
      <c r="K4804" s="224"/>
      <c r="L4804" s="224"/>
      <c r="M4804" s="133"/>
      <c r="V4804" s="3" t="s">
        <v>4815</v>
      </c>
      <c r="W4804" s="4">
        <v>9306</v>
      </c>
      <c r="AD4804"/>
      <c r="AE4804"/>
    </row>
    <row r="4805" spans="1:31" x14ac:dyDescent="0.25">
      <c r="A4805" s="28" t="s">
        <v>15236</v>
      </c>
      <c r="B4805" s="1"/>
      <c r="F4805" s="224"/>
      <c r="G4805" s="224"/>
      <c r="H4805" s="224"/>
      <c r="I4805" s="224"/>
      <c r="J4805" s="224"/>
      <c r="K4805" s="224"/>
      <c r="L4805" s="224"/>
      <c r="M4805" s="133"/>
      <c r="V4805" s="3" t="s">
        <v>4816</v>
      </c>
      <c r="W4805" s="4">
        <v>9308</v>
      </c>
      <c r="AD4805"/>
      <c r="AE4805"/>
    </row>
    <row r="4806" spans="1:31" x14ac:dyDescent="0.25">
      <c r="A4806" s="28" t="s">
        <v>15237</v>
      </c>
      <c r="B4806" s="1"/>
      <c r="F4806" s="224"/>
      <c r="G4806" s="224"/>
      <c r="H4806" s="224"/>
      <c r="I4806" s="224"/>
      <c r="J4806" s="224"/>
      <c r="K4806" s="224"/>
      <c r="L4806" s="224"/>
      <c r="M4806" s="133"/>
      <c r="V4806" s="3" t="s">
        <v>4817</v>
      </c>
      <c r="W4806" s="4">
        <v>9308</v>
      </c>
      <c r="AD4806"/>
      <c r="AE4806"/>
    </row>
    <row r="4807" spans="1:31" x14ac:dyDescent="0.25">
      <c r="A4807" s="28" t="s">
        <v>15238</v>
      </c>
      <c r="B4807" s="1"/>
      <c r="F4807" s="224"/>
      <c r="G4807" s="224"/>
      <c r="H4807" s="224"/>
      <c r="I4807" s="224"/>
      <c r="J4807" s="224"/>
      <c r="K4807" s="224"/>
      <c r="L4807" s="224"/>
      <c r="M4807" s="133"/>
      <c r="V4807" s="3" t="s">
        <v>4818</v>
      </c>
      <c r="W4807" s="4">
        <v>9310</v>
      </c>
      <c r="AD4807"/>
      <c r="AE4807"/>
    </row>
    <row r="4808" spans="1:31" x14ac:dyDescent="0.25">
      <c r="A4808" s="28" t="s">
        <v>15239</v>
      </c>
      <c r="B4808" s="1"/>
      <c r="F4808" s="224"/>
      <c r="G4808" s="224"/>
      <c r="H4808" s="224"/>
      <c r="I4808" s="224"/>
      <c r="J4808" s="224"/>
      <c r="K4808" s="224"/>
      <c r="L4808" s="224"/>
      <c r="M4808" s="133"/>
      <c r="V4808" s="3" t="s">
        <v>4819</v>
      </c>
      <c r="W4808" s="4">
        <v>9310</v>
      </c>
      <c r="AD4808"/>
      <c r="AE4808"/>
    </row>
    <row r="4809" spans="1:31" x14ac:dyDescent="0.25">
      <c r="A4809" s="28" t="s">
        <v>15240</v>
      </c>
      <c r="B4809" s="1"/>
      <c r="F4809" s="224"/>
      <c r="G4809" s="224"/>
      <c r="H4809" s="224"/>
      <c r="I4809" s="224"/>
      <c r="J4809" s="224"/>
      <c r="K4809" s="224"/>
      <c r="L4809" s="224"/>
      <c r="M4809" s="133"/>
      <c r="V4809" s="3" t="s">
        <v>4820</v>
      </c>
      <c r="W4809" s="4">
        <v>9310</v>
      </c>
      <c r="AD4809"/>
      <c r="AE4809"/>
    </row>
    <row r="4810" spans="1:31" x14ac:dyDescent="0.25">
      <c r="A4810" s="28" t="s">
        <v>15241</v>
      </c>
      <c r="B4810" s="1"/>
      <c r="F4810" s="224"/>
      <c r="G4810" s="224"/>
      <c r="H4810" s="224"/>
      <c r="I4810" s="224"/>
      <c r="J4810" s="224"/>
      <c r="K4810" s="224"/>
      <c r="L4810" s="224"/>
      <c r="M4810" s="133"/>
      <c r="V4810" s="3" t="s">
        <v>4821</v>
      </c>
      <c r="W4810" s="4">
        <v>9310</v>
      </c>
      <c r="AD4810"/>
      <c r="AE4810"/>
    </row>
    <row r="4811" spans="1:31" x14ac:dyDescent="0.25">
      <c r="A4811" s="28" t="s">
        <v>15242</v>
      </c>
      <c r="B4811" s="1"/>
      <c r="F4811" s="224"/>
      <c r="G4811" s="224"/>
      <c r="H4811" s="224"/>
      <c r="I4811" s="224"/>
      <c r="J4811" s="224"/>
      <c r="K4811" s="224"/>
      <c r="L4811" s="224"/>
      <c r="M4811" s="133"/>
      <c r="V4811" s="3" t="s">
        <v>4822</v>
      </c>
      <c r="W4811" s="4">
        <v>9310</v>
      </c>
      <c r="AD4811"/>
      <c r="AE4811"/>
    </row>
    <row r="4812" spans="1:31" x14ac:dyDescent="0.25">
      <c r="A4812" s="28" t="s">
        <v>15243</v>
      </c>
      <c r="B4812" s="1"/>
      <c r="F4812" s="224"/>
      <c r="G4812" s="224"/>
      <c r="H4812" s="224"/>
      <c r="I4812" s="224"/>
      <c r="J4812" s="224"/>
      <c r="K4812" s="224"/>
      <c r="L4812" s="224"/>
      <c r="M4812" s="133"/>
      <c r="V4812" s="3" t="s">
        <v>4823</v>
      </c>
      <c r="W4812" s="4">
        <v>9310</v>
      </c>
      <c r="AD4812"/>
      <c r="AE4812"/>
    </row>
    <row r="4813" spans="1:31" x14ac:dyDescent="0.25">
      <c r="A4813" s="28" t="s">
        <v>15244</v>
      </c>
      <c r="B4813" s="1"/>
      <c r="F4813" s="224"/>
      <c r="G4813" s="224"/>
      <c r="H4813" s="224"/>
      <c r="I4813" s="224"/>
      <c r="J4813" s="224"/>
      <c r="K4813" s="224"/>
      <c r="L4813" s="224"/>
      <c r="M4813" s="133"/>
      <c r="V4813" s="3" t="s">
        <v>4824</v>
      </c>
      <c r="W4813" s="4">
        <v>9312</v>
      </c>
      <c r="AD4813"/>
      <c r="AE4813"/>
    </row>
    <row r="4814" spans="1:31" x14ac:dyDescent="0.25">
      <c r="A4814" s="28" t="s">
        <v>15245</v>
      </c>
      <c r="B4814" s="1"/>
      <c r="F4814" s="224"/>
      <c r="G4814" s="224"/>
      <c r="H4814" s="224"/>
      <c r="I4814" s="224"/>
      <c r="J4814" s="224"/>
      <c r="K4814" s="224"/>
      <c r="L4814" s="224"/>
      <c r="M4814" s="133"/>
      <c r="V4814" s="3" t="s">
        <v>4825</v>
      </c>
      <c r="W4814" s="4">
        <v>9312</v>
      </c>
      <c r="AD4814"/>
      <c r="AE4814"/>
    </row>
    <row r="4815" spans="1:31" x14ac:dyDescent="0.25">
      <c r="A4815" s="28" t="s">
        <v>15246</v>
      </c>
      <c r="B4815" s="1"/>
      <c r="F4815" s="224"/>
      <c r="G4815" s="224"/>
      <c r="H4815" s="224"/>
      <c r="I4815" s="224"/>
      <c r="J4815" s="224"/>
      <c r="K4815" s="224"/>
      <c r="L4815" s="224"/>
      <c r="M4815" s="133"/>
      <c r="V4815" s="3" t="s">
        <v>4826</v>
      </c>
      <c r="W4815" s="4">
        <v>9313</v>
      </c>
      <c r="AD4815"/>
      <c r="AE4815"/>
    </row>
    <row r="4816" spans="1:31" x14ac:dyDescent="0.25">
      <c r="A4816" s="28" t="s">
        <v>15247</v>
      </c>
      <c r="B4816" s="1"/>
      <c r="F4816" s="224"/>
      <c r="G4816" s="224"/>
      <c r="H4816" s="224"/>
      <c r="I4816" s="224"/>
      <c r="J4816" s="224"/>
      <c r="K4816" s="224"/>
      <c r="L4816" s="224"/>
      <c r="M4816" s="133"/>
      <c r="V4816" s="3" t="s">
        <v>4827</v>
      </c>
      <c r="W4816" s="4">
        <v>9313</v>
      </c>
      <c r="AD4816"/>
      <c r="AE4816"/>
    </row>
    <row r="4817" spans="1:31" x14ac:dyDescent="0.25">
      <c r="A4817" s="28" t="s">
        <v>15248</v>
      </c>
      <c r="B4817" s="1"/>
      <c r="F4817" s="224"/>
      <c r="G4817" s="224"/>
      <c r="H4817" s="224"/>
      <c r="I4817" s="224"/>
      <c r="J4817" s="224"/>
      <c r="K4817" s="224"/>
      <c r="L4817" s="224"/>
      <c r="M4817" s="133"/>
      <c r="V4817" s="3" t="s">
        <v>4828</v>
      </c>
      <c r="W4817" s="4">
        <v>9313</v>
      </c>
      <c r="AD4817"/>
      <c r="AE4817"/>
    </row>
    <row r="4818" spans="1:31" x14ac:dyDescent="0.25">
      <c r="A4818" s="28" t="s">
        <v>15249</v>
      </c>
      <c r="B4818" s="1"/>
      <c r="F4818" s="224"/>
      <c r="G4818" s="224"/>
      <c r="H4818" s="224"/>
      <c r="I4818" s="224"/>
      <c r="J4818" s="224"/>
      <c r="K4818" s="224"/>
      <c r="L4818" s="224"/>
      <c r="M4818" s="133"/>
      <c r="V4818" s="3" t="s">
        <v>4829</v>
      </c>
      <c r="W4818" s="4">
        <v>9313</v>
      </c>
      <c r="AD4818"/>
      <c r="AE4818"/>
    </row>
    <row r="4819" spans="1:31" x14ac:dyDescent="0.25">
      <c r="A4819" s="28" t="s">
        <v>15250</v>
      </c>
      <c r="B4819" s="1"/>
      <c r="F4819" s="224"/>
      <c r="G4819" s="224"/>
      <c r="H4819" s="224"/>
      <c r="I4819" s="224"/>
      <c r="J4819" s="224"/>
      <c r="K4819" s="224"/>
      <c r="L4819" s="224"/>
      <c r="M4819" s="133"/>
      <c r="V4819" s="3" t="s">
        <v>4830</v>
      </c>
      <c r="W4819" s="4">
        <v>9315</v>
      </c>
      <c r="AD4819"/>
      <c r="AE4819"/>
    </row>
    <row r="4820" spans="1:31" x14ac:dyDescent="0.25">
      <c r="A4820" s="28" t="s">
        <v>15251</v>
      </c>
      <c r="B4820" s="1"/>
      <c r="F4820" s="224"/>
      <c r="G4820" s="224"/>
      <c r="H4820" s="224"/>
      <c r="I4820" s="224"/>
      <c r="J4820" s="224"/>
      <c r="K4820" s="224"/>
      <c r="L4820" s="224"/>
      <c r="M4820" s="133"/>
      <c r="V4820" s="3" t="s">
        <v>4831</v>
      </c>
      <c r="W4820" s="4">
        <v>9315</v>
      </c>
      <c r="AD4820"/>
      <c r="AE4820"/>
    </row>
    <row r="4821" spans="1:31" x14ac:dyDescent="0.25">
      <c r="A4821" s="28" t="s">
        <v>15252</v>
      </c>
      <c r="B4821" s="1"/>
      <c r="F4821" s="224"/>
      <c r="G4821" s="224"/>
      <c r="H4821" s="224"/>
      <c r="I4821" s="224"/>
      <c r="J4821" s="224"/>
      <c r="K4821" s="224"/>
      <c r="L4821" s="224"/>
      <c r="M4821" s="133"/>
      <c r="V4821" s="3" t="s">
        <v>4832</v>
      </c>
      <c r="W4821" s="4">
        <v>9317</v>
      </c>
      <c r="AD4821"/>
      <c r="AE4821"/>
    </row>
    <row r="4822" spans="1:31" x14ac:dyDescent="0.25">
      <c r="A4822" s="28" t="s">
        <v>15253</v>
      </c>
      <c r="B4822" s="1"/>
      <c r="F4822" s="224"/>
      <c r="G4822" s="224"/>
      <c r="H4822" s="224"/>
      <c r="I4822" s="224"/>
      <c r="J4822" s="224"/>
      <c r="K4822" s="224"/>
      <c r="L4822" s="224"/>
      <c r="M4822" s="133"/>
      <c r="V4822" s="3" t="s">
        <v>4833</v>
      </c>
      <c r="W4822" s="4">
        <v>9317</v>
      </c>
      <c r="AD4822"/>
      <c r="AE4822"/>
    </row>
    <row r="4823" spans="1:31" x14ac:dyDescent="0.25">
      <c r="A4823" s="28" t="s">
        <v>15254</v>
      </c>
      <c r="B4823" s="1"/>
      <c r="F4823" s="224"/>
      <c r="G4823" s="224"/>
      <c r="H4823" s="224"/>
      <c r="I4823" s="224"/>
      <c r="J4823" s="224"/>
      <c r="K4823" s="224"/>
      <c r="L4823" s="224"/>
      <c r="M4823" s="133"/>
      <c r="V4823" s="3" t="s">
        <v>4834</v>
      </c>
      <c r="W4823" s="4">
        <v>9317</v>
      </c>
      <c r="AD4823"/>
      <c r="AE4823"/>
    </row>
    <row r="4824" spans="1:31" x14ac:dyDescent="0.25">
      <c r="A4824" s="28" t="s">
        <v>15255</v>
      </c>
      <c r="B4824" s="1"/>
      <c r="F4824" s="224"/>
      <c r="G4824" s="224"/>
      <c r="H4824" s="224"/>
      <c r="I4824" s="224"/>
      <c r="J4824" s="224"/>
      <c r="K4824" s="224"/>
      <c r="L4824" s="224"/>
      <c r="M4824" s="133"/>
      <c r="V4824" s="3" t="s">
        <v>4835</v>
      </c>
      <c r="W4824" s="4">
        <v>9317</v>
      </c>
      <c r="AD4824"/>
      <c r="AE4824"/>
    </row>
    <row r="4825" spans="1:31" x14ac:dyDescent="0.25">
      <c r="A4825" s="28" t="s">
        <v>15256</v>
      </c>
      <c r="B4825" s="1"/>
      <c r="F4825" s="224"/>
      <c r="G4825" s="224"/>
      <c r="H4825" s="224"/>
      <c r="I4825" s="224"/>
      <c r="J4825" s="224"/>
      <c r="K4825" s="224"/>
      <c r="L4825" s="224"/>
      <c r="M4825" s="133"/>
      <c r="V4825" s="3" t="s">
        <v>4836</v>
      </c>
      <c r="W4825" s="4">
        <v>9317</v>
      </c>
      <c r="AD4825"/>
      <c r="AE4825"/>
    </row>
    <row r="4826" spans="1:31" x14ac:dyDescent="0.25">
      <c r="A4826" s="28" t="s">
        <v>15257</v>
      </c>
      <c r="B4826" s="1"/>
      <c r="F4826" s="224"/>
      <c r="G4826" s="224"/>
      <c r="H4826" s="224"/>
      <c r="I4826" s="224"/>
      <c r="J4826" s="224"/>
      <c r="K4826" s="224"/>
      <c r="L4826" s="224"/>
      <c r="M4826" s="133"/>
      <c r="V4826" s="3" t="s">
        <v>4837</v>
      </c>
      <c r="W4826" s="4">
        <v>9319</v>
      </c>
      <c r="AD4826"/>
      <c r="AE4826"/>
    </row>
    <row r="4827" spans="1:31" x14ac:dyDescent="0.25">
      <c r="A4827" s="28" t="s">
        <v>15258</v>
      </c>
      <c r="B4827" s="1"/>
      <c r="F4827" s="224"/>
      <c r="G4827" s="224"/>
      <c r="H4827" s="224"/>
      <c r="I4827" s="224"/>
      <c r="J4827" s="224"/>
      <c r="K4827" s="224"/>
      <c r="L4827" s="224"/>
      <c r="M4827" s="133"/>
      <c r="V4827" s="3" t="s">
        <v>4838</v>
      </c>
      <c r="W4827" s="4">
        <v>9320</v>
      </c>
      <c r="AD4827"/>
      <c r="AE4827"/>
    </row>
    <row r="4828" spans="1:31" x14ac:dyDescent="0.25">
      <c r="A4828" s="28" t="s">
        <v>15259</v>
      </c>
      <c r="B4828" s="1"/>
      <c r="F4828" s="224"/>
      <c r="G4828" s="224"/>
      <c r="H4828" s="224"/>
      <c r="I4828" s="224"/>
      <c r="J4828" s="224"/>
      <c r="K4828" s="224"/>
      <c r="L4828" s="224"/>
      <c r="M4828" s="133"/>
      <c r="V4828" s="3" t="s">
        <v>4839</v>
      </c>
      <c r="W4828" s="4">
        <v>9320</v>
      </c>
      <c r="AD4828"/>
      <c r="AE4828"/>
    </row>
    <row r="4829" spans="1:31" x14ac:dyDescent="0.25">
      <c r="A4829" s="28" t="s">
        <v>15260</v>
      </c>
      <c r="B4829" s="1"/>
      <c r="F4829" s="224"/>
      <c r="G4829" s="224"/>
      <c r="H4829" s="224"/>
      <c r="I4829" s="224"/>
      <c r="J4829" s="224"/>
      <c r="K4829" s="224"/>
      <c r="L4829" s="224"/>
      <c r="M4829" s="133"/>
      <c r="V4829" s="3" t="s">
        <v>4840</v>
      </c>
      <c r="W4829" s="4">
        <v>9320</v>
      </c>
      <c r="AD4829"/>
      <c r="AE4829"/>
    </row>
    <row r="4830" spans="1:31" x14ac:dyDescent="0.25">
      <c r="A4830" s="28" t="s">
        <v>15261</v>
      </c>
      <c r="B4830" s="1"/>
      <c r="F4830" s="224"/>
      <c r="G4830" s="224"/>
      <c r="H4830" s="224"/>
      <c r="I4830" s="224"/>
      <c r="J4830" s="224"/>
      <c r="K4830" s="224"/>
      <c r="L4830" s="224"/>
      <c r="M4830" s="133"/>
      <c r="V4830" s="3" t="s">
        <v>4841</v>
      </c>
      <c r="W4830" s="4">
        <v>9320</v>
      </c>
      <c r="AD4830"/>
      <c r="AE4830"/>
    </row>
    <row r="4831" spans="1:31" x14ac:dyDescent="0.25">
      <c r="A4831" s="28" t="s">
        <v>15262</v>
      </c>
      <c r="B4831" s="1"/>
      <c r="F4831" s="224"/>
      <c r="G4831" s="224"/>
      <c r="H4831" s="224"/>
      <c r="I4831" s="224"/>
      <c r="J4831" s="224"/>
      <c r="K4831" s="224"/>
      <c r="L4831" s="224"/>
      <c r="M4831" s="133"/>
      <c r="V4831" s="3" t="s">
        <v>4842</v>
      </c>
      <c r="W4831" s="4">
        <v>9320</v>
      </c>
      <c r="AD4831"/>
      <c r="AE4831"/>
    </row>
    <row r="4832" spans="1:31" x14ac:dyDescent="0.25">
      <c r="A4832" s="28" t="s">
        <v>15263</v>
      </c>
      <c r="B4832" s="1"/>
      <c r="F4832" s="224"/>
      <c r="G4832" s="224"/>
      <c r="H4832" s="224"/>
      <c r="I4832" s="224"/>
      <c r="J4832" s="224"/>
      <c r="K4832" s="224"/>
      <c r="L4832" s="224"/>
      <c r="M4832" s="133"/>
      <c r="V4832" s="3" t="s">
        <v>4843</v>
      </c>
      <c r="W4832" s="4">
        <v>9320</v>
      </c>
      <c r="AD4832"/>
      <c r="AE4832"/>
    </row>
    <row r="4833" spans="1:31" x14ac:dyDescent="0.25">
      <c r="A4833" s="28" t="s">
        <v>15264</v>
      </c>
      <c r="B4833" s="1"/>
      <c r="F4833" s="224"/>
      <c r="G4833" s="224"/>
      <c r="H4833" s="224"/>
      <c r="I4833" s="224"/>
      <c r="J4833" s="224"/>
      <c r="K4833" s="224"/>
      <c r="L4833" s="224"/>
      <c r="M4833" s="133"/>
      <c r="V4833" s="3" t="s">
        <v>4844</v>
      </c>
      <c r="W4833" s="4">
        <v>9320</v>
      </c>
      <c r="AD4833"/>
      <c r="AE4833"/>
    </row>
    <row r="4834" spans="1:31" x14ac:dyDescent="0.25">
      <c r="A4834" s="28" t="s">
        <v>15265</v>
      </c>
      <c r="B4834" s="1"/>
      <c r="F4834" s="224"/>
      <c r="G4834" s="224"/>
      <c r="H4834" s="224"/>
      <c r="I4834" s="224"/>
      <c r="J4834" s="224"/>
      <c r="K4834" s="224"/>
      <c r="L4834" s="224"/>
      <c r="M4834" s="133"/>
      <c r="V4834" s="3" t="s">
        <v>4845</v>
      </c>
      <c r="W4834" s="4">
        <v>9320</v>
      </c>
      <c r="AD4834"/>
      <c r="AE4834"/>
    </row>
    <row r="4835" spans="1:31" x14ac:dyDescent="0.25">
      <c r="A4835" s="28" t="s">
        <v>15266</v>
      </c>
      <c r="B4835" s="1"/>
      <c r="F4835" s="224"/>
      <c r="G4835" s="224"/>
      <c r="H4835" s="224"/>
      <c r="I4835" s="224"/>
      <c r="J4835" s="224"/>
      <c r="K4835" s="224"/>
      <c r="L4835" s="224"/>
      <c r="M4835" s="133"/>
      <c r="V4835" s="3" t="s">
        <v>4846</v>
      </c>
      <c r="W4835" s="4">
        <v>9322</v>
      </c>
      <c r="AD4835"/>
      <c r="AE4835"/>
    </row>
    <row r="4836" spans="1:31" x14ac:dyDescent="0.25">
      <c r="A4836" s="28" t="s">
        <v>15267</v>
      </c>
      <c r="B4836" s="1"/>
      <c r="F4836" s="224"/>
      <c r="G4836" s="224"/>
      <c r="H4836" s="224"/>
      <c r="I4836" s="224"/>
      <c r="J4836" s="224"/>
      <c r="K4836" s="224"/>
      <c r="L4836" s="224"/>
      <c r="M4836" s="133"/>
      <c r="V4836" s="3" t="s">
        <v>4847</v>
      </c>
      <c r="W4836" s="4">
        <v>9322</v>
      </c>
      <c r="AD4836"/>
      <c r="AE4836"/>
    </row>
    <row r="4837" spans="1:31" x14ac:dyDescent="0.25">
      <c r="A4837" s="28" t="s">
        <v>15268</v>
      </c>
      <c r="B4837" s="1"/>
      <c r="F4837" s="224"/>
      <c r="G4837" s="224"/>
      <c r="H4837" s="224"/>
      <c r="I4837" s="224"/>
      <c r="J4837" s="224"/>
      <c r="K4837" s="224"/>
      <c r="L4837" s="224"/>
      <c r="M4837" s="133"/>
      <c r="V4837" s="3" t="s">
        <v>4848</v>
      </c>
      <c r="W4837" s="4">
        <v>9322</v>
      </c>
      <c r="AD4837"/>
      <c r="AE4837"/>
    </row>
    <row r="4838" spans="1:31" x14ac:dyDescent="0.25">
      <c r="A4838" s="28" t="s">
        <v>15269</v>
      </c>
      <c r="B4838" s="1"/>
      <c r="F4838" s="224"/>
      <c r="G4838" s="224"/>
      <c r="H4838" s="224"/>
      <c r="I4838" s="224"/>
      <c r="J4838" s="224"/>
      <c r="K4838" s="224"/>
      <c r="L4838" s="224"/>
      <c r="M4838" s="133"/>
      <c r="V4838" s="3" t="s">
        <v>4849</v>
      </c>
      <c r="W4838" s="4">
        <v>9322</v>
      </c>
      <c r="AD4838"/>
      <c r="AE4838"/>
    </row>
    <row r="4839" spans="1:31" x14ac:dyDescent="0.25">
      <c r="A4839" s="28" t="s">
        <v>15270</v>
      </c>
      <c r="B4839" s="1"/>
      <c r="F4839" s="224"/>
      <c r="G4839" s="224"/>
      <c r="H4839" s="224"/>
      <c r="I4839" s="224"/>
      <c r="J4839" s="224"/>
      <c r="K4839" s="224"/>
      <c r="L4839" s="224"/>
      <c r="M4839" s="133"/>
      <c r="V4839" s="3" t="s">
        <v>4850</v>
      </c>
      <c r="W4839" s="4">
        <v>9322</v>
      </c>
      <c r="AD4839"/>
      <c r="AE4839"/>
    </row>
    <row r="4840" spans="1:31" x14ac:dyDescent="0.25">
      <c r="A4840" s="28" t="s">
        <v>15271</v>
      </c>
      <c r="B4840" s="1"/>
      <c r="F4840" s="224"/>
      <c r="G4840" s="224"/>
      <c r="H4840" s="224"/>
      <c r="I4840" s="224"/>
      <c r="J4840" s="224"/>
      <c r="K4840" s="224"/>
      <c r="L4840" s="224"/>
      <c r="M4840" s="133"/>
      <c r="V4840" s="3" t="s">
        <v>4851</v>
      </c>
      <c r="W4840" s="4">
        <v>9322</v>
      </c>
      <c r="AD4840"/>
      <c r="AE4840"/>
    </row>
    <row r="4841" spans="1:31" x14ac:dyDescent="0.25">
      <c r="A4841" s="28" t="s">
        <v>15272</v>
      </c>
      <c r="B4841" s="1"/>
      <c r="F4841" s="224"/>
      <c r="G4841" s="224"/>
      <c r="H4841" s="224"/>
      <c r="I4841" s="224"/>
      <c r="J4841" s="224"/>
      <c r="K4841" s="224"/>
      <c r="L4841" s="224"/>
      <c r="M4841" s="133"/>
      <c r="V4841" s="3" t="s">
        <v>4852</v>
      </c>
      <c r="W4841" s="4">
        <v>9324</v>
      </c>
      <c r="AD4841"/>
      <c r="AE4841"/>
    </row>
    <row r="4842" spans="1:31" x14ac:dyDescent="0.25">
      <c r="A4842" s="28" t="s">
        <v>15273</v>
      </c>
      <c r="B4842" s="1"/>
      <c r="F4842" s="224"/>
      <c r="G4842" s="224"/>
      <c r="H4842" s="224"/>
      <c r="I4842" s="224"/>
      <c r="J4842" s="224"/>
      <c r="K4842" s="224"/>
      <c r="L4842" s="224"/>
      <c r="M4842" s="133"/>
      <c r="V4842" s="3" t="s">
        <v>4853</v>
      </c>
      <c r="W4842" s="4">
        <v>9324</v>
      </c>
      <c r="AD4842"/>
      <c r="AE4842"/>
    </row>
    <row r="4843" spans="1:31" x14ac:dyDescent="0.25">
      <c r="A4843" s="28" t="s">
        <v>15274</v>
      </c>
      <c r="B4843" s="1"/>
      <c r="F4843" s="224"/>
      <c r="G4843" s="224"/>
      <c r="H4843" s="224"/>
      <c r="I4843" s="224"/>
      <c r="J4843" s="224"/>
      <c r="K4843" s="224"/>
      <c r="L4843" s="224"/>
      <c r="M4843" s="133"/>
      <c r="V4843" s="3" t="s">
        <v>4854</v>
      </c>
      <c r="W4843" s="4">
        <v>9324</v>
      </c>
      <c r="AD4843"/>
      <c r="AE4843"/>
    </row>
    <row r="4844" spans="1:31" x14ac:dyDescent="0.25">
      <c r="A4844" s="28" t="s">
        <v>15275</v>
      </c>
      <c r="B4844" s="1"/>
      <c r="F4844" s="224"/>
      <c r="G4844" s="224"/>
      <c r="H4844" s="224"/>
      <c r="I4844" s="224"/>
      <c r="J4844" s="224"/>
      <c r="K4844" s="224"/>
      <c r="L4844" s="224"/>
      <c r="M4844" s="133"/>
      <c r="V4844" s="3" t="s">
        <v>4855</v>
      </c>
      <c r="W4844" s="4">
        <v>9325</v>
      </c>
      <c r="AD4844"/>
      <c r="AE4844"/>
    </row>
    <row r="4845" spans="1:31" x14ac:dyDescent="0.25">
      <c r="A4845" s="28" t="s">
        <v>15276</v>
      </c>
      <c r="B4845" s="1"/>
      <c r="F4845" s="224"/>
      <c r="G4845" s="224"/>
      <c r="H4845" s="224"/>
      <c r="I4845" s="224"/>
      <c r="J4845" s="224"/>
      <c r="K4845" s="224"/>
      <c r="L4845" s="224"/>
      <c r="M4845" s="133"/>
      <c r="V4845" s="3" t="s">
        <v>4856</v>
      </c>
      <c r="W4845" s="4">
        <v>9325</v>
      </c>
      <c r="AD4845"/>
      <c r="AE4845"/>
    </row>
    <row r="4846" spans="1:31" x14ac:dyDescent="0.25">
      <c r="A4846" s="28" t="s">
        <v>15277</v>
      </c>
      <c r="B4846" s="1"/>
      <c r="F4846" s="224"/>
      <c r="G4846" s="224"/>
      <c r="H4846" s="224"/>
      <c r="I4846" s="224"/>
      <c r="J4846" s="224"/>
      <c r="K4846" s="224"/>
      <c r="L4846" s="224"/>
      <c r="M4846" s="133"/>
      <c r="V4846" s="3" t="s">
        <v>4857</v>
      </c>
      <c r="W4846" s="4">
        <v>9325</v>
      </c>
      <c r="AD4846"/>
      <c r="AE4846"/>
    </row>
    <row r="4847" spans="1:31" x14ac:dyDescent="0.25">
      <c r="A4847" s="28" t="s">
        <v>15278</v>
      </c>
      <c r="B4847" s="1"/>
      <c r="F4847" s="224"/>
      <c r="G4847" s="224"/>
      <c r="H4847" s="224"/>
      <c r="I4847" s="224"/>
      <c r="J4847" s="224"/>
      <c r="K4847" s="224"/>
      <c r="L4847" s="224"/>
      <c r="M4847" s="133"/>
      <c r="V4847" s="3" t="s">
        <v>4858</v>
      </c>
      <c r="W4847" s="4">
        <v>9325</v>
      </c>
      <c r="AD4847"/>
      <c r="AE4847"/>
    </row>
    <row r="4848" spans="1:31" x14ac:dyDescent="0.25">
      <c r="A4848" s="28" t="s">
        <v>15279</v>
      </c>
      <c r="B4848" s="1"/>
      <c r="F4848" s="224"/>
      <c r="G4848" s="224"/>
      <c r="H4848" s="224"/>
      <c r="I4848" s="224"/>
      <c r="J4848" s="224"/>
      <c r="K4848" s="224"/>
      <c r="L4848" s="224"/>
      <c r="M4848" s="133"/>
      <c r="V4848" s="3" t="s">
        <v>4859</v>
      </c>
      <c r="W4848" s="4">
        <v>9324</v>
      </c>
      <c r="AD4848"/>
      <c r="AE4848"/>
    </row>
    <row r="4849" spans="1:31" x14ac:dyDescent="0.25">
      <c r="A4849" s="28" t="s">
        <v>15280</v>
      </c>
      <c r="B4849" s="1"/>
      <c r="F4849" s="224"/>
      <c r="G4849" s="224"/>
      <c r="H4849" s="224"/>
      <c r="I4849" s="224"/>
      <c r="J4849" s="224"/>
      <c r="K4849" s="224"/>
      <c r="L4849" s="224"/>
      <c r="M4849" s="133"/>
      <c r="V4849" s="3" t="s">
        <v>4860</v>
      </c>
      <c r="W4849" s="4">
        <v>9324</v>
      </c>
      <c r="AD4849"/>
      <c r="AE4849"/>
    </row>
    <row r="4850" spans="1:31" x14ac:dyDescent="0.25">
      <c r="A4850" s="28" t="s">
        <v>15281</v>
      </c>
      <c r="B4850" s="1"/>
      <c r="F4850" s="224"/>
      <c r="G4850" s="224"/>
      <c r="H4850" s="224"/>
      <c r="I4850" s="224"/>
      <c r="J4850" s="224"/>
      <c r="K4850" s="224"/>
      <c r="L4850" s="224"/>
      <c r="M4850" s="133"/>
      <c r="V4850" s="3" t="s">
        <v>4861</v>
      </c>
      <c r="W4850" s="4">
        <v>9325</v>
      </c>
      <c r="AD4850"/>
      <c r="AE4850"/>
    </row>
    <row r="4851" spans="1:31" x14ac:dyDescent="0.25">
      <c r="A4851" s="28" t="s">
        <v>15282</v>
      </c>
      <c r="B4851" s="1"/>
      <c r="F4851" s="224"/>
      <c r="G4851" s="224"/>
      <c r="H4851" s="224"/>
      <c r="I4851" s="224"/>
      <c r="J4851" s="224"/>
      <c r="K4851" s="224"/>
      <c r="L4851" s="224"/>
      <c r="M4851" s="133"/>
      <c r="V4851" s="3" t="s">
        <v>4862</v>
      </c>
      <c r="W4851" s="4">
        <v>9325</v>
      </c>
      <c r="AD4851"/>
      <c r="AE4851"/>
    </row>
    <row r="4852" spans="1:31" x14ac:dyDescent="0.25">
      <c r="A4852" s="28" t="s">
        <v>15283</v>
      </c>
      <c r="B4852" s="1"/>
      <c r="F4852" s="224"/>
      <c r="G4852" s="224"/>
      <c r="H4852" s="224"/>
      <c r="I4852" s="224"/>
      <c r="J4852" s="224"/>
      <c r="K4852" s="224"/>
      <c r="L4852" s="224"/>
      <c r="M4852" s="133"/>
      <c r="V4852" s="3" t="s">
        <v>4863</v>
      </c>
      <c r="W4852" s="4">
        <v>9325</v>
      </c>
      <c r="AD4852"/>
      <c r="AE4852"/>
    </row>
    <row r="4853" spans="1:31" x14ac:dyDescent="0.25">
      <c r="A4853" s="28" t="s">
        <v>15284</v>
      </c>
      <c r="B4853" s="1"/>
      <c r="F4853" s="224"/>
      <c r="G4853" s="224"/>
      <c r="H4853" s="224"/>
      <c r="I4853" s="224"/>
      <c r="J4853" s="224"/>
      <c r="K4853" s="224"/>
      <c r="L4853" s="224"/>
      <c r="M4853" s="133"/>
      <c r="V4853" s="3" t="s">
        <v>4864</v>
      </c>
      <c r="W4853" s="4">
        <v>9325</v>
      </c>
      <c r="AD4853"/>
      <c r="AE4853"/>
    </row>
    <row r="4854" spans="1:31" x14ac:dyDescent="0.25">
      <c r="A4854" s="28" t="s">
        <v>15285</v>
      </c>
      <c r="B4854" s="1"/>
      <c r="F4854" s="224"/>
      <c r="G4854" s="224"/>
      <c r="H4854" s="224"/>
      <c r="I4854" s="224"/>
      <c r="J4854" s="224"/>
      <c r="K4854" s="224"/>
      <c r="L4854" s="224"/>
      <c r="M4854" s="133"/>
      <c r="V4854" s="3" t="s">
        <v>4865</v>
      </c>
      <c r="W4854" s="4">
        <v>9325</v>
      </c>
      <c r="AD4854"/>
      <c r="AE4854"/>
    </row>
    <row r="4855" spans="1:31" x14ac:dyDescent="0.25">
      <c r="A4855" s="28" t="s">
        <v>15286</v>
      </c>
      <c r="B4855" s="1"/>
      <c r="F4855" s="224"/>
      <c r="G4855" s="224"/>
      <c r="H4855" s="224"/>
      <c r="I4855" s="224"/>
      <c r="J4855" s="224"/>
      <c r="K4855" s="224"/>
      <c r="L4855" s="224"/>
      <c r="M4855" s="133"/>
      <c r="V4855" s="3" t="s">
        <v>4866</v>
      </c>
      <c r="W4855" s="4">
        <v>9324</v>
      </c>
      <c r="AD4855"/>
      <c r="AE4855"/>
    </row>
    <row r="4856" spans="1:31" x14ac:dyDescent="0.25">
      <c r="A4856" s="28" t="s">
        <v>15287</v>
      </c>
      <c r="B4856" s="1"/>
      <c r="F4856" s="224"/>
      <c r="G4856" s="224"/>
      <c r="H4856" s="224"/>
      <c r="I4856" s="224"/>
      <c r="J4856" s="224"/>
      <c r="K4856" s="224"/>
      <c r="L4856" s="224"/>
      <c r="M4856" s="133"/>
      <c r="V4856" s="3" t="s">
        <v>4867</v>
      </c>
      <c r="W4856" s="4">
        <v>9323</v>
      </c>
      <c r="AD4856"/>
      <c r="AE4856"/>
    </row>
    <row r="4857" spans="1:31" x14ac:dyDescent="0.25">
      <c r="A4857" s="28" t="s">
        <v>15288</v>
      </c>
      <c r="B4857" s="1"/>
      <c r="F4857" s="224"/>
      <c r="G4857" s="224"/>
      <c r="H4857" s="224"/>
      <c r="I4857" s="224"/>
      <c r="J4857" s="224"/>
      <c r="K4857" s="224"/>
      <c r="L4857" s="224"/>
      <c r="M4857" s="133"/>
      <c r="V4857" s="3" t="s">
        <v>4868</v>
      </c>
      <c r="W4857" s="4">
        <v>9325</v>
      </c>
      <c r="AD4857"/>
      <c r="AE4857"/>
    </row>
    <row r="4858" spans="1:31" x14ac:dyDescent="0.25">
      <c r="A4858" s="28" t="s">
        <v>15289</v>
      </c>
      <c r="B4858" s="1"/>
      <c r="F4858" s="224"/>
      <c r="G4858" s="224"/>
      <c r="H4858" s="224"/>
      <c r="I4858" s="224"/>
      <c r="J4858" s="224"/>
      <c r="K4858" s="224"/>
      <c r="L4858" s="224"/>
      <c r="M4858" s="133"/>
      <c r="V4858" s="3" t="s">
        <v>4869</v>
      </c>
      <c r="W4858" s="4">
        <v>9325</v>
      </c>
      <c r="AD4858"/>
      <c r="AE4858"/>
    </row>
    <row r="4859" spans="1:31" x14ac:dyDescent="0.25">
      <c r="A4859" s="28" t="s">
        <v>15290</v>
      </c>
      <c r="B4859" s="1"/>
      <c r="F4859" s="224"/>
      <c r="G4859" s="224"/>
      <c r="H4859" s="224"/>
      <c r="I4859" s="224"/>
      <c r="J4859" s="224"/>
      <c r="K4859" s="224"/>
      <c r="L4859" s="224"/>
      <c r="M4859" s="133"/>
      <c r="V4859" s="3" t="s">
        <v>4870</v>
      </c>
      <c r="W4859" s="4">
        <v>9325</v>
      </c>
      <c r="AD4859"/>
      <c r="AE4859"/>
    </row>
    <row r="4860" spans="1:31" x14ac:dyDescent="0.25">
      <c r="A4860" s="28" t="s">
        <v>15291</v>
      </c>
      <c r="B4860" s="1"/>
      <c r="F4860" s="224"/>
      <c r="G4860" s="224"/>
      <c r="H4860" s="224"/>
      <c r="I4860" s="224"/>
      <c r="J4860" s="224"/>
      <c r="K4860" s="224"/>
      <c r="L4860" s="224"/>
      <c r="M4860" s="133"/>
      <c r="V4860" s="3" t="s">
        <v>4871</v>
      </c>
      <c r="W4860" s="4">
        <v>9325</v>
      </c>
      <c r="AD4860"/>
      <c r="AE4860"/>
    </row>
    <row r="4861" spans="1:31" x14ac:dyDescent="0.25">
      <c r="A4861" s="28" t="s">
        <v>15292</v>
      </c>
      <c r="B4861" s="1"/>
      <c r="F4861" s="224"/>
      <c r="G4861" s="224"/>
      <c r="H4861" s="224"/>
      <c r="I4861" s="224"/>
      <c r="J4861" s="224"/>
      <c r="K4861" s="224"/>
      <c r="L4861" s="224"/>
      <c r="M4861" s="133"/>
      <c r="V4861" s="3" t="s">
        <v>4872</v>
      </c>
      <c r="W4861" s="4">
        <v>9325</v>
      </c>
      <c r="AD4861"/>
      <c r="AE4861"/>
    </row>
    <row r="4862" spans="1:31" x14ac:dyDescent="0.25">
      <c r="A4862" s="28" t="s">
        <v>15293</v>
      </c>
      <c r="B4862" s="1"/>
      <c r="F4862" s="224"/>
      <c r="G4862" s="224"/>
      <c r="H4862" s="224"/>
      <c r="I4862" s="224"/>
      <c r="J4862" s="224"/>
      <c r="K4862" s="224"/>
      <c r="L4862" s="224"/>
      <c r="M4862" s="133"/>
      <c r="V4862" s="3" t="s">
        <v>4873</v>
      </c>
      <c r="W4862" s="4">
        <v>9324</v>
      </c>
      <c r="AD4862"/>
      <c r="AE4862"/>
    </row>
    <row r="4863" spans="1:31" x14ac:dyDescent="0.25">
      <c r="A4863" s="28" t="s">
        <v>15294</v>
      </c>
      <c r="B4863" s="1"/>
      <c r="F4863" s="224"/>
      <c r="G4863" s="224"/>
      <c r="H4863" s="224"/>
      <c r="I4863" s="224"/>
      <c r="J4863" s="224"/>
      <c r="K4863" s="224"/>
      <c r="L4863" s="224"/>
      <c r="M4863" s="133"/>
      <c r="V4863" s="3" t="s">
        <v>4874</v>
      </c>
      <c r="W4863" s="4">
        <v>9326</v>
      </c>
      <c r="AD4863"/>
      <c r="AE4863"/>
    </row>
    <row r="4864" spans="1:31" x14ac:dyDescent="0.25">
      <c r="A4864" s="28" t="s">
        <v>15295</v>
      </c>
      <c r="B4864" s="1"/>
      <c r="F4864" s="224"/>
      <c r="G4864" s="224"/>
      <c r="H4864" s="224"/>
      <c r="I4864" s="224"/>
      <c r="J4864" s="224"/>
      <c r="K4864" s="224"/>
      <c r="L4864" s="224"/>
      <c r="M4864" s="133"/>
      <c r="V4864" s="3" t="s">
        <v>4875</v>
      </c>
      <c r="W4864" s="4">
        <v>9326</v>
      </c>
      <c r="AD4864"/>
      <c r="AE4864"/>
    </row>
    <row r="4865" spans="1:31" x14ac:dyDescent="0.25">
      <c r="A4865" s="28" t="s">
        <v>15296</v>
      </c>
      <c r="B4865" s="1"/>
      <c r="F4865" s="224"/>
      <c r="G4865" s="224"/>
      <c r="H4865" s="224"/>
      <c r="I4865" s="224"/>
      <c r="J4865" s="224"/>
      <c r="K4865" s="224"/>
      <c r="L4865" s="224"/>
      <c r="M4865" s="133"/>
      <c r="V4865" s="3" t="s">
        <v>4876</v>
      </c>
      <c r="W4865" s="4">
        <v>9326</v>
      </c>
      <c r="AD4865"/>
      <c r="AE4865"/>
    </row>
    <row r="4866" spans="1:31" x14ac:dyDescent="0.25">
      <c r="A4866" s="28" t="s">
        <v>15297</v>
      </c>
      <c r="B4866" s="1"/>
      <c r="F4866" s="224"/>
      <c r="G4866" s="224"/>
      <c r="H4866" s="224"/>
      <c r="I4866" s="224"/>
      <c r="J4866" s="224"/>
      <c r="K4866" s="224"/>
      <c r="L4866" s="224"/>
      <c r="M4866" s="133"/>
      <c r="V4866" s="3" t="s">
        <v>4877</v>
      </c>
      <c r="W4866" s="4">
        <v>9326</v>
      </c>
      <c r="AD4866"/>
      <c r="AE4866"/>
    </row>
    <row r="4867" spans="1:31" x14ac:dyDescent="0.25">
      <c r="A4867" s="28" t="s">
        <v>15298</v>
      </c>
      <c r="B4867" s="1"/>
      <c r="F4867" s="224"/>
      <c r="G4867" s="224"/>
      <c r="H4867" s="224"/>
      <c r="I4867" s="224"/>
      <c r="J4867" s="224"/>
      <c r="K4867" s="224"/>
      <c r="L4867" s="224"/>
      <c r="M4867" s="133"/>
      <c r="V4867" s="3" t="s">
        <v>4878</v>
      </c>
      <c r="W4867" s="4">
        <v>9326</v>
      </c>
      <c r="AD4867"/>
      <c r="AE4867"/>
    </row>
    <row r="4868" spans="1:31" x14ac:dyDescent="0.25">
      <c r="A4868" s="28" t="s">
        <v>15299</v>
      </c>
      <c r="B4868" s="1"/>
      <c r="F4868" s="224"/>
      <c r="G4868" s="224"/>
      <c r="H4868" s="224"/>
      <c r="I4868" s="224"/>
      <c r="J4868" s="224"/>
      <c r="K4868" s="224"/>
      <c r="L4868" s="224"/>
      <c r="M4868" s="133"/>
      <c r="V4868" s="3" t="s">
        <v>4879</v>
      </c>
      <c r="W4868" s="4">
        <v>9326</v>
      </c>
      <c r="AD4868"/>
      <c r="AE4868"/>
    </row>
    <row r="4869" spans="1:31" x14ac:dyDescent="0.25">
      <c r="A4869" s="28" t="s">
        <v>15300</v>
      </c>
      <c r="B4869" s="1"/>
      <c r="F4869" s="224"/>
      <c r="G4869" s="224"/>
      <c r="H4869" s="224"/>
      <c r="I4869" s="224"/>
      <c r="J4869" s="224"/>
      <c r="K4869" s="224"/>
      <c r="L4869" s="224"/>
      <c r="M4869" s="133"/>
      <c r="V4869" s="3" t="s">
        <v>4880</v>
      </c>
      <c r="W4869" s="4">
        <v>9325</v>
      </c>
      <c r="AD4869"/>
      <c r="AE4869"/>
    </row>
    <row r="4870" spans="1:31" x14ac:dyDescent="0.25">
      <c r="A4870" s="28" t="s">
        <v>15301</v>
      </c>
      <c r="B4870" s="1"/>
      <c r="F4870" s="224"/>
      <c r="G4870" s="224"/>
      <c r="H4870" s="224"/>
      <c r="I4870" s="224"/>
      <c r="J4870" s="224"/>
      <c r="K4870" s="224"/>
      <c r="L4870" s="224"/>
      <c r="M4870" s="133"/>
      <c r="V4870" s="3" t="s">
        <v>4881</v>
      </c>
      <c r="W4870" s="4">
        <v>9327</v>
      </c>
      <c r="AD4870"/>
      <c r="AE4870"/>
    </row>
    <row r="4871" spans="1:31" x14ac:dyDescent="0.25">
      <c r="A4871" s="28" t="s">
        <v>15302</v>
      </c>
      <c r="B4871" s="1"/>
      <c r="F4871" s="224"/>
      <c r="G4871" s="224"/>
      <c r="H4871" s="224"/>
      <c r="I4871" s="224"/>
      <c r="J4871" s="224"/>
      <c r="K4871" s="224"/>
      <c r="L4871" s="224"/>
      <c r="M4871" s="133"/>
      <c r="V4871" s="3" t="s">
        <v>4882</v>
      </c>
      <c r="W4871" s="4">
        <v>9326</v>
      </c>
      <c r="AD4871"/>
      <c r="AE4871"/>
    </row>
    <row r="4872" spans="1:31" x14ac:dyDescent="0.25">
      <c r="A4872" s="28" t="s">
        <v>15303</v>
      </c>
      <c r="B4872" s="1"/>
      <c r="F4872" s="224"/>
      <c r="G4872" s="224"/>
      <c r="H4872" s="224"/>
      <c r="I4872" s="224"/>
      <c r="J4872" s="224"/>
      <c r="K4872" s="224"/>
      <c r="L4872" s="224"/>
      <c r="M4872" s="133"/>
      <c r="V4872" s="3" t="s">
        <v>4883</v>
      </c>
      <c r="W4872" s="4">
        <v>9326</v>
      </c>
      <c r="AD4872"/>
      <c r="AE4872"/>
    </row>
    <row r="4873" spans="1:31" x14ac:dyDescent="0.25">
      <c r="A4873" s="28" t="s">
        <v>15304</v>
      </c>
      <c r="B4873" s="1"/>
      <c r="F4873" s="224"/>
      <c r="G4873" s="224"/>
      <c r="H4873" s="224"/>
      <c r="I4873" s="224"/>
      <c r="J4873" s="224"/>
      <c r="K4873" s="224"/>
      <c r="L4873" s="224"/>
      <c r="M4873" s="133"/>
      <c r="V4873" s="3" t="s">
        <v>4884</v>
      </c>
      <c r="W4873" s="4">
        <v>9326</v>
      </c>
      <c r="AD4873"/>
      <c r="AE4873"/>
    </row>
    <row r="4874" spans="1:31" x14ac:dyDescent="0.25">
      <c r="A4874" s="28" t="s">
        <v>15305</v>
      </c>
      <c r="B4874" s="1"/>
      <c r="F4874" s="224"/>
      <c r="G4874" s="224"/>
      <c r="H4874" s="224"/>
      <c r="I4874" s="224"/>
      <c r="J4874" s="224"/>
      <c r="K4874" s="224"/>
      <c r="L4874" s="224"/>
      <c r="M4874" s="133"/>
      <c r="V4874" s="3" t="s">
        <v>4885</v>
      </c>
      <c r="W4874" s="4">
        <v>9326</v>
      </c>
      <c r="AD4874"/>
      <c r="AE4874"/>
    </row>
    <row r="4875" spans="1:31" x14ac:dyDescent="0.25">
      <c r="A4875" s="28" t="s">
        <v>15306</v>
      </c>
      <c r="B4875" s="1"/>
      <c r="F4875" s="224"/>
      <c r="G4875" s="224"/>
      <c r="H4875" s="224"/>
      <c r="I4875" s="224"/>
      <c r="J4875" s="224"/>
      <c r="K4875" s="224"/>
      <c r="L4875" s="224"/>
      <c r="M4875" s="133"/>
      <c r="V4875" s="3" t="s">
        <v>4886</v>
      </c>
      <c r="W4875" s="4">
        <v>9326</v>
      </c>
      <c r="AD4875"/>
      <c r="AE4875"/>
    </row>
    <row r="4876" spans="1:31" x14ac:dyDescent="0.25">
      <c r="A4876" s="28" t="s">
        <v>15307</v>
      </c>
      <c r="B4876" s="1"/>
      <c r="F4876" s="224"/>
      <c r="G4876" s="224"/>
      <c r="H4876" s="224"/>
      <c r="I4876" s="224"/>
      <c r="J4876" s="224"/>
      <c r="K4876" s="224"/>
      <c r="L4876" s="224"/>
      <c r="M4876" s="133"/>
      <c r="V4876" s="3" t="s">
        <v>4887</v>
      </c>
      <c r="W4876" s="4">
        <v>9327</v>
      </c>
      <c r="AD4876"/>
      <c r="AE4876"/>
    </row>
    <row r="4877" spans="1:31" x14ac:dyDescent="0.25">
      <c r="A4877" s="28" t="s">
        <v>15308</v>
      </c>
      <c r="B4877" s="1"/>
      <c r="F4877" s="224"/>
      <c r="G4877" s="224"/>
      <c r="H4877" s="224"/>
      <c r="I4877" s="224"/>
      <c r="J4877" s="224"/>
      <c r="K4877" s="224"/>
      <c r="L4877" s="224"/>
      <c r="M4877" s="133"/>
      <c r="V4877" s="3" t="s">
        <v>4888</v>
      </c>
      <c r="W4877" s="4">
        <v>9327</v>
      </c>
      <c r="AD4877"/>
      <c r="AE4877"/>
    </row>
    <row r="4878" spans="1:31" x14ac:dyDescent="0.25">
      <c r="A4878" s="28" t="s">
        <v>15309</v>
      </c>
      <c r="B4878" s="1"/>
      <c r="F4878" s="224"/>
      <c r="G4878" s="224"/>
      <c r="H4878" s="224"/>
      <c r="I4878" s="224"/>
      <c r="J4878" s="224"/>
      <c r="K4878" s="224"/>
      <c r="L4878" s="224"/>
      <c r="M4878" s="133"/>
      <c r="V4878" s="3" t="s">
        <v>4889</v>
      </c>
      <c r="W4878" s="4">
        <v>9326</v>
      </c>
      <c r="AD4878"/>
      <c r="AE4878"/>
    </row>
    <row r="4879" spans="1:31" x14ac:dyDescent="0.25">
      <c r="A4879" s="28" t="s">
        <v>15310</v>
      </c>
      <c r="B4879" s="1"/>
      <c r="F4879" s="224"/>
      <c r="G4879" s="224"/>
      <c r="H4879" s="224"/>
      <c r="I4879" s="224"/>
      <c r="J4879" s="224"/>
      <c r="K4879" s="224"/>
      <c r="L4879" s="224"/>
      <c r="M4879" s="133"/>
      <c r="V4879" s="3" t="s">
        <v>4890</v>
      </c>
      <c r="W4879" s="4">
        <v>9326</v>
      </c>
      <c r="AD4879"/>
      <c r="AE4879"/>
    </row>
    <row r="4880" spans="1:31" x14ac:dyDescent="0.25">
      <c r="A4880" s="28" t="s">
        <v>15311</v>
      </c>
      <c r="B4880" s="1"/>
      <c r="F4880" s="224"/>
      <c r="G4880" s="224"/>
      <c r="H4880" s="224"/>
      <c r="I4880" s="224"/>
      <c r="J4880" s="224"/>
      <c r="K4880" s="224"/>
      <c r="L4880" s="224"/>
      <c r="M4880" s="133"/>
      <c r="V4880" s="3" t="s">
        <v>4891</v>
      </c>
      <c r="W4880" s="4">
        <v>9326</v>
      </c>
      <c r="AD4880"/>
      <c r="AE4880"/>
    </row>
    <row r="4881" spans="1:31" x14ac:dyDescent="0.25">
      <c r="A4881" s="28" t="s">
        <v>15312</v>
      </c>
      <c r="B4881" s="1"/>
      <c r="F4881" s="224"/>
      <c r="G4881" s="224"/>
      <c r="H4881" s="224"/>
      <c r="I4881" s="224"/>
      <c r="J4881" s="224"/>
      <c r="K4881" s="224"/>
      <c r="L4881" s="224"/>
      <c r="M4881" s="133"/>
      <c r="V4881" s="3" t="s">
        <v>4892</v>
      </c>
      <c r="W4881" s="4">
        <v>9325</v>
      </c>
      <c r="AD4881"/>
      <c r="AE4881"/>
    </row>
    <row r="4882" spans="1:31" x14ac:dyDescent="0.25">
      <c r="A4882" s="28" t="s">
        <v>15313</v>
      </c>
      <c r="B4882" s="1"/>
      <c r="F4882" s="224"/>
      <c r="G4882" s="224"/>
      <c r="H4882" s="224"/>
      <c r="I4882" s="224"/>
      <c r="J4882" s="224"/>
      <c r="K4882" s="224"/>
      <c r="L4882" s="224"/>
      <c r="M4882" s="133"/>
      <c r="V4882" s="3" t="s">
        <v>4893</v>
      </c>
      <c r="W4882" s="4">
        <v>9325</v>
      </c>
      <c r="AD4882"/>
      <c r="AE4882"/>
    </row>
    <row r="4883" spans="1:31" x14ac:dyDescent="0.25">
      <c r="A4883" s="28" t="s">
        <v>15314</v>
      </c>
      <c r="B4883" s="1"/>
      <c r="F4883" s="224"/>
      <c r="G4883" s="224"/>
      <c r="H4883" s="224"/>
      <c r="I4883" s="224"/>
      <c r="J4883" s="224"/>
      <c r="K4883" s="224"/>
      <c r="L4883" s="224"/>
      <c r="M4883" s="133"/>
      <c r="V4883" s="3" t="s">
        <v>4894</v>
      </c>
      <c r="W4883" s="4">
        <v>9326</v>
      </c>
      <c r="AD4883"/>
      <c r="AE4883"/>
    </row>
    <row r="4884" spans="1:31" x14ac:dyDescent="0.25">
      <c r="A4884" s="28" t="s">
        <v>15315</v>
      </c>
      <c r="B4884" s="1"/>
      <c r="F4884" s="224"/>
      <c r="G4884" s="224"/>
      <c r="H4884" s="224"/>
      <c r="I4884" s="224"/>
      <c r="J4884" s="224"/>
      <c r="K4884" s="224"/>
      <c r="L4884" s="224"/>
      <c r="M4884" s="133"/>
      <c r="V4884" s="3" t="s">
        <v>4895</v>
      </c>
      <c r="W4884" s="4">
        <v>9326</v>
      </c>
      <c r="AD4884"/>
      <c r="AE4884"/>
    </row>
    <row r="4885" spans="1:31" x14ac:dyDescent="0.25">
      <c r="A4885" s="28" t="s">
        <v>15316</v>
      </c>
      <c r="B4885" s="1"/>
      <c r="F4885" s="224"/>
      <c r="G4885" s="224"/>
      <c r="H4885" s="224"/>
      <c r="I4885" s="224"/>
      <c r="J4885" s="224"/>
      <c r="K4885" s="224"/>
      <c r="L4885" s="224"/>
      <c r="M4885" s="133"/>
      <c r="V4885" s="3" t="s">
        <v>4896</v>
      </c>
      <c r="W4885" s="4">
        <v>9326</v>
      </c>
      <c r="AD4885"/>
      <c r="AE4885"/>
    </row>
    <row r="4886" spans="1:31" x14ac:dyDescent="0.25">
      <c r="A4886" s="28" t="s">
        <v>15317</v>
      </c>
      <c r="B4886" s="1"/>
      <c r="F4886" s="224"/>
      <c r="G4886" s="224"/>
      <c r="H4886" s="224"/>
      <c r="I4886" s="224"/>
      <c r="J4886" s="224"/>
      <c r="K4886" s="224"/>
      <c r="L4886" s="224"/>
      <c r="M4886" s="133"/>
      <c r="V4886" s="3" t="s">
        <v>4897</v>
      </c>
      <c r="W4886" s="4">
        <v>9327</v>
      </c>
      <c r="AD4886"/>
      <c r="AE4886"/>
    </row>
    <row r="4887" spans="1:31" x14ac:dyDescent="0.25">
      <c r="A4887" s="28" t="s">
        <v>15318</v>
      </c>
      <c r="B4887" s="1"/>
      <c r="F4887" s="224"/>
      <c r="G4887" s="224"/>
      <c r="H4887" s="224"/>
      <c r="I4887" s="224"/>
      <c r="J4887" s="224"/>
      <c r="K4887" s="224"/>
      <c r="L4887" s="224"/>
      <c r="M4887" s="133"/>
      <c r="V4887" s="3" t="s">
        <v>4898</v>
      </c>
      <c r="W4887" s="4">
        <v>9327</v>
      </c>
      <c r="AD4887"/>
      <c r="AE4887"/>
    </row>
    <row r="4888" spans="1:31" x14ac:dyDescent="0.25">
      <c r="A4888" s="28" t="s">
        <v>15319</v>
      </c>
      <c r="B4888" s="1"/>
      <c r="F4888" s="224"/>
      <c r="G4888" s="224"/>
      <c r="H4888" s="224"/>
      <c r="I4888" s="224"/>
      <c r="J4888" s="224"/>
      <c r="K4888" s="224"/>
      <c r="L4888" s="224"/>
      <c r="M4888" s="133"/>
      <c r="V4888" s="3" t="s">
        <v>4899</v>
      </c>
      <c r="W4888" s="4">
        <v>9327</v>
      </c>
      <c r="AD4888"/>
      <c r="AE4888"/>
    </row>
    <row r="4889" spans="1:31" x14ac:dyDescent="0.25">
      <c r="A4889" s="28" t="s">
        <v>15320</v>
      </c>
      <c r="B4889" s="1"/>
      <c r="F4889" s="224"/>
      <c r="G4889" s="224"/>
      <c r="H4889" s="224"/>
      <c r="I4889" s="224"/>
      <c r="J4889" s="224"/>
      <c r="K4889" s="224"/>
      <c r="L4889" s="224"/>
      <c r="M4889" s="133"/>
      <c r="V4889" s="3" t="s">
        <v>4900</v>
      </c>
      <c r="W4889" s="4">
        <v>9327</v>
      </c>
      <c r="AD4889"/>
      <c r="AE4889"/>
    </row>
    <row r="4890" spans="1:31" x14ac:dyDescent="0.25">
      <c r="A4890" s="28" t="s">
        <v>15321</v>
      </c>
      <c r="B4890" s="1"/>
      <c r="F4890" s="224"/>
      <c r="G4890" s="224"/>
      <c r="H4890" s="224"/>
      <c r="I4890" s="224"/>
      <c r="J4890" s="224"/>
      <c r="K4890" s="224"/>
      <c r="L4890" s="224"/>
      <c r="M4890" s="133"/>
      <c r="V4890" s="3" t="s">
        <v>4901</v>
      </c>
      <c r="W4890" s="4">
        <v>9332</v>
      </c>
      <c r="AD4890"/>
      <c r="AE4890"/>
    </row>
    <row r="4891" spans="1:31" x14ac:dyDescent="0.25">
      <c r="A4891" s="28" t="s">
        <v>15322</v>
      </c>
      <c r="B4891" s="1"/>
      <c r="F4891" s="224"/>
      <c r="G4891" s="224"/>
      <c r="H4891" s="224"/>
      <c r="I4891" s="224"/>
      <c r="J4891" s="224"/>
      <c r="K4891" s="224"/>
      <c r="L4891" s="224"/>
      <c r="M4891" s="133"/>
      <c r="V4891" s="3" t="s">
        <v>4902</v>
      </c>
      <c r="W4891" s="4">
        <v>9245</v>
      </c>
      <c r="AD4891"/>
      <c r="AE4891"/>
    </row>
    <row r="4892" spans="1:31" x14ac:dyDescent="0.25">
      <c r="A4892" s="28" t="s">
        <v>15323</v>
      </c>
      <c r="B4892" s="1"/>
      <c r="F4892" s="224"/>
      <c r="G4892" s="224"/>
      <c r="H4892" s="224"/>
      <c r="I4892" s="224"/>
      <c r="J4892" s="224"/>
      <c r="K4892" s="224"/>
      <c r="L4892" s="224"/>
      <c r="M4892" s="133"/>
      <c r="V4892" s="3" t="s">
        <v>4903</v>
      </c>
      <c r="W4892" s="4">
        <v>9244</v>
      </c>
      <c r="AD4892"/>
      <c r="AE4892"/>
    </row>
    <row r="4893" spans="1:31" x14ac:dyDescent="0.25">
      <c r="A4893" s="28" t="s">
        <v>15324</v>
      </c>
      <c r="B4893" s="1"/>
      <c r="F4893" s="224"/>
      <c r="G4893" s="224"/>
      <c r="H4893" s="224"/>
      <c r="I4893" s="224"/>
      <c r="J4893" s="224"/>
      <c r="K4893" s="224"/>
      <c r="L4893" s="224"/>
      <c r="M4893" s="133"/>
      <c r="V4893" s="3" t="s">
        <v>4904</v>
      </c>
      <c r="W4893" s="4">
        <v>9226</v>
      </c>
      <c r="AD4893"/>
      <c r="AE4893"/>
    </row>
    <row r="4894" spans="1:31" x14ac:dyDescent="0.25">
      <c r="A4894" s="28" t="s">
        <v>15325</v>
      </c>
      <c r="B4894" s="1"/>
      <c r="F4894" s="224"/>
      <c r="G4894" s="224"/>
      <c r="H4894" s="224"/>
      <c r="I4894" s="224"/>
      <c r="J4894" s="224"/>
      <c r="K4894" s="224"/>
      <c r="L4894" s="224"/>
      <c r="M4894" s="133"/>
      <c r="V4894" s="3" t="s">
        <v>4905</v>
      </c>
      <c r="W4894" s="4">
        <v>9224</v>
      </c>
      <c r="AD4894"/>
      <c r="AE4894"/>
    </row>
    <row r="4895" spans="1:31" x14ac:dyDescent="0.25">
      <c r="A4895" s="28" t="s">
        <v>15326</v>
      </c>
      <c r="B4895" s="1"/>
      <c r="F4895" s="224"/>
      <c r="G4895" s="224"/>
      <c r="H4895" s="224"/>
      <c r="I4895" s="224"/>
      <c r="J4895" s="224"/>
      <c r="K4895" s="224"/>
      <c r="L4895" s="224"/>
      <c r="M4895" s="133"/>
      <c r="V4895" s="3" t="s">
        <v>4906</v>
      </c>
      <c r="W4895" s="4">
        <v>9229</v>
      </c>
      <c r="AD4895"/>
      <c r="AE4895"/>
    </row>
    <row r="4896" spans="1:31" x14ac:dyDescent="0.25">
      <c r="A4896" s="28" t="s">
        <v>15327</v>
      </c>
      <c r="B4896" s="1"/>
      <c r="F4896" s="224"/>
      <c r="G4896" s="224"/>
      <c r="H4896" s="224"/>
      <c r="I4896" s="224"/>
      <c r="J4896" s="224"/>
      <c r="K4896" s="224"/>
      <c r="L4896" s="224"/>
      <c r="M4896" s="133"/>
      <c r="V4896" s="3" t="s">
        <v>4907</v>
      </c>
      <c r="W4896" s="4">
        <v>9229</v>
      </c>
      <c r="AD4896"/>
      <c r="AE4896"/>
    </row>
    <row r="4897" spans="1:31" x14ac:dyDescent="0.25">
      <c r="A4897" s="28" t="s">
        <v>15328</v>
      </c>
      <c r="B4897" s="1"/>
      <c r="F4897" s="224"/>
      <c r="G4897" s="224"/>
      <c r="H4897" s="224"/>
      <c r="I4897" s="224"/>
      <c r="J4897" s="224"/>
      <c r="K4897" s="224"/>
      <c r="L4897" s="224"/>
      <c r="M4897" s="133"/>
      <c r="V4897" s="3" t="s">
        <v>4908</v>
      </c>
      <c r="W4897" s="4">
        <v>9217</v>
      </c>
      <c r="AD4897"/>
      <c r="AE4897"/>
    </row>
    <row r="4898" spans="1:31" x14ac:dyDescent="0.25">
      <c r="A4898" s="28" t="s">
        <v>15329</v>
      </c>
      <c r="B4898" s="1"/>
      <c r="F4898" s="224"/>
      <c r="G4898" s="224"/>
      <c r="H4898" s="224"/>
      <c r="I4898" s="224"/>
      <c r="J4898" s="224"/>
      <c r="K4898" s="224"/>
      <c r="L4898" s="224"/>
      <c r="M4898" s="133"/>
      <c r="V4898" s="3" t="s">
        <v>4909</v>
      </c>
      <c r="W4898" s="4">
        <v>9235</v>
      </c>
      <c r="AD4898"/>
      <c r="AE4898"/>
    </row>
    <row r="4899" spans="1:31" x14ac:dyDescent="0.25">
      <c r="A4899" s="28" t="s">
        <v>15330</v>
      </c>
      <c r="B4899" s="1"/>
      <c r="F4899" s="224"/>
      <c r="G4899" s="224"/>
      <c r="H4899" s="224"/>
      <c r="I4899" s="224"/>
      <c r="J4899" s="224"/>
      <c r="K4899" s="224"/>
      <c r="L4899" s="224"/>
      <c r="M4899" s="133"/>
      <c r="V4899" s="3" t="s">
        <v>4910</v>
      </c>
      <c r="W4899" s="4">
        <v>9296</v>
      </c>
      <c r="AD4899"/>
      <c r="AE4899"/>
    </row>
    <row r="4900" spans="1:31" x14ac:dyDescent="0.25">
      <c r="A4900" s="28" t="s">
        <v>15331</v>
      </c>
      <c r="B4900" s="1"/>
      <c r="F4900" s="224"/>
      <c r="G4900" s="224"/>
      <c r="H4900" s="224"/>
      <c r="I4900" s="224"/>
      <c r="J4900" s="224"/>
      <c r="K4900" s="224"/>
      <c r="L4900" s="224"/>
      <c r="M4900" s="133"/>
      <c r="V4900" s="3" t="s">
        <v>4911</v>
      </c>
      <c r="W4900" s="4">
        <v>9302</v>
      </c>
      <c r="AD4900"/>
      <c r="AE4900"/>
    </row>
    <row r="4901" spans="1:31" x14ac:dyDescent="0.25">
      <c r="A4901" s="28" t="s">
        <v>15332</v>
      </c>
      <c r="B4901" s="1"/>
      <c r="F4901" s="224"/>
      <c r="G4901" s="224"/>
      <c r="H4901" s="224"/>
      <c r="I4901" s="224"/>
      <c r="J4901" s="224"/>
      <c r="K4901" s="224"/>
      <c r="L4901" s="224"/>
      <c r="M4901" s="133"/>
      <c r="V4901" s="3" t="s">
        <v>4912</v>
      </c>
      <c r="W4901" s="4">
        <v>9375</v>
      </c>
      <c r="AD4901"/>
      <c r="AE4901"/>
    </row>
    <row r="4902" spans="1:31" x14ac:dyDescent="0.25">
      <c r="A4902" s="28" t="s">
        <v>15333</v>
      </c>
      <c r="B4902" s="1"/>
      <c r="F4902" s="224"/>
      <c r="G4902" s="224"/>
      <c r="H4902" s="224"/>
      <c r="I4902" s="224"/>
      <c r="J4902" s="224"/>
      <c r="K4902" s="224"/>
      <c r="L4902" s="224"/>
      <c r="M4902" s="133"/>
      <c r="V4902" s="3" t="s">
        <v>4913</v>
      </c>
      <c r="W4902" s="4">
        <v>9363</v>
      </c>
      <c r="AD4902"/>
      <c r="AE4902"/>
    </row>
    <row r="4903" spans="1:31" x14ac:dyDescent="0.25">
      <c r="A4903" s="28" t="s">
        <v>15334</v>
      </c>
      <c r="B4903" s="1"/>
      <c r="F4903" s="224"/>
      <c r="G4903" s="224"/>
      <c r="H4903" s="224"/>
      <c r="I4903" s="224"/>
      <c r="J4903" s="224"/>
      <c r="K4903" s="224"/>
      <c r="L4903" s="224"/>
      <c r="M4903" s="133"/>
      <c r="V4903" s="3" t="s">
        <v>4914</v>
      </c>
      <c r="W4903" s="4">
        <v>9361</v>
      </c>
      <c r="AD4903"/>
      <c r="AE4903"/>
    </row>
    <row r="4904" spans="1:31" x14ac:dyDescent="0.25">
      <c r="A4904" s="28" t="s">
        <v>15335</v>
      </c>
      <c r="B4904" s="1"/>
      <c r="F4904" s="224"/>
      <c r="G4904" s="224"/>
      <c r="H4904" s="224"/>
      <c r="I4904" s="224"/>
      <c r="J4904" s="224"/>
      <c r="K4904" s="224"/>
      <c r="L4904" s="224"/>
      <c r="M4904" s="133"/>
      <c r="V4904" s="3" t="s">
        <v>4915</v>
      </c>
      <c r="W4904" s="4">
        <v>9357</v>
      </c>
      <c r="AD4904"/>
      <c r="AE4904"/>
    </row>
    <row r="4905" spans="1:31" x14ac:dyDescent="0.25">
      <c r="A4905" s="28" t="s">
        <v>15336</v>
      </c>
      <c r="B4905" s="1"/>
      <c r="F4905" s="224"/>
      <c r="G4905" s="224"/>
      <c r="H4905" s="224"/>
      <c r="I4905" s="224"/>
      <c r="J4905" s="224"/>
      <c r="K4905" s="224"/>
      <c r="L4905" s="224"/>
      <c r="M4905" s="133"/>
      <c r="V4905" s="3" t="s">
        <v>4916</v>
      </c>
      <c r="W4905" s="4">
        <v>9345</v>
      </c>
      <c r="AD4905"/>
      <c r="AE4905"/>
    </row>
    <row r="4906" spans="1:31" x14ac:dyDescent="0.25">
      <c r="A4906" s="28" t="s">
        <v>15337</v>
      </c>
      <c r="B4906" s="1"/>
      <c r="F4906" s="224"/>
      <c r="G4906" s="224"/>
      <c r="H4906" s="224"/>
      <c r="I4906" s="224"/>
      <c r="J4906" s="224"/>
      <c r="K4906" s="224"/>
      <c r="L4906" s="224"/>
      <c r="M4906" s="133"/>
      <c r="V4906" s="3" t="s">
        <v>4917</v>
      </c>
      <c r="W4906" s="4">
        <v>9325</v>
      </c>
      <c r="AD4906"/>
      <c r="AE4906"/>
    </row>
    <row r="4907" spans="1:31" x14ac:dyDescent="0.25">
      <c r="A4907" s="28" t="s">
        <v>15338</v>
      </c>
      <c r="B4907" s="1"/>
      <c r="F4907" s="224"/>
      <c r="G4907" s="224"/>
      <c r="H4907" s="224"/>
      <c r="I4907" s="224"/>
      <c r="J4907" s="224"/>
      <c r="K4907" s="224"/>
      <c r="L4907" s="224"/>
      <c r="M4907" s="133"/>
      <c r="V4907" s="3" t="s">
        <v>4918</v>
      </c>
      <c r="W4907" s="4">
        <v>9380</v>
      </c>
      <c r="AD4907"/>
      <c r="AE4907"/>
    </row>
    <row r="4908" spans="1:31" x14ac:dyDescent="0.25">
      <c r="A4908" s="28" t="s">
        <v>15339</v>
      </c>
      <c r="B4908" s="1"/>
      <c r="F4908" s="224"/>
      <c r="G4908" s="224"/>
      <c r="H4908" s="224"/>
      <c r="I4908" s="224"/>
      <c r="J4908" s="224"/>
      <c r="K4908" s="224"/>
      <c r="L4908" s="224"/>
      <c r="M4908" s="133"/>
      <c r="V4908" s="3" t="s">
        <v>4919</v>
      </c>
      <c r="W4908" s="4">
        <v>9327</v>
      </c>
      <c r="AD4908"/>
      <c r="AE4908"/>
    </row>
    <row r="4909" spans="1:31" x14ac:dyDescent="0.25">
      <c r="A4909" s="28" t="s">
        <v>15340</v>
      </c>
      <c r="B4909" s="1"/>
      <c r="F4909" s="224"/>
      <c r="G4909" s="224"/>
      <c r="H4909" s="224"/>
      <c r="I4909" s="224"/>
      <c r="J4909" s="224"/>
      <c r="K4909" s="224"/>
      <c r="L4909" s="224"/>
      <c r="M4909" s="133"/>
      <c r="V4909" s="3" t="s">
        <v>4920</v>
      </c>
      <c r="W4909" s="4">
        <v>9337</v>
      </c>
      <c r="AD4909"/>
      <c r="AE4909"/>
    </row>
    <row r="4910" spans="1:31" x14ac:dyDescent="0.25">
      <c r="A4910" s="28" t="s">
        <v>15341</v>
      </c>
      <c r="B4910" s="1"/>
      <c r="F4910" s="224"/>
      <c r="G4910" s="224"/>
      <c r="H4910" s="224"/>
      <c r="I4910" s="224"/>
      <c r="J4910" s="224"/>
      <c r="K4910" s="224"/>
      <c r="L4910" s="224"/>
      <c r="M4910" s="133"/>
      <c r="V4910" s="3" t="s">
        <v>4921</v>
      </c>
      <c r="W4910" s="4">
        <v>9339</v>
      </c>
      <c r="AD4910"/>
      <c r="AE4910"/>
    </row>
    <row r="4911" spans="1:31" x14ac:dyDescent="0.25">
      <c r="A4911" s="28" t="s">
        <v>15342</v>
      </c>
      <c r="B4911" s="1"/>
      <c r="F4911" s="224"/>
      <c r="G4911" s="224"/>
      <c r="H4911" s="224"/>
      <c r="I4911" s="224"/>
      <c r="J4911" s="224"/>
      <c r="K4911" s="224"/>
      <c r="L4911" s="224"/>
      <c r="M4911" s="133"/>
      <c r="V4911" s="3" t="s">
        <v>4922</v>
      </c>
      <c r="W4911" s="4">
        <v>9330</v>
      </c>
      <c r="AD4911"/>
      <c r="AE4911"/>
    </row>
    <row r="4912" spans="1:31" x14ac:dyDescent="0.25">
      <c r="A4912" s="28" t="s">
        <v>15343</v>
      </c>
      <c r="B4912" s="1"/>
      <c r="F4912" s="224"/>
      <c r="G4912" s="224"/>
      <c r="H4912" s="224"/>
      <c r="I4912" s="224"/>
      <c r="J4912" s="224"/>
      <c r="K4912" s="224"/>
      <c r="L4912" s="224"/>
      <c r="M4912" s="133"/>
      <c r="V4912" s="3" t="s">
        <v>4923</v>
      </c>
      <c r="W4912" s="4">
        <v>9324</v>
      </c>
      <c r="AD4912"/>
      <c r="AE4912"/>
    </row>
    <row r="4913" spans="1:31" x14ac:dyDescent="0.25">
      <c r="A4913" s="28" t="s">
        <v>15344</v>
      </c>
      <c r="B4913" s="1"/>
      <c r="F4913" s="224"/>
      <c r="G4913" s="224"/>
      <c r="H4913" s="224"/>
      <c r="I4913" s="224"/>
      <c r="J4913" s="224"/>
      <c r="K4913" s="224"/>
      <c r="L4913" s="224"/>
      <c r="M4913" s="133"/>
      <c r="V4913" s="3" t="s">
        <v>4924</v>
      </c>
      <c r="W4913" s="4">
        <v>9318</v>
      </c>
      <c r="AD4913"/>
      <c r="AE4913"/>
    </row>
    <row r="4914" spans="1:31" x14ac:dyDescent="0.25">
      <c r="A4914" s="28" t="s">
        <v>15345</v>
      </c>
      <c r="B4914" s="1"/>
      <c r="F4914" s="224"/>
      <c r="G4914" s="224"/>
      <c r="H4914" s="224"/>
      <c r="I4914" s="224"/>
      <c r="J4914" s="224"/>
      <c r="K4914" s="224"/>
      <c r="L4914" s="224"/>
      <c r="M4914" s="133"/>
      <c r="V4914" s="3" t="s">
        <v>4925</v>
      </c>
      <c r="W4914" s="4">
        <v>9330</v>
      </c>
      <c r="AD4914"/>
      <c r="AE4914"/>
    </row>
    <row r="4915" spans="1:31" x14ac:dyDescent="0.25">
      <c r="A4915" s="28" t="s">
        <v>15346</v>
      </c>
      <c r="B4915" s="1"/>
      <c r="F4915" s="224"/>
      <c r="G4915" s="224"/>
      <c r="H4915" s="224"/>
      <c r="I4915" s="224"/>
      <c r="J4915" s="224"/>
      <c r="K4915" s="224"/>
      <c r="L4915" s="224"/>
      <c r="M4915" s="133"/>
      <c r="V4915" s="3" t="s">
        <v>4926</v>
      </c>
      <c r="W4915" s="4">
        <v>9503</v>
      </c>
      <c r="AD4915"/>
      <c r="AE4915"/>
    </row>
    <row r="4916" spans="1:31" x14ac:dyDescent="0.25">
      <c r="A4916" s="28" t="s">
        <v>15347</v>
      </c>
      <c r="B4916" s="1"/>
      <c r="F4916" s="224"/>
      <c r="G4916" s="224"/>
      <c r="H4916" s="224"/>
      <c r="I4916" s="224"/>
      <c r="J4916" s="224"/>
      <c r="K4916" s="224"/>
      <c r="L4916" s="224"/>
      <c r="M4916" s="133"/>
      <c r="V4916" s="3" t="s">
        <v>4927</v>
      </c>
      <c r="W4916" s="4">
        <v>9411</v>
      </c>
      <c r="AD4916"/>
      <c r="AE4916"/>
    </row>
    <row r="4917" spans="1:31" x14ac:dyDescent="0.25">
      <c r="A4917" s="28" t="s">
        <v>15348</v>
      </c>
      <c r="B4917" s="1"/>
      <c r="F4917" s="224"/>
      <c r="G4917" s="224"/>
      <c r="H4917" s="224"/>
      <c r="I4917" s="224"/>
      <c r="J4917" s="224"/>
      <c r="K4917" s="224"/>
      <c r="L4917" s="224"/>
      <c r="M4917" s="133"/>
      <c r="V4917" s="3" t="s">
        <v>4928</v>
      </c>
      <c r="W4917" s="4">
        <v>9415</v>
      </c>
      <c r="AD4917"/>
      <c r="AE4917"/>
    </row>
    <row r="4918" spans="1:31" x14ac:dyDescent="0.25">
      <c r="A4918" s="28" t="s">
        <v>15349</v>
      </c>
      <c r="B4918" s="1"/>
      <c r="F4918" s="224"/>
      <c r="G4918" s="224"/>
      <c r="H4918" s="224"/>
      <c r="I4918" s="224"/>
      <c r="J4918" s="224"/>
      <c r="K4918" s="224"/>
      <c r="L4918" s="224"/>
      <c r="M4918" s="133"/>
      <c r="V4918" s="3" t="s">
        <v>4929</v>
      </c>
      <c r="W4918" s="4">
        <v>9482</v>
      </c>
      <c r="AD4918"/>
      <c r="AE4918"/>
    </row>
    <row r="4919" spans="1:31" x14ac:dyDescent="0.25">
      <c r="A4919" s="28" t="s">
        <v>15350</v>
      </c>
      <c r="B4919" s="1"/>
      <c r="F4919" s="224"/>
      <c r="G4919" s="224"/>
      <c r="H4919" s="224"/>
      <c r="I4919" s="224"/>
      <c r="J4919" s="224"/>
      <c r="K4919" s="224"/>
      <c r="L4919" s="224"/>
      <c r="M4919" s="133"/>
      <c r="V4919" s="3" t="s">
        <v>4930</v>
      </c>
      <c r="W4919" s="4">
        <v>9439</v>
      </c>
      <c r="AD4919"/>
      <c r="AE4919"/>
    </row>
    <row r="4920" spans="1:31" x14ac:dyDescent="0.25">
      <c r="A4920" s="28" t="s">
        <v>15351</v>
      </c>
      <c r="B4920" s="1"/>
      <c r="F4920" s="224"/>
      <c r="G4920" s="224"/>
      <c r="H4920" s="224"/>
      <c r="I4920" s="224"/>
      <c r="J4920" s="224"/>
      <c r="K4920" s="224"/>
      <c r="L4920" s="224"/>
      <c r="M4920" s="133"/>
      <c r="V4920" s="3" t="s">
        <v>4931</v>
      </c>
      <c r="W4920" s="4">
        <v>9431</v>
      </c>
      <c r="AD4920"/>
      <c r="AE4920"/>
    </row>
    <row r="4921" spans="1:31" x14ac:dyDescent="0.25">
      <c r="A4921" s="28" t="s">
        <v>15352</v>
      </c>
      <c r="B4921" s="1"/>
      <c r="F4921" s="224"/>
      <c r="G4921" s="224"/>
      <c r="H4921" s="224"/>
      <c r="I4921" s="224"/>
      <c r="J4921" s="224"/>
      <c r="K4921" s="224"/>
      <c r="L4921" s="224"/>
      <c r="M4921" s="133"/>
      <c r="V4921" s="3" t="s">
        <v>4932</v>
      </c>
      <c r="W4921" s="4">
        <v>9446</v>
      </c>
      <c r="AD4921"/>
      <c r="AE4921"/>
    </row>
    <row r="4922" spans="1:31" x14ac:dyDescent="0.25">
      <c r="A4922" s="28" t="s">
        <v>15353</v>
      </c>
      <c r="B4922" s="1"/>
      <c r="F4922" s="224"/>
      <c r="G4922" s="224"/>
      <c r="H4922" s="224"/>
      <c r="I4922" s="224"/>
      <c r="J4922" s="224"/>
      <c r="K4922" s="224"/>
      <c r="L4922" s="224"/>
      <c r="M4922" s="133"/>
      <c r="V4922" s="3" t="s">
        <v>4933</v>
      </c>
      <c r="W4922" s="4">
        <v>9432</v>
      </c>
      <c r="AD4922"/>
      <c r="AE4922"/>
    </row>
    <row r="4923" spans="1:31" x14ac:dyDescent="0.25">
      <c r="A4923" s="28" t="s">
        <v>15354</v>
      </c>
      <c r="B4923" s="1"/>
      <c r="F4923" s="224"/>
      <c r="G4923" s="224"/>
      <c r="H4923" s="224"/>
      <c r="I4923" s="224"/>
      <c r="J4923" s="224"/>
      <c r="K4923" s="224"/>
      <c r="L4923" s="224"/>
      <c r="M4923" s="133"/>
      <c r="V4923" s="3" t="s">
        <v>4934</v>
      </c>
      <c r="W4923" s="4">
        <v>9432</v>
      </c>
      <c r="AD4923"/>
      <c r="AE4923"/>
    </row>
    <row r="4924" spans="1:31" x14ac:dyDescent="0.25">
      <c r="A4924" s="28" t="s">
        <v>15355</v>
      </c>
      <c r="B4924" s="1"/>
      <c r="F4924" s="224"/>
      <c r="G4924" s="224"/>
      <c r="H4924" s="224"/>
      <c r="I4924" s="224"/>
      <c r="J4924" s="224"/>
      <c r="K4924" s="224"/>
      <c r="L4924" s="224"/>
      <c r="M4924" s="133"/>
      <c r="V4924" s="3" t="s">
        <v>4935</v>
      </c>
      <c r="W4924" s="4">
        <v>9432</v>
      </c>
      <c r="AD4924"/>
      <c r="AE4924"/>
    </row>
    <row r="4925" spans="1:31" x14ac:dyDescent="0.25">
      <c r="A4925" s="28" t="s">
        <v>15356</v>
      </c>
      <c r="B4925" s="1"/>
      <c r="F4925" s="224"/>
      <c r="G4925" s="224"/>
      <c r="H4925" s="224"/>
      <c r="I4925" s="224"/>
      <c r="J4925" s="224"/>
      <c r="K4925" s="224"/>
      <c r="L4925" s="224"/>
      <c r="M4925" s="133"/>
      <c r="V4925" s="3" t="s">
        <v>4936</v>
      </c>
      <c r="W4925" s="4">
        <v>9426</v>
      </c>
      <c r="AD4925"/>
      <c r="AE4925"/>
    </row>
    <row r="4926" spans="1:31" x14ac:dyDescent="0.25">
      <c r="A4926" s="28" t="s">
        <v>15357</v>
      </c>
      <c r="B4926" s="1"/>
      <c r="F4926" s="224"/>
      <c r="G4926" s="224"/>
      <c r="H4926" s="224"/>
      <c r="I4926" s="224"/>
      <c r="J4926" s="224"/>
      <c r="K4926" s="224"/>
      <c r="L4926" s="224"/>
      <c r="M4926" s="133"/>
      <c r="V4926" s="3" t="s">
        <v>4937</v>
      </c>
      <c r="W4926" s="4">
        <v>9413</v>
      </c>
      <c r="AD4926"/>
      <c r="AE4926"/>
    </row>
    <row r="4927" spans="1:31" x14ac:dyDescent="0.25">
      <c r="A4927" s="28" t="s">
        <v>15358</v>
      </c>
      <c r="B4927" s="1"/>
      <c r="F4927" s="224"/>
      <c r="G4927" s="224"/>
      <c r="H4927" s="224"/>
      <c r="I4927" s="224"/>
      <c r="J4927" s="224"/>
      <c r="K4927" s="224"/>
      <c r="L4927" s="224"/>
      <c r="M4927" s="133"/>
      <c r="V4927" s="3" t="s">
        <v>4938</v>
      </c>
      <c r="W4927" s="4">
        <v>9406</v>
      </c>
      <c r="AD4927"/>
      <c r="AE4927"/>
    </row>
    <row r="4928" spans="1:31" x14ac:dyDescent="0.25">
      <c r="A4928" s="28" t="s">
        <v>15359</v>
      </c>
      <c r="B4928" s="1"/>
      <c r="F4928" s="224"/>
      <c r="G4928" s="224"/>
      <c r="H4928" s="224"/>
      <c r="I4928" s="224"/>
      <c r="J4928" s="224"/>
      <c r="K4928" s="224"/>
      <c r="L4928" s="224"/>
      <c r="M4928" s="133"/>
      <c r="V4928" s="3" t="s">
        <v>4939</v>
      </c>
      <c r="W4928" s="4">
        <v>9359</v>
      </c>
      <c r="AD4928"/>
      <c r="AE4928"/>
    </row>
    <row r="4929" spans="1:31" x14ac:dyDescent="0.25">
      <c r="A4929" s="28" t="s">
        <v>15360</v>
      </c>
      <c r="B4929" s="1"/>
      <c r="F4929" s="224"/>
      <c r="G4929" s="224"/>
      <c r="H4929" s="224"/>
      <c r="I4929" s="224"/>
      <c r="J4929" s="224"/>
      <c r="K4929" s="224"/>
      <c r="L4929" s="224"/>
      <c r="M4929" s="133"/>
      <c r="V4929" s="3" t="s">
        <v>4940</v>
      </c>
      <c r="W4929" s="4">
        <v>9211</v>
      </c>
      <c r="AD4929"/>
      <c r="AE4929"/>
    </row>
    <row r="4930" spans="1:31" x14ac:dyDescent="0.25">
      <c r="A4930" s="28" t="s">
        <v>15361</v>
      </c>
      <c r="B4930" s="1"/>
      <c r="F4930" s="224"/>
      <c r="G4930" s="224"/>
      <c r="H4930" s="224"/>
      <c r="I4930" s="224"/>
      <c r="J4930" s="224"/>
      <c r="K4930" s="224"/>
      <c r="L4930" s="224"/>
      <c r="M4930" s="133"/>
      <c r="V4930" s="3" t="s">
        <v>4941</v>
      </c>
      <c r="W4930" s="4">
        <v>9211</v>
      </c>
      <c r="AD4930"/>
      <c r="AE4930"/>
    </row>
    <row r="4931" spans="1:31" x14ac:dyDescent="0.25">
      <c r="A4931" s="28" t="s">
        <v>15362</v>
      </c>
      <c r="B4931" s="1"/>
      <c r="F4931" s="224"/>
      <c r="G4931" s="224"/>
      <c r="H4931" s="224"/>
      <c r="I4931" s="224"/>
      <c r="J4931" s="224"/>
      <c r="K4931" s="224"/>
      <c r="L4931" s="224"/>
      <c r="M4931" s="133"/>
      <c r="V4931" s="3" t="s">
        <v>4942</v>
      </c>
      <c r="W4931" s="4">
        <v>9266</v>
      </c>
      <c r="AD4931"/>
      <c r="AE4931"/>
    </row>
    <row r="4932" spans="1:31" x14ac:dyDescent="0.25">
      <c r="A4932" s="28" t="s">
        <v>15363</v>
      </c>
      <c r="B4932" s="1"/>
      <c r="F4932" s="224"/>
      <c r="G4932" s="224"/>
      <c r="H4932" s="224"/>
      <c r="I4932" s="224"/>
      <c r="J4932" s="224"/>
      <c r="K4932" s="224"/>
      <c r="L4932" s="224"/>
      <c r="M4932" s="133"/>
      <c r="V4932" s="3" t="s">
        <v>4943</v>
      </c>
      <c r="W4932" s="4">
        <v>9282</v>
      </c>
      <c r="AD4932"/>
      <c r="AE4932"/>
    </row>
    <row r="4933" spans="1:31" x14ac:dyDescent="0.25">
      <c r="A4933" s="28" t="s">
        <v>15364</v>
      </c>
      <c r="B4933" s="1"/>
      <c r="F4933" s="224"/>
      <c r="G4933" s="224"/>
      <c r="H4933" s="224"/>
      <c r="I4933" s="224"/>
      <c r="J4933" s="224"/>
      <c r="K4933" s="224"/>
      <c r="L4933" s="224"/>
      <c r="M4933" s="133"/>
      <c r="V4933" s="3" t="s">
        <v>4944</v>
      </c>
      <c r="W4933" s="4">
        <v>9305</v>
      </c>
      <c r="AD4933"/>
      <c r="AE4933"/>
    </row>
    <row r="4934" spans="1:31" x14ac:dyDescent="0.25">
      <c r="A4934" s="28" t="s">
        <v>15365</v>
      </c>
      <c r="B4934" s="1"/>
      <c r="F4934" s="224"/>
      <c r="G4934" s="224"/>
      <c r="H4934" s="224"/>
      <c r="I4934" s="224"/>
      <c r="J4934" s="224"/>
      <c r="K4934" s="224"/>
      <c r="L4934" s="224"/>
      <c r="M4934" s="133"/>
      <c r="V4934" s="3" t="s">
        <v>4945</v>
      </c>
      <c r="W4934" s="4">
        <v>9280</v>
      </c>
      <c r="AD4934"/>
      <c r="AE4934"/>
    </row>
    <row r="4935" spans="1:31" x14ac:dyDescent="0.25">
      <c r="A4935" s="28" t="s">
        <v>15366</v>
      </c>
      <c r="B4935" s="1"/>
      <c r="F4935" s="224"/>
      <c r="G4935" s="224"/>
      <c r="H4935" s="224"/>
      <c r="I4935" s="224"/>
      <c r="J4935" s="224"/>
      <c r="K4935" s="224"/>
      <c r="L4935" s="224"/>
      <c r="M4935" s="133"/>
      <c r="V4935" s="3" t="s">
        <v>4946</v>
      </c>
      <c r="W4935" s="4">
        <v>9256</v>
      </c>
      <c r="AD4935"/>
      <c r="AE4935"/>
    </row>
    <row r="4936" spans="1:31" x14ac:dyDescent="0.25">
      <c r="A4936" s="28" t="s">
        <v>15367</v>
      </c>
      <c r="B4936" s="1"/>
      <c r="F4936" s="224"/>
      <c r="G4936" s="224"/>
      <c r="H4936" s="224"/>
      <c r="I4936" s="224"/>
      <c r="J4936" s="224"/>
      <c r="K4936" s="224"/>
      <c r="L4936" s="224"/>
      <c r="M4936" s="133"/>
      <c r="V4936" s="3" t="s">
        <v>4947</v>
      </c>
      <c r="W4936" s="4">
        <v>9239</v>
      </c>
      <c r="AD4936"/>
      <c r="AE4936"/>
    </row>
    <row r="4937" spans="1:31" x14ac:dyDescent="0.25">
      <c r="A4937" s="28" t="s">
        <v>15368</v>
      </c>
      <c r="B4937" s="1"/>
      <c r="F4937" s="224"/>
      <c r="G4937" s="224"/>
      <c r="H4937" s="224"/>
      <c r="I4937" s="224"/>
      <c r="J4937" s="224"/>
      <c r="K4937" s="224"/>
      <c r="L4937" s="224"/>
      <c r="M4937" s="133"/>
      <c r="V4937" s="3" t="s">
        <v>4948</v>
      </c>
      <c r="W4937" s="4">
        <v>9253</v>
      </c>
      <c r="AD4937"/>
      <c r="AE4937"/>
    </row>
    <row r="4938" spans="1:31" x14ac:dyDescent="0.25">
      <c r="A4938" s="28" t="s">
        <v>15369</v>
      </c>
      <c r="B4938" s="1"/>
      <c r="F4938" s="224"/>
      <c r="G4938" s="224"/>
      <c r="H4938" s="224"/>
      <c r="I4938" s="224"/>
      <c r="J4938" s="224"/>
      <c r="K4938" s="224"/>
      <c r="L4938" s="224"/>
      <c r="M4938" s="133"/>
      <c r="V4938" s="3" t="s">
        <v>4949</v>
      </c>
      <c r="W4938" s="4">
        <v>9253</v>
      </c>
      <c r="AD4938"/>
      <c r="AE4938"/>
    </row>
    <row r="4939" spans="1:31" x14ac:dyDescent="0.25">
      <c r="A4939" s="28" t="s">
        <v>15370</v>
      </c>
      <c r="B4939" s="1"/>
      <c r="F4939" s="224"/>
      <c r="G4939" s="224"/>
      <c r="H4939" s="224"/>
      <c r="I4939" s="224"/>
      <c r="J4939" s="224"/>
      <c r="K4939" s="224"/>
      <c r="L4939" s="224"/>
      <c r="M4939" s="133"/>
      <c r="V4939" s="3" t="s">
        <v>4950</v>
      </c>
      <c r="W4939" s="4">
        <v>9285</v>
      </c>
      <c r="AD4939"/>
      <c r="AE4939"/>
    </row>
    <row r="4940" spans="1:31" x14ac:dyDescent="0.25">
      <c r="A4940" s="28" t="s">
        <v>15371</v>
      </c>
      <c r="B4940" s="1"/>
      <c r="F4940" s="224"/>
      <c r="G4940" s="224"/>
      <c r="H4940" s="224"/>
      <c r="I4940" s="224"/>
      <c r="J4940" s="224"/>
      <c r="K4940" s="224"/>
      <c r="L4940" s="224"/>
      <c r="M4940" s="133"/>
      <c r="V4940" s="3" t="s">
        <v>4951</v>
      </c>
      <c r="W4940" s="4">
        <v>9268</v>
      </c>
      <c r="AD4940"/>
      <c r="AE4940"/>
    </row>
    <row r="4941" spans="1:31" x14ac:dyDescent="0.25">
      <c r="A4941" s="28" t="s">
        <v>15372</v>
      </c>
      <c r="B4941" s="1"/>
      <c r="F4941" s="224"/>
      <c r="G4941" s="224"/>
      <c r="H4941" s="224"/>
      <c r="I4941" s="224"/>
      <c r="J4941" s="224"/>
      <c r="K4941" s="224"/>
      <c r="L4941" s="224"/>
      <c r="M4941" s="133"/>
      <c r="V4941" s="3" t="s">
        <v>4952</v>
      </c>
      <c r="W4941" s="4">
        <v>9278</v>
      </c>
      <c r="AD4941"/>
      <c r="AE4941"/>
    </row>
    <row r="4942" spans="1:31" x14ac:dyDescent="0.25">
      <c r="A4942" s="28" t="s">
        <v>15373</v>
      </c>
      <c r="B4942" s="1"/>
      <c r="F4942" s="224"/>
      <c r="G4942" s="224"/>
      <c r="H4942" s="224"/>
      <c r="I4942" s="224"/>
      <c r="J4942" s="224"/>
      <c r="K4942" s="224"/>
      <c r="L4942" s="224"/>
      <c r="M4942" s="133"/>
      <c r="V4942" s="3" t="s">
        <v>4953</v>
      </c>
      <c r="W4942" s="4">
        <v>9287</v>
      </c>
      <c r="AD4942"/>
      <c r="AE4942"/>
    </row>
    <row r="4943" spans="1:31" x14ac:dyDescent="0.25">
      <c r="A4943" s="28" t="s">
        <v>15374</v>
      </c>
      <c r="B4943" s="1"/>
      <c r="F4943" s="224"/>
      <c r="G4943" s="224"/>
      <c r="H4943" s="224"/>
      <c r="I4943" s="224"/>
      <c r="J4943" s="224"/>
      <c r="K4943" s="224"/>
      <c r="L4943" s="224"/>
      <c r="M4943" s="133"/>
      <c r="V4943" s="3" t="s">
        <v>4954</v>
      </c>
      <c r="W4943" s="4">
        <v>9233</v>
      </c>
      <c r="AD4943"/>
      <c r="AE4943"/>
    </row>
    <row r="4944" spans="1:31" x14ac:dyDescent="0.25">
      <c r="A4944" s="28" t="s">
        <v>15375</v>
      </c>
      <c r="B4944" s="1"/>
      <c r="F4944" s="224"/>
      <c r="G4944" s="224"/>
      <c r="H4944" s="224"/>
      <c r="I4944" s="224"/>
      <c r="J4944" s="224"/>
      <c r="K4944" s="224"/>
      <c r="L4944" s="224"/>
      <c r="M4944" s="133"/>
      <c r="V4944" s="3" t="s">
        <v>4955</v>
      </c>
      <c r="W4944" s="4">
        <v>9243</v>
      </c>
      <c r="AD4944"/>
      <c r="AE4944"/>
    </row>
    <row r="4945" spans="1:31" x14ac:dyDescent="0.25">
      <c r="A4945" s="28" t="s">
        <v>15376</v>
      </c>
      <c r="B4945" s="1"/>
      <c r="F4945" s="224"/>
      <c r="G4945" s="224"/>
      <c r="H4945" s="224"/>
      <c r="I4945" s="224"/>
      <c r="J4945" s="224"/>
      <c r="K4945" s="224"/>
      <c r="L4945" s="224"/>
      <c r="M4945" s="133"/>
      <c r="V4945" s="3" t="s">
        <v>4956</v>
      </c>
      <c r="W4945" s="4">
        <v>9243</v>
      </c>
      <c r="AD4945"/>
      <c r="AE4945"/>
    </row>
    <row r="4946" spans="1:31" x14ac:dyDescent="0.25">
      <c r="A4946" s="28" t="s">
        <v>15377</v>
      </c>
      <c r="B4946" s="1"/>
      <c r="F4946" s="224"/>
      <c r="G4946" s="224"/>
      <c r="H4946" s="224"/>
      <c r="I4946" s="224"/>
      <c r="J4946" s="224"/>
      <c r="K4946" s="224"/>
      <c r="L4946" s="224"/>
      <c r="M4946" s="133"/>
      <c r="V4946" s="3" t="s">
        <v>4957</v>
      </c>
      <c r="W4946" s="4">
        <v>9182</v>
      </c>
      <c r="AD4946"/>
      <c r="AE4946"/>
    </row>
    <row r="4947" spans="1:31" x14ac:dyDescent="0.25">
      <c r="A4947" s="28" t="s">
        <v>15378</v>
      </c>
      <c r="B4947" s="1"/>
      <c r="F4947" s="224"/>
      <c r="G4947" s="224"/>
      <c r="H4947" s="224"/>
      <c r="I4947" s="224"/>
      <c r="J4947" s="224"/>
      <c r="K4947" s="224"/>
      <c r="L4947" s="224"/>
      <c r="M4947" s="133"/>
      <c r="V4947" s="3" t="s">
        <v>4958</v>
      </c>
      <c r="W4947" s="4">
        <v>9219</v>
      </c>
      <c r="AD4947"/>
      <c r="AE4947"/>
    </row>
    <row r="4948" spans="1:31" x14ac:dyDescent="0.25">
      <c r="A4948" s="28" t="s">
        <v>15379</v>
      </c>
      <c r="B4948" s="1"/>
      <c r="F4948" s="224"/>
      <c r="G4948" s="224"/>
      <c r="H4948" s="224"/>
      <c r="I4948" s="224"/>
      <c r="J4948" s="224"/>
      <c r="K4948" s="224"/>
      <c r="L4948" s="224"/>
      <c r="M4948" s="133"/>
      <c r="V4948" s="3" t="s">
        <v>4959</v>
      </c>
      <c r="W4948" s="4">
        <v>9238</v>
      </c>
      <c r="AD4948"/>
      <c r="AE4948"/>
    </row>
    <row r="4949" spans="1:31" x14ac:dyDescent="0.25">
      <c r="A4949" s="28" t="s">
        <v>15380</v>
      </c>
      <c r="B4949" s="1"/>
      <c r="F4949" s="224"/>
      <c r="G4949" s="224"/>
      <c r="H4949" s="224"/>
      <c r="I4949" s="224"/>
      <c r="J4949" s="224"/>
      <c r="K4949" s="224"/>
      <c r="L4949" s="224"/>
      <c r="M4949" s="133"/>
      <c r="V4949" s="3" t="s">
        <v>4960</v>
      </c>
      <c r="W4949" s="4">
        <v>9317</v>
      </c>
      <c r="AD4949"/>
      <c r="AE4949"/>
    </row>
    <row r="4950" spans="1:31" x14ac:dyDescent="0.25">
      <c r="A4950" s="28" t="s">
        <v>15381</v>
      </c>
      <c r="B4950" s="1"/>
      <c r="F4950" s="224"/>
      <c r="G4950" s="224"/>
      <c r="H4950" s="224"/>
      <c r="I4950" s="224"/>
      <c r="J4950" s="224"/>
      <c r="K4950" s="224"/>
      <c r="L4950" s="224"/>
      <c r="M4950" s="133"/>
      <c r="V4950" s="3" t="s">
        <v>4961</v>
      </c>
      <c r="W4950" s="4">
        <v>9318</v>
      </c>
      <c r="AD4950"/>
      <c r="AE4950"/>
    </row>
    <row r="4951" spans="1:31" x14ac:dyDescent="0.25">
      <c r="A4951" s="28" t="s">
        <v>15382</v>
      </c>
      <c r="B4951" s="1"/>
      <c r="F4951" s="224"/>
      <c r="G4951" s="224"/>
      <c r="H4951" s="224"/>
      <c r="I4951" s="224"/>
      <c r="J4951" s="224"/>
      <c r="K4951" s="224"/>
      <c r="L4951" s="224"/>
      <c r="M4951" s="133"/>
      <c r="V4951" s="3" t="s">
        <v>4962</v>
      </c>
      <c r="W4951" s="4">
        <v>9318</v>
      </c>
      <c r="AD4951"/>
      <c r="AE4951"/>
    </row>
    <row r="4952" spans="1:31" x14ac:dyDescent="0.25">
      <c r="A4952" s="28" t="s">
        <v>15383</v>
      </c>
      <c r="B4952" s="1"/>
      <c r="F4952" s="224"/>
      <c r="G4952" s="224"/>
      <c r="H4952" s="224"/>
      <c r="I4952" s="224"/>
      <c r="J4952" s="224"/>
      <c r="K4952" s="224"/>
      <c r="L4952" s="224"/>
      <c r="M4952" s="133"/>
      <c r="V4952" s="3" t="s">
        <v>4963</v>
      </c>
      <c r="W4952" s="4">
        <v>9313</v>
      </c>
      <c r="AD4952"/>
      <c r="AE4952"/>
    </row>
    <row r="4953" spans="1:31" x14ac:dyDescent="0.25">
      <c r="A4953" s="28" t="s">
        <v>15384</v>
      </c>
      <c r="B4953" s="1"/>
      <c r="F4953" s="224"/>
      <c r="G4953" s="224"/>
      <c r="H4953" s="224"/>
      <c r="I4953" s="224"/>
      <c r="J4953" s="224"/>
      <c r="K4953" s="224"/>
      <c r="L4953" s="224"/>
      <c r="M4953" s="133"/>
      <c r="V4953" s="3" t="s">
        <v>4964</v>
      </c>
      <c r="W4953" s="4">
        <v>9382</v>
      </c>
      <c r="AD4953"/>
      <c r="AE4953"/>
    </row>
    <row r="4954" spans="1:31" x14ac:dyDescent="0.25">
      <c r="A4954" s="28" t="s">
        <v>15385</v>
      </c>
      <c r="B4954" s="1"/>
      <c r="F4954" s="224"/>
      <c r="G4954" s="224"/>
      <c r="H4954" s="224"/>
      <c r="I4954" s="224"/>
      <c r="J4954" s="224"/>
      <c r="K4954" s="224"/>
      <c r="L4954" s="224"/>
      <c r="M4954" s="133"/>
      <c r="V4954" s="3" t="s">
        <v>4965</v>
      </c>
      <c r="W4954" s="4">
        <v>9361</v>
      </c>
      <c r="AD4954"/>
      <c r="AE4954"/>
    </row>
    <row r="4955" spans="1:31" x14ac:dyDescent="0.25">
      <c r="A4955" s="28" t="s">
        <v>15386</v>
      </c>
      <c r="B4955" s="1"/>
      <c r="F4955" s="224"/>
      <c r="G4955" s="224"/>
      <c r="H4955" s="224"/>
      <c r="I4955" s="224"/>
      <c r="J4955" s="224"/>
      <c r="K4955" s="224"/>
      <c r="L4955" s="224"/>
      <c r="M4955" s="133"/>
      <c r="V4955" s="3" t="s">
        <v>4966</v>
      </c>
      <c r="W4955" s="4">
        <v>9337</v>
      </c>
      <c r="AD4955"/>
      <c r="AE4955"/>
    </row>
    <row r="4956" spans="1:31" x14ac:dyDescent="0.25">
      <c r="A4956" s="28" t="s">
        <v>15387</v>
      </c>
      <c r="B4956" s="1"/>
      <c r="F4956" s="224"/>
      <c r="G4956" s="224"/>
      <c r="H4956" s="224"/>
      <c r="I4956" s="224"/>
      <c r="J4956" s="224"/>
      <c r="K4956" s="224"/>
      <c r="L4956" s="224"/>
      <c r="M4956" s="133"/>
      <c r="V4956" s="3" t="s">
        <v>4967</v>
      </c>
      <c r="W4956" s="4">
        <v>9326</v>
      </c>
      <c r="AD4956"/>
      <c r="AE4956"/>
    </row>
    <row r="4957" spans="1:31" x14ac:dyDescent="0.25">
      <c r="A4957" s="28" t="s">
        <v>15388</v>
      </c>
      <c r="B4957" s="1"/>
      <c r="F4957" s="224"/>
      <c r="G4957" s="224"/>
      <c r="H4957" s="224"/>
      <c r="I4957" s="224"/>
      <c r="J4957" s="224"/>
      <c r="K4957" s="224"/>
      <c r="L4957" s="224"/>
      <c r="M4957" s="133"/>
      <c r="V4957" s="3" t="s">
        <v>4968</v>
      </c>
      <c r="W4957" s="4">
        <v>9280</v>
      </c>
      <c r="AD4957"/>
      <c r="AE4957"/>
    </row>
    <row r="4958" spans="1:31" x14ac:dyDescent="0.25">
      <c r="A4958" s="28" t="s">
        <v>15389</v>
      </c>
      <c r="B4958" s="1"/>
      <c r="F4958" s="224"/>
      <c r="G4958" s="224"/>
      <c r="H4958" s="224"/>
      <c r="I4958" s="224"/>
      <c r="J4958" s="224"/>
      <c r="K4958" s="224"/>
      <c r="L4958" s="224"/>
      <c r="M4958" s="133"/>
      <c r="V4958" s="3" t="s">
        <v>4969</v>
      </c>
      <c r="W4958" s="4">
        <v>9294</v>
      </c>
      <c r="AD4958"/>
      <c r="AE4958"/>
    </row>
    <row r="4959" spans="1:31" x14ac:dyDescent="0.25">
      <c r="A4959" s="28" t="s">
        <v>15390</v>
      </c>
      <c r="B4959" s="1"/>
      <c r="F4959" s="224"/>
      <c r="G4959" s="224"/>
      <c r="H4959" s="224"/>
      <c r="I4959" s="224"/>
      <c r="J4959" s="224"/>
      <c r="K4959" s="224"/>
      <c r="L4959" s="224"/>
      <c r="M4959" s="133"/>
      <c r="V4959" s="3" t="s">
        <v>4970</v>
      </c>
      <c r="W4959" s="4">
        <v>9294</v>
      </c>
      <c r="AD4959"/>
      <c r="AE4959"/>
    </row>
    <row r="4960" spans="1:31" x14ac:dyDescent="0.25">
      <c r="A4960" s="28" t="s">
        <v>15391</v>
      </c>
      <c r="B4960" s="1"/>
      <c r="F4960" s="224"/>
      <c r="G4960" s="224"/>
      <c r="H4960" s="224"/>
      <c r="I4960" s="224"/>
      <c r="J4960" s="224"/>
      <c r="K4960" s="224"/>
      <c r="L4960" s="224"/>
      <c r="M4960" s="133"/>
      <c r="V4960" s="3" t="s">
        <v>4971</v>
      </c>
      <c r="W4960" s="4">
        <v>9293</v>
      </c>
      <c r="AD4960"/>
      <c r="AE4960"/>
    </row>
    <row r="4961" spans="1:31" x14ac:dyDescent="0.25">
      <c r="A4961" s="28" t="s">
        <v>15392</v>
      </c>
      <c r="B4961" s="1"/>
      <c r="F4961" s="224"/>
      <c r="G4961" s="224"/>
      <c r="H4961" s="224"/>
      <c r="I4961" s="224"/>
      <c r="J4961" s="224"/>
      <c r="K4961" s="224"/>
      <c r="L4961" s="224"/>
      <c r="M4961" s="133"/>
      <c r="V4961" s="3" t="s">
        <v>4972</v>
      </c>
      <c r="W4961" s="4">
        <v>9261</v>
      </c>
      <c r="AD4961"/>
      <c r="AE4961"/>
    </row>
    <row r="4962" spans="1:31" x14ac:dyDescent="0.25">
      <c r="A4962" s="28" t="s">
        <v>15393</v>
      </c>
      <c r="B4962" s="1"/>
      <c r="F4962" s="224"/>
      <c r="G4962" s="224"/>
      <c r="H4962" s="224"/>
      <c r="I4962" s="224"/>
      <c r="J4962" s="224"/>
      <c r="K4962" s="224"/>
      <c r="L4962" s="224"/>
      <c r="M4962" s="133"/>
      <c r="V4962" s="3" t="s">
        <v>4973</v>
      </c>
      <c r="W4962" s="4">
        <v>9253</v>
      </c>
      <c r="AD4962"/>
      <c r="AE4962"/>
    </row>
    <row r="4963" spans="1:31" x14ac:dyDescent="0.25">
      <c r="A4963" s="28" t="s">
        <v>15394</v>
      </c>
      <c r="B4963" s="1"/>
      <c r="F4963" s="224"/>
      <c r="G4963" s="224"/>
      <c r="H4963" s="224"/>
      <c r="I4963" s="224"/>
      <c r="J4963" s="224"/>
      <c r="K4963" s="224"/>
      <c r="L4963" s="224"/>
      <c r="M4963" s="133"/>
      <c r="V4963" s="3" t="s">
        <v>4974</v>
      </c>
      <c r="W4963" s="4">
        <v>9231</v>
      </c>
      <c r="AD4963"/>
      <c r="AE4963"/>
    </row>
    <row r="4964" spans="1:31" x14ac:dyDescent="0.25">
      <c r="A4964" s="28" t="s">
        <v>15395</v>
      </c>
      <c r="B4964" s="1"/>
      <c r="F4964" s="224"/>
      <c r="G4964" s="224"/>
      <c r="H4964" s="224"/>
      <c r="I4964" s="224"/>
      <c r="J4964" s="224"/>
      <c r="K4964" s="224"/>
      <c r="L4964" s="224"/>
      <c r="M4964" s="133"/>
      <c r="V4964" s="3" t="s">
        <v>4975</v>
      </c>
      <c r="W4964" s="4">
        <v>9256</v>
      </c>
      <c r="AD4964"/>
      <c r="AE4964"/>
    </row>
    <row r="4965" spans="1:31" x14ac:dyDescent="0.25">
      <c r="A4965" s="28" t="s">
        <v>15396</v>
      </c>
      <c r="B4965" s="1"/>
      <c r="F4965" s="224"/>
      <c r="G4965" s="224"/>
      <c r="H4965" s="224"/>
      <c r="I4965" s="224"/>
      <c r="J4965" s="224"/>
      <c r="K4965" s="224"/>
      <c r="L4965" s="224"/>
      <c r="M4965" s="133"/>
      <c r="V4965" s="3" t="s">
        <v>4976</v>
      </c>
      <c r="W4965" s="4">
        <v>9253</v>
      </c>
      <c r="AD4965"/>
      <c r="AE4965"/>
    </row>
    <row r="4966" spans="1:31" x14ac:dyDescent="0.25">
      <c r="A4966" s="28" t="s">
        <v>15397</v>
      </c>
      <c r="B4966" s="1"/>
      <c r="F4966" s="224"/>
      <c r="G4966" s="224"/>
      <c r="H4966" s="224"/>
      <c r="I4966" s="224"/>
      <c r="J4966" s="224"/>
      <c r="K4966" s="224"/>
      <c r="L4966" s="224"/>
      <c r="M4966" s="133"/>
      <c r="V4966" s="3" t="s">
        <v>4977</v>
      </c>
      <c r="W4966" s="4">
        <v>9262</v>
      </c>
      <c r="AD4966"/>
      <c r="AE4966"/>
    </row>
    <row r="4967" spans="1:31" x14ac:dyDescent="0.25">
      <c r="A4967" s="28" t="s">
        <v>15398</v>
      </c>
      <c r="B4967" s="1"/>
      <c r="F4967" s="224"/>
      <c r="G4967" s="224"/>
      <c r="H4967" s="224"/>
      <c r="I4967" s="224"/>
      <c r="J4967" s="224"/>
      <c r="K4967" s="224"/>
      <c r="L4967" s="224"/>
      <c r="M4967" s="133"/>
      <c r="V4967" s="3" t="s">
        <v>4978</v>
      </c>
      <c r="W4967" s="4">
        <v>9263</v>
      </c>
      <c r="AD4967"/>
      <c r="AE4967"/>
    </row>
    <row r="4968" spans="1:31" x14ac:dyDescent="0.25">
      <c r="A4968" s="28" t="s">
        <v>15399</v>
      </c>
      <c r="B4968" s="1"/>
      <c r="F4968" s="224"/>
      <c r="G4968" s="224"/>
      <c r="H4968" s="224"/>
      <c r="I4968" s="224"/>
      <c r="J4968" s="224"/>
      <c r="K4968" s="224"/>
      <c r="L4968" s="224"/>
      <c r="M4968" s="133"/>
      <c r="V4968" s="3" t="s">
        <v>4979</v>
      </c>
      <c r="W4968" s="4">
        <v>9332</v>
      </c>
      <c r="AD4968"/>
      <c r="AE4968"/>
    </row>
    <row r="4969" spans="1:31" x14ac:dyDescent="0.25">
      <c r="A4969" s="28" t="s">
        <v>15400</v>
      </c>
      <c r="B4969" s="1"/>
      <c r="F4969" s="224"/>
      <c r="G4969" s="224"/>
      <c r="H4969" s="224"/>
      <c r="I4969" s="224"/>
      <c r="J4969" s="224"/>
      <c r="K4969" s="224"/>
      <c r="L4969" s="224"/>
      <c r="M4969" s="133"/>
      <c r="V4969" s="3" t="s">
        <v>4980</v>
      </c>
      <c r="W4969" s="4">
        <v>9355</v>
      </c>
      <c r="AD4969"/>
      <c r="AE4969"/>
    </row>
    <row r="4970" spans="1:31" x14ac:dyDescent="0.25">
      <c r="A4970" s="28" t="s">
        <v>15401</v>
      </c>
      <c r="B4970" s="1"/>
      <c r="F4970" s="224"/>
      <c r="G4970" s="224"/>
      <c r="H4970" s="224"/>
      <c r="I4970" s="224"/>
      <c r="J4970" s="224"/>
      <c r="K4970" s="224"/>
      <c r="L4970" s="224"/>
      <c r="M4970" s="133"/>
      <c r="V4970" s="3" t="s">
        <v>4981</v>
      </c>
      <c r="W4970" s="4">
        <v>9335</v>
      </c>
      <c r="AD4970"/>
      <c r="AE4970"/>
    </row>
    <row r="4971" spans="1:31" x14ac:dyDescent="0.25">
      <c r="A4971" s="28" t="s">
        <v>15402</v>
      </c>
      <c r="B4971" s="1"/>
      <c r="F4971" s="224"/>
      <c r="G4971" s="224"/>
      <c r="H4971" s="224"/>
      <c r="I4971" s="224"/>
      <c r="J4971" s="224"/>
      <c r="K4971" s="224"/>
      <c r="L4971" s="224"/>
      <c r="M4971" s="133"/>
      <c r="V4971" s="3" t="s">
        <v>4982</v>
      </c>
      <c r="W4971" s="4">
        <v>9421</v>
      </c>
      <c r="AD4971"/>
      <c r="AE4971"/>
    </row>
    <row r="4972" spans="1:31" x14ac:dyDescent="0.25">
      <c r="A4972" s="28" t="s">
        <v>15403</v>
      </c>
      <c r="B4972" s="1"/>
      <c r="F4972" s="224"/>
      <c r="G4972" s="224"/>
      <c r="H4972" s="224"/>
      <c r="I4972" s="224"/>
      <c r="J4972" s="224"/>
      <c r="K4972" s="224"/>
      <c r="L4972" s="224"/>
      <c r="M4972" s="133"/>
      <c r="V4972" s="3" t="s">
        <v>4983</v>
      </c>
      <c r="W4972" s="4">
        <v>9394</v>
      </c>
      <c r="AD4972"/>
      <c r="AE4972"/>
    </row>
    <row r="4973" spans="1:31" x14ac:dyDescent="0.25">
      <c r="A4973" s="28" t="s">
        <v>15404</v>
      </c>
      <c r="B4973" s="1"/>
      <c r="F4973" s="224"/>
      <c r="G4973" s="224"/>
      <c r="H4973" s="224"/>
      <c r="I4973" s="224"/>
      <c r="J4973" s="224"/>
      <c r="K4973" s="224"/>
      <c r="L4973" s="224"/>
      <c r="M4973" s="133"/>
      <c r="V4973" s="3" t="s">
        <v>4984</v>
      </c>
      <c r="W4973" s="4">
        <v>9394</v>
      </c>
      <c r="AD4973"/>
      <c r="AE4973"/>
    </row>
    <row r="4974" spans="1:31" x14ac:dyDescent="0.25">
      <c r="A4974" s="28" t="s">
        <v>15405</v>
      </c>
      <c r="B4974" s="1"/>
      <c r="F4974" s="224"/>
      <c r="G4974" s="224"/>
      <c r="H4974" s="224"/>
      <c r="I4974" s="224"/>
      <c r="J4974" s="224"/>
      <c r="K4974" s="224"/>
      <c r="L4974" s="224"/>
      <c r="M4974" s="133"/>
      <c r="V4974" s="3" t="s">
        <v>4985</v>
      </c>
      <c r="W4974" s="4">
        <v>9389</v>
      </c>
      <c r="AD4974"/>
      <c r="AE4974"/>
    </row>
    <row r="4975" spans="1:31" x14ac:dyDescent="0.25">
      <c r="A4975" s="28" t="s">
        <v>15406</v>
      </c>
      <c r="B4975" s="1"/>
      <c r="F4975" s="224"/>
      <c r="G4975" s="224"/>
      <c r="H4975" s="224"/>
      <c r="I4975" s="224"/>
      <c r="J4975" s="224"/>
      <c r="K4975" s="224"/>
      <c r="L4975" s="224"/>
      <c r="M4975" s="133"/>
      <c r="V4975" s="3" t="s">
        <v>4986</v>
      </c>
      <c r="W4975" s="4">
        <v>9403</v>
      </c>
      <c r="AD4975"/>
      <c r="AE4975"/>
    </row>
    <row r="4976" spans="1:31" x14ac:dyDescent="0.25">
      <c r="A4976" s="28" t="s">
        <v>15407</v>
      </c>
      <c r="B4976" s="1"/>
      <c r="F4976" s="224"/>
      <c r="G4976" s="224"/>
      <c r="H4976" s="224"/>
      <c r="I4976" s="224"/>
      <c r="J4976" s="224"/>
      <c r="K4976" s="224"/>
      <c r="L4976" s="224"/>
      <c r="M4976" s="133"/>
      <c r="V4976" s="3" t="s">
        <v>4987</v>
      </c>
      <c r="W4976" s="4">
        <v>9385</v>
      </c>
      <c r="AD4976"/>
      <c r="AE4976"/>
    </row>
    <row r="4977" spans="1:31" x14ac:dyDescent="0.25">
      <c r="A4977" s="28" t="s">
        <v>15408</v>
      </c>
      <c r="B4977" s="1"/>
      <c r="F4977" s="224"/>
      <c r="G4977" s="224"/>
      <c r="H4977" s="224"/>
      <c r="I4977" s="224"/>
      <c r="J4977" s="224"/>
      <c r="K4977" s="224"/>
      <c r="L4977" s="224"/>
      <c r="M4977" s="133"/>
      <c r="V4977" s="3" t="s">
        <v>4988</v>
      </c>
      <c r="W4977" s="4">
        <v>9353</v>
      </c>
      <c r="AD4977"/>
      <c r="AE4977"/>
    </row>
    <row r="4978" spans="1:31" x14ac:dyDescent="0.25">
      <c r="A4978" s="28" t="s">
        <v>15409</v>
      </c>
      <c r="B4978" s="1"/>
      <c r="F4978" s="224"/>
      <c r="G4978" s="224"/>
      <c r="H4978" s="224"/>
      <c r="I4978" s="224"/>
      <c r="J4978" s="224"/>
      <c r="K4978" s="224"/>
      <c r="L4978" s="224"/>
      <c r="M4978" s="133"/>
      <c r="V4978" s="3" t="s">
        <v>4989</v>
      </c>
      <c r="W4978" s="4">
        <v>9311</v>
      </c>
      <c r="AD4978"/>
      <c r="AE4978"/>
    </row>
    <row r="4979" spans="1:31" x14ac:dyDescent="0.25">
      <c r="A4979" s="28" t="s">
        <v>15410</v>
      </c>
      <c r="B4979" s="1"/>
      <c r="F4979" s="224"/>
      <c r="G4979" s="224"/>
      <c r="H4979" s="224"/>
      <c r="I4979" s="224"/>
      <c r="J4979" s="224"/>
      <c r="K4979" s="224"/>
      <c r="L4979" s="224"/>
      <c r="M4979" s="133"/>
      <c r="V4979" s="3" t="s">
        <v>4990</v>
      </c>
      <c r="W4979" s="4">
        <v>9337</v>
      </c>
      <c r="AD4979"/>
      <c r="AE4979"/>
    </row>
    <row r="4980" spans="1:31" x14ac:dyDescent="0.25">
      <c r="A4980" s="28" t="s">
        <v>15411</v>
      </c>
      <c r="B4980" s="1"/>
      <c r="F4980" s="224"/>
      <c r="G4980" s="224"/>
      <c r="H4980" s="224"/>
      <c r="I4980" s="224"/>
      <c r="J4980" s="224"/>
      <c r="K4980" s="224"/>
      <c r="L4980" s="224"/>
      <c r="M4980" s="133"/>
      <c r="V4980" s="3" t="s">
        <v>4991</v>
      </c>
      <c r="W4980" s="4">
        <v>9337</v>
      </c>
      <c r="AD4980"/>
      <c r="AE4980"/>
    </row>
    <row r="4981" spans="1:31" x14ac:dyDescent="0.25">
      <c r="A4981" s="28" t="s">
        <v>15412</v>
      </c>
      <c r="B4981" s="1"/>
      <c r="F4981" s="224"/>
      <c r="G4981" s="224"/>
      <c r="H4981" s="224"/>
      <c r="I4981" s="224"/>
      <c r="J4981" s="224"/>
      <c r="K4981" s="224"/>
      <c r="L4981" s="224"/>
      <c r="M4981" s="133"/>
      <c r="V4981" s="3" t="s">
        <v>4992</v>
      </c>
      <c r="W4981" s="4">
        <v>9379</v>
      </c>
      <c r="AD4981"/>
      <c r="AE4981"/>
    </row>
    <row r="4982" spans="1:31" x14ac:dyDescent="0.25">
      <c r="A4982" s="28" t="s">
        <v>15413</v>
      </c>
      <c r="B4982" s="1"/>
      <c r="F4982" s="224"/>
      <c r="G4982" s="224"/>
      <c r="H4982" s="224"/>
      <c r="I4982" s="224"/>
      <c r="J4982" s="224"/>
      <c r="K4982" s="224"/>
      <c r="L4982" s="224"/>
      <c r="M4982" s="133"/>
      <c r="V4982" s="3" t="s">
        <v>4993</v>
      </c>
      <c r="W4982" s="4">
        <v>9328</v>
      </c>
      <c r="AD4982"/>
      <c r="AE4982"/>
    </row>
    <row r="4983" spans="1:31" x14ac:dyDescent="0.25">
      <c r="A4983" s="28" t="s">
        <v>15414</v>
      </c>
      <c r="B4983" s="1"/>
      <c r="F4983" s="224"/>
      <c r="G4983" s="224"/>
      <c r="H4983" s="224"/>
      <c r="I4983" s="224"/>
      <c r="J4983" s="224"/>
      <c r="K4983" s="224"/>
      <c r="L4983" s="224"/>
      <c r="M4983" s="133"/>
      <c r="V4983" s="3" t="s">
        <v>4994</v>
      </c>
      <c r="W4983" s="4">
        <v>9339</v>
      </c>
      <c r="AD4983"/>
      <c r="AE4983"/>
    </row>
    <row r="4984" spans="1:31" x14ac:dyDescent="0.25">
      <c r="A4984" s="28" t="s">
        <v>15415</v>
      </c>
      <c r="B4984" s="1"/>
      <c r="F4984" s="224"/>
      <c r="G4984" s="224"/>
      <c r="H4984" s="224"/>
      <c r="I4984" s="224"/>
      <c r="J4984" s="224"/>
      <c r="K4984" s="224"/>
      <c r="L4984" s="224"/>
      <c r="M4984" s="133"/>
      <c r="V4984" s="3" t="s">
        <v>4995</v>
      </c>
      <c r="W4984" s="4">
        <v>9323</v>
      </c>
      <c r="AD4984"/>
      <c r="AE4984"/>
    </row>
    <row r="4985" spans="1:31" x14ac:dyDescent="0.25">
      <c r="A4985" s="28" t="s">
        <v>15416</v>
      </c>
      <c r="B4985" s="1"/>
      <c r="F4985" s="224"/>
      <c r="G4985" s="224"/>
      <c r="H4985" s="224"/>
      <c r="I4985" s="224"/>
      <c r="J4985" s="224"/>
      <c r="K4985" s="224"/>
      <c r="L4985" s="224"/>
      <c r="M4985" s="133"/>
      <c r="V4985" s="3" t="s">
        <v>4996</v>
      </c>
      <c r="W4985" s="4">
        <v>9270</v>
      </c>
      <c r="AD4985"/>
      <c r="AE4985"/>
    </row>
    <row r="4986" spans="1:31" x14ac:dyDescent="0.25">
      <c r="A4986" s="28" t="s">
        <v>15417</v>
      </c>
      <c r="B4986" s="1"/>
      <c r="F4986" s="224"/>
      <c r="G4986" s="224"/>
      <c r="H4986" s="224"/>
      <c r="I4986" s="224"/>
      <c r="J4986" s="224"/>
      <c r="K4986" s="224"/>
      <c r="L4986" s="224"/>
      <c r="M4986" s="133"/>
      <c r="V4986" s="3" t="s">
        <v>4997</v>
      </c>
      <c r="W4986" s="4">
        <v>9298</v>
      </c>
      <c r="AD4986"/>
      <c r="AE4986"/>
    </row>
    <row r="4987" spans="1:31" x14ac:dyDescent="0.25">
      <c r="A4987" s="28" t="s">
        <v>15418</v>
      </c>
      <c r="B4987" s="1"/>
      <c r="F4987" s="224"/>
      <c r="G4987" s="224"/>
      <c r="H4987" s="224"/>
      <c r="I4987" s="224"/>
      <c r="J4987" s="224"/>
      <c r="K4987" s="224"/>
      <c r="L4987" s="224"/>
      <c r="M4987" s="133"/>
      <c r="V4987" s="3" t="s">
        <v>4998</v>
      </c>
      <c r="W4987" s="4">
        <v>9298</v>
      </c>
      <c r="AD4987"/>
      <c r="AE4987"/>
    </row>
    <row r="4988" spans="1:31" x14ac:dyDescent="0.25">
      <c r="A4988" s="28" t="s">
        <v>15419</v>
      </c>
      <c r="B4988" s="1"/>
      <c r="F4988" s="224"/>
      <c r="G4988" s="224"/>
      <c r="H4988" s="224"/>
      <c r="I4988" s="224"/>
      <c r="J4988" s="224"/>
      <c r="K4988" s="224"/>
      <c r="L4988" s="224"/>
      <c r="M4988" s="133"/>
      <c r="V4988" s="3" t="s">
        <v>4999</v>
      </c>
      <c r="W4988" s="4">
        <v>9310</v>
      </c>
      <c r="AD4988"/>
      <c r="AE4988"/>
    </row>
    <row r="4989" spans="1:31" x14ac:dyDescent="0.25">
      <c r="A4989" s="28" t="s">
        <v>15420</v>
      </c>
      <c r="B4989" s="1"/>
      <c r="F4989" s="224"/>
      <c r="G4989" s="224"/>
      <c r="H4989" s="224"/>
      <c r="I4989" s="224"/>
      <c r="J4989" s="224"/>
      <c r="K4989" s="224"/>
      <c r="L4989" s="224"/>
      <c r="M4989" s="133"/>
      <c r="V4989" s="3" t="s">
        <v>5000</v>
      </c>
      <c r="W4989" s="4">
        <v>9293</v>
      </c>
      <c r="AD4989"/>
      <c r="AE4989"/>
    </row>
    <row r="4990" spans="1:31" x14ac:dyDescent="0.25">
      <c r="A4990" s="28" t="s">
        <v>15421</v>
      </c>
      <c r="B4990" s="1"/>
      <c r="F4990" s="224"/>
      <c r="G4990" s="224"/>
      <c r="H4990" s="224"/>
      <c r="I4990" s="224"/>
      <c r="J4990" s="224"/>
      <c r="K4990" s="224"/>
      <c r="L4990" s="224"/>
      <c r="M4990" s="133"/>
      <c r="V4990" s="3" t="s">
        <v>5001</v>
      </c>
      <c r="W4990" s="4">
        <v>9207</v>
      </c>
      <c r="AD4990"/>
      <c r="AE4990"/>
    </row>
    <row r="4991" spans="1:31" x14ac:dyDescent="0.25">
      <c r="A4991" s="28" t="s">
        <v>15422</v>
      </c>
      <c r="B4991" s="1"/>
      <c r="F4991" s="224"/>
      <c r="G4991" s="224"/>
      <c r="H4991" s="224"/>
      <c r="I4991" s="224"/>
      <c r="J4991" s="224"/>
      <c r="K4991" s="224"/>
      <c r="L4991" s="224"/>
      <c r="M4991" s="133"/>
      <c r="V4991" s="3" t="s">
        <v>5002</v>
      </c>
      <c r="W4991" s="4">
        <v>9132</v>
      </c>
      <c r="AD4991"/>
      <c r="AE4991"/>
    </row>
    <row r="4992" spans="1:31" x14ac:dyDescent="0.25">
      <c r="A4992" s="28" t="s">
        <v>15423</v>
      </c>
      <c r="B4992" s="1"/>
      <c r="F4992" s="224"/>
      <c r="G4992" s="224"/>
      <c r="H4992" s="224"/>
      <c r="I4992" s="224"/>
      <c r="J4992" s="224"/>
      <c r="K4992" s="224"/>
      <c r="L4992" s="224"/>
      <c r="M4992" s="133"/>
      <c r="V4992" s="3" t="s">
        <v>5003</v>
      </c>
      <c r="W4992" s="4">
        <v>9132</v>
      </c>
      <c r="AD4992"/>
      <c r="AE4992"/>
    </row>
    <row r="4993" spans="1:31" x14ac:dyDescent="0.25">
      <c r="A4993" s="28" t="s">
        <v>15424</v>
      </c>
      <c r="B4993" s="1"/>
      <c r="F4993" s="224"/>
      <c r="G4993" s="224"/>
      <c r="H4993" s="224"/>
      <c r="I4993" s="224"/>
      <c r="J4993" s="224"/>
      <c r="K4993" s="224"/>
      <c r="L4993" s="224"/>
      <c r="M4993" s="133"/>
      <c r="V4993" s="3" t="s">
        <v>5004</v>
      </c>
      <c r="W4993" s="4">
        <v>9158</v>
      </c>
      <c r="AD4993"/>
      <c r="AE4993"/>
    </row>
    <row r="4994" spans="1:31" x14ac:dyDescent="0.25">
      <c r="A4994" s="28" t="s">
        <v>15425</v>
      </c>
      <c r="B4994" s="1"/>
      <c r="F4994" s="224"/>
      <c r="G4994" s="224"/>
      <c r="H4994" s="224"/>
      <c r="I4994" s="224"/>
      <c r="J4994" s="224"/>
      <c r="K4994" s="224"/>
      <c r="L4994" s="224"/>
      <c r="M4994" s="133"/>
      <c r="V4994" s="3" t="s">
        <v>5005</v>
      </c>
      <c r="W4994" s="4">
        <v>9158</v>
      </c>
      <c r="AD4994"/>
      <c r="AE4994"/>
    </row>
    <row r="4995" spans="1:31" x14ac:dyDescent="0.25">
      <c r="A4995" s="28" t="s">
        <v>15426</v>
      </c>
      <c r="B4995" s="1"/>
      <c r="F4995" s="224"/>
      <c r="G4995" s="224"/>
      <c r="H4995" s="224"/>
      <c r="I4995" s="224"/>
      <c r="J4995" s="224"/>
      <c r="K4995" s="224"/>
      <c r="L4995" s="224"/>
      <c r="M4995" s="133"/>
      <c r="V4995" s="3" t="s">
        <v>5006</v>
      </c>
      <c r="W4995" s="4">
        <v>9166</v>
      </c>
      <c r="AD4995"/>
      <c r="AE4995"/>
    </row>
    <row r="4996" spans="1:31" x14ac:dyDescent="0.25">
      <c r="A4996" s="28" t="s">
        <v>15427</v>
      </c>
      <c r="B4996" s="1"/>
      <c r="F4996" s="224"/>
      <c r="G4996" s="224"/>
      <c r="H4996" s="224"/>
      <c r="I4996" s="224"/>
      <c r="J4996" s="224"/>
      <c r="K4996" s="224"/>
      <c r="L4996" s="224"/>
      <c r="M4996" s="133"/>
      <c r="V4996" s="3" t="s">
        <v>5007</v>
      </c>
      <c r="W4996" s="4">
        <v>9147</v>
      </c>
      <c r="AD4996"/>
      <c r="AE4996"/>
    </row>
    <row r="4997" spans="1:31" x14ac:dyDescent="0.25">
      <c r="A4997" s="28" t="s">
        <v>15428</v>
      </c>
      <c r="B4997" s="1"/>
      <c r="F4997" s="224"/>
      <c r="G4997" s="224"/>
      <c r="H4997" s="224"/>
      <c r="I4997" s="224"/>
      <c r="J4997" s="224"/>
      <c r="K4997" s="224"/>
      <c r="L4997" s="224"/>
      <c r="M4997" s="133"/>
      <c r="V4997" s="3" t="s">
        <v>5008</v>
      </c>
      <c r="W4997" s="4">
        <v>9159</v>
      </c>
      <c r="AD4997"/>
      <c r="AE4997"/>
    </row>
    <row r="4998" spans="1:31" x14ac:dyDescent="0.25">
      <c r="A4998" s="28" t="s">
        <v>15429</v>
      </c>
      <c r="B4998" s="1"/>
      <c r="F4998" s="224"/>
      <c r="G4998" s="224"/>
      <c r="H4998" s="224"/>
      <c r="I4998" s="224"/>
      <c r="J4998" s="224"/>
      <c r="K4998" s="224"/>
      <c r="L4998" s="224"/>
      <c r="M4998" s="133"/>
      <c r="V4998" s="3" t="s">
        <v>5009</v>
      </c>
      <c r="W4998" s="4">
        <v>9087</v>
      </c>
      <c r="AD4998"/>
      <c r="AE4998"/>
    </row>
    <row r="4999" spans="1:31" x14ac:dyDescent="0.25">
      <c r="A4999" s="28" t="s">
        <v>15430</v>
      </c>
      <c r="B4999" s="1"/>
      <c r="F4999" s="224"/>
      <c r="G4999" s="224"/>
      <c r="H4999" s="224"/>
      <c r="I4999" s="224"/>
      <c r="J4999" s="224"/>
      <c r="K4999" s="224"/>
      <c r="L4999" s="224"/>
      <c r="M4999" s="133"/>
      <c r="V4999" s="3" t="s">
        <v>5010</v>
      </c>
      <c r="W4999" s="4">
        <v>9070</v>
      </c>
      <c r="AD4999"/>
      <c r="AE4999"/>
    </row>
    <row r="5000" spans="1:31" x14ac:dyDescent="0.25">
      <c r="A5000" s="28" t="s">
        <v>15431</v>
      </c>
      <c r="B5000" s="1"/>
      <c r="F5000" s="224"/>
      <c r="G5000" s="224"/>
      <c r="H5000" s="224"/>
      <c r="I5000" s="224"/>
      <c r="J5000" s="224"/>
      <c r="K5000" s="224"/>
      <c r="L5000" s="224"/>
      <c r="M5000" s="133"/>
      <c r="V5000" s="3" t="s">
        <v>5011</v>
      </c>
      <c r="W5000" s="4">
        <v>9070</v>
      </c>
      <c r="AD5000"/>
      <c r="AE5000"/>
    </row>
    <row r="5001" spans="1:31" x14ac:dyDescent="0.25">
      <c r="A5001" s="28" t="s">
        <v>15432</v>
      </c>
      <c r="B5001" s="1"/>
      <c r="F5001" s="224"/>
      <c r="G5001" s="224"/>
      <c r="H5001" s="224"/>
      <c r="I5001" s="224"/>
      <c r="J5001" s="224"/>
      <c r="K5001" s="224"/>
      <c r="L5001" s="224"/>
      <c r="M5001" s="133"/>
      <c r="V5001" s="3" t="s">
        <v>5012</v>
      </c>
      <c r="W5001" s="4">
        <v>9083</v>
      </c>
      <c r="AD5001"/>
      <c r="AE5001"/>
    </row>
    <row r="5002" spans="1:31" x14ac:dyDescent="0.25">
      <c r="A5002" s="28" t="s">
        <v>15433</v>
      </c>
      <c r="B5002" s="1"/>
      <c r="F5002" s="224"/>
      <c r="G5002" s="224"/>
      <c r="H5002" s="224"/>
      <c r="I5002" s="224"/>
      <c r="J5002" s="224"/>
      <c r="K5002" s="224"/>
      <c r="L5002" s="224"/>
      <c r="M5002" s="133"/>
      <c r="V5002" s="3" t="s">
        <v>5013</v>
      </c>
      <c r="W5002" s="4">
        <v>9077</v>
      </c>
      <c r="AD5002"/>
      <c r="AE5002"/>
    </row>
    <row r="5003" spans="1:31" x14ac:dyDescent="0.25">
      <c r="A5003" s="28" t="s">
        <v>15434</v>
      </c>
      <c r="B5003" s="1"/>
      <c r="F5003" s="224"/>
      <c r="G5003" s="224"/>
      <c r="H5003" s="224"/>
      <c r="I5003" s="224"/>
      <c r="J5003" s="224"/>
      <c r="K5003" s="224"/>
      <c r="L5003" s="224"/>
      <c r="M5003" s="133"/>
      <c r="V5003" s="3" t="s">
        <v>5014</v>
      </c>
      <c r="W5003" s="4">
        <v>9064</v>
      </c>
      <c r="AD5003"/>
      <c r="AE5003"/>
    </row>
    <row r="5004" spans="1:31" x14ac:dyDescent="0.25">
      <c r="A5004" s="28" t="s">
        <v>15435</v>
      </c>
      <c r="B5004" s="1"/>
      <c r="F5004" s="224"/>
      <c r="G5004" s="224"/>
      <c r="H5004" s="224"/>
      <c r="I5004" s="224"/>
      <c r="J5004" s="224"/>
      <c r="K5004" s="224"/>
      <c r="L5004" s="224"/>
      <c r="M5004" s="133"/>
      <c r="V5004" s="3" t="s">
        <v>5015</v>
      </c>
      <c r="W5004" s="4">
        <v>9050</v>
      </c>
      <c r="AD5004"/>
      <c r="AE5004"/>
    </row>
    <row r="5005" spans="1:31" x14ac:dyDescent="0.25">
      <c r="A5005" s="28" t="s">
        <v>15436</v>
      </c>
      <c r="B5005" s="1"/>
      <c r="F5005" s="224"/>
      <c r="G5005" s="224"/>
      <c r="H5005" s="224"/>
      <c r="I5005" s="224"/>
      <c r="J5005" s="224"/>
      <c r="K5005" s="224"/>
      <c r="L5005" s="224"/>
      <c r="M5005" s="133"/>
      <c r="V5005" s="3" t="s">
        <v>5016</v>
      </c>
      <c r="W5005" s="4">
        <v>9000</v>
      </c>
      <c r="AD5005"/>
      <c r="AE5005"/>
    </row>
    <row r="5006" spans="1:31" x14ac:dyDescent="0.25">
      <c r="A5006" s="28" t="s">
        <v>15437</v>
      </c>
      <c r="B5006" s="1"/>
      <c r="F5006" s="224"/>
      <c r="G5006" s="224"/>
      <c r="H5006" s="224"/>
      <c r="I5006" s="224"/>
      <c r="J5006" s="224"/>
      <c r="K5006" s="224"/>
      <c r="L5006" s="224"/>
      <c r="M5006" s="133"/>
      <c r="V5006" s="3" t="s">
        <v>5017</v>
      </c>
      <c r="W5006" s="4">
        <v>8950</v>
      </c>
      <c r="AD5006"/>
      <c r="AE5006"/>
    </row>
    <row r="5007" spans="1:31" x14ac:dyDescent="0.25">
      <c r="A5007" s="28" t="s">
        <v>15438</v>
      </c>
      <c r="B5007" s="1"/>
      <c r="F5007" s="224"/>
      <c r="G5007" s="224"/>
      <c r="H5007" s="224"/>
      <c r="I5007" s="224"/>
      <c r="J5007" s="224"/>
      <c r="K5007" s="224"/>
      <c r="L5007" s="224"/>
      <c r="M5007" s="133"/>
      <c r="V5007" s="3" t="s">
        <v>5018</v>
      </c>
      <c r="W5007" s="4">
        <v>8971</v>
      </c>
      <c r="AD5007"/>
      <c r="AE5007"/>
    </row>
    <row r="5008" spans="1:31" x14ac:dyDescent="0.25">
      <c r="A5008" s="28" t="s">
        <v>15439</v>
      </c>
      <c r="B5008" s="1"/>
      <c r="F5008" s="224"/>
      <c r="G5008" s="224"/>
      <c r="H5008" s="224"/>
      <c r="I5008" s="224"/>
      <c r="J5008" s="224"/>
      <c r="K5008" s="224"/>
      <c r="L5008" s="224"/>
      <c r="M5008" s="133"/>
      <c r="V5008" s="3" t="s">
        <v>5019</v>
      </c>
      <c r="W5008" s="4">
        <v>8971</v>
      </c>
      <c r="AD5008"/>
      <c r="AE5008"/>
    </row>
    <row r="5009" spans="1:31" x14ac:dyDescent="0.25">
      <c r="A5009" s="28" t="s">
        <v>15440</v>
      </c>
      <c r="B5009" s="1"/>
      <c r="F5009" s="224"/>
      <c r="G5009" s="224"/>
      <c r="H5009" s="224"/>
      <c r="I5009" s="224"/>
      <c r="J5009" s="224"/>
      <c r="K5009" s="224"/>
      <c r="L5009" s="224"/>
      <c r="M5009" s="133"/>
      <c r="V5009" s="3" t="s">
        <v>5020</v>
      </c>
      <c r="W5009" s="4">
        <v>8970</v>
      </c>
      <c r="AD5009"/>
      <c r="AE5009"/>
    </row>
    <row r="5010" spans="1:31" x14ac:dyDescent="0.25">
      <c r="A5010" s="28" t="s">
        <v>15441</v>
      </c>
      <c r="B5010" s="1"/>
      <c r="F5010" s="224"/>
      <c r="G5010" s="224"/>
      <c r="H5010" s="224"/>
      <c r="I5010" s="224"/>
      <c r="J5010" s="224"/>
      <c r="K5010" s="224"/>
      <c r="L5010" s="224"/>
      <c r="M5010" s="133"/>
      <c r="V5010" s="3" t="s">
        <v>5021</v>
      </c>
      <c r="W5010" s="4">
        <v>8956</v>
      </c>
      <c r="AD5010"/>
      <c r="AE5010"/>
    </row>
    <row r="5011" spans="1:31" x14ac:dyDescent="0.25">
      <c r="A5011" s="28" t="s">
        <v>15442</v>
      </c>
      <c r="B5011" s="1"/>
      <c r="F5011" s="224"/>
      <c r="G5011" s="224"/>
      <c r="H5011" s="224"/>
      <c r="I5011" s="224"/>
      <c r="J5011" s="224"/>
      <c r="K5011" s="224"/>
      <c r="L5011" s="224"/>
      <c r="M5011" s="133"/>
      <c r="V5011" s="3" t="s">
        <v>5022</v>
      </c>
      <c r="W5011" s="4">
        <v>8956</v>
      </c>
      <c r="AD5011"/>
      <c r="AE5011"/>
    </row>
    <row r="5012" spans="1:31" x14ac:dyDescent="0.25">
      <c r="A5012" s="28" t="s">
        <v>15443</v>
      </c>
      <c r="B5012" s="1"/>
      <c r="F5012" s="224"/>
      <c r="G5012" s="224"/>
      <c r="H5012" s="224"/>
      <c r="I5012" s="224"/>
      <c r="J5012" s="224"/>
      <c r="K5012" s="224"/>
      <c r="L5012" s="224"/>
      <c r="M5012" s="133"/>
      <c r="V5012" s="3" t="s">
        <v>5023</v>
      </c>
      <c r="W5012" s="4">
        <v>8956</v>
      </c>
      <c r="AD5012"/>
      <c r="AE5012"/>
    </row>
    <row r="5013" spans="1:31" x14ac:dyDescent="0.25">
      <c r="A5013" s="28" t="s">
        <v>15444</v>
      </c>
      <c r="B5013" s="1"/>
      <c r="F5013" s="224"/>
      <c r="G5013" s="224"/>
      <c r="H5013" s="224"/>
      <c r="I5013" s="224"/>
      <c r="J5013" s="224"/>
      <c r="K5013" s="224"/>
      <c r="L5013" s="224"/>
      <c r="M5013" s="133"/>
      <c r="V5013" s="3" t="s">
        <v>5024</v>
      </c>
      <c r="W5013" s="4">
        <v>8956</v>
      </c>
      <c r="AD5013"/>
      <c r="AE5013"/>
    </row>
    <row r="5014" spans="1:31" x14ac:dyDescent="0.25">
      <c r="A5014" s="28" t="s">
        <v>15445</v>
      </c>
      <c r="B5014" s="1"/>
      <c r="F5014" s="224"/>
      <c r="G5014" s="224"/>
      <c r="H5014" s="224"/>
      <c r="I5014" s="224"/>
      <c r="J5014" s="224"/>
      <c r="K5014" s="224"/>
      <c r="L5014" s="224"/>
      <c r="M5014" s="133"/>
      <c r="V5014" s="3" t="s">
        <v>5025</v>
      </c>
      <c r="W5014" s="4">
        <v>8956</v>
      </c>
      <c r="AD5014"/>
      <c r="AE5014"/>
    </row>
    <row r="5015" spans="1:31" x14ac:dyDescent="0.25">
      <c r="A5015" s="28" t="s">
        <v>15446</v>
      </c>
      <c r="B5015" s="1"/>
      <c r="F5015" s="224"/>
      <c r="G5015" s="224"/>
      <c r="H5015" s="224"/>
      <c r="I5015" s="224"/>
      <c r="J5015" s="224"/>
      <c r="K5015" s="224"/>
      <c r="L5015" s="224"/>
      <c r="M5015" s="133"/>
      <c r="V5015" s="3" t="s">
        <v>5026</v>
      </c>
      <c r="W5015" s="4">
        <v>8956</v>
      </c>
      <c r="AD5015"/>
      <c r="AE5015"/>
    </row>
    <row r="5016" spans="1:31" x14ac:dyDescent="0.25">
      <c r="A5016" s="28" t="s">
        <v>15447</v>
      </c>
      <c r="B5016" s="1"/>
      <c r="F5016" s="224"/>
      <c r="G5016" s="224"/>
      <c r="H5016" s="224"/>
      <c r="I5016" s="224"/>
      <c r="J5016" s="224"/>
      <c r="K5016" s="224"/>
      <c r="L5016" s="224"/>
      <c r="M5016" s="133"/>
      <c r="V5016" s="3" t="s">
        <v>5027</v>
      </c>
      <c r="W5016" s="4">
        <v>9119</v>
      </c>
      <c r="AD5016"/>
      <c r="AE5016"/>
    </row>
    <row r="5017" spans="1:31" x14ac:dyDescent="0.25">
      <c r="A5017" s="28" t="s">
        <v>15448</v>
      </c>
      <c r="B5017" s="1"/>
      <c r="F5017" s="224"/>
      <c r="G5017" s="224"/>
      <c r="H5017" s="224"/>
      <c r="I5017" s="224"/>
      <c r="J5017" s="224"/>
      <c r="K5017" s="224"/>
      <c r="L5017" s="224"/>
      <c r="M5017" s="133"/>
      <c r="V5017" s="3" t="s">
        <v>5028</v>
      </c>
      <c r="W5017" s="4">
        <v>9119</v>
      </c>
      <c r="AD5017"/>
      <c r="AE5017"/>
    </row>
    <row r="5018" spans="1:31" x14ac:dyDescent="0.25">
      <c r="A5018" s="28" t="s">
        <v>15449</v>
      </c>
      <c r="B5018" s="1"/>
      <c r="F5018" s="224"/>
      <c r="G5018" s="224"/>
      <c r="H5018" s="224"/>
      <c r="I5018" s="224"/>
      <c r="J5018" s="224"/>
      <c r="K5018" s="224"/>
      <c r="L5018" s="224"/>
      <c r="M5018" s="133"/>
      <c r="V5018" s="3" t="s">
        <v>5029</v>
      </c>
      <c r="W5018" s="4">
        <v>9030</v>
      </c>
      <c r="AD5018"/>
      <c r="AE5018"/>
    </row>
    <row r="5019" spans="1:31" x14ac:dyDescent="0.25">
      <c r="A5019" s="28" t="s">
        <v>15450</v>
      </c>
      <c r="B5019" s="1"/>
      <c r="F5019" s="224"/>
      <c r="G5019" s="224"/>
      <c r="H5019" s="224"/>
      <c r="I5019" s="224"/>
      <c r="J5019" s="224"/>
      <c r="K5019" s="224"/>
      <c r="L5019" s="224"/>
      <c r="M5019" s="133"/>
      <c r="V5019" s="3" t="s">
        <v>5030</v>
      </c>
      <c r="W5019" s="4">
        <v>8976</v>
      </c>
      <c r="AD5019"/>
      <c r="AE5019"/>
    </row>
    <row r="5020" spans="1:31" x14ac:dyDescent="0.25">
      <c r="A5020" s="28" t="s">
        <v>15451</v>
      </c>
      <c r="B5020" s="1"/>
      <c r="F5020" s="224"/>
      <c r="G5020" s="224"/>
      <c r="H5020" s="224"/>
      <c r="I5020" s="224"/>
      <c r="J5020" s="224"/>
      <c r="K5020" s="224"/>
      <c r="L5020" s="224"/>
      <c r="M5020" s="133"/>
      <c r="V5020" s="3" t="s">
        <v>5031</v>
      </c>
      <c r="W5020" s="4">
        <v>8947</v>
      </c>
      <c r="AD5020"/>
      <c r="AE5020"/>
    </row>
    <row r="5021" spans="1:31" x14ac:dyDescent="0.25">
      <c r="A5021" s="28" t="s">
        <v>15452</v>
      </c>
      <c r="B5021" s="1"/>
      <c r="F5021" s="224"/>
      <c r="G5021" s="224"/>
      <c r="H5021" s="224"/>
      <c r="I5021" s="224"/>
      <c r="J5021" s="224"/>
      <c r="K5021" s="224"/>
      <c r="L5021" s="224"/>
      <c r="M5021" s="133"/>
      <c r="V5021" s="3" t="s">
        <v>5032</v>
      </c>
      <c r="W5021" s="4">
        <v>8954</v>
      </c>
      <c r="AD5021"/>
      <c r="AE5021"/>
    </row>
    <row r="5022" spans="1:31" x14ac:dyDescent="0.25">
      <c r="A5022" s="28" t="s">
        <v>15453</v>
      </c>
      <c r="B5022" s="1"/>
      <c r="F5022" s="224"/>
      <c r="G5022" s="224"/>
      <c r="H5022" s="224"/>
      <c r="I5022" s="224"/>
      <c r="J5022" s="224"/>
      <c r="K5022" s="224"/>
      <c r="L5022" s="224"/>
      <c r="M5022" s="133"/>
      <c r="V5022" s="3" t="s">
        <v>5033</v>
      </c>
      <c r="W5022" s="4">
        <v>8954</v>
      </c>
      <c r="AD5022"/>
      <c r="AE5022"/>
    </row>
    <row r="5023" spans="1:31" x14ac:dyDescent="0.25">
      <c r="A5023" s="28" t="s">
        <v>15454</v>
      </c>
      <c r="B5023" s="1"/>
      <c r="F5023" s="224"/>
      <c r="G5023" s="224"/>
      <c r="H5023" s="224"/>
      <c r="I5023" s="224"/>
      <c r="J5023" s="224"/>
      <c r="K5023" s="224"/>
      <c r="L5023" s="224"/>
      <c r="M5023" s="133"/>
      <c r="V5023" s="3" t="s">
        <v>5034</v>
      </c>
      <c r="W5023" s="4">
        <v>9070</v>
      </c>
      <c r="AD5023"/>
      <c r="AE5023"/>
    </row>
    <row r="5024" spans="1:31" x14ac:dyDescent="0.25">
      <c r="A5024" s="28" t="s">
        <v>15455</v>
      </c>
      <c r="B5024" s="1"/>
      <c r="F5024" s="224"/>
      <c r="G5024" s="224"/>
      <c r="H5024" s="224"/>
      <c r="I5024" s="224"/>
      <c r="J5024" s="224"/>
      <c r="K5024" s="224"/>
      <c r="L5024" s="224"/>
      <c r="M5024" s="133"/>
      <c r="V5024" s="3" t="s">
        <v>5035</v>
      </c>
      <c r="W5024" s="4">
        <v>9070</v>
      </c>
      <c r="AD5024"/>
      <c r="AE5024"/>
    </row>
    <row r="5025" spans="1:31" x14ac:dyDescent="0.25">
      <c r="A5025" s="28" t="s">
        <v>15456</v>
      </c>
      <c r="B5025" s="1"/>
      <c r="F5025" s="224"/>
      <c r="G5025" s="224"/>
      <c r="H5025" s="224"/>
      <c r="I5025" s="224"/>
      <c r="J5025" s="224"/>
      <c r="K5025" s="224"/>
      <c r="L5025" s="224"/>
      <c r="M5025" s="133"/>
      <c r="V5025" s="3" t="s">
        <v>5036</v>
      </c>
      <c r="W5025" s="4">
        <v>9029</v>
      </c>
      <c r="AD5025"/>
      <c r="AE5025"/>
    </row>
    <row r="5026" spans="1:31" x14ac:dyDescent="0.25">
      <c r="A5026" s="28" t="s">
        <v>15457</v>
      </c>
      <c r="B5026" s="1"/>
      <c r="F5026" s="224"/>
      <c r="G5026" s="224"/>
      <c r="H5026" s="224"/>
      <c r="I5026" s="224"/>
      <c r="J5026" s="224"/>
      <c r="K5026" s="224"/>
      <c r="L5026" s="224"/>
      <c r="M5026" s="133"/>
      <c r="V5026" s="3" t="s">
        <v>5037</v>
      </c>
      <c r="W5026" s="4">
        <v>9081</v>
      </c>
      <c r="AD5026"/>
      <c r="AE5026"/>
    </row>
    <row r="5027" spans="1:31" x14ac:dyDescent="0.25">
      <c r="A5027" s="28" t="s">
        <v>15458</v>
      </c>
      <c r="B5027" s="1"/>
      <c r="F5027" s="224"/>
      <c r="G5027" s="224"/>
      <c r="H5027" s="224"/>
      <c r="I5027" s="224"/>
      <c r="J5027" s="224"/>
      <c r="K5027" s="224"/>
      <c r="L5027" s="224"/>
      <c r="M5027" s="133"/>
      <c r="V5027" s="3" t="s">
        <v>5038</v>
      </c>
      <c r="W5027" s="4">
        <v>8992</v>
      </c>
      <c r="AD5027"/>
      <c r="AE5027"/>
    </row>
    <row r="5028" spans="1:31" x14ac:dyDescent="0.25">
      <c r="A5028" s="28" t="s">
        <v>15459</v>
      </c>
      <c r="B5028" s="1"/>
      <c r="F5028" s="224"/>
      <c r="G5028" s="224"/>
      <c r="H5028" s="224"/>
      <c r="I5028" s="224"/>
      <c r="J5028" s="224"/>
      <c r="K5028" s="224"/>
      <c r="L5028" s="224"/>
      <c r="M5028" s="133"/>
      <c r="V5028" s="3" t="s">
        <v>5039</v>
      </c>
      <c r="W5028" s="4">
        <v>9011</v>
      </c>
      <c r="AD5028"/>
      <c r="AE5028"/>
    </row>
    <row r="5029" spans="1:31" x14ac:dyDescent="0.25">
      <c r="A5029" s="28" t="s">
        <v>15460</v>
      </c>
      <c r="B5029" s="1"/>
      <c r="F5029" s="224"/>
      <c r="G5029" s="224"/>
      <c r="H5029" s="224"/>
      <c r="I5029" s="224"/>
      <c r="J5029" s="224"/>
      <c r="K5029" s="224"/>
      <c r="L5029" s="224"/>
      <c r="M5029" s="133"/>
      <c r="V5029" s="3" t="s">
        <v>5040</v>
      </c>
      <c r="W5029" s="4">
        <v>9011</v>
      </c>
      <c r="AD5029"/>
      <c r="AE5029"/>
    </row>
    <row r="5030" spans="1:31" x14ac:dyDescent="0.25">
      <c r="A5030" s="28" t="s">
        <v>15461</v>
      </c>
      <c r="B5030" s="1"/>
      <c r="F5030" s="224"/>
      <c r="G5030" s="224"/>
      <c r="H5030" s="224"/>
      <c r="I5030" s="224"/>
      <c r="J5030" s="224"/>
      <c r="K5030" s="224"/>
      <c r="L5030" s="224"/>
      <c r="M5030" s="133"/>
      <c r="V5030" s="3" t="s">
        <v>5041</v>
      </c>
      <c r="W5030" s="4">
        <v>9022</v>
      </c>
      <c r="AD5030"/>
      <c r="AE5030"/>
    </row>
    <row r="5031" spans="1:31" x14ac:dyDescent="0.25">
      <c r="A5031" s="28" t="s">
        <v>15462</v>
      </c>
      <c r="B5031" s="1"/>
      <c r="F5031" s="224"/>
      <c r="G5031" s="224"/>
      <c r="H5031" s="224"/>
      <c r="I5031" s="224"/>
      <c r="J5031" s="224"/>
      <c r="K5031" s="224"/>
      <c r="L5031" s="224"/>
      <c r="M5031" s="133"/>
      <c r="V5031" s="3" t="s">
        <v>5042</v>
      </c>
      <c r="W5031" s="4">
        <v>9009</v>
      </c>
      <c r="AD5031"/>
      <c r="AE5031"/>
    </row>
    <row r="5032" spans="1:31" x14ac:dyDescent="0.25">
      <c r="A5032" s="28" t="s">
        <v>15463</v>
      </c>
      <c r="B5032" s="1"/>
      <c r="F5032" s="224"/>
      <c r="G5032" s="224"/>
      <c r="H5032" s="224"/>
      <c r="I5032" s="224"/>
      <c r="J5032" s="224"/>
      <c r="K5032" s="224"/>
      <c r="L5032" s="224"/>
      <c r="M5032" s="133"/>
      <c r="V5032" s="3" t="s">
        <v>5043</v>
      </c>
      <c r="W5032" s="4">
        <v>9026</v>
      </c>
      <c r="AD5032"/>
      <c r="AE5032"/>
    </row>
    <row r="5033" spans="1:31" x14ac:dyDescent="0.25">
      <c r="A5033" s="28" t="s">
        <v>15464</v>
      </c>
      <c r="B5033" s="1"/>
      <c r="F5033" s="224"/>
      <c r="G5033" s="224"/>
      <c r="H5033" s="224"/>
      <c r="I5033" s="224"/>
      <c r="J5033" s="224"/>
      <c r="K5033" s="224"/>
      <c r="L5033" s="224"/>
      <c r="M5033" s="133"/>
      <c r="V5033" s="3" t="s">
        <v>5044</v>
      </c>
      <c r="W5033" s="4">
        <v>8952</v>
      </c>
      <c r="AD5033"/>
      <c r="AE5033"/>
    </row>
    <row r="5034" spans="1:31" x14ac:dyDescent="0.25">
      <c r="A5034" s="28" t="s">
        <v>15465</v>
      </c>
      <c r="B5034" s="1"/>
      <c r="F5034" s="224"/>
      <c r="G5034" s="224"/>
      <c r="H5034" s="224"/>
      <c r="I5034" s="224"/>
      <c r="J5034" s="224"/>
      <c r="K5034" s="224"/>
      <c r="L5034" s="224"/>
      <c r="M5034" s="133"/>
      <c r="V5034" s="3" t="s">
        <v>5045</v>
      </c>
      <c r="W5034" s="4">
        <v>8991</v>
      </c>
      <c r="AD5034"/>
      <c r="AE5034"/>
    </row>
    <row r="5035" spans="1:31" x14ac:dyDescent="0.25">
      <c r="A5035" s="28" t="s">
        <v>15466</v>
      </c>
      <c r="B5035" s="1"/>
      <c r="F5035" s="224"/>
      <c r="G5035" s="224"/>
      <c r="H5035" s="224"/>
      <c r="I5035" s="224"/>
      <c r="J5035" s="224"/>
      <c r="K5035" s="224"/>
      <c r="L5035" s="224"/>
      <c r="M5035" s="133"/>
      <c r="V5035" s="3" t="s">
        <v>5046</v>
      </c>
      <c r="W5035" s="4">
        <v>8990</v>
      </c>
      <c r="AD5035"/>
      <c r="AE5035"/>
    </row>
    <row r="5036" spans="1:31" x14ac:dyDescent="0.25">
      <c r="A5036" s="28" t="s">
        <v>15467</v>
      </c>
      <c r="B5036" s="1"/>
      <c r="F5036" s="224"/>
      <c r="G5036" s="224"/>
      <c r="H5036" s="224"/>
      <c r="I5036" s="224"/>
      <c r="J5036" s="224"/>
      <c r="K5036" s="224"/>
      <c r="L5036" s="224"/>
      <c r="M5036" s="133"/>
      <c r="V5036" s="3" t="s">
        <v>5047</v>
      </c>
      <c r="W5036" s="4">
        <v>8990</v>
      </c>
      <c r="AD5036"/>
      <c r="AE5036"/>
    </row>
    <row r="5037" spans="1:31" x14ac:dyDescent="0.25">
      <c r="A5037" s="28" t="s">
        <v>15468</v>
      </c>
      <c r="B5037" s="1"/>
      <c r="F5037" s="224"/>
      <c r="G5037" s="224"/>
      <c r="H5037" s="224"/>
      <c r="I5037" s="224"/>
      <c r="J5037" s="224"/>
      <c r="K5037" s="224"/>
      <c r="L5037" s="224"/>
      <c r="M5037" s="133"/>
      <c r="V5037" s="3" t="s">
        <v>5048</v>
      </c>
      <c r="W5037" s="4">
        <v>8999</v>
      </c>
      <c r="AD5037"/>
      <c r="AE5037"/>
    </row>
    <row r="5038" spans="1:31" x14ac:dyDescent="0.25">
      <c r="A5038" s="28" t="s">
        <v>15469</v>
      </c>
      <c r="B5038" s="1"/>
      <c r="F5038" s="224"/>
      <c r="G5038" s="224"/>
      <c r="H5038" s="224"/>
      <c r="I5038" s="224"/>
      <c r="J5038" s="224"/>
      <c r="K5038" s="224"/>
      <c r="L5038" s="224"/>
      <c r="M5038" s="133"/>
      <c r="V5038" s="3" t="s">
        <v>5049</v>
      </c>
      <c r="W5038" s="4">
        <v>8991</v>
      </c>
      <c r="AD5038"/>
      <c r="AE5038"/>
    </row>
    <row r="5039" spans="1:31" x14ac:dyDescent="0.25">
      <c r="A5039" s="28" t="s">
        <v>15470</v>
      </c>
      <c r="B5039" s="1"/>
      <c r="F5039" s="224"/>
      <c r="G5039" s="224"/>
      <c r="H5039" s="224"/>
      <c r="I5039" s="224"/>
      <c r="J5039" s="224"/>
      <c r="K5039" s="224"/>
      <c r="L5039" s="224"/>
      <c r="M5039" s="133"/>
      <c r="V5039" s="3" t="s">
        <v>5050</v>
      </c>
      <c r="W5039" s="4">
        <v>8962</v>
      </c>
      <c r="AD5039"/>
      <c r="AE5039"/>
    </row>
    <row r="5040" spans="1:31" x14ac:dyDescent="0.25">
      <c r="A5040" s="28" t="s">
        <v>15471</v>
      </c>
      <c r="B5040" s="1"/>
      <c r="F5040" s="224"/>
      <c r="G5040" s="224"/>
      <c r="H5040" s="224"/>
      <c r="I5040" s="224"/>
      <c r="J5040" s="224"/>
      <c r="K5040" s="224"/>
      <c r="L5040" s="224"/>
      <c r="M5040" s="133"/>
      <c r="V5040" s="3" t="s">
        <v>5051</v>
      </c>
      <c r="W5040" s="4">
        <v>8950</v>
      </c>
      <c r="AD5040"/>
      <c r="AE5040"/>
    </row>
    <row r="5041" spans="1:31" x14ac:dyDescent="0.25">
      <c r="A5041" s="28" t="s">
        <v>15472</v>
      </c>
      <c r="B5041" s="1"/>
      <c r="F5041" s="224"/>
      <c r="G5041" s="224"/>
      <c r="H5041" s="224"/>
      <c r="I5041" s="224"/>
      <c r="J5041" s="224"/>
      <c r="K5041" s="224"/>
      <c r="L5041" s="224"/>
      <c r="M5041" s="133"/>
      <c r="V5041" s="3" t="s">
        <v>5052</v>
      </c>
      <c r="W5041" s="4">
        <v>9029</v>
      </c>
      <c r="AD5041"/>
      <c r="AE5041"/>
    </row>
    <row r="5042" spans="1:31" x14ac:dyDescent="0.25">
      <c r="A5042" s="28" t="s">
        <v>15473</v>
      </c>
      <c r="B5042" s="1"/>
      <c r="F5042" s="224"/>
      <c r="G5042" s="224"/>
      <c r="H5042" s="224"/>
      <c r="I5042" s="224"/>
      <c r="J5042" s="224"/>
      <c r="K5042" s="224"/>
      <c r="L5042" s="224"/>
      <c r="M5042" s="133"/>
      <c r="V5042" s="3" t="s">
        <v>5053</v>
      </c>
      <c r="W5042" s="4">
        <v>9021</v>
      </c>
      <c r="AD5042"/>
      <c r="AE5042"/>
    </row>
    <row r="5043" spans="1:31" x14ac:dyDescent="0.25">
      <c r="A5043" s="28" t="s">
        <v>15474</v>
      </c>
      <c r="B5043" s="1"/>
      <c r="F5043" s="224"/>
      <c r="G5043" s="224"/>
      <c r="H5043" s="224"/>
      <c r="I5043" s="224"/>
      <c r="J5043" s="224"/>
      <c r="K5043" s="224"/>
      <c r="L5043" s="224"/>
      <c r="M5043" s="133"/>
      <c r="V5043" s="3" t="s">
        <v>5054</v>
      </c>
      <c r="W5043" s="4">
        <v>9021</v>
      </c>
      <c r="AD5043"/>
      <c r="AE5043"/>
    </row>
    <row r="5044" spans="1:31" x14ac:dyDescent="0.25">
      <c r="A5044" s="28" t="s">
        <v>15475</v>
      </c>
      <c r="B5044" s="1"/>
      <c r="F5044" s="224"/>
      <c r="G5044" s="224"/>
      <c r="H5044" s="224"/>
      <c r="I5044" s="224"/>
      <c r="J5044" s="224"/>
      <c r="K5044" s="224"/>
      <c r="L5044" s="224"/>
      <c r="M5044" s="133"/>
      <c r="V5044" s="3" t="s">
        <v>5055</v>
      </c>
      <c r="W5044" s="4">
        <v>8998</v>
      </c>
      <c r="AD5044"/>
      <c r="AE5044"/>
    </row>
    <row r="5045" spans="1:31" x14ac:dyDescent="0.25">
      <c r="A5045" s="28" t="s">
        <v>15476</v>
      </c>
      <c r="B5045" s="1"/>
      <c r="F5045" s="224"/>
      <c r="G5045" s="224"/>
      <c r="H5045" s="224"/>
      <c r="I5045" s="224"/>
      <c r="J5045" s="224"/>
      <c r="K5045" s="224"/>
      <c r="L5045" s="224"/>
      <c r="M5045" s="133"/>
      <c r="V5045" s="3" t="s">
        <v>5056</v>
      </c>
      <c r="W5045" s="4">
        <v>8972</v>
      </c>
      <c r="AD5045"/>
      <c r="AE5045"/>
    </row>
    <row r="5046" spans="1:31" x14ac:dyDescent="0.25">
      <c r="A5046" s="28" t="s">
        <v>15477</v>
      </c>
      <c r="B5046" s="1"/>
      <c r="F5046" s="224"/>
      <c r="G5046" s="224"/>
      <c r="H5046" s="224"/>
      <c r="I5046" s="224"/>
      <c r="J5046" s="224"/>
      <c r="K5046" s="224"/>
      <c r="L5046" s="224"/>
      <c r="M5046" s="133"/>
      <c r="V5046" s="3" t="s">
        <v>5057</v>
      </c>
      <c r="W5046" s="4">
        <v>8974</v>
      </c>
      <c r="AD5046"/>
      <c r="AE5046"/>
    </row>
    <row r="5047" spans="1:31" x14ac:dyDescent="0.25">
      <c r="A5047" s="28" t="s">
        <v>15478</v>
      </c>
      <c r="B5047" s="1"/>
      <c r="F5047" s="224"/>
      <c r="G5047" s="224"/>
      <c r="H5047" s="224"/>
      <c r="I5047" s="224"/>
      <c r="J5047" s="224"/>
      <c r="K5047" s="224"/>
      <c r="L5047" s="224"/>
      <c r="M5047" s="133"/>
      <c r="V5047" s="3" t="s">
        <v>5058</v>
      </c>
      <c r="W5047" s="4">
        <v>9104</v>
      </c>
      <c r="AD5047"/>
      <c r="AE5047"/>
    </row>
    <row r="5048" spans="1:31" x14ac:dyDescent="0.25">
      <c r="A5048" s="28" t="s">
        <v>15479</v>
      </c>
      <c r="B5048" s="1"/>
      <c r="F5048" s="224"/>
      <c r="G5048" s="224"/>
      <c r="H5048" s="224"/>
      <c r="I5048" s="224"/>
      <c r="J5048" s="224"/>
      <c r="K5048" s="224"/>
      <c r="L5048" s="224"/>
      <c r="M5048" s="133"/>
      <c r="V5048" s="3" t="s">
        <v>5059</v>
      </c>
      <c r="W5048" s="4">
        <v>9161</v>
      </c>
      <c r="AD5048"/>
      <c r="AE5048"/>
    </row>
    <row r="5049" spans="1:31" x14ac:dyDescent="0.25">
      <c r="A5049" s="28" t="s">
        <v>15480</v>
      </c>
      <c r="B5049" s="1"/>
      <c r="F5049" s="224"/>
      <c r="G5049" s="224"/>
      <c r="H5049" s="224"/>
      <c r="I5049" s="224"/>
      <c r="J5049" s="224"/>
      <c r="K5049" s="224"/>
      <c r="L5049" s="224"/>
      <c r="M5049" s="133"/>
      <c r="V5049" s="3" t="s">
        <v>5060</v>
      </c>
      <c r="W5049" s="4">
        <v>9134</v>
      </c>
      <c r="AD5049"/>
      <c r="AE5049"/>
    </row>
    <row r="5050" spans="1:31" x14ac:dyDescent="0.25">
      <c r="A5050" s="28" t="s">
        <v>15481</v>
      </c>
      <c r="B5050" s="1"/>
      <c r="F5050" s="224"/>
      <c r="G5050" s="224"/>
      <c r="H5050" s="224"/>
      <c r="I5050" s="224"/>
      <c r="J5050" s="224"/>
      <c r="K5050" s="224"/>
      <c r="L5050" s="224"/>
      <c r="M5050" s="133"/>
      <c r="V5050" s="3" t="s">
        <v>5061</v>
      </c>
      <c r="W5050" s="4">
        <v>9134</v>
      </c>
      <c r="AD5050"/>
      <c r="AE5050"/>
    </row>
    <row r="5051" spans="1:31" x14ac:dyDescent="0.25">
      <c r="A5051" s="28" t="s">
        <v>15482</v>
      </c>
      <c r="B5051" s="1"/>
      <c r="F5051" s="224"/>
      <c r="G5051" s="224"/>
      <c r="H5051" s="224"/>
      <c r="I5051" s="224"/>
      <c r="J5051" s="224"/>
      <c r="K5051" s="224"/>
      <c r="L5051" s="224"/>
      <c r="M5051" s="133"/>
      <c r="V5051" s="3" t="s">
        <v>5062</v>
      </c>
      <c r="W5051" s="4">
        <v>9124</v>
      </c>
      <c r="AD5051"/>
      <c r="AE5051"/>
    </row>
    <row r="5052" spans="1:31" x14ac:dyDescent="0.25">
      <c r="A5052" s="28" t="s">
        <v>15483</v>
      </c>
      <c r="B5052" s="1"/>
      <c r="F5052" s="224"/>
      <c r="G5052" s="224"/>
      <c r="H5052" s="224"/>
      <c r="I5052" s="224"/>
      <c r="J5052" s="224"/>
      <c r="K5052" s="224"/>
      <c r="L5052" s="224"/>
      <c r="M5052" s="133"/>
      <c r="V5052" s="3" t="s">
        <v>5063</v>
      </c>
      <c r="W5052" s="4">
        <v>9178</v>
      </c>
      <c r="AD5052"/>
      <c r="AE5052"/>
    </row>
    <row r="5053" spans="1:31" x14ac:dyDescent="0.25">
      <c r="A5053" s="28" t="s">
        <v>15484</v>
      </c>
      <c r="B5053" s="1"/>
      <c r="F5053" s="224"/>
      <c r="G5053" s="224"/>
      <c r="H5053" s="224"/>
      <c r="I5053" s="224"/>
      <c r="J5053" s="224"/>
      <c r="K5053" s="224"/>
      <c r="L5053" s="224"/>
      <c r="M5053" s="133"/>
      <c r="V5053" s="3" t="s">
        <v>5064</v>
      </c>
      <c r="W5053" s="4">
        <v>9198</v>
      </c>
      <c r="AD5053"/>
      <c r="AE5053"/>
    </row>
    <row r="5054" spans="1:31" x14ac:dyDescent="0.25">
      <c r="A5054" s="28" t="s">
        <v>15485</v>
      </c>
      <c r="B5054" s="1"/>
      <c r="F5054" s="224"/>
      <c r="G5054" s="224"/>
      <c r="H5054" s="224"/>
      <c r="I5054" s="224"/>
      <c r="J5054" s="224"/>
      <c r="K5054" s="224"/>
      <c r="L5054" s="224"/>
      <c r="M5054" s="133"/>
      <c r="V5054" s="3" t="s">
        <v>5065</v>
      </c>
      <c r="W5054" s="4">
        <v>9215</v>
      </c>
      <c r="AD5054"/>
      <c r="AE5054"/>
    </row>
    <row r="5055" spans="1:31" x14ac:dyDescent="0.25">
      <c r="A5055" s="28" t="s">
        <v>15486</v>
      </c>
      <c r="B5055" s="1"/>
      <c r="F5055" s="224"/>
      <c r="G5055" s="224"/>
      <c r="H5055" s="224"/>
      <c r="I5055" s="224"/>
      <c r="J5055" s="224"/>
      <c r="K5055" s="224"/>
      <c r="L5055" s="224"/>
      <c r="M5055" s="133"/>
      <c r="V5055" s="3" t="s">
        <v>5066</v>
      </c>
      <c r="W5055" s="4">
        <v>9274</v>
      </c>
      <c r="AD5055"/>
      <c r="AE5055"/>
    </row>
    <row r="5056" spans="1:31" x14ac:dyDescent="0.25">
      <c r="A5056" s="28" t="s">
        <v>15487</v>
      </c>
      <c r="B5056" s="1"/>
      <c r="F5056" s="224"/>
      <c r="G5056" s="224"/>
      <c r="H5056" s="224"/>
      <c r="I5056" s="224"/>
      <c r="J5056" s="224"/>
      <c r="K5056" s="224"/>
      <c r="L5056" s="224"/>
      <c r="M5056" s="133"/>
      <c r="V5056" s="3" t="s">
        <v>5067</v>
      </c>
      <c r="W5056" s="4">
        <v>9253</v>
      </c>
      <c r="AD5056"/>
      <c r="AE5056"/>
    </row>
    <row r="5057" spans="1:31" x14ac:dyDescent="0.25">
      <c r="A5057" s="28" t="s">
        <v>15488</v>
      </c>
      <c r="B5057" s="1"/>
      <c r="F5057" s="224"/>
      <c r="G5057" s="224"/>
      <c r="H5057" s="224"/>
      <c r="I5057" s="224"/>
      <c r="J5057" s="224"/>
      <c r="K5057" s="224"/>
      <c r="L5057" s="224"/>
      <c r="M5057" s="133"/>
      <c r="V5057" s="3" t="s">
        <v>5068</v>
      </c>
      <c r="W5057" s="4">
        <v>9253</v>
      </c>
      <c r="AD5057"/>
      <c r="AE5057"/>
    </row>
    <row r="5058" spans="1:31" x14ac:dyDescent="0.25">
      <c r="A5058" s="28" t="s">
        <v>15489</v>
      </c>
      <c r="B5058" s="1"/>
      <c r="F5058" s="224"/>
      <c r="G5058" s="224"/>
      <c r="H5058" s="224"/>
      <c r="I5058" s="224"/>
      <c r="J5058" s="224"/>
      <c r="K5058" s="224"/>
      <c r="L5058" s="224"/>
      <c r="M5058" s="133"/>
      <c r="V5058" s="3" t="s">
        <v>5069</v>
      </c>
      <c r="W5058" s="4">
        <v>9224</v>
      </c>
      <c r="AD5058"/>
      <c r="AE5058"/>
    </row>
    <row r="5059" spans="1:31" x14ac:dyDescent="0.25">
      <c r="A5059" s="28" t="s">
        <v>15490</v>
      </c>
      <c r="B5059" s="1"/>
      <c r="F5059" s="224"/>
      <c r="G5059" s="224"/>
      <c r="H5059" s="224"/>
      <c r="I5059" s="224"/>
      <c r="J5059" s="224"/>
      <c r="K5059" s="224"/>
      <c r="L5059" s="224"/>
      <c r="M5059" s="133"/>
      <c r="V5059" s="3" t="s">
        <v>5070</v>
      </c>
      <c r="W5059" s="4">
        <v>9231</v>
      </c>
      <c r="AD5059"/>
      <c r="AE5059"/>
    </row>
    <row r="5060" spans="1:31" x14ac:dyDescent="0.25">
      <c r="A5060" s="28" t="s">
        <v>15491</v>
      </c>
      <c r="B5060" s="1"/>
      <c r="F5060" s="224"/>
      <c r="G5060" s="224"/>
      <c r="H5060" s="224"/>
      <c r="I5060" s="224"/>
      <c r="J5060" s="224"/>
      <c r="K5060" s="224"/>
      <c r="L5060" s="224"/>
      <c r="M5060" s="133"/>
      <c r="V5060" s="3" t="s">
        <v>5071</v>
      </c>
      <c r="W5060" s="4">
        <v>9244</v>
      </c>
      <c r="AD5060"/>
      <c r="AE5060"/>
    </row>
    <row r="5061" spans="1:31" x14ac:dyDescent="0.25">
      <c r="A5061" s="28" t="s">
        <v>15492</v>
      </c>
      <c r="B5061" s="1"/>
      <c r="F5061" s="224"/>
      <c r="G5061" s="224"/>
      <c r="H5061" s="224"/>
      <c r="I5061" s="224"/>
      <c r="J5061" s="224"/>
      <c r="K5061" s="224"/>
      <c r="L5061" s="224"/>
      <c r="M5061" s="133"/>
      <c r="V5061" s="3" t="s">
        <v>5072</v>
      </c>
      <c r="W5061" s="4">
        <v>9279</v>
      </c>
      <c r="AD5061"/>
      <c r="AE5061"/>
    </row>
    <row r="5062" spans="1:31" x14ac:dyDescent="0.25">
      <c r="A5062" s="28" t="s">
        <v>15493</v>
      </c>
      <c r="B5062" s="1"/>
      <c r="F5062" s="224"/>
      <c r="G5062" s="224"/>
      <c r="H5062" s="224"/>
      <c r="I5062" s="224"/>
      <c r="J5062" s="224"/>
      <c r="K5062" s="224"/>
      <c r="L5062" s="224"/>
      <c r="M5062" s="133"/>
      <c r="V5062" s="3" t="s">
        <v>5073</v>
      </c>
      <c r="W5062" s="4">
        <v>9191</v>
      </c>
      <c r="AD5062"/>
      <c r="AE5062"/>
    </row>
    <row r="5063" spans="1:31" x14ac:dyDescent="0.25">
      <c r="A5063" s="28" t="s">
        <v>15494</v>
      </c>
      <c r="B5063" s="1"/>
      <c r="F5063" s="224"/>
      <c r="G5063" s="224"/>
      <c r="H5063" s="224"/>
      <c r="I5063" s="224"/>
      <c r="J5063" s="224"/>
      <c r="K5063" s="224"/>
      <c r="L5063" s="224"/>
      <c r="M5063" s="133"/>
      <c r="V5063" s="3" t="s">
        <v>5074</v>
      </c>
      <c r="W5063" s="4">
        <v>9228</v>
      </c>
      <c r="AD5063"/>
      <c r="AE5063"/>
    </row>
    <row r="5064" spans="1:31" x14ac:dyDescent="0.25">
      <c r="A5064" s="28" t="s">
        <v>15495</v>
      </c>
      <c r="B5064" s="1"/>
      <c r="F5064" s="224"/>
      <c r="G5064" s="224"/>
      <c r="H5064" s="224"/>
      <c r="I5064" s="224"/>
      <c r="J5064" s="224"/>
      <c r="K5064" s="224"/>
      <c r="L5064" s="224"/>
      <c r="M5064" s="133"/>
      <c r="V5064" s="3" t="s">
        <v>5075</v>
      </c>
      <c r="W5064" s="4">
        <v>9228</v>
      </c>
      <c r="AD5064"/>
      <c r="AE5064"/>
    </row>
    <row r="5065" spans="1:31" x14ac:dyDescent="0.25">
      <c r="A5065" s="28" t="s">
        <v>15496</v>
      </c>
      <c r="B5065" s="1"/>
      <c r="F5065" s="224"/>
      <c r="G5065" s="224"/>
      <c r="H5065" s="224"/>
      <c r="I5065" s="224"/>
      <c r="J5065" s="224"/>
      <c r="K5065" s="224"/>
      <c r="L5065" s="224"/>
      <c r="M5065" s="133"/>
      <c r="V5065" s="3" t="s">
        <v>5076</v>
      </c>
      <c r="W5065" s="4">
        <v>9252</v>
      </c>
      <c r="AD5065"/>
      <c r="AE5065"/>
    </row>
    <row r="5066" spans="1:31" x14ac:dyDescent="0.25">
      <c r="A5066" s="28" t="s">
        <v>15497</v>
      </c>
      <c r="B5066" s="1"/>
      <c r="F5066" s="224"/>
      <c r="G5066" s="224"/>
      <c r="H5066" s="224"/>
      <c r="I5066" s="224"/>
      <c r="J5066" s="224"/>
      <c r="K5066" s="224"/>
      <c r="L5066" s="224"/>
      <c r="M5066" s="133"/>
      <c r="V5066" s="3" t="s">
        <v>5077</v>
      </c>
      <c r="W5066" s="4">
        <v>9245</v>
      </c>
      <c r="AD5066"/>
      <c r="AE5066"/>
    </row>
    <row r="5067" spans="1:31" x14ac:dyDescent="0.25">
      <c r="A5067" s="28" t="s">
        <v>15498</v>
      </c>
      <c r="B5067" s="1"/>
      <c r="F5067" s="224"/>
      <c r="G5067" s="224"/>
      <c r="H5067" s="224"/>
      <c r="I5067" s="224"/>
      <c r="J5067" s="224"/>
      <c r="K5067" s="224"/>
      <c r="L5067" s="224"/>
      <c r="M5067" s="133"/>
      <c r="V5067" s="3" t="s">
        <v>5078</v>
      </c>
      <c r="W5067" s="4">
        <v>9270</v>
      </c>
      <c r="AD5067"/>
      <c r="AE5067"/>
    </row>
    <row r="5068" spans="1:31" x14ac:dyDescent="0.25">
      <c r="A5068" s="28" t="s">
        <v>15499</v>
      </c>
      <c r="B5068" s="1"/>
      <c r="F5068" s="224"/>
      <c r="G5068" s="224"/>
      <c r="H5068" s="224"/>
      <c r="I5068" s="224"/>
      <c r="J5068" s="224"/>
      <c r="K5068" s="224"/>
      <c r="L5068" s="224"/>
      <c r="M5068" s="133"/>
      <c r="V5068" s="3" t="s">
        <v>5079</v>
      </c>
      <c r="W5068" s="4">
        <v>9212</v>
      </c>
      <c r="AD5068"/>
      <c r="AE5068"/>
    </row>
    <row r="5069" spans="1:31" x14ac:dyDescent="0.25">
      <c r="A5069" s="28" t="s">
        <v>15500</v>
      </c>
      <c r="B5069" s="1"/>
      <c r="F5069" s="224"/>
      <c r="G5069" s="224"/>
      <c r="H5069" s="224"/>
      <c r="I5069" s="224"/>
      <c r="J5069" s="224"/>
      <c r="K5069" s="224"/>
      <c r="L5069" s="224"/>
      <c r="M5069" s="133"/>
      <c r="V5069" s="3" t="s">
        <v>5080</v>
      </c>
      <c r="W5069" s="4">
        <v>9179</v>
      </c>
      <c r="AD5069"/>
      <c r="AE5069"/>
    </row>
    <row r="5070" spans="1:31" x14ac:dyDescent="0.25">
      <c r="A5070" s="28" t="s">
        <v>15501</v>
      </c>
      <c r="B5070" s="1"/>
      <c r="F5070" s="224"/>
      <c r="G5070" s="224"/>
      <c r="H5070" s="224"/>
      <c r="I5070" s="224"/>
      <c r="J5070" s="224"/>
      <c r="K5070" s="224"/>
      <c r="L5070" s="224"/>
      <c r="M5070" s="133"/>
      <c r="V5070" s="3" t="s">
        <v>5081</v>
      </c>
      <c r="W5070" s="4">
        <v>9196</v>
      </c>
      <c r="AD5070"/>
      <c r="AE5070"/>
    </row>
    <row r="5071" spans="1:31" x14ac:dyDescent="0.25">
      <c r="A5071" s="28" t="s">
        <v>15502</v>
      </c>
      <c r="B5071" s="1"/>
      <c r="F5071" s="224"/>
      <c r="G5071" s="224"/>
      <c r="H5071" s="224"/>
      <c r="I5071" s="224"/>
      <c r="J5071" s="224"/>
      <c r="K5071" s="224"/>
      <c r="L5071" s="224"/>
      <c r="M5071" s="133"/>
      <c r="V5071" s="3" t="s">
        <v>5082</v>
      </c>
      <c r="W5071" s="4">
        <v>9196</v>
      </c>
      <c r="AD5071"/>
      <c r="AE5071"/>
    </row>
    <row r="5072" spans="1:31" x14ac:dyDescent="0.25">
      <c r="A5072" s="28" t="s">
        <v>15503</v>
      </c>
      <c r="B5072" s="1"/>
      <c r="F5072" s="224"/>
      <c r="G5072" s="224"/>
      <c r="H5072" s="224"/>
      <c r="I5072" s="224"/>
      <c r="J5072" s="224"/>
      <c r="K5072" s="224"/>
      <c r="L5072" s="224"/>
      <c r="M5072" s="133"/>
      <c r="V5072" s="3" t="s">
        <v>5083</v>
      </c>
      <c r="W5072" s="4">
        <v>9165</v>
      </c>
      <c r="AD5072"/>
      <c r="AE5072"/>
    </row>
    <row r="5073" spans="1:31" x14ac:dyDescent="0.25">
      <c r="A5073" s="28" t="s">
        <v>15504</v>
      </c>
      <c r="B5073" s="1"/>
      <c r="F5073" s="224"/>
      <c r="G5073" s="224"/>
      <c r="H5073" s="224"/>
      <c r="I5073" s="224"/>
      <c r="J5073" s="224"/>
      <c r="K5073" s="224"/>
      <c r="L5073" s="224"/>
      <c r="M5073" s="133"/>
      <c r="V5073" s="3" t="s">
        <v>5084</v>
      </c>
      <c r="W5073" s="4">
        <v>9187</v>
      </c>
      <c r="AD5073"/>
      <c r="AE5073"/>
    </row>
    <row r="5074" spans="1:31" x14ac:dyDescent="0.25">
      <c r="A5074" s="28" t="s">
        <v>15505</v>
      </c>
      <c r="B5074" s="1"/>
      <c r="F5074" s="224"/>
      <c r="G5074" s="224"/>
      <c r="H5074" s="224"/>
      <c r="I5074" s="224"/>
      <c r="J5074" s="224"/>
      <c r="K5074" s="224"/>
      <c r="L5074" s="224"/>
      <c r="M5074" s="133"/>
      <c r="V5074" s="3" t="s">
        <v>5085</v>
      </c>
      <c r="W5074" s="4">
        <v>9126</v>
      </c>
      <c r="AD5074"/>
      <c r="AE5074"/>
    </row>
    <row r="5075" spans="1:31" x14ac:dyDescent="0.25">
      <c r="A5075" s="28" t="s">
        <v>15506</v>
      </c>
      <c r="B5075" s="1"/>
      <c r="F5075" s="224"/>
      <c r="G5075" s="224"/>
      <c r="H5075" s="224"/>
      <c r="I5075" s="224"/>
      <c r="J5075" s="224"/>
      <c r="K5075" s="224"/>
      <c r="L5075" s="224"/>
      <c r="M5075" s="133"/>
      <c r="V5075" s="3" t="s">
        <v>5086</v>
      </c>
      <c r="W5075" s="4">
        <v>9128</v>
      </c>
      <c r="AD5075"/>
      <c r="AE5075"/>
    </row>
    <row r="5076" spans="1:31" x14ac:dyDescent="0.25">
      <c r="A5076" s="28" t="s">
        <v>15507</v>
      </c>
      <c r="B5076" s="1"/>
      <c r="F5076" s="224"/>
      <c r="G5076" s="224"/>
      <c r="H5076" s="224"/>
      <c r="I5076" s="224"/>
      <c r="J5076" s="224"/>
      <c r="K5076" s="224"/>
      <c r="L5076" s="224"/>
      <c r="M5076" s="133"/>
      <c r="V5076" s="3" t="s">
        <v>5087</v>
      </c>
      <c r="W5076" s="4">
        <v>9127</v>
      </c>
      <c r="AD5076"/>
      <c r="AE5076"/>
    </row>
    <row r="5077" spans="1:31" x14ac:dyDescent="0.25">
      <c r="A5077" s="28" t="s">
        <v>15508</v>
      </c>
      <c r="B5077" s="1"/>
      <c r="F5077" s="224"/>
      <c r="G5077" s="224"/>
      <c r="H5077" s="224"/>
      <c r="I5077" s="224"/>
      <c r="J5077" s="224"/>
      <c r="K5077" s="224"/>
      <c r="L5077" s="224"/>
      <c r="M5077" s="133"/>
      <c r="V5077" s="3" t="s">
        <v>5088</v>
      </c>
      <c r="W5077" s="4">
        <v>9126</v>
      </c>
      <c r="AD5077"/>
      <c r="AE5077"/>
    </row>
    <row r="5078" spans="1:31" x14ac:dyDescent="0.25">
      <c r="A5078" s="28" t="s">
        <v>15509</v>
      </c>
      <c r="B5078" s="1"/>
      <c r="F5078" s="224"/>
      <c r="G5078" s="224"/>
      <c r="H5078" s="224"/>
      <c r="I5078" s="224"/>
      <c r="J5078" s="224"/>
      <c r="K5078" s="224"/>
      <c r="L5078" s="224"/>
      <c r="M5078" s="133"/>
      <c r="V5078" s="3" t="s">
        <v>5089</v>
      </c>
      <c r="W5078" s="4">
        <v>9126</v>
      </c>
      <c r="AD5078"/>
      <c r="AE5078"/>
    </row>
    <row r="5079" spans="1:31" x14ac:dyDescent="0.25">
      <c r="A5079" s="28" t="s">
        <v>15510</v>
      </c>
      <c r="B5079" s="1"/>
      <c r="F5079" s="224"/>
      <c r="G5079" s="224"/>
      <c r="H5079" s="224"/>
      <c r="I5079" s="224"/>
      <c r="J5079" s="224"/>
      <c r="K5079" s="224"/>
      <c r="L5079" s="224"/>
      <c r="M5079" s="133"/>
      <c r="V5079" s="3" t="s">
        <v>5090</v>
      </c>
      <c r="W5079" s="4">
        <v>9138</v>
      </c>
      <c r="AD5079"/>
      <c r="AE5079"/>
    </row>
    <row r="5080" spans="1:31" x14ac:dyDescent="0.25">
      <c r="A5080" s="28" t="s">
        <v>15511</v>
      </c>
      <c r="B5080" s="1"/>
      <c r="F5080" s="224"/>
      <c r="G5080" s="224"/>
      <c r="H5080" s="224"/>
      <c r="I5080" s="224"/>
      <c r="J5080" s="224"/>
      <c r="K5080" s="224"/>
      <c r="L5080" s="224"/>
      <c r="M5080" s="133"/>
      <c r="V5080" s="3" t="s">
        <v>5091</v>
      </c>
      <c r="W5080" s="4">
        <v>9129</v>
      </c>
      <c r="AD5080"/>
      <c r="AE5080"/>
    </row>
    <row r="5081" spans="1:31" x14ac:dyDescent="0.25">
      <c r="A5081" s="28" t="s">
        <v>15512</v>
      </c>
      <c r="B5081" s="1"/>
      <c r="F5081" s="224"/>
      <c r="G5081" s="224"/>
      <c r="H5081" s="224"/>
      <c r="I5081" s="224"/>
      <c r="J5081" s="224"/>
      <c r="K5081" s="224"/>
      <c r="L5081" s="224"/>
      <c r="M5081" s="133"/>
      <c r="V5081" s="3" t="s">
        <v>5092</v>
      </c>
      <c r="W5081" s="4">
        <v>9168</v>
      </c>
      <c r="AD5081"/>
      <c r="AE5081"/>
    </row>
    <row r="5082" spans="1:31" x14ac:dyDescent="0.25">
      <c r="A5082" s="28" t="s">
        <v>15513</v>
      </c>
      <c r="B5082" s="1"/>
      <c r="F5082" s="224"/>
      <c r="G5082" s="224"/>
      <c r="H5082" s="224"/>
      <c r="I5082" s="224"/>
      <c r="J5082" s="224"/>
      <c r="K5082" s="224"/>
      <c r="L5082" s="224"/>
      <c r="M5082" s="133"/>
      <c r="V5082" s="3" t="s">
        <v>5093</v>
      </c>
      <c r="W5082" s="4">
        <v>9238</v>
      </c>
      <c r="AD5082"/>
      <c r="AE5082"/>
    </row>
    <row r="5083" spans="1:31" x14ac:dyDescent="0.25">
      <c r="A5083" s="28" t="s">
        <v>15514</v>
      </c>
      <c r="B5083" s="1"/>
      <c r="F5083" s="224"/>
      <c r="G5083" s="224"/>
      <c r="H5083" s="224"/>
      <c r="I5083" s="224"/>
      <c r="J5083" s="224"/>
      <c r="K5083" s="224"/>
      <c r="L5083" s="224"/>
      <c r="M5083" s="133"/>
      <c r="V5083" s="3" t="s">
        <v>5094</v>
      </c>
      <c r="W5083" s="4">
        <v>9226</v>
      </c>
      <c r="AD5083"/>
      <c r="AE5083"/>
    </row>
    <row r="5084" spans="1:31" x14ac:dyDescent="0.25">
      <c r="A5084" s="28" t="s">
        <v>15515</v>
      </c>
      <c r="B5084" s="1"/>
      <c r="F5084" s="224"/>
      <c r="G5084" s="224"/>
      <c r="H5084" s="224"/>
      <c r="I5084" s="224"/>
      <c r="J5084" s="224"/>
      <c r="K5084" s="224"/>
      <c r="L5084" s="224"/>
      <c r="M5084" s="133"/>
      <c r="V5084" s="3" t="s">
        <v>5095</v>
      </c>
      <c r="W5084" s="4">
        <v>9226</v>
      </c>
      <c r="AD5084"/>
      <c r="AE5084"/>
    </row>
    <row r="5085" spans="1:31" x14ac:dyDescent="0.25">
      <c r="A5085" s="28" t="s">
        <v>15516</v>
      </c>
      <c r="B5085" s="1"/>
      <c r="F5085" s="224"/>
      <c r="G5085" s="224"/>
      <c r="H5085" s="224"/>
      <c r="I5085" s="224"/>
      <c r="J5085" s="224"/>
      <c r="K5085" s="224"/>
      <c r="L5085" s="224"/>
      <c r="M5085" s="133"/>
      <c r="V5085" s="3" t="s">
        <v>5096</v>
      </c>
      <c r="W5085" s="4">
        <v>9226</v>
      </c>
      <c r="AD5085"/>
      <c r="AE5085"/>
    </row>
    <row r="5086" spans="1:31" x14ac:dyDescent="0.25">
      <c r="A5086" s="28" t="s">
        <v>15517</v>
      </c>
      <c r="B5086" s="1"/>
      <c r="F5086" s="224"/>
      <c r="G5086" s="224"/>
      <c r="H5086" s="224"/>
      <c r="I5086" s="224"/>
      <c r="J5086" s="224"/>
      <c r="K5086" s="224"/>
      <c r="L5086" s="224"/>
      <c r="M5086" s="133"/>
      <c r="V5086" s="3" t="s">
        <v>5097</v>
      </c>
      <c r="W5086" s="4">
        <v>9222</v>
      </c>
      <c r="AD5086"/>
      <c r="AE5086"/>
    </row>
    <row r="5087" spans="1:31" x14ac:dyDescent="0.25">
      <c r="A5087" s="28" t="s">
        <v>15518</v>
      </c>
      <c r="B5087" s="1"/>
      <c r="F5087" s="224"/>
      <c r="G5087" s="224"/>
      <c r="H5087" s="224"/>
      <c r="I5087" s="224"/>
      <c r="J5087" s="224"/>
      <c r="K5087" s="224"/>
      <c r="L5087" s="224"/>
      <c r="M5087" s="133"/>
      <c r="V5087" s="3" t="s">
        <v>5098</v>
      </c>
      <c r="W5087" s="4">
        <v>9300</v>
      </c>
      <c r="AD5087"/>
      <c r="AE5087"/>
    </row>
    <row r="5088" spans="1:31" x14ac:dyDescent="0.25">
      <c r="A5088" s="28" t="s">
        <v>15519</v>
      </c>
      <c r="B5088" s="1"/>
      <c r="F5088" s="224"/>
      <c r="G5088" s="224"/>
      <c r="H5088" s="224"/>
      <c r="I5088" s="224"/>
      <c r="J5088" s="224"/>
      <c r="K5088" s="224"/>
      <c r="L5088" s="224"/>
      <c r="M5088" s="133"/>
      <c r="V5088" s="3" t="s">
        <v>5099</v>
      </c>
      <c r="W5088" s="4">
        <v>9274</v>
      </c>
      <c r="AD5088"/>
      <c r="AE5088"/>
    </row>
    <row r="5089" spans="1:31" x14ac:dyDescent="0.25">
      <c r="A5089" s="28" t="s">
        <v>15520</v>
      </c>
      <c r="B5089" s="1"/>
      <c r="F5089" s="224"/>
      <c r="G5089" s="224"/>
      <c r="H5089" s="224"/>
      <c r="I5089" s="224"/>
      <c r="J5089" s="224"/>
      <c r="K5089" s="224"/>
      <c r="L5089" s="224"/>
      <c r="M5089" s="133"/>
      <c r="V5089" s="3" t="s">
        <v>5100</v>
      </c>
      <c r="W5089" s="4">
        <v>9270</v>
      </c>
      <c r="AD5089"/>
      <c r="AE5089"/>
    </row>
    <row r="5090" spans="1:31" x14ac:dyDescent="0.25">
      <c r="A5090" s="28" t="s">
        <v>15521</v>
      </c>
      <c r="B5090" s="1"/>
      <c r="F5090" s="224"/>
      <c r="G5090" s="224"/>
      <c r="H5090" s="224"/>
      <c r="I5090" s="224"/>
      <c r="J5090" s="224"/>
      <c r="K5090" s="224"/>
      <c r="L5090" s="224"/>
      <c r="M5090" s="133"/>
      <c r="V5090" s="3" t="s">
        <v>5101</v>
      </c>
      <c r="W5090" s="4">
        <v>9065</v>
      </c>
      <c r="AD5090"/>
      <c r="AE5090"/>
    </row>
    <row r="5091" spans="1:31" x14ac:dyDescent="0.25">
      <c r="A5091" s="28" t="s">
        <v>15522</v>
      </c>
      <c r="B5091" s="1"/>
      <c r="F5091" s="224"/>
      <c r="G5091" s="224"/>
      <c r="H5091" s="224"/>
      <c r="I5091" s="224"/>
      <c r="J5091" s="224"/>
      <c r="K5091" s="224"/>
      <c r="L5091" s="224"/>
      <c r="M5091" s="133"/>
      <c r="V5091" s="3" t="s">
        <v>5102</v>
      </c>
      <c r="W5091" s="4">
        <v>9065</v>
      </c>
      <c r="AD5091"/>
      <c r="AE5091"/>
    </row>
    <row r="5092" spans="1:31" x14ac:dyDescent="0.25">
      <c r="A5092" s="28" t="s">
        <v>15523</v>
      </c>
      <c r="B5092" s="1"/>
      <c r="F5092" s="224"/>
      <c r="G5092" s="224"/>
      <c r="H5092" s="224"/>
      <c r="I5092" s="224"/>
      <c r="J5092" s="224"/>
      <c r="K5092" s="224"/>
      <c r="L5092" s="224"/>
      <c r="M5092" s="133"/>
      <c r="V5092" s="3" t="s">
        <v>5103</v>
      </c>
      <c r="W5092" s="4">
        <v>9145</v>
      </c>
      <c r="AD5092"/>
      <c r="AE5092"/>
    </row>
    <row r="5093" spans="1:31" x14ac:dyDescent="0.25">
      <c r="A5093" s="28" t="s">
        <v>15524</v>
      </c>
      <c r="B5093" s="1"/>
      <c r="F5093" s="224"/>
      <c r="G5093" s="224"/>
      <c r="H5093" s="224"/>
      <c r="I5093" s="224"/>
      <c r="J5093" s="224"/>
      <c r="K5093" s="224"/>
      <c r="L5093" s="224"/>
      <c r="M5093" s="133"/>
      <c r="V5093" s="3" t="s">
        <v>5104</v>
      </c>
      <c r="W5093" s="4">
        <v>9136</v>
      </c>
      <c r="AD5093"/>
      <c r="AE5093"/>
    </row>
    <row r="5094" spans="1:31" x14ac:dyDescent="0.25">
      <c r="A5094" s="28" t="s">
        <v>15525</v>
      </c>
      <c r="B5094" s="1"/>
      <c r="F5094" s="224"/>
      <c r="G5094" s="224"/>
      <c r="H5094" s="224"/>
      <c r="I5094" s="224"/>
      <c r="J5094" s="224"/>
      <c r="K5094" s="224"/>
      <c r="L5094" s="224"/>
      <c r="M5094" s="133"/>
      <c r="V5094" s="3" t="s">
        <v>5105</v>
      </c>
      <c r="W5094" s="4">
        <v>9264</v>
      </c>
      <c r="AD5094"/>
      <c r="AE5094"/>
    </row>
    <row r="5095" spans="1:31" x14ac:dyDescent="0.25">
      <c r="A5095" s="28" t="s">
        <v>15526</v>
      </c>
      <c r="B5095" s="1"/>
      <c r="F5095" s="224"/>
      <c r="G5095" s="224"/>
      <c r="H5095" s="224"/>
      <c r="I5095" s="224"/>
      <c r="J5095" s="224"/>
      <c r="K5095" s="224"/>
      <c r="L5095" s="224"/>
      <c r="M5095" s="133"/>
      <c r="V5095" s="3" t="s">
        <v>5106</v>
      </c>
      <c r="W5095" s="4">
        <v>9274</v>
      </c>
      <c r="AD5095"/>
      <c r="AE5095"/>
    </row>
    <row r="5096" spans="1:31" x14ac:dyDescent="0.25">
      <c r="A5096" s="28" t="s">
        <v>15527</v>
      </c>
      <c r="B5096" s="1"/>
      <c r="F5096" s="224"/>
      <c r="G5096" s="224"/>
      <c r="H5096" s="224"/>
      <c r="I5096" s="224"/>
      <c r="J5096" s="224"/>
      <c r="K5096" s="224"/>
      <c r="L5096" s="224"/>
      <c r="M5096" s="133"/>
      <c r="V5096" s="3" t="s">
        <v>5107</v>
      </c>
      <c r="W5096" s="4">
        <v>9308</v>
      </c>
      <c r="AD5096"/>
      <c r="AE5096"/>
    </row>
    <row r="5097" spans="1:31" x14ac:dyDescent="0.25">
      <c r="A5097" s="28" t="s">
        <v>15528</v>
      </c>
      <c r="B5097" s="1"/>
      <c r="F5097" s="224"/>
      <c r="G5097" s="224"/>
      <c r="H5097" s="224"/>
      <c r="I5097" s="224"/>
      <c r="J5097" s="224"/>
      <c r="K5097" s="224"/>
      <c r="L5097" s="224"/>
      <c r="M5097" s="133"/>
      <c r="V5097" s="3" t="s">
        <v>5108</v>
      </c>
      <c r="W5097" s="4">
        <v>9342</v>
      </c>
      <c r="AD5097"/>
      <c r="AE5097"/>
    </row>
    <row r="5098" spans="1:31" x14ac:dyDescent="0.25">
      <c r="A5098" s="28" t="s">
        <v>15529</v>
      </c>
      <c r="B5098" s="1"/>
      <c r="F5098" s="224"/>
      <c r="G5098" s="224"/>
      <c r="H5098" s="224"/>
      <c r="I5098" s="224"/>
      <c r="J5098" s="224"/>
      <c r="K5098" s="224"/>
      <c r="L5098" s="224"/>
      <c r="M5098" s="133"/>
      <c r="V5098" s="3" t="s">
        <v>5109</v>
      </c>
      <c r="W5098" s="4">
        <v>9320</v>
      </c>
      <c r="AD5098"/>
      <c r="AE5098"/>
    </row>
    <row r="5099" spans="1:31" x14ac:dyDescent="0.25">
      <c r="A5099" s="28" t="s">
        <v>15530</v>
      </c>
      <c r="B5099" s="1"/>
      <c r="F5099" s="224"/>
      <c r="G5099" s="224"/>
      <c r="H5099" s="224"/>
      <c r="I5099" s="224"/>
      <c r="J5099" s="224"/>
      <c r="K5099" s="224"/>
      <c r="L5099" s="224"/>
      <c r="M5099" s="133"/>
      <c r="V5099" s="3" t="s">
        <v>5110</v>
      </c>
      <c r="W5099" s="4">
        <v>9320</v>
      </c>
      <c r="AD5099"/>
      <c r="AE5099"/>
    </row>
    <row r="5100" spans="1:31" x14ac:dyDescent="0.25">
      <c r="A5100" s="28" t="s">
        <v>15531</v>
      </c>
      <c r="B5100" s="1"/>
      <c r="F5100" s="224"/>
      <c r="G5100" s="224"/>
      <c r="H5100" s="224"/>
      <c r="I5100" s="224"/>
      <c r="J5100" s="224"/>
      <c r="K5100" s="224"/>
      <c r="L5100" s="224"/>
      <c r="M5100" s="133"/>
      <c r="V5100" s="3" t="s">
        <v>5111</v>
      </c>
      <c r="W5100" s="4">
        <v>9293</v>
      </c>
      <c r="AD5100"/>
      <c r="AE5100"/>
    </row>
    <row r="5101" spans="1:31" x14ac:dyDescent="0.25">
      <c r="A5101" s="28" t="s">
        <v>15532</v>
      </c>
      <c r="B5101" s="1"/>
      <c r="F5101" s="224"/>
      <c r="G5101" s="224"/>
      <c r="H5101" s="224"/>
      <c r="I5101" s="224"/>
      <c r="J5101" s="224"/>
      <c r="K5101" s="224"/>
      <c r="L5101" s="224"/>
      <c r="M5101" s="133"/>
      <c r="V5101" s="3" t="s">
        <v>5112</v>
      </c>
      <c r="W5101" s="4">
        <v>9295</v>
      </c>
      <c r="AD5101"/>
      <c r="AE5101"/>
    </row>
    <row r="5102" spans="1:31" x14ac:dyDescent="0.25">
      <c r="A5102" s="28" t="s">
        <v>15533</v>
      </c>
      <c r="B5102" s="1"/>
      <c r="F5102" s="224"/>
      <c r="G5102" s="224"/>
      <c r="H5102" s="224"/>
      <c r="I5102" s="224"/>
      <c r="J5102" s="224"/>
      <c r="K5102" s="224"/>
      <c r="L5102" s="224"/>
      <c r="M5102" s="133"/>
      <c r="V5102" s="3" t="s">
        <v>5113</v>
      </c>
      <c r="W5102" s="4">
        <v>9288</v>
      </c>
      <c r="AD5102"/>
      <c r="AE5102"/>
    </row>
    <row r="5103" spans="1:31" x14ac:dyDescent="0.25">
      <c r="A5103" s="28" t="s">
        <v>15534</v>
      </c>
      <c r="B5103" s="1"/>
      <c r="F5103" s="224"/>
      <c r="G5103" s="224"/>
      <c r="H5103" s="224"/>
      <c r="I5103" s="224"/>
      <c r="J5103" s="224"/>
      <c r="K5103" s="224"/>
      <c r="L5103" s="224"/>
      <c r="M5103" s="133"/>
      <c r="V5103" s="3" t="s">
        <v>5114</v>
      </c>
      <c r="W5103" s="4">
        <v>9300</v>
      </c>
      <c r="AD5103"/>
      <c r="AE5103"/>
    </row>
    <row r="5104" spans="1:31" x14ac:dyDescent="0.25">
      <c r="A5104" s="28" t="s">
        <v>15535</v>
      </c>
      <c r="B5104" s="1"/>
      <c r="F5104" s="224"/>
      <c r="G5104" s="224"/>
      <c r="H5104" s="224"/>
      <c r="I5104" s="224"/>
      <c r="J5104" s="224"/>
      <c r="K5104" s="224"/>
      <c r="L5104" s="224"/>
      <c r="M5104" s="133"/>
      <c r="V5104" s="3" t="s">
        <v>5115</v>
      </c>
      <c r="W5104" s="4">
        <v>9233</v>
      </c>
      <c r="AD5104"/>
      <c r="AE5104"/>
    </row>
    <row r="5105" spans="1:31" x14ac:dyDescent="0.25">
      <c r="A5105" s="28" t="s">
        <v>15536</v>
      </c>
      <c r="B5105" s="1"/>
      <c r="F5105" s="224"/>
      <c r="G5105" s="224"/>
      <c r="H5105" s="224"/>
      <c r="I5105" s="224"/>
      <c r="J5105" s="224"/>
      <c r="K5105" s="224"/>
      <c r="L5105" s="224"/>
      <c r="M5105" s="133"/>
      <c r="V5105" s="3" t="s">
        <v>5116</v>
      </c>
      <c r="W5105" s="4">
        <v>9242</v>
      </c>
      <c r="AD5105"/>
      <c r="AE5105"/>
    </row>
    <row r="5106" spans="1:31" x14ac:dyDescent="0.25">
      <c r="A5106" s="28" t="s">
        <v>15537</v>
      </c>
      <c r="B5106" s="1"/>
      <c r="F5106" s="224"/>
      <c r="G5106" s="224"/>
      <c r="H5106" s="224"/>
      <c r="I5106" s="224"/>
      <c r="J5106" s="224"/>
      <c r="K5106" s="224"/>
      <c r="L5106" s="224"/>
      <c r="M5106" s="133"/>
      <c r="V5106" s="3" t="s">
        <v>5117</v>
      </c>
      <c r="W5106" s="4">
        <v>9242</v>
      </c>
      <c r="AD5106"/>
      <c r="AE5106"/>
    </row>
    <row r="5107" spans="1:31" x14ac:dyDescent="0.25">
      <c r="A5107" s="28" t="s">
        <v>15538</v>
      </c>
      <c r="B5107" s="1"/>
      <c r="F5107" s="224"/>
      <c r="G5107" s="224"/>
      <c r="H5107" s="224"/>
      <c r="I5107" s="224"/>
      <c r="J5107" s="224"/>
      <c r="K5107" s="224"/>
      <c r="L5107" s="224"/>
      <c r="M5107" s="133"/>
      <c r="V5107" s="3" t="s">
        <v>5118</v>
      </c>
      <c r="W5107" s="4">
        <v>9290</v>
      </c>
      <c r="AD5107"/>
      <c r="AE5107"/>
    </row>
    <row r="5108" spans="1:31" x14ac:dyDescent="0.25">
      <c r="A5108" s="28" t="s">
        <v>15539</v>
      </c>
      <c r="B5108" s="1"/>
      <c r="F5108" s="224"/>
      <c r="G5108" s="224"/>
      <c r="H5108" s="224"/>
      <c r="I5108" s="224"/>
      <c r="J5108" s="224"/>
      <c r="K5108" s="224"/>
      <c r="L5108" s="224"/>
      <c r="M5108" s="133"/>
      <c r="V5108" s="3" t="s">
        <v>5119</v>
      </c>
      <c r="W5108" s="4">
        <v>9250</v>
      </c>
      <c r="AD5108"/>
      <c r="AE5108"/>
    </row>
    <row r="5109" spans="1:31" x14ac:dyDescent="0.25">
      <c r="A5109" s="28" t="s">
        <v>15540</v>
      </c>
      <c r="B5109" s="1"/>
      <c r="F5109" s="224"/>
      <c r="G5109" s="224"/>
      <c r="H5109" s="224"/>
      <c r="I5109" s="224"/>
      <c r="J5109" s="224"/>
      <c r="K5109" s="224"/>
      <c r="L5109" s="224"/>
      <c r="M5109" s="133"/>
      <c r="V5109" s="3" t="s">
        <v>5120</v>
      </c>
      <c r="W5109" s="4">
        <v>9239</v>
      </c>
      <c r="AD5109"/>
      <c r="AE5109"/>
    </row>
    <row r="5110" spans="1:31" x14ac:dyDescent="0.25">
      <c r="A5110" s="28" t="s">
        <v>15541</v>
      </c>
      <c r="B5110" s="1"/>
      <c r="F5110" s="224"/>
      <c r="G5110" s="224"/>
      <c r="H5110" s="224"/>
      <c r="I5110" s="224"/>
      <c r="J5110" s="224"/>
      <c r="K5110" s="224"/>
      <c r="L5110" s="224"/>
      <c r="M5110" s="133"/>
      <c r="V5110" s="3" t="s">
        <v>5121</v>
      </c>
      <c r="W5110" s="4">
        <v>9217</v>
      </c>
      <c r="AD5110"/>
      <c r="AE5110"/>
    </row>
    <row r="5111" spans="1:31" x14ac:dyDescent="0.25">
      <c r="A5111" s="28" t="s">
        <v>15542</v>
      </c>
      <c r="B5111" s="1"/>
      <c r="F5111" s="224"/>
      <c r="G5111" s="224"/>
      <c r="H5111" s="224"/>
      <c r="I5111" s="224"/>
      <c r="J5111" s="224"/>
      <c r="K5111" s="224"/>
      <c r="L5111" s="224"/>
      <c r="M5111" s="133"/>
      <c r="V5111" s="3" t="s">
        <v>5122</v>
      </c>
      <c r="W5111" s="4">
        <v>9143</v>
      </c>
      <c r="AD5111"/>
      <c r="AE5111"/>
    </row>
    <row r="5112" spans="1:31" x14ac:dyDescent="0.25">
      <c r="A5112" s="28" t="s">
        <v>15543</v>
      </c>
      <c r="B5112" s="1"/>
      <c r="F5112" s="224"/>
      <c r="G5112" s="224"/>
      <c r="H5112" s="224"/>
      <c r="I5112" s="224"/>
      <c r="J5112" s="224"/>
      <c r="K5112" s="224"/>
      <c r="L5112" s="224"/>
      <c r="M5112" s="133"/>
      <c r="V5112" s="3" t="s">
        <v>5123</v>
      </c>
      <c r="W5112" s="4">
        <v>9162</v>
      </c>
      <c r="AD5112"/>
      <c r="AE5112"/>
    </row>
    <row r="5113" spans="1:31" x14ac:dyDescent="0.25">
      <c r="A5113" s="28" t="s">
        <v>15544</v>
      </c>
      <c r="B5113" s="1"/>
      <c r="F5113" s="224"/>
      <c r="G5113" s="224"/>
      <c r="H5113" s="224"/>
      <c r="I5113" s="224"/>
      <c r="J5113" s="224"/>
      <c r="K5113" s="224"/>
      <c r="L5113" s="224"/>
      <c r="M5113" s="133"/>
      <c r="V5113" s="3" t="s">
        <v>5124</v>
      </c>
      <c r="W5113" s="4">
        <v>9162</v>
      </c>
      <c r="AD5113"/>
      <c r="AE5113"/>
    </row>
    <row r="5114" spans="1:31" x14ac:dyDescent="0.25">
      <c r="A5114" s="28" t="s">
        <v>15545</v>
      </c>
      <c r="B5114" s="1"/>
      <c r="F5114" s="224"/>
      <c r="G5114" s="224"/>
      <c r="H5114" s="224"/>
      <c r="I5114" s="224"/>
      <c r="J5114" s="224"/>
      <c r="K5114" s="224"/>
      <c r="L5114" s="224"/>
      <c r="M5114" s="133"/>
      <c r="V5114" s="3" t="s">
        <v>5125</v>
      </c>
      <c r="W5114" s="4">
        <v>9148</v>
      </c>
      <c r="AD5114"/>
      <c r="AE5114"/>
    </row>
    <row r="5115" spans="1:31" x14ac:dyDescent="0.25">
      <c r="A5115" s="28" t="s">
        <v>15546</v>
      </c>
      <c r="B5115" s="1"/>
      <c r="F5115" s="224"/>
      <c r="G5115" s="224"/>
      <c r="H5115" s="224"/>
      <c r="I5115" s="224"/>
      <c r="J5115" s="224"/>
      <c r="K5115" s="224"/>
      <c r="L5115" s="224"/>
      <c r="M5115" s="133"/>
      <c r="V5115" s="3" t="s">
        <v>5126</v>
      </c>
      <c r="W5115" s="4">
        <v>9177</v>
      </c>
      <c r="AD5115"/>
      <c r="AE5115"/>
    </row>
    <row r="5116" spans="1:31" x14ac:dyDescent="0.25">
      <c r="A5116" s="28" t="s">
        <v>15547</v>
      </c>
      <c r="B5116" s="1"/>
      <c r="F5116" s="224"/>
      <c r="G5116" s="224"/>
      <c r="H5116" s="224"/>
      <c r="I5116" s="224"/>
      <c r="L5116" s="224"/>
      <c r="M5116" s="224"/>
      <c r="V5116" s="3" t="s">
        <v>5127</v>
      </c>
      <c r="W5116" s="4">
        <v>9164</v>
      </c>
      <c r="AD5116"/>
      <c r="AE5116"/>
    </row>
    <row r="5117" spans="1:31" x14ac:dyDescent="0.25">
      <c r="A5117" s="28" t="s">
        <v>15548</v>
      </c>
      <c r="B5117" s="1"/>
      <c r="F5117" s="224"/>
      <c r="G5117" s="224"/>
      <c r="H5117" s="224"/>
      <c r="L5117" s="224"/>
      <c r="M5117" s="224"/>
      <c r="X5117" s="3" t="s">
        <v>5128</v>
      </c>
      <c r="Y5117" s="4">
        <v>9130</v>
      </c>
      <c r="AD5117" s="224"/>
      <c r="AE5117" s="133"/>
    </row>
    <row r="5118" spans="1:31" x14ac:dyDescent="0.25">
      <c r="A5118" s="28" t="s">
        <v>15549</v>
      </c>
      <c r="B5118" s="1"/>
      <c r="F5118" s="224"/>
      <c r="G5118" s="224"/>
      <c r="H5118" s="224"/>
      <c r="L5118" s="224"/>
      <c r="M5118" s="224"/>
      <c r="X5118" s="3" t="s">
        <v>5129</v>
      </c>
      <c r="Y5118" s="4">
        <v>9178</v>
      </c>
      <c r="AD5118" s="224"/>
      <c r="AE5118" s="133"/>
    </row>
    <row r="5119" spans="1:31" x14ac:dyDescent="0.25">
      <c r="A5119" s="28" t="s">
        <v>15550</v>
      </c>
      <c r="B5119" s="1"/>
      <c r="F5119" s="224"/>
      <c r="G5119" s="224"/>
      <c r="H5119" s="224"/>
      <c r="L5119" s="224"/>
      <c r="M5119" s="224"/>
      <c r="X5119" s="3" t="s">
        <v>5130</v>
      </c>
      <c r="Y5119" s="4">
        <v>9150</v>
      </c>
      <c r="AD5119" s="224"/>
      <c r="AE5119" s="133"/>
    </row>
    <row r="5120" spans="1:31" x14ac:dyDescent="0.25">
      <c r="A5120" s="28" t="s">
        <v>15551</v>
      </c>
      <c r="B5120" s="1"/>
      <c r="F5120" s="224"/>
      <c r="G5120" s="224"/>
      <c r="H5120" s="224"/>
      <c r="L5120" s="224"/>
      <c r="M5120" s="224"/>
      <c r="X5120" s="3" t="s">
        <v>5131</v>
      </c>
      <c r="Y5120" s="4">
        <v>9205</v>
      </c>
      <c r="AD5120" s="224"/>
      <c r="AE5120" s="133"/>
    </row>
    <row r="5121" spans="1:31" x14ac:dyDescent="0.25">
      <c r="A5121" s="28" t="s">
        <v>15552</v>
      </c>
      <c r="B5121" s="1"/>
      <c r="F5121" s="224"/>
      <c r="G5121" s="224"/>
      <c r="H5121" s="224"/>
      <c r="L5121" s="224"/>
      <c r="M5121" s="224"/>
      <c r="X5121" s="3" t="s">
        <v>5132</v>
      </c>
      <c r="Y5121" s="4">
        <v>9229</v>
      </c>
      <c r="AD5121" s="224"/>
      <c r="AE5121" s="133"/>
    </row>
    <row r="5122" spans="1:31" x14ac:dyDescent="0.25">
      <c r="A5122" s="28" t="s">
        <v>15553</v>
      </c>
      <c r="B5122" s="1"/>
      <c r="F5122" s="224"/>
      <c r="G5122" s="224"/>
      <c r="H5122" s="224"/>
      <c r="L5122" s="224"/>
      <c r="M5122" s="224"/>
      <c r="X5122" s="3" t="s">
        <v>5133</v>
      </c>
      <c r="Y5122" s="4">
        <v>9192</v>
      </c>
      <c r="AD5122" s="224"/>
      <c r="AE5122" s="133"/>
    </row>
    <row r="5123" spans="1:31" x14ac:dyDescent="0.25">
      <c r="A5123" s="28" t="s">
        <v>15554</v>
      </c>
      <c r="B5123" s="1"/>
      <c r="F5123" s="224"/>
      <c r="G5123" s="224"/>
      <c r="H5123" s="224"/>
      <c r="L5123" s="224"/>
      <c r="M5123" s="224"/>
      <c r="X5123" s="3" t="s">
        <v>5134</v>
      </c>
      <c r="Y5123" s="4">
        <v>9219</v>
      </c>
      <c r="AD5123" s="224"/>
      <c r="AE5123" s="133"/>
    </row>
    <row r="5124" spans="1:31" x14ac:dyDescent="0.25">
      <c r="A5124" s="28" t="s">
        <v>15555</v>
      </c>
      <c r="B5124" s="1"/>
      <c r="F5124" s="224"/>
      <c r="G5124" s="224"/>
      <c r="H5124" s="224"/>
      <c r="L5124" s="224"/>
      <c r="M5124" s="224"/>
      <c r="X5124" s="3" t="s">
        <v>5135</v>
      </c>
      <c r="Y5124" s="4">
        <v>9212</v>
      </c>
      <c r="AD5124" s="224"/>
      <c r="AE5124" s="133"/>
    </row>
    <row r="5125" spans="1:31" x14ac:dyDescent="0.25">
      <c r="A5125" s="28" t="s">
        <v>15556</v>
      </c>
      <c r="B5125" s="1"/>
      <c r="F5125" s="224"/>
      <c r="G5125" s="224"/>
      <c r="H5125" s="224"/>
      <c r="L5125" s="224"/>
      <c r="M5125" s="224"/>
      <c r="X5125" s="3" t="s">
        <v>5136</v>
      </c>
      <c r="Y5125" s="4">
        <v>9077</v>
      </c>
      <c r="AD5125" s="224"/>
      <c r="AE5125" s="133"/>
    </row>
    <row r="5126" spans="1:31" x14ac:dyDescent="0.25">
      <c r="A5126" s="28" t="s">
        <v>15557</v>
      </c>
      <c r="B5126" s="1"/>
      <c r="F5126" s="224"/>
      <c r="G5126" s="224"/>
      <c r="H5126" s="224"/>
      <c r="L5126" s="224"/>
      <c r="M5126" s="224"/>
      <c r="X5126" s="3" t="s">
        <v>5137</v>
      </c>
      <c r="Y5126" s="4">
        <v>9112</v>
      </c>
      <c r="AD5126" s="224"/>
      <c r="AE5126" s="133"/>
    </row>
    <row r="5127" spans="1:31" x14ac:dyDescent="0.25">
      <c r="A5127" s="28" t="s">
        <v>15558</v>
      </c>
      <c r="B5127" s="1"/>
      <c r="F5127" s="224"/>
      <c r="G5127" s="224"/>
      <c r="H5127" s="224"/>
      <c r="L5127" s="224"/>
      <c r="M5127" s="224"/>
      <c r="X5127" s="3" t="s">
        <v>5138</v>
      </c>
      <c r="Y5127" s="4">
        <v>9112</v>
      </c>
      <c r="AD5127" s="224"/>
      <c r="AE5127" s="133"/>
    </row>
    <row r="5128" spans="1:31" x14ac:dyDescent="0.25">
      <c r="A5128" s="28" t="s">
        <v>15559</v>
      </c>
      <c r="B5128" s="1"/>
      <c r="F5128" s="224"/>
      <c r="G5128" s="224"/>
      <c r="H5128" s="224"/>
      <c r="L5128" s="224"/>
      <c r="M5128" s="224"/>
      <c r="X5128" s="3" t="s">
        <v>5139</v>
      </c>
      <c r="Y5128" s="4">
        <v>9152</v>
      </c>
      <c r="AD5128" s="224"/>
      <c r="AE5128" s="133"/>
    </row>
    <row r="5129" spans="1:31" x14ac:dyDescent="0.25">
      <c r="A5129" s="28" t="s">
        <v>15560</v>
      </c>
      <c r="B5129" s="1"/>
      <c r="F5129" s="224"/>
      <c r="G5129" s="224"/>
      <c r="H5129" s="224"/>
      <c r="L5129" s="224"/>
      <c r="M5129" s="224"/>
      <c r="X5129" s="3" t="s">
        <v>5140</v>
      </c>
      <c r="Y5129" s="4">
        <v>9084</v>
      </c>
      <c r="AD5129" s="224"/>
      <c r="AE5129" s="133"/>
    </row>
    <row r="5130" spans="1:31" x14ac:dyDescent="0.25">
      <c r="A5130" s="28" t="s">
        <v>15561</v>
      </c>
      <c r="B5130" s="1"/>
      <c r="F5130" s="224"/>
      <c r="G5130" s="224"/>
      <c r="H5130" s="224"/>
      <c r="L5130" s="224"/>
      <c r="M5130" s="224"/>
      <c r="X5130" s="3" t="s">
        <v>5141</v>
      </c>
      <c r="Y5130" s="4">
        <v>9167</v>
      </c>
      <c r="AD5130" s="224"/>
      <c r="AE5130" s="133"/>
    </row>
    <row r="5131" spans="1:31" x14ac:dyDescent="0.25">
      <c r="A5131" s="28" t="s">
        <v>15562</v>
      </c>
      <c r="B5131" s="1"/>
      <c r="F5131" s="224"/>
      <c r="G5131" s="224"/>
      <c r="H5131" s="224"/>
      <c r="L5131" s="224"/>
      <c r="M5131" s="224"/>
      <c r="X5131" s="3" t="s">
        <v>5142</v>
      </c>
      <c r="Y5131" s="4">
        <v>9156</v>
      </c>
      <c r="AD5131" s="224"/>
      <c r="AE5131" s="133"/>
    </row>
    <row r="5132" spans="1:31" x14ac:dyDescent="0.25">
      <c r="A5132" s="28" t="s">
        <v>15563</v>
      </c>
      <c r="B5132" s="1"/>
      <c r="F5132" s="224"/>
      <c r="G5132" s="224"/>
      <c r="H5132" s="224"/>
      <c r="L5132" s="224"/>
      <c r="M5132" s="224"/>
      <c r="X5132" s="3" t="s">
        <v>5143</v>
      </c>
      <c r="Y5132" s="4">
        <v>9162</v>
      </c>
      <c r="AD5132" s="224"/>
      <c r="AE5132" s="133"/>
    </row>
    <row r="5133" spans="1:31" x14ac:dyDescent="0.25">
      <c r="A5133" s="28" t="s">
        <v>15564</v>
      </c>
      <c r="B5133" s="1"/>
      <c r="F5133" s="224"/>
      <c r="G5133" s="224"/>
      <c r="H5133" s="224"/>
      <c r="L5133" s="224"/>
      <c r="M5133" s="224"/>
      <c r="X5133" s="3" t="s">
        <v>5144</v>
      </c>
      <c r="Y5133" s="4">
        <v>9160</v>
      </c>
      <c r="AD5133" s="224"/>
      <c r="AE5133" s="133"/>
    </row>
    <row r="5134" spans="1:31" x14ac:dyDescent="0.25">
      <c r="A5134" s="28" t="s">
        <v>15565</v>
      </c>
      <c r="B5134" s="1"/>
      <c r="F5134" s="224"/>
      <c r="G5134" s="224"/>
      <c r="H5134" s="224"/>
      <c r="L5134" s="224"/>
      <c r="M5134" s="224"/>
      <c r="X5134" s="3" t="s">
        <v>5145</v>
      </c>
      <c r="Y5134" s="4">
        <v>9160</v>
      </c>
      <c r="AD5134" s="224"/>
      <c r="AE5134" s="133"/>
    </row>
    <row r="5135" spans="1:31" x14ac:dyDescent="0.25">
      <c r="A5135" s="28" t="s">
        <v>15566</v>
      </c>
      <c r="B5135" s="1"/>
      <c r="F5135" s="224"/>
      <c r="G5135" s="224"/>
      <c r="H5135" s="224"/>
      <c r="L5135" s="224"/>
      <c r="M5135" s="224"/>
      <c r="X5135" s="3" t="s">
        <v>5146</v>
      </c>
      <c r="Y5135" s="4">
        <v>9146</v>
      </c>
      <c r="AD5135" s="224"/>
      <c r="AE5135" s="133"/>
    </row>
    <row r="5136" spans="1:31" x14ac:dyDescent="0.25">
      <c r="A5136" s="28" t="s">
        <v>15567</v>
      </c>
      <c r="B5136" s="1"/>
      <c r="F5136" s="224"/>
      <c r="G5136" s="224"/>
      <c r="H5136" s="224"/>
      <c r="L5136" s="224"/>
      <c r="M5136" s="224"/>
      <c r="X5136" s="3" t="s">
        <v>5147</v>
      </c>
      <c r="Y5136" s="4">
        <v>9135</v>
      </c>
      <c r="AD5136" s="224"/>
      <c r="AE5136" s="133"/>
    </row>
    <row r="5137" spans="1:31" x14ac:dyDescent="0.25">
      <c r="A5137" s="28" t="s">
        <v>15568</v>
      </c>
      <c r="B5137" s="1"/>
      <c r="F5137" s="224"/>
      <c r="G5137" s="224"/>
      <c r="H5137" s="224"/>
      <c r="L5137" s="224"/>
      <c r="M5137" s="224"/>
      <c r="X5137" s="3" t="s">
        <v>5148</v>
      </c>
      <c r="Y5137" s="4">
        <v>9226</v>
      </c>
      <c r="AD5137" s="224"/>
      <c r="AE5137" s="133"/>
    </row>
    <row r="5138" spans="1:31" x14ac:dyDescent="0.25">
      <c r="A5138" s="28" t="s">
        <v>15569</v>
      </c>
      <c r="B5138" s="1"/>
      <c r="F5138" s="224"/>
      <c r="G5138" s="224"/>
      <c r="H5138" s="224"/>
      <c r="L5138" s="224"/>
      <c r="M5138" s="224"/>
      <c r="X5138" s="3" t="s">
        <v>5149</v>
      </c>
      <c r="Y5138" s="4">
        <v>9240</v>
      </c>
      <c r="AD5138" s="224"/>
      <c r="AE5138" s="133"/>
    </row>
    <row r="5139" spans="1:31" x14ac:dyDescent="0.25">
      <c r="A5139" s="28" t="s">
        <v>15570</v>
      </c>
      <c r="B5139" s="1"/>
      <c r="F5139" s="224"/>
      <c r="G5139" s="224"/>
      <c r="H5139" s="224"/>
      <c r="L5139" s="224"/>
      <c r="M5139" s="224"/>
      <c r="X5139" s="3" t="s">
        <v>5150</v>
      </c>
      <c r="Y5139" s="4">
        <v>9225</v>
      </c>
      <c r="AD5139" s="224"/>
      <c r="AE5139" s="133"/>
    </row>
    <row r="5140" spans="1:31" x14ac:dyDescent="0.25">
      <c r="A5140" s="28" t="s">
        <v>15571</v>
      </c>
      <c r="B5140" s="1"/>
      <c r="F5140" s="224"/>
      <c r="G5140" s="224"/>
      <c r="H5140" s="224"/>
      <c r="L5140" s="224"/>
      <c r="M5140" s="224"/>
      <c r="X5140" s="3" t="s">
        <v>5151</v>
      </c>
      <c r="Y5140" s="4">
        <v>9226</v>
      </c>
      <c r="AD5140" s="224"/>
      <c r="AE5140" s="133"/>
    </row>
    <row r="5141" spans="1:31" x14ac:dyDescent="0.25">
      <c r="A5141" s="28" t="s">
        <v>15572</v>
      </c>
      <c r="B5141" s="1"/>
      <c r="F5141" s="224"/>
      <c r="G5141" s="224"/>
      <c r="H5141" s="224"/>
      <c r="L5141" s="224"/>
      <c r="M5141" s="224"/>
      <c r="X5141" s="3" t="s">
        <v>5152</v>
      </c>
      <c r="Y5141" s="4">
        <v>9226</v>
      </c>
      <c r="AD5141" s="224"/>
      <c r="AE5141" s="133"/>
    </row>
    <row r="5142" spans="1:31" x14ac:dyDescent="0.25">
      <c r="A5142" s="28" t="s">
        <v>15573</v>
      </c>
      <c r="B5142" s="1"/>
      <c r="F5142" s="224"/>
      <c r="G5142" s="224"/>
      <c r="H5142" s="224"/>
      <c r="L5142" s="224"/>
      <c r="M5142" s="224"/>
      <c r="X5142" s="3" t="s">
        <v>5153</v>
      </c>
      <c r="Y5142" s="4">
        <v>9211</v>
      </c>
      <c r="AD5142" s="224"/>
      <c r="AE5142" s="133"/>
    </row>
    <row r="5143" spans="1:31" x14ac:dyDescent="0.25">
      <c r="A5143" s="28" t="s">
        <v>15574</v>
      </c>
      <c r="B5143" s="1"/>
      <c r="F5143" s="224"/>
      <c r="G5143" s="224"/>
      <c r="H5143" s="224"/>
      <c r="L5143" s="224"/>
      <c r="M5143" s="224"/>
      <c r="X5143" s="3" t="s">
        <v>5154</v>
      </c>
      <c r="Y5143" s="4">
        <v>9215</v>
      </c>
      <c r="AD5143" s="224"/>
      <c r="AE5143" s="133"/>
    </row>
    <row r="5144" spans="1:31" x14ac:dyDescent="0.25">
      <c r="A5144" s="28" t="s">
        <v>15575</v>
      </c>
      <c r="B5144" s="1"/>
      <c r="F5144" s="224"/>
      <c r="G5144" s="224"/>
      <c r="H5144" s="224"/>
      <c r="L5144" s="224"/>
      <c r="M5144" s="224"/>
      <c r="X5144" s="3" t="s">
        <v>5155</v>
      </c>
      <c r="Y5144" s="4">
        <v>9307</v>
      </c>
      <c r="AD5144" s="224"/>
      <c r="AE5144" s="133"/>
    </row>
    <row r="5145" spans="1:31" x14ac:dyDescent="0.25">
      <c r="A5145" s="28" t="s">
        <v>15576</v>
      </c>
      <c r="B5145" s="1"/>
      <c r="F5145" s="224"/>
      <c r="G5145" s="224"/>
      <c r="H5145" s="224"/>
      <c r="L5145" s="224"/>
      <c r="M5145" s="224"/>
      <c r="X5145" s="3" t="s">
        <v>5156</v>
      </c>
      <c r="Y5145" s="4">
        <v>9279</v>
      </c>
      <c r="AD5145" s="224"/>
      <c r="AE5145" s="133"/>
    </row>
    <row r="5146" spans="1:31" x14ac:dyDescent="0.25">
      <c r="A5146" s="28" t="s">
        <v>15577</v>
      </c>
      <c r="B5146" s="1"/>
      <c r="F5146" s="224"/>
      <c r="G5146" s="224"/>
      <c r="H5146" s="224"/>
      <c r="L5146" s="224"/>
      <c r="M5146" s="224"/>
      <c r="X5146" s="3" t="s">
        <v>5157</v>
      </c>
      <c r="Y5146" s="4">
        <v>9304</v>
      </c>
      <c r="AD5146" s="224"/>
      <c r="AE5146" s="133"/>
    </row>
    <row r="5147" spans="1:31" x14ac:dyDescent="0.25">
      <c r="A5147" s="28" t="s">
        <v>15578</v>
      </c>
      <c r="B5147" s="1"/>
      <c r="F5147" s="224"/>
      <c r="G5147" s="224"/>
      <c r="H5147" s="224"/>
      <c r="L5147" s="224"/>
      <c r="M5147" s="224"/>
      <c r="X5147" s="3" t="s">
        <v>5158</v>
      </c>
      <c r="Y5147" s="4">
        <v>9296</v>
      </c>
      <c r="AD5147" s="224"/>
      <c r="AE5147" s="133"/>
    </row>
    <row r="5148" spans="1:31" x14ac:dyDescent="0.25">
      <c r="A5148" s="28" t="s">
        <v>15579</v>
      </c>
      <c r="B5148" s="1"/>
      <c r="F5148" s="224"/>
      <c r="G5148" s="224"/>
      <c r="H5148" s="224"/>
      <c r="L5148" s="224"/>
      <c r="M5148" s="224"/>
      <c r="X5148" s="3" t="s">
        <v>5159</v>
      </c>
      <c r="Y5148" s="4">
        <v>9296</v>
      </c>
      <c r="AD5148" s="224"/>
      <c r="AE5148" s="133"/>
    </row>
    <row r="5149" spans="1:31" x14ac:dyDescent="0.25">
      <c r="A5149" s="28" t="s">
        <v>15580</v>
      </c>
      <c r="B5149" s="1"/>
      <c r="F5149" s="224"/>
      <c r="G5149" s="224"/>
      <c r="H5149" s="224"/>
      <c r="L5149" s="224"/>
      <c r="M5149" s="224"/>
      <c r="X5149" s="3" t="s">
        <v>5160</v>
      </c>
      <c r="Y5149" s="4">
        <v>9290</v>
      </c>
      <c r="AD5149" s="224"/>
      <c r="AE5149" s="133"/>
    </row>
    <row r="5150" spans="1:31" x14ac:dyDescent="0.25">
      <c r="A5150" s="28" t="s">
        <v>15581</v>
      </c>
      <c r="B5150" s="1"/>
      <c r="F5150" s="224"/>
      <c r="G5150" s="224"/>
      <c r="H5150" s="224"/>
      <c r="L5150" s="224"/>
      <c r="M5150" s="224"/>
      <c r="X5150" s="3" t="s">
        <v>5161</v>
      </c>
      <c r="Y5150" s="4">
        <v>9337</v>
      </c>
      <c r="AD5150" s="224"/>
      <c r="AE5150" s="133"/>
    </row>
    <row r="5151" spans="1:31" x14ac:dyDescent="0.25">
      <c r="A5151" s="28" t="s">
        <v>15582</v>
      </c>
      <c r="B5151" s="1"/>
      <c r="F5151" s="224"/>
      <c r="G5151" s="224"/>
      <c r="H5151" s="224"/>
      <c r="L5151" s="224"/>
      <c r="M5151" s="224"/>
      <c r="X5151" s="3" t="s">
        <v>5162</v>
      </c>
      <c r="Y5151" s="4">
        <v>9341</v>
      </c>
      <c r="AD5151" s="224"/>
      <c r="AE5151" s="133"/>
    </row>
    <row r="5152" spans="1:31" x14ac:dyDescent="0.25">
      <c r="A5152" s="28" t="s">
        <v>15583</v>
      </c>
      <c r="B5152" s="1"/>
      <c r="F5152" s="224"/>
      <c r="G5152" s="224"/>
      <c r="H5152" s="224"/>
      <c r="L5152" s="224"/>
      <c r="M5152" s="224"/>
      <c r="X5152" s="3" t="s">
        <v>5163</v>
      </c>
      <c r="Y5152" s="4">
        <v>9333</v>
      </c>
      <c r="AD5152" s="224"/>
      <c r="AE5152" s="133"/>
    </row>
    <row r="5153" spans="1:31" x14ac:dyDescent="0.25">
      <c r="A5153" s="28" t="s">
        <v>15584</v>
      </c>
      <c r="B5153" s="1"/>
      <c r="F5153" s="224"/>
      <c r="G5153" s="224"/>
      <c r="H5153" s="224"/>
      <c r="L5153" s="224"/>
      <c r="M5153" s="224"/>
      <c r="X5153" s="3" t="s">
        <v>5164</v>
      </c>
      <c r="Y5153" s="4">
        <v>9623</v>
      </c>
      <c r="AD5153" s="224"/>
      <c r="AE5153" s="133"/>
    </row>
    <row r="5154" spans="1:31" x14ac:dyDescent="0.25">
      <c r="A5154" s="28" t="s">
        <v>15585</v>
      </c>
      <c r="B5154" s="1"/>
      <c r="F5154" s="224"/>
      <c r="G5154" s="224"/>
      <c r="H5154" s="224"/>
      <c r="L5154" s="224"/>
      <c r="M5154" s="224"/>
      <c r="X5154" s="3" t="s">
        <v>5165</v>
      </c>
      <c r="Y5154" s="4">
        <v>9499</v>
      </c>
      <c r="AD5154" s="224"/>
      <c r="AE5154" s="133"/>
    </row>
    <row r="5155" spans="1:31" x14ac:dyDescent="0.25">
      <c r="A5155" s="28" t="s">
        <v>15586</v>
      </c>
      <c r="B5155" s="1"/>
      <c r="F5155" s="224"/>
      <c r="G5155" s="224"/>
      <c r="H5155" s="224"/>
      <c r="L5155" s="224"/>
      <c r="M5155" s="224"/>
      <c r="X5155" s="3" t="s">
        <v>5166</v>
      </c>
      <c r="Y5155" s="4">
        <v>9499</v>
      </c>
      <c r="AD5155" s="224"/>
      <c r="AE5155" s="133"/>
    </row>
    <row r="5156" spans="1:31" x14ac:dyDescent="0.25">
      <c r="A5156" s="28" t="s">
        <v>15587</v>
      </c>
      <c r="B5156" s="1"/>
      <c r="F5156" s="224"/>
      <c r="G5156" s="224"/>
      <c r="H5156" s="224"/>
      <c r="L5156" s="224"/>
      <c r="M5156" s="224"/>
      <c r="X5156" s="3" t="s">
        <v>5167</v>
      </c>
      <c r="Y5156" s="4">
        <v>9446</v>
      </c>
      <c r="AD5156" s="224"/>
      <c r="AE5156" s="133"/>
    </row>
    <row r="5157" spans="1:31" x14ac:dyDescent="0.25">
      <c r="A5157" s="28" t="s">
        <v>15588</v>
      </c>
      <c r="B5157" s="1"/>
      <c r="F5157" s="224"/>
      <c r="G5157" s="224"/>
      <c r="H5157" s="224"/>
      <c r="L5157" s="224"/>
      <c r="M5157" s="224"/>
      <c r="X5157" s="3" t="s">
        <v>5168</v>
      </c>
      <c r="Y5157" s="4">
        <v>9523</v>
      </c>
      <c r="AD5157" s="224"/>
      <c r="AE5157" s="133"/>
    </row>
    <row r="5158" spans="1:31" x14ac:dyDescent="0.25">
      <c r="A5158" s="28" t="s">
        <v>15589</v>
      </c>
      <c r="B5158" s="1"/>
      <c r="F5158" s="224"/>
      <c r="G5158" s="224"/>
      <c r="H5158" s="224"/>
      <c r="L5158" s="224"/>
      <c r="M5158" s="224"/>
      <c r="X5158" s="3" t="s">
        <v>5169</v>
      </c>
      <c r="Y5158" s="4">
        <v>9529</v>
      </c>
      <c r="AD5158" s="224"/>
      <c r="AE5158" s="133"/>
    </row>
    <row r="5159" spans="1:31" x14ac:dyDescent="0.25">
      <c r="A5159" s="28" t="s">
        <v>15590</v>
      </c>
      <c r="B5159" s="1"/>
      <c r="F5159" s="224"/>
      <c r="G5159" s="224"/>
      <c r="H5159" s="224"/>
      <c r="L5159" s="224"/>
      <c r="M5159" s="224"/>
      <c r="X5159" s="3" t="s">
        <v>5170</v>
      </c>
      <c r="Y5159" s="4">
        <v>9530</v>
      </c>
      <c r="AD5159" s="224"/>
      <c r="AE5159" s="133"/>
    </row>
    <row r="5160" spans="1:31" x14ac:dyDescent="0.25">
      <c r="A5160" s="28" t="s">
        <v>15591</v>
      </c>
      <c r="B5160" s="1"/>
      <c r="F5160" s="224"/>
      <c r="G5160" s="224"/>
      <c r="H5160" s="224"/>
      <c r="L5160" s="224"/>
      <c r="M5160" s="224"/>
      <c r="X5160" s="3" t="s">
        <v>5171</v>
      </c>
      <c r="Y5160" s="4">
        <v>9672</v>
      </c>
      <c r="AD5160" s="224"/>
      <c r="AE5160" s="133"/>
    </row>
    <row r="5161" spans="1:31" x14ac:dyDescent="0.25">
      <c r="A5161" s="28" t="s">
        <v>15592</v>
      </c>
      <c r="B5161" s="1"/>
      <c r="F5161" s="224"/>
      <c r="G5161" s="224"/>
      <c r="H5161" s="224"/>
      <c r="L5161" s="224"/>
      <c r="M5161" s="224"/>
      <c r="X5161" s="3" t="s">
        <v>5172</v>
      </c>
      <c r="Y5161" s="4">
        <v>9567</v>
      </c>
      <c r="AD5161" s="224"/>
      <c r="AE5161" s="133"/>
    </row>
    <row r="5162" spans="1:31" x14ac:dyDescent="0.25">
      <c r="A5162" s="28" t="s">
        <v>15593</v>
      </c>
      <c r="B5162" s="1"/>
      <c r="F5162" s="224"/>
      <c r="G5162" s="224"/>
      <c r="H5162" s="224"/>
      <c r="L5162" s="224"/>
      <c r="M5162" s="224"/>
      <c r="X5162" s="3" t="s">
        <v>5173</v>
      </c>
      <c r="Y5162" s="4">
        <v>9520</v>
      </c>
      <c r="AD5162" s="224"/>
      <c r="AE5162" s="133"/>
    </row>
    <row r="5163" spans="1:31" x14ac:dyDescent="0.25">
      <c r="A5163" s="28" t="s">
        <v>15594</v>
      </c>
      <c r="B5163" s="1"/>
      <c r="F5163" s="224"/>
      <c r="G5163" s="224"/>
      <c r="H5163" s="224"/>
      <c r="L5163" s="224"/>
      <c r="M5163" s="224"/>
      <c r="X5163" s="3" t="s">
        <v>5174</v>
      </c>
      <c r="Y5163" s="4">
        <v>9556</v>
      </c>
      <c r="AD5163" s="224"/>
      <c r="AE5163" s="133"/>
    </row>
    <row r="5164" spans="1:31" x14ac:dyDescent="0.25">
      <c r="A5164" s="28" t="s">
        <v>15595</v>
      </c>
      <c r="B5164" s="1"/>
      <c r="F5164" s="224"/>
      <c r="G5164" s="224"/>
      <c r="H5164" s="224"/>
      <c r="L5164" s="224"/>
      <c r="M5164" s="224"/>
      <c r="X5164" s="3" t="s">
        <v>5175</v>
      </c>
      <c r="Y5164" s="4">
        <v>9585</v>
      </c>
      <c r="AD5164" s="224"/>
      <c r="AE5164" s="133"/>
    </row>
    <row r="5165" spans="1:31" x14ac:dyDescent="0.25">
      <c r="A5165" s="28" t="s">
        <v>15596</v>
      </c>
      <c r="B5165" s="1"/>
      <c r="F5165" s="224"/>
      <c r="G5165" s="224"/>
      <c r="H5165" s="224"/>
      <c r="L5165" s="224"/>
      <c r="M5165" s="224"/>
      <c r="X5165" s="3" t="s">
        <v>5176</v>
      </c>
      <c r="Y5165" s="4">
        <v>9559</v>
      </c>
      <c r="AD5165" s="224"/>
      <c r="AE5165" s="133"/>
    </row>
    <row r="5166" spans="1:31" x14ac:dyDescent="0.25">
      <c r="A5166" s="28" t="s">
        <v>15597</v>
      </c>
      <c r="B5166" s="1"/>
      <c r="F5166" s="224"/>
      <c r="G5166" s="224"/>
      <c r="H5166" s="224"/>
      <c r="L5166" s="224"/>
      <c r="M5166" s="224"/>
      <c r="X5166" s="3" t="s">
        <v>5177</v>
      </c>
      <c r="Y5166" s="4">
        <v>9532</v>
      </c>
      <c r="AD5166" s="224"/>
      <c r="AE5166" s="133"/>
    </row>
    <row r="5167" spans="1:31" x14ac:dyDescent="0.25">
      <c r="A5167" s="28" t="s">
        <v>15598</v>
      </c>
      <c r="B5167" s="1"/>
      <c r="F5167" s="224"/>
      <c r="G5167" s="224"/>
      <c r="H5167" s="224"/>
      <c r="L5167" s="224"/>
      <c r="M5167" s="224"/>
      <c r="X5167" s="3" t="s">
        <v>5178</v>
      </c>
      <c r="Y5167" s="4">
        <v>9522</v>
      </c>
      <c r="AD5167" s="224"/>
      <c r="AE5167" s="133"/>
    </row>
    <row r="5168" spans="1:31" x14ac:dyDescent="0.25">
      <c r="A5168" s="28" t="s">
        <v>15599</v>
      </c>
      <c r="B5168" s="1"/>
      <c r="F5168" s="224"/>
      <c r="G5168" s="224"/>
      <c r="H5168" s="224"/>
      <c r="L5168" s="224"/>
      <c r="M5168" s="224"/>
      <c r="X5168" s="3" t="s">
        <v>5179</v>
      </c>
      <c r="Y5168" s="4">
        <v>9525</v>
      </c>
      <c r="AD5168" s="224"/>
      <c r="AE5168" s="133"/>
    </row>
    <row r="5169" spans="1:31" x14ac:dyDescent="0.25">
      <c r="A5169" s="28" t="s">
        <v>15600</v>
      </c>
      <c r="B5169" s="1"/>
      <c r="F5169" s="224"/>
      <c r="G5169" s="224"/>
      <c r="H5169" s="224"/>
      <c r="L5169" s="224"/>
      <c r="M5169" s="224"/>
      <c r="X5169" s="3" t="s">
        <v>5180</v>
      </c>
      <c r="Y5169" s="4">
        <v>9525</v>
      </c>
      <c r="AD5169" s="224"/>
      <c r="AE5169" s="133"/>
    </row>
    <row r="5170" spans="1:31" x14ac:dyDescent="0.25">
      <c r="A5170" s="28" t="s">
        <v>15601</v>
      </c>
      <c r="B5170" s="1"/>
      <c r="F5170" s="224"/>
      <c r="G5170" s="224"/>
      <c r="H5170" s="224"/>
      <c r="L5170" s="224"/>
      <c r="M5170" s="224"/>
      <c r="X5170" s="3" t="s">
        <v>5181</v>
      </c>
      <c r="Y5170" s="4">
        <v>9549</v>
      </c>
      <c r="AD5170" s="224"/>
      <c r="AE5170" s="133"/>
    </row>
    <row r="5171" spans="1:31" x14ac:dyDescent="0.25">
      <c r="A5171" s="28" t="s">
        <v>15602</v>
      </c>
      <c r="B5171" s="1"/>
      <c r="F5171" s="224"/>
      <c r="G5171" s="224"/>
      <c r="H5171" s="224"/>
      <c r="L5171" s="224"/>
      <c r="M5171" s="224"/>
      <c r="X5171" s="3" t="s">
        <v>5182</v>
      </c>
      <c r="Y5171" s="4">
        <v>9636</v>
      </c>
      <c r="AD5171" s="224"/>
      <c r="AE5171" s="133"/>
    </row>
    <row r="5172" spans="1:31" x14ac:dyDescent="0.25">
      <c r="A5172" s="28" t="s">
        <v>15603</v>
      </c>
      <c r="B5172" s="1"/>
      <c r="F5172" s="224"/>
      <c r="G5172" s="224"/>
      <c r="H5172" s="224"/>
      <c r="L5172" s="224"/>
      <c r="M5172" s="224"/>
      <c r="X5172" s="3" t="s">
        <v>5183</v>
      </c>
      <c r="Y5172" s="4">
        <v>9571</v>
      </c>
      <c r="AD5172" s="224"/>
      <c r="AE5172" s="133"/>
    </row>
    <row r="5173" spans="1:31" x14ac:dyDescent="0.25">
      <c r="A5173" s="28" t="s">
        <v>15604</v>
      </c>
      <c r="B5173" s="1"/>
      <c r="F5173" s="224"/>
      <c r="G5173" s="224"/>
      <c r="H5173" s="224"/>
      <c r="L5173" s="224"/>
      <c r="M5173" s="224"/>
      <c r="X5173" s="3" t="s">
        <v>5184</v>
      </c>
      <c r="Y5173" s="4">
        <v>9563</v>
      </c>
      <c r="AD5173" s="224"/>
      <c r="AE5173" s="133"/>
    </row>
    <row r="5174" spans="1:31" x14ac:dyDescent="0.25">
      <c r="A5174" s="28" t="s">
        <v>15605</v>
      </c>
      <c r="B5174" s="1"/>
      <c r="F5174" s="224"/>
      <c r="G5174" s="224"/>
      <c r="H5174" s="224"/>
      <c r="L5174" s="224"/>
      <c r="M5174" s="224"/>
      <c r="X5174" s="3" t="s">
        <v>5185</v>
      </c>
      <c r="Y5174" s="4">
        <v>9618</v>
      </c>
      <c r="AD5174" s="224"/>
      <c r="AE5174" s="133"/>
    </row>
    <row r="5175" spans="1:31" x14ac:dyDescent="0.25">
      <c r="A5175" s="28" t="s">
        <v>15606</v>
      </c>
      <c r="B5175" s="1"/>
      <c r="F5175" s="224"/>
      <c r="G5175" s="224"/>
      <c r="H5175" s="224"/>
      <c r="L5175" s="224"/>
      <c r="M5175" s="224"/>
      <c r="X5175" s="3" t="s">
        <v>5186</v>
      </c>
      <c r="Y5175" s="4">
        <v>9589</v>
      </c>
      <c r="AD5175" s="224"/>
      <c r="AE5175" s="133"/>
    </row>
    <row r="5176" spans="1:31" x14ac:dyDescent="0.25">
      <c r="A5176" s="28" t="s">
        <v>15607</v>
      </c>
      <c r="B5176" s="1"/>
      <c r="F5176" s="224"/>
      <c r="G5176" s="224"/>
      <c r="H5176" s="224"/>
      <c r="L5176" s="224"/>
      <c r="M5176" s="224"/>
      <c r="X5176" s="3" t="s">
        <v>5187</v>
      </c>
      <c r="Y5176" s="4">
        <v>9589</v>
      </c>
      <c r="AD5176" s="224"/>
      <c r="AE5176" s="133"/>
    </row>
    <row r="5177" spans="1:31" x14ac:dyDescent="0.25">
      <c r="A5177" s="28" t="s">
        <v>15608</v>
      </c>
      <c r="B5177" s="1"/>
      <c r="F5177" s="224"/>
      <c r="G5177" s="224"/>
      <c r="H5177" s="224"/>
      <c r="L5177" s="224"/>
      <c r="M5177" s="224"/>
      <c r="X5177" s="3" t="s">
        <v>5188</v>
      </c>
      <c r="Y5177" s="4">
        <v>9600</v>
      </c>
      <c r="AD5177" s="224"/>
      <c r="AE5177" s="133"/>
    </row>
    <row r="5178" spans="1:31" x14ac:dyDescent="0.25">
      <c r="A5178" s="28" t="s">
        <v>15609</v>
      </c>
      <c r="B5178" s="1"/>
      <c r="F5178" s="224"/>
      <c r="G5178" s="224"/>
      <c r="H5178" s="224"/>
      <c r="L5178" s="224"/>
      <c r="M5178" s="224"/>
      <c r="X5178" s="3" t="s">
        <v>5189</v>
      </c>
      <c r="Y5178" s="4">
        <v>9656</v>
      </c>
      <c r="AD5178" s="224"/>
      <c r="AE5178" s="133"/>
    </row>
    <row r="5179" spans="1:31" x14ac:dyDescent="0.25">
      <c r="A5179" s="28" t="s">
        <v>15610</v>
      </c>
      <c r="B5179" s="1"/>
      <c r="F5179" s="224"/>
      <c r="G5179" s="224"/>
      <c r="H5179" s="224"/>
      <c r="L5179" s="224"/>
      <c r="M5179" s="224"/>
      <c r="X5179" s="3" t="s">
        <v>5190</v>
      </c>
      <c r="Y5179" s="4">
        <v>9610</v>
      </c>
      <c r="AD5179" s="224"/>
      <c r="AE5179" s="133"/>
    </row>
    <row r="5180" spans="1:31" x14ac:dyDescent="0.25">
      <c r="A5180" s="28" t="s">
        <v>15611</v>
      </c>
      <c r="B5180" s="1"/>
      <c r="F5180" s="224"/>
      <c r="G5180" s="224"/>
      <c r="H5180" s="224"/>
      <c r="L5180" s="224"/>
      <c r="M5180" s="224"/>
      <c r="X5180" s="3" t="s">
        <v>5191</v>
      </c>
      <c r="Y5180" s="4">
        <v>9570</v>
      </c>
      <c r="AD5180" s="224"/>
      <c r="AE5180" s="133"/>
    </row>
    <row r="5181" spans="1:31" x14ac:dyDescent="0.25">
      <c r="A5181" s="28" t="s">
        <v>15612</v>
      </c>
      <c r="B5181" s="1"/>
      <c r="F5181" s="224"/>
      <c r="G5181" s="224"/>
      <c r="H5181" s="224"/>
      <c r="L5181" s="224"/>
      <c r="M5181" s="224"/>
      <c r="X5181" s="3" t="s">
        <v>5192</v>
      </c>
      <c r="Y5181" s="4">
        <v>9748</v>
      </c>
      <c r="AD5181" s="224"/>
      <c r="AE5181" s="133"/>
    </row>
    <row r="5182" spans="1:31" x14ac:dyDescent="0.25">
      <c r="A5182" s="28" t="s">
        <v>15613</v>
      </c>
      <c r="B5182" s="1"/>
      <c r="F5182" s="224"/>
      <c r="G5182" s="224"/>
      <c r="H5182" s="224"/>
      <c r="L5182" s="224"/>
      <c r="M5182" s="224"/>
      <c r="X5182" s="3" t="s">
        <v>5193</v>
      </c>
      <c r="Y5182" s="4">
        <v>9681</v>
      </c>
      <c r="AD5182" s="224"/>
      <c r="AE5182" s="133"/>
    </row>
    <row r="5183" spans="1:31" x14ac:dyDescent="0.25">
      <c r="A5183" s="28" t="s">
        <v>15614</v>
      </c>
      <c r="B5183" s="1"/>
      <c r="F5183" s="224"/>
      <c r="G5183" s="224"/>
      <c r="H5183" s="224"/>
      <c r="L5183" s="224"/>
      <c r="M5183" s="224"/>
      <c r="X5183" s="3" t="s">
        <v>5194</v>
      </c>
      <c r="Y5183" s="4">
        <v>9681</v>
      </c>
      <c r="AD5183" s="224"/>
      <c r="AE5183" s="133"/>
    </row>
    <row r="5184" spans="1:31" x14ac:dyDescent="0.25">
      <c r="A5184" s="28" t="s">
        <v>15615</v>
      </c>
      <c r="B5184" s="1"/>
      <c r="F5184" s="224"/>
      <c r="G5184" s="224"/>
      <c r="H5184" s="224"/>
      <c r="L5184" s="224"/>
      <c r="M5184" s="224"/>
      <c r="X5184" s="3" t="s">
        <v>5195</v>
      </c>
      <c r="Y5184" s="4">
        <v>9681</v>
      </c>
      <c r="AD5184" s="224"/>
      <c r="AE5184" s="133"/>
    </row>
    <row r="5185" spans="1:31" x14ac:dyDescent="0.25">
      <c r="A5185" s="28" t="s">
        <v>15616</v>
      </c>
      <c r="B5185" s="1"/>
      <c r="F5185" s="224"/>
      <c r="G5185" s="224"/>
      <c r="H5185" s="224"/>
      <c r="L5185" s="224"/>
      <c r="M5185" s="224"/>
      <c r="X5185" s="3" t="s">
        <v>5196</v>
      </c>
      <c r="Y5185" s="4">
        <v>9743</v>
      </c>
      <c r="AD5185" s="224"/>
      <c r="AE5185" s="133"/>
    </row>
    <row r="5186" spans="1:31" x14ac:dyDescent="0.25">
      <c r="A5186" s="28" t="s">
        <v>15617</v>
      </c>
      <c r="B5186" s="1"/>
      <c r="F5186" s="224"/>
      <c r="G5186" s="224"/>
      <c r="H5186" s="224"/>
      <c r="L5186" s="224"/>
      <c r="M5186" s="224"/>
      <c r="X5186" s="3" t="s">
        <v>5197</v>
      </c>
      <c r="Y5186" s="4">
        <v>9754</v>
      </c>
      <c r="AD5186" s="224"/>
      <c r="AE5186" s="133"/>
    </row>
    <row r="5187" spans="1:31" x14ac:dyDescent="0.25">
      <c r="A5187" s="28" t="s">
        <v>15618</v>
      </c>
      <c r="B5187" s="1"/>
      <c r="F5187" s="224"/>
      <c r="G5187" s="224"/>
      <c r="H5187" s="224"/>
      <c r="L5187" s="224"/>
      <c r="M5187" s="224"/>
      <c r="X5187" s="3" t="s">
        <v>5198</v>
      </c>
      <c r="Y5187" s="4">
        <v>9809</v>
      </c>
      <c r="AD5187" s="224"/>
      <c r="AE5187" s="133"/>
    </row>
    <row r="5188" spans="1:31" x14ac:dyDescent="0.25">
      <c r="A5188" s="28" t="s">
        <v>15619</v>
      </c>
      <c r="B5188" s="1"/>
      <c r="F5188" s="224"/>
      <c r="G5188" s="224"/>
      <c r="H5188" s="224"/>
      <c r="L5188" s="224"/>
      <c r="M5188" s="224"/>
      <c r="X5188" s="3" t="s">
        <v>5199</v>
      </c>
      <c r="Y5188" s="4">
        <v>9610</v>
      </c>
      <c r="AD5188" s="224"/>
      <c r="AE5188" s="133"/>
    </row>
    <row r="5189" spans="1:31" x14ac:dyDescent="0.25">
      <c r="A5189" s="28" t="s">
        <v>15620</v>
      </c>
      <c r="B5189" s="1"/>
      <c r="F5189" s="224"/>
      <c r="G5189" s="224"/>
      <c r="H5189" s="224"/>
      <c r="L5189" s="224"/>
      <c r="M5189" s="224"/>
      <c r="X5189" s="3" t="s">
        <v>5200</v>
      </c>
      <c r="Y5189" s="4">
        <v>9707</v>
      </c>
      <c r="AD5189" s="224"/>
      <c r="AE5189" s="133"/>
    </row>
    <row r="5190" spans="1:31" x14ac:dyDescent="0.25">
      <c r="A5190" s="28" t="s">
        <v>15621</v>
      </c>
      <c r="B5190" s="1"/>
      <c r="F5190" s="224"/>
      <c r="G5190" s="224"/>
      <c r="H5190" s="224"/>
      <c r="L5190" s="224"/>
      <c r="M5190" s="224"/>
      <c r="X5190" s="3" t="s">
        <v>5201</v>
      </c>
      <c r="Y5190" s="4">
        <v>9707</v>
      </c>
      <c r="AD5190" s="224"/>
      <c r="AE5190" s="133"/>
    </row>
    <row r="5191" spans="1:31" x14ac:dyDescent="0.25">
      <c r="A5191" s="28" t="s">
        <v>15622</v>
      </c>
      <c r="B5191" s="1"/>
      <c r="F5191" s="224"/>
      <c r="G5191" s="224"/>
      <c r="H5191" s="224"/>
      <c r="L5191" s="224"/>
      <c r="M5191" s="224"/>
      <c r="X5191" s="3" t="s">
        <v>5202</v>
      </c>
      <c r="Y5191" s="4">
        <v>9707</v>
      </c>
      <c r="AD5191" s="224"/>
      <c r="AE5191" s="133"/>
    </row>
    <row r="5192" spans="1:31" x14ac:dyDescent="0.25">
      <c r="A5192" s="28" t="s">
        <v>15623</v>
      </c>
      <c r="B5192" s="1"/>
      <c r="F5192" s="224"/>
      <c r="G5192" s="224"/>
      <c r="H5192" s="224"/>
      <c r="L5192" s="224"/>
      <c r="M5192" s="224"/>
      <c r="X5192" s="3" t="s">
        <v>5203</v>
      </c>
      <c r="Y5192" s="4">
        <v>9729</v>
      </c>
      <c r="AD5192" s="224"/>
      <c r="AE5192" s="133"/>
    </row>
    <row r="5193" spans="1:31" x14ac:dyDescent="0.25">
      <c r="A5193" s="28" t="s">
        <v>15624</v>
      </c>
      <c r="B5193" s="1"/>
      <c r="F5193" s="224"/>
      <c r="G5193" s="224"/>
      <c r="H5193" s="224"/>
      <c r="L5193" s="224"/>
      <c r="M5193" s="224"/>
      <c r="X5193" s="3" t="s">
        <v>5204</v>
      </c>
      <c r="Y5193" s="4">
        <v>9712</v>
      </c>
      <c r="AD5193" s="224"/>
      <c r="AE5193" s="133"/>
    </row>
    <row r="5194" spans="1:31" x14ac:dyDescent="0.25">
      <c r="A5194" s="28" t="s">
        <v>15625</v>
      </c>
      <c r="B5194" s="1"/>
      <c r="F5194" s="224"/>
      <c r="G5194" s="224"/>
      <c r="H5194" s="224"/>
      <c r="L5194" s="224"/>
      <c r="M5194" s="224"/>
      <c r="X5194" s="3" t="s">
        <v>5205</v>
      </c>
      <c r="Y5194" s="4">
        <v>9689</v>
      </c>
      <c r="AD5194" s="224"/>
      <c r="AE5194" s="133"/>
    </row>
    <row r="5195" spans="1:31" x14ac:dyDescent="0.25">
      <c r="A5195" s="28" t="s">
        <v>15626</v>
      </c>
      <c r="B5195" s="1"/>
      <c r="F5195" s="224"/>
      <c r="G5195" s="224"/>
      <c r="H5195" s="224"/>
      <c r="L5195" s="224"/>
      <c r="M5195" s="224"/>
      <c r="X5195" s="3" t="s">
        <v>5206</v>
      </c>
      <c r="Y5195" s="4">
        <v>9602</v>
      </c>
      <c r="AD5195" s="224"/>
      <c r="AE5195" s="133"/>
    </row>
    <row r="5196" spans="1:31" x14ac:dyDescent="0.25">
      <c r="A5196" s="28" t="s">
        <v>15627</v>
      </c>
      <c r="B5196" s="1"/>
      <c r="F5196" s="224"/>
      <c r="G5196" s="224"/>
      <c r="H5196" s="224"/>
      <c r="L5196" s="224"/>
      <c r="M5196" s="224"/>
      <c r="X5196" s="3" t="s">
        <v>5207</v>
      </c>
      <c r="Y5196" s="4">
        <v>9642</v>
      </c>
      <c r="AD5196" s="224"/>
      <c r="AE5196" s="133"/>
    </row>
    <row r="5197" spans="1:31" x14ac:dyDescent="0.25">
      <c r="A5197" s="28" t="s">
        <v>15628</v>
      </c>
      <c r="B5197" s="1"/>
      <c r="F5197" s="224"/>
      <c r="G5197" s="224"/>
      <c r="H5197" s="224"/>
      <c r="L5197" s="224"/>
      <c r="M5197" s="224"/>
      <c r="X5197" s="3" t="s">
        <v>5208</v>
      </c>
      <c r="Y5197" s="4">
        <v>9642</v>
      </c>
      <c r="AD5197" s="224"/>
      <c r="AE5197" s="133"/>
    </row>
    <row r="5198" spans="1:31" x14ac:dyDescent="0.25">
      <c r="A5198" s="28" t="s">
        <v>15629</v>
      </c>
      <c r="B5198" s="1"/>
      <c r="F5198" s="224"/>
      <c r="G5198" s="224"/>
      <c r="H5198" s="224"/>
      <c r="L5198" s="224"/>
      <c r="M5198" s="224"/>
      <c r="X5198" s="3" t="s">
        <v>5209</v>
      </c>
      <c r="Y5198" s="4">
        <v>9419</v>
      </c>
      <c r="AD5198" s="224"/>
      <c r="AE5198" s="133"/>
    </row>
    <row r="5199" spans="1:31" x14ac:dyDescent="0.25">
      <c r="A5199" s="28" t="s">
        <v>15630</v>
      </c>
      <c r="B5199" s="1"/>
      <c r="F5199" s="224"/>
      <c r="G5199" s="224"/>
      <c r="H5199" s="224"/>
      <c r="L5199" s="224"/>
      <c r="M5199" s="224"/>
      <c r="X5199" s="3" t="s">
        <v>5210</v>
      </c>
      <c r="Y5199" s="4">
        <v>9571</v>
      </c>
      <c r="AD5199" s="224"/>
      <c r="AE5199" s="133"/>
    </row>
    <row r="5200" spans="1:31" x14ac:dyDescent="0.25">
      <c r="A5200" s="28" t="s">
        <v>15631</v>
      </c>
      <c r="B5200" s="1"/>
      <c r="F5200" s="224"/>
      <c r="G5200" s="224"/>
      <c r="H5200" s="224"/>
      <c r="L5200" s="224"/>
      <c r="M5200" s="224"/>
      <c r="X5200" s="3" t="s">
        <v>5211</v>
      </c>
      <c r="Y5200" s="4">
        <v>9589</v>
      </c>
      <c r="AD5200" s="224"/>
      <c r="AE5200" s="133"/>
    </row>
    <row r="5201" spans="1:31" x14ac:dyDescent="0.25">
      <c r="A5201" s="28" t="s">
        <v>15632</v>
      </c>
      <c r="B5201" s="1"/>
      <c r="F5201" s="224"/>
      <c r="G5201" s="224"/>
      <c r="H5201" s="224"/>
      <c r="L5201" s="224"/>
      <c r="M5201" s="224"/>
      <c r="X5201" s="3" t="s">
        <v>5212</v>
      </c>
      <c r="Y5201" s="4">
        <v>9566</v>
      </c>
      <c r="AD5201" s="224"/>
      <c r="AE5201" s="133"/>
    </row>
    <row r="5202" spans="1:31" x14ac:dyDescent="0.25">
      <c r="A5202" s="28" t="s">
        <v>15633</v>
      </c>
      <c r="B5202" s="1"/>
      <c r="F5202" s="224"/>
      <c r="G5202" s="224"/>
      <c r="H5202" s="224"/>
      <c r="L5202" s="224"/>
      <c r="M5202" s="224"/>
      <c r="X5202" s="3" t="s">
        <v>5213</v>
      </c>
      <c r="Y5202" s="4">
        <v>9628</v>
      </c>
      <c r="AD5202" s="224"/>
      <c r="AE5202" s="133"/>
    </row>
    <row r="5203" spans="1:31" x14ac:dyDescent="0.25">
      <c r="A5203" s="28" t="s">
        <v>15634</v>
      </c>
      <c r="B5203" s="1"/>
      <c r="F5203" s="224"/>
      <c r="G5203" s="224"/>
      <c r="H5203" s="224"/>
      <c r="L5203" s="224"/>
      <c r="M5203" s="224"/>
      <c r="X5203" s="3" t="s">
        <v>5214</v>
      </c>
      <c r="Y5203" s="4">
        <v>9601</v>
      </c>
      <c r="AD5203" s="224"/>
      <c r="AE5203" s="133"/>
    </row>
    <row r="5204" spans="1:31" x14ac:dyDescent="0.25">
      <c r="A5204" s="28" t="s">
        <v>15635</v>
      </c>
      <c r="B5204" s="1"/>
      <c r="F5204" s="224"/>
      <c r="G5204" s="224"/>
      <c r="H5204" s="224"/>
      <c r="L5204" s="224"/>
      <c r="M5204" s="224"/>
      <c r="X5204" s="3" t="s">
        <v>5215</v>
      </c>
      <c r="Y5204" s="4">
        <v>9601</v>
      </c>
      <c r="AD5204" s="224"/>
      <c r="AE5204" s="133"/>
    </row>
    <row r="5205" spans="1:31" x14ac:dyDescent="0.25">
      <c r="A5205" s="28" t="s">
        <v>15636</v>
      </c>
      <c r="B5205" s="1"/>
      <c r="F5205" s="224"/>
      <c r="G5205" s="224"/>
      <c r="H5205" s="224"/>
      <c r="L5205" s="224"/>
      <c r="M5205" s="224"/>
      <c r="X5205" s="3" t="s">
        <v>5216</v>
      </c>
      <c r="Y5205" s="4">
        <v>9737</v>
      </c>
      <c r="AD5205" s="224"/>
      <c r="AE5205" s="133"/>
    </row>
    <row r="5206" spans="1:31" x14ac:dyDescent="0.25">
      <c r="A5206" s="28" t="s">
        <v>15637</v>
      </c>
      <c r="B5206" s="1"/>
      <c r="F5206" s="224"/>
      <c r="G5206" s="224"/>
      <c r="H5206" s="224"/>
      <c r="L5206" s="224"/>
      <c r="M5206" s="224"/>
      <c r="X5206" s="3" t="s">
        <v>5217</v>
      </c>
      <c r="Y5206" s="4">
        <v>9703</v>
      </c>
      <c r="AD5206" s="224"/>
      <c r="AE5206" s="133"/>
    </row>
    <row r="5207" spans="1:31" x14ac:dyDescent="0.25">
      <c r="A5207" s="28" t="s">
        <v>15638</v>
      </c>
      <c r="B5207" s="1"/>
      <c r="F5207" s="224"/>
      <c r="G5207" s="224"/>
      <c r="H5207" s="224"/>
      <c r="L5207" s="224"/>
      <c r="M5207" s="224"/>
      <c r="X5207" s="3" t="s">
        <v>5218</v>
      </c>
      <c r="Y5207" s="4">
        <v>9986</v>
      </c>
      <c r="AD5207" s="224"/>
      <c r="AE5207" s="133"/>
    </row>
    <row r="5208" spans="1:31" x14ac:dyDescent="0.25">
      <c r="A5208" s="28" t="s">
        <v>15639</v>
      </c>
      <c r="B5208" s="1"/>
      <c r="F5208" s="224"/>
      <c r="G5208" s="224"/>
      <c r="H5208" s="224"/>
      <c r="L5208" s="224"/>
      <c r="M5208" s="224"/>
      <c r="X5208" s="3" t="s">
        <v>5219</v>
      </c>
      <c r="Y5208" s="4">
        <v>9805</v>
      </c>
      <c r="AD5208" s="224"/>
      <c r="AE5208" s="133"/>
    </row>
    <row r="5209" spans="1:31" x14ac:dyDescent="0.25">
      <c r="A5209" s="28" t="s">
        <v>15640</v>
      </c>
      <c r="B5209" s="1"/>
      <c r="F5209" s="224"/>
      <c r="G5209" s="224"/>
      <c r="H5209" s="224"/>
      <c r="L5209" s="224"/>
      <c r="M5209" s="224"/>
      <c r="X5209" s="3" t="s">
        <v>5220</v>
      </c>
      <c r="Y5209" s="4">
        <v>9910</v>
      </c>
      <c r="AD5209" s="224"/>
      <c r="AE5209" s="133"/>
    </row>
    <row r="5210" spans="1:31" x14ac:dyDescent="0.25">
      <c r="A5210" s="28" t="s">
        <v>15641</v>
      </c>
      <c r="B5210" s="1"/>
      <c r="F5210" s="224"/>
      <c r="G5210" s="224"/>
      <c r="H5210" s="224"/>
      <c r="L5210" s="224"/>
      <c r="M5210" s="224"/>
      <c r="X5210" s="3" t="s">
        <v>5221</v>
      </c>
      <c r="Y5210" s="4">
        <v>9857</v>
      </c>
      <c r="AD5210" s="224"/>
      <c r="AE5210" s="133"/>
    </row>
    <row r="5211" spans="1:31" x14ac:dyDescent="0.25">
      <c r="A5211" s="28" t="s">
        <v>15642</v>
      </c>
      <c r="B5211" s="1"/>
      <c r="F5211" s="224"/>
      <c r="G5211" s="224"/>
      <c r="H5211" s="224"/>
      <c r="L5211" s="224"/>
      <c r="M5211" s="224"/>
      <c r="X5211" s="3" t="s">
        <v>5222</v>
      </c>
      <c r="Y5211" s="4">
        <v>9857</v>
      </c>
      <c r="AD5211" s="224"/>
      <c r="AE5211" s="133"/>
    </row>
    <row r="5212" spans="1:31" x14ac:dyDescent="0.25">
      <c r="A5212" s="28" t="s">
        <v>15643</v>
      </c>
      <c r="B5212" s="1"/>
      <c r="F5212" s="224"/>
      <c r="G5212" s="224"/>
      <c r="H5212" s="224"/>
      <c r="L5212" s="224"/>
      <c r="M5212" s="224"/>
      <c r="X5212" s="3" t="s">
        <v>5223</v>
      </c>
      <c r="Y5212" s="4">
        <v>9899</v>
      </c>
      <c r="AD5212" s="224"/>
      <c r="AE5212" s="133"/>
    </row>
    <row r="5213" spans="1:31" x14ac:dyDescent="0.25">
      <c r="A5213" s="28" t="s">
        <v>15644</v>
      </c>
      <c r="B5213" s="1"/>
      <c r="F5213" s="224"/>
      <c r="G5213" s="224"/>
      <c r="H5213" s="224"/>
      <c r="L5213" s="224"/>
      <c r="M5213" s="224"/>
      <c r="X5213" s="3" t="s">
        <v>5224</v>
      </c>
      <c r="Y5213" s="4">
        <v>9899</v>
      </c>
      <c r="AD5213" s="224"/>
      <c r="AE5213" s="133"/>
    </row>
    <row r="5214" spans="1:31" x14ac:dyDescent="0.25">
      <c r="A5214" s="28" t="s">
        <v>15645</v>
      </c>
      <c r="B5214" s="1"/>
      <c r="F5214" s="224"/>
      <c r="G5214" s="224"/>
      <c r="H5214" s="224"/>
      <c r="L5214" s="224"/>
      <c r="M5214" s="224"/>
      <c r="X5214" s="3" t="s">
        <v>5225</v>
      </c>
      <c r="Y5214" s="4">
        <v>9881</v>
      </c>
      <c r="AD5214" s="224"/>
      <c r="AE5214" s="133"/>
    </row>
    <row r="5215" spans="1:31" x14ac:dyDescent="0.25">
      <c r="A5215" s="28" t="s">
        <v>15646</v>
      </c>
      <c r="B5215" s="1"/>
      <c r="F5215" s="224"/>
      <c r="G5215" s="224"/>
      <c r="H5215" s="224"/>
      <c r="L5215" s="224"/>
      <c r="M5215" s="224"/>
      <c r="X5215" s="3" t="s">
        <v>5226</v>
      </c>
      <c r="Y5215" s="4">
        <v>9778</v>
      </c>
      <c r="AD5215" s="224"/>
      <c r="AE5215" s="133"/>
    </row>
    <row r="5216" spans="1:31" x14ac:dyDescent="0.25">
      <c r="A5216" s="28" t="s">
        <v>15647</v>
      </c>
      <c r="B5216" s="1"/>
      <c r="F5216" s="224"/>
      <c r="G5216" s="224"/>
      <c r="H5216" s="224"/>
      <c r="L5216" s="224"/>
      <c r="M5216" s="224"/>
      <c r="X5216" s="3" t="s">
        <v>5227</v>
      </c>
      <c r="Y5216" s="4">
        <v>10039</v>
      </c>
      <c r="AD5216" s="224"/>
      <c r="AE5216" s="133"/>
    </row>
    <row r="5217" spans="1:31" x14ac:dyDescent="0.25">
      <c r="A5217" s="28" t="s">
        <v>15648</v>
      </c>
      <c r="B5217" s="1"/>
      <c r="F5217" s="224"/>
      <c r="G5217" s="224"/>
      <c r="H5217" s="224"/>
      <c r="L5217" s="224"/>
      <c r="M5217" s="224"/>
      <c r="X5217" s="3" t="s">
        <v>5228</v>
      </c>
      <c r="Y5217" s="4">
        <v>9848</v>
      </c>
      <c r="AD5217" s="224"/>
      <c r="AE5217" s="133"/>
    </row>
    <row r="5218" spans="1:31" x14ac:dyDescent="0.25">
      <c r="A5218" s="28" t="s">
        <v>15649</v>
      </c>
      <c r="B5218" s="1"/>
      <c r="F5218" s="224"/>
      <c r="G5218" s="224"/>
      <c r="H5218" s="224"/>
      <c r="L5218" s="224"/>
      <c r="M5218" s="224"/>
      <c r="X5218" s="3" t="s">
        <v>5229</v>
      </c>
      <c r="Y5218" s="4">
        <v>9840</v>
      </c>
      <c r="AD5218" s="224"/>
      <c r="AE5218" s="133"/>
    </row>
    <row r="5219" spans="1:31" x14ac:dyDescent="0.25">
      <c r="A5219" s="28" t="s">
        <v>15650</v>
      </c>
      <c r="B5219" s="1"/>
      <c r="F5219" s="224"/>
      <c r="G5219" s="224"/>
      <c r="H5219" s="224"/>
      <c r="L5219" s="224"/>
      <c r="M5219" s="224"/>
      <c r="X5219" s="3" t="s">
        <v>5230</v>
      </c>
      <c r="Y5219" s="4">
        <v>9740</v>
      </c>
      <c r="AD5219" s="224"/>
      <c r="AE5219" s="133"/>
    </row>
    <row r="5220" spans="1:31" x14ac:dyDescent="0.25">
      <c r="A5220" s="28" t="s">
        <v>15651</v>
      </c>
      <c r="B5220" s="1"/>
      <c r="F5220" s="224"/>
      <c r="G5220" s="224"/>
      <c r="H5220" s="224"/>
      <c r="L5220" s="224"/>
      <c r="M5220" s="224"/>
      <c r="X5220" s="3" t="s">
        <v>5231</v>
      </c>
      <c r="Y5220" s="4">
        <v>9722</v>
      </c>
      <c r="AD5220" s="224"/>
      <c r="AE5220" s="133"/>
    </row>
    <row r="5221" spans="1:31" x14ac:dyDescent="0.25">
      <c r="A5221" s="28" t="s">
        <v>15652</v>
      </c>
      <c r="B5221" s="1"/>
      <c r="F5221" s="224"/>
      <c r="G5221" s="224"/>
      <c r="H5221" s="224"/>
      <c r="L5221" s="224"/>
      <c r="M5221" s="224"/>
      <c r="X5221" s="3" t="s">
        <v>5232</v>
      </c>
      <c r="Y5221" s="4">
        <v>9795</v>
      </c>
      <c r="AD5221" s="224"/>
      <c r="AE5221" s="133"/>
    </row>
    <row r="5222" spans="1:31" x14ac:dyDescent="0.25">
      <c r="A5222" s="28" t="s">
        <v>15653</v>
      </c>
      <c r="B5222" s="1"/>
      <c r="F5222" s="224"/>
      <c r="G5222" s="224"/>
      <c r="H5222" s="224"/>
      <c r="L5222" s="224"/>
      <c r="M5222" s="224"/>
      <c r="X5222" s="3" t="s">
        <v>5233</v>
      </c>
      <c r="Y5222" s="4">
        <v>9847</v>
      </c>
      <c r="AD5222" s="224"/>
      <c r="AE5222" s="133"/>
    </row>
    <row r="5223" spans="1:31" x14ac:dyDescent="0.25">
      <c r="A5223" s="28" t="s">
        <v>15654</v>
      </c>
      <c r="B5223" s="1"/>
      <c r="F5223" s="224"/>
      <c r="G5223" s="224"/>
      <c r="H5223" s="224"/>
      <c r="L5223" s="224"/>
      <c r="M5223" s="224"/>
      <c r="X5223" s="3" t="s">
        <v>5234</v>
      </c>
      <c r="Y5223" s="4">
        <v>9883</v>
      </c>
      <c r="AD5223" s="224"/>
      <c r="AE5223" s="133"/>
    </row>
    <row r="5224" spans="1:31" x14ac:dyDescent="0.25">
      <c r="A5224" s="28" t="s">
        <v>15655</v>
      </c>
      <c r="B5224" s="1"/>
      <c r="F5224" s="224"/>
      <c r="G5224" s="224"/>
      <c r="H5224" s="224"/>
      <c r="L5224" s="224"/>
      <c r="M5224" s="224"/>
      <c r="X5224" s="3" t="s">
        <v>5235</v>
      </c>
      <c r="Y5224" s="4">
        <v>9893</v>
      </c>
      <c r="AD5224" s="224"/>
      <c r="AE5224" s="133"/>
    </row>
    <row r="5225" spans="1:31" x14ac:dyDescent="0.25">
      <c r="A5225" s="28" t="s">
        <v>15656</v>
      </c>
      <c r="B5225" s="1"/>
      <c r="F5225" s="224"/>
      <c r="G5225" s="224"/>
      <c r="H5225" s="224"/>
      <c r="L5225" s="224"/>
      <c r="M5225" s="224"/>
      <c r="X5225" s="3" t="s">
        <v>5236</v>
      </c>
      <c r="Y5225" s="4">
        <v>9893</v>
      </c>
      <c r="AD5225" s="224"/>
      <c r="AE5225" s="133"/>
    </row>
    <row r="5226" spans="1:31" x14ac:dyDescent="0.25">
      <c r="A5226" s="28" t="s">
        <v>15657</v>
      </c>
      <c r="B5226" s="1"/>
      <c r="F5226" s="224"/>
      <c r="G5226" s="224"/>
      <c r="H5226" s="224"/>
      <c r="L5226" s="224"/>
      <c r="M5226" s="224"/>
      <c r="X5226" s="3" t="s">
        <v>5237</v>
      </c>
      <c r="Y5226" s="4">
        <v>9855</v>
      </c>
      <c r="AD5226" s="224"/>
      <c r="AE5226" s="133"/>
    </row>
    <row r="5227" spans="1:31" x14ac:dyDescent="0.25">
      <c r="A5227" s="28" t="s">
        <v>15658</v>
      </c>
      <c r="B5227" s="1"/>
      <c r="F5227" s="224"/>
      <c r="G5227" s="224"/>
      <c r="H5227" s="224"/>
      <c r="L5227" s="224"/>
      <c r="M5227" s="224"/>
      <c r="X5227" s="3" t="s">
        <v>5238</v>
      </c>
      <c r="Y5227" s="4">
        <v>9985</v>
      </c>
      <c r="AD5227" s="224"/>
      <c r="AE5227" s="133"/>
    </row>
    <row r="5228" spans="1:31" x14ac:dyDescent="0.25">
      <c r="A5228" s="28" t="s">
        <v>15659</v>
      </c>
      <c r="B5228" s="1"/>
      <c r="F5228" s="224"/>
      <c r="G5228" s="224"/>
      <c r="H5228" s="224"/>
      <c r="L5228" s="224"/>
      <c r="M5228" s="224"/>
      <c r="X5228" s="3" t="s">
        <v>5239</v>
      </c>
      <c r="Y5228" s="4">
        <v>9906</v>
      </c>
      <c r="AD5228" s="224"/>
      <c r="AE5228" s="133"/>
    </row>
    <row r="5229" spans="1:31" x14ac:dyDescent="0.25">
      <c r="A5229" s="28" t="s">
        <v>15660</v>
      </c>
      <c r="B5229" s="1"/>
      <c r="F5229" s="224"/>
      <c r="G5229" s="224"/>
      <c r="H5229" s="224"/>
      <c r="L5229" s="224"/>
      <c r="M5229" s="224"/>
      <c r="X5229" s="3" t="s">
        <v>5240</v>
      </c>
      <c r="Y5229" s="4">
        <v>9943</v>
      </c>
      <c r="AD5229" s="224"/>
      <c r="AE5229" s="133"/>
    </row>
    <row r="5230" spans="1:31" x14ac:dyDescent="0.25">
      <c r="A5230" s="28" t="s">
        <v>15661</v>
      </c>
      <c r="B5230" s="1"/>
      <c r="F5230" s="224"/>
      <c r="G5230" s="224"/>
      <c r="H5230" s="224"/>
      <c r="L5230" s="224"/>
      <c r="M5230" s="224"/>
      <c r="X5230" s="3" t="s">
        <v>5241</v>
      </c>
      <c r="Y5230" s="4">
        <v>9943</v>
      </c>
      <c r="AD5230" s="224"/>
      <c r="AE5230" s="133"/>
    </row>
    <row r="5231" spans="1:31" x14ac:dyDescent="0.25">
      <c r="A5231" s="28" t="s">
        <v>15662</v>
      </c>
      <c r="B5231" s="1"/>
      <c r="F5231" s="224"/>
      <c r="G5231" s="224"/>
      <c r="H5231" s="224"/>
      <c r="L5231" s="224"/>
      <c r="M5231" s="224"/>
      <c r="X5231" s="3" t="s">
        <v>5242</v>
      </c>
      <c r="Y5231" s="4">
        <v>10101</v>
      </c>
      <c r="AD5231" s="224"/>
      <c r="AE5231" s="133"/>
    </row>
    <row r="5232" spans="1:31" x14ac:dyDescent="0.25">
      <c r="A5232" s="28" t="s">
        <v>15663</v>
      </c>
      <c r="B5232" s="1"/>
      <c r="F5232" s="224"/>
      <c r="G5232" s="224"/>
      <c r="H5232" s="224"/>
      <c r="L5232" s="224"/>
      <c r="M5232" s="224"/>
      <c r="X5232" s="3" t="s">
        <v>5243</v>
      </c>
      <c r="Y5232" s="4">
        <v>9985</v>
      </c>
      <c r="AD5232" s="224"/>
      <c r="AE5232" s="133"/>
    </row>
    <row r="5233" spans="1:31" x14ac:dyDescent="0.25">
      <c r="A5233" s="28" t="s">
        <v>15664</v>
      </c>
      <c r="B5233" s="1"/>
      <c r="F5233" s="224"/>
      <c r="G5233" s="224"/>
      <c r="H5233" s="224"/>
      <c r="L5233" s="224"/>
      <c r="M5233" s="224"/>
      <c r="X5233" s="3" t="s">
        <v>5244</v>
      </c>
      <c r="Y5233" s="4">
        <v>10147</v>
      </c>
      <c r="AD5233" s="224"/>
      <c r="AE5233" s="133"/>
    </row>
    <row r="5234" spans="1:31" x14ac:dyDescent="0.25">
      <c r="A5234" s="28" t="s">
        <v>15665</v>
      </c>
      <c r="B5234" s="1"/>
      <c r="F5234" s="224"/>
      <c r="G5234" s="224"/>
      <c r="H5234" s="224"/>
      <c r="L5234" s="224"/>
      <c r="M5234" s="224"/>
      <c r="X5234" s="3" t="s">
        <v>5245</v>
      </c>
      <c r="Y5234" s="4">
        <v>10035</v>
      </c>
      <c r="AD5234" s="224"/>
      <c r="AE5234" s="133"/>
    </row>
    <row r="5235" spans="1:31" x14ac:dyDescent="0.25">
      <c r="A5235" s="28" t="s">
        <v>15666</v>
      </c>
      <c r="B5235" s="1"/>
      <c r="F5235" s="224"/>
      <c r="G5235" s="224"/>
      <c r="H5235" s="224"/>
      <c r="L5235" s="224"/>
      <c r="M5235" s="224"/>
      <c r="X5235" s="3" t="s">
        <v>5246</v>
      </c>
      <c r="Y5235" s="4">
        <v>9931</v>
      </c>
      <c r="AD5235" s="224"/>
      <c r="AE5235" s="133"/>
    </row>
    <row r="5236" spans="1:31" x14ac:dyDescent="0.25">
      <c r="A5236" s="28" t="s">
        <v>15667</v>
      </c>
      <c r="B5236" s="1"/>
      <c r="F5236" s="224"/>
      <c r="G5236" s="224"/>
      <c r="H5236" s="224"/>
      <c r="L5236" s="224"/>
      <c r="M5236" s="224"/>
      <c r="X5236" s="3" t="s">
        <v>5247</v>
      </c>
      <c r="Y5236" s="4">
        <v>10009</v>
      </c>
      <c r="AD5236" s="224"/>
      <c r="AE5236" s="133"/>
    </row>
    <row r="5237" spans="1:31" x14ac:dyDescent="0.25">
      <c r="A5237" s="28" t="s">
        <v>15668</v>
      </c>
      <c r="B5237" s="1"/>
      <c r="F5237" s="224"/>
      <c r="G5237" s="224"/>
      <c r="H5237" s="224"/>
      <c r="L5237" s="224"/>
      <c r="M5237" s="224"/>
      <c r="X5237" s="3" t="s">
        <v>5248</v>
      </c>
      <c r="Y5237" s="4">
        <v>10268</v>
      </c>
      <c r="AD5237" s="224"/>
      <c r="AE5237" s="133"/>
    </row>
    <row r="5238" spans="1:31" x14ac:dyDescent="0.25">
      <c r="A5238" s="28" t="s">
        <v>15669</v>
      </c>
      <c r="B5238" s="1"/>
      <c r="F5238" s="224"/>
      <c r="G5238" s="224"/>
      <c r="H5238" s="224"/>
      <c r="L5238" s="224"/>
      <c r="M5238" s="224"/>
      <c r="X5238" s="3" t="s">
        <v>5249</v>
      </c>
      <c r="Y5238" s="4">
        <v>10060</v>
      </c>
      <c r="AD5238" s="224"/>
      <c r="AE5238" s="133"/>
    </row>
    <row r="5239" spans="1:31" x14ac:dyDescent="0.25">
      <c r="A5239" s="28" t="s">
        <v>15670</v>
      </c>
      <c r="B5239" s="1"/>
      <c r="F5239" s="224"/>
      <c r="G5239" s="224"/>
      <c r="H5239" s="224"/>
      <c r="L5239" s="224"/>
      <c r="M5239" s="224"/>
      <c r="X5239" s="3" t="s">
        <v>5250</v>
      </c>
      <c r="Y5239" s="4">
        <v>10060</v>
      </c>
      <c r="AD5239" s="224"/>
      <c r="AE5239" s="133"/>
    </row>
    <row r="5240" spans="1:31" x14ac:dyDescent="0.25">
      <c r="A5240" s="28" t="s">
        <v>15671</v>
      </c>
      <c r="B5240" s="1"/>
      <c r="F5240" s="224"/>
      <c r="G5240" s="224"/>
      <c r="H5240" s="224"/>
      <c r="L5240" s="224"/>
      <c r="M5240" s="224"/>
      <c r="X5240" s="3" t="s">
        <v>5251</v>
      </c>
      <c r="Y5240" s="4">
        <v>10032</v>
      </c>
      <c r="AD5240" s="224"/>
      <c r="AE5240" s="133"/>
    </row>
    <row r="5241" spans="1:31" x14ac:dyDescent="0.25">
      <c r="A5241" s="28" t="s">
        <v>15672</v>
      </c>
      <c r="B5241" s="1"/>
      <c r="F5241" s="224"/>
      <c r="G5241" s="224"/>
      <c r="H5241" s="224"/>
      <c r="L5241" s="224"/>
      <c r="M5241" s="224"/>
      <c r="X5241" s="3" t="s">
        <v>5252</v>
      </c>
      <c r="Y5241" s="4">
        <v>9981</v>
      </c>
      <c r="AD5241" s="224"/>
      <c r="AE5241" s="133"/>
    </row>
    <row r="5242" spans="1:31" x14ac:dyDescent="0.25">
      <c r="A5242" s="28" t="s">
        <v>15673</v>
      </c>
      <c r="B5242" s="1"/>
      <c r="F5242" s="224"/>
      <c r="G5242" s="224"/>
      <c r="H5242" s="224"/>
      <c r="L5242" s="224"/>
      <c r="M5242" s="224"/>
      <c r="X5242" s="3" t="s">
        <v>5253</v>
      </c>
      <c r="Y5242" s="4">
        <v>10039</v>
      </c>
      <c r="AD5242" s="224"/>
      <c r="AE5242" s="133"/>
    </row>
    <row r="5243" spans="1:31" x14ac:dyDescent="0.25">
      <c r="A5243" s="28" t="s">
        <v>15674</v>
      </c>
      <c r="B5243" s="1"/>
      <c r="F5243" s="224"/>
      <c r="G5243" s="224"/>
      <c r="H5243" s="224"/>
      <c r="L5243" s="224"/>
      <c r="M5243" s="224"/>
      <c r="X5243" s="3" t="s">
        <v>5254</v>
      </c>
      <c r="Y5243" s="4">
        <v>9999</v>
      </c>
      <c r="AD5243" s="224"/>
      <c r="AE5243" s="133"/>
    </row>
    <row r="5244" spans="1:31" x14ac:dyDescent="0.25">
      <c r="A5244" s="28" t="s">
        <v>15675</v>
      </c>
      <c r="B5244" s="1"/>
      <c r="F5244" s="224"/>
      <c r="G5244" s="224"/>
      <c r="H5244" s="224"/>
      <c r="L5244" s="224"/>
      <c r="M5244" s="224"/>
      <c r="X5244" s="3" t="s">
        <v>5255</v>
      </c>
      <c r="Y5244" s="4">
        <v>10141</v>
      </c>
      <c r="AD5244" s="224"/>
      <c r="AE5244" s="133"/>
    </row>
    <row r="5245" spans="1:31" x14ac:dyDescent="0.25">
      <c r="A5245" s="28" t="s">
        <v>15676</v>
      </c>
      <c r="B5245" s="1"/>
      <c r="F5245" s="224"/>
      <c r="G5245" s="224"/>
      <c r="H5245" s="224"/>
      <c r="L5245" s="224"/>
      <c r="M5245" s="224"/>
      <c r="X5245" s="3" t="s">
        <v>5256</v>
      </c>
      <c r="Y5245" s="4">
        <v>10105</v>
      </c>
      <c r="AD5245" s="224"/>
      <c r="AE5245" s="133"/>
    </row>
    <row r="5246" spans="1:31" x14ac:dyDescent="0.25">
      <c r="A5246" s="28" t="s">
        <v>15677</v>
      </c>
      <c r="B5246" s="1"/>
      <c r="F5246" s="224"/>
      <c r="G5246" s="224"/>
      <c r="H5246" s="224"/>
      <c r="L5246" s="224"/>
      <c r="M5246" s="224"/>
      <c r="X5246" s="3" t="s">
        <v>5257</v>
      </c>
      <c r="Y5246" s="4">
        <v>10105</v>
      </c>
      <c r="AD5246" s="224"/>
      <c r="AE5246" s="133"/>
    </row>
    <row r="5247" spans="1:31" x14ac:dyDescent="0.25">
      <c r="A5247" s="28" t="s">
        <v>15678</v>
      </c>
      <c r="B5247" s="1"/>
      <c r="F5247" s="224"/>
      <c r="G5247" s="224"/>
      <c r="H5247" s="224"/>
      <c r="L5247" s="224"/>
      <c r="M5247" s="224"/>
      <c r="X5247" s="3" t="s">
        <v>5258</v>
      </c>
      <c r="Y5247" s="4">
        <v>10075</v>
      </c>
      <c r="AD5247" s="224"/>
      <c r="AE5247" s="133"/>
    </row>
    <row r="5248" spans="1:31" x14ac:dyDescent="0.25">
      <c r="A5248" s="28" t="s">
        <v>15679</v>
      </c>
      <c r="B5248" s="1"/>
      <c r="F5248" s="224"/>
      <c r="G5248" s="224"/>
      <c r="H5248" s="224"/>
      <c r="L5248" s="224"/>
      <c r="M5248" s="224"/>
      <c r="X5248" s="3" t="s">
        <v>5259</v>
      </c>
      <c r="Y5248" s="4">
        <v>10070</v>
      </c>
      <c r="AD5248" s="224"/>
      <c r="AE5248" s="133"/>
    </row>
    <row r="5249" spans="1:31" x14ac:dyDescent="0.25">
      <c r="A5249" s="28" t="s">
        <v>15680</v>
      </c>
      <c r="B5249" s="1"/>
      <c r="F5249" s="224"/>
      <c r="G5249" s="224"/>
      <c r="H5249" s="224"/>
      <c r="L5249" s="224"/>
      <c r="M5249" s="224"/>
      <c r="X5249" s="3" t="s">
        <v>5260</v>
      </c>
      <c r="Y5249" s="4">
        <v>10177</v>
      </c>
      <c r="AD5249" s="224"/>
      <c r="AE5249" s="133"/>
    </row>
    <row r="5250" spans="1:31" x14ac:dyDescent="0.25">
      <c r="A5250" s="28" t="s">
        <v>15681</v>
      </c>
      <c r="B5250" s="1"/>
      <c r="F5250" s="224"/>
      <c r="G5250" s="224"/>
      <c r="H5250" s="224"/>
      <c r="L5250" s="224"/>
      <c r="M5250" s="224"/>
      <c r="X5250" s="3" t="s">
        <v>5261</v>
      </c>
      <c r="Y5250" s="4">
        <v>10176</v>
      </c>
      <c r="AD5250" s="224"/>
      <c r="AE5250" s="133"/>
    </row>
    <row r="5251" spans="1:31" x14ac:dyDescent="0.25">
      <c r="A5251" s="28" t="s">
        <v>15682</v>
      </c>
      <c r="B5251" s="1"/>
      <c r="F5251" s="224"/>
      <c r="G5251" s="224"/>
      <c r="H5251" s="224"/>
      <c r="L5251" s="224"/>
      <c r="M5251" s="224"/>
      <c r="X5251" s="3" t="s">
        <v>5262</v>
      </c>
      <c r="Y5251" s="4">
        <v>10094</v>
      </c>
      <c r="AD5251" s="224"/>
      <c r="AE5251" s="133"/>
    </row>
    <row r="5252" spans="1:31" x14ac:dyDescent="0.25">
      <c r="A5252" s="28" t="s">
        <v>15683</v>
      </c>
      <c r="B5252" s="1"/>
      <c r="F5252" s="224"/>
      <c r="G5252" s="224"/>
      <c r="H5252" s="224"/>
      <c r="L5252" s="224"/>
      <c r="M5252" s="224"/>
      <c r="X5252" s="3" t="s">
        <v>5263</v>
      </c>
      <c r="Y5252" s="4">
        <v>10155</v>
      </c>
      <c r="AD5252" s="224"/>
      <c r="AE5252" s="133"/>
    </row>
    <row r="5253" spans="1:31" x14ac:dyDescent="0.25">
      <c r="A5253" s="28" t="s">
        <v>15684</v>
      </c>
      <c r="B5253" s="1"/>
      <c r="F5253" s="224"/>
      <c r="G5253" s="224"/>
      <c r="H5253" s="224"/>
      <c r="L5253" s="224"/>
      <c r="M5253" s="224"/>
      <c r="X5253" s="3" t="s">
        <v>5264</v>
      </c>
      <c r="Y5253" s="4">
        <v>10155</v>
      </c>
      <c r="AD5253" s="224"/>
      <c r="AE5253" s="133"/>
    </row>
    <row r="5254" spans="1:31" x14ac:dyDescent="0.25">
      <c r="A5254" s="28" t="s">
        <v>15685</v>
      </c>
      <c r="B5254" s="1"/>
      <c r="F5254" s="224"/>
      <c r="G5254" s="224"/>
      <c r="H5254" s="224"/>
      <c r="L5254" s="224"/>
      <c r="M5254" s="224"/>
      <c r="X5254" s="3" t="s">
        <v>5265</v>
      </c>
      <c r="Y5254" s="4">
        <v>10091</v>
      </c>
      <c r="AD5254" s="224"/>
      <c r="AE5254" s="133"/>
    </row>
    <row r="5255" spans="1:31" x14ac:dyDescent="0.25">
      <c r="A5255" s="28" t="s">
        <v>15686</v>
      </c>
      <c r="B5255" s="1"/>
      <c r="F5255" s="224"/>
      <c r="G5255" s="224"/>
      <c r="H5255" s="224"/>
      <c r="L5255" s="224"/>
      <c r="M5255" s="224"/>
      <c r="X5255" s="3" t="s">
        <v>5266</v>
      </c>
      <c r="Y5255" s="4">
        <v>10184</v>
      </c>
      <c r="AD5255" s="224"/>
      <c r="AE5255" s="133"/>
    </row>
    <row r="5256" spans="1:31" x14ac:dyDescent="0.25">
      <c r="A5256" s="28" t="s">
        <v>15687</v>
      </c>
      <c r="B5256" s="1"/>
      <c r="F5256" s="224"/>
      <c r="G5256" s="224"/>
      <c r="H5256" s="224"/>
      <c r="L5256" s="224"/>
      <c r="M5256" s="224"/>
      <c r="X5256" s="3" t="s">
        <v>5267</v>
      </c>
      <c r="Y5256" s="4">
        <v>10164</v>
      </c>
      <c r="AD5256" s="224"/>
      <c r="AE5256" s="133"/>
    </row>
    <row r="5257" spans="1:31" x14ac:dyDescent="0.25">
      <c r="A5257" s="28" t="s">
        <v>15688</v>
      </c>
      <c r="B5257" s="1"/>
      <c r="F5257" s="224"/>
      <c r="G5257" s="224"/>
      <c r="H5257" s="224"/>
      <c r="L5257" s="224"/>
      <c r="M5257" s="224"/>
      <c r="X5257" s="3" t="s">
        <v>5268</v>
      </c>
      <c r="Y5257" s="4">
        <v>10256</v>
      </c>
      <c r="AD5257" s="224"/>
      <c r="AE5257" s="133"/>
    </row>
    <row r="5258" spans="1:31" x14ac:dyDescent="0.25">
      <c r="A5258" s="28" t="s">
        <v>15689</v>
      </c>
      <c r="B5258" s="1"/>
      <c r="F5258" s="224"/>
      <c r="G5258" s="224"/>
      <c r="H5258" s="224"/>
      <c r="L5258" s="224"/>
      <c r="M5258" s="224"/>
      <c r="X5258" s="3" t="s">
        <v>5269</v>
      </c>
      <c r="Y5258" s="4">
        <v>10249</v>
      </c>
      <c r="AD5258" s="224"/>
      <c r="AE5258" s="133"/>
    </row>
    <row r="5259" spans="1:31" x14ac:dyDescent="0.25">
      <c r="A5259" s="28" t="s">
        <v>15690</v>
      </c>
      <c r="B5259" s="1"/>
      <c r="F5259" s="224"/>
      <c r="G5259" s="224"/>
      <c r="H5259" s="224"/>
      <c r="L5259" s="224"/>
      <c r="M5259" s="224"/>
      <c r="X5259" s="3" t="s">
        <v>5270</v>
      </c>
      <c r="Y5259" s="4">
        <v>10249</v>
      </c>
      <c r="AD5259" s="224"/>
      <c r="AE5259" s="133"/>
    </row>
    <row r="5260" spans="1:31" x14ac:dyDescent="0.25">
      <c r="A5260" s="28" t="s">
        <v>15691</v>
      </c>
      <c r="B5260" s="1"/>
      <c r="F5260" s="224"/>
      <c r="G5260" s="224"/>
      <c r="H5260" s="224"/>
      <c r="L5260" s="224"/>
      <c r="M5260" s="224"/>
      <c r="X5260" s="3" t="s">
        <v>5271</v>
      </c>
      <c r="Y5260" s="4">
        <v>10249</v>
      </c>
      <c r="AD5260" s="224"/>
      <c r="AE5260" s="133"/>
    </row>
    <row r="5261" spans="1:31" x14ac:dyDescent="0.25">
      <c r="A5261" s="28" t="s">
        <v>15692</v>
      </c>
      <c r="B5261" s="1"/>
      <c r="F5261" s="224"/>
      <c r="G5261" s="224"/>
      <c r="H5261" s="224"/>
      <c r="L5261" s="224"/>
      <c r="M5261" s="224"/>
      <c r="X5261" s="3" t="s">
        <v>5272</v>
      </c>
      <c r="Y5261" s="4">
        <v>10227</v>
      </c>
      <c r="AD5261" s="224"/>
      <c r="AE5261" s="133"/>
    </row>
    <row r="5262" spans="1:31" x14ac:dyDescent="0.25">
      <c r="A5262" s="28" t="s">
        <v>15693</v>
      </c>
      <c r="B5262" s="1"/>
      <c r="F5262" s="224"/>
      <c r="G5262" s="224"/>
      <c r="H5262" s="224"/>
      <c r="L5262" s="224"/>
      <c r="M5262" s="224"/>
      <c r="X5262" s="3" t="s">
        <v>5273</v>
      </c>
      <c r="Y5262" s="4">
        <v>10118</v>
      </c>
      <c r="AD5262" s="224"/>
      <c r="AE5262" s="133"/>
    </row>
    <row r="5263" spans="1:31" x14ac:dyDescent="0.25">
      <c r="A5263" s="28" t="s">
        <v>15694</v>
      </c>
      <c r="B5263" s="1"/>
      <c r="F5263" s="224"/>
      <c r="G5263" s="224"/>
      <c r="H5263" s="224"/>
      <c r="L5263" s="224"/>
      <c r="M5263" s="224"/>
      <c r="X5263" s="3" t="s">
        <v>5274</v>
      </c>
      <c r="Y5263" s="4">
        <v>10068</v>
      </c>
      <c r="AD5263" s="224"/>
      <c r="AE5263" s="133"/>
    </row>
    <row r="5264" spans="1:31" x14ac:dyDescent="0.25">
      <c r="A5264" s="28" t="s">
        <v>15695</v>
      </c>
      <c r="B5264" s="1"/>
      <c r="F5264" s="224"/>
      <c r="G5264" s="224"/>
      <c r="H5264" s="224"/>
      <c r="L5264" s="224"/>
      <c r="M5264" s="224"/>
      <c r="X5264" s="3" t="s">
        <v>5275</v>
      </c>
      <c r="Y5264" s="4">
        <v>10090</v>
      </c>
      <c r="AD5264" s="224"/>
      <c r="AE5264" s="133"/>
    </row>
    <row r="5265" spans="1:31" x14ac:dyDescent="0.25">
      <c r="A5265" s="28" t="s">
        <v>15696</v>
      </c>
      <c r="B5265" s="1"/>
      <c r="F5265" s="224"/>
      <c r="G5265" s="224"/>
      <c r="H5265" s="224"/>
      <c r="L5265" s="224"/>
      <c r="M5265" s="224"/>
      <c r="X5265" s="3" t="s">
        <v>5276</v>
      </c>
      <c r="Y5265" s="4">
        <v>10104</v>
      </c>
      <c r="AD5265" s="224"/>
      <c r="AE5265" s="133"/>
    </row>
    <row r="5266" spans="1:31" x14ac:dyDescent="0.25">
      <c r="A5266" s="28" t="s">
        <v>15697</v>
      </c>
      <c r="B5266" s="1"/>
      <c r="F5266" s="224"/>
      <c r="G5266" s="224"/>
      <c r="H5266" s="224"/>
      <c r="L5266" s="224"/>
      <c r="M5266" s="224"/>
      <c r="X5266" s="3" t="s">
        <v>5277</v>
      </c>
      <c r="Y5266" s="4">
        <v>10104</v>
      </c>
      <c r="AD5266" s="224"/>
      <c r="AE5266" s="133"/>
    </row>
    <row r="5267" spans="1:31" x14ac:dyDescent="0.25">
      <c r="A5267" s="28" t="s">
        <v>15698</v>
      </c>
      <c r="B5267" s="1"/>
      <c r="F5267" s="224"/>
      <c r="G5267" s="224"/>
      <c r="H5267" s="224"/>
      <c r="L5267" s="224"/>
      <c r="M5267" s="224"/>
      <c r="X5267" s="3" t="s">
        <v>5278</v>
      </c>
      <c r="Y5267" s="4">
        <v>10104</v>
      </c>
      <c r="AD5267" s="224"/>
      <c r="AE5267" s="133"/>
    </row>
    <row r="5268" spans="1:31" x14ac:dyDescent="0.25">
      <c r="A5268" s="28" t="s">
        <v>15699</v>
      </c>
      <c r="B5268" s="1"/>
      <c r="F5268" s="224"/>
      <c r="G5268" s="224"/>
      <c r="H5268" s="224"/>
      <c r="L5268" s="224"/>
      <c r="M5268" s="224"/>
      <c r="X5268" s="3" t="s">
        <v>5279</v>
      </c>
      <c r="Y5268" s="4">
        <v>10101</v>
      </c>
      <c r="AD5268" s="224"/>
      <c r="AE5268" s="133"/>
    </row>
    <row r="5269" spans="1:31" x14ac:dyDescent="0.25">
      <c r="A5269" s="28" t="s">
        <v>15700</v>
      </c>
      <c r="B5269" s="1"/>
      <c r="F5269" s="224"/>
      <c r="G5269" s="224"/>
      <c r="H5269" s="224"/>
      <c r="L5269" s="224"/>
      <c r="M5269" s="224"/>
      <c r="X5269" s="3" t="s">
        <v>5280</v>
      </c>
      <c r="Y5269" s="4">
        <v>10123</v>
      </c>
      <c r="AD5269" s="224"/>
      <c r="AE5269" s="133"/>
    </row>
    <row r="5270" spans="1:31" x14ac:dyDescent="0.25">
      <c r="A5270" s="28" t="s">
        <v>15701</v>
      </c>
      <c r="B5270" s="1"/>
      <c r="F5270" s="224"/>
      <c r="G5270" s="224"/>
      <c r="H5270" s="224"/>
      <c r="L5270" s="224"/>
      <c r="M5270" s="224"/>
      <c r="X5270" s="3" t="s">
        <v>5281</v>
      </c>
      <c r="Y5270" s="4">
        <v>10106</v>
      </c>
      <c r="AD5270" s="224"/>
      <c r="AE5270" s="133"/>
    </row>
    <row r="5271" spans="1:31" x14ac:dyDescent="0.25">
      <c r="A5271" s="28" t="s">
        <v>15702</v>
      </c>
      <c r="B5271" s="1"/>
      <c r="F5271" s="224"/>
      <c r="G5271" s="224"/>
      <c r="H5271" s="224"/>
      <c r="L5271" s="224"/>
      <c r="M5271" s="224"/>
      <c r="X5271" s="3" t="s">
        <v>5282</v>
      </c>
      <c r="Y5271" s="4">
        <v>10124</v>
      </c>
      <c r="AD5271" s="224"/>
      <c r="AE5271" s="133"/>
    </row>
    <row r="5272" spans="1:31" x14ac:dyDescent="0.25">
      <c r="A5272" s="28" t="s">
        <v>15703</v>
      </c>
      <c r="B5272" s="1"/>
      <c r="F5272" s="224"/>
      <c r="G5272" s="224"/>
      <c r="H5272" s="224"/>
      <c r="L5272" s="224"/>
      <c r="M5272" s="224"/>
      <c r="X5272" s="3" t="s">
        <v>5283</v>
      </c>
      <c r="Y5272" s="4">
        <v>10104</v>
      </c>
      <c r="AD5272" s="224"/>
      <c r="AE5272" s="133"/>
    </row>
    <row r="5273" spans="1:31" x14ac:dyDescent="0.25">
      <c r="A5273" s="28" t="s">
        <v>15704</v>
      </c>
      <c r="B5273" s="1"/>
      <c r="F5273" s="224"/>
      <c r="G5273" s="224"/>
      <c r="H5273" s="224"/>
      <c r="L5273" s="224"/>
      <c r="M5273" s="224"/>
      <c r="X5273" s="3" t="s">
        <v>5284</v>
      </c>
      <c r="Y5273" s="4">
        <v>10104</v>
      </c>
      <c r="AD5273" s="224"/>
      <c r="AE5273" s="133"/>
    </row>
    <row r="5274" spans="1:31" x14ac:dyDescent="0.25">
      <c r="A5274" s="28" t="s">
        <v>15705</v>
      </c>
      <c r="B5274" s="1"/>
      <c r="F5274" s="224"/>
      <c r="G5274" s="224"/>
      <c r="H5274" s="224"/>
      <c r="L5274" s="224"/>
      <c r="M5274" s="224"/>
      <c r="X5274" s="3" t="s">
        <v>5285</v>
      </c>
      <c r="Y5274" s="4">
        <v>10104</v>
      </c>
      <c r="AD5274" s="224"/>
      <c r="AE5274" s="133"/>
    </row>
    <row r="5275" spans="1:31" x14ac:dyDescent="0.25">
      <c r="A5275" s="28" t="s">
        <v>15706</v>
      </c>
      <c r="B5275" s="1"/>
      <c r="F5275" s="224"/>
      <c r="G5275" s="224"/>
      <c r="H5275" s="224"/>
      <c r="L5275" s="224"/>
      <c r="M5275" s="224"/>
      <c r="X5275" s="3" t="s">
        <v>5286</v>
      </c>
      <c r="Y5275" s="4">
        <v>10107</v>
      </c>
      <c r="AD5275" s="224"/>
      <c r="AE5275" s="133"/>
    </row>
    <row r="5276" spans="1:31" x14ac:dyDescent="0.25">
      <c r="A5276" s="28" t="s">
        <v>15707</v>
      </c>
      <c r="B5276" s="1"/>
      <c r="F5276" s="224"/>
      <c r="G5276" s="224"/>
      <c r="H5276" s="224"/>
      <c r="L5276" s="224"/>
      <c r="M5276" s="224"/>
      <c r="X5276" s="3" t="s">
        <v>5287</v>
      </c>
      <c r="Y5276" s="4">
        <v>10024</v>
      </c>
      <c r="AD5276" s="224"/>
      <c r="AE5276" s="133"/>
    </row>
    <row r="5277" spans="1:31" x14ac:dyDescent="0.25">
      <c r="A5277" s="28" t="s">
        <v>15708</v>
      </c>
      <c r="B5277" s="1"/>
      <c r="F5277" s="224"/>
      <c r="G5277" s="224"/>
      <c r="H5277" s="224"/>
      <c r="L5277" s="224"/>
      <c r="M5277" s="224"/>
      <c r="X5277" s="3" t="s">
        <v>5288</v>
      </c>
      <c r="Y5277" s="4">
        <v>10024</v>
      </c>
      <c r="AD5277" s="224"/>
      <c r="AE5277" s="133"/>
    </row>
    <row r="5278" spans="1:31" x14ac:dyDescent="0.25">
      <c r="A5278" s="28" t="s">
        <v>15709</v>
      </c>
      <c r="B5278" s="1"/>
      <c r="F5278" s="224"/>
      <c r="G5278" s="224"/>
      <c r="H5278" s="224"/>
      <c r="L5278" s="224"/>
      <c r="M5278" s="224"/>
      <c r="X5278" s="3" t="s">
        <v>5289</v>
      </c>
      <c r="Y5278" s="4">
        <v>10008</v>
      </c>
      <c r="AD5278" s="224"/>
      <c r="AE5278" s="133"/>
    </row>
    <row r="5279" spans="1:31" x14ac:dyDescent="0.25">
      <c r="A5279" s="28" t="s">
        <v>15710</v>
      </c>
      <c r="B5279" s="1"/>
      <c r="F5279" s="224"/>
      <c r="G5279" s="224"/>
      <c r="H5279" s="224"/>
      <c r="L5279" s="224"/>
      <c r="M5279" s="224"/>
      <c r="X5279" s="3" t="s">
        <v>5290</v>
      </c>
      <c r="Y5279" s="4">
        <v>9948</v>
      </c>
      <c r="AD5279" s="224"/>
      <c r="AE5279" s="133"/>
    </row>
    <row r="5280" spans="1:31" x14ac:dyDescent="0.25">
      <c r="A5280" s="28" t="s">
        <v>15711</v>
      </c>
      <c r="B5280" s="1"/>
      <c r="F5280" s="224"/>
      <c r="G5280" s="224"/>
      <c r="H5280" s="224"/>
      <c r="L5280" s="224"/>
      <c r="M5280" s="224"/>
      <c r="X5280" s="3" t="s">
        <v>5291</v>
      </c>
      <c r="Y5280" s="4">
        <v>9948</v>
      </c>
      <c r="AD5280" s="224"/>
      <c r="AE5280" s="133"/>
    </row>
    <row r="5281" spans="1:31" x14ac:dyDescent="0.25">
      <c r="A5281" s="28" t="s">
        <v>15712</v>
      </c>
      <c r="B5281" s="1"/>
      <c r="F5281" s="224"/>
      <c r="G5281" s="224"/>
      <c r="H5281" s="224"/>
      <c r="L5281" s="224"/>
      <c r="M5281" s="224"/>
      <c r="X5281" s="3" t="s">
        <v>5292</v>
      </c>
      <c r="Y5281" s="4">
        <v>9948</v>
      </c>
      <c r="AD5281" s="224"/>
      <c r="AE5281" s="133"/>
    </row>
    <row r="5282" spans="1:31" x14ac:dyDescent="0.25">
      <c r="A5282" s="28" t="s">
        <v>15713</v>
      </c>
      <c r="B5282" s="1"/>
      <c r="F5282" s="224"/>
      <c r="G5282" s="224"/>
      <c r="H5282" s="224"/>
      <c r="L5282" s="224"/>
      <c r="M5282" s="224"/>
      <c r="X5282" s="3" t="s">
        <v>5293</v>
      </c>
      <c r="Y5282" s="4">
        <v>9927</v>
      </c>
      <c r="AD5282" s="224"/>
      <c r="AE5282" s="133"/>
    </row>
    <row r="5283" spans="1:31" x14ac:dyDescent="0.25">
      <c r="A5283" s="28" t="s">
        <v>15714</v>
      </c>
      <c r="B5283" s="1"/>
      <c r="F5283" s="224"/>
      <c r="G5283" s="224"/>
      <c r="H5283" s="224"/>
      <c r="L5283" s="224"/>
      <c r="M5283" s="224"/>
      <c r="X5283" s="3" t="s">
        <v>5294</v>
      </c>
      <c r="Y5283" s="4">
        <v>9892</v>
      </c>
      <c r="AD5283" s="224"/>
      <c r="AE5283" s="133"/>
    </row>
    <row r="5284" spans="1:31" x14ac:dyDescent="0.25">
      <c r="A5284" s="28" t="s">
        <v>15715</v>
      </c>
      <c r="B5284" s="1"/>
      <c r="F5284" s="224"/>
      <c r="G5284" s="224"/>
      <c r="H5284" s="224"/>
      <c r="L5284" s="224"/>
      <c r="M5284" s="224"/>
      <c r="X5284" s="3" t="s">
        <v>5295</v>
      </c>
      <c r="Y5284" s="4">
        <v>9645</v>
      </c>
      <c r="AD5284" s="224"/>
      <c r="AE5284" s="133"/>
    </row>
    <row r="5285" spans="1:31" x14ac:dyDescent="0.25">
      <c r="A5285" s="28" t="s">
        <v>15716</v>
      </c>
      <c r="B5285" s="1"/>
      <c r="F5285" s="224"/>
      <c r="G5285" s="224"/>
      <c r="H5285" s="224"/>
      <c r="L5285" s="224"/>
      <c r="M5285" s="224"/>
      <c r="X5285" s="3" t="s">
        <v>5296</v>
      </c>
      <c r="Y5285" s="4">
        <v>9645</v>
      </c>
      <c r="AD5285" s="224"/>
      <c r="AE5285" s="133"/>
    </row>
    <row r="5286" spans="1:31" x14ac:dyDescent="0.25">
      <c r="A5286" s="28" t="s">
        <v>15717</v>
      </c>
      <c r="B5286" s="1"/>
      <c r="F5286" s="224"/>
      <c r="G5286" s="224"/>
      <c r="H5286" s="224"/>
      <c r="L5286" s="224"/>
      <c r="M5286" s="224"/>
      <c r="X5286" s="3" t="s">
        <v>5297</v>
      </c>
      <c r="Y5286" s="4">
        <v>9801</v>
      </c>
      <c r="AD5286" s="224"/>
      <c r="AE5286" s="133"/>
    </row>
    <row r="5287" spans="1:31" x14ac:dyDescent="0.25">
      <c r="A5287" s="28" t="s">
        <v>15718</v>
      </c>
      <c r="B5287" s="1"/>
      <c r="F5287" s="224"/>
      <c r="G5287" s="224"/>
      <c r="H5287" s="224"/>
      <c r="L5287" s="224"/>
      <c r="M5287" s="224"/>
      <c r="X5287" s="3" t="s">
        <v>5298</v>
      </c>
      <c r="Y5287" s="4">
        <v>9801</v>
      </c>
      <c r="AD5287" s="224"/>
      <c r="AE5287" s="133"/>
    </row>
    <row r="5288" spans="1:31" x14ac:dyDescent="0.25">
      <c r="A5288" s="28" t="s">
        <v>15719</v>
      </c>
      <c r="B5288" s="1"/>
      <c r="F5288" s="224"/>
      <c r="G5288" s="224"/>
      <c r="H5288" s="224"/>
      <c r="L5288" s="224"/>
      <c r="M5288" s="224"/>
      <c r="X5288" s="3" t="s">
        <v>5299</v>
      </c>
      <c r="Y5288" s="4">
        <v>9801</v>
      </c>
      <c r="AD5288" s="224"/>
      <c r="AE5288" s="133"/>
    </row>
    <row r="5289" spans="1:31" x14ac:dyDescent="0.25">
      <c r="A5289" s="28" t="s">
        <v>15720</v>
      </c>
      <c r="B5289" s="1"/>
      <c r="F5289" s="224"/>
      <c r="G5289" s="224"/>
      <c r="H5289" s="224"/>
      <c r="L5289" s="224"/>
      <c r="M5289" s="224"/>
      <c r="X5289" s="3" t="s">
        <v>5300</v>
      </c>
      <c r="Y5289" s="4">
        <v>9782</v>
      </c>
      <c r="AD5289" s="224"/>
      <c r="AE5289" s="133"/>
    </row>
    <row r="5290" spans="1:31" x14ac:dyDescent="0.25">
      <c r="A5290" s="28" t="s">
        <v>15721</v>
      </c>
      <c r="B5290" s="1"/>
      <c r="F5290" s="224"/>
      <c r="G5290" s="224"/>
      <c r="H5290" s="224"/>
      <c r="L5290" s="224"/>
      <c r="M5290" s="224"/>
      <c r="X5290" s="3" t="s">
        <v>5301</v>
      </c>
      <c r="Y5290" s="4">
        <v>9784</v>
      </c>
      <c r="AD5290" s="224"/>
      <c r="AE5290" s="133"/>
    </row>
    <row r="5291" spans="1:31" x14ac:dyDescent="0.25">
      <c r="A5291" s="28" t="s">
        <v>15722</v>
      </c>
      <c r="B5291" s="1"/>
      <c r="F5291" s="224"/>
      <c r="G5291" s="224"/>
      <c r="H5291" s="224"/>
      <c r="L5291" s="224"/>
      <c r="M5291" s="224"/>
      <c r="X5291" s="3" t="s">
        <v>5302</v>
      </c>
      <c r="Y5291" s="4">
        <v>9793</v>
      </c>
      <c r="AD5291" s="224"/>
      <c r="AE5291" s="133"/>
    </row>
    <row r="5292" spans="1:31" x14ac:dyDescent="0.25">
      <c r="A5292" s="28" t="s">
        <v>15723</v>
      </c>
      <c r="B5292" s="1"/>
      <c r="F5292" s="224"/>
      <c r="G5292" s="224"/>
      <c r="H5292" s="224"/>
      <c r="L5292" s="224"/>
      <c r="M5292" s="224"/>
      <c r="X5292" s="3" t="s">
        <v>5303</v>
      </c>
      <c r="Y5292" s="4">
        <v>9819</v>
      </c>
      <c r="AD5292" s="224"/>
      <c r="AE5292" s="133"/>
    </row>
    <row r="5293" spans="1:31" x14ac:dyDescent="0.25">
      <c r="A5293" s="28" t="s">
        <v>15724</v>
      </c>
      <c r="B5293" s="1"/>
      <c r="F5293" s="224"/>
      <c r="G5293" s="224"/>
      <c r="H5293" s="224"/>
      <c r="L5293" s="224"/>
      <c r="M5293" s="224"/>
      <c r="X5293" s="3" t="s">
        <v>5304</v>
      </c>
      <c r="Y5293" s="4">
        <v>9807</v>
      </c>
      <c r="AD5293" s="224"/>
      <c r="AE5293" s="133"/>
    </row>
    <row r="5294" spans="1:31" x14ac:dyDescent="0.25">
      <c r="A5294" s="28" t="s">
        <v>15725</v>
      </c>
      <c r="B5294" s="1"/>
      <c r="F5294" s="224"/>
      <c r="G5294" s="224"/>
      <c r="H5294" s="224"/>
      <c r="L5294" s="224"/>
      <c r="M5294" s="224"/>
      <c r="X5294" s="3" t="s">
        <v>5305</v>
      </c>
      <c r="Y5294" s="4">
        <v>9807</v>
      </c>
      <c r="AD5294" s="224"/>
      <c r="AE5294" s="133"/>
    </row>
    <row r="5295" spans="1:31" x14ac:dyDescent="0.25">
      <c r="A5295" s="28" t="s">
        <v>15726</v>
      </c>
      <c r="B5295" s="1"/>
      <c r="F5295" s="224"/>
      <c r="G5295" s="224"/>
      <c r="H5295" s="224"/>
      <c r="L5295" s="224"/>
      <c r="M5295" s="224"/>
      <c r="X5295" s="3" t="s">
        <v>5306</v>
      </c>
      <c r="Y5295" s="4">
        <v>9807</v>
      </c>
      <c r="AD5295" s="224"/>
      <c r="AE5295" s="133"/>
    </row>
    <row r="5296" spans="1:31" x14ac:dyDescent="0.25">
      <c r="A5296" s="28" t="s">
        <v>15727</v>
      </c>
      <c r="B5296" s="1"/>
      <c r="F5296" s="224"/>
      <c r="G5296" s="224"/>
      <c r="H5296" s="224"/>
      <c r="L5296" s="224"/>
      <c r="M5296" s="224"/>
      <c r="X5296" s="3" t="s">
        <v>5307</v>
      </c>
      <c r="Y5296" s="4">
        <v>9799</v>
      </c>
      <c r="AD5296" s="224"/>
      <c r="AE5296" s="133"/>
    </row>
    <row r="5297" spans="1:31" x14ac:dyDescent="0.25">
      <c r="A5297" s="28" t="s">
        <v>15728</v>
      </c>
      <c r="B5297" s="1"/>
      <c r="F5297" s="224"/>
      <c r="G5297" s="224"/>
      <c r="H5297" s="224"/>
      <c r="L5297" s="224"/>
      <c r="M5297" s="224"/>
      <c r="X5297" s="3" t="s">
        <v>5308</v>
      </c>
      <c r="Y5297" s="4">
        <v>9818</v>
      </c>
      <c r="AD5297" s="224"/>
      <c r="AE5297" s="133"/>
    </row>
    <row r="5298" spans="1:31" x14ac:dyDescent="0.25">
      <c r="A5298" s="28" t="s">
        <v>15729</v>
      </c>
      <c r="B5298" s="1"/>
      <c r="F5298" s="224"/>
      <c r="G5298" s="224"/>
      <c r="H5298" s="224"/>
      <c r="L5298" s="224"/>
      <c r="M5298" s="224"/>
      <c r="X5298" s="3" t="s">
        <v>5309</v>
      </c>
      <c r="Y5298" s="4">
        <v>9825</v>
      </c>
      <c r="AD5298" s="224"/>
      <c r="AE5298" s="133"/>
    </row>
    <row r="5299" spans="1:31" x14ac:dyDescent="0.25">
      <c r="A5299" s="28" t="s">
        <v>15730</v>
      </c>
      <c r="B5299" s="1"/>
      <c r="F5299" s="224"/>
      <c r="G5299" s="224"/>
      <c r="H5299" s="224"/>
      <c r="L5299" s="224"/>
      <c r="M5299" s="224"/>
      <c r="X5299" s="3" t="s">
        <v>5310</v>
      </c>
      <c r="Y5299" s="4">
        <v>9867</v>
      </c>
      <c r="AD5299" s="224"/>
      <c r="AE5299" s="133"/>
    </row>
    <row r="5300" spans="1:31" x14ac:dyDescent="0.25">
      <c r="A5300" s="28" t="s">
        <v>15731</v>
      </c>
      <c r="B5300" s="1"/>
      <c r="F5300" s="224"/>
      <c r="G5300" s="224"/>
      <c r="H5300" s="224"/>
      <c r="L5300" s="224"/>
      <c r="M5300" s="224"/>
      <c r="X5300" s="3" t="s">
        <v>5311</v>
      </c>
      <c r="Y5300" s="4">
        <v>9867</v>
      </c>
      <c r="AD5300" s="224"/>
      <c r="AE5300" s="133"/>
    </row>
    <row r="5301" spans="1:31" x14ac:dyDescent="0.25">
      <c r="A5301" s="28" t="s">
        <v>15732</v>
      </c>
      <c r="B5301" s="1"/>
      <c r="F5301" s="224"/>
      <c r="G5301" s="224"/>
      <c r="H5301" s="224"/>
      <c r="L5301" s="224"/>
      <c r="M5301" s="224"/>
      <c r="X5301" s="3" t="s">
        <v>5312</v>
      </c>
      <c r="Y5301" s="4">
        <v>9867</v>
      </c>
      <c r="AD5301" s="224"/>
      <c r="AE5301" s="133"/>
    </row>
    <row r="5302" spans="1:31" x14ac:dyDescent="0.25">
      <c r="A5302" s="28" t="s">
        <v>15733</v>
      </c>
      <c r="B5302" s="1"/>
      <c r="F5302" s="224"/>
      <c r="G5302" s="224"/>
      <c r="H5302" s="224"/>
      <c r="L5302" s="224"/>
      <c r="M5302" s="224"/>
      <c r="X5302" s="3" t="s">
        <v>5313</v>
      </c>
      <c r="Y5302" s="4">
        <v>9867</v>
      </c>
      <c r="AD5302" s="224"/>
      <c r="AE5302" s="133"/>
    </row>
    <row r="5303" spans="1:31" x14ac:dyDescent="0.25">
      <c r="A5303" s="28" t="s">
        <v>15734</v>
      </c>
      <c r="B5303" s="1"/>
      <c r="F5303" s="224"/>
      <c r="G5303" s="224"/>
      <c r="H5303" s="224"/>
      <c r="L5303" s="224"/>
      <c r="M5303" s="224"/>
      <c r="X5303" s="3" t="s">
        <v>5314</v>
      </c>
      <c r="Y5303" s="4">
        <v>9893</v>
      </c>
      <c r="AD5303" s="224"/>
      <c r="AE5303" s="133"/>
    </row>
    <row r="5304" spans="1:31" x14ac:dyDescent="0.25">
      <c r="A5304" s="28" t="s">
        <v>15735</v>
      </c>
      <c r="B5304" s="1"/>
      <c r="F5304" s="224"/>
      <c r="G5304" s="224"/>
      <c r="H5304" s="224"/>
      <c r="L5304" s="224"/>
      <c r="M5304" s="224"/>
      <c r="X5304" s="3" t="s">
        <v>5315</v>
      </c>
      <c r="Y5304" s="4">
        <v>9896</v>
      </c>
      <c r="AD5304" s="224"/>
      <c r="AE5304" s="133"/>
    </row>
    <row r="5305" spans="1:31" x14ac:dyDescent="0.25">
      <c r="A5305" s="28" t="s">
        <v>15736</v>
      </c>
      <c r="B5305" s="1"/>
      <c r="F5305" s="224"/>
      <c r="G5305" s="224"/>
      <c r="H5305" s="224"/>
      <c r="L5305" s="224"/>
      <c r="M5305" s="224"/>
      <c r="X5305" s="3" t="s">
        <v>5316</v>
      </c>
      <c r="Y5305" s="4">
        <v>9896</v>
      </c>
      <c r="AD5305" s="224"/>
      <c r="AE5305" s="133"/>
    </row>
    <row r="5306" spans="1:31" x14ac:dyDescent="0.25">
      <c r="A5306" s="28" t="s">
        <v>15737</v>
      </c>
      <c r="B5306" s="1"/>
      <c r="F5306" s="224"/>
      <c r="G5306" s="224"/>
      <c r="H5306" s="224"/>
      <c r="L5306" s="224"/>
      <c r="M5306" s="224"/>
      <c r="X5306" s="3" t="s">
        <v>5317</v>
      </c>
      <c r="Y5306" s="4">
        <v>9896</v>
      </c>
      <c r="AD5306" s="224"/>
      <c r="AE5306" s="133"/>
    </row>
    <row r="5307" spans="1:31" x14ac:dyDescent="0.25">
      <c r="A5307" s="28" t="s">
        <v>15738</v>
      </c>
      <c r="B5307" s="1"/>
      <c r="F5307" s="224"/>
      <c r="G5307" s="224"/>
      <c r="H5307" s="224"/>
      <c r="L5307" s="224"/>
      <c r="M5307" s="224"/>
      <c r="X5307" s="3" t="s">
        <v>5318</v>
      </c>
      <c r="Y5307" s="4">
        <v>9966</v>
      </c>
      <c r="AD5307" s="224"/>
      <c r="AE5307" s="133"/>
    </row>
    <row r="5308" spans="1:31" x14ac:dyDescent="0.25">
      <c r="A5308" s="28" t="s">
        <v>15739</v>
      </c>
      <c r="B5308" s="1"/>
      <c r="F5308" s="224"/>
      <c r="G5308" s="224"/>
      <c r="H5308" s="224"/>
      <c r="L5308" s="224"/>
      <c r="M5308" s="224"/>
      <c r="X5308" s="3" t="s">
        <v>5319</v>
      </c>
      <c r="Y5308" s="4">
        <v>9966</v>
      </c>
      <c r="AD5308" s="224"/>
      <c r="AE5308" s="133"/>
    </row>
    <row r="5309" spans="1:31" x14ac:dyDescent="0.25">
      <c r="A5309" s="28" t="s">
        <v>15740</v>
      </c>
      <c r="B5309" s="1"/>
      <c r="F5309" s="224"/>
      <c r="G5309" s="224"/>
      <c r="H5309" s="224"/>
      <c r="L5309" s="224"/>
      <c r="M5309" s="224"/>
      <c r="X5309" s="3" t="s">
        <v>5320</v>
      </c>
      <c r="Y5309" s="4">
        <v>9966</v>
      </c>
      <c r="AD5309" s="224"/>
      <c r="AE5309" s="133"/>
    </row>
    <row r="5310" spans="1:31" x14ac:dyDescent="0.25">
      <c r="A5310" s="28" t="s">
        <v>15741</v>
      </c>
      <c r="B5310" s="1"/>
      <c r="F5310" s="224"/>
      <c r="G5310" s="224"/>
      <c r="H5310" s="224"/>
      <c r="L5310" s="224"/>
      <c r="M5310" s="224"/>
      <c r="X5310" s="3" t="s">
        <v>5321</v>
      </c>
      <c r="Y5310" s="4">
        <v>9996</v>
      </c>
      <c r="AD5310" s="224"/>
      <c r="AE5310" s="133"/>
    </row>
    <row r="5311" spans="1:31" x14ac:dyDescent="0.25">
      <c r="A5311" s="28" t="s">
        <v>15742</v>
      </c>
      <c r="B5311" s="1"/>
      <c r="F5311" s="224"/>
      <c r="G5311" s="224"/>
      <c r="H5311" s="224"/>
      <c r="L5311" s="224"/>
      <c r="M5311" s="224"/>
      <c r="X5311" s="3" t="s">
        <v>5322</v>
      </c>
      <c r="Y5311" s="4">
        <v>9988</v>
      </c>
      <c r="AD5311" s="224"/>
      <c r="AE5311" s="133"/>
    </row>
    <row r="5312" spans="1:31" x14ac:dyDescent="0.25">
      <c r="A5312" s="28" t="s">
        <v>15743</v>
      </c>
      <c r="B5312" s="1"/>
      <c r="F5312" s="224"/>
      <c r="G5312" s="224"/>
      <c r="H5312" s="224"/>
      <c r="L5312" s="224"/>
      <c r="M5312" s="224"/>
      <c r="X5312" s="3" t="s">
        <v>5323</v>
      </c>
      <c r="Y5312" s="4">
        <v>9988</v>
      </c>
      <c r="AD5312" s="224"/>
      <c r="AE5312" s="133"/>
    </row>
    <row r="5313" spans="1:31" x14ac:dyDescent="0.25">
      <c r="A5313" s="28" t="s">
        <v>15744</v>
      </c>
      <c r="B5313" s="1"/>
      <c r="F5313" s="224"/>
      <c r="G5313" s="224"/>
      <c r="H5313" s="224"/>
      <c r="L5313" s="224"/>
      <c r="M5313" s="224"/>
      <c r="X5313" s="3" t="s">
        <v>5324</v>
      </c>
      <c r="Y5313" s="4">
        <v>10019</v>
      </c>
      <c r="AD5313" s="224"/>
      <c r="AE5313" s="133"/>
    </row>
    <row r="5314" spans="1:31" x14ac:dyDescent="0.25">
      <c r="A5314" s="28" t="s">
        <v>15745</v>
      </c>
      <c r="B5314" s="1"/>
      <c r="F5314" s="224"/>
      <c r="G5314" s="224"/>
      <c r="H5314" s="224"/>
      <c r="L5314" s="224"/>
      <c r="M5314" s="224"/>
      <c r="X5314" s="3" t="s">
        <v>5325</v>
      </c>
      <c r="Y5314" s="4">
        <v>9994</v>
      </c>
      <c r="AD5314" s="224"/>
      <c r="AE5314" s="133"/>
    </row>
    <row r="5315" spans="1:31" x14ac:dyDescent="0.25">
      <c r="A5315" s="28" t="s">
        <v>15746</v>
      </c>
      <c r="B5315" s="1"/>
      <c r="F5315" s="224"/>
      <c r="G5315" s="224"/>
      <c r="H5315" s="224"/>
      <c r="L5315" s="224"/>
      <c r="M5315" s="224"/>
      <c r="X5315" s="3" t="s">
        <v>5326</v>
      </c>
      <c r="Y5315" s="4">
        <v>9994</v>
      </c>
      <c r="AD5315" s="224"/>
      <c r="AE5315" s="133"/>
    </row>
    <row r="5316" spans="1:31" x14ac:dyDescent="0.25">
      <c r="A5316" s="28" t="s">
        <v>15747</v>
      </c>
      <c r="B5316" s="1"/>
      <c r="F5316" s="224"/>
      <c r="G5316" s="224"/>
      <c r="H5316" s="224"/>
      <c r="L5316" s="224"/>
      <c r="M5316" s="224"/>
      <c r="X5316" s="3" t="s">
        <v>5327</v>
      </c>
      <c r="Y5316" s="4">
        <v>9994</v>
      </c>
      <c r="AD5316" s="224"/>
      <c r="AE5316" s="133"/>
    </row>
    <row r="5317" spans="1:31" x14ac:dyDescent="0.25">
      <c r="A5317" s="28" t="s">
        <v>15748</v>
      </c>
      <c r="B5317" s="1"/>
      <c r="F5317" s="224"/>
      <c r="G5317" s="224"/>
      <c r="H5317" s="224"/>
      <c r="L5317" s="224"/>
      <c r="M5317" s="224"/>
      <c r="X5317" s="3" t="s">
        <v>5328</v>
      </c>
      <c r="Y5317" s="4">
        <v>9944</v>
      </c>
      <c r="AD5317" s="224"/>
      <c r="AE5317" s="133"/>
    </row>
    <row r="5318" spans="1:31" x14ac:dyDescent="0.25">
      <c r="A5318" s="28" t="s">
        <v>15749</v>
      </c>
      <c r="B5318" s="1"/>
      <c r="F5318" s="224"/>
      <c r="G5318" s="224"/>
      <c r="H5318" s="224"/>
      <c r="L5318" s="224"/>
      <c r="M5318" s="224"/>
      <c r="X5318" s="3" t="s">
        <v>5329</v>
      </c>
      <c r="Y5318" s="4">
        <v>9954</v>
      </c>
      <c r="AD5318" s="224"/>
      <c r="AE5318" s="133"/>
    </row>
    <row r="5319" spans="1:31" x14ac:dyDescent="0.25">
      <c r="A5319" s="28" t="s">
        <v>15750</v>
      </c>
      <c r="B5319" s="1"/>
      <c r="F5319" s="224"/>
      <c r="G5319" s="224"/>
      <c r="H5319" s="224"/>
      <c r="L5319" s="224"/>
      <c r="M5319" s="224"/>
      <c r="X5319" s="3" t="s">
        <v>5330</v>
      </c>
      <c r="Y5319" s="4">
        <v>9928</v>
      </c>
      <c r="AD5319" s="224"/>
      <c r="AE5319" s="133"/>
    </row>
    <row r="5320" spans="1:31" x14ac:dyDescent="0.25">
      <c r="A5320" s="28" t="s">
        <v>15751</v>
      </c>
      <c r="B5320" s="1"/>
      <c r="F5320" s="224"/>
      <c r="G5320" s="224"/>
      <c r="H5320" s="224"/>
      <c r="L5320" s="224"/>
      <c r="M5320" s="224"/>
      <c r="X5320" s="3" t="s">
        <v>5331</v>
      </c>
      <c r="Y5320" s="4">
        <v>9852</v>
      </c>
      <c r="AD5320" s="224"/>
      <c r="AE5320" s="133"/>
    </row>
    <row r="5321" spans="1:31" x14ac:dyDescent="0.25">
      <c r="A5321" s="28" t="s">
        <v>15752</v>
      </c>
      <c r="B5321" s="1"/>
      <c r="F5321" s="224"/>
      <c r="G5321" s="224"/>
      <c r="H5321" s="224"/>
      <c r="L5321" s="224"/>
      <c r="M5321" s="224"/>
      <c r="X5321" s="3" t="s">
        <v>5332</v>
      </c>
      <c r="Y5321" s="4">
        <v>9800</v>
      </c>
      <c r="AD5321" s="224"/>
      <c r="AE5321" s="133"/>
    </row>
    <row r="5322" spans="1:31" x14ac:dyDescent="0.25">
      <c r="A5322" s="28" t="s">
        <v>15753</v>
      </c>
      <c r="B5322" s="1"/>
      <c r="F5322" s="224"/>
      <c r="G5322" s="224"/>
      <c r="H5322" s="224"/>
      <c r="L5322" s="224"/>
      <c r="M5322" s="224"/>
      <c r="X5322" s="3" t="s">
        <v>5333</v>
      </c>
      <c r="Y5322" s="4">
        <v>9800</v>
      </c>
      <c r="AD5322" s="224"/>
      <c r="AE5322" s="133"/>
    </row>
    <row r="5323" spans="1:31" x14ac:dyDescent="0.25">
      <c r="A5323" s="28" t="s">
        <v>15754</v>
      </c>
      <c r="B5323" s="1"/>
      <c r="F5323" s="224"/>
      <c r="G5323" s="224"/>
      <c r="H5323" s="224"/>
      <c r="L5323" s="224"/>
      <c r="M5323" s="224"/>
      <c r="X5323" s="3" t="s">
        <v>5334</v>
      </c>
      <c r="Y5323" s="4">
        <v>9800</v>
      </c>
      <c r="AD5323" s="224"/>
      <c r="AE5323" s="133"/>
    </row>
    <row r="5324" spans="1:31" x14ac:dyDescent="0.25">
      <c r="A5324" s="28" t="s">
        <v>15755</v>
      </c>
      <c r="B5324" s="1"/>
      <c r="F5324" s="224"/>
      <c r="G5324" s="224"/>
      <c r="H5324" s="224"/>
      <c r="L5324" s="224"/>
      <c r="M5324" s="224"/>
      <c r="X5324" s="3" t="s">
        <v>5335</v>
      </c>
      <c r="Y5324" s="4">
        <v>9800</v>
      </c>
      <c r="AD5324" s="224"/>
      <c r="AE5324" s="133"/>
    </row>
    <row r="5325" spans="1:31" x14ac:dyDescent="0.25">
      <c r="A5325" s="28" t="s">
        <v>15756</v>
      </c>
      <c r="B5325" s="1"/>
      <c r="F5325" s="224"/>
      <c r="G5325" s="224"/>
      <c r="H5325" s="224"/>
      <c r="L5325" s="224"/>
      <c r="M5325" s="224"/>
      <c r="X5325" s="3" t="s">
        <v>5336</v>
      </c>
      <c r="Y5325" s="4">
        <v>9680</v>
      </c>
      <c r="AD5325" s="224"/>
      <c r="AE5325" s="133"/>
    </row>
    <row r="5326" spans="1:31" x14ac:dyDescent="0.25">
      <c r="A5326" s="28" t="s">
        <v>15757</v>
      </c>
      <c r="B5326" s="1"/>
      <c r="F5326" s="224"/>
      <c r="G5326" s="224"/>
      <c r="H5326" s="224"/>
      <c r="L5326" s="224"/>
      <c r="M5326" s="224"/>
      <c r="X5326" s="3" t="s">
        <v>5337</v>
      </c>
      <c r="Y5326" s="4">
        <v>9670</v>
      </c>
      <c r="AD5326" s="224"/>
      <c r="AE5326" s="133"/>
    </row>
    <row r="5327" spans="1:31" x14ac:dyDescent="0.25">
      <c r="A5327" s="28" t="s">
        <v>15758</v>
      </c>
      <c r="B5327" s="1"/>
      <c r="F5327" s="224"/>
      <c r="G5327" s="224"/>
      <c r="H5327" s="224"/>
      <c r="L5327" s="224"/>
      <c r="M5327" s="224"/>
      <c r="X5327" s="3" t="s">
        <v>5338</v>
      </c>
      <c r="Y5327" s="4">
        <v>9670</v>
      </c>
      <c r="AD5327" s="224"/>
      <c r="AE5327" s="133"/>
    </row>
    <row r="5328" spans="1:31" x14ac:dyDescent="0.25">
      <c r="A5328" s="28" t="s">
        <v>15759</v>
      </c>
      <c r="B5328" s="1"/>
      <c r="F5328" s="224"/>
      <c r="G5328" s="224"/>
      <c r="H5328" s="224"/>
      <c r="L5328" s="224"/>
      <c r="M5328" s="224"/>
      <c r="X5328" s="3" t="s">
        <v>5339</v>
      </c>
      <c r="Y5328" s="4">
        <v>9698</v>
      </c>
      <c r="AD5328" s="224"/>
      <c r="AE5328" s="133"/>
    </row>
    <row r="5329" spans="1:31" x14ac:dyDescent="0.25">
      <c r="A5329" s="28" t="s">
        <v>15760</v>
      </c>
      <c r="B5329" s="1"/>
      <c r="F5329" s="224"/>
      <c r="G5329" s="224"/>
      <c r="H5329" s="224"/>
      <c r="L5329" s="224"/>
      <c r="M5329" s="224"/>
      <c r="X5329" s="3" t="s">
        <v>5340</v>
      </c>
      <c r="Y5329" s="4">
        <v>9698</v>
      </c>
      <c r="AD5329" s="224"/>
      <c r="AE5329" s="133"/>
    </row>
    <row r="5330" spans="1:31" x14ac:dyDescent="0.25">
      <c r="A5330" s="28" t="s">
        <v>15761</v>
      </c>
      <c r="B5330" s="1"/>
      <c r="F5330" s="224"/>
      <c r="G5330" s="224"/>
      <c r="H5330" s="224"/>
      <c r="L5330" s="224"/>
      <c r="M5330" s="224"/>
      <c r="X5330" s="3" t="s">
        <v>5341</v>
      </c>
      <c r="Y5330" s="4">
        <v>9699</v>
      </c>
      <c r="AD5330" s="224"/>
      <c r="AE5330" s="133"/>
    </row>
    <row r="5331" spans="1:31" x14ac:dyDescent="0.25">
      <c r="A5331" s="28" t="s">
        <v>15762</v>
      </c>
      <c r="B5331" s="1"/>
      <c r="F5331" s="224"/>
      <c r="G5331" s="224"/>
      <c r="H5331" s="224"/>
      <c r="L5331" s="224"/>
      <c r="M5331" s="224"/>
      <c r="X5331" s="3" t="s">
        <v>5342</v>
      </c>
      <c r="Y5331" s="4">
        <v>9678</v>
      </c>
      <c r="AD5331" s="224"/>
      <c r="AE5331" s="133"/>
    </row>
    <row r="5332" spans="1:31" x14ac:dyDescent="0.25">
      <c r="A5332" s="28" t="s">
        <v>15763</v>
      </c>
      <c r="B5332" s="1"/>
      <c r="F5332" s="224"/>
      <c r="G5332" s="224"/>
      <c r="H5332" s="224"/>
      <c r="L5332" s="224"/>
      <c r="M5332" s="224"/>
      <c r="X5332" s="3" t="s">
        <v>5343</v>
      </c>
      <c r="Y5332" s="4">
        <v>9609</v>
      </c>
      <c r="AD5332" s="224"/>
      <c r="AE5332" s="133"/>
    </row>
    <row r="5333" spans="1:31" x14ac:dyDescent="0.25">
      <c r="A5333" s="28" t="s">
        <v>15764</v>
      </c>
      <c r="B5333" s="1"/>
      <c r="F5333" s="224"/>
      <c r="G5333" s="224"/>
      <c r="H5333" s="224"/>
      <c r="L5333" s="224"/>
      <c r="M5333" s="224"/>
      <c r="X5333" s="3" t="s">
        <v>5344</v>
      </c>
      <c r="Y5333" s="4">
        <v>9560</v>
      </c>
      <c r="AD5333" s="224"/>
      <c r="AE5333" s="133"/>
    </row>
    <row r="5334" spans="1:31" x14ac:dyDescent="0.25">
      <c r="A5334" s="28" t="s">
        <v>15765</v>
      </c>
      <c r="B5334" s="1"/>
      <c r="F5334" s="224"/>
      <c r="G5334" s="224"/>
      <c r="H5334" s="224"/>
      <c r="L5334" s="224"/>
      <c r="M5334" s="224"/>
      <c r="X5334" s="3" t="s">
        <v>5345</v>
      </c>
      <c r="Y5334" s="4">
        <v>9574</v>
      </c>
      <c r="AD5334" s="224"/>
      <c r="AE5334" s="133"/>
    </row>
    <row r="5335" spans="1:31" x14ac:dyDescent="0.25">
      <c r="A5335" s="28" t="s">
        <v>15766</v>
      </c>
      <c r="B5335" s="1"/>
      <c r="F5335" s="224"/>
      <c r="G5335" s="224"/>
      <c r="H5335" s="224"/>
      <c r="L5335" s="224"/>
      <c r="M5335" s="224"/>
      <c r="X5335" s="3" t="s">
        <v>5346</v>
      </c>
      <c r="Y5335" s="4">
        <v>9569</v>
      </c>
      <c r="AD5335" s="224"/>
      <c r="AE5335" s="133"/>
    </row>
    <row r="5336" spans="1:31" x14ac:dyDescent="0.25">
      <c r="A5336" s="28" t="s">
        <v>15767</v>
      </c>
      <c r="B5336" s="1"/>
      <c r="F5336" s="224"/>
      <c r="G5336" s="224"/>
      <c r="H5336" s="224"/>
      <c r="L5336" s="224"/>
      <c r="M5336" s="224"/>
      <c r="X5336" s="3" t="s">
        <v>5347</v>
      </c>
      <c r="Y5336" s="4">
        <v>9569</v>
      </c>
      <c r="AD5336" s="224"/>
      <c r="AE5336" s="133"/>
    </row>
    <row r="5337" spans="1:31" x14ac:dyDescent="0.25">
      <c r="A5337" s="28" t="s">
        <v>15768</v>
      </c>
      <c r="B5337" s="1"/>
      <c r="F5337" s="224"/>
      <c r="G5337" s="224"/>
      <c r="H5337" s="224"/>
      <c r="L5337" s="224"/>
      <c r="M5337" s="224"/>
      <c r="X5337" s="3" t="s">
        <v>5348</v>
      </c>
      <c r="Y5337" s="4">
        <v>9569</v>
      </c>
      <c r="AD5337" s="224"/>
      <c r="AE5337" s="133"/>
    </row>
    <row r="5338" spans="1:31" x14ac:dyDescent="0.25">
      <c r="A5338" s="28" t="s">
        <v>15769</v>
      </c>
      <c r="B5338" s="1"/>
      <c r="F5338" s="224"/>
      <c r="G5338" s="224"/>
      <c r="H5338" s="224"/>
      <c r="L5338" s="224"/>
      <c r="M5338" s="224"/>
      <c r="X5338" s="3" t="s">
        <v>5349</v>
      </c>
      <c r="Y5338" s="4">
        <v>9568</v>
      </c>
      <c r="AD5338" s="224"/>
      <c r="AE5338" s="133"/>
    </row>
    <row r="5339" spans="1:31" x14ac:dyDescent="0.25">
      <c r="A5339" s="28" t="s">
        <v>15770</v>
      </c>
      <c r="B5339" s="1"/>
      <c r="F5339" s="224"/>
      <c r="G5339" s="224"/>
      <c r="H5339" s="224"/>
      <c r="L5339" s="224"/>
      <c r="M5339" s="224"/>
      <c r="X5339" s="3" t="s">
        <v>5350</v>
      </c>
      <c r="Y5339" s="4">
        <v>9579</v>
      </c>
      <c r="AD5339" s="224"/>
      <c r="AE5339" s="133"/>
    </row>
    <row r="5340" spans="1:31" x14ac:dyDescent="0.25">
      <c r="A5340" s="28" t="s">
        <v>15771</v>
      </c>
      <c r="B5340" s="1"/>
      <c r="F5340" s="224"/>
      <c r="G5340" s="224"/>
      <c r="H5340" s="224"/>
      <c r="L5340" s="224"/>
      <c r="M5340" s="224"/>
      <c r="X5340" s="3" t="s">
        <v>5351</v>
      </c>
      <c r="Y5340" s="4">
        <v>9579</v>
      </c>
      <c r="AD5340" s="224"/>
      <c r="AE5340" s="133"/>
    </row>
    <row r="5341" spans="1:31" x14ac:dyDescent="0.25">
      <c r="A5341" s="28" t="s">
        <v>15772</v>
      </c>
      <c r="B5341" s="1"/>
      <c r="F5341" s="224"/>
      <c r="G5341" s="224"/>
      <c r="H5341" s="224"/>
      <c r="L5341" s="224"/>
      <c r="M5341" s="224"/>
      <c r="X5341" s="3" t="s">
        <v>5352</v>
      </c>
      <c r="Y5341" s="4">
        <v>9568</v>
      </c>
      <c r="AD5341" s="224"/>
      <c r="AE5341" s="133"/>
    </row>
    <row r="5342" spans="1:31" x14ac:dyDescent="0.25">
      <c r="A5342" s="28" t="s">
        <v>15773</v>
      </c>
      <c r="B5342" s="1"/>
      <c r="F5342" s="224"/>
      <c r="G5342" s="224"/>
      <c r="H5342" s="224"/>
      <c r="L5342" s="224"/>
      <c r="M5342" s="224"/>
      <c r="X5342" s="3" t="s">
        <v>5353</v>
      </c>
      <c r="Y5342" s="4">
        <v>9578</v>
      </c>
      <c r="AD5342" s="224"/>
      <c r="AE5342" s="133"/>
    </row>
    <row r="5343" spans="1:31" x14ac:dyDescent="0.25">
      <c r="A5343" s="28" t="s">
        <v>15774</v>
      </c>
      <c r="B5343" s="1"/>
      <c r="F5343" s="224"/>
      <c r="G5343" s="224"/>
      <c r="H5343" s="224"/>
      <c r="L5343" s="224"/>
      <c r="M5343" s="224"/>
      <c r="X5343" s="3" t="s">
        <v>5354</v>
      </c>
      <c r="Y5343" s="4">
        <v>9578</v>
      </c>
      <c r="AD5343" s="224"/>
      <c r="AE5343" s="133"/>
    </row>
    <row r="5344" spans="1:31" x14ac:dyDescent="0.25">
      <c r="A5344" s="28" t="s">
        <v>15775</v>
      </c>
      <c r="B5344" s="1"/>
      <c r="F5344" s="224"/>
      <c r="G5344" s="224"/>
      <c r="H5344" s="224"/>
      <c r="L5344" s="224"/>
      <c r="M5344" s="224"/>
      <c r="X5344" s="3" t="s">
        <v>5355</v>
      </c>
      <c r="Y5344" s="4">
        <v>9578</v>
      </c>
      <c r="AD5344" s="224"/>
      <c r="AE5344" s="133"/>
    </row>
    <row r="5345" spans="1:31" x14ac:dyDescent="0.25">
      <c r="A5345" s="28" t="s">
        <v>15776</v>
      </c>
      <c r="B5345" s="1"/>
      <c r="F5345" s="224"/>
      <c r="G5345" s="224"/>
      <c r="H5345" s="224"/>
      <c r="L5345" s="224"/>
      <c r="M5345" s="224"/>
      <c r="X5345" s="3" t="s">
        <v>5356</v>
      </c>
      <c r="Y5345" s="4">
        <v>9643</v>
      </c>
      <c r="AD5345" s="224"/>
      <c r="AE5345" s="133"/>
    </row>
    <row r="5346" spans="1:31" x14ac:dyDescent="0.25">
      <c r="A5346" s="28" t="s">
        <v>15777</v>
      </c>
      <c r="B5346" s="1"/>
      <c r="F5346" s="224"/>
      <c r="G5346" s="224"/>
      <c r="H5346" s="224"/>
      <c r="L5346" s="224"/>
      <c r="M5346" s="224"/>
      <c r="X5346" s="3" t="s">
        <v>5357</v>
      </c>
      <c r="Y5346" s="4">
        <v>9643</v>
      </c>
      <c r="AD5346" s="224"/>
      <c r="AE5346" s="133"/>
    </row>
    <row r="5347" spans="1:31" x14ac:dyDescent="0.25">
      <c r="A5347" s="28" t="s">
        <v>15778</v>
      </c>
      <c r="B5347" s="1"/>
      <c r="F5347" s="224"/>
      <c r="G5347" s="224"/>
      <c r="H5347" s="224"/>
      <c r="L5347" s="224"/>
      <c r="M5347" s="224"/>
      <c r="X5347" s="3" t="s">
        <v>5358</v>
      </c>
      <c r="Y5347" s="4">
        <v>9673</v>
      </c>
      <c r="AD5347" s="224"/>
      <c r="AE5347" s="133"/>
    </row>
    <row r="5348" spans="1:31" x14ac:dyDescent="0.25">
      <c r="A5348" s="28" t="s">
        <v>15779</v>
      </c>
      <c r="B5348" s="1"/>
      <c r="F5348" s="224"/>
      <c r="G5348" s="224"/>
      <c r="H5348" s="224"/>
      <c r="L5348" s="224"/>
      <c r="M5348" s="224"/>
      <c r="X5348" s="3" t="s">
        <v>5359</v>
      </c>
      <c r="Y5348" s="4">
        <v>9676</v>
      </c>
      <c r="AD5348" s="224"/>
      <c r="AE5348" s="133"/>
    </row>
    <row r="5349" spans="1:31" x14ac:dyDescent="0.25">
      <c r="A5349" s="28" t="s">
        <v>15780</v>
      </c>
      <c r="B5349" s="1"/>
      <c r="F5349" s="224"/>
      <c r="G5349" s="224"/>
      <c r="H5349" s="224"/>
      <c r="L5349" s="224"/>
      <c r="M5349" s="224"/>
      <c r="X5349" s="3" t="s">
        <v>5360</v>
      </c>
      <c r="Y5349" s="4">
        <v>9488</v>
      </c>
      <c r="AD5349" s="224"/>
      <c r="AE5349" s="133"/>
    </row>
    <row r="5350" spans="1:31" x14ac:dyDescent="0.25">
      <c r="A5350" s="28" t="s">
        <v>15781</v>
      </c>
      <c r="B5350" s="1"/>
      <c r="F5350" s="224"/>
      <c r="G5350" s="224"/>
      <c r="H5350" s="224"/>
      <c r="L5350" s="224"/>
      <c r="M5350" s="224"/>
      <c r="X5350" s="3" t="s">
        <v>5361</v>
      </c>
      <c r="Y5350" s="4">
        <v>9679</v>
      </c>
      <c r="AD5350" s="224"/>
      <c r="AE5350" s="133"/>
    </row>
    <row r="5351" spans="1:31" x14ac:dyDescent="0.25">
      <c r="A5351" s="28" t="s">
        <v>15782</v>
      </c>
      <c r="B5351" s="1"/>
      <c r="F5351" s="224"/>
      <c r="G5351" s="224"/>
      <c r="H5351" s="224"/>
      <c r="L5351" s="224"/>
      <c r="M5351" s="224"/>
      <c r="X5351" s="3" t="s">
        <v>5362</v>
      </c>
      <c r="Y5351" s="4">
        <v>9679</v>
      </c>
      <c r="AD5351" s="224"/>
      <c r="AE5351" s="133"/>
    </row>
    <row r="5352" spans="1:31" x14ac:dyDescent="0.25">
      <c r="A5352" s="28" t="s">
        <v>15783</v>
      </c>
      <c r="B5352" s="1"/>
      <c r="F5352" s="224"/>
      <c r="G5352" s="224"/>
      <c r="H5352" s="224"/>
      <c r="L5352" s="224"/>
      <c r="M5352" s="224"/>
      <c r="X5352" s="3" t="s">
        <v>5363</v>
      </c>
      <c r="Y5352" s="4">
        <v>9703</v>
      </c>
      <c r="AD5352" s="224"/>
      <c r="AE5352" s="133"/>
    </row>
    <row r="5353" spans="1:31" x14ac:dyDescent="0.25">
      <c r="A5353" s="28" t="s">
        <v>15784</v>
      </c>
      <c r="B5353" s="1"/>
      <c r="F5353" s="224"/>
      <c r="G5353" s="224"/>
      <c r="H5353" s="224"/>
      <c r="L5353" s="224"/>
      <c r="M5353" s="224"/>
      <c r="X5353" s="3" t="s">
        <v>5364</v>
      </c>
      <c r="Y5353" s="4">
        <v>9772</v>
      </c>
      <c r="AD5353" s="224"/>
      <c r="AE5353" s="133"/>
    </row>
    <row r="5354" spans="1:31" x14ac:dyDescent="0.25">
      <c r="A5354" s="28" t="s">
        <v>15785</v>
      </c>
      <c r="B5354" s="1"/>
      <c r="F5354" s="224"/>
      <c r="G5354" s="224"/>
      <c r="H5354" s="224"/>
      <c r="L5354" s="224"/>
      <c r="M5354" s="224"/>
      <c r="X5354" s="3" t="s">
        <v>5365</v>
      </c>
      <c r="Y5354" s="4">
        <v>9766</v>
      </c>
      <c r="AD5354" s="224"/>
      <c r="AE5354" s="133"/>
    </row>
    <row r="5355" spans="1:31" x14ac:dyDescent="0.25">
      <c r="A5355" s="28" t="s">
        <v>15786</v>
      </c>
      <c r="B5355" s="1"/>
      <c r="F5355" s="224"/>
      <c r="G5355" s="224"/>
      <c r="H5355" s="224"/>
      <c r="L5355" s="224"/>
      <c r="M5355" s="224"/>
      <c r="X5355" s="3" t="s">
        <v>5366</v>
      </c>
      <c r="Y5355" s="4">
        <v>9823</v>
      </c>
      <c r="AD5355" s="224"/>
      <c r="AE5355" s="133"/>
    </row>
    <row r="5356" spans="1:31" x14ac:dyDescent="0.25">
      <c r="A5356" s="28" t="s">
        <v>15787</v>
      </c>
      <c r="B5356" s="1"/>
      <c r="F5356" s="224"/>
      <c r="G5356" s="224"/>
      <c r="H5356" s="224"/>
      <c r="L5356" s="224"/>
      <c r="M5356" s="224"/>
      <c r="X5356" s="3" t="s">
        <v>5367</v>
      </c>
      <c r="Y5356" s="4">
        <v>9823</v>
      </c>
      <c r="AD5356" s="224"/>
      <c r="AE5356" s="133"/>
    </row>
    <row r="5357" spans="1:31" x14ac:dyDescent="0.25">
      <c r="A5357" s="28" t="s">
        <v>15788</v>
      </c>
      <c r="B5357" s="1"/>
      <c r="F5357" s="224"/>
      <c r="G5357" s="224"/>
      <c r="H5357" s="224"/>
      <c r="L5357" s="224"/>
      <c r="M5357" s="224"/>
      <c r="X5357" s="3" t="s">
        <v>5368</v>
      </c>
      <c r="Y5357" s="4">
        <v>9823</v>
      </c>
      <c r="AD5357" s="224"/>
      <c r="AE5357" s="133"/>
    </row>
    <row r="5358" spans="1:31" x14ac:dyDescent="0.25">
      <c r="A5358" s="28" t="s">
        <v>15789</v>
      </c>
      <c r="B5358" s="1"/>
      <c r="F5358" s="224"/>
      <c r="G5358" s="224"/>
      <c r="H5358" s="224"/>
      <c r="L5358" s="224"/>
      <c r="M5358" s="224"/>
      <c r="X5358" s="3" t="s">
        <v>5369</v>
      </c>
      <c r="Y5358" s="4">
        <v>9823</v>
      </c>
      <c r="AD5358" s="224"/>
      <c r="AE5358" s="133"/>
    </row>
    <row r="5359" spans="1:31" x14ac:dyDescent="0.25">
      <c r="A5359" s="28" t="s">
        <v>15790</v>
      </c>
      <c r="B5359" s="1"/>
      <c r="F5359" s="224"/>
      <c r="G5359" s="224"/>
      <c r="H5359" s="224"/>
      <c r="L5359" s="224"/>
      <c r="M5359" s="224"/>
      <c r="X5359" s="3" t="s">
        <v>5370</v>
      </c>
      <c r="Y5359" s="4">
        <v>9874</v>
      </c>
      <c r="AD5359" s="224"/>
      <c r="AE5359" s="133"/>
    </row>
    <row r="5360" spans="1:31" x14ac:dyDescent="0.25">
      <c r="A5360" s="28" t="s">
        <v>15791</v>
      </c>
      <c r="B5360" s="1"/>
      <c r="F5360" s="224"/>
      <c r="G5360" s="224"/>
      <c r="H5360" s="224"/>
      <c r="L5360" s="224"/>
      <c r="M5360" s="224"/>
      <c r="X5360" s="3" t="s">
        <v>5371</v>
      </c>
      <c r="Y5360" s="4">
        <v>9870</v>
      </c>
      <c r="AD5360" s="224"/>
      <c r="AE5360" s="133"/>
    </row>
    <row r="5361" spans="1:31" x14ac:dyDescent="0.25">
      <c r="A5361" s="28" t="s">
        <v>15792</v>
      </c>
      <c r="B5361" s="1"/>
      <c r="F5361" s="224"/>
      <c r="G5361" s="224"/>
      <c r="H5361" s="224"/>
      <c r="L5361" s="224"/>
      <c r="M5361" s="224"/>
      <c r="X5361" s="3" t="s">
        <v>5372</v>
      </c>
      <c r="Y5361" s="4">
        <v>9931</v>
      </c>
      <c r="AD5361" s="224"/>
      <c r="AE5361" s="133"/>
    </row>
    <row r="5362" spans="1:31" x14ac:dyDescent="0.25">
      <c r="A5362" s="28" t="s">
        <v>15793</v>
      </c>
      <c r="B5362" s="1"/>
      <c r="F5362" s="224"/>
      <c r="G5362" s="224"/>
      <c r="H5362" s="224"/>
      <c r="L5362" s="224"/>
      <c r="M5362" s="224"/>
      <c r="X5362" s="3" t="s">
        <v>5373</v>
      </c>
      <c r="Y5362" s="4">
        <v>9899</v>
      </c>
      <c r="AD5362" s="224"/>
      <c r="AE5362" s="133"/>
    </row>
    <row r="5363" spans="1:31" x14ac:dyDescent="0.25">
      <c r="A5363" s="28" t="s">
        <v>15794</v>
      </c>
      <c r="B5363" s="1"/>
      <c r="F5363" s="224"/>
      <c r="G5363" s="224"/>
      <c r="H5363" s="224"/>
      <c r="L5363" s="224"/>
      <c r="M5363" s="224"/>
      <c r="X5363" s="3" t="s">
        <v>5374</v>
      </c>
      <c r="Y5363" s="4">
        <v>9902</v>
      </c>
      <c r="AD5363" s="224"/>
      <c r="AE5363" s="133"/>
    </row>
    <row r="5364" spans="1:31" x14ac:dyDescent="0.25">
      <c r="A5364" s="28" t="s">
        <v>15795</v>
      </c>
      <c r="B5364" s="1"/>
      <c r="F5364" s="224"/>
      <c r="G5364" s="224"/>
      <c r="H5364" s="224"/>
      <c r="L5364" s="224"/>
      <c r="M5364" s="224"/>
      <c r="X5364" s="3" t="s">
        <v>5375</v>
      </c>
      <c r="Y5364" s="4">
        <v>9902</v>
      </c>
      <c r="AD5364" s="224"/>
      <c r="AE5364" s="133"/>
    </row>
    <row r="5365" spans="1:31" x14ac:dyDescent="0.25">
      <c r="A5365" s="28" t="s">
        <v>15796</v>
      </c>
      <c r="B5365" s="1"/>
      <c r="F5365" s="224"/>
      <c r="G5365" s="224"/>
      <c r="H5365" s="224"/>
      <c r="L5365" s="224"/>
      <c r="M5365" s="224"/>
      <c r="X5365" s="3" t="s">
        <v>5376</v>
      </c>
      <c r="Y5365" s="4">
        <v>9902</v>
      </c>
      <c r="AD5365" s="224"/>
      <c r="AE5365" s="133"/>
    </row>
    <row r="5366" spans="1:31" x14ac:dyDescent="0.25">
      <c r="A5366" s="28" t="s">
        <v>15797</v>
      </c>
      <c r="B5366" s="1"/>
      <c r="F5366" s="224"/>
      <c r="G5366" s="224"/>
      <c r="H5366" s="224"/>
      <c r="L5366" s="224"/>
      <c r="M5366" s="224"/>
      <c r="X5366" s="3" t="s">
        <v>5377</v>
      </c>
      <c r="Y5366" s="4">
        <v>9895</v>
      </c>
      <c r="AD5366" s="224"/>
      <c r="AE5366" s="133"/>
    </row>
    <row r="5367" spans="1:31" x14ac:dyDescent="0.25">
      <c r="A5367" s="28" t="s">
        <v>15798</v>
      </c>
      <c r="B5367" s="1"/>
      <c r="F5367" s="224"/>
      <c r="G5367" s="224"/>
      <c r="H5367" s="224"/>
      <c r="L5367" s="224"/>
      <c r="M5367" s="224"/>
      <c r="X5367" s="3" t="s">
        <v>5378</v>
      </c>
      <c r="Y5367" s="4">
        <v>9887</v>
      </c>
      <c r="AD5367" s="224"/>
      <c r="AE5367" s="133"/>
    </row>
    <row r="5368" spans="1:31" x14ac:dyDescent="0.25">
      <c r="A5368" s="28" t="s">
        <v>15799</v>
      </c>
      <c r="B5368" s="1"/>
      <c r="F5368" s="224"/>
      <c r="G5368" s="224"/>
      <c r="H5368" s="224"/>
      <c r="L5368" s="224"/>
      <c r="M5368" s="224"/>
      <c r="X5368" s="3" t="s">
        <v>5379</v>
      </c>
      <c r="Y5368" s="4">
        <v>9880</v>
      </c>
      <c r="AD5368" s="224"/>
      <c r="AE5368" s="133"/>
    </row>
    <row r="5369" spans="1:31" x14ac:dyDescent="0.25">
      <c r="A5369" s="28" t="s">
        <v>15800</v>
      </c>
      <c r="B5369" s="1"/>
      <c r="F5369" s="224"/>
      <c r="G5369" s="224"/>
      <c r="H5369" s="224"/>
      <c r="L5369" s="224"/>
      <c r="M5369" s="224"/>
      <c r="X5369" s="3" t="s">
        <v>5380</v>
      </c>
      <c r="Y5369" s="4">
        <v>9810</v>
      </c>
      <c r="AD5369" s="224"/>
      <c r="AE5369" s="133"/>
    </row>
    <row r="5370" spans="1:31" x14ac:dyDescent="0.25">
      <c r="A5370" s="28" t="s">
        <v>15801</v>
      </c>
      <c r="B5370" s="1"/>
      <c r="F5370" s="224"/>
      <c r="G5370" s="224"/>
      <c r="H5370" s="224"/>
      <c r="L5370" s="224"/>
      <c r="M5370" s="224"/>
      <c r="X5370" s="3" t="s">
        <v>5381</v>
      </c>
      <c r="Y5370" s="4">
        <v>9762</v>
      </c>
      <c r="AD5370" s="224"/>
      <c r="AE5370" s="133"/>
    </row>
    <row r="5371" spans="1:31" x14ac:dyDescent="0.25">
      <c r="A5371" s="28" t="s">
        <v>15802</v>
      </c>
      <c r="B5371" s="1"/>
      <c r="F5371" s="224"/>
      <c r="G5371" s="224"/>
      <c r="H5371" s="224"/>
      <c r="L5371" s="224"/>
      <c r="M5371" s="224"/>
      <c r="X5371" s="3" t="s">
        <v>5382</v>
      </c>
      <c r="Y5371" s="4">
        <v>9762</v>
      </c>
      <c r="AD5371" s="224"/>
      <c r="AE5371" s="133"/>
    </row>
    <row r="5372" spans="1:31" x14ac:dyDescent="0.25">
      <c r="A5372" s="28" t="s">
        <v>15803</v>
      </c>
      <c r="B5372" s="1"/>
      <c r="F5372" s="224"/>
      <c r="G5372" s="224"/>
      <c r="H5372" s="224"/>
      <c r="L5372" s="224"/>
      <c r="M5372" s="224"/>
      <c r="X5372" s="3" t="s">
        <v>5383</v>
      </c>
      <c r="Y5372" s="4">
        <v>9777</v>
      </c>
      <c r="AD5372" s="224"/>
      <c r="AE5372" s="133"/>
    </row>
    <row r="5373" spans="1:31" x14ac:dyDescent="0.25">
      <c r="A5373" s="28" t="s">
        <v>15804</v>
      </c>
      <c r="B5373" s="1"/>
      <c r="F5373" s="224"/>
      <c r="G5373" s="224"/>
      <c r="H5373" s="224"/>
      <c r="L5373" s="224"/>
      <c r="M5373" s="224"/>
      <c r="X5373" s="3" t="s">
        <v>5384</v>
      </c>
      <c r="Y5373" s="4">
        <v>9777</v>
      </c>
      <c r="AD5373" s="224"/>
      <c r="AE5373" s="133"/>
    </row>
    <row r="5374" spans="1:31" x14ac:dyDescent="0.25">
      <c r="A5374" s="28" t="s">
        <v>15805</v>
      </c>
      <c r="B5374" s="1"/>
      <c r="F5374" s="224"/>
      <c r="G5374" s="224"/>
      <c r="H5374" s="224"/>
      <c r="L5374" s="224"/>
      <c r="M5374" s="224"/>
      <c r="X5374" s="3" t="s">
        <v>5385</v>
      </c>
      <c r="Y5374" s="4">
        <v>9723</v>
      </c>
      <c r="AD5374" s="224"/>
      <c r="AE5374" s="133"/>
    </row>
    <row r="5375" spans="1:31" x14ac:dyDescent="0.25">
      <c r="A5375" s="28" t="s">
        <v>15806</v>
      </c>
      <c r="B5375" s="1"/>
      <c r="F5375" s="224"/>
      <c r="G5375" s="224"/>
      <c r="H5375" s="224"/>
      <c r="L5375" s="224"/>
      <c r="M5375" s="224"/>
      <c r="X5375" s="3" t="s">
        <v>5386</v>
      </c>
      <c r="Y5375" s="4">
        <v>9717</v>
      </c>
      <c r="AD5375" s="224"/>
      <c r="AE5375" s="133"/>
    </row>
    <row r="5376" spans="1:31" x14ac:dyDescent="0.25">
      <c r="A5376" s="28" t="s">
        <v>15807</v>
      </c>
      <c r="B5376" s="1"/>
      <c r="F5376" s="224"/>
      <c r="G5376" s="224"/>
      <c r="H5376" s="224"/>
      <c r="L5376" s="224"/>
      <c r="M5376" s="224"/>
      <c r="X5376" s="3" t="s">
        <v>5387</v>
      </c>
      <c r="Y5376" s="4">
        <v>9717</v>
      </c>
      <c r="AD5376" s="224"/>
      <c r="AE5376" s="133"/>
    </row>
    <row r="5377" spans="1:31" x14ac:dyDescent="0.25">
      <c r="A5377" s="28" t="s">
        <v>15808</v>
      </c>
      <c r="B5377" s="1"/>
      <c r="F5377" s="224"/>
      <c r="G5377" s="224"/>
      <c r="H5377" s="224"/>
      <c r="L5377" s="224"/>
      <c r="M5377" s="224"/>
      <c r="X5377" s="3" t="s">
        <v>5388</v>
      </c>
      <c r="Y5377" s="4">
        <v>9717</v>
      </c>
      <c r="AD5377" s="224"/>
      <c r="AE5377" s="133"/>
    </row>
    <row r="5378" spans="1:31" x14ac:dyDescent="0.25">
      <c r="A5378" s="28" t="s">
        <v>15809</v>
      </c>
      <c r="B5378" s="1"/>
      <c r="F5378" s="224"/>
      <c r="G5378" s="224"/>
      <c r="H5378" s="224"/>
      <c r="L5378" s="224"/>
      <c r="M5378" s="224"/>
      <c r="X5378" s="3" t="s">
        <v>5389</v>
      </c>
      <c r="Y5378" s="4">
        <v>9717</v>
      </c>
      <c r="AD5378" s="224"/>
      <c r="AE5378" s="133"/>
    </row>
    <row r="5379" spans="1:31" x14ac:dyDescent="0.25">
      <c r="A5379" s="28" t="s">
        <v>15810</v>
      </c>
      <c r="B5379" s="1"/>
      <c r="F5379" s="224"/>
      <c r="G5379" s="224"/>
      <c r="H5379" s="224"/>
      <c r="L5379" s="224"/>
      <c r="M5379" s="224"/>
      <c r="X5379" s="3" t="s">
        <v>5390</v>
      </c>
      <c r="Y5379" s="4">
        <v>9717</v>
      </c>
      <c r="AD5379" s="224"/>
      <c r="AE5379" s="133"/>
    </row>
    <row r="5380" spans="1:31" x14ac:dyDescent="0.25">
      <c r="A5380" s="28" t="s">
        <v>15811</v>
      </c>
      <c r="B5380" s="1"/>
      <c r="F5380" s="224"/>
      <c r="G5380" s="224"/>
      <c r="H5380" s="224"/>
      <c r="L5380" s="224"/>
      <c r="M5380" s="224"/>
      <c r="X5380" s="3" t="s">
        <v>5391</v>
      </c>
      <c r="Y5380" s="4">
        <v>9717</v>
      </c>
      <c r="AD5380" s="224"/>
      <c r="AE5380" s="133"/>
    </row>
    <row r="5381" spans="1:31" x14ac:dyDescent="0.25">
      <c r="A5381" s="28" t="s">
        <v>15812</v>
      </c>
      <c r="B5381" s="1"/>
      <c r="F5381" s="224"/>
      <c r="G5381" s="224"/>
      <c r="H5381" s="224"/>
      <c r="L5381" s="224"/>
      <c r="M5381" s="224"/>
      <c r="X5381" s="3" t="s">
        <v>5392</v>
      </c>
      <c r="Y5381" s="4">
        <v>9717</v>
      </c>
      <c r="AD5381" s="224"/>
      <c r="AE5381" s="133"/>
    </row>
    <row r="5382" spans="1:31" x14ac:dyDescent="0.25">
      <c r="A5382" s="28" t="s">
        <v>15813</v>
      </c>
      <c r="B5382" s="1"/>
      <c r="F5382" s="224"/>
      <c r="G5382" s="224"/>
      <c r="H5382" s="224"/>
      <c r="L5382" s="224"/>
      <c r="M5382" s="224"/>
      <c r="X5382" s="3" t="s">
        <v>5393</v>
      </c>
      <c r="Y5382" s="4">
        <v>9713</v>
      </c>
      <c r="AD5382" s="224"/>
      <c r="AE5382" s="133"/>
    </row>
    <row r="5383" spans="1:31" x14ac:dyDescent="0.25">
      <c r="A5383" s="28" t="s">
        <v>15814</v>
      </c>
      <c r="B5383" s="1"/>
      <c r="F5383" s="224"/>
      <c r="G5383" s="224"/>
      <c r="H5383" s="224"/>
      <c r="L5383" s="224"/>
      <c r="M5383" s="224"/>
      <c r="X5383" s="3" t="s">
        <v>5394</v>
      </c>
      <c r="Y5383" s="4">
        <v>9708</v>
      </c>
      <c r="AD5383" s="224"/>
      <c r="AE5383" s="133"/>
    </row>
    <row r="5384" spans="1:31" x14ac:dyDescent="0.25">
      <c r="A5384" s="28" t="s">
        <v>15815</v>
      </c>
      <c r="B5384" s="1"/>
      <c r="F5384" s="224"/>
      <c r="G5384" s="224"/>
      <c r="H5384" s="224"/>
      <c r="L5384" s="224"/>
      <c r="M5384" s="224"/>
      <c r="X5384" s="3" t="s">
        <v>5395</v>
      </c>
      <c r="Y5384" s="4">
        <v>9907</v>
      </c>
      <c r="AD5384" s="224"/>
      <c r="AE5384" s="133"/>
    </row>
    <row r="5385" spans="1:31" x14ac:dyDescent="0.25">
      <c r="A5385" s="28" t="s">
        <v>15816</v>
      </c>
      <c r="B5385" s="1"/>
      <c r="F5385" s="224"/>
      <c r="G5385" s="224"/>
      <c r="H5385" s="224"/>
      <c r="L5385" s="224"/>
      <c r="M5385" s="224"/>
      <c r="X5385" s="3" t="s">
        <v>5396</v>
      </c>
      <c r="Y5385" s="4">
        <v>9907</v>
      </c>
      <c r="AD5385" s="224"/>
      <c r="AE5385" s="133"/>
    </row>
    <row r="5386" spans="1:31" x14ac:dyDescent="0.25">
      <c r="A5386" s="28" t="s">
        <v>15817</v>
      </c>
      <c r="B5386" s="1"/>
      <c r="F5386" s="224"/>
      <c r="G5386" s="224"/>
      <c r="H5386" s="224"/>
      <c r="L5386" s="224"/>
      <c r="M5386" s="224"/>
      <c r="X5386" s="3" t="s">
        <v>5397</v>
      </c>
      <c r="Y5386" s="4">
        <v>9907</v>
      </c>
      <c r="AD5386" s="224"/>
      <c r="AE5386" s="133"/>
    </row>
    <row r="5387" spans="1:31" x14ac:dyDescent="0.25">
      <c r="A5387" s="28" t="s">
        <v>15818</v>
      </c>
      <c r="B5387" s="1"/>
      <c r="F5387" s="224"/>
      <c r="G5387" s="224"/>
      <c r="H5387" s="224"/>
      <c r="L5387" s="224"/>
      <c r="M5387" s="224"/>
      <c r="X5387" s="3" t="s">
        <v>5398</v>
      </c>
      <c r="Y5387" s="4">
        <v>9922</v>
      </c>
      <c r="AD5387" s="224"/>
      <c r="AE5387" s="133"/>
    </row>
    <row r="5388" spans="1:31" x14ac:dyDescent="0.25">
      <c r="A5388" s="28" t="s">
        <v>15819</v>
      </c>
      <c r="B5388" s="1"/>
      <c r="F5388" s="224"/>
      <c r="G5388" s="224"/>
      <c r="H5388" s="224"/>
      <c r="L5388" s="224"/>
      <c r="M5388" s="224"/>
      <c r="X5388" s="3" t="s">
        <v>5399</v>
      </c>
      <c r="Y5388" s="4">
        <v>9924</v>
      </c>
      <c r="AD5388" s="224"/>
      <c r="AE5388" s="133"/>
    </row>
    <row r="5389" spans="1:31" x14ac:dyDescent="0.25">
      <c r="A5389" s="28" t="s">
        <v>15820</v>
      </c>
      <c r="B5389" s="1"/>
      <c r="F5389" s="224"/>
      <c r="G5389" s="224"/>
      <c r="H5389" s="224"/>
      <c r="L5389" s="224"/>
      <c r="M5389" s="224"/>
      <c r="X5389" s="3" t="s">
        <v>5400</v>
      </c>
      <c r="Y5389" s="4">
        <v>9924</v>
      </c>
      <c r="AD5389" s="224"/>
      <c r="AE5389" s="133"/>
    </row>
    <row r="5390" spans="1:31" x14ac:dyDescent="0.25">
      <c r="A5390" s="28" t="s">
        <v>15821</v>
      </c>
      <c r="B5390" s="1"/>
      <c r="F5390" s="224"/>
      <c r="G5390" s="224"/>
      <c r="H5390" s="224"/>
      <c r="L5390" s="224"/>
      <c r="M5390" s="224"/>
      <c r="X5390" s="3" t="s">
        <v>5401</v>
      </c>
      <c r="Y5390" s="4">
        <v>9924</v>
      </c>
      <c r="AD5390" s="224"/>
      <c r="AE5390" s="133"/>
    </row>
    <row r="5391" spans="1:31" x14ac:dyDescent="0.25">
      <c r="A5391" s="28" t="s">
        <v>15822</v>
      </c>
      <c r="B5391" s="1"/>
      <c r="F5391" s="224"/>
      <c r="G5391" s="224"/>
      <c r="H5391" s="224"/>
      <c r="L5391" s="224"/>
      <c r="M5391" s="224"/>
      <c r="X5391" s="3" t="s">
        <v>5402</v>
      </c>
      <c r="Y5391" s="4">
        <v>9924</v>
      </c>
      <c r="AD5391" s="224"/>
      <c r="AE5391" s="133"/>
    </row>
    <row r="5392" spans="1:31" x14ac:dyDescent="0.25">
      <c r="A5392" s="28" t="s">
        <v>15823</v>
      </c>
      <c r="B5392" s="1"/>
      <c r="F5392" s="224"/>
      <c r="G5392" s="224"/>
      <c r="H5392" s="224"/>
      <c r="L5392" s="224"/>
      <c r="M5392" s="224"/>
      <c r="X5392" s="3" t="s">
        <v>5403</v>
      </c>
      <c r="Y5392" s="4">
        <v>9874</v>
      </c>
      <c r="AD5392" s="224"/>
      <c r="AE5392" s="133"/>
    </row>
    <row r="5393" spans="1:31" x14ac:dyDescent="0.25">
      <c r="A5393" s="28" t="s">
        <v>15824</v>
      </c>
      <c r="B5393" s="1"/>
      <c r="F5393" s="224"/>
      <c r="G5393" s="224"/>
      <c r="H5393" s="224"/>
      <c r="L5393" s="224"/>
      <c r="M5393" s="224"/>
      <c r="X5393" s="3" t="s">
        <v>5404</v>
      </c>
      <c r="Y5393" s="4">
        <v>9874</v>
      </c>
      <c r="AD5393" s="224"/>
      <c r="AE5393" s="133"/>
    </row>
    <row r="5394" spans="1:31" x14ac:dyDescent="0.25">
      <c r="A5394" s="28" t="s">
        <v>15825</v>
      </c>
      <c r="B5394" s="1"/>
      <c r="F5394" s="224"/>
      <c r="G5394" s="224"/>
      <c r="H5394" s="224"/>
      <c r="L5394" s="224"/>
      <c r="M5394" s="224"/>
      <c r="X5394" s="3" t="s">
        <v>5405</v>
      </c>
      <c r="Y5394" s="4">
        <v>9855</v>
      </c>
      <c r="AD5394" s="224"/>
      <c r="AE5394" s="133"/>
    </row>
    <row r="5395" spans="1:31" x14ac:dyDescent="0.25">
      <c r="A5395" s="28" t="s">
        <v>15826</v>
      </c>
      <c r="B5395" s="1"/>
      <c r="F5395" s="224"/>
      <c r="G5395" s="224"/>
      <c r="H5395" s="224"/>
      <c r="L5395" s="224"/>
      <c r="M5395" s="224"/>
      <c r="X5395" s="3" t="s">
        <v>5406</v>
      </c>
      <c r="Y5395" s="4">
        <v>9942</v>
      </c>
      <c r="AD5395" s="224"/>
      <c r="AE5395" s="133"/>
    </row>
    <row r="5396" spans="1:31" x14ac:dyDescent="0.25">
      <c r="A5396" s="28" t="s">
        <v>15827</v>
      </c>
      <c r="B5396" s="1"/>
      <c r="F5396" s="224"/>
      <c r="G5396" s="224"/>
      <c r="H5396" s="224"/>
      <c r="L5396" s="224"/>
      <c r="M5396" s="224"/>
      <c r="X5396" s="3" t="s">
        <v>5407</v>
      </c>
      <c r="Y5396" s="4">
        <v>9984</v>
      </c>
      <c r="AD5396" s="224"/>
      <c r="AE5396" s="133"/>
    </row>
    <row r="5397" spans="1:31" x14ac:dyDescent="0.25">
      <c r="A5397" s="28" t="s">
        <v>15828</v>
      </c>
      <c r="B5397" s="1"/>
      <c r="F5397" s="224"/>
      <c r="G5397" s="224"/>
      <c r="H5397" s="224"/>
      <c r="L5397" s="224"/>
      <c r="M5397" s="224"/>
      <c r="X5397" s="3" t="s">
        <v>5408</v>
      </c>
      <c r="Y5397" s="4">
        <v>9952</v>
      </c>
      <c r="AD5397" s="224"/>
      <c r="AE5397" s="133"/>
    </row>
    <row r="5398" spans="1:31" x14ac:dyDescent="0.25">
      <c r="A5398" s="28" t="s">
        <v>15829</v>
      </c>
      <c r="B5398" s="1"/>
      <c r="F5398" s="224"/>
      <c r="G5398" s="224"/>
      <c r="H5398" s="224"/>
      <c r="L5398" s="224"/>
      <c r="M5398" s="224"/>
      <c r="X5398" s="3" t="s">
        <v>5409</v>
      </c>
      <c r="Y5398" s="4">
        <v>9986</v>
      </c>
      <c r="AD5398" s="224"/>
      <c r="AE5398" s="133"/>
    </row>
    <row r="5399" spans="1:31" x14ac:dyDescent="0.25">
      <c r="A5399" s="28" t="s">
        <v>15830</v>
      </c>
      <c r="B5399" s="1"/>
      <c r="F5399" s="224"/>
      <c r="G5399" s="224"/>
      <c r="H5399" s="224"/>
      <c r="L5399" s="224"/>
      <c r="M5399" s="224"/>
      <c r="X5399" s="3" t="s">
        <v>5410</v>
      </c>
      <c r="Y5399" s="4">
        <v>9986</v>
      </c>
      <c r="AD5399" s="224"/>
      <c r="AE5399" s="133"/>
    </row>
    <row r="5400" spans="1:31" x14ac:dyDescent="0.25">
      <c r="A5400" s="28" t="s">
        <v>15831</v>
      </c>
      <c r="B5400" s="1"/>
      <c r="F5400" s="224"/>
      <c r="G5400" s="224"/>
      <c r="H5400" s="224"/>
      <c r="L5400" s="224"/>
      <c r="M5400" s="224"/>
      <c r="X5400" s="3" t="s">
        <v>5411</v>
      </c>
      <c r="Y5400" s="4">
        <v>9986</v>
      </c>
      <c r="AD5400" s="224"/>
      <c r="AE5400" s="133"/>
    </row>
    <row r="5401" spans="1:31" x14ac:dyDescent="0.25">
      <c r="A5401" s="28" t="s">
        <v>15832</v>
      </c>
      <c r="B5401" s="1"/>
      <c r="F5401" s="224"/>
      <c r="G5401" s="224"/>
      <c r="H5401" s="224"/>
      <c r="L5401" s="224"/>
      <c r="M5401" s="224"/>
      <c r="X5401" s="3" t="s">
        <v>5412</v>
      </c>
      <c r="Y5401" s="4">
        <v>9997</v>
      </c>
      <c r="AD5401" s="224"/>
      <c r="AE5401" s="133"/>
    </row>
    <row r="5402" spans="1:31" x14ac:dyDescent="0.25">
      <c r="A5402" s="28" t="s">
        <v>15833</v>
      </c>
      <c r="B5402" s="1"/>
      <c r="F5402" s="224"/>
      <c r="G5402" s="224"/>
      <c r="H5402" s="224"/>
      <c r="L5402" s="224"/>
      <c r="M5402" s="224"/>
      <c r="X5402" s="3" t="s">
        <v>5413</v>
      </c>
      <c r="Y5402" s="4">
        <v>9937</v>
      </c>
      <c r="AD5402" s="224"/>
      <c r="AE5402" s="133"/>
    </row>
    <row r="5403" spans="1:31" x14ac:dyDescent="0.25">
      <c r="A5403" s="28" t="s">
        <v>15834</v>
      </c>
      <c r="B5403" s="1"/>
      <c r="F5403" s="224"/>
      <c r="G5403" s="224"/>
      <c r="H5403" s="224"/>
      <c r="L5403" s="224"/>
      <c r="M5403" s="224"/>
      <c r="X5403" s="3" t="s">
        <v>5414</v>
      </c>
      <c r="Y5403" s="4">
        <v>9973</v>
      </c>
      <c r="AD5403" s="224"/>
      <c r="AE5403" s="133"/>
    </row>
    <row r="5404" spans="1:31" x14ac:dyDescent="0.25">
      <c r="A5404" s="28" t="s">
        <v>15835</v>
      </c>
      <c r="B5404" s="1"/>
      <c r="F5404" s="224"/>
      <c r="G5404" s="224"/>
      <c r="H5404" s="224"/>
      <c r="L5404" s="224"/>
      <c r="M5404" s="224"/>
      <c r="X5404" s="3" t="s">
        <v>5415</v>
      </c>
      <c r="Y5404" s="4">
        <v>9986</v>
      </c>
      <c r="AD5404" s="224"/>
      <c r="AE5404" s="133"/>
    </row>
    <row r="5405" spans="1:31" x14ac:dyDescent="0.25">
      <c r="A5405" s="28" t="s">
        <v>15836</v>
      </c>
      <c r="B5405" s="1"/>
      <c r="F5405" s="224"/>
      <c r="G5405" s="224"/>
      <c r="H5405" s="224"/>
      <c r="L5405" s="224"/>
      <c r="M5405" s="224"/>
      <c r="X5405" s="3" t="s">
        <v>5416</v>
      </c>
      <c r="Y5405" s="4">
        <v>10048</v>
      </c>
      <c r="AD5405" s="224"/>
      <c r="AE5405" s="133"/>
    </row>
    <row r="5406" spans="1:31" x14ac:dyDescent="0.25">
      <c r="A5406" s="28" t="s">
        <v>15837</v>
      </c>
      <c r="B5406" s="1"/>
      <c r="F5406" s="224"/>
      <c r="G5406" s="224"/>
      <c r="H5406" s="224"/>
      <c r="L5406" s="224"/>
      <c r="M5406" s="224"/>
      <c r="X5406" s="3" t="s">
        <v>5417</v>
      </c>
      <c r="Y5406" s="4">
        <v>10048</v>
      </c>
      <c r="AD5406" s="224"/>
      <c r="AE5406" s="133"/>
    </row>
    <row r="5407" spans="1:31" x14ac:dyDescent="0.25">
      <c r="A5407" s="28" t="s">
        <v>15838</v>
      </c>
      <c r="B5407" s="1"/>
      <c r="F5407" s="224"/>
      <c r="G5407" s="224"/>
      <c r="H5407" s="224"/>
      <c r="L5407" s="224"/>
      <c r="M5407" s="224"/>
      <c r="X5407" s="3" t="s">
        <v>5418</v>
      </c>
      <c r="Y5407" s="4">
        <v>10048</v>
      </c>
      <c r="AD5407" s="224"/>
      <c r="AE5407" s="133"/>
    </row>
    <row r="5408" spans="1:31" x14ac:dyDescent="0.25">
      <c r="A5408" s="28" t="s">
        <v>15839</v>
      </c>
      <c r="B5408" s="1"/>
      <c r="F5408" s="224"/>
      <c r="G5408" s="224"/>
      <c r="H5408" s="224"/>
      <c r="L5408" s="224"/>
      <c r="M5408" s="224"/>
      <c r="X5408" s="3" t="s">
        <v>5419</v>
      </c>
      <c r="Y5408" s="4">
        <v>10057</v>
      </c>
      <c r="AD5408" s="224"/>
      <c r="AE5408" s="133"/>
    </row>
    <row r="5409" spans="1:31" x14ac:dyDescent="0.25">
      <c r="A5409" s="28" t="s">
        <v>15840</v>
      </c>
      <c r="B5409" s="1"/>
      <c r="F5409" s="224"/>
      <c r="G5409" s="224"/>
      <c r="H5409" s="224"/>
      <c r="L5409" s="224"/>
      <c r="M5409" s="224"/>
      <c r="X5409" s="3" t="s">
        <v>5420</v>
      </c>
      <c r="Y5409" s="4">
        <v>10090</v>
      </c>
      <c r="AD5409" s="224"/>
      <c r="AE5409" s="133"/>
    </row>
    <row r="5410" spans="1:31" x14ac:dyDescent="0.25">
      <c r="A5410" s="28" t="s">
        <v>15841</v>
      </c>
      <c r="B5410" s="1"/>
      <c r="F5410" s="224"/>
      <c r="G5410" s="224"/>
      <c r="H5410" s="224"/>
      <c r="L5410" s="224"/>
      <c r="M5410" s="224"/>
      <c r="X5410" s="3" t="s">
        <v>5421</v>
      </c>
      <c r="Y5410" s="4">
        <v>10096</v>
      </c>
      <c r="AD5410" s="224"/>
      <c r="AE5410" s="133"/>
    </row>
    <row r="5411" spans="1:31" x14ac:dyDescent="0.25">
      <c r="A5411" s="28" t="s">
        <v>15842</v>
      </c>
      <c r="B5411" s="1"/>
      <c r="F5411" s="224"/>
      <c r="G5411" s="224"/>
      <c r="H5411" s="224"/>
      <c r="L5411" s="224"/>
      <c r="M5411" s="224"/>
      <c r="X5411" s="3" t="s">
        <v>5422</v>
      </c>
      <c r="Y5411" s="4">
        <v>10059</v>
      </c>
      <c r="AD5411" s="224"/>
      <c r="AE5411" s="133"/>
    </row>
    <row r="5412" spans="1:31" x14ac:dyDescent="0.25">
      <c r="A5412" s="28" t="s">
        <v>15843</v>
      </c>
      <c r="B5412" s="1"/>
      <c r="F5412" s="224"/>
      <c r="G5412" s="224"/>
      <c r="H5412" s="224"/>
      <c r="L5412" s="224"/>
      <c r="M5412" s="224"/>
      <c r="X5412" s="3" t="s">
        <v>5423</v>
      </c>
      <c r="Y5412" s="4">
        <v>9939</v>
      </c>
      <c r="AD5412" s="224"/>
      <c r="AE5412" s="133"/>
    </row>
    <row r="5413" spans="1:31" x14ac:dyDescent="0.25">
      <c r="A5413" s="28" t="s">
        <v>15844</v>
      </c>
      <c r="B5413" s="1"/>
      <c r="F5413" s="224"/>
      <c r="G5413" s="224"/>
      <c r="H5413" s="224"/>
      <c r="L5413" s="224"/>
      <c r="M5413" s="224"/>
      <c r="X5413" s="3" t="s">
        <v>5424</v>
      </c>
      <c r="Y5413" s="4">
        <v>9939</v>
      </c>
      <c r="AD5413" s="224"/>
      <c r="AE5413" s="133"/>
    </row>
    <row r="5414" spans="1:31" x14ac:dyDescent="0.25">
      <c r="A5414" s="28" t="s">
        <v>15845</v>
      </c>
      <c r="B5414" s="1"/>
      <c r="F5414" s="224"/>
      <c r="G5414" s="224"/>
      <c r="H5414" s="224"/>
      <c r="L5414" s="224"/>
      <c r="M5414" s="224"/>
      <c r="X5414" s="3" t="s">
        <v>5425</v>
      </c>
      <c r="Y5414" s="4">
        <v>9939</v>
      </c>
      <c r="AD5414" s="224"/>
      <c r="AE5414" s="133"/>
    </row>
    <row r="5415" spans="1:31" x14ac:dyDescent="0.25">
      <c r="A5415" s="28" t="s">
        <v>15846</v>
      </c>
      <c r="B5415" s="1"/>
      <c r="F5415" s="224"/>
      <c r="G5415" s="224"/>
      <c r="H5415" s="224"/>
      <c r="L5415" s="224"/>
      <c r="M5415" s="224"/>
      <c r="X5415" s="3" t="s">
        <v>5426</v>
      </c>
      <c r="Y5415" s="4">
        <v>9962</v>
      </c>
      <c r="AD5415" s="224"/>
      <c r="AE5415" s="133"/>
    </row>
    <row r="5416" spans="1:31" x14ac:dyDescent="0.25">
      <c r="A5416" s="28" t="s">
        <v>15847</v>
      </c>
      <c r="B5416" s="1"/>
      <c r="F5416" s="224"/>
      <c r="G5416" s="224"/>
      <c r="H5416" s="224"/>
      <c r="L5416" s="224"/>
      <c r="M5416" s="224"/>
      <c r="X5416" s="3" t="s">
        <v>5427</v>
      </c>
      <c r="Y5416" s="4">
        <v>9971</v>
      </c>
      <c r="AD5416" s="224"/>
      <c r="AE5416" s="133"/>
    </row>
    <row r="5417" spans="1:31" x14ac:dyDescent="0.25">
      <c r="A5417" s="28" t="s">
        <v>15848</v>
      </c>
      <c r="B5417" s="1"/>
      <c r="F5417" s="224"/>
      <c r="G5417" s="224"/>
      <c r="H5417" s="224"/>
      <c r="L5417" s="224"/>
      <c r="M5417" s="224"/>
      <c r="X5417" s="3" t="s">
        <v>5428</v>
      </c>
      <c r="Y5417" s="4">
        <v>9897</v>
      </c>
      <c r="AD5417" s="224"/>
      <c r="AE5417" s="133"/>
    </row>
    <row r="5418" spans="1:31" x14ac:dyDescent="0.25">
      <c r="A5418" s="28" t="s">
        <v>15849</v>
      </c>
      <c r="B5418" s="1"/>
      <c r="F5418" s="224"/>
      <c r="G5418" s="224"/>
      <c r="H5418" s="224"/>
      <c r="L5418" s="224"/>
      <c r="M5418" s="224"/>
      <c r="X5418" s="3" t="s">
        <v>5429</v>
      </c>
      <c r="Y5418" s="4">
        <v>9836</v>
      </c>
      <c r="AD5418" s="224"/>
      <c r="AE5418" s="133"/>
    </row>
    <row r="5419" spans="1:31" x14ac:dyDescent="0.25">
      <c r="A5419" s="28" t="s">
        <v>15850</v>
      </c>
      <c r="B5419" s="1"/>
      <c r="F5419" s="224"/>
      <c r="G5419" s="224"/>
      <c r="H5419" s="224"/>
      <c r="L5419" s="224"/>
      <c r="M5419" s="224"/>
      <c r="X5419" s="3" t="s">
        <v>5430</v>
      </c>
      <c r="Y5419" s="4">
        <v>9860</v>
      </c>
      <c r="AD5419" s="224"/>
      <c r="AE5419" s="133"/>
    </row>
    <row r="5420" spans="1:31" x14ac:dyDescent="0.25">
      <c r="A5420" s="28" t="s">
        <v>15851</v>
      </c>
      <c r="B5420" s="1"/>
      <c r="F5420" s="224"/>
      <c r="G5420" s="224"/>
      <c r="H5420" s="224"/>
      <c r="L5420" s="224"/>
      <c r="M5420" s="224"/>
      <c r="X5420" s="3" t="s">
        <v>5431</v>
      </c>
      <c r="Y5420" s="4">
        <v>9860</v>
      </c>
      <c r="AD5420" s="224"/>
      <c r="AE5420" s="133"/>
    </row>
    <row r="5421" spans="1:31" x14ac:dyDescent="0.25">
      <c r="A5421" s="28" t="s">
        <v>15852</v>
      </c>
      <c r="B5421" s="1"/>
      <c r="F5421" s="224"/>
      <c r="G5421" s="224"/>
      <c r="H5421" s="224"/>
      <c r="L5421" s="224"/>
      <c r="M5421" s="224"/>
      <c r="X5421" s="3" t="s">
        <v>5432</v>
      </c>
      <c r="Y5421" s="4">
        <v>9860</v>
      </c>
      <c r="AD5421" s="224"/>
      <c r="AE5421" s="133"/>
    </row>
    <row r="5422" spans="1:31" x14ac:dyDescent="0.25">
      <c r="A5422" s="28" t="s">
        <v>15853</v>
      </c>
      <c r="B5422" s="1"/>
      <c r="F5422" s="224"/>
      <c r="G5422" s="224"/>
      <c r="H5422" s="224"/>
      <c r="L5422" s="224"/>
      <c r="M5422" s="224"/>
      <c r="X5422" s="3" t="s">
        <v>5433</v>
      </c>
      <c r="Y5422" s="4">
        <v>9835</v>
      </c>
      <c r="AD5422" s="224"/>
      <c r="AE5422" s="133"/>
    </row>
    <row r="5423" spans="1:31" x14ac:dyDescent="0.25">
      <c r="A5423" s="28" t="s">
        <v>15854</v>
      </c>
      <c r="B5423" s="1"/>
      <c r="F5423" s="224"/>
      <c r="G5423" s="224"/>
      <c r="H5423" s="224"/>
      <c r="L5423" s="224"/>
      <c r="M5423" s="224"/>
      <c r="X5423" s="3" t="s">
        <v>5434</v>
      </c>
      <c r="Y5423" s="4">
        <v>9816</v>
      </c>
      <c r="AD5423" s="224"/>
      <c r="AE5423" s="133"/>
    </row>
    <row r="5424" spans="1:31" x14ac:dyDescent="0.25">
      <c r="A5424" s="28" t="s">
        <v>15855</v>
      </c>
      <c r="B5424" s="1"/>
      <c r="F5424" s="224"/>
      <c r="G5424" s="224"/>
      <c r="H5424" s="224"/>
      <c r="L5424" s="224"/>
      <c r="M5424" s="224"/>
      <c r="X5424" s="3" t="s">
        <v>5435</v>
      </c>
      <c r="Y5424" s="4">
        <v>9859</v>
      </c>
      <c r="AD5424" s="224"/>
      <c r="AE5424" s="133"/>
    </row>
    <row r="5425" spans="1:31" x14ac:dyDescent="0.25">
      <c r="A5425" s="28" t="s">
        <v>15856</v>
      </c>
      <c r="B5425" s="1"/>
      <c r="F5425" s="224"/>
      <c r="G5425" s="224"/>
      <c r="H5425" s="224"/>
      <c r="L5425" s="224"/>
      <c r="M5425" s="224"/>
      <c r="X5425" s="3" t="s">
        <v>5436</v>
      </c>
      <c r="Y5425" s="4">
        <v>9853</v>
      </c>
      <c r="AD5425" s="224"/>
      <c r="AE5425" s="133"/>
    </row>
    <row r="5426" spans="1:31" x14ac:dyDescent="0.25">
      <c r="A5426" s="28" t="s">
        <v>15857</v>
      </c>
      <c r="B5426" s="1"/>
      <c r="F5426" s="224"/>
      <c r="G5426" s="224"/>
      <c r="H5426" s="224"/>
      <c r="L5426" s="224"/>
      <c r="M5426" s="224"/>
      <c r="X5426" s="3" t="s">
        <v>5437</v>
      </c>
      <c r="Y5426" s="4">
        <v>9750</v>
      </c>
      <c r="AD5426" s="224"/>
      <c r="AE5426" s="133"/>
    </row>
    <row r="5427" spans="1:31" x14ac:dyDescent="0.25">
      <c r="A5427" s="28" t="s">
        <v>15858</v>
      </c>
      <c r="B5427" s="1"/>
      <c r="F5427" s="224"/>
      <c r="G5427" s="224"/>
      <c r="H5427" s="224"/>
      <c r="L5427" s="224"/>
      <c r="M5427" s="224"/>
      <c r="X5427" s="3" t="s">
        <v>5438</v>
      </c>
      <c r="Y5427" s="4">
        <v>9750</v>
      </c>
      <c r="AD5427" s="224"/>
      <c r="AE5427" s="133"/>
    </row>
    <row r="5428" spans="1:31" x14ac:dyDescent="0.25">
      <c r="A5428" s="28" t="s">
        <v>15859</v>
      </c>
      <c r="B5428" s="1"/>
      <c r="F5428" s="224"/>
      <c r="G5428" s="224"/>
      <c r="H5428" s="224"/>
      <c r="L5428" s="224"/>
      <c r="M5428" s="224"/>
      <c r="X5428" s="3" t="s">
        <v>5439</v>
      </c>
      <c r="Y5428" s="4">
        <v>9750</v>
      </c>
      <c r="AD5428" s="224"/>
      <c r="AE5428" s="133"/>
    </row>
    <row r="5429" spans="1:31" x14ac:dyDescent="0.25">
      <c r="A5429" s="28" t="s">
        <v>15860</v>
      </c>
      <c r="B5429" s="1"/>
      <c r="F5429" s="224"/>
      <c r="G5429" s="224"/>
      <c r="H5429" s="224"/>
      <c r="L5429" s="224"/>
      <c r="M5429" s="224"/>
      <c r="X5429" s="3" t="s">
        <v>5440</v>
      </c>
      <c r="Y5429" s="4">
        <v>9754</v>
      </c>
      <c r="AD5429" s="224"/>
      <c r="AE5429" s="133"/>
    </row>
    <row r="5430" spans="1:31" x14ac:dyDescent="0.25">
      <c r="A5430" s="28" t="s">
        <v>15861</v>
      </c>
      <c r="B5430" s="1"/>
      <c r="F5430" s="224"/>
      <c r="G5430" s="224"/>
      <c r="H5430" s="224"/>
      <c r="L5430" s="224"/>
      <c r="M5430" s="224"/>
      <c r="X5430" s="3" t="s">
        <v>5441</v>
      </c>
      <c r="Y5430" s="4">
        <v>9772</v>
      </c>
      <c r="AD5430" s="224"/>
      <c r="AE5430" s="133"/>
    </row>
    <row r="5431" spans="1:31" x14ac:dyDescent="0.25">
      <c r="A5431" s="28" t="s">
        <v>15862</v>
      </c>
      <c r="B5431" s="1"/>
      <c r="F5431" s="224"/>
      <c r="G5431" s="224"/>
      <c r="H5431" s="224"/>
      <c r="L5431" s="224"/>
      <c r="M5431" s="224"/>
      <c r="X5431" s="3" t="s">
        <v>5442</v>
      </c>
      <c r="Y5431" s="4">
        <v>9748</v>
      </c>
      <c r="AD5431" s="224"/>
      <c r="AE5431" s="133"/>
    </row>
    <row r="5432" spans="1:31" x14ac:dyDescent="0.25">
      <c r="A5432" s="28" t="s">
        <v>15863</v>
      </c>
      <c r="B5432" s="1"/>
      <c r="F5432" s="224"/>
      <c r="G5432" s="224"/>
      <c r="H5432" s="224"/>
      <c r="L5432" s="224"/>
      <c r="M5432" s="224"/>
      <c r="X5432" s="3" t="s">
        <v>5443</v>
      </c>
      <c r="Y5432" s="4">
        <v>9807</v>
      </c>
      <c r="AD5432" s="224"/>
      <c r="AE5432" s="133"/>
    </row>
    <row r="5433" spans="1:31" x14ac:dyDescent="0.25">
      <c r="A5433" s="28" t="s">
        <v>15864</v>
      </c>
      <c r="B5433" s="1"/>
      <c r="F5433" s="224"/>
      <c r="G5433" s="224"/>
      <c r="H5433" s="224"/>
      <c r="L5433" s="224"/>
      <c r="M5433" s="224"/>
      <c r="X5433" s="3" t="s">
        <v>5444</v>
      </c>
      <c r="Y5433" s="4">
        <v>9829</v>
      </c>
      <c r="AD5433" s="224"/>
      <c r="AE5433" s="133"/>
    </row>
    <row r="5434" spans="1:31" x14ac:dyDescent="0.25">
      <c r="A5434" s="28" t="s">
        <v>15865</v>
      </c>
      <c r="B5434" s="1"/>
      <c r="F5434" s="224"/>
      <c r="G5434" s="224"/>
      <c r="H5434" s="224"/>
      <c r="L5434" s="224"/>
      <c r="M5434" s="224"/>
      <c r="X5434" s="3" t="s">
        <v>5445</v>
      </c>
      <c r="Y5434" s="4">
        <v>9829</v>
      </c>
      <c r="AD5434" s="224"/>
      <c r="AE5434" s="133"/>
    </row>
    <row r="5435" spans="1:31" x14ac:dyDescent="0.25">
      <c r="A5435" s="28" t="s">
        <v>15866</v>
      </c>
      <c r="B5435" s="1"/>
      <c r="F5435" s="224"/>
      <c r="G5435" s="224"/>
      <c r="H5435" s="224"/>
      <c r="L5435" s="224"/>
      <c r="M5435" s="224"/>
      <c r="X5435" s="3" t="s">
        <v>5446</v>
      </c>
      <c r="Y5435" s="4">
        <v>9829</v>
      </c>
      <c r="AD5435" s="224"/>
      <c r="AE5435" s="133"/>
    </row>
    <row r="5436" spans="1:31" x14ac:dyDescent="0.25">
      <c r="A5436" s="28" t="s">
        <v>15867</v>
      </c>
      <c r="B5436" s="1"/>
      <c r="F5436" s="224"/>
      <c r="G5436" s="224"/>
      <c r="H5436" s="224"/>
      <c r="L5436" s="224"/>
      <c r="M5436" s="224"/>
      <c r="X5436" s="3" t="s">
        <v>5447</v>
      </c>
      <c r="Y5436" s="4">
        <v>9861</v>
      </c>
      <c r="AD5436" s="224"/>
      <c r="AE5436" s="133"/>
    </row>
    <row r="5437" spans="1:31" x14ac:dyDescent="0.25">
      <c r="A5437" s="28" t="s">
        <v>15868</v>
      </c>
      <c r="B5437" s="1"/>
      <c r="F5437" s="224"/>
      <c r="G5437" s="224"/>
      <c r="H5437" s="224"/>
      <c r="L5437" s="224"/>
      <c r="M5437" s="224"/>
      <c r="X5437" s="3" t="s">
        <v>5448</v>
      </c>
      <c r="Y5437" s="4">
        <v>9803</v>
      </c>
      <c r="AD5437" s="224"/>
      <c r="AE5437" s="133"/>
    </row>
    <row r="5438" spans="1:31" x14ac:dyDescent="0.25">
      <c r="A5438" s="28" t="s">
        <v>15869</v>
      </c>
      <c r="B5438" s="1"/>
      <c r="F5438" s="224"/>
      <c r="G5438" s="224"/>
      <c r="H5438" s="224"/>
      <c r="L5438" s="224"/>
      <c r="M5438" s="224"/>
      <c r="X5438" s="3" t="s">
        <v>5449</v>
      </c>
      <c r="Y5438" s="4">
        <v>9795</v>
      </c>
      <c r="AD5438" s="224"/>
      <c r="AE5438" s="133"/>
    </row>
    <row r="5439" spans="1:31" x14ac:dyDescent="0.25">
      <c r="A5439" s="28" t="s">
        <v>15870</v>
      </c>
      <c r="B5439" s="1"/>
      <c r="F5439" s="224"/>
      <c r="G5439" s="224"/>
      <c r="H5439" s="224"/>
      <c r="L5439" s="224"/>
      <c r="M5439" s="224"/>
      <c r="X5439" s="3" t="s">
        <v>5450</v>
      </c>
      <c r="Y5439" s="4">
        <v>9718</v>
      </c>
      <c r="AD5439" s="224"/>
      <c r="AE5439" s="133"/>
    </row>
    <row r="5440" spans="1:31" x14ac:dyDescent="0.25">
      <c r="A5440" s="28" t="s">
        <v>15871</v>
      </c>
      <c r="B5440" s="1"/>
      <c r="F5440" s="224"/>
      <c r="G5440" s="224"/>
      <c r="H5440" s="224"/>
      <c r="L5440" s="224"/>
      <c r="M5440" s="224"/>
      <c r="X5440" s="3" t="s">
        <v>5451</v>
      </c>
      <c r="Y5440" s="4">
        <v>9648</v>
      </c>
      <c r="AD5440" s="224"/>
      <c r="AE5440" s="133"/>
    </row>
    <row r="5441" spans="1:31" x14ac:dyDescent="0.25">
      <c r="A5441" s="28" t="s">
        <v>15872</v>
      </c>
      <c r="B5441" s="1"/>
      <c r="F5441" s="224"/>
      <c r="G5441" s="224"/>
      <c r="H5441" s="224"/>
      <c r="L5441" s="224"/>
      <c r="M5441" s="224"/>
      <c r="X5441" s="3" t="s">
        <v>5452</v>
      </c>
      <c r="Y5441" s="4">
        <v>9648</v>
      </c>
      <c r="AD5441" s="224"/>
      <c r="AE5441" s="133"/>
    </row>
    <row r="5442" spans="1:31" x14ac:dyDescent="0.25">
      <c r="A5442" s="28" t="s">
        <v>15873</v>
      </c>
      <c r="B5442" s="1"/>
      <c r="F5442" s="224"/>
      <c r="G5442" s="224"/>
      <c r="H5442" s="224"/>
      <c r="L5442" s="224"/>
      <c r="M5442" s="224"/>
      <c r="X5442" s="3" t="s">
        <v>5453</v>
      </c>
      <c r="Y5442" s="4">
        <v>9648</v>
      </c>
      <c r="AD5442" s="224"/>
      <c r="AE5442" s="133"/>
    </row>
    <row r="5443" spans="1:31" x14ac:dyDescent="0.25">
      <c r="A5443" s="28" t="s">
        <v>15874</v>
      </c>
      <c r="B5443" s="1"/>
      <c r="F5443" s="224"/>
      <c r="G5443" s="224"/>
      <c r="H5443" s="224"/>
      <c r="L5443" s="224"/>
      <c r="M5443" s="224"/>
      <c r="X5443" s="3" t="s">
        <v>5454</v>
      </c>
      <c r="Y5443" s="4">
        <v>9651</v>
      </c>
      <c r="AD5443" s="224"/>
      <c r="AE5443" s="133"/>
    </row>
    <row r="5444" spans="1:31" x14ac:dyDescent="0.25">
      <c r="A5444" s="28" t="s">
        <v>15875</v>
      </c>
      <c r="B5444" s="1"/>
      <c r="F5444" s="224"/>
      <c r="G5444" s="224"/>
      <c r="H5444" s="224"/>
      <c r="L5444" s="224"/>
      <c r="M5444" s="224"/>
      <c r="X5444" s="3" t="s">
        <v>5455</v>
      </c>
      <c r="Y5444" s="4">
        <v>9652</v>
      </c>
      <c r="AD5444" s="224"/>
      <c r="AE5444" s="133"/>
    </row>
    <row r="5445" spans="1:31" x14ac:dyDescent="0.25">
      <c r="A5445" s="28" t="s">
        <v>15876</v>
      </c>
      <c r="B5445" s="1"/>
      <c r="F5445" s="224"/>
      <c r="G5445" s="224"/>
      <c r="H5445" s="224"/>
      <c r="L5445" s="224"/>
      <c r="M5445" s="224"/>
      <c r="X5445" s="3" t="s">
        <v>5456</v>
      </c>
      <c r="Y5445" s="4">
        <v>9657</v>
      </c>
      <c r="AD5445" s="224"/>
      <c r="AE5445" s="133"/>
    </row>
    <row r="5446" spans="1:31" x14ac:dyDescent="0.25">
      <c r="A5446" s="28" t="s">
        <v>15877</v>
      </c>
      <c r="B5446" s="1"/>
      <c r="F5446" s="224"/>
      <c r="G5446" s="224"/>
      <c r="H5446" s="224"/>
      <c r="L5446" s="224"/>
      <c r="M5446" s="224"/>
      <c r="X5446" s="3" t="s">
        <v>5457</v>
      </c>
      <c r="Y5446" s="4">
        <v>9543</v>
      </c>
      <c r="AD5446" s="224"/>
      <c r="AE5446" s="133"/>
    </row>
    <row r="5447" spans="1:31" x14ac:dyDescent="0.25">
      <c r="A5447" s="28" t="s">
        <v>15878</v>
      </c>
      <c r="B5447" s="1"/>
      <c r="F5447" s="224"/>
      <c r="G5447" s="224"/>
      <c r="H5447" s="224"/>
      <c r="L5447" s="224"/>
      <c r="M5447" s="224"/>
      <c r="X5447" s="3" t="s">
        <v>5458</v>
      </c>
      <c r="Y5447" s="4">
        <v>9543</v>
      </c>
      <c r="AD5447" s="224"/>
      <c r="AE5447" s="133"/>
    </row>
    <row r="5448" spans="1:31" x14ac:dyDescent="0.25">
      <c r="A5448" s="28" t="s">
        <v>15879</v>
      </c>
      <c r="B5448" s="1"/>
      <c r="F5448" s="224"/>
      <c r="G5448" s="224"/>
      <c r="H5448" s="224"/>
      <c r="L5448" s="224"/>
      <c r="M5448" s="224"/>
      <c r="X5448" s="3" t="s">
        <v>5459</v>
      </c>
      <c r="Y5448" s="4">
        <v>9598</v>
      </c>
      <c r="AD5448" s="224"/>
      <c r="AE5448" s="133"/>
    </row>
    <row r="5449" spans="1:31" x14ac:dyDescent="0.25">
      <c r="A5449" s="28" t="s">
        <v>15880</v>
      </c>
      <c r="B5449" s="1"/>
      <c r="F5449" s="224"/>
      <c r="G5449" s="224"/>
      <c r="H5449" s="224"/>
      <c r="L5449" s="224"/>
      <c r="M5449" s="224"/>
      <c r="X5449" s="3" t="s">
        <v>5460</v>
      </c>
      <c r="Y5449" s="4">
        <v>9598</v>
      </c>
      <c r="AD5449" s="224"/>
      <c r="AE5449" s="133"/>
    </row>
    <row r="5450" spans="1:31" x14ac:dyDescent="0.25">
      <c r="A5450" s="28" t="s">
        <v>15881</v>
      </c>
      <c r="B5450" s="1"/>
      <c r="F5450" s="224"/>
      <c r="G5450" s="224"/>
      <c r="H5450" s="224"/>
      <c r="L5450" s="224"/>
      <c r="M5450" s="224"/>
      <c r="X5450" s="3" t="s">
        <v>5461</v>
      </c>
      <c r="Y5450" s="4">
        <v>9598</v>
      </c>
      <c r="AD5450" s="224"/>
      <c r="AE5450" s="133"/>
    </row>
    <row r="5451" spans="1:31" x14ac:dyDescent="0.25">
      <c r="A5451" s="28" t="s">
        <v>15882</v>
      </c>
      <c r="B5451" s="1"/>
      <c r="F5451" s="224"/>
      <c r="G5451" s="224"/>
      <c r="H5451" s="224"/>
      <c r="L5451" s="224"/>
      <c r="M5451" s="224"/>
      <c r="X5451" s="3" t="s">
        <v>5462</v>
      </c>
      <c r="Y5451" s="4">
        <v>9603</v>
      </c>
      <c r="AD5451" s="224"/>
      <c r="AE5451" s="133"/>
    </row>
    <row r="5452" spans="1:31" x14ac:dyDescent="0.25">
      <c r="A5452" s="28" t="s">
        <v>15883</v>
      </c>
      <c r="B5452" s="1"/>
      <c r="F5452" s="224"/>
      <c r="G5452" s="224"/>
      <c r="H5452" s="224"/>
      <c r="L5452" s="224"/>
      <c r="M5452" s="224"/>
      <c r="X5452" s="3" t="s">
        <v>5463</v>
      </c>
      <c r="Y5452" s="4">
        <v>9602</v>
      </c>
      <c r="AD5452" s="224"/>
      <c r="AE5452" s="133"/>
    </row>
    <row r="5453" spans="1:31" x14ac:dyDescent="0.25">
      <c r="A5453" s="28" t="s">
        <v>15884</v>
      </c>
      <c r="B5453" s="1"/>
      <c r="F5453" s="224"/>
      <c r="G5453" s="224"/>
      <c r="H5453" s="224"/>
      <c r="L5453" s="224"/>
      <c r="M5453" s="224"/>
      <c r="X5453" s="3" t="s">
        <v>5464</v>
      </c>
      <c r="Y5453" s="4">
        <v>9734</v>
      </c>
      <c r="AD5453" s="224"/>
      <c r="AE5453" s="133"/>
    </row>
    <row r="5454" spans="1:31" x14ac:dyDescent="0.25">
      <c r="A5454" s="28" t="s">
        <v>15885</v>
      </c>
      <c r="B5454" s="1"/>
      <c r="F5454" s="224"/>
      <c r="G5454" s="224"/>
      <c r="H5454" s="224"/>
      <c r="L5454" s="224"/>
      <c r="M5454" s="224"/>
      <c r="X5454" s="3" t="s">
        <v>5465</v>
      </c>
      <c r="Y5454" s="4">
        <v>9734</v>
      </c>
      <c r="AD5454" s="224"/>
      <c r="AE5454" s="133"/>
    </row>
    <row r="5455" spans="1:31" x14ac:dyDescent="0.25">
      <c r="A5455" s="28" t="s">
        <v>15886</v>
      </c>
      <c r="B5455" s="1"/>
      <c r="F5455" s="224"/>
      <c r="G5455" s="224"/>
      <c r="H5455" s="224"/>
      <c r="L5455" s="224"/>
      <c r="M5455" s="224"/>
      <c r="X5455" s="3" t="s">
        <v>5466</v>
      </c>
      <c r="Y5455" s="4">
        <v>9734</v>
      </c>
      <c r="AD5455" s="224"/>
      <c r="AE5455" s="133"/>
    </row>
    <row r="5456" spans="1:31" x14ac:dyDescent="0.25">
      <c r="A5456" s="28" t="s">
        <v>15887</v>
      </c>
      <c r="B5456" s="1"/>
      <c r="F5456" s="224"/>
      <c r="G5456" s="224"/>
      <c r="H5456" s="224"/>
      <c r="L5456" s="224"/>
      <c r="M5456" s="224"/>
      <c r="X5456" s="3" t="s">
        <v>5467</v>
      </c>
      <c r="Y5456" s="4">
        <v>9734</v>
      </c>
      <c r="AD5456" s="224"/>
      <c r="AE5456" s="133"/>
    </row>
    <row r="5457" spans="1:31" x14ac:dyDescent="0.25">
      <c r="A5457" s="28" t="s">
        <v>15888</v>
      </c>
      <c r="B5457" s="1"/>
      <c r="F5457" s="224"/>
      <c r="G5457" s="224"/>
      <c r="H5457" s="224"/>
      <c r="L5457" s="224"/>
      <c r="M5457" s="224"/>
      <c r="X5457" s="3" t="s">
        <v>5468</v>
      </c>
      <c r="Y5457" s="4">
        <v>9732</v>
      </c>
      <c r="AD5457" s="224"/>
      <c r="AE5457" s="133"/>
    </row>
    <row r="5458" spans="1:31" x14ac:dyDescent="0.25">
      <c r="A5458" s="28" t="s">
        <v>15889</v>
      </c>
      <c r="B5458" s="1"/>
      <c r="F5458" s="224"/>
      <c r="G5458" s="224"/>
      <c r="H5458" s="224"/>
      <c r="L5458" s="224"/>
      <c r="M5458" s="224"/>
      <c r="X5458" s="3" t="s">
        <v>5469</v>
      </c>
      <c r="Y5458" s="4">
        <v>9783</v>
      </c>
      <c r="AD5458" s="224"/>
      <c r="AE5458" s="133"/>
    </row>
    <row r="5459" spans="1:31" x14ac:dyDescent="0.25">
      <c r="A5459" s="28" t="s">
        <v>15890</v>
      </c>
      <c r="B5459" s="1"/>
      <c r="F5459" s="224"/>
      <c r="G5459" s="224"/>
      <c r="H5459" s="224"/>
      <c r="L5459" s="224"/>
      <c r="M5459" s="224"/>
      <c r="X5459" s="3" t="s">
        <v>5470</v>
      </c>
      <c r="Y5459" s="4">
        <v>9782</v>
      </c>
      <c r="AD5459" s="224"/>
      <c r="AE5459" s="133"/>
    </row>
    <row r="5460" spans="1:31" x14ac:dyDescent="0.25">
      <c r="A5460" s="28" t="s">
        <v>15891</v>
      </c>
      <c r="B5460" s="1"/>
      <c r="F5460" s="224"/>
      <c r="G5460" s="224"/>
      <c r="H5460" s="224"/>
      <c r="L5460" s="224"/>
      <c r="M5460" s="224"/>
      <c r="X5460" s="3" t="s">
        <v>5471</v>
      </c>
      <c r="Y5460" s="4">
        <v>9805</v>
      </c>
      <c r="AD5460" s="224"/>
      <c r="AE5460" s="133"/>
    </row>
    <row r="5461" spans="1:31" x14ac:dyDescent="0.25">
      <c r="A5461" s="28" t="s">
        <v>15892</v>
      </c>
      <c r="B5461" s="1"/>
      <c r="F5461" s="224"/>
      <c r="G5461" s="224"/>
      <c r="H5461" s="224"/>
      <c r="L5461" s="224"/>
      <c r="M5461" s="224"/>
      <c r="X5461" s="3" t="s">
        <v>5472</v>
      </c>
      <c r="Y5461" s="4">
        <v>9817</v>
      </c>
      <c r="AD5461" s="224"/>
      <c r="AE5461" s="133"/>
    </row>
    <row r="5462" spans="1:31" x14ac:dyDescent="0.25">
      <c r="A5462" s="28" t="s">
        <v>15893</v>
      </c>
      <c r="B5462" s="1"/>
      <c r="F5462" s="224"/>
      <c r="G5462" s="224"/>
      <c r="H5462" s="224"/>
      <c r="L5462" s="224"/>
      <c r="M5462" s="224"/>
      <c r="X5462" s="3" t="s">
        <v>5473</v>
      </c>
      <c r="Y5462" s="4">
        <v>9817</v>
      </c>
      <c r="AD5462" s="224"/>
      <c r="AE5462" s="133"/>
    </row>
    <row r="5463" spans="1:31" x14ac:dyDescent="0.25">
      <c r="A5463" s="28" t="s">
        <v>15894</v>
      </c>
      <c r="B5463" s="1"/>
      <c r="F5463" s="224"/>
      <c r="G5463" s="224"/>
      <c r="H5463" s="224"/>
      <c r="L5463" s="224"/>
      <c r="M5463" s="224"/>
      <c r="X5463" s="3" t="s">
        <v>5474</v>
      </c>
      <c r="Y5463" s="4">
        <v>9817</v>
      </c>
      <c r="AD5463" s="224"/>
      <c r="AE5463" s="133"/>
    </row>
    <row r="5464" spans="1:31" x14ac:dyDescent="0.25">
      <c r="A5464" s="28" t="s">
        <v>15895</v>
      </c>
      <c r="B5464" s="1"/>
      <c r="F5464" s="224"/>
      <c r="G5464" s="224"/>
      <c r="H5464" s="224"/>
      <c r="L5464" s="224"/>
      <c r="M5464" s="224"/>
      <c r="X5464" s="3" t="s">
        <v>5475</v>
      </c>
      <c r="Y5464" s="4">
        <v>9848</v>
      </c>
      <c r="AD5464" s="224"/>
      <c r="AE5464" s="133"/>
    </row>
    <row r="5465" spans="1:31" x14ac:dyDescent="0.25">
      <c r="A5465" s="28" t="s">
        <v>15896</v>
      </c>
      <c r="B5465" s="1"/>
      <c r="F5465" s="224"/>
      <c r="G5465" s="224"/>
      <c r="H5465" s="224"/>
      <c r="L5465" s="224"/>
      <c r="M5465" s="224"/>
      <c r="X5465" s="3" t="s">
        <v>5476</v>
      </c>
      <c r="Y5465" s="4">
        <v>9917</v>
      </c>
      <c r="AD5465" s="224"/>
      <c r="AE5465" s="133"/>
    </row>
    <row r="5466" spans="1:31" x14ac:dyDescent="0.25">
      <c r="A5466" s="28" t="s">
        <v>15897</v>
      </c>
      <c r="B5466" s="1"/>
      <c r="F5466" s="224"/>
      <c r="G5466" s="224"/>
      <c r="H5466" s="224"/>
      <c r="L5466" s="224"/>
      <c r="M5466" s="224"/>
      <c r="X5466" s="3" t="s">
        <v>5477</v>
      </c>
      <c r="Y5466" s="4">
        <v>9897</v>
      </c>
      <c r="AD5466" s="224"/>
      <c r="AE5466" s="133"/>
    </row>
    <row r="5467" spans="1:31" x14ac:dyDescent="0.25">
      <c r="A5467" s="28" t="s">
        <v>15898</v>
      </c>
      <c r="B5467" s="1"/>
      <c r="F5467" s="224"/>
      <c r="G5467" s="224"/>
      <c r="H5467" s="224"/>
      <c r="L5467" s="224"/>
      <c r="M5467" s="224"/>
      <c r="X5467" s="3" t="s">
        <v>5478</v>
      </c>
      <c r="Y5467" s="4">
        <v>9888</v>
      </c>
      <c r="AD5467" s="224"/>
      <c r="AE5467" s="133"/>
    </row>
    <row r="5468" spans="1:31" x14ac:dyDescent="0.25">
      <c r="A5468" s="28" t="s">
        <v>15899</v>
      </c>
      <c r="B5468" s="1"/>
      <c r="F5468" s="224"/>
      <c r="G5468" s="224"/>
      <c r="H5468" s="224"/>
      <c r="L5468" s="224"/>
      <c r="M5468" s="224"/>
      <c r="X5468" s="3" t="s">
        <v>5479</v>
      </c>
      <c r="Y5468" s="4">
        <v>9888</v>
      </c>
      <c r="AD5468" s="224"/>
      <c r="AE5468" s="133"/>
    </row>
    <row r="5469" spans="1:31" x14ac:dyDescent="0.25">
      <c r="A5469" s="28" t="s">
        <v>15900</v>
      </c>
      <c r="B5469" s="1"/>
      <c r="F5469" s="224"/>
      <c r="G5469" s="224"/>
      <c r="H5469" s="224"/>
      <c r="L5469" s="224"/>
      <c r="M5469" s="224"/>
      <c r="X5469" s="3" t="s">
        <v>5480</v>
      </c>
      <c r="Y5469" s="4">
        <v>9894</v>
      </c>
      <c r="AD5469" s="224"/>
      <c r="AE5469" s="133"/>
    </row>
    <row r="5470" spans="1:31" x14ac:dyDescent="0.25">
      <c r="A5470" s="28" t="s">
        <v>15901</v>
      </c>
      <c r="B5470" s="1"/>
      <c r="F5470" s="224"/>
      <c r="G5470" s="224"/>
      <c r="H5470" s="224"/>
      <c r="L5470" s="224"/>
      <c r="M5470" s="224"/>
      <c r="X5470" s="3" t="s">
        <v>5481</v>
      </c>
      <c r="Y5470" s="4">
        <v>9894</v>
      </c>
      <c r="AD5470" s="224"/>
      <c r="AE5470" s="133"/>
    </row>
    <row r="5471" spans="1:31" x14ac:dyDescent="0.25">
      <c r="A5471" s="28" t="s">
        <v>15902</v>
      </c>
      <c r="B5471" s="1"/>
      <c r="F5471" s="224"/>
      <c r="G5471" s="224"/>
      <c r="H5471" s="224"/>
      <c r="L5471" s="224"/>
      <c r="M5471" s="224"/>
      <c r="X5471" s="3" t="s">
        <v>5482</v>
      </c>
      <c r="Y5471" s="4">
        <v>9906</v>
      </c>
      <c r="AD5471" s="224"/>
      <c r="AE5471" s="133"/>
    </row>
    <row r="5472" spans="1:31" x14ac:dyDescent="0.25">
      <c r="A5472" s="28" t="s">
        <v>15903</v>
      </c>
      <c r="B5472" s="1"/>
      <c r="F5472" s="224"/>
      <c r="G5472" s="224"/>
      <c r="H5472" s="224"/>
      <c r="L5472" s="224"/>
      <c r="M5472" s="224"/>
      <c r="X5472" s="3" t="s">
        <v>5483</v>
      </c>
      <c r="Y5472" s="4">
        <v>9934</v>
      </c>
      <c r="AD5472" s="224"/>
      <c r="AE5472" s="133"/>
    </row>
    <row r="5473" spans="1:31" x14ac:dyDescent="0.25">
      <c r="A5473" s="28" t="s">
        <v>15904</v>
      </c>
      <c r="B5473" s="1"/>
      <c r="F5473" s="224"/>
      <c r="G5473" s="224"/>
      <c r="H5473" s="224"/>
      <c r="L5473" s="224"/>
      <c r="M5473" s="224"/>
      <c r="X5473" s="3" t="s">
        <v>5484</v>
      </c>
      <c r="Y5473" s="4">
        <v>9876</v>
      </c>
      <c r="AD5473" s="224"/>
      <c r="AE5473" s="133"/>
    </row>
    <row r="5474" spans="1:31" x14ac:dyDescent="0.25">
      <c r="A5474" s="28" t="s">
        <v>15905</v>
      </c>
      <c r="B5474" s="1"/>
      <c r="F5474" s="224"/>
      <c r="G5474" s="224"/>
      <c r="H5474" s="224"/>
      <c r="L5474" s="224"/>
      <c r="M5474" s="224"/>
      <c r="X5474" s="3" t="s">
        <v>5485</v>
      </c>
      <c r="Y5474" s="4">
        <v>9925</v>
      </c>
      <c r="AD5474" s="224"/>
      <c r="AE5474" s="133"/>
    </row>
    <row r="5475" spans="1:31" x14ac:dyDescent="0.25">
      <c r="A5475" s="28" t="s">
        <v>15906</v>
      </c>
      <c r="B5475" s="1"/>
      <c r="F5475" s="224"/>
      <c r="G5475" s="224"/>
      <c r="H5475" s="224"/>
      <c r="L5475" s="224"/>
      <c r="M5475" s="224"/>
      <c r="X5475" s="3" t="s">
        <v>5486</v>
      </c>
      <c r="Y5475" s="4">
        <v>9925</v>
      </c>
      <c r="AD5475" s="224"/>
      <c r="AE5475" s="133"/>
    </row>
    <row r="5476" spans="1:31" x14ac:dyDescent="0.25">
      <c r="A5476" s="28" t="s">
        <v>15907</v>
      </c>
      <c r="B5476" s="1"/>
      <c r="F5476" s="224"/>
      <c r="G5476" s="224"/>
      <c r="H5476" s="224"/>
      <c r="L5476" s="224"/>
      <c r="M5476" s="224"/>
      <c r="X5476" s="3" t="s">
        <v>5487</v>
      </c>
      <c r="Y5476" s="4">
        <v>9904</v>
      </c>
      <c r="AD5476" s="224"/>
      <c r="AE5476" s="133"/>
    </row>
    <row r="5477" spans="1:31" x14ac:dyDescent="0.25">
      <c r="A5477" s="28" t="s">
        <v>15908</v>
      </c>
      <c r="B5477" s="1"/>
      <c r="F5477" s="224"/>
      <c r="G5477" s="224"/>
      <c r="H5477" s="224"/>
      <c r="L5477" s="224"/>
      <c r="M5477" s="224"/>
      <c r="X5477" s="3" t="s">
        <v>5488</v>
      </c>
      <c r="Y5477" s="4">
        <v>9904</v>
      </c>
      <c r="AD5477" s="224"/>
      <c r="AE5477" s="133"/>
    </row>
    <row r="5478" spans="1:31" x14ac:dyDescent="0.25">
      <c r="A5478" s="28" t="s">
        <v>15909</v>
      </c>
      <c r="B5478" s="1"/>
      <c r="F5478" s="224"/>
      <c r="G5478" s="224"/>
      <c r="H5478" s="224"/>
      <c r="L5478" s="224"/>
      <c r="M5478" s="224"/>
      <c r="X5478" s="3" t="s">
        <v>5489</v>
      </c>
      <c r="Y5478" s="4">
        <v>9929</v>
      </c>
      <c r="AD5478" s="224"/>
      <c r="AE5478" s="133"/>
    </row>
    <row r="5479" spans="1:31" x14ac:dyDescent="0.25">
      <c r="A5479" s="28" t="s">
        <v>15910</v>
      </c>
      <c r="B5479" s="1"/>
      <c r="F5479" s="224"/>
      <c r="G5479" s="224"/>
      <c r="H5479" s="224"/>
      <c r="L5479" s="224"/>
      <c r="M5479" s="224"/>
      <c r="X5479" s="3" t="s">
        <v>5490</v>
      </c>
      <c r="Y5479" s="4">
        <v>9929</v>
      </c>
      <c r="AD5479" s="224"/>
      <c r="AE5479" s="133"/>
    </row>
    <row r="5480" spans="1:31" x14ac:dyDescent="0.25">
      <c r="A5480" s="28" t="s">
        <v>15911</v>
      </c>
      <c r="B5480" s="1"/>
      <c r="F5480" s="224"/>
      <c r="G5480" s="224"/>
      <c r="H5480" s="224"/>
      <c r="L5480" s="224"/>
      <c r="M5480" s="224"/>
      <c r="X5480" s="3" t="s">
        <v>5491</v>
      </c>
      <c r="Y5480" s="4">
        <v>9954</v>
      </c>
      <c r="AD5480" s="224"/>
      <c r="AE5480" s="133"/>
    </row>
    <row r="5481" spans="1:31" x14ac:dyDescent="0.25">
      <c r="A5481" s="28" t="s">
        <v>15912</v>
      </c>
      <c r="B5481" s="1"/>
      <c r="F5481" s="224"/>
      <c r="G5481" s="224"/>
      <c r="H5481" s="224"/>
      <c r="L5481" s="224"/>
      <c r="M5481" s="224"/>
      <c r="X5481" s="3" t="s">
        <v>5492</v>
      </c>
      <c r="Y5481" s="4">
        <v>9925</v>
      </c>
      <c r="AD5481" s="224"/>
      <c r="AE5481" s="133"/>
    </row>
    <row r="5482" spans="1:31" x14ac:dyDescent="0.25">
      <c r="A5482" s="28" t="s">
        <v>15913</v>
      </c>
      <c r="B5482" s="1"/>
      <c r="F5482" s="224"/>
      <c r="G5482" s="224"/>
      <c r="H5482" s="224"/>
      <c r="L5482" s="224"/>
      <c r="M5482" s="224"/>
      <c r="X5482" s="3" t="s">
        <v>5493</v>
      </c>
      <c r="Y5482" s="4">
        <v>9925</v>
      </c>
      <c r="AD5482" s="224"/>
      <c r="AE5482" s="133"/>
    </row>
    <row r="5483" spans="1:31" x14ac:dyDescent="0.25">
      <c r="A5483" s="28" t="s">
        <v>15914</v>
      </c>
      <c r="B5483" s="1"/>
      <c r="F5483" s="224"/>
      <c r="G5483" s="224"/>
      <c r="H5483" s="224"/>
      <c r="L5483" s="224"/>
      <c r="M5483" s="224"/>
      <c r="X5483" s="3" t="s">
        <v>5494</v>
      </c>
      <c r="Y5483" s="4">
        <v>9960</v>
      </c>
      <c r="AD5483" s="224"/>
      <c r="AE5483" s="133"/>
    </row>
    <row r="5484" spans="1:31" x14ac:dyDescent="0.25">
      <c r="A5484" s="28" t="s">
        <v>15915</v>
      </c>
      <c r="B5484" s="1"/>
      <c r="F5484" s="224"/>
      <c r="G5484" s="224"/>
      <c r="H5484" s="224"/>
      <c r="L5484" s="224"/>
      <c r="M5484" s="224"/>
      <c r="X5484" s="3" t="s">
        <v>5495</v>
      </c>
      <c r="Y5484" s="4">
        <v>9960</v>
      </c>
      <c r="AD5484" s="224"/>
      <c r="AE5484" s="133"/>
    </row>
    <row r="5485" spans="1:31" x14ac:dyDescent="0.25">
      <c r="A5485" s="28" t="s">
        <v>15916</v>
      </c>
      <c r="B5485" s="1"/>
      <c r="F5485" s="224"/>
      <c r="G5485" s="224"/>
      <c r="H5485" s="224"/>
      <c r="L5485" s="224"/>
      <c r="M5485" s="224"/>
      <c r="X5485" s="3" t="s">
        <v>5496</v>
      </c>
      <c r="Y5485" s="4">
        <v>9960</v>
      </c>
      <c r="AD5485" s="224"/>
      <c r="AE5485" s="133"/>
    </row>
    <row r="5486" spans="1:31" x14ac:dyDescent="0.25">
      <c r="A5486" s="28" t="s">
        <v>15917</v>
      </c>
      <c r="B5486" s="1"/>
      <c r="F5486" s="224"/>
      <c r="G5486" s="224"/>
      <c r="H5486" s="224"/>
      <c r="L5486" s="224"/>
      <c r="M5486" s="224"/>
      <c r="X5486" s="3" t="s">
        <v>5497</v>
      </c>
      <c r="Y5486" s="4">
        <v>9949</v>
      </c>
      <c r="AD5486" s="224"/>
      <c r="AE5486" s="133"/>
    </row>
    <row r="5487" spans="1:31" x14ac:dyDescent="0.25">
      <c r="A5487" s="28" t="s">
        <v>15918</v>
      </c>
      <c r="B5487" s="1"/>
      <c r="F5487" s="224"/>
      <c r="G5487" s="224"/>
      <c r="H5487" s="224"/>
      <c r="L5487" s="224"/>
      <c r="M5487" s="224"/>
      <c r="X5487" s="3" t="s">
        <v>5498</v>
      </c>
      <c r="Y5487" s="4">
        <v>9987</v>
      </c>
      <c r="AD5487" s="224"/>
      <c r="AE5487" s="133"/>
    </row>
    <row r="5488" spans="1:31" x14ac:dyDescent="0.25">
      <c r="A5488" s="28" t="s">
        <v>15919</v>
      </c>
      <c r="B5488" s="1"/>
      <c r="F5488" s="224"/>
      <c r="G5488" s="224"/>
      <c r="H5488" s="224"/>
      <c r="L5488" s="224"/>
      <c r="M5488" s="224"/>
      <c r="X5488" s="3" t="s">
        <v>5499</v>
      </c>
      <c r="Y5488" s="4">
        <v>9990</v>
      </c>
      <c r="AD5488" s="224"/>
      <c r="AE5488" s="133"/>
    </row>
    <row r="5489" spans="1:31" x14ac:dyDescent="0.25">
      <c r="A5489" s="28" t="s">
        <v>15920</v>
      </c>
      <c r="B5489" s="1"/>
      <c r="F5489" s="224"/>
      <c r="G5489" s="224"/>
      <c r="H5489" s="224"/>
      <c r="L5489" s="224"/>
      <c r="M5489" s="224"/>
      <c r="X5489" s="3" t="s">
        <v>5500</v>
      </c>
      <c r="Y5489" s="4">
        <v>9990</v>
      </c>
      <c r="AD5489" s="224"/>
      <c r="AE5489" s="133"/>
    </row>
    <row r="5490" spans="1:31" x14ac:dyDescent="0.25">
      <c r="A5490" s="28" t="s">
        <v>15921</v>
      </c>
      <c r="B5490" s="1"/>
      <c r="F5490" s="224"/>
      <c r="G5490" s="224"/>
      <c r="H5490" s="224"/>
      <c r="L5490" s="224"/>
      <c r="M5490" s="224"/>
      <c r="X5490" s="3" t="s">
        <v>5501</v>
      </c>
      <c r="Y5490" s="4">
        <v>9978</v>
      </c>
      <c r="AD5490" s="224"/>
      <c r="AE5490" s="133"/>
    </row>
    <row r="5491" spans="1:31" x14ac:dyDescent="0.25">
      <c r="A5491" s="28" t="s">
        <v>15922</v>
      </c>
      <c r="B5491" s="1"/>
      <c r="F5491" s="224"/>
      <c r="G5491" s="224"/>
      <c r="H5491" s="224"/>
      <c r="L5491" s="224"/>
      <c r="M5491" s="224"/>
      <c r="X5491" s="3" t="s">
        <v>5502</v>
      </c>
      <c r="Y5491" s="4">
        <v>9978</v>
      </c>
      <c r="AD5491" s="224"/>
      <c r="AE5491" s="133"/>
    </row>
    <row r="5492" spans="1:31" x14ac:dyDescent="0.25">
      <c r="A5492" s="28" t="s">
        <v>15923</v>
      </c>
      <c r="B5492" s="1"/>
      <c r="F5492" s="224"/>
      <c r="G5492" s="224"/>
      <c r="H5492" s="224"/>
      <c r="L5492" s="224"/>
      <c r="M5492" s="224"/>
      <c r="X5492" s="3" t="s">
        <v>5503</v>
      </c>
      <c r="Y5492" s="4">
        <v>9973</v>
      </c>
      <c r="AD5492" s="224"/>
      <c r="AE5492" s="133"/>
    </row>
    <row r="5493" spans="1:31" x14ac:dyDescent="0.25">
      <c r="A5493" s="28" t="s">
        <v>15924</v>
      </c>
      <c r="B5493" s="1"/>
      <c r="F5493" s="224"/>
      <c r="G5493" s="224"/>
      <c r="H5493" s="224"/>
      <c r="L5493" s="224"/>
      <c r="M5493" s="224"/>
      <c r="X5493" s="3" t="s">
        <v>5504</v>
      </c>
      <c r="Y5493" s="4">
        <v>9955</v>
      </c>
      <c r="AD5493" s="224"/>
      <c r="AE5493" s="133"/>
    </row>
    <row r="5494" spans="1:31" x14ac:dyDescent="0.25">
      <c r="A5494" s="28" t="s">
        <v>15925</v>
      </c>
      <c r="B5494" s="1"/>
      <c r="F5494" s="224"/>
      <c r="G5494" s="224"/>
      <c r="H5494" s="224"/>
      <c r="L5494" s="224"/>
      <c r="M5494" s="224"/>
      <c r="X5494" s="3" t="s">
        <v>5505</v>
      </c>
      <c r="Y5494" s="4">
        <v>9948</v>
      </c>
      <c r="AD5494" s="224"/>
      <c r="AE5494" s="133"/>
    </row>
    <row r="5495" spans="1:31" x14ac:dyDescent="0.25">
      <c r="A5495" s="28" t="s">
        <v>15926</v>
      </c>
      <c r="B5495" s="1"/>
      <c r="F5495" s="224"/>
      <c r="G5495" s="224"/>
      <c r="H5495" s="224"/>
      <c r="L5495" s="224"/>
      <c r="M5495" s="224"/>
      <c r="X5495" s="3" t="s">
        <v>5506</v>
      </c>
      <c r="Y5495" s="4">
        <v>9939</v>
      </c>
      <c r="AD5495" s="224"/>
      <c r="AE5495" s="133"/>
    </row>
    <row r="5496" spans="1:31" x14ac:dyDescent="0.25">
      <c r="A5496" s="28" t="s">
        <v>15927</v>
      </c>
      <c r="B5496" s="1"/>
      <c r="F5496" s="224"/>
      <c r="G5496" s="224"/>
      <c r="H5496" s="224"/>
      <c r="L5496" s="224"/>
      <c r="M5496" s="224"/>
      <c r="X5496" s="3" t="s">
        <v>5507</v>
      </c>
      <c r="Y5496" s="4">
        <v>9939</v>
      </c>
      <c r="AD5496" s="224"/>
      <c r="AE5496" s="133"/>
    </row>
    <row r="5497" spans="1:31" x14ac:dyDescent="0.25">
      <c r="A5497" s="28" t="s">
        <v>15928</v>
      </c>
      <c r="B5497" s="1"/>
      <c r="F5497" s="224"/>
      <c r="G5497" s="224"/>
      <c r="H5497" s="224"/>
      <c r="L5497" s="224"/>
      <c r="M5497" s="224"/>
      <c r="X5497" s="3" t="s">
        <v>5508</v>
      </c>
      <c r="Y5497" s="4">
        <v>9937</v>
      </c>
      <c r="AD5497" s="224"/>
      <c r="AE5497" s="133"/>
    </row>
    <row r="5498" spans="1:31" x14ac:dyDescent="0.25">
      <c r="A5498" s="28" t="s">
        <v>15929</v>
      </c>
      <c r="B5498" s="1"/>
      <c r="F5498" s="224"/>
      <c r="G5498" s="224"/>
      <c r="H5498" s="224"/>
      <c r="L5498" s="224"/>
      <c r="M5498" s="224"/>
      <c r="X5498" s="3" t="s">
        <v>5509</v>
      </c>
      <c r="Y5498" s="4">
        <v>9937</v>
      </c>
      <c r="AD5498" s="224"/>
      <c r="AE5498" s="133"/>
    </row>
    <row r="5499" spans="1:31" x14ac:dyDescent="0.25">
      <c r="A5499" s="28" t="s">
        <v>15930</v>
      </c>
      <c r="B5499" s="1"/>
      <c r="F5499" s="224"/>
      <c r="G5499" s="224"/>
      <c r="H5499" s="224"/>
      <c r="L5499" s="224"/>
      <c r="M5499" s="224"/>
      <c r="X5499" s="3" t="s">
        <v>5510</v>
      </c>
      <c r="Y5499" s="4">
        <v>9937</v>
      </c>
      <c r="AD5499" s="224"/>
      <c r="AE5499" s="133"/>
    </row>
    <row r="5500" spans="1:31" x14ac:dyDescent="0.25">
      <c r="A5500" s="28" t="s">
        <v>15931</v>
      </c>
      <c r="B5500" s="1"/>
      <c r="F5500" s="224"/>
      <c r="G5500" s="224"/>
      <c r="H5500" s="224"/>
      <c r="L5500" s="224"/>
      <c r="M5500" s="224"/>
      <c r="X5500" s="3" t="s">
        <v>5511</v>
      </c>
      <c r="Y5500" s="4">
        <v>9908</v>
      </c>
      <c r="AD5500" s="224"/>
      <c r="AE5500" s="133"/>
    </row>
    <row r="5501" spans="1:31" x14ac:dyDescent="0.25">
      <c r="A5501" s="28" t="s">
        <v>15932</v>
      </c>
      <c r="B5501" s="1"/>
      <c r="F5501" s="224"/>
      <c r="G5501" s="224"/>
      <c r="H5501" s="224"/>
      <c r="L5501" s="224"/>
      <c r="M5501" s="224"/>
      <c r="X5501" s="3" t="s">
        <v>5512</v>
      </c>
      <c r="Y5501" s="4">
        <v>9916</v>
      </c>
      <c r="AD5501" s="224"/>
      <c r="AE5501" s="133"/>
    </row>
    <row r="5502" spans="1:31" x14ac:dyDescent="0.25">
      <c r="A5502" s="28" t="s">
        <v>15933</v>
      </c>
      <c r="B5502" s="1"/>
      <c r="F5502" s="224"/>
      <c r="G5502" s="224"/>
      <c r="H5502" s="224"/>
      <c r="L5502" s="224"/>
      <c r="M5502" s="224"/>
      <c r="X5502" s="3" t="s">
        <v>5513</v>
      </c>
      <c r="Y5502" s="4">
        <v>9911</v>
      </c>
      <c r="AD5502" s="224"/>
      <c r="AE5502" s="133"/>
    </row>
    <row r="5503" spans="1:31" x14ac:dyDescent="0.25">
      <c r="A5503" s="28" t="s">
        <v>15934</v>
      </c>
      <c r="B5503" s="1"/>
      <c r="F5503" s="224"/>
      <c r="G5503" s="224"/>
      <c r="H5503" s="224"/>
      <c r="L5503" s="224"/>
      <c r="M5503" s="224"/>
      <c r="X5503" s="3" t="s">
        <v>5514</v>
      </c>
      <c r="Y5503" s="4">
        <v>9911</v>
      </c>
      <c r="AD5503" s="224"/>
      <c r="AE5503" s="133"/>
    </row>
    <row r="5504" spans="1:31" x14ac:dyDescent="0.25">
      <c r="A5504" s="28" t="s">
        <v>15935</v>
      </c>
      <c r="B5504" s="1"/>
      <c r="F5504" s="224"/>
      <c r="G5504" s="224"/>
      <c r="H5504" s="224"/>
      <c r="L5504" s="224"/>
      <c r="M5504" s="224"/>
      <c r="X5504" s="3" t="s">
        <v>5515</v>
      </c>
      <c r="Y5504" s="4">
        <v>9922</v>
      </c>
      <c r="AD5504" s="224"/>
      <c r="AE5504" s="133"/>
    </row>
    <row r="5505" spans="1:31" x14ac:dyDescent="0.25">
      <c r="A5505" s="28" t="s">
        <v>15936</v>
      </c>
      <c r="B5505" s="1"/>
      <c r="F5505" s="224"/>
      <c r="G5505" s="224"/>
      <c r="H5505" s="224"/>
      <c r="L5505" s="224"/>
      <c r="M5505" s="224"/>
      <c r="X5505" s="3" t="s">
        <v>5516</v>
      </c>
      <c r="Y5505" s="4">
        <v>9922</v>
      </c>
      <c r="AD5505" s="224"/>
      <c r="AE5505" s="133"/>
    </row>
    <row r="5506" spans="1:31" x14ac:dyDescent="0.25">
      <c r="A5506" s="28" t="s">
        <v>15937</v>
      </c>
      <c r="B5506" s="1"/>
      <c r="F5506" s="224"/>
      <c r="G5506" s="224"/>
      <c r="H5506" s="224"/>
      <c r="L5506" s="224"/>
      <c r="M5506" s="224"/>
      <c r="X5506" s="3" t="s">
        <v>5517</v>
      </c>
      <c r="Y5506" s="4">
        <v>9922</v>
      </c>
      <c r="AD5506" s="224"/>
      <c r="AE5506" s="133"/>
    </row>
    <row r="5507" spans="1:31" x14ac:dyDescent="0.25">
      <c r="A5507" s="28" t="s">
        <v>15938</v>
      </c>
      <c r="B5507" s="1"/>
      <c r="F5507" s="224"/>
      <c r="G5507" s="224"/>
      <c r="H5507" s="224"/>
      <c r="L5507" s="224"/>
      <c r="M5507" s="224"/>
      <c r="X5507" s="3" t="s">
        <v>5518</v>
      </c>
      <c r="Y5507" s="4">
        <v>9917</v>
      </c>
      <c r="AD5507" s="224"/>
      <c r="AE5507" s="133"/>
    </row>
    <row r="5508" spans="1:31" x14ac:dyDescent="0.25">
      <c r="A5508" s="28" t="s">
        <v>15939</v>
      </c>
      <c r="B5508" s="1"/>
      <c r="F5508" s="224"/>
      <c r="G5508" s="224"/>
      <c r="H5508" s="224"/>
      <c r="L5508" s="224"/>
      <c r="M5508" s="224"/>
      <c r="X5508" s="3" t="s">
        <v>5519</v>
      </c>
      <c r="Y5508" s="4">
        <v>9943</v>
      </c>
      <c r="AD5508" s="224"/>
      <c r="AE5508" s="133"/>
    </row>
    <row r="5509" spans="1:31" x14ac:dyDescent="0.25">
      <c r="A5509" s="28" t="s">
        <v>15940</v>
      </c>
      <c r="B5509" s="1"/>
      <c r="F5509" s="224"/>
      <c r="G5509" s="224"/>
      <c r="H5509" s="224"/>
      <c r="L5509" s="224"/>
      <c r="M5509" s="224"/>
      <c r="X5509" s="3" t="s">
        <v>5520</v>
      </c>
      <c r="Y5509" s="4">
        <v>9963</v>
      </c>
      <c r="AD5509" s="224"/>
      <c r="AE5509" s="133"/>
    </row>
    <row r="5510" spans="1:31" x14ac:dyDescent="0.25">
      <c r="A5510" s="28" t="s">
        <v>15941</v>
      </c>
      <c r="B5510" s="1"/>
      <c r="F5510" s="224"/>
      <c r="G5510" s="224"/>
      <c r="H5510" s="224"/>
      <c r="L5510" s="224"/>
      <c r="M5510" s="224"/>
      <c r="X5510" s="3" t="s">
        <v>5521</v>
      </c>
      <c r="Y5510" s="4">
        <v>9963</v>
      </c>
      <c r="AD5510" s="224"/>
      <c r="AE5510" s="133"/>
    </row>
    <row r="5511" spans="1:31" x14ac:dyDescent="0.25">
      <c r="A5511" s="28" t="s">
        <v>15942</v>
      </c>
      <c r="B5511" s="1"/>
      <c r="F5511" s="224"/>
      <c r="G5511" s="224"/>
      <c r="H5511" s="224"/>
      <c r="L5511" s="224"/>
      <c r="M5511" s="224"/>
      <c r="X5511" s="3" t="s">
        <v>5522</v>
      </c>
      <c r="Y5511" s="4">
        <v>9939</v>
      </c>
      <c r="AD5511" s="224"/>
      <c r="AE5511" s="133"/>
    </row>
    <row r="5512" spans="1:31" x14ac:dyDescent="0.25">
      <c r="A5512" s="28" t="s">
        <v>15943</v>
      </c>
      <c r="B5512" s="1"/>
      <c r="F5512" s="224"/>
      <c r="G5512" s="224"/>
      <c r="H5512" s="224"/>
      <c r="L5512" s="224"/>
      <c r="M5512" s="224"/>
      <c r="X5512" s="3" t="s">
        <v>5523</v>
      </c>
      <c r="Y5512" s="4">
        <v>9939</v>
      </c>
      <c r="AD5512" s="224"/>
      <c r="AE5512" s="133"/>
    </row>
    <row r="5513" spans="1:31" x14ac:dyDescent="0.25">
      <c r="A5513" s="28" t="s">
        <v>15944</v>
      </c>
      <c r="B5513" s="1"/>
      <c r="F5513" s="224"/>
      <c r="G5513" s="224"/>
      <c r="H5513" s="224"/>
      <c r="L5513" s="224"/>
      <c r="M5513" s="224"/>
      <c r="X5513" s="3" t="s">
        <v>5524</v>
      </c>
      <c r="Y5513" s="4">
        <v>9942</v>
      </c>
      <c r="AD5513" s="224"/>
      <c r="AE5513" s="133"/>
    </row>
    <row r="5514" spans="1:31" x14ac:dyDescent="0.25">
      <c r="A5514" s="28" t="s">
        <v>15945</v>
      </c>
      <c r="B5514" s="1"/>
      <c r="F5514" s="224"/>
      <c r="G5514" s="224"/>
      <c r="H5514" s="224"/>
      <c r="L5514" s="224"/>
      <c r="M5514" s="224"/>
      <c r="X5514" s="3" t="s">
        <v>5525</v>
      </c>
      <c r="Y5514" s="4">
        <v>9927</v>
      </c>
      <c r="AD5514" s="224"/>
      <c r="AE5514" s="133"/>
    </row>
    <row r="5515" spans="1:31" x14ac:dyDescent="0.25">
      <c r="A5515" s="28" t="s">
        <v>15946</v>
      </c>
      <c r="B5515" s="1"/>
      <c r="F5515" s="224"/>
      <c r="G5515" s="224"/>
      <c r="H5515" s="224"/>
      <c r="L5515" s="224"/>
      <c r="M5515" s="224"/>
      <c r="X5515" s="3" t="s">
        <v>5526</v>
      </c>
      <c r="Y5515" s="4">
        <v>9923</v>
      </c>
      <c r="AD5515" s="224"/>
      <c r="AE5515" s="133"/>
    </row>
    <row r="5516" spans="1:31" x14ac:dyDescent="0.25">
      <c r="A5516" s="28" t="s">
        <v>15947</v>
      </c>
      <c r="B5516" s="1"/>
      <c r="F5516" s="224"/>
      <c r="G5516" s="224"/>
      <c r="H5516" s="224"/>
      <c r="L5516" s="224"/>
      <c r="M5516" s="224"/>
      <c r="X5516" s="3" t="s">
        <v>5527</v>
      </c>
      <c r="Y5516" s="4">
        <v>9929</v>
      </c>
      <c r="AD5516" s="224"/>
      <c r="AE5516" s="133"/>
    </row>
    <row r="5517" spans="1:31" x14ac:dyDescent="0.25">
      <c r="A5517" s="28" t="s">
        <v>15948</v>
      </c>
      <c r="B5517" s="1"/>
      <c r="F5517" s="224"/>
      <c r="G5517" s="224"/>
      <c r="H5517" s="224"/>
      <c r="L5517" s="224"/>
      <c r="M5517" s="224"/>
      <c r="X5517" s="3" t="s">
        <v>5528</v>
      </c>
      <c r="Y5517" s="4">
        <v>9929</v>
      </c>
      <c r="AD5517" s="224"/>
      <c r="AE5517" s="133"/>
    </row>
    <row r="5518" spans="1:31" x14ac:dyDescent="0.25">
      <c r="A5518" s="28" t="s">
        <v>15949</v>
      </c>
      <c r="B5518" s="1"/>
      <c r="F5518" s="224"/>
      <c r="G5518" s="224"/>
      <c r="H5518" s="224"/>
      <c r="L5518" s="224"/>
      <c r="M5518" s="224"/>
      <c r="X5518" s="3" t="s">
        <v>5529</v>
      </c>
      <c r="Y5518" s="4">
        <v>9979</v>
      </c>
      <c r="AD5518" s="224"/>
      <c r="AE5518" s="133"/>
    </row>
    <row r="5519" spans="1:31" x14ac:dyDescent="0.25">
      <c r="A5519" s="28" t="s">
        <v>15950</v>
      </c>
      <c r="B5519" s="1"/>
      <c r="F5519" s="224"/>
      <c r="G5519" s="224"/>
      <c r="H5519" s="224"/>
      <c r="L5519" s="224"/>
      <c r="M5519" s="224"/>
      <c r="X5519" s="3" t="s">
        <v>5530</v>
      </c>
      <c r="Y5519" s="4">
        <v>9979</v>
      </c>
      <c r="AD5519" s="224"/>
      <c r="AE5519" s="133"/>
    </row>
    <row r="5520" spans="1:31" x14ac:dyDescent="0.25">
      <c r="A5520" s="28" t="s">
        <v>15951</v>
      </c>
      <c r="B5520" s="1"/>
      <c r="F5520" s="224"/>
      <c r="G5520" s="224"/>
      <c r="H5520" s="224"/>
      <c r="L5520" s="224"/>
      <c r="M5520" s="224"/>
      <c r="X5520" s="3" t="s">
        <v>5531</v>
      </c>
      <c r="Y5520" s="4">
        <v>9974</v>
      </c>
      <c r="AD5520" s="224"/>
      <c r="AE5520" s="133"/>
    </row>
    <row r="5521" spans="1:31" x14ac:dyDescent="0.25">
      <c r="A5521" s="28" t="s">
        <v>15952</v>
      </c>
      <c r="B5521" s="1"/>
      <c r="F5521" s="224"/>
      <c r="G5521" s="224"/>
      <c r="H5521" s="224"/>
      <c r="L5521" s="224"/>
      <c r="M5521" s="224"/>
      <c r="X5521" s="3" t="s">
        <v>5532</v>
      </c>
      <c r="Y5521" s="4">
        <v>9980</v>
      </c>
      <c r="AD5521" s="224"/>
      <c r="AE5521" s="133"/>
    </row>
    <row r="5522" spans="1:31" x14ac:dyDescent="0.25">
      <c r="A5522" s="28" t="s">
        <v>15953</v>
      </c>
      <c r="B5522" s="1"/>
      <c r="F5522" s="224"/>
      <c r="G5522" s="224"/>
      <c r="H5522" s="224"/>
      <c r="L5522" s="224"/>
      <c r="M5522" s="224"/>
      <c r="X5522" s="3" t="s">
        <v>5533</v>
      </c>
      <c r="Y5522" s="4">
        <v>9979</v>
      </c>
      <c r="AD5522" s="224"/>
      <c r="AE5522" s="133"/>
    </row>
    <row r="5523" spans="1:31" x14ac:dyDescent="0.25">
      <c r="A5523" s="28" t="s">
        <v>15954</v>
      </c>
      <c r="B5523" s="1"/>
      <c r="F5523" s="224"/>
      <c r="G5523" s="224"/>
      <c r="H5523" s="224"/>
      <c r="L5523" s="224"/>
      <c r="M5523" s="224"/>
      <c r="X5523" s="3" t="s">
        <v>5534</v>
      </c>
      <c r="Y5523" s="4">
        <v>9931</v>
      </c>
      <c r="AD5523" s="224"/>
      <c r="AE5523" s="133"/>
    </row>
    <row r="5524" spans="1:31" x14ac:dyDescent="0.25">
      <c r="A5524" s="28" t="s">
        <v>15955</v>
      </c>
      <c r="B5524" s="1"/>
      <c r="F5524" s="224"/>
      <c r="G5524" s="224"/>
      <c r="H5524" s="224"/>
      <c r="L5524" s="224"/>
      <c r="M5524" s="224"/>
      <c r="X5524" s="3" t="s">
        <v>5535</v>
      </c>
      <c r="Y5524" s="4">
        <v>9931</v>
      </c>
      <c r="AD5524" s="224"/>
      <c r="AE5524" s="133"/>
    </row>
    <row r="5525" spans="1:31" x14ac:dyDescent="0.25">
      <c r="A5525" s="28" t="s">
        <v>15956</v>
      </c>
      <c r="B5525" s="1"/>
      <c r="F5525" s="224"/>
      <c r="G5525" s="224"/>
      <c r="H5525" s="224"/>
      <c r="L5525" s="224"/>
      <c r="M5525" s="224"/>
      <c r="X5525" s="3" t="s">
        <v>5536</v>
      </c>
      <c r="Y5525" s="4">
        <v>9939</v>
      </c>
      <c r="AD5525" s="224"/>
      <c r="AE5525" s="133"/>
    </row>
    <row r="5526" spans="1:31" x14ac:dyDescent="0.25">
      <c r="A5526" s="28" t="s">
        <v>15957</v>
      </c>
      <c r="B5526" s="1"/>
      <c r="F5526" s="224"/>
      <c r="G5526" s="224"/>
      <c r="H5526" s="224"/>
      <c r="L5526" s="224"/>
      <c r="M5526" s="224"/>
      <c r="X5526" s="3" t="s">
        <v>5537</v>
      </c>
      <c r="Y5526" s="4">
        <v>9939</v>
      </c>
      <c r="AD5526" s="224"/>
      <c r="AE5526" s="133"/>
    </row>
    <row r="5527" spans="1:31" x14ac:dyDescent="0.25">
      <c r="A5527" s="28" t="s">
        <v>15958</v>
      </c>
      <c r="B5527" s="1"/>
      <c r="F5527" s="224"/>
      <c r="G5527" s="224"/>
      <c r="H5527" s="224"/>
      <c r="L5527" s="224"/>
      <c r="M5527" s="224"/>
      <c r="X5527" s="3" t="s">
        <v>5538</v>
      </c>
      <c r="Y5527" s="4">
        <v>9957</v>
      </c>
      <c r="AD5527" s="224"/>
      <c r="AE5527" s="133"/>
    </row>
    <row r="5528" spans="1:31" x14ac:dyDescent="0.25">
      <c r="A5528" s="28" t="s">
        <v>15959</v>
      </c>
      <c r="B5528" s="1"/>
      <c r="F5528" s="224"/>
      <c r="G5528" s="224"/>
      <c r="H5528" s="224"/>
      <c r="L5528" s="224"/>
      <c r="M5528" s="224"/>
      <c r="X5528" s="3" t="s">
        <v>5539</v>
      </c>
      <c r="Y5528" s="4">
        <v>9971</v>
      </c>
      <c r="AD5528" s="224"/>
      <c r="AE5528" s="133"/>
    </row>
    <row r="5529" spans="1:31" x14ac:dyDescent="0.25">
      <c r="A5529" s="28" t="s">
        <v>15960</v>
      </c>
      <c r="B5529" s="1"/>
      <c r="F5529" s="224"/>
      <c r="G5529" s="224"/>
      <c r="H5529" s="224"/>
      <c r="L5529" s="224"/>
      <c r="M5529" s="224"/>
      <c r="X5529" s="3" t="s">
        <v>5540</v>
      </c>
      <c r="Y5529" s="4">
        <v>9957</v>
      </c>
      <c r="AD5529" s="224"/>
      <c r="AE5529" s="133"/>
    </row>
    <row r="5530" spans="1:31" x14ac:dyDescent="0.25">
      <c r="A5530" s="28" t="s">
        <v>15961</v>
      </c>
      <c r="B5530" s="1"/>
      <c r="F5530" s="224"/>
      <c r="G5530" s="224"/>
      <c r="H5530" s="224"/>
      <c r="L5530" s="224"/>
      <c r="M5530" s="224"/>
      <c r="X5530" s="3" t="s">
        <v>5541</v>
      </c>
      <c r="Y5530" s="4">
        <v>9920</v>
      </c>
      <c r="AD5530" s="224"/>
      <c r="AE5530" s="133"/>
    </row>
    <row r="5531" spans="1:31" x14ac:dyDescent="0.25">
      <c r="A5531" s="28" t="s">
        <v>15962</v>
      </c>
      <c r="B5531" s="1"/>
      <c r="F5531" s="224"/>
      <c r="G5531" s="224"/>
      <c r="H5531" s="224"/>
      <c r="L5531" s="224"/>
      <c r="M5531" s="224"/>
      <c r="X5531" s="3" t="s">
        <v>5542</v>
      </c>
      <c r="Y5531" s="4">
        <v>9920</v>
      </c>
      <c r="AD5531" s="224"/>
      <c r="AE5531" s="133"/>
    </row>
    <row r="5532" spans="1:31" x14ac:dyDescent="0.25">
      <c r="A5532" s="28" t="s">
        <v>15963</v>
      </c>
      <c r="B5532" s="1"/>
      <c r="F5532" s="224"/>
      <c r="G5532" s="224"/>
      <c r="H5532" s="224"/>
      <c r="L5532" s="224"/>
      <c r="M5532" s="224"/>
      <c r="X5532" s="3" t="s">
        <v>5543</v>
      </c>
      <c r="Y5532" s="4">
        <v>9899</v>
      </c>
      <c r="AD5532" s="224"/>
      <c r="AE5532" s="133"/>
    </row>
    <row r="5533" spans="1:31" x14ac:dyDescent="0.25">
      <c r="A5533" s="28" t="s">
        <v>15964</v>
      </c>
      <c r="B5533" s="1"/>
      <c r="F5533" s="224"/>
      <c r="G5533" s="224"/>
      <c r="H5533" s="224"/>
      <c r="L5533" s="224"/>
      <c r="M5533" s="224"/>
      <c r="X5533" s="3" t="s">
        <v>5544</v>
      </c>
      <c r="Y5533" s="4">
        <v>9899</v>
      </c>
      <c r="AD5533" s="224"/>
      <c r="AE5533" s="133"/>
    </row>
    <row r="5534" spans="1:31" x14ac:dyDescent="0.25">
      <c r="A5534" s="28" t="s">
        <v>15965</v>
      </c>
      <c r="B5534" s="1"/>
      <c r="F5534" s="224"/>
      <c r="G5534" s="224"/>
      <c r="H5534" s="224"/>
      <c r="L5534" s="224"/>
      <c r="M5534" s="224"/>
      <c r="X5534" s="3" t="s">
        <v>5545</v>
      </c>
      <c r="Y5534" s="4">
        <v>9899</v>
      </c>
      <c r="AD5534" s="224"/>
      <c r="AE5534" s="133"/>
    </row>
    <row r="5535" spans="1:31" x14ac:dyDescent="0.25">
      <c r="A5535" s="28" t="s">
        <v>15966</v>
      </c>
      <c r="B5535" s="1"/>
      <c r="F5535" s="224"/>
      <c r="G5535" s="224"/>
      <c r="H5535" s="224"/>
      <c r="L5535" s="224"/>
      <c r="M5535" s="224"/>
      <c r="X5535" s="3" t="s">
        <v>5546</v>
      </c>
      <c r="Y5535" s="4">
        <v>9913</v>
      </c>
      <c r="AD5535" s="224"/>
      <c r="AE5535" s="133"/>
    </row>
    <row r="5536" spans="1:31" x14ac:dyDescent="0.25">
      <c r="A5536" s="28" t="s">
        <v>15967</v>
      </c>
      <c r="B5536" s="1"/>
      <c r="F5536" s="224"/>
      <c r="G5536" s="224"/>
      <c r="H5536" s="224"/>
      <c r="L5536" s="224"/>
      <c r="M5536" s="224"/>
      <c r="X5536" s="3" t="s">
        <v>5547</v>
      </c>
      <c r="Y5536" s="4">
        <v>9915</v>
      </c>
      <c r="AD5536" s="224"/>
      <c r="AE5536" s="133"/>
    </row>
    <row r="5537" spans="1:31" x14ac:dyDescent="0.25">
      <c r="A5537" s="28" t="s">
        <v>15968</v>
      </c>
      <c r="B5537" s="1"/>
      <c r="F5537" s="224"/>
      <c r="G5537" s="224"/>
      <c r="H5537" s="224"/>
      <c r="L5537" s="224"/>
      <c r="M5537" s="224"/>
      <c r="X5537" s="3" t="s">
        <v>5548</v>
      </c>
      <c r="Y5537" s="4">
        <v>9926</v>
      </c>
      <c r="AD5537" s="224"/>
      <c r="AE5537" s="133"/>
    </row>
    <row r="5538" spans="1:31" x14ac:dyDescent="0.25">
      <c r="A5538" s="28" t="s">
        <v>15969</v>
      </c>
      <c r="B5538" s="1"/>
      <c r="F5538" s="224"/>
      <c r="G5538" s="224"/>
      <c r="H5538" s="224"/>
      <c r="L5538" s="224"/>
      <c r="M5538" s="224"/>
      <c r="X5538" s="3" t="s">
        <v>5549</v>
      </c>
      <c r="Y5538" s="4">
        <v>9926</v>
      </c>
      <c r="AD5538" s="224"/>
      <c r="AE5538" s="133"/>
    </row>
    <row r="5539" spans="1:31" x14ac:dyDescent="0.25">
      <c r="A5539" s="28" t="s">
        <v>15970</v>
      </c>
      <c r="B5539" s="1"/>
      <c r="F5539" s="224"/>
      <c r="G5539" s="224"/>
      <c r="H5539" s="224"/>
      <c r="L5539" s="224"/>
      <c r="M5539" s="224"/>
      <c r="X5539" s="3" t="s">
        <v>5550</v>
      </c>
      <c r="Y5539" s="4">
        <v>9917</v>
      </c>
      <c r="AD5539" s="224"/>
      <c r="AE5539" s="133"/>
    </row>
    <row r="5540" spans="1:31" x14ac:dyDescent="0.25">
      <c r="A5540" s="28" t="s">
        <v>15971</v>
      </c>
      <c r="B5540" s="1"/>
      <c r="F5540" s="224"/>
      <c r="G5540" s="224"/>
      <c r="H5540" s="224"/>
      <c r="L5540" s="224"/>
      <c r="M5540" s="224"/>
      <c r="X5540" s="3" t="s">
        <v>5551</v>
      </c>
      <c r="Y5540" s="4">
        <v>9917</v>
      </c>
      <c r="AD5540" s="224"/>
      <c r="AE5540" s="133"/>
    </row>
    <row r="5541" spans="1:31" x14ac:dyDescent="0.25">
      <c r="A5541" s="28" t="s">
        <v>15972</v>
      </c>
      <c r="B5541" s="1"/>
      <c r="F5541" s="224"/>
      <c r="G5541" s="224"/>
      <c r="H5541" s="224"/>
      <c r="L5541" s="224"/>
      <c r="M5541" s="224"/>
      <c r="X5541" s="3" t="s">
        <v>5552</v>
      </c>
      <c r="Y5541" s="4">
        <v>9925</v>
      </c>
      <c r="AD5541" s="224"/>
      <c r="AE5541" s="133"/>
    </row>
    <row r="5542" spans="1:31" x14ac:dyDescent="0.25">
      <c r="A5542" s="28" t="s">
        <v>15973</v>
      </c>
      <c r="B5542" s="1"/>
      <c r="F5542" s="224"/>
      <c r="G5542" s="224"/>
      <c r="H5542" s="224"/>
      <c r="L5542" s="224"/>
      <c r="M5542" s="224"/>
      <c r="X5542" s="3" t="s">
        <v>5553</v>
      </c>
      <c r="Y5542" s="4">
        <v>9919</v>
      </c>
      <c r="AD5542" s="224"/>
      <c r="AE5542" s="133"/>
    </row>
    <row r="5543" spans="1:31" x14ac:dyDescent="0.25">
      <c r="A5543" s="28" t="s">
        <v>15974</v>
      </c>
      <c r="B5543" s="1"/>
      <c r="F5543" s="224"/>
      <c r="G5543" s="224"/>
      <c r="H5543" s="224"/>
      <c r="L5543" s="224"/>
      <c r="M5543" s="224"/>
      <c r="X5543" s="3" t="s">
        <v>5554</v>
      </c>
      <c r="Y5543" s="4">
        <v>9945</v>
      </c>
      <c r="AD5543" s="224"/>
      <c r="AE5543" s="133"/>
    </row>
    <row r="5544" spans="1:31" x14ac:dyDescent="0.25">
      <c r="A5544" s="28" t="s">
        <v>15975</v>
      </c>
      <c r="B5544" s="1"/>
      <c r="F5544" s="224"/>
      <c r="G5544" s="224"/>
      <c r="H5544" s="224"/>
      <c r="L5544" s="224"/>
      <c r="M5544" s="224"/>
      <c r="X5544" s="3" t="s">
        <v>5555</v>
      </c>
      <c r="Y5544" s="4">
        <v>9936</v>
      </c>
      <c r="AD5544" s="224"/>
      <c r="AE5544" s="133"/>
    </row>
    <row r="5545" spans="1:31" x14ac:dyDescent="0.25">
      <c r="A5545" s="28" t="s">
        <v>15976</v>
      </c>
      <c r="B5545" s="1"/>
      <c r="F5545" s="224"/>
      <c r="G5545" s="224"/>
      <c r="H5545" s="224"/>
      <c r="L5545" s="224"/>
      <c r="M5545" s="224"/>
      <c r="X5545" s="3" t="s">
        <v>5556</v>
      </c>
      <c r="Y5545" s="4">
        <v>9936</v>
      </c>
      <c r="AD5545" s="224"/>
      <c r="AE5545" s="133"/>
    </row>
    <row r="5546" spans="1:31" x14ac:dyDescent="0.25">
      <c r="A5546" s="28" t="s">
        <v>15977</v>
      </c>
      <c r="B5546" s="1"/>
      <c r="F5546" s="224"/>
      <c r="G5546" s="224"/>
      <c r="H5546" s="224"/>
      <c r="L5546" s="224"/>
      <c r="M5546" s="224"/>
      <c r="X5546" s="3" t="s">
        <v>5557</v>
      </c>
      <c r="Y5546" s="4">
        <v>9928</v>
      </c>
      <c r="AD5546" s="224"/>
      <c r="AE5546" s="133"/>
    </row>
    <row r="5547" spans="1:31" x14ac:dyDescent="0.25">
      <c r="A5547" s="28" t="s">
        <v>15978</v>
      </c>
      <c r="B5547" s="1"/>
      <c r="F5547" s="224"/>
      <c r="G5547" s="224"/>
      <c r="H5547" s="224"/>
      <c r="L5547" s="224"/>
      <c r="M5547" s="224"/>
      <c r="X5547" s="3" t="s">
        <v>5558</v>
      </c>
      <c r="Y5547" s="4">
        <v>9928</v>
      </c>
      <c r="AD5547" s="224"/>
      <c r="AE5547" s="133"/>
    </row>
    <row r="5548" spans="1:31" x14ac:dyDescent="0.25">
      <c r="A5548" s="28" t="s">
        <v>15979</v>
      </c>
      <c r="B5548" s="1"/>
      <c r="F5548" s="224"/>
      <c r="G5548" s="224"/>
      <c r="H5548" s="224"/>
      <c r="L5548" s="224"/>
      <c r="M5548" s="224"/>
      <c r="X5548" s="3" t="s">
        <v>5559</v>
      </c>
      <c r="Y5548" s="4">
        <v>9913</v>
      </c>
      <c r="AD5548" s="224"/>
      <c r="AE5548" s="133"/>
    </row>
    <row r="5549" spans="1:31" x14ac:dyDescent="0.25">
      <c r="A5549" s="28" t="s">
        <v>15980</v>
      </c>
      <c r="B5549" s="1"/>
      <c r="F5549" s="224"/>
      <c r="G5549" s="224"/>
      <c r="H5549" s="224"/>
      <c r="L5549" s="224"/>
      <c r="M5549" s="224"/>
      <c r="X5549" s="3" t="s">
        <v>5560</v>
      </c>
      <c r="Y5549" s="4">
        <v>9910</v>
      </c>
      <c r="AD5549" s="224"/>
      <c r="AE5549" s="133"/>
    </row>
    <row r="5550" spans="1:31" x14ac:dyDescent="0.25">
      <c r="A5550" s="28" t="s">
        <v>15981</v>
      </c>
      <c r="B5550" s="1"/>
      <c r="F5550" s="224"/>
      <c r="G5550" s="224"/>
      <c r="H5550" s="224"/>
      <c r="L5550" s="224"/>
      <c r="M5550" s="224"/>
      <c r="X5550" s="3" t="s">
        <v>5561</v>
      </c>
      <c r="Y5550" s="4">
        <v>9889</v>
      </c>
      <c r="AD5550" s="224"/>
      <c r="AE5550" s="133"/>
    </row>
    <row r="5551" spans="1:31" x14ac:dyDescent="0.25">
      <c r="A5551" s="28" t="s">
        <v>15982</v>
      </c>
      <c r="B5551" s="1"/>
      <c r="F5551" s="224"/>
      <c r="G5551" s="224"/>
      <c r="H5551" s="224"/>
      <c r="L5551" s="224"/>
      <c r="M5551" s="224"/>
      <c r="X5551" s="3" t="s">
        <v>5562</v>
      </c>
      <c r="Y5551" s="4">
        <v>9875</v>
      </c>
      <c r="AD5551" s="224"/>
      <c r="AE5551" s="133"/>
    </row>
    <row r="5552" spans="1:31" x14ac:dyDescent="0.25">
      <c r="A5552" s="28" t="s">
        <v>15983</v>
      </c>
      <c r="B5552" s="1"/>
      <c r="F5552" s="224"/>
      <c r="G5552" s="224"/>
      <c r="H5552" s="224"/>
      <c r="L5552" s="224"/>
      <c r="M5552" s="224"/>
      <c r="X5552" s="3" t="s">
        <v>5563</v>
      </c>
      <c r="Y5552" s="4">
        <v>9875</v>
      </c>
      <c r="AD5552" s="224"/>
      <c r="AE5552" s="133"/>
    </row>
    <row r="5553" spans="1:31" x14ac:dyDescent="0.25">
      <c r="A5553" s="28" t="s">
        <v>15984</v>
      </c>
      <c r="B5553" s="1"/>
      <c r="F5553" s="224"/>
      <c r="G5553" s="224"/>
      <c r="H5553" s="224"/>
      <c r="L5553" s="224"/>
      <c r="M5553" s="224"/>
      <c r="X5553" s="3" t="s">
        <v>5564</v>
      </c>
      <c r="Y5553" s="4">
        <v>9876</v>
      </c>
      <c r="AD5553" s="224"/>
      <c r="AE5553" s="133"/>
    </row>
    <row r="5554" spans="1:31" x14ac:dyDescent="0.25">
      <c r="A5554" s="28" t="s">
        <v>15985</v>
      </c>
      <c r="B5554" s="1"/>
      <c r="F5554" s="224"/>
      <c r="G5554" s="224"/>
      <c r="H5554" s="224"/>
      <c r="L5554" s="224"/>
      <c r="M5554" s="224"/>
      <c r="X5554" s="3" t="s">
        <v>5565</v>
      </c>
      <c r="Y5554" s="4">
        <v>9876</v>
      </c>
      <c r="AD5554" s="224"/>
      <c r="AE5554" s="133"/>
    </row>
    <row r="5555" spans="1:31" x14ac:dyDescent="0.25">
      <c r="A5555" s="28" t="s">
        <v>15986</v>
      </c>
      <c r="B5555" s="1"/>
      <c r="F5555" s="224"/>
      <c r="G5555" s="224"/>
      <c r="H5555" s="224"/>
      <c r="L5555" s="224"/>
      <c r="M5555" s="224"/>
      <c r="X5555" s="3" t="s">
        <v>5566</v>
      </c>
      <c r="Y5555" s="4">
        <v>9888</v>
      </c>
      <c r="AD5555" s="224"/>
      <c r="AE5555" s="133"/>
    </row>
    <row r="5556" spans="1:31" x14ac:dyDescent="0.25">
      <c r="A5556" s="28" t="s">
        <v>15987</v>
      </c>
      <c r="B5556" s="1"/>
      <c r="F5556" s="224"/>
      <c r="G5556" s="224"/>
      <c r="H5556" s="224"/>
      <c r="L5556" s="224"/>
      <c r="M5556" s="224"/>
      <c r="X5556" s="3" t="s">
        <v>5567</v>
      </c>
      <c r="Y5556" s="4">
        <v>9873</v>
      </c>
      <c r="AD5556" s="224"/>
      <c r="AE5556" s="133"/>
    </row>
    <row r="5557" spans="1:31" x14ac:dyDescent="0.25">
      <c r="A5557" s="28" t="s">
        <v>15988</v>
      </c>
      <c r="B5557" s="1"/>
      <c r="F5557" s="224"/>
      <c r="G5557" s="224"/>
      <c r="H5557" s="224"/>
      <c r="L5557" s="224"/>
      <c r="M5557" s="224"/>
      <c r="X5557" s="3" t="s">
        <v>5568</v>
      </c>
      <c r="Y5557" s="4">
        <v>9863</v>
      </c>
      <c r="AD5557" s="224"/>
      <c r="AE5557" s="133"/>
    </row>
    <row r="5558" spans="1:31" x14ac:dyDescent="0.25">
      <c r="A5558" s="28" t="s">
        <v>15989</v>
      </c>
      <c r="B5558" s="1"/>
      <c r="F5558" s="224"/>
      <c r="G5558" s="224"/>
      <c r="H5558" s="224"/>
      <c r="L5558" s="224"/>
      <c r="M5558" s="224"/>
      <c r="X5558" s="3" t="s">
        <v>5569</v>
      </c>
      <c r="Y5558" s="4">
        <v>9841</v>
      </c>
      <c r="AD5558" s="224"/>
      <c r="AE5558" s="133"/>
    </row>
    <row r="5559" spans="1:31" x14ac:dyDescent="0.25">
      <c r="A5559" s="28" t="s">
        <v>15990</v>
      </c>
      <c r="B5559" s="1"/>
      <c r="F5559" s="224"/>
      <c r="G5559" s="224"/>
      <c r="H5559" s="224"/>
      <c r="L5559" s="224"/>
      <c r="M5559" s="224"/>
      <c r="X5559" s="3" t="s">
        <v>5570</v>
      </c>
      <c r="Y5559" s="4">
        <v>9841</v>
      </c>
      <c r="AD5559" s="224"/>
      <c r="AE5559" s="133"/>
    </row>
    <row r="5560" spans="1:31" x14ac:dyDescent="0.25">
      <c r="A5560" s="28" t="s">
        <v>15991</v>
      </c>
      <c r="B5560" s="1"/>
      <c r="F5560" s="224"/>
      <c r="G5560" s="224"/>
      <c r="H5560" s="224"/>
      <c r="L5560" s="224"/>
      <c r="M5560" s="224"/>
      <c r="X5560" s="3" t="s">
        <v>5571</v>
      </c>
      <c r="Y5560" s="4">
        <v>9844</v>
      </c>
      <c r="AD5560" s="224"/>
      <c r="AE5560" s="133"/>
    </row>
    <row r="5561" spans="1:31" x14ac:dyDescent="0.25">
      <c r="A5561" s="28" t="s">
        <v>15992</v>
      </c>
      <c r="B5561" s="1"/>
      <c r="F5561" s="224"/>
      <c r="G5561" s="224"/>
      <c r="H5561" s="224"/>
      <c r="L5561" s="224"/>
      <c r="M5561" s="224"/>
      <c r="X5561" s="3" t="s">
        <v>5572</v>
      </c>
      <c r="Y5561" s="4">
        <v>9844</v>
      </c>
      <c r="AD5561" s="224"/>
      <c r="AE5561" s="133"/>
    </row>
    <row r="5562" spans="1:31" x14ac:dyDescent="0.25">
      <c r="A5562" s="28" t="s">
        <v>15993</v>
      </c>
      <c r="B5562" s="1"/>
      <c r="F5562" s="224"/>
      <c r="G5562" s="224"/>
      <c r="H5562" s="224"/>
      <c r="L5562" s="224"/>
      <c r="M5562" s="224"/>
      <c r="X5562" s="3" t="s">
        <v>5573</v>
      </c>
      <c r="Y5562" s="4">
        <v>9856</v>
      </c>
      <c r="AD5562" s="224"/>
      <c r="AE5562" s="133"/>
    </row>
    <row r="5563" spans="1:31" x14ac:dyDescent="0.25">
      <c r="A5563" s="28" t="s">
        <v>15994</v>
      </c>
      <c r="B5563" s="1"/>
      <c r="F5563" s="224"/>
      <c r="G5563" s="224"/>
      <c r="H5563" s="224"/>
      <c r="L5563" s="224"/>
      <c r="M5563" s="224"/>
      <c r="X5563" s="3" t="s">
        <v>5574</v>
      </c>
      <c r="Y5563" s="4">
        <v>9844</v>
      </c>
      <c r="AD5563" s="224"/>
      <c r="AE5563" s="133"/>
    </row>
    <row r="5564" spans="1:31" x14ac:dyDescent="0.25">
      <c r="A5564" s="28" t="s">
        <v>15995</v>
      </c>
      <c r="B5564" s="1"/>
      <c r="F5564" s="224"/>
      <c r="G5564" s="224"/>
      <c r="H5564" s="224"/>
      <c r="L5564" s="224"/>
      <c r="M5564" s="224"/>
      <c r="X5564" s="3" t="s">
        <v>5575</v>
      </c>
      <c r="Y5564" s="4">
        <v>9828</v>
      </c>
      <c r="AD5564" s="224"/>
      <c r="AE5564" s="133"/>
    </row>
    <row r="5565" spans="1:31" x14ac:dyDescent="0.25">
      <c r="A5565" s="28" t="s">
        <v>15996</v>
      </c>
      <c r="B5565" s="1"/>
      <c r="F5565" s="224"/>
      <c r="G5565" s="224"/>
      <c r="H5565" s="224"/>
      <c r="L5565" s="224"/>
      <c r="M5565" s="224"/>
      <c r="X5565" s="3" t="s">
        <v>5576</v>
      </c>
      <c r="Y5565" s="4">
        <v>9854</v>
      </c>
      <c r="AD5565" s="224"/>
      <c r="AE5565" s="133"/>
    </row>
    <row r="5566" spans="1:31" x14ac:dyDescent="0.25">
      <c r="A5566" s="28" t="s">
        <v>15997</v>
      </c>
      <c r="B5566" s="1"/>
      <c r="F5566" s="224"/>
      <c r="G5566" s="224"/>
      <c r="H5566" s="224"/>
      <c r="L5566" s="224"/>
      <c r="M5566" s="224"/>
      <c r="X5566" s="3" t="s">
        <v>5577</v>
      </c>
      <c r="Y5566" s="4">
        <v>9854</v>
      </c>
      <c r="AD5566" s="224"/>
      <c r="AE5566" s="133"/>
    </row>
    <row r="5567" spans="1:31" x14ac:dyDescent="0.25">
      <c r="A5567" s="28" t="s">
        <v>15998</v>
      </c>
      <c r="B5567" s="1"/>
      <c r="F5567" s="224"/>
      <c r="G5567" s="224"/>
      <c r="H5567" s="224"/>
      <c r="L5567" s="224"/>
      <c r="M5567" s="224"/>
      <c r="X5567" s="3" t="s">
        <v>5578</v>
      </c>
      <c r="Y5567" s="4">
        <v>9868</v>
      </c>
      <c r="AD5567" s="224"/>
      <c r="AE5567" s="133"/>
    </row>
    <row r="5568" spans="1:31" x14ac:dyDescent="0.25">
      <c r="A5568" s="28" t="s">
        <v>15999</v>
      </c>
      <c r="B5568" s="1"/>
      <c r="F5568" s="224"/>
      <c r="G5568" s="224"/>
      <c r="H5568" s="224"/>
      <c r="L5568" s="224"/>
      <c r="M5568" s="224"/>
      <c r="X5568" s="3" t="s">
        <v>5579</v>
      </c>
      <c r="Y5568" s="4">
        <v>9868</v>
      </c>
      <c r="AD5568" s="224"/>
      <c r="AE5568" s="133"/>
    </row>
    <row r="5569" spans="1:31" x14ac:dyDescent="0.25">
      <c r="A5569" s="28" t="s">
        <v>16000</v>
      </c>
      <c r="B5569" s="1"/>
      <c r="F5569" s="224"/>
      <c r="G5569" s="224"/>
      <c r="H5569" s="224"/>
      <c r="L5569" s="224"/>
      <c r="M5569" s="224"/>
      <c r="X5569" s="3" t="s">
        <v>5580</v>
      </c>
      <c r="Y5569" s="4">
        <v>9898</v>
      </c>
      <c r="AD5569" s="224"/>
      <c r="AE5569" s="133"/>
    </row>
    <row r="5570" spans="1:31" x14ac:dyDescent="0.25">
      <c r="A5570" s="28" t="s">
        <v>16001</v>
      </c>
      <c r="B5570" s="1"/>
      <c r="F5570" s="224"/>
      <c r="G5570" s="224"/>
      <c r="H5570" s="224"/>
      <c r="L5570" s="224"/>
      <c r="M5570" s="224"/>
      <c r="X5570" s="3" t="s">
        <v>5581</v>
      </c>
      <c r="Y5570" s="4">
        <v>9895</v>
      </c>
      <c r="AD5570" s="224"/>
      <c r="AE5570" s="133"/>
    </row>
    <row r="5571" spans="1:31" x14ac:dyDescent="0.25">
      <c r="A5571" s="28" t="s">
        <v>16002</v>
      </c>
      <c r="B5571" s="1"/>
      <c r="F5571" s="224"/>
      <c r="G5571" s="224"/>
      <c r="H5571" s="224"/>
      <c r="L5571" s="224"/>
      <c r="M5571" s="224"/>
      <c r="X5571" s="3" t="s">
        <v>5582</v>
      </c>
      <c r="Y5571" s="4">
        <v>9899</v>
      </c>
      <c r="AD5571" s="224"/>
      <c r="AE5571" s="133"/>
    </row>
    <row r="5572" spans="1:31" x14ac:dyDescent="0.25">
      <c r="A5572" s="28" t="s">
        <v>16003</v>
      </c>
      <c r="B5572" s="1"/>
      <c r="F5572" s="224"/>
      <c r="G5572" s="224"/>
      <c r="H5572" s="224"/>
      <c r="L5572" s="224"/>
      <c r="M5572" s="224"/>
      <c r="X5572" s="3" t="s">
        <v>5583</v>
      </c>
      <c r="Y5572" s="4">
        <v>9901</v>
      </c>
      <c r="AD5572" s="224"/>
      <c r="AE5572" s="133"/>
    </row>
    <row r="5573" spans="1:31" x14ac:dyDescent="0.25">
      <c r="A5573" s="28" t="s">
        <v>16004</v>
      </c>
      <c r="B5573" s="1"/>
      <c r="F5573" s="224"/>
      <c r="G5573" s="224"/>
      <c r="H5573" s="224"/>
      <c r="L5573" s="224"/>
      <c r="M5573" s="224"/>
      <c r="X5573" s="3" t="s">
        <v>5584</v>
      </c>
      <c r="Y5573" s="4">
        <v>9901</v>
      </c>
      <c r="AD5573" s="224"/>
      <c r="AE5573" s="133"/>
    </row>
    <row r="5574" spans="1:31" x14ac:dyDescent="0.25">
      <c r="A5574" s="28" t="s">
        <v>16005</v>
      </c>
      <c r="B5574" s="1"/>
      <c r="F5574" s="224"/>
      <c r="G5574" s="224"/>
      <c r="H5574" s="224"/>
      <c r="L5574" s="224"/>
      <c r="M5574" s="224"/>
      <c r="X5574" s="3" t="s">
        <v>5585</v>
      </c>
      <c r="Y5574" s="4">
        <v>9920</v>
      </c>
      <c r="AD5574" s="224"/>
      <c r="AE5574" s="133"/>
    </row>
    <row r="5575" spans="1:31" x14ac:dyDescent="0.25">
      <c r="A5575" s="28" t="s">
        <v>16006</v>
      </c>
      <c r="B5575" s="1"/>
      <c r="F5575" s="224"/>
      <c r="G5575" s="224"/>
      <c r="H5575" s="224"/>
      <c r="L5575" s="224"/>
      <c r="M5575" s="224"/>
      <c r="X5575" s="3" t="s">
        <v>5586</v>
      </c>
      <c r="Y5575" s="4">
        <v>9920</v>
      </c>
      <c r="AD5575" s="224"/>
      <c r="AE5575" s="133"/>
    </row>
    <row r="5576" spans="1:31" x14ac:dyDescent="0.25">
      <c r="A5576" s="28" t="s">
        <v>16007</v>
      </c>
      <c r="B5576" s="1"/>
      <c r="F5576" s="224"/>
      <c r="G5576" s="224"/>
      <c r="H5576" s="224"/>
      <c r="L5576" s="224"/>
      <c r="M5576" s="224"/>
      <c r="X5576" s="3" t="s">
        <v>5587</v>
      </c>
      <c r="Y5576" s="4">
        <v>9910</v>
      </c>
      <c r="AD5576" s="224"/>
      <c r="AE5576" s="133"/>
    </row>
    <row r="5577" spans="1:31" x14ac:dyDescent="0.25">
      <c r="A5577" s="28" t="s">
        <v>16008</v>
      </c>
      <c r="B5577" s="1"/>
      <c r="F5577" s="224"/>
      <c r="G5577" s="224"/>
      <c r="H5577" s="224"/>
      <c r="L5577" s="224"/>
      <c r="M5577" s="224"/>
      <c r="X5577" s="3" t="s">
        <v>5588</v>
      </c>
      <c r="Y5577" s="4">
        <v>9905</v>
      </c>
      <c r="AD5577" s="224"/>
      <c r="AE5577" s="133"/>
    </row>
    <row r="5578" spans="1:31" x14ac:dyDescent="0.25">
      <c r="A5578" s="28" t="s">
        <v>16009</v>
      </c>
      <c r="B5578" s="1"/>
      <c r="F5578" s="224"/>
      <c r="G5578" s="224"/>
      <c r="H5578" s="224"/>
      <c r="L5578" s="224"/>
      <c r="M5578" s="224"/>
      <c r="X5578" s="3" t="s">
        <v>5589</v>
      </c>
      <c r="Y5578" s="4">
        <v>9904</v>
      </c>
      <c r="AD5578" s="224"/>
      <c r="AE5578" s="133"/>
    </row>
    <row r="5579" spans="1:31" x14ac:dyDescent="0.25">
      <c r="A5579" s="28" t="s">
        <v>16010</v>
      </c>
      <c r="B5579" s="1"/>
      <c r="F5579" s="224"/>
      <c r="G5579" s="224"/>
      <c r="H5579" s="224"/>
      <c r="L5579" s="224"/>
      <c r="M5579" s="224"/>
      <c r="X5579" s="3" t="s">
        <v>5590</v>
      </c>
      <c r="Y5579" s="4">
        <v>9885</v>
      </c>
      <c r="AD5579" s="224"/>
      <c r="AE5579" s="133"/>
    </row>
    <row r="5580" spans="1:31" x14ac:dyDescent="0.25">
      <c r="A5580" s="28" t="s">
        <v>16011</v>
      </c>
      <c r="B5580" s="1"/>
      <c r="F5580" s="224"/>
      <c r="G5580" s="224"/>
      <c r="H5580" s="224"/>
      <c r="L5580" s="224"/>
      <c r="M5580" s="224"/>
      <c r="X5580" s="3" t="s">
        <v>5591</v>
      </c>
      <c r="Y5580" s="4">
        <v>9885</v>
      </c>
      <c r="AD5580" s="224"/>
      <c r="AE5580" s="133"/>
    </row>
    <row r="5581" spans="1:31" x14ac:dyDescent="0.25">
      <c r="A5581" s="28" t="s">
        <v>16012</v>
      </c>
      <c r="B5581" s="1"/>
      <c r="F5581" s="224"/>
      <c r="G5581" s="224"/>
      <c r="H5581" s="224"/>
      <c r="L5581" s="224"/>
      <c r="M5581" s="224"/>
      <c r="X5581" s="3" t="s">
        <v>5592</v>
      </c>
      <c r="Y5581" s="4">
        <v>9894</v>
      </c>
      <c r="AD5581" s="224"/>
      <c r="AE5581" s="133"/>
    </row>
    <row r="5582" spans="1:31" x14ac:dyDescent="0.25">
      <c r="A5582" s="28" t="s">
        <v>16013</v>
      </c>
      <c r="B5582" s="1"/>
      <c r="F5582" s="224"/>
      <c r="G5582" s="224"/>
      <c r="H5582" s="224"/>
      <c r="L5582" s="224"/>
      <c r="M5582" s="224"/>
      <c r="X5582" s="3" t="s">
        <v>5593</v>
      </c>
      <c r="Y5582" s="4">
        <v>9894</v>
      </c>
      <c r="AD5582" s="224"/>
      <c r="AE5582" s="133"/>
    </row>
    <row r="5583" spans="1:31" x14ac:dyDescent="0.25">
      <c r="A5583" s="28" t="s">
        <v>16014</v>
      </c>
      <c r="B5583" s="1"/>
      <c r="F5583" s="224"/>
      <c r="G5583" s="224"/>
      <c r="H5583" s="224"/>
      <c r="L5583" s="224"/>
      <c r="M5583" s="224"/>
      <c r="X5583" s="3" t="s">
        <v>5594</v>
      </c>
      <c r="Y5583" s="4">
        <v>9903</v>
      </c>
      <c r="AD5583" s="224"/>
      <c r="AE5583" s="133"/>
    </row>
    <row r="5584" spans="1:31" x14ac:dyDescent="0.25">
      <c r="A5584" s="28" t="s">
        <v>16015</v>
      </c>
      <c r="B5584" s="1"/>
      <c r="F5584" s="224"/>
      <c r="G5584" s="224"/>
      <c r="H5584" s="224"/>
      <c r="L5584" s="224"/>
      <c r="M5584" s="224"/>
      <c r="X5584" s="3" t="s">
        <v>5595</v>
      </c>
      <c r="Y5584" s="4">
        <v>9890</v>
      </c>
      <c r="AD5584" s="224"/>
      <c r="AE5584" s="133"/>
    </row>
    <row r="5585" spans="1:31" x14ac:dyDescent="0.25">
      <c r="A5585" s="28" t="s">
        <v>16016</v>
      </c>
      <c r="B5585" s="1"/>
      <c r="F5585" s="224"/>
      <c r="G5585" s="224"/>
      <c r="H5585" s="224"/>
      <c r="L5585" s="224"/>
      <c r="M5585" s="224"/>
      <c r="X5585" s="3" t="s">
        <v>5596</v>
      </c>
      <c r="Y5585" s="4">
        <v>9890</v>
      </c>
      <c r="AD5585" s="224"/>
      <c r="AE5585" s="133"/>
    </row>
    <row r="5586" spans="1:31" x14ac:dyDescent="0.25">
      <c r="A5586" s="28" t="s">
        <v>16017</v>
      </c>
      <c r="B5586" s="1"/>
      <c r="F5586" s="224"/>
      <c r="G5586" s="224"/>
      <c r="H5586" s="224"/>
      <c r="L5586" s="224"/>
      <c r="M5586" s="224"/>
      <c r="X5586" s="3" t="s">
        <v>5597</v>
      </c>
      <c r="Y5586" s="4">
        <v>9872</v>
      </c>
      <c r="AD5586" s="224"/>
      <c r="AE5586" s="133"/>
    </row>
    <row r="5587" spans="1:31" x14ac:dyDescent="0.25">
      <c r="A5587" s="28" t="s">
        <v>16018</v>
      </c>
      <c r="B5587" s="1"/>
      <c r="F5587" s="224"/>
      <c r="G5587" s="224"/>
      <c r="H5587" s="224"/>
      <c r="L5587" s="224"/>
      <c r="M5587" s="224"/>
      <c r="X5587" s="3" t="s">
        <v>5598</v>
      </c>
      <c r="Y5587" s="4">
        <v>9872</v>
      </c>
      <c r="AD5587" s="224"/>
      <c r="AE5587" s="133"/>
    </row>
    <row r="5588" spans="1:31" x14ac:dyDescent="0.25">
      <c r="A5588" s="28" t="s">
        <v>16019</v>
      </c>
      <c r="B5588" s="1"/>
      <c r="F5588" s="224"/>
      <c r="G5588" s="224"/>
      <c r="H5588" s="224"/>
      <c r="L5588" s="224"/>
      <c r="M5588" s="224"/>
      <c r="X5588" s="3" t="s">
        <v>5599</v>
      </c>
      <c r="Y5588" s="4">
        <v>9892</v>
      </c>
      <c r="AD5588" s="224"/>
      <c r="AE5588" s="133"/>
    </row>
    <row r="5589" spans="1:31" x14ac:dyDescent="0.25">
      <c r="A5589" s="28" t="s">
        <v>16020</v>
      </c>
      <c r="B5589" s="1"/>
      <c r="F5589" s="224"/>
      <c r="G5589" s="224"/>
      <c r="H5589" s="224"/>
      <c r="L5589" s="224"/>
      <c r="M5589" s="224"/>
      <c r="X5589" s="3" t="s">
        <v>5600</v>
      </c>
      <c r="Y5589" s="4">
        <v>9892</v>
      </c>
      <c r="AD5589" s="224"/>
      <c r="AE5589" s="133"/>
    </row>
    <row r="5590" spans="1:31" x14ac:dyDescent="0.25">
      <c r="A5590" s="28" t="s">
        <v>16021</v>
      </c>
      <c r="B5590" s="1"/>
      <c r="F5590" s="224"/>
      <c r="G5590" s="224"/>
      <c r="H5590" s="224"/>
      <c r="L5590" s="224"/>
      <c r="M5590" s="224"/>
      <c r="X5590" s="3" t="s">
        <v>5601</v>
      </c>
      <c r="Y5590" s="4">
        <v>9906</v>
      </c>
      <c r="AD5590" s="224"/>
      <c r="AE5590" s="133"/>
    </row>
    <row r="5591" spans="1:31" x14ac:dyDescent="0.25">
      <c r="A5591" s="28" t="s">
        <v>16022</v>
      </c>
      <c r="B5591" s="1"/>
      <c r="F5591" s="224"/>
      <c r="G5591" s="224"/>
      <c r="H5591" s="224"/>
      <c r="L5591" s="224"/>
      <c r="M5591" s="224"/>
      <c r="X5591" s="3" t="s">
        <v>5602</v>
      </c>
      <c r="Y5591" s="4">
        <v>9878</v>
      </c>
      <c r="AD5591" s="224"/>
      <c r="AE5591" s="133"/>
    </row>
    <row r="5592" spans="1:31" x14ac:dyDescent="0.25">
      <c r="A5592" s="28" t="s">
        <v>16023</v>
      </c>
      <c r="B5592" s="1"/>
      <c r="F5592" s="224"/>
      <c r="G5592" s="224"/>
      <c r="H5592" s="224"/>
      <c r="L5592" s="224"/>
      <c r="M5592" s="224"/>
      <c r="X5592" s="3" t="s">
        <v>5603</v>
      </c>
      <c r="Y5592" s="4">
        <v>9893</v>
      </c>
      <c r="AD5592" s="224"/>
      <c r="AE5592" s="133"/>
    </row>
    <row r="5593" spans="1:31" x14ac:dyDescent="0.25">
      <c r="A5593" s="28" t="s">
        <v>16024</v>
      </c>
      <c r="B5593" s="1"/>
      <c r="F5593" s="224"/>
      <c r="G5593" s="224"/>
      <c r="H5593" s="224"/>
      <c r="L5593" s="224"/>
      <c r="M5593" s="224"/>
      <c r="X5593" s="3" t="s">
        <v>5604</v>
      </c>
      <c r="Y5593" s="4">
        <v>9886</v>
      </c>
      <c r="AD5593" s="224"/>
      <c r="AE5593" s="133"/>
    </row>
    <row r="5594" spans="1:31" x14ac:dyDescent="0.25">
      <c r="A5594" s="28" t="s">
        <v>16025</v>
      </c>
      <c r="B5594" s="1"/>
      <c r="F5594" s="224"/>
      <c r="G5594" s="224"/>
      <c r="H5594" s="224"/>
      <c r="L5594" s="224"/>
      <c r="M5594" s="224"/>
      <c r="X5594" s="3" t="s">
        <v>5605</v>
      </c>
      <c r="Y5594" s="4">
        <v>9886</v>
      </c>
      <c r="AD5594" s="224"/>
      <c r="AE5594" s="133"/>
    </row>
    <row r="5595" spans="1:31" x14ac:dyDescent="0.25">
      <c r="A5595" s="28" t="s">
        <v>16026</v>
      </c>
      <c r="B5595" s="1"/>
      <c r="F5595" s="224"/>
      <c r="G5595" s="224"/>
      <c r="H5595" s="224"/>
      <c r="L5595" s="224"/>
      <c r="M5595" s="224"/>
      <c r="X5595" s="3" t="s">
        <v>5606</v>
      </c>
      <c r="Y5595" s="4">
        <v>9880</v>
      </c>
      <c r="AD5595" s="224"/>
      <c r="AE5595" s="133"/>
    </row>
    <row r="5596" spans="1:31" x14ac:dyDescent="0.25">
      <c r="A5596" s="28" t="s">
        <v>16027</v>
      </c>
      <c r="B5596" s="1"/>
      <c r="F5596" s="224"/>
      <c r="G5596" s="224"/>
      <c r="H5596" s="224"/>
      <c r="L5596" s="224"/>
      <c r="M5596" s="224"/>
      <c r="X5596" s="3" t="s">
        <v>5607</v>
      </c>
      <c r="Y5596" s="4">
        <v>9880</v>
      </c>
      <c r="AD5596" s="224"/>
      <c r="AE5596" s="133"/>
    </row>
    <row r="5597" spans="1:31" x14ac:dyDescent="0.25">
      <c r="A5597" s="28" t="s">
        <v>16028</v>
      </c>
      <c r="B5597" s="1"/>
      <c r="F5597" s="224"/>
      <c r="G5597" s="224"/>
      <c r="H5597" s="224"/>
      <c r="L5597" s="224"/>
      <c r="M5597" s="224"/>
      <c r="X5597" s="3" t="s">
        <v>5608</v>
      </c>
      <c r="Y5597" s="4">
        <v>9878</v>
      </c>
      <c r="AD5597" s="224"/>
      <c r="AE5597" s="133"/>
    </row>
    <row r="5598" spans="1:31" x14ac:dyDescent="0.25">
      <c r="A5598" s="28" t="s">
        <v>16029</v>
      </c>
      <c r="B5598" s="1"/>
      <c r="F5598" s="224"/>
      <c r="G5598" s="224"/>
      <c r="H5598" s="224"/>
      <c r="L5598" s="224"/>
      <c r="M5598" s="224"/>
      <c r="X5598" s="3" t="s">
        <v>5609</v>
      </c>
      <c r="Y5598" s="4">
        <v>9912</v>
      </c>
      <c r="AD5598" s="224"/>
      <c r="AE5598" s="133"/>
    </row>
    <row r="5599" spans="1:31" x14ac:dyDescent="0.25">
      <c r="A5599" s="28" t="s">
        <v>16030</v>
      </c>
      <c r="B5599" s="1"/>
      <c r="F5599" s="224"/>
      <c r="G5599" s="224"/>
      <c r="H5599" s="224"/>
      <c r="L5599" s="224"/>
      <c r="M5599" s="224"/>
      <c r="X5599" s="3" t="s">
        <v>5610</v>
      </c>
      <c r="Y5599" s="4">
        <v>9929</v>
      </c>
      <c r="AD5599" s="224"/>
      <c r="AE5599" s="133"/>
    </row>
    <row r="5600" spans="1:31" x14ac:dyDescent="0.25">
      <c r="A5600" s="28" t="s">
        <v>16031</v>
      </c>
      <c r="B5600" s="1"/>
      <c r="F5600" s="224"/>
      <c r="G5600" s="224"/>
      <c r="H5600" s="224"/>
      <c r="L5600" s="224"/>
      <c r="M5600" s="224"/>
      <c r="X5600" s="3" t="s">
        <v>5611</v>
      </c>
      <c r="Y5600" s="4">
        <v>9948</v>
      </c>
      <c r="AD5600" s="224"/>
      <c r="AE5600" s="133"/>
    </row>
    <row r="5601" spans="1:31" x14ac:dyDescent="0.25">
      <c r="A5601" s="28" t="s">
        <v>16032</v>
      </c>
      <c r="B5601" s="1"/>
      <c r="F5601" s="224"/>
      <c r="G5601" s="224"/>
      <c r="H5601" s="224"/>
      <c r="L5601" s="224"/>
      <c r="M5601" s="224"/>
      <c r="X5601" s="3" t="s">
        <v>5612</v>
      </c>
      <c r="Y5601" s="4">
        <v>9948</v>
      </c>
      <c r="AD5601" s="224"/>
      <c r="AE5601" s="133"/>
    </row>
    <row r="5602" spans="1:31" x14ac:dyDescent="0.25">
      <c r="A5602" s="28" t="s">
        <v>16033</v>
      </c>
      <c r="B5602" s="1"/>
      <c r="F5602" s="224"/>
      <c r="G5602" s="224"/>
      <c r="H5602" s="224"/>
      <c r="L5602" s="224"/>
      <c r="M5602" s="224"/>
      <c r="X5602" s="3" t="s">
        <v>5613</v>
      </c>
      <c r="Y5602" s="4">
        <v>9950</v>
      </c>
      <c r="AD5602" s="224"/>
      <c r="AE5602" s="133"/>
    </row>
    <row r="5603" spans="1:31" x14ac:dyDescent="0.25">
      <c r="A5603" s="28" t="s">
        <v>16034</v>
      </c>
      <c r="B5603" s="1"/>
      <c r="F5603" s="224"/>
      <c r="G5603" s="224"/>
      <c r="H5603" s="224"/>
      <c r="L5603" s="224"/>
      <c r="M5603" s="224"/>
      <c r="X5603" s="3" t="s">
        <v>5614</v>
      </c>
      <c r="Y5603" s="4">
        <v>9950</v>
      </c>
      <c r="AD5603" s="224"/>
      <c r="AE5603" s="133"/>
    </row>
    <row r="5604" spans="1:31" x14ac:dyDescent="0.25">
      <c r="A5604" s="28" t="s">
        <v>16035</v>
      </c>
      <c r="B5604" s="1"/>
      <c r="F5604" s="224"/>
      <c r="G5604" s="224"/>
      <c r="H5604" s="224"/>
      <c r="L5604" s="224"/>
      <c r="M5604" s="224"/>
      <c r="X5604" s="3" t="s">
        <v>5615</v>
      </c>
      <c r="Y5604" s="4">
        <v>9931</v>
      </c>
      <c r="AD5604" s="224"/>
      <c r="AE5604" s="133"/>
    </row>
    <row r="5605" spans="1:31" x14ac:dyDescent="0.25">
      <c r="A5605" s="28" t="s">
        <v>16036</v>
      </c>
      <c r="B5605" s="1"/>
      <c r="F5605" s="224"/>
      <c r="G5605" s="224"/>
      <c r="H5605" s="224"/>
      <c r="L5605" s="224"/>
      <c r="M5605" s="224"/>
      <c r="X5605" s="3" t="s">
        <v>5616</v>
      </c>
      <c r="Y5605" s="4">
        <v>9921</v>
      </c>
      <c r="AD5605" s="224"/>
      <c r="AE5605" s="133"/>
    </row>
    <row r="5606" spans="1:31" x14ac:dyDescent="0.25">
      <c r="A5606" s="28" t="s">
        <v>16037</v>
      </c>
      <c r="B5606" s="1"/>
      <c r="F5606" s="224"/>
      <c r="G5606" s="224"/>
      <c r="H5606" s="224"/>
      <c r="L5606" s="224"/>
      <c r="M5606" s="224"/>
      <c r="X5606" s="3" t="s">
        <v>5617</v>
      </c>
      <c r="Y5606" s="4">
        <v>9945</v>
      </c>
      <c r="AD5606" s="224"/>
      <c r="AE5606" s="133"/>
    </row>
    <row r="5607" spans="1:31" x14ac:dyDescent="0.25">
      <c r="A5607" s="28" t="s">
        <v>16038</v>
      </c>
      <c r="B5607" s="1"/>
      <c r="F5607" s="224"/>
      <c r="G5607" s="224"/>
      <c r="H5607" s="224"/>
      <c r="L5607" s="224"/>
      <c r="M5607" s="224"/>
      <c r="X5607" s="3" t="s">
        <v>5618</v>
      </c>
      <c r="Y5607" s="4">
        <v>9920</v>
      </c>
      <c r="AD5607" s="224"/>
      <c r="AE5607" s="133"/>
    </row>
    <row r="5608" spans="1:31" x14ac:dyDescent="0.25">
      <c r="A5608" s="28" t="s">
        <v>16039</v>
      </c>
      <c r="B5608" s="1"/>
      <c r="F5608" s="224"/>
      <c r="G5608" s="224"/>
      <c r="H5608" s="224"/>
      <c r="L5608" s="224"/>
      <c r="M5608" s="224"/>
      <c r="X5608" s="3" t="s">
        <v>5619</v>
      </c>
      <c r="Y5608" s="4">
        <v>9920</v>
      </c>
      <c r="AD5608" s="224"/>
      <c r="AE5608" s="133"/>
    </row>
    <row r="5609" spans="1:31" x14ac:dyDescent="0.25">
      <c r="A5609" s="28" t="s">
        <v>16040</v>
      </c>
      <c r="B5609" s="1"/>
      <c r="F5609" s="224"/>
      <c r="G5609" s="224"/>
      <c r="H5609" s="224"/>
      <c r="L5609" s="224"/>
      <c r="M5609" s="224"/>
      <c r="X5609" s="3" t="s">
        <v>5620</v>
      </c>
      <c r="Y5609" s="4">
        <v>9920</v>
      </c>
      <c r="AD5609" s="224"/>
      <c r="AE5609" s="133"/>
    </row>
    <row r="5610" spans="1:31" x14ac:dyDescent="0.25">
      <c r="A5610" s="28" t="s">
        <v>16041</v>
      </c>
      <c r="B5610" s="1"/>
      <c r="F5610" s="224"/>
      <c r="G5610" s="224"/>
      <c r="H5610" s="224"/>
      <c r="L5610" s="224"/>
      <c r="M5610" s="224"/>
      <c r="X5610" s="3" t="s">
        <v>5621</v>
      </c>
      <c r="Y5610" s="4">
        <v>9920</v>
      </c>
      <c r="AD5610" s="224"/>
      <c r="AE5610" s="133"/>
    </row>
    <row r="5611" spans="1:31" x14ac:dyDescent="0.25">
      <c r="A5611" s="28" t="s">
        <v>16042</v>
      </c>
      <c r="B5611" s="1"/>
      <c r="F5611" s="224"/>
      <c r="G5611" s="224"/>
      <c r="H5611" s="224"/>
      <c r="L5611" s="224"/>
      <c r="M5611" s="224"/>
      <c r="X5611" s="3" t="s">
        <v>5622</v>
      </c>
      <c r="Y5611" s="4">
        <v>9900</v>
      </c>
      <c r="AD5611" s="224"/>
      <c r="AE5611" s="133"/>
    </row>
    <row r="5612" spans="1:31" x14ac:dyDescent="0.25">
      <c r="A5612" s="28" t="s">
        <v>16043</v>
      </c>
      <c r="B5612" s="1"/>
      <c r="F5612" s="224"/>
      <c r="G5612" s="224"/>
      <c r="H5612" s="224"/>
      <c r="L5612" s="224"/>
      <c r="M5612" s="224"/>
      <c r="X5612" s="3" t="s">
        <v>5623</v>
      </c>
      <c r="Y5612" s="4">
        <v>9881</v>
      </c>
      <c r="AD5612" s="224"/>
      <c r="AE5612" s="133"/>
    </row>
    <row r="5613" spans="1:31" x14ac:dyDescent="0.25">
      <c r="A5613" s="28" t="s">
        <v>16044</v>
      </c>
      <c r="B5613" s="1"/>
      <c r="F5613" s="224"/>
      <c r="G5613" s="224"/>
      <c r="H5613" s="224"/>
      <c r="L5613" s="224"/>
      <c r="M5613" s="224"/>
      <c r="X5613" s="3" t="s">
        <v>5624</v>
      </c>
      <c r="Y5613" s="4">
        <v>9880</v>
      </c>
      <c r="AD5613" s="224"/>
      <c r="AE5613" s="133"/>
    </row>
    <row r="5614" spans="1:31" x14ac:dyDescent="0.25">
      <c r="A5614" s="28" t="s">
        <v>16045</v>
      </c>
      <c r="B5614" s="1"/>
      <c r="F5614" s="224"/>
      <c r="G5614" s="224"/>
      <c r="H5614" s="224"/>
      <c r="L5614" s="224"/>
      <c r="M5614" s="224"/>
      <c r="X5614" s="3" t="s">
        <v>5625</v>
      </c>
      <c r="Y5614" s="4">
        <v>9880</v>
      </c>
      <c r="AD5614" s="224"/>
      <c r="AE5614" s="133"/>
    </row>
    <row r="5615" spans="1:31" x14ac:dyDescent="0.25">
      <c r="A5615" s="28" t="s">
        <v>16046</v>
      </c>
      <c r="B5615" s="1"/>
      <c r="F5615" s="224"/>
      <c r="G5615" s="224"/>
      <c r="H5615" s="224"/>
      <c r="L5615" s="224"/>
      <c r="M5615" s="224"/>
      <c r="X5615" s="3" t="s">
        <v>5626</v>
      </c>
      <c r="Y5615" s="4">
        <v>9880</v>
      </c>
      <c r="AD5615" s="224"/>
      <c r="AE5615" s="133"/>
    </row>
    <row r="5616" spans="1:31" x14ac:dyDescent="0.25">
      <c r="A5616" s="28" t="s">
        <v>16047</v>
      </c>
      <c r="B5616" s="1"/>
      <c r="F5616" s="224"/>
      <c r="G5616" s="224"/>
      <c r="H5616" s="224"/>
      <c r="L5616" s="224"/>
      <c r="M5616" s="224"/>
      <c r="X5616" s="3" t="s">
        <v>5627</v>
      </c>
      <c r="Y5616" s="4">
        <v>9911</v>
      </c>
      <c r="AD5616" s="224"/>
      <c r="AE5616" s="133"/>
    </row>
    <row r="5617" spans="1:31" x14ac:dyDescent="0.25">
      <c r="A5617" s="28" t="s">
        <v>16048</v>
      </c>
      <c r="B5617" s="1"/>
      <c r="F5617" s="224"/>
      <c r="G5617" s="224"/>
      <c r="H5617" s="224"/>
      <c r="L5617" s="224"/>
      <c r="M5617" s="224"/>
      <c r="X5617" s="3" t="s">
        <v>5628</v>
      </c>
      <c r="Y5617" s="4">
        <v>9911</v>
      </c>
      <c r="AD5617" s="224"/>
      <c r="AE5617" s="133"/>
    </row>
    <row r="5618" spans="1:31" x14ac:dyDescent="0.25">
      <c r="A5618" s="28" t="s">
        <v>16049</v>
      </c>
      <c r="B5618" s="1"/>
      <c r="F5618" s="224"/>
      <c r="G5618" s="224"/>
      <c r="H5618" s="224"/>
      <c r="L5618" s="224"/>
      <c r="M5618" s="224"/>
      <c r="X5618" s="3" t="s">
        <v>5629</v>
      </c>
      <c r="Y5618" s="4">
        <v>9900</v>
      </c>
      <c r="AD5618" s="224"/>
      <c r="AE5618" s="133"/>
    </row>
    <row r="5619" spans="1:31" x14ac:dyDescent="0.25">
      <c r="A5619" s="28" t="s">
        <v>16050</v>
      </c>
      <c r="B5619" s="1"/>
      <c r="F5619" s="224"/>
      <c r="G5619" s="224"/>
      <c r="H5619" s="224"/>
      <c r="L5619" s="224"/>
      <c r="M5619" s="224"/>
      <c r="X5619" s="3" t="s">
        <v>5630</v>
      </c>
      <c r="Y5619" s="4">
        <v>9901</v>
      </c>
      <c r="AD5619" s="224"/>
      <c r="AE5619" s="133"/>
    </row>
    <row r="5620" spans="1:31" x14ac:dyDescent="0.25">
      <c r="A5620" s="28" t="s">
        <v>16051</v>
      </c>
      <c r="B5620" s="1"/>
      <c r="F5620" s="224"/>
      <c r="G5620" s="224"/>
      <c r="H5620" s="224"/>
      <c r="L5620" s="224"/>
      <c r="M5620" s="224"/>
      <c r="X5620" s="3" t="s">
        <v>5631</v>
      </c>
      <c r="Y5620" s="4">
        <v>9937</v>
      </c>
      <c r="AD5620" s="224"/>
      <c r="AE5620" s="133"/>
    </row>
    <row r="5621" spans="1:31" x14ac:dyDescent="0.25">
      <c r="A5621" s="28" t="s">
        <v>16052</v>
      </c>
      <c r="B5621" s="1"/>
      <c r="F5621" s="224"/>
      <c r="G5621" s="224"/>
      <c r="H5621" s="224"/>
      <c r="L5621" s="224"/>
      <c r="M5621" s="224"/>
      <c r="X5621" s="3" t="s">
        <v>5632</v>
      </c>
      <c r="Y5621" s="4">
        <v>9924</v>
      </c>
      <c r="AD5621" s="224"/>
      <c r="AE5621" s="133"/>
    </row>
    <row r="5622" spans="1:31" x14ac:dyDescent="0.25">
      <c r="A5622" s="28" t="s">
        <v>16053</v>
      </c>
      <c r="B5622" s="1"/>
      <c r="F5622" s="224"/>
      <c r="G5622" s="224"/>
      <c r="H5622" s="224"/>
      <c r="L5622" s="224"/>
      <c r="M5622" s="224"/>
      <c r="X5622" s="3" t="s">
        <v>5633</v>
      </c>
      <c r="Y5622" s="4">
        <v>9924</v>
      </c>
      <c r="AD5622" s="224"/>
      <c r="AE5622" s="133"/>
    </row>
    <row r="5623" spans="1:31" x14ac:dyDescent="0.25">
      <c r="A5623" s="28" t="s">
        <v>16054</v>
      </c>
      <c r="B5623" s="1"/>
      <c r="F5623" s="224"/>
      <c r="G5623" s="224"/>
      <c r="H5623" s="224"/>
      <c r="L5623" s="224"/>
      <c r="M5623" s="224"/>
      <c r="X5623" s="3" t="s">
        <v>5634</v>
      </c>
      <c r="Y5623" s="4">
        <v>9942</v>
      </c>
      <c r="AD5623" s="224"/>
      <c r="AE5623" s="133"/>
    </row>
    <row r="5624" spans="1:31" x14ac:dyDescent="0.25">
      <c r="A5624" s="28" t="s">
        <v>16055</v>
      </c>
      <c r="B5624" s="1"/>
      <c r="F5624" s="224"/>
      <c r="G5624" s="224"/>
      <c r="H5624" s="224"/>
      <c r="L5624" s="224"/>
      <c r="M5624" s="224"/>
      <c r="X5624" s="3" t="s">
        <v>5635</v>
      </c>
      <c r="Y5624" s="4">
        <v>9942</v>
      </c>
      <c r="AD5624" s="224"/>
      <c r="AE5624" s="133"/>
    </row>
    <row r="5625" spans="1:31" x14ac:dyDescent="0.25">
      <c r="A5625" s="28" t="s">
        <v>16056</v>
      </c>
      <c r="B5625" s="1"/>
      <c r="F5625" s="224"/>
      <c r="G5625" s="224"/>
      <c r="H5625" s="224"/>
      <c r="L5625" s="224"/>
      <c r="M5625" s="224"/>
      <c r="X5625" s="3" t="s">
        <v>5636</v>
      </c>
      <c r="Y5625" s="4">
        <v>9930</v>
      </c>
      <c r="AD5625" s="224"/>
      <c r="AE5625" s="133"/>
    </row>
    <row r="5626" spans="1:31" x14ac:dyDescent="0.25">
      <c r="A5626" s="28" t="s">
        <v>16057</v>
      </c>
      <c r="B5626" s="1"/>
      <c r="F5626" s="224"/>
      <c r="G5626" s="224"/>
      <c r="H5626" s="224"/>
      <c r="L5626" s="224"/>
      <c r="M5626" s="224"/>
      <c r="X5626" s="3" t="s">
        <v>5637</v>
      </c>
      <c r="Y5626" s="4">
        <v>9928</v>
      </c>
      <c r="AD5626" s="224"/>
      <c r="AE5626" s="133"/>
    </row>
    <row r="5627" spans="1:31" x14ac:dyDescent="0.25">
      <c r="A5627" s="28" t="s">
        <v>16058</v>
      </c>
      <c r="B5627" s="1"/>
      <c r="F5627" s="224"/>
      <c r="G5627" s="224"/>
      <c r="H5627" s="224"/>
      <c r="L5627" s="224"/>
      <c r="M5627" s="224"/>
      <c r="X5627" s="3" t="s">
        <v>5638</v>
      </c>
      <c r="Y5627" s="4">
        <v>9909</v>
      </c>
      <c r="AD5627" s="224"/>
      <c r="AE5627" s="133"/>
    </row>
    <row r="5628" spans="1:31" x14ac:dyDescent="0.25">
      <c r="A5628" s="28" t="s">
        <v>16059</v>
      </c>
      <c r="B5628" s="1"/>
      <c r="F5628" s="224"/>
      <c r="G5628" s="224"/>
      <c r="H5628" s="224"/>
      <c r="L5628" s="224"/>
      <c r="M5628" s="224"/>
      <c r="X5628" s="3" t="s">
        <v>5639</v>
      </c>
      <c r="Y5628" s="4">
        <v>9893</v>
      </c>
      <c r="AD5628" s="224"/>
      <c r="AE5628" s="133"/>
    </row>
    <row r="5629" spans="1:31" x14ac:dyDescent="0.25">
      <c r="A5629" s="28" t="s">
        <v>16060</v>
      </c>
      <c r="B5629" s="1"/>
      <c r="F5629" s="224"/>
      <c r="G5629" s="224"/>
      <c r="H5629" s="224"/>
      <c r="L5629" s="224"/>
      <c r="M5629" s="224"/>
      <c r="X5629" s="3" t="s">
        <v>5640</v>
      </c>
      <c r="Y5629" s="4">
        <v>9893</v>
      </c>
      <c r="AD5629" s="224"/>
      <c r="AE5629" s="133"/>
    </row>
    <row r="5630" spans="1:31" x14ac:dyDescent="0.25">
      <c r="A5630" s="28" t="s">
        <v>16061</v>
      </c>
      <c r="B5630" s="1"/>
      <c r="F5630" s="224"/>
      <c r="G5630" s="224"/>
      <c r="H5630" s="224"/>
      <c r="L5630" s="224"/>
      <c r="M5630" s="224"/>
      <c r="X5630" s="3" t="s">
        <v>5641</v>
      </c>
      <c r="Y5630" s="4">
        <v>9893</v>
      </c>
      <c r="AD5630" s="224"/>
      <c r="AE5630" s="133"/>
    </row>
    <row r="5631" spans="1:31" x14ac:dyDescent="0.25">
      <c r="A5631" s="28" t="s">
        <v>16062</v>
      </c>
      <c r="B5631" s="1"/>
      <c r="F5631" s="224"/>
      <c r="G5631" s="224"/>
      <c r="H5631" s="224"/>
      <c r="L5631" s="224"/>
      <c r="M5631" s="224"/>
      <c r="X5631" s="3" t="s">
        <v>5642</v>
      </c>
      <c r="Y5631" s="4">
        <v>9928</v>
      </c>
      <c r="AD5631" s="224"/>
      <c r="AE5631" s="133"/>
    </row>
    <row r="5632" spans="1:31" x14ac:dyDescent="0.25">
      <c r="A5632" s="28" t="s">
        <v>16063</v>
      </c>
      <c r="B5632" s="1"/>
      <c r="F5632" s="224"/>
      <c r="G5632" s="224"/>
      <c r="H5632" s="224"/>
      <c r="L5632" s="224"/>
      <c r="M5632" s="224"/>
      <c r="X5632" s="3" t="s">
        <v>5643</v>
      </c>
      <c r="Y5632" s="4">
        <v>9914</v>
      </c>
      <c r="AD5632" s="224"/>
      <c r="AE5632" s="133"/>
    </row>
    <row r="5633" spans="1:31" x14ac:dyDescent="0.25">
      <c r="A5633" s="28" t="s">
        <v>16064</v>
      </c>
      <c r="B5633" s="1"/>
      <c r="F5633" s="224"/>
      <c r="G5633" s="224"/>
      <c r="H5633" s="224"/>
      <c r="L5633" s="224"/>
      <c r="M5633" s="224"/>
      <c r="X5633" s="3" t="s">
        <v>5644</v>
      </c>
      <c r="Y5633" s="4">
        <v>9938</v>
      </c>
      <c r="AD5633" s="224"/>
      <c r="AE5633" s="133"/>
    </row>
    <row r="5634" spans="1:31" x14ac:dyDescent="0.25">
      <c r="A5634" s="28" t="s">
        <v>16065</v>
      </c>
      <c r="B5634" s="1"/>
      <c r="F5634" s="224"/>
      <c r="G5634" s="224"/>
      <c r="H5634" s="224"/>
      <c r="L5634" s="224"/>
      <c r="M5634" s="224"/>
      <c r="X5634" s="3" t="s">
        <v>5645</v>
      </c>
      <c r="Y5634" s="4">
        <v>9906</v>
      </c>
      <c r="AD5634" s="224"/>
      <c r="AE5634" s="133"/>
    </row>
    <row r="5635" spans="1:31" x14ac:dyDescent="0.25">
      <c r="A5635" s="28" t="s">
        <v>16066</v>
      </c>
      <c r="B5635" s="1"/>
      <c r="F5635" s="224"/>
      <c r="G5635" s="224"/>
      <c r="H5635" s="224"/>
      <c r="L5635" s="224"/>
      <c r="M5635" s="224"/>
      <c r="X5635" s="3" t="s">
        <v>5646</v>
      </c>
      <c r="Y5635" s="4">
        <v>9905</v>
      </c>
      <c r="AD5635" s="224"/>
      <c r="AE5635" s="133"/>
    </row>
    <row r="5636" spans="1:31" x14ac:dyDescent="0.25">
      <c r="A5636" s="28" t="s">
        <v>16067</v>
      </c>
      <c r="B5636" s="1"/>
      <c r="F5636" s="224"/>
      <c r="G5636" s="224"/>
      <c r="H5636" s="224"/>
      <c r="L5636" s="224"/>
      <c r="M5636" s="224"/>
      <c r="X5636" s="3" t="s">
        <v>5647</v>
      </c>
      <c r="Y5636" s="4">
        <v>9905</v>
      </c>
      <c r="AD5636" s="224"/>
      <c r="AE5636" s="133"/>
    </row>
    <row r="5637" spans="1:31" x14ac:dyDescent="0.25">
      <c r="A5637" s="28" t="s">
        <v>16068</v>
      </c>
      <c r="B5637" s="1"/>
      <c r="F5637" s="224"/>
      <c r="G5637" s="224"/>
      <c r="H5637" s="224"/>
      <c r="L5637" s="224"/>
      <c r="M5637" s="224"/>
      <c r="X5637" s="3" t="s">
        <v>5648</v>
      </c>
      <c r="Y5637" s="4">
        <v>9939</v>
      </c>
      <c r="AD5637" s="224"/>
      <c r="AE5637" s="133"/>
    </row>
    <row r="5638" spans="1:31" x14ac:dyDescent="0.25">
      <c r="A5638" s="28" t="s">
        <v>16069</v>
      </c>
      <c r="B5638" s="1"/>
      <c r="F5638" s="224"/>
      <c r="G5638" s="224"/>
      <c r="H5638" s="224"/>
      <c r="L5638" s="224"/>
      <c r="M5638" s="224"/>
      <c r="X5638" s="3" t="s">
        <v>5649</v>
      </c>
      <c r="Y5638" s="4">
        <v>9939</v>
      </c>
      <c r="AD5638" s="224"/>
      <c r="AE5638" s="133"/>
    </row>
    <row r="5639" spans="1:31" x14ac:dyDescent="0.25">
      <c r="A5639" s="28" t="s">
        <v>16070</v>
      </c>
      <c r="B5639" s="1"/>
      <c r="F5639" s="224"/>
      <c r="G5639" s="224"/>
      <c r="H5639" s="224"/>
      <c r="L5639" s="224"/>
      <c r="M5639" s="224"/>
      <c r="X5639" s="3" t="s">
        <v>5650</v>
      </c>
      <c r="Y5639" s="4">
        <v>9921</v>
      </c>
      <c r="AD5639" s="224"/>
      <c r="AE5639" s="133"/>
    </row>
    <row r="5640" spans="1:31" x14ac:dyDescent="0.25">
      <c r="A5640" s="28" t="s">
        <v>16071</v>
      </c>
      <c r="B5640" s="1"/>
      <c r="F5640" s="224"/>
      <c r="G5640" s="224"/>
      <c r="H5640" s="224"/>
      <c r="L5640" s="224"/>
      <c r="M5640" s="224"/>
      <c r="X5640" s="3" t="s">
        <v>5651</v>
      </c>
      <c r="Y5640" s="4">
        <v>9941</v>
      </c>
      <c r="AD5640" s="224"/>
      <c r="AE5640" s="133"/>
    </row>
    <row r="5641" spans="1:31" x14ac:dyDescent="0.25">
      <c r="A5641" s="28" t="s">
        <v>16072</v>
      </c>
      <c r="B5641" s="1"/>
      <c r="F5641" s="224"/>
      <c r="G5641" s="224"/>
      <c r="H5641" s="224"/>
      <c r="L5641" s="224"/>
      <c r="M5641" s="224"/>
      <c r="X5641" s="3" t="s">
        <v>5652</v>
      </c>
      <c r="Y5641" s="4">
        <v>9960</v>
      </c>
      <c r="AD5641" s="224"/>
      <c r="AE5641" s="133"/>
    </row>
    <row r="5642" spans="1:31" x14ac:dyDescent="0.25">
      <c r="A5642" s="28" t="s">
        <v>16073</v>
      </c>
      <c r="B5642" s="1"/>
      <c r="F5642" s="224"/>
      <c r="G5642" s="224"/>
      <c r="H5642" s="224"/>
      <c r="L5642" s="224"/>
      <c r="M5642" s="224"/>
      <c r="X5642" s="3" t="s">
        <v>5653</v>
      </c>
      <c r="Y5642" s="4">
        <v>9971</v>
      </c>
      <c r="AD5642" s="224"/>
      <c r="AE5642" s="133"/>
    </row>
    <row r="5643" spans="1:31" x14ac:dyDescent="0.25">
      <c r="A5643" s="28" t="s">
        <v>16074</v>
      </c>
      <c r="B5643" s="1"/>
      <c r="F5643" s="224"/>
      <c r="G5643" s="224"/>
      <c r="H5643" s="224"/>
      <c r="L5643" s="224"/>
      <c r="M5643" s="224"/>
      <c r="X5643" s="3" t="s">
        <v>5654</v>
      </c>
      <c r="Y5643" s="4">
        <v>9971</v>
      </c>
      <c r="AD5643" s="224"/>
      <c r="AE5643" s="133"/>
    </row>
    <row r="5644" spans="1:31" x14ac:dyDescent="0.25">
      <c r="A5644" s="28" t="s">
        <v>16075</v>
      </c>
      <c r="B5644" s="1"/>
      <c r="F5644" s="224"/>
      <c r="G5644" s="224"/>
      <c r="H5644" s="224"/>
      <c r="L5644" s="224"/>
      <c r="M5644" s="224"/>
      <c r="X5644" s="3" t="s">
        <v>5655</v>
      </c>
      <c r="Y5644" s="4">
        <v>9983</v>
      </c>
      <c r="AD5644" s="224"/>
      <c r="AE5644" s="133"/>
    </row>
    <row r="5645" spans="1:31" x14ac:dyDescent="0.25">
      <c r="A5645" s="28" t="s">
        <v>16076</v>
      </c>
      <c r="B5645" s="1"/>
      <c r="F5645" s="224"/>
      <c r="G5645" s="224"/>
      <c r="H5645" s="224"/>
      <c r="L5645" s="224"/>
      <c r="M5645" s="224"/>
      <c r="X5645" s="3" t="s">
        <v>5656</v>
      </c>
      <c r="Y5645" s="4">
        <v>9983</v>
      </c>
      <c r="AD5645" s="224"/>
      <c r="AE5645" s="133"/>
    </row>
    <row r="5646" spans="1:31" x14ac:dyDescent="0.25">
      <c r="A5646" s="28" t="s">
        <v>16077</v>
      </c>
      <c r="B5646" s="1"/>
      <c r="F5646" s="224"/>
      <c r="G5646" s="224"/>
      <c r="H5646" s="224"/>
      <c r="L5646" s="224"/>
      <c r="M5646" s="224"/>
      <c r="X5646" s="3" t="s">
        <v>5657</v>
      </c>
      <c r="Y5646" s="4">
        <v>9960</v>
      </c>
      <c r="AD5646" s="224"/>
      <c r="AE5646" s="133"/>
    </row>
    <row r="5647" spans="1:31" x14ac:dyDescent="0.25">
      <c r="A5647" s="28" t="s">
        <v>16078</v>
      </c>
      <c r="B5647" s="1"/>
      <c r="F5647" s="224"/>
      <c r="G5647" s="224"/>
      <c r="H5647" s="224"/>
      <c r="L5647" s="224"/>
      <c r="M5647" s="224"/>
      <c r="X5647" s="3" t="s">
        <v>5658</v>
      </c>
      <c r="Y5647" s="4">
        <v>9965</v>
      </c>
      <c r="AD5647" s="224"/>
      <c r="AE5647" s="133"/>
    </row>
    <row r="5648" spans="1:31" x14ac:dyDescent="0.25">
      <c r="A5648" s="28" t="s">
        <v>16079</v>
      </c>
      <c r="B5648" s="1"/>
      <c r="F5648" s="224"/>
      <c r="G5648" s="224"/>
      <c r="H5648" s="224"/>
      <c r="L5648" s="224"/>
      <c r="M5648" s="224"/>
      <c r="X5648" s="3" t="s">
        <v>5659</v>
      </c>
      <c r="Y5648" s="4">
        <v>9990</v>
      </c>
      <c r="AD5648" s="224"/>
      <c r="AE5648" s="133"/>
    </row>
    <row r="5649" spans="1:31" x14ac:dyDescent="0.25">
      <c r="A5649" s="28" t="s">
        <v>16080</v>
      </c>
      <c r="B5649" s="1"/>
      <c r="F5649" s="224"/>
      <c r="G5649" s="224"/>
      <c r="H5649" s="224"/>
      <c r="L5649" s="224"/>
      <c r="M5649" s="224"/>
      <c r="X5649" s="3" t="s">
        <v>5660</v>
      </c>
      <c r="Y5649" s="4">
        <v>10011</v>
      </c>
      <c r="AD5649" s="224"/>
      <c r="AE5649" s="133"/>
    </row>
    <row r="5650" spans="1:31" x14ac:dyDescent="0.25">
      <c r="A5650" s="28" t="s">
        <v>16081</v>
      </c>
      <c r="B5650" s="1"/>
      <c r="F5650" s="224"/>
      <c r="G5650" s="224"/>
      <c r="H5650" s="224"/>
      <c r="L5650" s="224"/>
      <c r="M5650" s="224"/>
      <c r="X5650" s="3" t="s">
        <v>5661</v>
      </c>
      <c r="Y5650" s="4">
        <v>10011</v>
      </c>
      <c r="AD5650" s="224"/>
      <c r="AE5650" s="133"/>
    </row>
    <row r="5651" spans="1:31" x14ac:dyDescent="0.25">
      <c r="A5651" s="28" t="s">
        <v>16082</v>
      </c>
      <c r="B5651" s="1"/>
      <c r="F5651" s="224"/>
      <c r="G5651" s="224"/>
      <c r="H5651" s="224"/>
      <c r="L5651" s="224"/>
      <c r="M5651" s="224"/>
      <c r="X5651" s="3" t="s">
        <v>5662</v>
      </c>
      <c r="Y5651" s="4">
        <v>10011</v>
      </c>
      <c r="AD5651" s="224"/>
      <c r="AE5651" s="133"/>
    </row>
    <row r="5652" spans="1:31" x14ac:dyDescent="0.25">
      <c r="A5652" s="28" t="s">
        <v>16083</v>
      </c>
      <c r="B5652" s="1"/>
      <c r="F5652" s="224"/>
      <c r="G5652" s="224"/>
      <c r="H5652" s="224"/>
      <c r="L5652" s="224"/>
      <c r="M5652" s="224"/>
      <c r="X5652" s="3" t="s">
        <v>5663</v>
      </c>
      <c r="Y5652" s="4">
        <v>10011</v>
      </c>
      <c r="AD5652" s="224"/>
      <c r="AE5652" s="133"/>
    </row>
    <row r="5653" spans="1:31" x14ac:dyDescent="0.25">
      <c r="A5653" s="28" t="s">
        <v>16084</v>
      </c>
      <c r="B5653" s="1"/>
      <c r="F5653" s="224"/>
      <c r="G5653" s="224"/>
      <c r="H5653" s="224"/>
      <c r="L5653" s="224"/>
      <c r="M5653" s="224"/>
      <c r="X5653" s="3" t="s">
        <v>5664</v>
      </c>
      <c r="Y5653" s="4">
        <v>10004</v>
      </c>
      <c r="AD5653" s="224"/>
      <c r="AE5653" s="133"/>
    </row>
    <row r="5654" spans="1:31" x14ac:dyDescent="0.25">
      <c r="A5654" s="28" t="s">
        <v>16085</v>
      </c>
      <c r="B5654" s="1"/>
      <c r="F5654" s="224"/>
      <c r="G5654" s="224"/>
      <c r="H5654" s="224"/>
      <c r="L5654" s="224"/>
      <c r="M5654" s="224"/>
      <c r="X5654" s="3" t="s">
        <v>5665</v>
      </c>
      <c r="Y5654" s="4">
        <v>10012</v>
      </c>
      <c r="AD5654" s="224"/>
      <c r="AE5654" s="133"/>
    </row>
    <row r="5655" spans="1:31" x14ac:dyDescent="0.25">
      <c r="A5655" s="28" t="s">
        <v>16086</v>
      </c>
      <c r="B5655" s="1"/>
      <c r="F5655" s="224"/>
      <c r="G5655" s="224"/>
      <c r="H5655" s="224"/>
      <c r="L5655" s="224"/>
      <c r="M5655" s="224"/>
      <c r="X5655" s="3" t="s">
        <v>5666</v>
      </c>
      <c r="Y5655" s="4">
        <v>10017</v>
      </c>
      <c r="AD5655" s="224"/>
      <c r="AE5655" s="133"/>
    </row>
    <row r="5656" spans="1:31" x14ac:dyDescent="0.25">
      <c r="A5656" s="28" t="s">
        <v>16087</v>
      </c>
      <c r="B5656" s="1"/>
      <c r="F5656" s="224"/>
      <c r="G5656" s="224"/>
      <c r="H5656" s="224"/>
      <c r="L5656" s="224"/>
      <c r="M5656" s="224"/>
      <c r="X5656" s="3" t="s">
        <v>5667</v>
      </c>
      <c r="Y5656" s="4">
        <v>9991</v>
      </c>
      <c r="AD5656" s="224"/>
      <c r="AE5656" s="133"/>
    </row>
    <row r="5657" spans="1:31" x14ac:dyDescent="0.25">
      <c r="A5657" s="28" t="s">
        <v>16088</v>
      </c>
      <c r="B5657" s="1"/>
      <c r="F5657" s="224"/>
      <c r="G5657" s="224"/>
      <c r="H5657" s="224"/>
      <c r="L5657" s="224"/>
      <c r="M5657" s="224"/>
      <c r="X5657" s="3" t="s">
        <v>5668</v>
      </c>
      <c r="Y5657" s="4">
        <v>9991</v>
      </c>
      <c r="AD5657" s="224"/>
      <c r="AE5657" s="133"/>
    </row>
    <row r="5658" spans="1:31" x14ac:dyDescent="0.25">
      <c r="A5658" s="28" t="s">
        <v>16089</v>
      </c>
      <c r="B5658" s="1"/>
      <c r="F5658" s="224"/>
      <c r="G5658" s="224"/>
      <c r="H5658" s="224"/>
      <c r="L5658" s="224"/>
      <c r="M5658" s="224"/>
      <c r="X5658" s="3" t="s">
        <v>5669</v>
      </c>
      <c r="Y5658" s="4">
        <v>9991</v>
      </c>
      <c r="AD5658" s="224"/>
      <c r="AE5658" s="133"/>
    </row>
    <row r="5659" spans="1:31" x14ac:dyDescent="0.25">
      <c r="A5659" s="28" t="s">
        <v>16090</v>
      </c>
      <c r="B5659" s="1"/>
      <c r="F5659" s="224"/>
      <c r="G5659" s="224"/>
      <c r="H5659" s="224"/>
      <c r="L5659" s="224"/>
      <c r="M5659" s="224"/>
      <c r="X5659" s="3" t="s">
        <v>5670</v>
      </c>
      <c r="Y5659" s="4">
        <v>9991</v>
      </c>
      <c r="AD5659" s="224"/>
      <c r="AE5659" s="133"/>
    </row>
    <row r="5660" spans="1:31" x14ac:dyDescent="0.25">
      <c r="A5660" s="28" t="s">
        <v>16091</v>
      </c>
      <c r="B5660" s="1"/>
      <c r="F5660" s="224"/>
      <c r="G5660" s="224"/>
      <c r="H5660" s="224"/>
      <c r="L5660" s="224"/>
      <c r="M5660" s="224"/>
      <c r="X5660" s="3" t="s">
        <v>5671</v>
      </c>
      <c r="Y5660" s="4">
        <v>9977</v>
      </c>
      <c r="AD5660" s="224"/>
      <c r="AE5660" s="133"/>
    </row>
    <row r="5661" spans="1:31" x14ac:dyDescent="0.25">
      <c r="A5661" s="28" t="s">
        <v>16092</v>
      </c>
      <c r="B5661" s="1"/>
      <c r="F5661" s="224"/>
      <c r="G5661" s="224"/>
      <c r="H5661" s="224"/>
      <c r="L5661" s="224"/>
      <c r="M5661" s="224"/>
      <c r="X5661" s="3" t="s">
        <v>5672</v>
      </c>
      <c r="Y5661" s="4">
        <v>9982</v>
      </c>
      <c r="AD5661" s="224"/>
      <c r="AE5661" s="133"/>
    </row>
    <row r="5662" spans="1:31" x14ac:dyDescent="0.25">
      <c r="A5662" s="28" t="s">
        <v>16093</v>
      </c>
      <c r="B5662" s="1"/>
      <c r="F5662" s="224"/>
      <c r="G5662" s="224"/>
      <c r="H5662" s="224"/>
      <c r="L5662" s="224"/>
      <c r="M5662" s="224"/>
      <c r="X5662" s="3" t="s">
        <v>5673</v>
      </c>
      <c r="Y5662" s="4">
        <v>9994</v>
      </c>
      <c r="AD5662" s="224"/>
      <c r="AE5662" s="133"/>
    </row>
    <row r="5663" spans="1:31" x14ac:dyDescent="0.25">
      <c r="A5663" s="28" t="s">
        <v>16094</v>
      </c>
      <c r="B5663" s="1"/>
      <c r="F5663" s="224"/>
      <c r="G5663" s="224"/>
      <c r="H5663" s="224"/>
      <c r="L5663" s="224"/>
      <c r="M5663" s="224"/>
      <c r="X5663" s="3" t="s">
        <v>5674</v>
      </c>
      <c r="Y5663" s="4">
        <v>9984</v>
      </c>
      <c r="AD5663" s="224"/>
      <c r="AE5663" s="133"/>
    </row>
    <row r="5664" spans="1:31" x14ac:dyDescent="0.25">
      <c r="A5664" s="28" t="s">
        <v>16095</v>
      </c>
      <c r="B5664" s="1"/>
      <c r="F5664" s="224"/>
      <c r="G5664" s="224"/>
      <c r="H5664" s="224"/>
      <c r="L5664" s="224"/>
      <c r="M5664" s="224"/>
      <c r="X5664" s="3" t="s">
        <v>5675</v>
      </c>
      <c r="Y5664" s="4">
        <v>9984</v>
      </c>
      <c r="AD5664" s="224"/>
      <c r="AE5664" s="133"/>
    </row>
    <row r="5665" spans="1:31" x14ac:dyDescent="0.25">
      <c r="A5665" s="28" t="s">
        <v>16096</v>
      </c>
      <c r="B5665" s="1"/>
      <c r="F5665" s="224"/>
      <c r="G5665" s="224"/>
      <c r="H5665" s="224"/>
      <c r="L5665" s="224"/>
      <c r="M5665" s="224"/>
      <c r="X5665" s="3" t="s">
        <v>5676</v>
      </c>
      <c r="Y5665" s="4">
        <v>10004</v>
      </c>
      <c r="AD5665" s="224"/>
      <c r="AE5665" s="133"/>
    </row>
    <row r="5666" spans="1:31" x14ac:dyDescent="0.25">
      <c r="A5666" s="28" t="s">
        <v>16097</v>
      </c>
      <c r="B5666" s="1"/>
      <c r="F5666" s="224"/>
      <c r="G5666" s="224"/>
      <c r="H5666" s="224"/>
      <c r="L5666" s="224"/>
      <c r="M5666" s="224"/>
      <c r="X5666" s="3" t="s">
        <v>5677</v>
      </c>
      <c r="Y5666" s="4">
        <v>10004</v>
      </c>
      <c r="AD5666" s="224"/>
      <c r="AE5666" s="133"/>
    </row>
    <row r="5667" spans="1:31" x14ac:dyDescent="0.25">
      <c r="A5667" s="28" t="s">
        <v>16098</v>
      </c>
      <c r="B5667" s="1"/>
      <c r="F5667" s="224"/>
      <c r="G5667" s="224"/>
      <c r="H5667" s="224"/>
      <c r="L5667" s="224"/>
      <c r="M5667" s="224"/>
      <c r="X5667" s="3" t="s">
        <v>5678</v>
      </c>
      <c r="Y5667" s="4">
        <v>10009</v>
      </c>
      <c r="AD5667" s="224"/>
      <c r="AE5667" s="133"/>
    </row>
    <row r="5668" spans="1:31" x14ac:dyDescent="0.25">
      <c r="A5668" s="28" t="s">
        <v>16099</v>
      </c>
      <c r="B5668" s="1"/>
      <c r="F5668" s="224"/>
      <c r="G5668" s="224"/>
      <c r="H5668" s="224"/>
      <c r="L5668" s="224"/>
      <c r="M5668" s="224"/>
      <c r="X5668" s="3" t="s">
        <v>5679</v>
      </c>
      <c r="Y5668" s="4">
        <v>9980</v>
      </c>
      <c r="AD5668" s="224"/>
      <c r="AE5668" s="133"/>
    </row>
    <row r="5669" spans="1:31" x14ac:dyDescent="0.25">
      <c r="A5669" s="28" t="s">
        <v>16100</v>
      </c>
      <c r="B5669" s="1"/>
      <c r="F5669" s="224"/>
      <c r="G5669" s="224"/>
      <c r="H5669" s="224"/>
      <c r="L5669" s="224"/>
      <c r="M5669" s="224"/>
      <c r="X5669" s="3" t="s">
        <v>5680</v>
      </c>
      <c r="Y5669" s="4">
        <v>10000</v>
      </c>
      <c r="AD5669" s="224"/>
      <c r="AE5669" s="133"/>
    </row>
    <row r="5670" spans="1:31" x14ac:dyDescent="0.25">
      <c r="A5670" s="28" t="s">
        <v>16101</v>
      </c>
      <c r="B5670" s="1"/>
      <c r="F5670" s="224"/>
      <c r="G5670" s="224"/>
      <c r="H5670" s="224"/>
      <c r="L5670" s="224"/>
      <c r="M5670" s="224"/>
      <c r="X5670" s="3" t="s">
        <v>5681</v>
      </c>
      <c r="Y5670" s="4">
        <v>9981</v>
      </c>
      <c r="AD5670" s="224"/>
      <c r="AE5670" s="133"/>
    </row>
    <row r="5671" spans="1:31" x14ac:dyDescent="0.25">
      <c r="A5671" s="28" t="s">
        <v>16102</v>
      </c>
      <c r="B5671" s="1"/>
      <c r="F5671" s="224"/>
      <c r="G5671" s="224"/>
      <c r="H5671" s="224"/>
      <c r="L5671" s="224"/>
      <c r="M5671" s="224"/>
      <c r="X5671" s="3" t="s">
        <v>5682</v>
      </c>
      <c r="Y5671" s="4">
        <v>9981</v>
      </c>
      <c r="AD5671" s="224"/>
      <c r="AE5671" s="133"/>
    </row>
    <row r="5672" spans="1:31" x14ac:dyDescent="0.25">
      <c r="A5672" s="28" t="s">
        <v>16103</v>
      </c>
      <c r="B5672" s="1"/>
      <c r="F5672" s="224"/>
      <c r="G5672" s="224"/>
      <c r="H5672" s="224"/>
      <c r="L5672" s="224"/>
      <c r="M5672" s="224"/>
      <c r="X5672" s="3" t="s">
        <v>5683</v>
      </c>
      <c r="Y5672" s="4">
        <v>9981</v>
      </c>
      <c r="AD5672" s="224"/>
      <c r="AE5672" s="133"/>
    </row>
    <row r="5673" spans="1:31" x14ac:dyDescent="0.25">
      <c r="A5673" s="28" t="s">
        <v>16104</v>
      </c>
      <c r="B5673" s="1"/>
      <c r="F5673" s="224"/>
      <c r="G5673" s="224"/>
      <c r="H5673" s="224"/>
      <c r="L5673" s="224"/>
      <c r="M5673" s="224"/>
      <c r="X5673" s="3" t="s">
        <v>5684</v>
      </c>
      <c r="Y5673" s="4">
        <v>9981</v>
      </c>
      <c r="AD5673" s="224"/>
      <c r="AE5673" s="133"/>
    </row>
    <row r="5674" spans="1:31" x14ac:dyDescent="0.25">
      <c r="A5674" s="28" t="s">
        <v>16105</v>
      </c>
      <c r="B5674" s="1"/>
      <c r="F5674" s="224"/>
      <c r="G5674" s="224"/>
      <c r="H5674" s="224"/>
      <c r="L5674" s="224"/>
      <c r="M5674" s="224"/>
      <c r="X5674" s="3" t="s">
        <v>5685</v>
      </c>
      <c r="Y5674" s="4">
        <v>9959</v>
      </c>
      <c r="AD5674" s="224"/>
      <c r="AE5674" s="133"/>
    </row>
    <row r="5675" spans="1:31" x14ac:dyDescent="0.25">
      <c r="A5675" s="28" t="s">
        <v>16106</v>
      </c>
      <c r="B5675" s="1"/>
      <c r="F5675" s="224"/>
      <c r="G5675" s="224"/>
      <c r="H5675" s="224"/>
      <c r="L5675" s="224"/>
      <c r="M5675" s="224"/>
      <c r="X5675" s="3" t="s">
        <v>5686</v>
      </c>
      <c r="Y5675" s="4">
        <v>9964</v>
      </c>
      <c r="AD5675" s="224"/>
      <c r="AE5675" s="133"/>
    </row>
    <row r="5676" spans="1:31" x14ac:dyDescent="0.25">
      <c r="A5676" s="28" t="s">
        <v>16107</v>
      </c>
      <c r="B5676" s="1"/>
      <c r="F5676" s="224"/>
      <c r="G5676" s="224"/>
      <c r="H5676" s="224"/>
      <c r="L5676" s="224"/>
      <c r="M5676" s="224"/>
      <c r="X5676" s="3" t="s">
        <v>5687</v>
      </c>
      <c r="Y5676" s="4">
        <v>9964</v>
      </c>
      <c r="AD5676" s="224"/>
      <c r="AE5676" s="133"/>
    </row>
    <row r="5677" spans="1:31" x14ac:dyDescent="0.25">
      <c r="A5677" s="28" t="s">
        <v>16108</v>
      </c>
      <c r="B5677" s="1"/>
      <c r="F5677" s="224"/>
      <c r="G5677" s="224"/>
      <c r="H5677" s="224"/>
      <c r="L5677" s="224"/>
      <c r="M5677" s="224"/>
      <c r="X5677" s="3" t="s">
        <v>5688</v>
      </c>
      <c r="Y5677" s="4">
        <v>9961</v>
      </c>
      <c r="AD5677" s="224"/>
      <c r="AE5677" s="133"/>
    </row>
    <row r="5678" spans="1:31" x14ac:dyDescent="0.25">
      <c r="A5678" s="28" t="s">
        <v>16109</v>
      </c>
      <c r="B5678" s="1"/>
      <c r="F5678" s="224"/>
      <c r="G5678" s="224"/>
      <c r="H5678" s="224"/>
      <c r="L5678" s="224"/>
      <c r="M5678" s="224"/>
      <c r="X5678" s="3" t="s">
        <v>5689</v>
      </c>
      <c r="Y5678" s="4">
        <v>9961</v>
      </c>
      <c r="AD5678" s="224"/>
      <c r="AE5678" s="133"/>
    </row>
    <row r="5679" spans="1:31" x14ac:dyDescent="0.25">
      <c r="A5679" s="28" t="s">
        <v>16110</v>
      </c>
      <c r="B5679" s="1"/>
      <c r="F5679" s="224"/>
      <c r="G5679" s="224"/>
      <c r="H5679" s="224"/>
      <c r="L5679" s="224"/>
      <c r="M5679" s="224"/>
      <c r="X5679" s="3" t="s">
        <v>5690</v>
      </c>
      <c r="Y5679" s="4">
        <v>10003</v>
      </c>
      <c r="AD5679" s="224"/>
      <c r="AE5679" s="133"/>
    </row>
    <row r="5680" spans="1:31" x14ac:dyDescent="0.25">
      <c r="A5680" s="28" t="s">
        <v>16111</v>
      </c>
      <c r="B5680" s="1"/>
      <c r="F5680" s="224"/>
      <c r="G5680" s="224"/>
      <c r="H5680" s="224"/>
      <c r="L5680" s="224"/>
      <c r="M5680" s="224"/>
      <c r="X5680" s="3" t="s">
        <v>5691</v>
      </c>
      <c r="Y5680" s="4">
        <v>10003</v>
      </c>
      <c r="AD5680" s="224"/>
      <c r="AE5680" s="133"/>
    </row>
    <row r="5681" spans="1:31" x14ac:dyDescent="0.25">
      <c r="A5681" s="28" t="s">
        <v>16112</v>
      </c>
      <c r="B5681" s="1"/>
      <c r="F5681" s="224"/>
      <c r="G5681" s="224"/>
      <c r="H5681" s="224"/>
      <c r="L5681" s="224"/>
      <c r="M5681" s="224"/>
      <c r="X5681" s="3" t="s">
        <v>5692</v>
      </c>
      <c r="Y5681" s="4">
        <v>10012</v>
      </c>
      <c r="AD5681" s="224"/>
      <c r="AE5681" s="133"/>
    </row>
    <row r="5682" spans="1:31" x14ac:dyDescent="0.25">
      <c r="A5682" s="28" t="s">
        <v>16113</v>
      </c>
      <c r="B5682" s="1"/>
      <c r="F5682" s="224"/>
      <c r="G5682" s="224"/>
      <c r="H5682" s="224"/>
      <c r="L5682" s="224"/>
      <c r="M5682" s="224"/>
      <c r="X5682" s="3" t="s">
        <v>5693</v>
      </c>
      <c r="Y5682" s="4">
        <v>10005</v>
      </c>
      <c r="AD5682" s="224"/>
      <c r="AE5682" s="133"/>
    </row>
    <row r="5683" spans="1:31" x14ac:dyDescent="0.25">
      <c r="A5683" s="28" t="s">
        <v>16114</v>
      </c>
      <c r="B5683" s="1"/>
      <c r="F5683" s="224"/>
      <c r="G5683" s="224"/>
      <c r="H5683" s="224"/>
      <c r="L5683" s="224"/>
      <c r="M5683" s="224"/>
      <c r="X5683" s="3" t="s">
        <v>5694</v>
      </c>
      <c r="Y5683" s="4">
        <v>10029</v>
      </c>
      <c r="AD5683" s="224"/>
      <c r="AE5683" s="133"/>
    </row>
    <row r="5684" spans="1:31" x14ac:dyDescent="0.25">
      <c r="A5684" s="28" t="s">
        <v>16115</v>
      </c>
      <c r="B5684" s="1"/>
      <c r="F5684" s="224"/>
      <c r="G5684" s="224"/>
      <c r="H5684" s="224"/>
      <c r="L5684" s="224"/>
      <c r="M5684" s="224"/>
      <c r="X5684" s="3" t="s">
        <v>5695</v>
      </c>
      <c r="Y5684" s="4">
        <v>10040</v>
      </c>
      <c r="AD5684" s="224"/>
      <c r="AE5684" s="133"/>
    </row>
    <row r="5685" spans="1:31" x14ac:dyDescent="0.25">
      <c r="A5685" s="28" t="s">
        <v>16116</v>
      </c>
      <c r="B5685" s="1"/>
      <c r="F5685" s="224"/>
      <c r="G5685" s="224"/>
      <c r="H5685" s="224"/>
      <c r="L5685" s="224"/>
      <c r="M5685" s="224"/>
      <c r="X5685" s="3" t="s">
        <v>5696</v>
      </c>
      <c r="Y5685" s="4">
        <v>10040</v>
      </c>
      <c r="AD5685" s="224"/>
      <c r="AE5685" s="133"/>
    </row>
    <row r="5686" spans="1:31" x14ac:dyDescent="0.25">
      <c r="A5686" s="28" t="s">
        <v>16117</v>
      </c>
      <c r="B5686" s="1"/>
      <c r="F5686" s="224"/>
      <c r="G5686" s="224"/>
      <c r="H5686" s="224"/>
      <c r="L5686" s="224"/>
      <c r="M5686" s="224"/>
      <c r="X5686" s="3" t="s">
        <v>5697</v>
      </c>
      <c r="Y5686" s="4">
        <v>10029</v>
      </c>
      <c r="AD5686" s="224"/>
      <c r="AE5686" s="133"/>
    </row>
    <row r="5687" spans="1:31" x14ac:dyDescent="0.25">
      <c r="A5687" s="28" t="s">
        <v>16118</v>
      </c>
      <c r="B5687" s="1"/>
      <c r="F5687" s="224"/>
      <c r="G5687" s="224"/>
      <c r="H5687" s="224"/>
      <c r="L5687" s="224"/>
      <c r="M5687" s="224"/>
      <c r="X5687" s="3" t="s">
        <v>5698</v>
      </c>
      <c r="Y5687" s="4">
        <v>10029</v>
      </c>
      <c r="AD5687" s="224"/>
      <c r="AE5687" s="133"/>
    </row>
    <row r="5688" spans="1:31" x14ac:dyDescent="0.25">
      <c r="A5688" s="28" t="s">
        <v>16119</v>
      </c>
      <c r="B5688" s="1"/>
      <c r="F5688" s="224"/>
      <c r="G5688" s="224"/>
      <c r="H5688" s="224"/>
      <c r="L5688" s="224"/>
      <c r="M5688" s="224"/>
      <c r="X5688" s="3" t="s">
        <v>5699</v>
      </c>
      <c r="Y5688" s="4">
        <v>10025</v>
      </c>
      <c r="AD5688" s="224"/>
      <c r="AE5688" s="133"/>
    </row>
    <row r="5689" spans="1:31" x14ac:dyDescent="0.25">
      <c r="A5689" s="28" t="s">
        <v>16120</v>
      </c>
      <c r="B5689" s="1"/>
      <c r="F5689" s="224"/>
      <c r="G5689" s="224"/>
      <c r="H5689" s="224"/>
      <c r="L5689" s="224"/>
      <c r="M5689" s="224"/>
      <c r="X5689" s="3" t="s">
        <v>5700</v>
      </c>
      <c r="Y5689" s="4">
        <v>10008</v>
      </c>
      <c r="AD5689" s="224"/>
      <c r="AE5689" s="133"/>
    </row>
    <row r="5690" spans="1:31" x14ac:dyDescent="0.25">
      <c r="A5690" s="28" t="s">
        <v>16121</v>
      </c>
      <c r="B5690" s="1"/>
      <c r="F5690" s="224"/>
      <c r="G5690" s="224"/>
      <c r="H5690" s="224"/>
      <c r="L5690" s="224"/>
      <c r="M5690" s="224"/>
      <c r="X5690" s="3" t="s">
        <v>5701</v>
      </c>
      <c r="Y5690" s="4">
        <v>10007</v>
      </c>
      <c r="AD5690" s="224"/>
      <c r="AE5690" s="133"/>
    </row>
    <row r="5691" spans="1:31" x14ac:dyDescent="0.25">
      <c r="A5691" s="28" t="s">
        <v>16122</v>
      </c>
      <c r="B5691" s="1"/>
      <c r="F5691" s="224"/>
      <c r="G5691" s="224"/>
      <c r="H5691" s="224"/>
      <c r="L5691" s="224"/>
      <c r="M5691" s="224"/>
      <c r="X5691" s="3" t="s">
        <v>5702</v>
      </c>
      <c r="Y5691" s="4">
        <v>10008</v>
      </c>
      <c r="AD5691" s="224"/>
      <c r="AE5691" s="133"/>
    </row>
    <row r="5692" spans="1:31" x14ac:dyDescent="0.25">
      <c r="A5692" s="28" t="s">
        <v>16123</v>
      </c>
      <c r="B5692" s="1"/>
      <c r="F5692" s="224"/>
      <c r="G5692" s="224"/>
      <c r="H5692" s="224"/>
      <c r="L5692" s="224"/>
      <c r="M5692" s="224"/>
      <c r="X5692" s="3" t="s">
        <v>5703</v>
      </c>
      <c r="Y5692" s="4">
        <v>10008</v>
      </c>
      <c r="AD5692" s="224"/>
      <c r="AE5692" s="133"/>
    </row>
    <row r="5693" spans="1:31" x14ac:dyDescent="0.25">
      <c r="A5693" s="28" t="s">
        <v>16124</v>
      </c>
      <c r="B5693" s="1"/>
      <c r="F5693" s="224"/>
      <c r="G5693" s="224"/>
      <c r="H5693" s="224"/>
      <c r="L5693" s="224"/>
      <c r="M5693" s="224"/>
      <c r="X5693" s="3" t="s">
        <v>5704</v>
      </c>
      <c r="Y5693" s="4">
        <v>10006</v>
      </c>
      <c r="AD5693" s="224"/>
      <c r="AE5693" s="133"/>
    </row>
    <row r="5694" spans="1:31" x14ac:dyDescent="0.25">
      <c r="A5694" s="28" t="s">
        <v>16125</v>
      </c>
      <c r="B5694" s="1"/>
      <c r="F5694" s="224"/>
      <c r="G5694" s="224"/>
      <c r="H5694" s="224"/>
      <c r="L5694" s="224"/>
      <c r="M5694" s="224"/>
      <c r="X5694" s="3" t="s">
        <v>5705</v>
      </c>
      <c r="Y5694" s="4">
        <v>10006</v>
      </c>
      <c r="AD5694" s="224"/>
      <c r="AE5694" s="133"/>
    </row>
    <row r="5695" spans="1:31" x14ac:dyDescent="0.25">
      <c r="A5695" s="28" t="s">
        <v>16126</v>
      </c>
      <c r="B5695" s="1"/>
      <c r="F5695" s="224"/>
      <c r="G5695" s="224"/>
      <c r="H5695" s="224"/>
      <c r="L5695" s="224"/>
      <c r="M5695" s="224"/>
      <c r="X5695" s="3" t="s">
        <v>5706</v>
      </c>
      <c r="Y5695" s="4">
        <v>9995</v>
      </c>
      <c r="AD5695" s="224"/>
      <c r="AE5695" s="133"/>
    </row>
    <row r="5696" spans="1:31" x14ac:dyDescent="0.25">
      <c r="A5696" s="28" t="s">
        <v>16127</v>
      </c>
      <c r="B5696" s="1"/>
      <c r="F5696" s="224"/>
      <c r="G5696" s="224"/>
      <c r="H5696" s="224"/>
      <c r="L5696" s="224"/>
      <c r="M5696" s="224"/>
      <c r="X5696" s="3" t="s">
        <v>5707</v>
      </c>
      <c r="Y5696" s="4">
        <v>10005</v>
      </c>
      <c r="AD5696" s="224"/>
      <c r="AE5696" s="133"/>
    </row>
    <row r="5697" spans="1:31" x14ac:dyDescent="0.25">
      <c r="A5697" s="28" t="s">
        <v>16128</v>
      </c>
      <c r="B5697" s="1"/>
      <c r="F5697" s="224"/>
      <c r="G5697" s="224"/>
      <c r="H5697" s="224"/>
      <c r="L5697" s="224"/>
      <c r="M5697" s="224"/>
      <c r="X5697" s="3" t="s">
        <v>5708</v>
      </c>
      <c r="Y5697" s="4">
        <v>10001</v>
      </c>
      <c r="AD5697" s="224"/>
      <c r="AE5697" s="133"/>
    </row>
    <row r="5698" spans="1:31" x14ac:dyDescent="0.25">
      <c r="A5698" s="28" t="s">
        <v>16129</v>
      </c>
      <c r="B5698" s="1"/>
      <c r="F5698" s="224"/>
      <c r="G5698" s="224"/>
      <c r="H5698" s="224"/>
      <c r="L5698" s="224"/>
      <c r="M5698" s="224"/>
      <c r="X5698" s="3" t="s">
        <v>5709</v>
      </c>
      <c r="Y5698" s="4">
        <v>10011</v>
      </c>
      <c r="AD5698" s="224"/>
      <c r="AE5698" s="133"/>
    </row>
    <row r="5699" spans="1:31" x14ac:dyDescent="0.25">
      <c r="A5699" s="28" t="s">
        <v>16130</v>
      </c>
      <c r="B5699" s="1"/>
      <c r="F5699" s="224"/>
      <c r="G5699" s="224"/>
      <c r="H5699" s="224"/>
      <c r="L5699" s="224"/>
      <c r="M5699" s="224"/>
      <c r="X5699" s="3" t="s">
        <v>5710</v>
      </c>
      <c r="Y5699" s="4">
        <v>10011</v>
      </c>
      <c r="AD5699" s="224"/>
      <c r="AE5699" s="133"/>
    </row>
    <row r="5700" spans="1:31" x14ac:dyDescent="0.25">
      <c r="A5700" s="28" t="s">
        <v>16131</v>
      </c>
      <c r="B5700" s="1"/>
      <c r="F5700" s="224"/>
      <c r="G5700" s="224"/>
      <c r="H5700" s="224"/>
      <c r="L5700" s="224"/>
      <c r="M5700" s="224"/>
      <c r="X5700" s="3" t="s">
        <v>5711</v>
      </c>
      <c r="Y5700" s="4">
        <v>10018</v>
      </c>
      <c r="AD5700" s="224"/>
      <c r="AE5700" s="133"/>
    </row>
    <row r="5701" spans="1:31" x14ac:dyDescent="0.25">
      <c r="A5701" s="28" t="s">
        <v>16132</v>
      </c>
      <c r="B5701" s="1"/>
      <c r="F5701" s="224"/>
      <c r="G5701" s="224"/>
      <c r="H5701" s="224"/>
      <c r="L5701" s="224"/>
      <c r="M5701" s="224"/>
      <c r="X5701" s="3" t="s">
        <v>5712</v>
      </c>
      <c r="Y5701" s="4">
        <v>10018</v>
      </c>
      <c r="AD5701" s="224"/>
      <c r="AE5701" s="133"/>
    </row>
    <row r="5702" spans="1:31" x14ac:dyDescent="0.25">
      <c r="A5702" s="28" t="s">
        <v>16133</v>
      </c>
      <c r="B5702" s="1"/>
      <c r="F5702" s="224"/>
      <c r="G5702" s="224"/>
      <c r="H5702" s="224"/>
      <c r="L5702" s="224"/>
      <c r="M5702" s="224"/>
      <c r="X5702" s="3" t="s">
        <v>5713</v>
      </c>
      <c r="Y5702" s="4">
        <v>10030</v>
      </c>
      <c r="AD5702" s="224"/>
      <c r="AE5702" s="133"/>
    </row>
    <row r="5703" spans="1:31" x14ac:dyDescent="0.25">
      <c r="A5703" s="28" t="s">
        <v>16134</v>
      </c>
      <c r="B5703" s="1"/>
      <c r="F5703" s="224"/>
      <c r="G5703" s="224"/>
      <c r="H5703" s="224"/>
      <c r="L5703" s="224"/>
      <c r="M5703" s="224"/>
      <c r="X5703" s="3" t="s">
        <v>5714</v>
      </c>
      <c r="Y5703" s="4">
        <v>10031</v>
      </c>
      <c r="AD5703" s="224"/>
      <c r="AE5703" s="133"/>
    </row>
    <row r="5704" spans="1:31" x14ac:dyDescent="0.25">
      <c r="A5704" s="28" t="s">
        <v>16135</v>
      </c>
      <c r="B5704" s="1"/>
      <c r="F5704" s="224"/>
      <c r="G5704" s="224"/>
      <c r="H5704" s="224"/>
      <c r="L5704" s="224"/>
      <c r="M5704" s="224"/>
      <c r="X5704" s="3" t="s">
        <v>5715</v>
      </c>
      <c r="Y5704" s="4">
        <v>10022</v>
      </c>
      <c r="AD5704" s="224"/>
      <c r="AE5704" s="133"/>
    </row>
    <row r="5705" spans="1:31" x14ac:dyDescent="0.25">
      <c r="A5705" s="28" t="s">
        <v>16136</v>
      </c>
      <c r="B5705" s="1"/>
      <c r="F5705" s="224"/>
      <c r="G5705" s="224"/>
      <c r="H5705" s="224"/>
      <c r="L5705" s="224"/>
      <c r="M5705" s="224"/>
      <c r="X5705" s="3" t="s">
        <v>5716</v>
      </c>
      <c r="Y5705" s="4">
        <v>10022</v>
      </c>
      <c r="AD5705" s="224"/>
      <c r="AE5705" s="133"/>
    </row>
    <row r="5706" spans="1:31" x14ac:dyDescent="0.25">
      <c r="A5706" s="28" t="s">
        <v>16137</v>
      </c>
      <c r="B5706" s="1"/>
      <c r="F5706" s="224"/>
      <c r="G5706" s="224"/>
      <c r="H5706" s="224"/>
      <c r="L5706" s="224"/>
      <c r="M5706" s="224"/>
      <c r="X5706" s="3" t="s">
        <v>5717</v>
      </c>
      <c r="Y5706" s="4">
        <v>10022</v>
      </c>
      <c r="AD5706" s="224"/>
      <c r="AE5706" s="133"/>
    </row>
    <row r="5707" spans="1:31" x14ac:dyDescent="0.25">
      <c r="A5707" s="28" t="s">
        <v>16138</v>
      </c>
      <c r="B5707" s="1"/>
      <c r="F5707" s="224"/>
      <c r="G5707" s="224"/>
      <c r="H5707" s="224"/>
      <c r="L5707" s="224"/>
      <c r="M5707" s="224"/>
      <c r="X5707" s="3" t="s">
        <v>5718</v>
      </c>
      <c r="Y5707" s="4">
        <v>10022</v>
      </c>
      <c r="AD5707" s="224"/>
      <c r="AE5707" s="133"/>
    </row>
    <row r="5708" spans="1:31" x14ac:dyDescent="0.25">
      <c r="A5708" s="28" t="s">
        <v>16139</v>
      </c>
      <c r="B5708" s="1"/>
      <c r="F5708" s="224"/>
      <c r="G5708" s="224"/>
      <c r="H5708" s="224"/>
      <c r="L5708" s="224"/>
      <c r="M5708" s="224"/>
      <c r="X5708" s="3" t="s">
        <v>5719</v>
      </c>
      <c r="Y5708" s="4">
        <v>10034</v>
      </c>
      <c r="AD5708" s="224"/>
      <c r="AE5708" s="133"/>
    </row>
    <row r="5709" spans="1:31" x14ac:dyDescent="0.25">
      <c r="A5709" s="28" t="s">
        <v>16140</v>
      </c>
      <c r="B5709" s="1"/>
      <c r="F5709" s="224"/>
      <c r="G5709" s="224"/>
      <c r="H5709" s="224"/>
      <c r="L5709" s="224"/>
      <c r="M5709" s="224"/>
      <c r="X5709" s="3" t="s">
        <v>5720</v>
      </c>
      <c r="Y5709" s="4">
        <v>10034</v>
      </c>
      <c r="AD5709" s="224"/>
      <c r="AE5709" s="133"/>
    </row>
    <row r="5710" spans="1:31" x14ac:dyDescent="0.25">
      <c r="A5710" s="28" t="s">
        <v>16141</v>
      </c>
      <c r="B5710" s="1"/>
      <c r="F5710" s="224"/>
      <c r="G5710" s="224"/>
      <c r="H5710" s="224"/>
      <c r="L5710" s="224"/>
      <c r="M5710" s="224"/>
      <c r="X5710" s="3" t="s">
        <v>5721</v>
      </c>
      <c r="Y5710" s="4">
        <v>10041</v>
      </c>
      <c r="AD5710" s="224"/>
      <c r="AE5710" s="133"/>
    </row>
    <row r="5711" spans="1:31" x14ac:dyDescent="0.25">
      <c r="A5711" s="28" t="s">
        <v>16142</v>
      </c>
      <c r="B5711" s="1"/>
      <c r="F5711" s="224"/>
      <c r="G5711" s="224"/>
      <c r="H5711" s="224"/>
      <c r="L5711" s="224"/>
      <c r="M5711" s="224"/>
      <c r="X5711" s="3" t="s">
        <v>5722</v>
      </c>
      <c r="Y5711" s="4">
        <v>10031</v>
      </c>
      <c r="AD5711" s="224"/>
      <c r="AE5711" s="133"/>
    </row>
    <row r="5712" spans="1:31" x14ac:dyDescent="0.25">
      <c r="A5712" s="28" t="s">
        <v>16143</v>
      </c>
      <c r="B5712" s="1"/>
      <c r="F5712" s="224"/>
      <c r="G5712" s="224"/>
      <c r="H5712" s="224"/>
      <c r="L5712" s="224"/>
      <c r="M5712" s="224"/>
      <c r="X5712" s="3" t="s">
        <v>5723</v>
      </c>
      <c r="Y5712" s="4">
        <v>10037</v>
      </c>
      <c r="AD5712" s="224"/>
      <c r="AE5712" s="133"/>
    </row>
    <row r="5713" spans="1:31" x14ac:dyDescent="0.25">
      <c r="A5713" s="28" t="s">
        <v>16144</v>
      </c>
      <c r="B5713" s="1"/>
      <c r="F5713" s="224"/>
      <c r="G5713" s="224"/>
      <c r="H5713" s="224"/>
      <c r="L5713" s="224"/>
      <c r="M5713" s="224"/>
      <c r="X5713" s="3" t="s">
        <v>5724</v>
      </c>
      <c r="Y5713" s="4">
        <v>10037</v>
      </c>
      <c r="AD5713" s="224"/>
      <c r="AE5713" s="133"/>
    </row>
    <row r="5714" spans="1:31" x14ac:dyDescent="0.25">
      <c r="A5714" s="28" t="s">
        <v>16145</v>
      </c>
      <c r="B5714" s="1"/>
      <c r="F5714" s="224"/>
      <c r="G5714" s="224"/>
      <c r="H5714" s="224"/>
      <c r="L5714" s="224"/>
      <c r="M5714" s="224"/>
      <c r="X5714" s="3" t="s">
        <v>5725</v>
      </c>
      <c r="Y5714" s="4">
        <v>10038</v>
      </c>
      <c r="AD5714" s="224"/>
      <c r="AE5714" s="133"/>
    </row>
    <row r="5715" spans="1:31" x14ac:dyDescent="0.25">
      <c r="A5715" s="28" t="s">
        <v>16146</v>
      </c>
      <c r="B5715" s="1"/>
      <c r="F5715" s="224"/>
      <c r="G5715" s="224"/>
      <c r="H5715" s="224"/>
      <c r="L5715" s="224"/>
      <c r="M5715" s="224"/>
      <c r="X5715" s="3" t="s">
        <v>5726</v>
      </c>
      <c r="Y5715" s="4">
        <v>10038</v>
      </c>
      <c r="AD5715" s="224"/>
      <c r="AE5715" s="133"/>
    </row>
    <row r="5716" spans="1:31" x14ac:dyDescent="0.25">
      <c r="A5716" s="28" t="s">
        <v>16147</v>
      </c>
      <c r="B5716" s="1"/>
      <c r="F5716" s="224"/>
      <c r="G5716" s="224"/>
      <c r="H5716" s="224"/>
      <c r="L5716" s="224"/>
      <c r="M5716" s="224"/>
      <c r="X5716" s="3" t="s">
        <v>5727</v>
      </c>
      <c r="Y5716" s="4">
        <v>10034</v>
      </c>
      <c r="AD5716" s="224"/>
      <c r="AE5716" s="133"/>
    </row>
    <row r="5717" spans="1:31" x14ac:dyDescent="0.25">
      <c r="A5717" s="28" t="s">
        <v>16148</v>
      </c>
      <c r="B5717" s="1"/>
      <c r="F5717" s="224"/>
      <c r="G5717" s="224"/>
      <c r="H5717" s="224"/>
      <c r="L5717" s="224"/>
      <c r="M5717" s="224"/>
      <c r="X5717" s="3" t="s">
        <v>5728</v>
      </c>
      <c r="Y5717" s="4">
        <v>10042</v>
      </c>
      <c r="AD5717" s="224"/>
      <c r="AE5717" s="133"/>
    </row>
    <row r="5718" spans="1:31" x14ac:dyDescent="0.25">
      <c r="A5718" s="28" t="s">
        <v>16149</v>
      </c>
      <c r="B5718" s="1"/>
      <c r="F5718" s="224"/>
      <c r="G5718" s="224"/>
      <c r="H5718" s="224"/>
      <c r="L5718" s="224"/>
      <c r="M5718" s="224"/>
      <c r="X5718" s="3" t="s">
        <v>5729</v>
      </c>
      <c r="Y5718" s="4">
        <v>10052</v>
      </c>
      <c r="AD5718" s="224"/>
      <c r="AE5718" s="133"/>
    </row>
    <row r="5719" spans="1:31" x14ac:dyDescent="0.25">
      <c r="A5719" s="28" t="s">
        <v>16150</v>
      </c>
      <c r="B5719" s="1"/>
      <c r="F5719" s="224"/>
      <c r="G5719" s="224"/>
      <c r="H5719" s="224"/>
      <c r="L5719" s="224"/>
      <c r="M5719" s="224"/>
      <c r="X5719" s="3" t="s">
        <v>5730</v>
      </c>
      <c r="Y5719" s="4">
        <v>10038</v>
      </c>
      <c r="AD5719" s="224"/>
      <c r="AE5719" s="133"/>
    </row>
    <row r="5720" spans="1:31" x14ac:dyDescent="0.25">
      <c r="A5720" s="28" t="s">
        <v>16151</v>
      </c>
      <c r="B5720" s="1"/>
      <c r="F5720" s="224"/>
      <c r="G5720" s="224"/>
      <c r="H5720" s="224"/>
      <c r="L5720" s="224"/>
      <c r="M5720" s="224"/>
      <c r="X5720" s="3" t="s">
        <v>5731</v>
      </c>
      <c r="Y5720" s="4">
        <v>10038</v>
      </c>
      <c r="AD5720" s="224"/>
      <c r="AE5720" s="133"/>
    </row>
    <row r="5721" spans="1:31" x14ac:dyDescent="0.25">
      <c r="A5721" s="28" t="s">
        <v>16152</v>
      </c>
      <c r="B5721" s="1"/>
      <c r="F5721" s="224"/>
      <c r="G5721" s="224"/>
      <c r="H5721" s="224"/>
      <c r="L5721" s="224"/>
      <c r="M5721" s="224"/>
      <c r="X5721" s="3" t="s">
        <v>5732</v>
      </c>
      <c r="Y5721" s="4">
        <v>9988</v>
      </c>
      <c r="AD5721" s="224"/>
      <c r="AE5721" s="133"/>
    </row>
    <row r="5722" spans="1:31" x14ac:dyDescent="0.25">
      <c r="A5722" s="28" t="s">
        <v>16153</v>
      </c>
      <c r="B5722" s="1"/>
      <c r="F5722" s="224"/>
      <c r="G5722" s="224"/>
      <c r="H5722" s="224"/>
      <c r="L5722" s="224"/>
      <c r="M5722" s="224"/>
      <c r="X5722" s="3" t="s">
        <v>5733</v>
      </c>
      <c r="Y5722" s="4">
        <v>9988</v>
      </c>
      <c r="AD5722" s="224"/>
      <c r="AE5722" s="133"/>
    </row>
    <row r="5723" spans="1:31" x14ac:dyDescent="0.25">
      <c r="A5723" s="28" t="s">
        <v>16154</v>
      </c>
      <c r="B5723" s="1"/>
      <c r="F5723" s="224"/>
      <c r="G5723" s="224"/>
      <c r="H5723" s="224"/>
      <c r="L5723" s="224"/>
      <c r="M5723" s="224"/>
      <c r="X5723" s="3" t="s">
        <v>5734</v>
      </c>
      <c r="Y5723" s="4">
        <v>9984</v>
      </c>
      <c r="AD5723" s="224"/>
      <c r="AE5723" s="133"/>
    </row>
    <row r="5724" spans="1:31" x14ac:dyDescent="0.25">
      <c r="A5724" s="28" t="s">
        <v>16155</v>
      </c>
      <c r="B5724" s="1"/>
      <c r="F5724" s="224"/>
      <c r="G5724" s="224"/>
      <c r="H5724" s="224"/>
      <c r="L5724" s="224"/>
      <c r="M5724" s="224"/>
      <c r="X5724" s="3" t="s">
        <v>5735</v>
      </c>
      <c r="Y5724" s="4">
        <v>10021</v>
      </c>
      <c r="AD5724" s="224"/>
      <c r="AE5724" s="133"/>
    </row>
    <row r="5725" spans="1:31" x14ac:dyDescent="0.25">
      <c r="A5725" s="28" t="s">
        <v>16156</v>
      </c>
      <c r="B5725" s="1"/>
      <c r="F5725" s="224"/>
      <c r="G5725" s="224"/>
      <c r="H5725" s="224"/>
      <c r="L5725" s="224"/>
      <c r="M5725" s="224"/>
      <c r="X5725" s="3" t="s">
        <v>5736</v>
      </c>
      <c r="Y5725" s="4">
        <v>10000</v>
      </c>
      <c r="AD5725" s="224"/>
      <c r="AE5725" s="133"/>
    </row>
    <row r="5726" spans="1:31" x14ac:dyDescent="0.25">
      <c r="A5726" s="28" t="s">
        <v>16157</v>
      </c>
      <c r="B5726" s="1"/>
      <c r="F5726" s="224"/>
      <c r="G5726" s="224"/>
      <c r="H5726" s="224"/>
      <c r="L5726" s="224"/>
      <c r="M5726" s="224"/>
      <c r="X5726" s="3" t="s">
        <v>5737</v>
      </c>
      <c r="Y5726" s="4">
        <v>10000</v>
      </c>
      <c r="AD5726" s="224"/>
      <c r="AE5726" s="133"/>
    </row>
    <row r="5727" spans="1:31" x14ac:dyDescent="0.25">
      <c r="A5727" s="28" t="s">
        <v>16158</v>
      </c>
      <c r="B5727" s="1"/>
      <c r="F5727" s="224"/>
      <c r="G5727" s="224"/>
      <c r="H5727" s="224"/>
      <c r="L5727" s="224"/>
      <c r="M5727" s="224"/>
      <c r="X5727" s="3" t="s">
        <v>5738</v>
      </c>
      <c r="Y5727" s="4">
        <v>10000</v>
      </c>
      <c r="AD5727" s="224"/>
      <c r="AE5727" s="133"/>
    </row>
    <row r="5728" spans="1:31" x14ac:dyDescent="0.25">
      <c r="A5728" s="28" t="s">
        <v>16159</v>
      </c>
      <c r="B5728" s="1"/>
      <c r="F5728" s="224"/>
      <c r="G5728" s="224"/>
      <c r="H5728" s="224"/>
      <c r="L5728" s="224"/>
      <c r="M5728" s="224"/>
      <c r="X5728" s="3" t="s">
        <v>5739</v>
      </c>
      <c r="Y5728" s="4">
        <v>10002</v>
      </c>
      <c r="AD5728" s="224"/>
      <c r="AE5728" s="133"/>
    </row>
    <row r="5729" spans="1:31" x14ac:dyDescent="0.25">
      <c r="A5729" s="28" t="s">
        <v>16160</v>
      </c>
      <c r="B5729" s="1"/>
      <c r="F5729" s="224"/>
      <c r="G5729" s="224"/>
      <c r="H5729" s="224"/>
      <c r="L5729" s="224"/>
      <c r="M5729" s="224"/>
      <c r="X5729" s="3" t="s">
        <v>5740</v>
      </c>
      <c r="Y5729" s="4">
        <v>10002</v>
      </c>
      <c r="AD5729" s="224"/>
      <c r="AE5729" s="133"/>
    </row>
    <row r="5730" spans="1:31" x14ac:dyDescent="0.25">
      <c r="A5730" s="28" t="s">
        <v>16161</v>
      </c>
      <c r="B5730" s="1"/>
      <c r="F5730" s="224"/>
      <c r="G5730" s="224"/>
      <c r="H5730" s="224"/>
      <c r="L5730" s="224"/>
      <c r="M5730" s="224"/>
      <c r="X5730" s="3" t="s">
        <v>5741</v>
      </c>
      <c r="Y5730" s="4">
        <v>9978</v>
      </c>
      <c r="AD5730" s="224"/>
      <c r="AE5730" s="133"/>
    </row>
    <row r="5731" spans="1:31" x14ac:dyDescent="0.25">
      <c r="A5731" s="28" t="s">
        <v>16162</v>
      </c>
      <c r="B5731" s="1"/>
      <c r="F5731" s="224"/>
      <c r="G5731" s="224"/>
      <c r="H5731" s="224"/>
      <c r="L5731" s="224"/>
      <c r="M5731" s="224"/>
      <c r="X5731" s="3" t="s">
        <v>5742</v>
      </c>
      <c r="Y5731" s="4">
        <v>9990</v>
      </c>
      <c r="AD5731" s="224"/>
      <c r="AE5731" s="133"/>
    </row>
    <row r="5732" spans="1:31" x14ac:dyDescent="0.25">
      <c r="A5732" s="28" t="s">
        <v>16163</v>
      </c>
      <c r="B5732" s="1"/>
      <c r="F5732" s="224"/>
      <c r="G5732" s="224"/>
      <c r="H5732" s="224"/>
      <c r="L5732" s="224"/>
      <c r="M5732" s="224"/>
      <c r="X5732" s="3" t="s">
        <v>5743</v>
      </c>
      <c r="Y5732" s="4">
        <v>10000</v>
      </c>
      <c r="AD5732" s="224"/>
      <c r="AE5732" s="133"/>
    </row>
    <row r="5733" spans="1:31" x14ac:dyDescent="0.25">
      <c r="A5733" s="28" t="s">
        <v>16164</v>
      </c>
      <c r="B5733" s="1"/>
      <c r="F5733" s="224"/>
      <c r="G5733" s="224"/>
      <c r="H5733" s="224"/>
      <c r="L5733" s="224"/>
      <c r="M5733" s="224"/>
      <c r="X5733" s="3" t="s">
        <v>5744</v>
      </c>
      <c r="Y5733" s="4">
        <v>9964</v>
      </c>
      <c r="AD5733" s="224"/>
      <c r="AE5733" s="133"/>
    </row>
    <row r="5734" spans="1:31" x14ac:dyDescent="0.25">
      <c r="A5734" s="28" t="s">
        <v>16165</v>
      </c>
      <c r="B5734" s="1"/>
      <c r="F5734" s="224"/>
      <c r="G5734" s="224"/>
      <c r="H5734" s="224"/>
      <c r="L5734" s="224"/>
      <c r="M5734" s="224"/>
      <c r="X5734" s="3" t="s">
        <v>5745</v>
      </c>
      <c r="Y5734" s="4">
        <v>9964</v>
      </c>
      <c r="AD5734" s="224"/>
      <c r="AE5734" s="133"/>
    </row>
    <row r="5735" spans="1:31" x14ac:dyDescent="0.25">
      <c r="A5735" s="28" t="s">
        <v>16166</v>
      </c>
      <c r="B5735" s="1"/>
      <c r="F5735" s="224"/>
      <c r="G5735" s="224"/>
      <c r="H5735" s="224"/>
      <c r="L5735" s="224"/>
      <c r="M5735" s="224"/>
      <c r="X5735" s="3" t="s">
        <v>5746</v>
      </c>
      <c r="Y5735" s="4">
        <v>9901</v>
      </c>
      <c r="AD5735" s="224"/>
      <c r="AE5735" s="133"/>
    </row>
    <row r="5736" spans="1:31" x14ac:dyDescent="0.25">
      <c r="A5736" s="28" t="s">
        <v>16167</v>
      </c>
      <c r="B5736" s="1"/>
      <c r="F5736" s="224"/>
      <c r="G5736" s="224"/>
      <c r="H5736" s="224"/>
      <c r="L5736" s="224"/>
      <c r="M5736" s="224"/>
      <c r="X5736" s="3" t="s">
        <v>5747</v>
      </c>
      <c r="Y5736" s="4">
        <v>9901</v>
      </c>
      <c r="AD5736" s="224"/>
      <c r="AE5736" s="133"/>
    </row>
    <row r="5737" spans="1:31" x14ac:dyDescent="0.25">
      <c r="A5737" s="28" t="s">
        <v>16168</v>
      </c>
      <c r="B5737" s="1"/>
      <c r="F5737" s="224"/>
      <c r="G5737" s="224"/>
      <c r="H5737" s="224"/>
      <c r="L5737" s="224"/>
      <c r="M5737" s="224"/>
      <c r="X5737" s="3" t="s">
        <v>5748</v>
      </c>
      <c r="Y5737" s="4">
        <v>9899</v>
      </c>
      <c r="AD5737" s="224"/>
      <c r="AE5737" s="133"/>
    </row>
    <row r="5738" spans="1:31" x14ac:dyDescent="0.25">
      <c r="A5738" s="28" t="s">
        <v>16169</v>
      </c>
      <c r="B5738" s="1"/>
      <c r="F5738" s="224"/>
      <c r="G5738" s="224"/>
      <c r="H5738" s="224"/>
      <c r="L5738" s="224"/>
      <c r="M5738" s="224"/>
      <c r="X5738" s="3" t="s">
        <v>5749</v>
      </c>
      <c r="Y5738" s="4">
        <v>9901</v>
      </c>
      <c r="AD5738" s="224"/>
      <c r="AE5738" s="133"/>
    </row>
    <row r="5739" spans="1:31" x14ac:dyDescent="0.25">
      <c r="A5739" s="28" t="s">
        <v>16170</v>
      </c>
      <c r="B5739" s="1"/>
      <c r="F5739" s="224"/>
      <c r="G5739" s="224"/>
      <c r="H5739" s="224"/>
      <c r="L5739" s="224"/>
      <c r="M5739" s="224"/>
      <c r="X5739" s="3" t="s">
        <v>5750</v>
      </c>
      <c r="Y5739" s="4">
        <v>9866</v>
      </c>
      <c r="AD5739" s="224"/>
      <c r="AE5739" s="133"/>
    </row>
    <row r="5740" spans="1:31" x14ac:dyDescent="0.25">
      <c r="A5740" s="28" t="s">
        <v>16171</v>
      </c>
      <c r="B5740" s="1"/>
      <c r="F5740" s="224"/>
      <c r="G5740" s="224"/>
      <c r="H5740" s="224"/>
      <c r="L5740" s="224"/>
      <c r="M5740" s="224"/>
      <c r="X5740" s="3" t="s">
        <v>5751</v>
      </c>
      <c r="Y5740" s="4">
        <v>9834</v>
      </c>
      <c r="AD5740" s="224"/>
      <c r="AE5740" s="133"/>
    </row>
    <row r="5741" spans="1:31" x14ac:dyDescent="0.25">
      <c r="A5741" s="28" t="s">
        <v>16172</v>
      </c>
      <c r="B5741" s="1"/>
      <c r="F5741" s="224"/>
      <c r="G5741" s="224"/>
      <c r="H5741" s="224"/>
      <c r="L5741" s="224"/>
      <c r="M5741" s="224"/>
      <c r="X5741" s="3" t="s">
        <v>5752</v>
      </c>
      <c r="Y5741" s="4">
        <v>9834</v>
      </c>
      <c r="AD5741" s="224"/>
      <c r="AE5741" s="133"/>
    </row>
    <row r="5742" spans="1:31" x14ac:dyDescent="0.25">
      <c r="A5742" s="28" t="s">
        <v>16173</v>
      </c>
      <c r="B5742" s="1"/>
      <c r="F5742" s="224"/>
      <c r="G5742" s="224"/>
      <c r="H5742" s="224"/>
      <c r="L5742" s="224"/>
      <c r="M5742" s="224"/>
      <c r="X5742" s="3" t="s">
        <v>5753</v>
      </c>
      <c r="Y5742" s="4">
        <v>9834</v>
      </c>
      <c r="AD5742" s="224"/>
      <c r="AE5742" s="133"/>
    </row>
    <row r="5743" spans="1:31" x14ac:dyDescent="0.25">
      <c r="A5743" s="28" t="s">
        <v>16174</v>
      </c>
      <c r="B5743" s="1"/>
      <c r="F5743" s="224"/>
      <c r="G5743" s="224"/>
      <c r="H5743" s="224"/>
      <c r="L5743" s="224"/>
      <c r="M5743" s="224"/>
      <c r="X5743" s="3" t="s">
        <v>5754</v>
      </c>
      <c r="Y5743" s="4">
        <v>9834</v>
      </c>
      <c r="AD5743" s="224"/>
      <c r="AE5743" s="133"/>
    </row>
    <row r="5744" spans="1:31" x14ac:dyDescent="0.25">
      <c r="A5744" s="28" t="s">
        <v>16175</v>
      </c>
      <c r="B5744" s="1"/>
      <c r="F5744" s="224"/>
      <c r="G5744" s="224"/>
      <c r="H5744" s="224"/>
      <c r="L5744" s="224"/>
      <c r="M5744" s="224"/>
      <c r="X5744" s="3" t="s">
        <v>5755</v>
      </c>
      <c r="Y5744" s="4">
        <v>9834</v>
      </c>
      <c r="AD5744" s="224"/>
      <c r="AE5744" s="133"/>
    </row>
    <row r="5745" spans="1:31" x14ac:dyDescent="0.25">
      <c r="A5745" s="28" t="s">
        <v>16176</v>
      </c>
      <c r="B5745" s="1"/>
      <c r="F5745" s="224"/>
      <c r="G5745" s="224"/>
      <c r="H5745" s="224"/>
      <c r="L5745" s="224"/>
      <c r="M5745" s="224"/>
      <c r="X5745" s="3" t="s">
        <v>5756</v>
      </c>
      <c r="Y5745" s="4">
        <v>9834</v>
      </c>
      <c r="AD5745" s="224"/>
      <c r="AE5745" s="133"/>
    </row>
    <row r="5746" spans="1:31" x14ac:dyDescent="0.25">
      <c r="A5746" s="28" t="s">
        <v>16177</v>
      </c>
      <c r="B5746" s="1"/>
      <c r="F5746" s="224"/>
      <c r="G5746" s="224"/>
      <c r="H5746" s="224"/>
      <c r="L5746" s="224"/>
      <c r="M5746" s="224"/>
      <c r="X5746" s="3" t="s">
        <v>5757</v>
      </c>
      <c r="Y5746" s="4">
        <v>9834</v>
      </c>
      <c r="AD5746" s="224"/>
      <c r="AE5746" s="133"/>
    </row>
    <row r="5747" spans="1:31" x14ac:dyDescent="0.25">
      <c r="A5747" s="28" t="s">
        <v>16178</v>
      </c>
      <c r="B5747" s="1"/>
      <c r="F5747" s="224"/>
      <c r="G5747" s="224"/>
      <c r="H5747" s="224"/>
      <c r="L5747" s="224"/>
      <c r="M5747" s="224"/>
      <c r="X5747" s="3" t="s">
        <v>5758</v>
      </c>
      <c r="Y5747" s="4">
        <v>9998</v>
      </c>
      <c r="AD5747" s="224"/>
      <c r="AE5747" s="133"/>
    </row>
    <row r="5748" spans="1:31" x14ac:dyDescent="0.25">
      <c r="A5748" s="28" t="s">
        <v>16179</v>
      </c>
      <c r="B5748" s="1"/>
      <c r="F5748" s="224"/>
      <c r="G5748" s="224"/>
      <c r="H5748" s="224"/>
      <c r="L5748" s="224"/>
      <c r="M5748" s="224"/>
      <c r="X5748" s="3" t="s">
        <v>5759</v>
      </c>
      <c r="Y5748" s="4">
        <v>9998</v>
      </c>
      <c r="AD5748" s="224"/>
      <c r="AE5748" s="133"/>
    </row>
    <row r="5749" spans="1:31" x14ac:dyDescent="0.25">
      <c r="A5749" s="28" t="s">
        <v>16180</v>
      </c>
      <c r="B5749" s="1"/>
      <c r="F5749" s="224"/>
      <c r="G5749" s="224"/>
      <c r="H5749" s="224"/>
      <c r="L5749" s="224"/>
      <c r="M5749" s="224"/>
      <c r="X5749" s="3" t="s">
        <v>5760</v>
      </c>
      <c r="Y5749" s="4">
        <v>9974</v>
      </c>
      <c r="AD5749" s="224"/>
      <c r="AE5749" s="133"/>
    </row>
    <row r="5750" spans="1:31" x14ac:dyDescent="0.25">
      <c r="A5750" s="28" t="s">
        <v>16181</v>
      </c>
      <c r="B5750" s="1"/>
      <c r="F5750" s="224"/>
      <c r="G5750" s="224"/>
      <c r="H5750" s="224"/>
      <c r="L5750" s="224"/>
      <c r="M5750" s="224"/>
      <c r="X5750" s="3" t="s">
        <v>5761</v>
      </c>
      <c r="Y5750" s="4">
        <v>9974</v>
      </c>
      <c r="AD5750" s="224"/>
      <c r="AE5750" s="133"/>
    </row>
    <row r="5751" spans="1:31" x14ac:dyDescent="0.25">
      <c r="A5751" s="28" t="s">
        <v>16182</v>
      </c>
      <c r="B5751" s="1"/>
      <c r="F5751" s="224"/>
      <c r="G5751" s="224"/>
      <c r="H5751" s="224"/>
      <c r="L5751" s="224"/>
      <c r="M5751" s="224"/>
      <c r="X5751" s="3" t="s">
        <v>5762</v>
      </c>
      <c r="Y5751" s="4">
        <v>9968</v>
      </c>
      <c r="AD5751" s="224"/>
      <c r="AE5751" s="133"/>
    </row>
    <row r="5752" spans="1:31" x14ac:dyDescent="0.25">
      <c r="A5752" s="28" t="s">
        <v>16183</v>
      </c>
      <c r="B5752" s="1"/>
      <c r="F5752" s="224"/>
      <c r="G5752" s="224"/>
      <c r="H5752" s="224"/>
      <c r="L5752" s="224"/>
      <c r="M5752" s="224"/>
      <c r="X5752" s="3" t="s">
        <v>5763</v>
      </c>
      <c r="Y5752" s="4">
        <v>9960</v>
      </c>
      <c r="AD5752" s="224"/>
      <c r="AE5752" s="133"/>
    </row>
    <row r="5753" spans="1:31" x14ac:dyDescent="0.25">
      <c r="A5753" s="28" t="s">
        <v>16184</v>
      </c>
      <c r="B5753" s="1"/>
      <c r="F5753" s="224"/>
      <c r="G5753" s="224"/>
      <c r="H5753" s="224"/>
      <c r="L5753" s="224"/>
      <c r="M5753" s="224"/>
      <c r="X5753" s="3" t="s">
        <v>5764</v>
      </c>
      <c r="Y5753" s="4">
        <v>10012</v>
      </c>
      <c r="AD5753" s="224"/>
      <c r="AE5753" s="133"/>
    </row>
    <row r="5754" spans="1:31" x14ac:dyDescent="0.25">
      <c r="A5754" s="28" t="s">
        <v>16185</v>
      </c>
      <c r="B5754" s="1"/>
      <c r="F5754" s="224"/>
      <c r="G5754" s="224"/>
      <c r="H5754" s="224"/>
      <c r="L5754" s="224"/>
      <c r="M5754" s="224"/>
      <c r="X5754" s="3" t="s">
        <v>5765</v>
      </c>
      <c r="Y5754" s="4">
        <v>10012</v>
      </c>
      <c r="AD5754" s="224"/>
      <c r="AE5754" s="133"/>
    </row>
    <row r="5755" spans="1:31" x14ac:dyDescent="0.25">
      <c r="A5755" s="28" t="s">
        <v>16186</v>
      </c>
      <c r="B5755" s="1"/>
      <c r="F5755" s="224"/>
      <c r="G5755" s="224"/>
      <c r="H5755" s="224"/>
      <c r="L5755" s="224"/>
      <c r="M5755" s="224"/>
      <c r="X5755" s="3" t="s">
        <v>5766</v>
      </c>
      <c r="Y5755" s="4">
        <v>10012</v>
      </c>
      <c r="AD5755" s="224"/>
      <c r="AE5755" s="133"/>
    </row>
    <row r="5756" spans="1:31" x14ac:dyDescent="0.25">
      <c r="A5756" s="28" t="s">
        <v>16187</v>
      </c>
      <c r="B5756" s="1"/>
      <c r="F5756" s="224"/>
      <c r="G5756" s="224"/>
      <c r="H5756" s="224"/>
      <c r="L5756" s="224"/>
      <c r="M5756" s="224"/>
      <c r="X5756" s="3" t="s">
        <v>5767</v>
      </c>
      <c r="Y5756" s="4">
        <v>9980</v>
      </c>
      <c r="AD5756" s="224"/>
      <c r="AE5756" s="133"/>
    </row>
    <row r="5757" spans="1:31" x14ac:dyDescent="0.25">
      <c r="A5757" s="28" t="s">
        <v>16188</v>
      </c>
      <c r="B5757" s="1"/>
      <c r="F5757" s="224"/>
      <c r="G5757" s="224"/>
      <c r="H5757" s="224"/>
      <c r="L5757" s="224"/>
      <c r="M5757" s="224"/>
      <c r="X5757" s="3" t="s">
        <v>5768</v>
      </c>
      <c r="Y5757" s="4">
        <v>9980</v>
      </c>
      <c r="AD5757" s="224"/>
      <c r="AE5757" s="133"/>
    </row>
    <row r="5758" spans="1:31" x14ac:dyDescent="0.25">
      <c r="A5758" s="28" t="s">
        <v>16189</v>
      </c>
      <c r="B5758" s="1"/>
      <c r="F5758" s="224"/>
      <c r="G5758" s="224"/>
      <c r="H5758" s="224"/>
      <c r="L5758" s="224"/>
      <c r="M5758" s="224"/>
      <c r="X5758" s="3" t="s">
        <v>5769</v>
      </c>
      <c r="Y5758" s="4">
        <v>9977</v>
      </c>
      <c r="AD5758" s="224"/>
      <c r="AE5758" s="133"/>
    </row>
    <row r="5759" spans="1:31" x14ac:dyDescent="0.25">
      <c r="A5759" s="28" t="s">
        <v>16190</v>
      </c>
      <c r="B5759" s="1"/>
      <c r="F5759" s="224"/>
      <c r="G5759" s="224"/>
      <c r="H5759" s="224"/>
      <c r="L5759" s="224"/>
      <c r="M5759" s="224"/>
      <c r="X5759" s="3" t="s">
        <v>5770</v>
      </c>
      <c r="Y5759" s="4">
        <v>10018</v>
      </c>
      <c r="AD5759" s="224"/>
      <c r="AE5759" s="133"/>
    </row>
    <row r="5760" spans="1:31" x14ac:dyDescent="0.25">
      <c r="A5760" s="28" t="s">
        <v>16191</v>
      </c>
      <c r="B5760" s="1"/>
      <c r="F5760" s="224"/>
      <c r="G5760" s="224"/>
      <c r="H5760" s="224"/>
      <c r="L5760" s="224"/>
      <c r="M5760" s="224"/>
      <c r="X5760" s="3" t="s">
        <v>5771</v>
      </c>
      <c r="Y5760" s="4">
        <v>10036</v>
      </c>
      <c r="AD5760" s="224"/>
      <c r="AE5760" s="133"/>
    </row>
    <row r="5761" spans="1:31" x14ac:dyDescent="0.25">
      <c r="A5761" s="28" t="s">
        <v>16192</v>
      </c>
      <c r="B5761" s="1"/>
      <c r="F5761" s="224"/>
      <c r="G5761" s="224"/>
      <c r="H5761" s="224"/>
      <c r="L5761" s="224"/>
      <c r="M5761" s="224"/>
      <c r="X5761" s="3" t="s">
        <v>5772</v>
      </c>
      <c r="Y5761" s="4">
        <v>10049</v>
      </c>
      <c r="AD5761" s="224"/>
      <c r="AE5761" s="133"/>
    </row>
    <row r="5762" spans="1:31" x14ac:dyDescent="0.25">
      <c r="A5762" s="28" t="s">
        <v>16193</v>
      </c>
      <c r="B5762" s="1"/>
      <c r="F5762" s="224"/>
      <c r="G5762" s="224"/>
      <c r="H5762" s="224"/>
      <c r="L5762" s="224"/>
      <c r="M5762" s="224"/>
      <c r="X5762" s="3" t="s">
        <v>5773</v>
      </c>
      <c r="Y5762" s="4">
        <v>10049</v>
      </c>
      <c r="AD5762" s="224"/>
      <c r="AE5762" s="133"/>
    </row>
    <row r="5763" spans="1:31" x14ac:dyDescent="0.25">
      <c r="A5763" s="28" t="s">
        <v>16194</v>
      </c>
      <c r="B5763" s="1"/>
      <c r="F5763" s="224"/>
      <c r="G5763" s="224"/>
      <c r="H5763" s="224"/>
      <c r="L5763" s="224"/>
      <c r="M5763" s="224"/>
      <c r="X5763" s="3" t="s">
        <v>5774</v>
      </c>
      <c r="Y5763" s="4">
        <v>10000</v>
      </c>
      <c r="AD5763" s="224"/>
      <c r="AE5763" s="133"/>
    </row>
    <row r="5764" spans="1:31" x14ac:dyDescent="0.25">
      <c r="A5764" s="28" t="s">
        <v>16195</v>
      </c>
      <c r="B5764" s="1"/>
      <c r="F5764" s="224"/>
      <c r="G5764" s="224"/>
      <c r="H5764" s="224"/>
      <c r="L5764" s="224"/>
      <c r="M5764" s="224"/>
      <c r="X5764" s="3" t="s">
        <v>5775</v>
      </c>
      <c r="Y5764" s="4">
        <v>10000</v>
      </c>
      <c r="AD5764" s="224"/>
      <c r="AE5764" s="133"/>
    </row>
    <row r="5765" spans="1:31" x14ac:dyDescent="0.25">
      <c r="A5765" s="28" t="s">
        <v>16196</v>
      </c>
      <c r="B5765" s="1"/>
      <c r="F5765" s="224"/>
      <c r="G5765" s="224"/>
      <c r="H5765" s="224"/>
      <c r="L5765" s="224"/>
      <c r="M5765" s="224"/>
      <c r="X5765" s="3" t="s">
        <v>5776</v>
      </c>
      <c r="Y5765" s="4">
        <v>9954</v>
      </c>
      <c r="AD5765" s="224"/>
      <c r="AE5765" s="133"/>
    </row>
    <row r="5766" spans="1:31" x14ac:dyDescent="0.25">
      <c r="A5766" s="28" t="s">
        <v>16197</v>
      </c>
      <c r="B5766" s="1"/>
      <c r="F5766" s="224"/>
      <c r="G5766" s="224"/>
      <c r="H5766" s="224"/>
      <c r="L5766" s="224"/>
      <c r="M5766" s="224"/>
      <c r="X5766" s="3" t="s">
        <v>5777</v>
      </c>
      <c r="Y5766" s="4">
        <v>9985</v>
      </c>
      <c r="AD5766" s="224"/>
      <c r="AE5766" s="133"/>
    </row>
    <row r="5767" spans="1:31" x14ac:dyDescent="0.25">
      <c r="A5767" s="28" t="s">
        <v>16198</v>
      </c>
      <c r="B5767" s="1"/>
      <c r="F5767" s="224"/>
      <c r="G5767" s="224"/>
      <c r="H5767" s="224"/>
      <c r="L5767" s="224"/>
      <c r="M5767" s="224"/>
      <c r="X5767" s="3" t="s">
        <v>5778</v>
      </c>
      <c r="Y5767" s="4">
        <v>9976</v>
      </c>
      <c r="AD5767" s="224"/>
      <c r="AE5767" s="133"/>
    </row>
    <row r="5768" spans="1:31" x14ac:dyDescent="0.25">
      <c r="A5768" s="28" t="s">
        <v>16199</v>
      </c>
      <c r="B5768" s="1"/>
      <c r="F5768" s="224"/>
      <c r="G5768" s="224"/>
      <c r="H5768" s="224"/>
      <c r="L5768" s="224"/>
      <c r="M5768" s="224"/>
      <c r="X5768" s="3" t="s">
        <v>5779</v>
      </c>
      <c r="Y5768" s="4">
        <v>9979</v>
      </c>
      <c r="AD5768" s="224"/>
      <c r="AE5768" s="133"/>
    </row>
    <row r="5769" spans="1:31" x14ac:dyDescent="0.25">
      <c r="A5769" s="28" t="s">
        <v>16200</v>
      </c>
      <c r="B5769" s="1"/>
      <c r="F5769" s="224"/>
      <c r="G5769" s="224"/>
      <c r="H5769" s="224"/>
      <c r="L5769" s="224"/>
      <c r="M5769" s="224"/>
      <c r="X5769" s="3" t="s">
        <v>5780</v>
      </c>
      <c r="Y5769" s="4">
        <v>9979</v>
      </c>
      <c r="AD5769" s="224"/>
      <c r="AE5769" s="133"/>
    </row>
    <row r="5770" spans="1:31" x14ac:dyDescent="0.25">
      <c r="A5770" s="28" t="s">
        <v>16201</v>
      </c>
      <c r="B5770" s="1"/>
      <c r="F5770" s="224"/>
      <c r="G5770" s="224"/>
      <c r="H5770" s="224"/>
      <c r="L5770" s="224"/>
      <c r="M5770" s="224"/>
      <c r="X5770" s="3" t="s">
        <v>5781</v>
      </c>
      <c r="Y5770" s="4">
        <v>10052</v>
      </c>
      <c r="AD5770" s="224"/>
      <c r="AE5770" s="133"/>
    </row>
    <row r="5771" spans="1:31" x14ac:dyDescent="0.25">
      <c r="A5771" s="28" t="s">
        <v>16202</v>
      </c>
      <c r="B5771" s="1"/>
      <c r="F5771" s="224"/>
      <c r="G5771" s="224"/>
      <c r="H5771" s="224"/>
      <c r="L5771" s="224"/>
      <c r="M5771" s="224"/>
      <c r="X5771" s="3" t="s">
        <v>5782</v>
      </c>
      <c r="Y5771" s="4">
        <v>10052</v>
      </c>
      <c r="AD5771" s="224"/>
      <c r="AE5771" s="133"/>
    </row>
    <row r="5772" spans="1:31" x14ac:dyDescent="0.25">
      <c r="A5772" s="28" t="s">
        <v>16203</v>
      </c>
      <c r="B5772" s="1"/>
      <c r="F5772" s="224"/>
      <c r="G5772" s="224"/>
      <c r="H5772" s="224"/>
      <c r="L5772" s="224"/>
      <c r="M5772" s="224"/>
      <c r="X5772" s="3" t="s">
        <v>5783</v>
      </c>
      <c r="Y5772" s="4">
        <v>10070</v>
      </c>
      <c r="AD5772" s="224"/>
      <c r="AE5772" s="133"/>
    </row>
    <row r="5773" spans="1:31" x14ac:dyDescent="0.25">
      <c r="A5773" s="28" t="s">
        <v>16204</v>
      </c>
      <c r="B5773" s="1"/>
      <c r="F5773" s="224"/>
      <c r="G5773" s="224"/>
      <c r="H5773" s="224"/>
      <c r="L5773" s="224"/>
      <c r="M5773" s="224"/>
      <c r="X5773" s="3" t="s">
        <v>5784</v>
      </c>
      <c r="Y5773" s="4">
        <v>10063</v>
      </c>
      <c r="AD5773" s="224"/>
      <c r="AE5773" s="133"/>
    </row>
    <row r="5774" spans="1:31" x14ac:dyDescent="0.25">
      <c r="A5774" s="28" t="s">
        <v>16205</v>
      </c>
      <c r="B5774" s="1"/>
      <c r="F5774" s="224"/>
      <c r="G5774" s="224"/>
      <c r="H5774" s="224"/>
      <c r="L5774" s="224"/>
      <c r="M5774" s="224"/>
      <c r="X5774" s="3" t="s">
        <v>5785</v>
      </c>
      <c r="Y5774" s="4">
        <v>10088</v>
      </c>
      <c r="AD5774" s="224"/>
      <c r="AE5774" s="133"/>
    </row>
    <row r="5775" spans="1:31" x14ac:dyDescent="0.25">
      <c r="A5775" s="28" t="s">
        <v>16206</v>
      </c>
      <c r="B5775" s="1"/>
      <c r="F5775" s="224"/>
      <c r="G5775" s="224"/>
      <c r="H5775" s="224"/>
      <c r="L5775" s="224"/>
      <c r="M5775" s="224"/>
      <c r="X5775" s="3" t="s">
        <v>5786</v>
      </c>
      <c r="Y5775" s="4">
        <v>10098</v>
      </c>
      <c r="AD5775" s="224"/>
      <c r="AE5775" s="133"/>
    </row>
    <row r="5776" spans="1:31" x14ac:dyDescent="0.25">
      <c r="A5776" s="28" t="s">
        <v>16207</v>
      </c>
      <c r="B5776" s="1"/>
      <c r="F5776" s="224"/>
      <c r="G5776" s="224"/>
      <c r="H5776" s="224"/>
      <c r="L5776" s="224"/>
      <c r="M5776" s="224"/>
      <c r="X5776" s="3" t="s">
        <v>5787</v>
      </c>
      <c r="Y5776" s="4">
        <v>10098</v>
      </c>
      <c r="AD5776" s="224"/>
      <c r="AE5776" s="133"/>
    </row>
    <row r="5777" spans="1:31" x14ac:dyDescent="0.25">
      <c r="A5777" s="28" t="s">
        <v>16208</v>
      </c>
      <c r="B5777" s="1"/>
      <c r="F5777" s="224"/>
      <c r="G5777" s="224"/>
      <c r="H5777" s="224"/>
      <c r="L5777" s="224"/>
      <c r="M5777" s="224"/>
      <c r="X5777" s="3" t="s">
        <v>5788</v>
      </c>
      <c r="Y5777" s="4">
        <v>10097</v>
      </c>
      <c r="AD5777" s="224"/>
      <c r="AE5777" s="133"/>
    </row>
    <row r="5778" spans="1:31" x14ac:dyDescent="0.25">
      <c r="A5778" s="28" t="s">
        <v>16209</v>
      </c>
      <c r="B5778" s="1"/>
      <c r="F5778" s="224"/>
      <c r="G5778" s="224"/>
      <c r="H5778" s="224"/>
      <c r="L5778" s="224"/>
      <c r="M5778" s="224"/>
      <c r="X5778" s="3" t="s">
        <v>5789</v>
      </c>
      <c r="Y5778" s="4">
        <v>10097</v>
      </c>
      <c r="AD5778" s="224"/>
      <c r="AE5778" s="133"/>
    </row>
    <row r="5779" spans="1:31" x14ac:dyDescent="0.25">
      <c r="A5779" s="28" t="s">
        <v>16210</v>
      </c>
      <c r="B5779" s="1"/>
      <c r="F5779" s="224"/>
      <c r="G5779" s="224"/>
      <c r="H5779" s="224"/>
      <c r="L5779" s="224"/>
      <c r="M5779" s="224"/>
      <c r="X5779" s="3" t="s">
        <v>5790</v>
      </c>
      <c r="Y5779" s="4">
        <v>10105</v>
      </c>
      <c r="AD5779" s="224"/>
      <c r="AE5779" s="133"/>
    </row>
    <row r="5780" spans="1:31" x14ac:dyDescent="0.25">
      <c r="A5780" s="28" t="s">
        <v>16211</v>
      </c>
      <c r="B5780" s="1"/>
      <c r="F5780" s="224"/>
      <c r="G5780" s="224"/>
      <c r="H5780" s="224"/>
      <c r="L5780" s="224"/>
      <c r="M5780" s="224"/>
      <c r="X5780" s="3" t="s">
        <v>5791</v>
      </c>
      <c r="Y5780" s="4">
        <v>10098</v>
      </c>
      <c r="AD5780" s="224"/>
      <c r="AE5780" s="133"/>
    </row>
    <row r="5781" spans="1:31" x14ac:dyDescent="0.25">
      <c r="A5781" s="28" t="s">
        <v>16212</v>
      </c>
      <c r="B5781" s="1"/>
      <c r="F5781" s="224"/>
      <c r="G5781" s="224"/>
      <c r="H5781" s="224"/>
      <c r="L5781" s="224"/>
      <c r="M5781" s="224"/>
      <c r="X5781" s="3" t="s">
        <v>5792</v>
      </c>
      <c r="Y5781" s="4">
        <v>10121</v>
      </c>
      <c r="AD5781" s="224"/>
      <c r="AE5781" s="133"/>
    </row>
    <row r="5782" spans="1:31" x14ac:dyDescent="0.25">
      <c r="A5782" s="28" t="s">
        <v>16213</v>
      </c>
      <c r="B5782" s="1"/>
      <c r="F5782" s="224"/>
      <c r="G5782" s="224"/>
      <c r="H5782" s="224"/>
      <c r="L5782" s="224"/>
      <c r="M5782" s="224"/>
      <c r="X5782" s="3" t="s">
        <v>5793</v>
      </c>
      <c r="Y5782" s="4">
        <v>10121</v>
      </c>
      <c r="AD5782" s="224"/>
      <c r="AE5782" s="133"/>
    </row>
    <row r="5783" spans="1:31" x14ac:dyDescent="0.25">
      <c r="A5783" s="28" t="s">
        <v>16214</v>
      </c>
      <c r="B5783" s="1"/>
      <c r="F5783" s="224"/>
      <c r="G5783" s="224"/>
      <c r="H5783" s="224"/>
      <c r="L5783" s="224"/>
      <c r="M5783" s="224"/>
      <c r="X5783" s="3" t="s">
        <v>5794</v>
      </c>
      <c r="Y5783" s="4">
        <v>10121</v>
      </c>
      <c r="AD5783" s="224"/>
      <c r="AE5783" s="133"/>
    </row>
    <row r="5784" spans="1:31" x14ac:dyDescent="0.25">
      <c r="A5784" s="28" t="s">
        <v>16215</v>
      </c>
      <c r="B5784" s="1"/>
      <c r="F5784" s="224"/>
      <c r="G5784" s="224"/>
      <c r="H5784" s="224"/>
      <c r="L5784" s="224"/>
      <c r="M5784" s="224"/>
      <c r="X5784" s="3" t="s">
        <v>5795</v>
      </c>
      <c r="Y5784" s="4">
        <v>10108</v>
      </c>
      <c r="AD5784" s="224"/>
      <c r="AE5784" s="133"/>
    </row>
    <row r="5785" spans="1:31" x14ac:dyDescent="0.25">
      <c r="A5785" s="28" t="s">
        <v>16216</v>
      </c>
      <c r="B5785" s="1"/>
      <c r="F5785" s="224"/>
      <c r="G5785" s="224"/>
      <c r="H5785" s="224"/>
      <c r="L5785" s="224"/>
      <c r="M5785" s="224"/>
      <c r="X5785" s="3" t="s">
        <v>5796</v>
      </c>
      <c r="Y5785" s="4">
        <v>10108</v>
      </c>
      <c r="AD5785" s="224"/>
      <c r="AE5785" s="133"/>
    </row>
    <row r="5786" spans="1:31" x14ac:dyDescent="0.25">
      <c r="A5786" s="28" t="s">
        <v>16217</v>
      </c>
      <c r="B5786" s="1"/>
      <c r="F5786" s="224"/>
      <c r="G5786" s="224"/>
      <c r="H5786" s="224"/>
      <c r="L5786" s="224"/>
      <c r="M5786" s="224"/>
      <c r="X5786" s="3" t="s">
        <v>5797</v>
      </c>
      <c r="Y5786" s="4">
        <v>10134</v>
      </c>
      <c r="AD5786" s="224"/>
      <c r="AE5786" s="133"/>
    </row>
    <row r="5787" spans="1:31" x14ac:dyDescent="0.25">
      <c r="A5787" s="28" t="s">
        <v>16218</v>
      </c>
      <c r="B5787" s="1"/>
      <c r="F5787" s="224"/>
      <c r="G5787" s="224"/>
      <c r="H5787" s="224"/>
      <c r="L5787" s="224"/>
      <c r="M5787" s="224"/>
      <c r="X5787" s="3" t="s">
        <v>5798</v>
      </c>
      <c r="Y5787" s="4">
        <v>10138</v>
      </c>
      <c r="AD5787" s="224"/>
      <c r="AE5787" s="133"/>
    </row>
    <row r="5788" spans="1:31" x14ac:dyDescent="0.25">
      <c r="A5788" s="28" t="s">
        <v>16219</v>
      </c>
      <c r="B5788" s="1"/>
      <c r="F5788" s="224"/>
      <c r="G5788" s="224"/>
      <c r="H5788" s="224"/>
      <c r="L5788" s="224"/>
      <c r="M5788" s="224"/>
      <c r="X5788" s="3" t="s">
        <v>5799</v>
      </c>
      <c r="Y5788" s="4">
        <v>10176</v>
      </c>
      <c r="AD5788" s="224"/>
      <c r="AE5788" s="133"/>
    </row>
    <row r="5789" spans="1:31" x14ac:dyDescent="0.25">
      <c r="A5789" s="28" t="s">
        <v>16220</v>
      </c>
      <c r="B5789" s="1"/>
      <c r="F5789" s="224"/>
      <c r="G5789" s="224"/>
      <c r="H5789" s="224"/>
      <c r="L5789" s="224"/>
      <c r="M5789" s="224"/>
      <c r="X5789" s="3" t="s">
        <v>5800</v>
      </c>
      <c r="Y5789" s="4">
        <v>10206</v>
      </c>
      <c r="AD5789" s="224"/>
      <c r="AE5789" s="133"/>
    </row>
    <row r="5790" spans="1:31" x14ac:dyDescent="0.25">
      <c r="A5790" s="28" t="s">
        <v>16221</v>
      </c>
      <c r="B5790" s="1"/>
      <c r="F5790" s="224"/>
      <c r="G5790" s="224"/>
      <c r="H5790" s="224"/>
      <c r="L5790" s="224"/>
      <c r="M5790" s="224"/>
      <c r="X5790" s="3" t="s">
        <v>5801</v>
      </c>
      <c r="Y5790" s="4">
        <v>10206</v>
      </c>
      <c r="AD5790" s="224"/>
      <c r="AE5790" s="133"/>
    </row>
    <row r="5791" spans="1:31" x14ac:dyDescent="0.25">
      <c r="A5791" s="28" t="s">
        <v>16222</v>
      </c>
      <c r="B5791" s="1"/>
      <c r="F5791" s="224"/>
      <c r="G5791" s="224"/>
      <c r="H5791" s="224"/>
      <c r="L5791" s="224"/>
      <c r="M5791" s="224"/>
      <c r="X5791" s="3" t="s">
        <v>5802</v>
      </c>
      <c r="Y5791" s="4">
        <v>10228</v>
      </c>
      <c r="AD5791" s="224"/>
      <c r="AE5791" s="133"/>
    </row>
    <row r="5792" spans="1:31" x14ac:dyDescent="0.25">
      <c r="A5792" s="28" t="s">
        <v>16223</v>
      </c>
      <c r="B5792" s="1"/>
      <c r="F5792" s="224"/>
      <c r="G5792" s="224"/>
      <c r="H5792" s="224"/>
      <c r="L5792" s="224"/>
      <c r="M5792" s="224"/>
      <c r="X5792" s="3" t="s">
        <v>5803</v>
      </c>
      <c r="Y5792" s="4">
        <v>10228</v>
      </c>
      <c r="AD5792" s="224"/>
      <c r="AE5792" s="133"/>
    </row>
    <row r="5793" spans="1:31" x14ac:dyDescent="0.25">
      <c r="A5793" s="28" t="s">
        <v>16224</v>
      </c>
      <c r="B5793" s="1"/>
      <c r="F5793" s="224"/>
      <c r="G5793" s="224"/>
      <c r="H5793" s="224"/>
      <c r="L5793" s="224"/>
      <c r="M5793" s="224"/>
      <c r="X5793" s="3" t="s">
        <v>5804</v>
      </c>
      <c r="Y5793" s="4">
        <v>10215</v>
      </c>
      <c r="AD5793" s="224"/>
      <c r="AE5793" s="133"/>
    </row>
    <row r="5794" spans="1:31" x14ac:dyDescent="0.25">
      <c r="A5794" s="28" t="s">
        <v>16225</v>
      </c>
      <c r="B5794" s="1"/>
      <c r="F5794" s="224"/>
      <c r="G5794" s="224"/>
      <c r="H5794" s="224"/>
      <c r="L5794" s="224"/>
      <c r="M5794" s="224"/>
      <c r="X5794" s="3" t="s">
        <v>5805</v>
      </c>
      <c r="Y5794" s="4">
        <v>10246</v>
      </c>
      <c r="AD5794" s="224"/>
      <c r="AE5794" s="133"/>
    </row>
    <row r="5795" spans="1:31" x14ac:dyDescent="0.25">
      <c r="A5795" s="28" t="s">
        <v>16226</v>
      </c>
      <c r="B5795" s="1"/>
      <c r="F5795" s="224"/>
      <c r="G5795" s="224"/>
      <c r="H5795" s="224"/>
      <c r="L5795" s="224"/>
      <c r="M5795" s="224"/>
      <c r="X5795" s="3" t="s">
        <v>5806</v>
      </c>
      <c r="Y5795" s="4">
        <v>10279</v>
      </c>
      <c r="AD5795" s="224"/>
      <c r="AE5795" s="133"/>
    </row>
    <row r="5796" spans="1:31" x14ac:dyDescent="0.25">
      <c r="A5796" s="28" t="s">
        <v>16227</v>
      </c>
      <c r="B5796" s="1"/>
      <c r="F5796" s="224"/>
      <c r="G5796" s="224"/>
      <c r="H5796" s="224"/>
      <c r="L5796" s="224"/>
      <c r="M5796" s="224"/>
      <c r="X5796" s="3" t="s">
        <v>5807</v>
      </c>
      <c r="Y5796" s="4">
        <v>10274</v>
      </c>
      <c r="AD5796" s="224"/>
      <c r="AE5796" s="133"/>
    </row>
    <row r="5797" spans="1:31" x14ac:dyDescent="0.25">
      <c r="A5797" s="28" t="s">
        <v>16228</v>
      </c>
      <c r="B5797" s="1"/>
      <c r="F5797" s="224"/>
      <c r="G5797" s="224"/>
      <c r="H5797" s="224"/>
      <c r="L5797" s="224"/>
      <c r="M5797" s="224"/>
      <c r="X5797" s="3" t="s">
        <v>5808</v>
      </c>
      <c r="Y5797" s="4">
        <v>10274</v>
      </c>
      <c r="AD5797" s="224"/>
      <c r="AE5797" s="133"/>
    </row>
    <row r="5798" spans="1:31" x14ac:dyDescent="0.25">
      <c r="A5798" s="28" t="s">
        <v>16229</v>
      </c>
      <c r="B5798" s="1"/>
      <c r="F5798" s="224"/>
      <c r="G5798" s="224"/>
      <c r="H5798" s="224"/>
      <c r="L5798" s="224"/>
      <c r="M5798" s="224"/>
      <c r="X5798" s="3" t="s">
        <v>5809</v>
      </c>
      <c r="Y5798" s="4">
        <v>10354</v>
      </c>
      <c r="AD5798" s="224"/>
      <c r="AE5798" s="133"/>
    </row>
    <row r="5799" spans="1:31" x14ac:dyDescent="0.25">
      <c r="A5799" s="28" t="s">
        <v>16230</v>
      </c>
      <c r="B5799" s="1"/>
      <c r="F5799" s="224"/>
      <c r="G5799" s="224"/>
      <c r="H5799" s="224"/>
      <c r="L5799" s="224"/>
      <c r="M5799" s="224"/>
      <c r="X5799" s="3" t="s">
        <v>5810</v>
      </c>
      <c r="Y5799" s="4">
        <v>10354</v>
      </c>
      <c r="AD5799" s="224"/>
      <c r="AE5799" s="133"/>
    </row>
    <row r="5800" spans="1:31" x14ac:dyDescent="0.25">
      <c r="A5800" s="28" t="s">
        <v>16231</v>
      </c>
      <c r="B5800" s="1"/>
      <c r="F5800" s="224"/>
      <c r="G5800" s="224"/>
      <c r="H5800" s="224"/>
      <c r="L5800" s="224"/>
      <c r="M5800" s="224"/>
      <c r="X5800" s="3" t="s">
        <v>5811</v>
      </c>
      <c r="Y5800" s="4">
        <v>10354</v>
      </c>
      <c r="AD5800" s="224"/>
      <c r="AE5800" s="133"/>
    </row>
    <row r="5801" spans="1:31" x14ac:dyDescent="0.25">
      <c r="A5801" s="28" t="s">
        <v>16232</v>
      </c>
      <c r="B5801" s="1"/>
      <c r="F5801" s="224"/>
      <c r="G5801" s="224"/>
      <c r="H5801" s="224"/>
      <c r="L5801" s="224"/>
      <c r="M5801" s="224"/>
      <c r="X5801" s="3" t="s">
        <v>5812</v>
      </c>
      <c r="Y5801" s="4">
        <v>10355</v>
      </c>
      <c r="AD5801" s="224"/>
      <c r="AE5801" s="133"/>
    </row>
    <row r="5802" spans="1:31" x14ac:dyDescent="0.25">
      <c r="A5802" s="28" t="s">
        <v>16233</v>
      </c>
      <c r="B5802" s="1"/>
      <c r="F5802" s="224"/>
      <c r="G5802" s="224"/>
      <c r="H5802" s="224"/>
      <c r="L5802" s="224"/>
      <c r="M5802" s="224"/>
      <c r="X5802" s="3" t="s">
        <v>5813</v>
      </c>
      <c r="Y5802" s="4">
        <v>10397</v>
      </c>
      <c r="AD5802" s="224"/>
      <c r="AE5802" s="133"/>
    </row>
    <row r="5803" spans="1:31" x14ac:dyDescent="0.25">
      <c r="A5803" s="28" t="s">
        <v>16234</v>
      </c>
      <c r="B5803" s="1"/>
      <c r="F5803" s="224"/>
      <c r="G5803" s="224"/>
      <c r="H5803" s="224"/>
      <c r="L5803" s="224"/>
      <c r="M5803" s="224"/>
      <c r="X5803" s="3" t="s">
        <v>5814</v>
      </c>
      <c r="Y5803" s="4">
        <v>10364</v>
      </c>
      <c r="AD5803" s="224"/>
      <c r="AE5803" s="133"/>
    </row>
    <row r="5804" spans="1:31" x14ac:dyDescent="0.25">
      <c r="A5804" s="28" t="s">
        <v>16235</v>
      </c>
      <c r="B5804" s="1"/>
      <c r="F5804" s="224"/>
      <c r="G5804" s="224"/>
      <c r="H5804" s="224"/>
      <c r="L5804" s="224"/>
      <c r="M5804" s="224"/>
      <c r="X5804" s="3" t="s">
        <v>5815</v>
      </c>
      <c r="Y5804" s="4">
        <v>10364</v>
      </c>
      <c r="AD5804" s="224"/>
      <c r="AE5804" s="133"/>
    </row>
    <row r="5805" spans="1:31" x14ac:dyDescent="0.25">
      <c r="A5805" s="28" t="s">
        <v>16236</v>
      </c>
      <c r="B5805" s="1"/>
      <c r="F5805" s="224"/>
      <c r="G5805" s="224"/>
      <c r="H5805" s="224"/>
      <c r="L5805" s="224"/>
      <c r="M5805" s="224"/>
      <c r="X5805" s="3" t="s">
        <v>5816</v>
      </c>
      <c r="Y5805" s="4">
        <v>10310</v>
      </c>
      <c r="AD5805" s="224"/>
      <c r="AE5805" s="133"/>
    </row>
    <row r="5806" spans="1:31" x14ac:dyDescent="0.25">
      <c r="A5806" s="28" t="s">
        <v>16237</v>
      </c>
      <c r="B5806" s="1"/>
      <c r="F5806" s="224"/>
      <c r="G5806" s="224"/>
      <c r="H5806" s="224"/>
      <c r="L5806" s="224"/>
      <c r="M5806" s="224"/>
      <c r="X5806" s="3" t="s">
        <v>5817</v>
      </c>
      <c r="Y5806" s="4">
        <v>10310</v>
      </c>
      <c r="AD5806" s="224"/>
      <c r="AE5806" s="133"/>
    </row>
    <row r="5807" spans="1:31" x14ac:dyDescent="0.25">
      <c r="A5807" s="28" t="s">
        <v>16238</v>
      </c>
      <c r="B5807" s="1"/>
      <c r="F5807" s="224"/>
      <c r="G5807" s="224"/>
      <c r="H5807" s="224"/>
      <c r="L5807" s="224"/>
      <c r="M5807" s="224"/>
      <c r="X5807" s="3" t="s">
        <v>5818</v>
      </c>
      <c r="Y5807" s="4">
        <v>10328</v>
      </c>
      <c r="AD5807" s="224"/>
      <c r="AE5807" s="133"/>
    </row>
    <row r="5808" spans="1:31" x14ac:dyDescent="0.25">
      <c r="A5808" s="28" t="s">
        <v>16239</v>
      </c>
      <c r="B5808" s="1"/>
      <c r="F5808" s="224"/>
      <c r="G5808" s="224"/>
      <c r="H5808" s="224"/>
      <c r="L5808" s="224"/>
      <c r="M5808" s="224"/>
      <c r="X5808" s="3" t="s">
        <v>5819</v>
      </c>
      <c r="Y5808" s="4">
        <v>10386</v>
      </c>
      <c r="AD5808" s="224"/>
      <c r="AE5808" s="133"/>
    </row>
    <row r="5809" spans="1:31" x14ac:dyDescent="0.25">
      <c r="A5809" s="28" t="s">
        <v>16240</v>
      </c>
      <c r="B5809" s="1"/>
      <c r="F5809" s="224"/>
      <c r="G5809" s="224"/>
      <c r="H5809" s="224"/>
      <c r="L5809" s="224"/>
      <c r="M5809" s="224"/>
      <c r="X5809" s="3" t="s">
        <v>5820</v>
      </c>
      <c r="Y5809" s="4">
        <v>10393</v>
      </c>
      <c r="AD5809" s="224"/>
      <c r="AE5809" s="133"/>
    </row>
    <row r="5810" spans="1:31" x14ac:dyDescent="0.25">
      <c r="A5810" s="28" t="s">
        <v>16241</v>
      </c>
      <c r="B5810" s="1"/>
      <c r="F5810" s="224"/>
      <c r="G5810" s="224"/>
      <c r="H5810" s="224"/>
      <c r="L5810" s="224"/>
      <c r="M5810" s="224"/>
      <c r="X5810" s="3" t="s">
        <v>5821</v>
      </c>
      <c r="Y5810" s="4">
        <v>10405</v>
      </c>
      <c r="AD5810" s="224"/>
      <c r="AE5810" s="133"/>
    </row>
    <row r="5811" spans="1:31" x14ac:dyDescent="0.25">
      <c r="A5811" s="28" t="s">
        <v>16242</v>
      </c>
      <c r="B5811" s="1"/>
      <c r="F5811" s="224"/>
      <c r="G5811" s="224"/>
      <c r="H5811" s="224"/>
      <c r="L5811" s="224"/>
      <c r="M5811" s="224"/>
      <c r="X5811" s="3" t="s">
        <v>5822</v>
      </c>
      <c r="Y5811" s="4">
        <v>10405</v>
      </c>
      <c r="AD5811" s="224"/>
      <c r="AE5811" s="133"/>
    </row>
    <row r="5812" spans="1:31" x14ac:dyDescent="0.25">
      <c r="A5812" s="28" t="s">
        <v>16243</v>
      </c>
      <c r="B5812" s="1"/>
      <c r="F5812" s="224"/>
      <c r="G5812" s="224"/>
      <c r="H5812" s="224"/>
      <c r="L5812" s="224"/>
      <c r="M5812" s="224"/>
      <c r="X5812" s="3" t="s">
        <v>5823</v>
      </c>
      <c r="Y5812" s="4">
        <v>10393</v>
      </c>
      <c r="AD5812" s="224"/>
      <c r="AE5812" s="133"/>
    </row>
    <row r="5813" spans="1:31" x14ac:dyDescent="0.25">
      <c r="A5813" s="28" t="s">
        <v>16244</v>
      </c>
      <c r="B5813" s="1"/>
      <c r="F5813" s="224"/>
      <c r="G5813" s="224"/>
      <c r="H5813" s="224"/>
      <c r="L5813" s="224"/>
      <c r="M5813" s="224"/>
      <c r="X5813" s="3" t="s">
        <v>5824</v>
      </c>
      <c r="Y5813" s="4">
        <v>10393</v>
      </c>
      <c r="AD5813" s="224"/>
      <c r="AE5813" s="133"/>
    </row>
    <row r="5814" spans="1:31" x14ac:dyDescent="0.25">
      <c r="A5814" s="28" t="s">
        <v>16245</v>
      </c>
      <c r="B5814" s="1"/>
      <c r="F5814" s="224"/>
      <c r="G5814" s="224"/>
      <c r="H5814" s="224"/>
      <c r="L5814" s="224"/>
      <c r="M5814" s="224"/>
      <c r="X5814" s="3" t="s">
        <v>5825</v>
      </c>
      <c r="Y5814" s="4">
        <v>10389</v>
      </c>
      <c r="AD5814" s="224"/>
      <c r="AE5814" s="133"/>
    </row>
    <row r="5815" spans="1:31" x14ac:dyDescent="0.25">
      <c r="A5815" s="28" t="s">
        <v>16246</v>
      </c>
      <c r="B5815" s="1"/>
      <c r="F5815" s="224"/>
      <c r="G5815" s="224"/>
      <c r="H5815" s="224"/>
      <c r="L5815" s="224"/>
      <c r="M5815" s="224"/>
      <c r="X5815" s="3" t="s">
        <v>5826</v>
      </c>
      <c r="Y5815" s="4">
        <v>10400</v>
      </c>
      <c r="AD5815" s="224"/>
      <c r="AE5815" s="133"/>
    </row>
    <row r="5816" spans="1:31" x14ac:dyDescent="0.25">
      <c r="A5816" s="28" t="s">
        <v>16247</v>
      </c>
      <c r="B5816" s="1"/>
      <c r="F5816" s="224"/>
      <c r="G5816" s="224"/>
      <c r="H5816" s="224"/>
      <c r="L5816" s="224"/>
      <c r="M5816" s="224"/>
      <c r="X5816" s="3" t="s">
        <v>5827</v>
      </c>
      <c r="Y5816" s="4">
        <v>10412</v>
      </c>
      <c r="AD5816" s="224"/>
      <c r="AE5816" s="133"/>
    </row>
    <row r="5817" spans="1:31" x14ac:dyDescent="0.25">
      <c r="A5817" s="28" t="s">
        <v>16248</v>
      </c>
      <c r="B5817" s="1"/>
      <c r="F5817" s="224"/>
      <c r="G5817" s="224"/>
      <c r="H5817" s="224"/>
      <c r="L5817" s="224"/>
      <c r="M5817" s="224"/>
      <c r="X5817" s="3" t="s">
        <v>5828</v>
      </c>
      <c r="Y5817" s="4">
        <v>10398</v>
      </c>
      <c r="AD5817" s="224"/>
      <c r="AE5817" s="133"/>
    </row>
    <row r="5818" spans="1:31" x14ac:dyDescent="0.25">
      <c r="A5818" s="28" t="s">
        <v>16249</v>
      </c>
      <c r="B5818" s="1"/>
      <c r="F5818" s="224"/>
      <c r="G5818" s="224"/>
      <c r="H5818" s="224"/>
      <c r="L5818" s="224"/>
      <c r="M5818" s="224"/>
      <c r="X5818" s="3" t="s">
        <v>5829</v>
      </c>
      <c r="Y5818" s="4">
        <v>10398</v>
      </c>
      <c r="AD5818" s="224"/>
      <c r="AE5818" s="133"/>
    </row>
    <row r="5819" spans="1:31" x14ac:dyDescent="0.25">
      <c r="A5819" s="28" t="s">
        <v>16250</v>
      </c>
      <c r="B5819" s="1"/>
      <c r="F5819" s="224"/>
      <c r="G5819" s="224"/>
      <c r="H5819" s="224"/>
      <c r="L5819" s="224"/>
      <c r="M5819" s="224"/>
      <c r="X5819" s="3" t="s">
        <v>5830</v>
      </c>
      <c r="Y5819" s="4">
        <v>10398</v>
      </c>
      <c r="AD5819" s="224"/>
      <c r="AE5819" s="133"/>
    </row>
    <row r="5820" spans="1:31" x14ac:dyDescent="0.25">
      <c r="A5820" s="28" t="s">
        <v>16251</v>
      </c>
      <c r="B5820" s="1"/>
      <c r="F5820" s="224"/>
      <c r="G5820" s="224"/>
      <c r="H5820" s="224"/>
      <c r="L5820" s="224"/>
      <c r="M5820" s="224"/>
      <c r="X5820" s="3" t="s">
        <v>5831</v>
      </c>
      <c r="Y5820" s="4">
        <v>10482</v>
      </c>
      <c r="AD5820" s="224"/>
      <c r="AE5820" s="133"/>
    </row>
    <row r="5821" spans="1:31" x14ac:dyDescent="0.25">
      <c r="A5821" s="28" t="s">
        <v>16252</v>
      </c>
      <c r="B5821" s="1"/>
      <c r="F5821" s="224"/>
      <c r="G5821" s="224"/>
      <c r="H5821" s="224"/>
      <c r="L5821" s="224"/>
      <c r="M5821" s="224"/>
      <c r="X5821" s="3" t="s">
        <v>5832</v>
      </c>
      <c r="Y5821" s="4">
        <v>10507</v>
      </c>
      <c r="AD5821" s="224"/>
      <c r="AE5821" s="133"/>
    </row>
    <row r="5822" spans="1:31" x14ac:dyDescent="0.25">
      <c r="A5822" s="28" t="s">
        <v>16253</v>
      </c>
      <c r="B5822" s="1"/>
      <c r="F5822" s="224"/>
      <c r="G5822" s="224"/>
      <c r="H5822" s="224"/>
      <c r="L5822" s="224"/>
      <c r="M5822" s="224"/>
      <c r="X5822" s="3" t="s">
        <v>5833</v>
      </c>
      <c r="Y5822" s="4">
        <v>10482</v>
      </c>
      <c r="AD5822" s="224"/>
      <c r="AE5822" s="133"/>
    </row>
    <row r="5823" spans="1:31" x14ac:dyDescent="0.25">
      <c r="A5823" s="28" t="s">
        <v>16254</v>
      </c>
      <c r="B5823" s="1"/>
      <c r="F5823" s="224"/>
      <c r="G5823" s="224"/>
      <c r="H5823" s="224"/>
      <c r="L5823" s="224"/>
      <c r="M5823" s="224"/>
      <c r="X5823" s="3" t="s">
        <v>5834</v>
      </c>
      <c r="Y5823" s="4">
        <v>10495</v>
      </c>
      <c r="AD5823" s="224"/>
      <c r="AE5823" s="133"/>
    </row>
    <row r="5824" spans="1:31" x14ac:dyDescent="0.25">
      <c r="A5824" s="28" t="s">
        <v>16255</v>
      </c>
      <c r="B5824" s="1"/>
      <c r="F5824" s="224"/>
      <c r="G5824" s="224"/>
      <c r="H5824" s="224"/>
      <c r="L5824" s="224"/>
      <c r="M5824" s="224"/>
      <c r="X5824" s="3" t="s">
        <v>5835</v>
      </c>
      <c r="Y5824" s="4">
        <v>10450</v>
      </c>
      <c r="AD5824" s="224"/>
      <c r="AE5824" s="133"/>
    </row>
    <row r="5825" spans="1:31" x14ac:dyDescent="0.25">
      <c r="A5825" s="28" t="s">
        <v>16256</v>
      </c>
      <c r="B5825" s="1"/>
      <c r="F5825" s="224"/>
      <c r="G5825" s="224"/>
      <c r="H5825" s="224"/>
      <c r="L5825" s="224"/>
      <c r="M5825" s="224"/>
      <c r="X5825" s="3" t="s">
        <v>5836</v>
      </c>
      <c r="Y5825" s="4">
        <v>10450</v>
      </c>
      <c r="AD5825" s="224"/>
      <c r="AE5825" s="133"/>
    </row>
    <row r="5826" spans="1:31" x14ac:dyDescent="0.25">
      <c r="A5826" s="28" t="s">
        <v>16257</v>
      </c>
      <c r="B5826" s="1"/>
      <c r="F5826" s="224"/>
      <c r="G5826" s="224"/>
      <c r="H5826" s="224"/>
      <c r="L5826" s="224"/>
      <c r="M5826" s="224"/>
      <c r="X5826" s="3" t="s">
        <v>5837</v>
      </c>
      <c r="Y5826" s="4">
        <v>10433</v>
      </c>
      <c r="AD5826" s="224"/>
      <c r="AE5826" s="133"/>
    </row>
    <row r="5827" spans="1:31" x14ac:dyDescent="0.25">
      <c r="A5827" s="28" t="s">
        <v>16258</v>
      </c>
      <c r="B5827" s="1"/>
      <c r="F5827" s="224"/>
      <c r="G5827" s="224"/>
      <c r="H5827" s="224"/>
      <c r="L5827" s="224"/>
      <c r="M5827" s="224"/>
      <c r="X5827" s="3" t="s">
        <v>5838</v>
      </c>
      <c r="Y5827" s="4">
        <v>10433</v>
      </c>
      <c r="AD5827" s="224"/>
      <c r="AE5827" s="133"/>
    </row>
    <row r="5828" spans="1:31" x14ac:dyDescent="0.25">
      <c r="A5828" s="28" t="s">
        <v>16259</v>
      </c>
      <c r="B5828" s="1"/>
      <c r="F5828" s="224"/>
      <c r="G5828" s="224"/>
      <c r="H5828" s="224"/>
      <c r="L5828" s="224"/>
      <c r="M5828" s="224"/>
      <c r="X5828" s="3" t="s">
        <v>5839</v>
      </c>
      <c r="Y5828" s="4">
        <v>10418</v>
      </c>
      <c r="AD5828" s="224"/>
      <c r="AE5828" s="133"/>
    </row>
    <row r="5829" spans="1:31" x14ac:dyDescent="0.25">
      <c r="A5829" s="28" t="s">
        <v>16260</v>
      </c>
      <c r="B5829" s="1"/>
      <c r="F5829" s="224"/>
      <c r="G5829" s="224"/>
      <c r="H5829" s="224"/>
      <c r="L5829" s="224"/>
      <c r="M5829" s="224"/>
      <c r="X5829" s="3" t="s">
        <v>5840</v>
      </c>
      <c r="Y5829" s="4">
        <v>10411</v>
      </c>
      <c r="AD5829" s="224"/>
      <c r="AE5829" s="133"/>
    </row>
    <row r="5830" spans="1:31" x14ac:dyDescent="0.25">
      <c r="A5830" s="28" t="s">
        <v>16261</v>
      </c>
      <c r="B5830" s="1"/>
      <c r="F5830" s="224"/>
      <c r="G5830" s="224"/>
      <c r="H5830" s="224"/>
      <c r="L5830" s="224"/>
      <c r="M5830" s="224"/>
      <c r="X5830" s="3" t="s">
        <v>5841</v>
      </c>
      <c r="Y5830" s="4">
        <v>10386</v>
      </c>
      <c r="AD5830" s="224"/>
      <c r="AE5830" s="133"/>
    </row>
    <row r="5831" spans="1:31" x14ac:dyDescent="0.25">
      <c r="A5831" s="28" t="s">
        <v>16262</v>
      </c>
      <c r="B5831" s="1"/>
      <c r="F5831" s="224"/>
      <c r="G5831" s="224"/>
      <c r="H5831" s="224"/>
      <c r="L5831" s="224"/>
      <c r="M5831" s="224"/>
      <c r="X5831" s="3" t="s">
        <v>5842</v>
      </c>
      <c r="Y5831" s="4">
        <v>10416</v>
      </c>
      <c r="AD5831" s="224"/>
      <c r="AE5831" s="133"/>
    </row>
    <row r="5832" spans="1:31" x14ac:dyDescent="0.25">
      <c r="A5832" s="28" t="s">
        <v>16263</v>
      </c>
      <c r="B5832" s="1"/>
      <c r="F5832" s="224"/>
      <c r="G5832" s="224"/>
      <c r="H5832" s="224"/>
      <c r="L5832" s="224"/>
      <c r="M5832" s="224"/>
      <c r="X5832" s="3" t="s">
        <v>5843</v>
      </c>
      <c r="Y5832" s="4">
        <v>10416</v>
      </c>
      <c r="AD5832" s="224"/>
      <c r="AE5832" s="133"/>
    </row>
    <row r="5833" spans="1:31" x14ac:dyDescent="0.25">
      <c r="A5833" s="28" t="s">
        <v>16264</v>
      </c>
      <c r="B5833" s="1"/>
      <c r="F5833" s="224"/>
      <c r="G5833" s="224"/>
      <c r="H5833" s="224"/>
      <c r="L5833" s="224"/>
      <c r="M5833" s="224"/>
      <c r="X5833" s="3" t="s">
        <v>5844</v>
      </c>
      <c r="Y5833" s="4">
        <v>10384</v>
      </c>
      <c r="AD5833" s="224"/>
      <c r="AE5833" s="133"/>
    </row>
    <row r="5834" spans="1:31" x14ac:dyDescent="0.25">
      <c r="A5834" s="28" t="s">
        <v>16265</v>
      </c>
      <c r="B5834" s="1"/>
      <c r="F5834" s="224"/>
      <c r="G5834" s="224"/>
      <c r="H5834" s="224"/>
      <c r="L5834" s="224"/>
      <c r="M5834" s="224"/>
      <c r="X5834" s="3" t="s">
        <v>5845</v>
      </c>
      <c r="Y5834" s="4">
        <v>10384</v>
      </c>
      <c r="AD5834" s="224"/>
      <c r="AE5834" s="133"/>
    </row>
    <row r="5835" spans="1:31" x14ac:dyDescent="0.25">
      <c r="A5835" s="28" t="s">
        <v>16266</v>
      </c>
      <c r="B5835" s="1"/>
      <c r="F5835" s="224"/>
      <c r="G5835" s="224"/>
      <c r="H5835" s="224"/>
      <c r="L5835" s="224"/>
      <c r="M5835" s="224"/>
      <c r="X5835" s="3" t="s">
        <v>5846</v>
      </c>
      <c r="Y5835" s="4">
        <v>10363</v>
      </c>
      <c r="AD5835" s="224"/>
      <c r="AE5835" s="133"/>
    </row>
    <row r="5836" spans="1:31" x14ac:dyDescent="0.25">
      <c r="A5836" s="28" t="s">
        <v>16267</v>
      </c>
      <c r="B5836" s="1"/>
      <c r="F5836" s="224"/>
      <c r="G5836" s="224"/>
      <c r="H5836" s="224"/>
      <c r="L5836" s="224"/>
      <c r="M5836" s="224"/>
      <c r="X5836" s="3" t="s">
        <v>5847</v>
      </c>
      <c r="Y5836" s="4">
        <v>10421</v>
      </c>
      <c r="AD5836" s="224"/>
      <c r="AE5836" s="133"/>
    </row>
    <row r="5837" spans="1:31" x14ac:dyDescent="0.25">
      <c r="A5837" s="28" t="s">
        <v>16268</v>
      </c>
      <c r="B5837" s="1"/>
      <c r="F5837" s="224"/>
      <c r="G5837" s="224"/>
      <c r="H5837" s="224"/>
      <c r="L5837" s="224"/>
      <c r="M5837" s="224"/>
      <c r="X5837" s="3" t="s">
        <v>5848</v>
      </c>
      <c r="Y5837" s="4">
        <v>10447</v>
      </c>
      <c r="AD5837" s="224"/>
      <c r="AE5837" s="133"/>
    </row>
    <row r="5838" spans="1:31" x14ac:dyDescent="0.25">
      <c r="A5838" s="28" t="s">
        <v>16269</v>
      </c>
      <c r="B5838" s="1"/>
      <c r="F5838" s="224"/>
      <c r="G5838" s="224"/>
      <c r="H5838" s="224"/>
      <c r="L5838" s="224"/>
      <c r="M5838" s="224"/>
      <c r="X5838" s="3" t="s">
        <v>5849</v>
      </c>
      <c r="Y5838" s="4">
        <v>10431</v>
      </c>
      <c r="AD5838" s="224"/>
      <c r="AE5838" s="133"/>
    </row>
    <row r="5839" spans="1:31" x14ac:dyDescent="0.25">
      <c r="A5839" s="28" t="s">
        <v>16270</v>
      </c>
      <c r="B5839" s="1"/>
      <c r="F5839" s="224"/>
      <c r="G5839" s="224"/>
      <c r="H5839" s="224"/>
      <c r="L5839" s="224"/>
      <c r="M5839" s="224"/>
      <c r="X5839" s="3" t="s">
        <v>5850</v>
      </c>
      <c r="Y5839" s="4">
        <v>10431</v>
      </c>
      <c r="AD5839" s="224"/>
      <c r="AE5839" s="133"/>
    </row>
    <row r="5840" spans="1:31" x14ac:dyDescent="0.25">
      <c r="A5840" s="28" t="s">
        <v>16271</v>
      </c>
      <c r="B5840" s="1"/>
      <c r="F5840" s="224"/>
      <c r="G5840" s="224"/>
      <c r="H5840" s="224"/>
      <c r="L5840" s="224"/>
      <c r="M5840" s="224"/>
      <c r="X5840" s="3" t="s">
        <v>5851</v>
      </c>
      <c r="Y5840" s="4">
        <v>10431</v>
      </c>
      <c r="AD5840" s="224"/>
      <c r="AE5840" s="133"/>
    </row>
    <row r="5841" spans="1:31" x14ac:dyDescent="0.25">
      <c r="A5841" s="28" t="s">
        <v>16272</v>
      </c>
      <c r="B5841" s="1"/>
      <c r="F5841" s="224"/>
      <c r="G5841" s="224"/>
      <c r="H5841" s="224"/>
      <c r="L5841" s="224"/>
      <c r="M5841" s="224"/>
      <c r="X5841" s="3" t="s">
        <v>5852</v>
      </c>
      <c r="Y5841" s="4">
        <v>10425</v>
      </c>
      <c r="AD5841" s="224"/>
      <c r="AE5841" s="133"/>
    </row>
    <row r="5842" spans="1:31" x14ac:dyDescent="0.25">
      <c r="A5842" s="28" t="s">
        <v>16273</v>
      </c>
      <c r="B5842" s="1"/>
      <c r="F5842" s="224"/>
      <c r="G5842" s="224"/>
      <c r="H5842" s="224"/>
      <c r="L5842" s="224"/>
      <c r="M5842" s="224"/>
      <c r="X5842" s="3" t="s">
        <v>5853</v>
      </c>
      <c r="Y5842" s="4">
        <v>10425</v>
      </c>
      <c r="AD5842" s="224"/>
      <c r="AE5842" s="133"/>
    </row>
    <row r="5843" spans="1:31" x14ac:dyDescent="0.25">
      <c r="A5843" s="28" t="s">
        <v>16274</v>
      </c>
      <c r="B5843" s="1"/>
      <c r="F5843" s="224"/>
      <c r="G5843" s="224"/>
      <c r="H5843" s="224"/>
      <c r="L5843" s="224"/>
      <c r="M5843" s="224"/>
      <c r="X5843" s="3" t="s">
        <v>5854</v>
      </c>
      <c r="Y5843" s="4">
        <v>10456</v>
      </c>
      <c r="AD5843" s="224"/>
      <c r="AE5843" s="133"/>
    </row>
    <row r="5844" spans="1:31" x14ac:dyDescent="0.25">
      <c r="A5844" s="28" t="s">
        <v>16275</v>
      </c>
      <c r="B5844" s="1"/>
      <c r="F5844" s="224"/>
      <c r="G5844" s="224"/>
      <c r="H5844" s="224"/>
      <c r="L5844" s="224"/>
      <c r="M5844" s="224"/>
      <c r="X5844" s="3" t="s">
        <v>5855</v>
      </c>
      <c r="Y5844" s="4">
        <v>10483</v>
      </c>
      <c r="AD5844" s="224"/>
      <c r="AE5844" s="133"/>
    </row>
    <row r="5845" spans="1:31" x14ac:dyDescent="0.25">
      <c r="A5845" s="28" t="s">
        <v>16276</v>
      </c>
      <c r="B5845" s="1"/>
      <c r="F5845" s="224"/>
      <c r="G5845" s="224"/>
      <c r="H5845" s="224"/>
      <c r="L5845" s="224"/>
      <c r="M5845" s="224"/>
      <c r="X5845" s="3" t="s">
        <v>5856</v>
      </c>
      <c r="Y5845" s="4">
        <v>10487</v>
      </c>
      <c r="AD5845" s="224"/>
      <c r="AE5845" s="133"/>
    </row>
    <row r="5846" spans="1:31" x14ac:dyDescent="0.25">
      <c r="A5846" s="28" t="s">
        <v>16277</v>
      </c>
      <c r="B5846" s="1"/>
      <c r="F5846" s="224"/>
      <c r="G5846" s="224"/>
      <c r="H5846" s="224"/>
      <c r="L5846" s="224"/>
      <c r="M5846" s="224"/>
      <c r="X5846" s="3" t="s">
        <v>5857</v>
      </c>
      <c r="Y5846" s="4">
        <v>10487</v>
      </c>
      <c r="AD5846" s="224"/>
      <c r="AE5846" s="133"/>
    </row>
    <row r="5847" spans="1:31" x14ac:dyDescent="0.25">
      <c r="A5847" s="28" t="s">
        <v>16278</v>
      </c>
      <c r="B5847" s="1"/>
      <c r="F5847" s="224"/>
      <c r="G5847" s="224"/>
      <c r="H5847" s="224"/>
      <c r="L5847" s="224"/>
      <c r="M5847" s="224"/>
      <c r="X5847" s="3" t="s">
        <v>5858</v>
      </c>
      <c r="Y5847" s="4">
        <v>10378</v>
      </c>
      <c r="AD5847" s="224"/>
      <c r="AE5847" s="133"/>
    </row>
    <row r="5848" spans="1:31" x14ac:dyDescent="0.25">
      <c r="A5848" s="28" t="s">
        <v>16279</v>
      </c>
      <c r="B5848" s="1"/>
      <c r="F5848" s="224"/>
      <c r="G5848" s="224"/>
      <c r="H5848" s="224"/>
      <c r="L5848" s="224"/>
      <c r="M5848" s="224"/>
      <c r="X5848" s="3" t="s">
        <v>5859</v>
      </c>
      <c r="Y5848" s="4">
        <v>10378</v>
      </c>
      <c r="AD5848" s="224"/>
      <c r="AE5848" s="133"/>
    </row>
    <row r="5849" spans="1:31" x14ac:dyDescent="0.25">
      <c r="A5849" s="28" t="s">
        <v>16280</v>
      </c>
      <c r="B5849" s="1"/>
      <c r="F5849" s="224"/>
      <c r="G5849" s="224"/>
      <c r="H5849" s="224"/>
      <c r="L5849" s="224"/>
      <c r="M5849" s="224"/>
      <c r="X5849" s="3" t="s">
        <v>5860</v>
      </c>
      <c r="Y5849" s="4">
        <v>10391</v>
      </c>
      <c r="AD5849" s="224"/>
      <c r="AE5849" s="133"/>
    </row>
    <row r="5850" spans="1:31" x14ac:dyDescent="0.25">
      <c r="A5850" s="28" t="s">
        <v>16281</v>
      </c>
      <c r="B5850" s="1"/>
      <c r="F5850" s="224"/>
      <c r="G5850" s="224"/>
      <c r="H5850" s="224"/>
      <c r="L5850" s="224"/>
      <c r="M5850" s="224"/>
      <c r="X5850" s="3" t="s">
        <v>5861</v>
      </c>
      <c r="Y5850" s="4">
        <v>10392</v>
      </c>
      <c r="AD5850" s="224"/>
      <c r="AE5850" s="133"/>
    </row>
    <row r="5851" spans="1:31" x14ac:dyDescent="0.25">
      <c r="A5851" s="28" t="s">
        <v>16282</v>
      </c>
      <c r="B5851" s="1"/>
      <c r="F5851" s="224"/>
      <c r="G5851" s="224"/>
      <c r="H5851" s="224"/>
      <c r="L5851" s="224"/>
      <c r="M5851" s="224"/>
      <c r="X5851" s="3" t="s">
        <v>5862</v>
      </c>
      <c r="Y5851" s="4">
        <v>10375</v>
      </c>
      <c r="AD5851" s="224"/>
      <c r="AE5851" s="133"/>
    </row>
    <row r="5852" spans="1:31" x14ac:dyDescent="0.25">
      <c r="A5852" s="28" t="s">
        <v>16283</v>
      </c>
      <c r="B5852" s="1"/>
      <c r="F5852" s="224"/>
      <c r="G5852" s="224"/>
      <c r="H5852" s="224"/>
      <c r="L5852" s="224"/>
      <c r="M5852" s="224"/>
      <c r="X5852" s="3" t="s">
        <v>5863</v>
      </c>
      <c r="Y5852" s="4">
        <v>10366</v>
      </c>
      <c r="AD5852" s="224"/>
      <c r="AE5852" s="133"/>
    </row>
    <row r="5853" spans="1:31" x14ac:dyDescent="0.25">
      <c r="A5853" s="28" t="s">
        <v>16284</v>
      </c>
      <c r="B5853" s="1"/>
      <c r="F5853" s="224"/>
      <c r="G5853" s="224"/>
      <c r="H5853" s="224"/>
      <c r="L5853" s="224"/>
      <c r="M5853" s="224"/>
      <c r="X5853" s="3" t="s">
        <v>5864</v>
      </c>
      <c r="Y5853" s="4">
        <v>10366</v>
      </c>
      <c r="AD5853" s="224"/>
      <c r="AE5853" s="133"/>
    </row>
    <row r="5854" spans="1:31" x14ac:dyDescent="0.25">
      <c r="A5854" s="28" t="s">
        <v>16285</v>
      </c>
      <c r="B5854" s="1"/>
      <c r="F5854" s="224"/>
      <c r="G5854" s="224"/>
      <c r="H5854" s="224"/>
      <c r="L5854" s="224"/>
      <c r="M5854" s="224"/>
      <c r="X5854" s="3" t="s">
        <v>5865</v>
      </c>
      <c r="Y5854" s="4">
        <v>10366</v>
      </c>
      <c r="AD5854" s="224"/>
      <c r="AE5854" s="133"/>
    </row>
    <row r="5855" spans="1:31" x14ac:dyDescent="0.25">
      <c r="A5855" s="28" t="s">
        <v>16286</v>
      </c>
      <c r="B5855" s="1"/>
      <c r="F5855" s="224"/>
      <c r="G5855" s="224"/>
      <c r="H5855" s="224"/>
      <c r="L5855" s="224"/>
      <c r="M5855" s="224"/>
      <c r="X5855" s="3" t="s">
        <v>5866</v>
      </c>
      <c r="Y5855" s="4">
        <v>10375</v>
      </c>
      <c r="AD5855" s="224"/>
      <c r="AE5855" s="133"/>
    </row>
    <row r="5856" spans="1:31" x14ac:dyDescent="0.25">
      <c r="A5856" s="28" t="s">
        <v>16287</v>
      </c>
      <c r="B5856" s="1"/>
      <c r="F5856" s="224"/>
      <c r="G5856" s="224"/>
      <c r="H5856" s="224"/>
      <c r="L5856" s="224"/>
      <c r="M5856" s="224"/>
      <c r="X5856" s="3" t="s">
        <v>5867</v>
      </c>
      <c r="Y5856" s="4">
        <v>10398</v>
      </c>
      <c r="AD5856" s="224"/>
      <c r="AE5856" s="133"/>
    </row>
    <row r="5857" spans="1:31" x14ac:dyDescent="0.25">
      <c r="A5857" s="28" t="s">
        <v>16288</v>
      </c>
      <c r="B5857" s="1"/>
      <c r="F5857" s="224"/>
      <c r="G5857" s="224"/>
      <c r="H5857" s="224"/>
      <c r="L5857" s="224"/>
      <c r="M5857" s="224"/>
      <c r="X5857" s="3" t="s">
        <v>5868</v>
      </c>
      <c r="Y5857" s="4">
        <v>10403</v>
      </c>
      <c r="AD5857" s="224"/>
      <c r="AE5857" s="133"/>
    </row>
    <row r="5858" spans="1:31" x14ac:dyDescent="0.25">
      <c r="A5858" s="28" t="s">
        <v>16289</v>
      </c>
      <c r="B5858" s="1"/>
      <c r="F5858" s="224"/>
      <c r="G5858" s="224"/>
      <c r="H5858" s="224"/>
      <c r="L5858" s="224"/>
      <c r="M5858" s="224"/>
      <c r="X5858" s="3" t="s">
        <v>5869</v>
      </c>
      <c r="Y5858" s="4">
        <v>10377</v>
      </c>
      <c r="AD5858" s="224"/>
      <c r="AE5858" s="133"/>
    </row>
    <row r="5859" spans="1:31" x14ac:dyDescent="0.25">
      <c r="A5859" s="28" t="s">
        <v>16290</v>
      </c>
      <c r="B5859" s="1"/>
      <c r="F5859" s="224"/>
      <c r="G5859" s="224"/>
      <c r="H5859" s="224"/>
      <c r="L5859" s="224"/>
      <c r="M5859" s="224"/>
      <c r="X5859" s="3" t="s">
        <v>5870</v>
      </c>
      <c r="Y5859" s="4">
        <v>10371</v>
      </c>
      <c r="AD5859" s="224"/>
      <c r="AE5859" s="133"/>
    </row>
    <row r="5860" spans="1:31" x14ac:dyDescent="0.25">
      <c r="A5860" s="28" t="s">
        <v>16291</v>
      </c>
      <c r="B5860" s="1"/>
      <c r="F5860" s="224"/>
      <c r="G5860" s="224"/>
      <c r="H5860" s="224"/>
      <c r="L5860" s="224"/>
      <c r="M5860" s="224"/>
      <c r="X5860" s="3" t="s">
        <v>5871</v>
      </c>
      <c r="Y5860" s="4">
        <v>10371</v>
      </c>
      <c r="AD5860" s="224"/>
      <c r="AE5860" s="133"/>
    </row>
    <row r="5861" spans="1:31" x14ac:dyDescent="0.25">
      <c r="A5861" s="28" t="s">
        <v>16292</v>
      </c>
      <c r="B5861" s="1"/>
      <c r="F5861" s="224"/>
      <c r="G5861" s="224"/>
      <c r="H5861" s="224"/>
      <c r="L5861" s="224"/>
      <c r="M5861" s="224"/>
      <c r="X5861" s="3" t="s">
        <v>5872</v>
      </c>
      <c r="Y5861" s="4">
        <v>10344</v>
      </c>
      <c r="AD5861" s="224"/>
      <c r="AE5861" s="133"/>
    </row>
    <row r="5862" spans="1:31" x14ac:dyDescent="0.25">
      <c r="A5862" s="28" t="s">
        <v>16293</v>
      </c>
      <c r="B5862" s="1"/>
      <c r="F5862" s="224"/>
      <c r="G5862" s="224"/>
      <c r="H5862" s="224"/>
      <c r="L5862" s="224"/>
      <c r="M5862" s="224"/>
      <c r="X5862" s="3" t="s">
        <v>5873</v>
      </c>
      <c r="Y5862" s="4">
        <v>10344</v>
      </c>
      <c r="AD5862" s="224"/>
      <c r="AE5862" s="133"/>
    </row>
    <row r="5863" spans="1:31" x14ac:dyDescent="0.25">
      <c r="A5863" s="28" t="s">
        <v>16294</v>
      </c>
      <c r="B5863" s="1"/>
      <c r="F5863" s="224"/>
      <c r="G5863" s="224"/>
      <c r="H5863" s="224"/>
      <c r="L5863" s="224"/>
      <c r="M5863" s="224"/>
      <c r="X5863" s="3" t="s">
        <v>5874</v>
      </c>
      <c r="Y5863" s="4">
        <v>10359</v>
      </c>
      <c r="AD5863" s="224"/>
      <c r="AE5863" s="133"/>
    </row>
    <row r="5864" spans="1:31" x14ac:dyDescent="0.25">
      <c r="A5864" s="28" t="s">
        <v>16295</v>
      </c>
      <c r="B5864" s="1"/>
      <c r="F5864" s="224"/>
      <c r="G5864" s="224"/>
      <c r="H5864" s="224"/>
      <c r="L5864" s="224"/>
      <c r="M5864" s="224"/>
      <c r="X5864" s="3" t="s">
        <v>5875</v>
      </c>
      <c r="Y5864" s="4">
        <v>10348</v>
      </c>
      <c r="AD5864" s="224"/>
      <c r="AE5864" s="133"/>
    </row>
    <row r="5865" spans="1:31" x14ac:dyDescent="0.25">
      <c r="A5865" s="28" t="s">
        <v>16296</v>
      </c>
      <c r="B5865" s="1"/>
      <c r="F5865" s="224"/>
      <c r="G5865" s="224"/>
      <c r="H5865" s="224"/>
      <c r="L5865" s="224"/>
      <c r="M5865" s="224"/>
      <c r="X5865" s="3" t="s">
        <v>5876</v>
      </c>
      <c r="Y5865" s="4">
        <v>10407</v>
      </c>
      <c r="AD5865" s="224"/>
      <c r="AE5865" s="133"/>
    </row>
    <row r="5866" spans="1:31" x14ac:dyDescent="0.25">
      <c r="A5866" s="28" t="s">
        <v>16297</v>
      </c>
      <c r="B5866" s="1"/>
      <c r="F5866" s="224"/>
      <c r="G5866" s="224"/>
      <c r="H5866" s="224"/>
      <c r="L5866" s="224"/>
      <c r="M5866" s="224"/>
      <c r="X5866" s="3" t="s">
        <v>5877</v>
      </c>
      <c r="Y5866" s="4">
        <v>10455</v>
      </c>
      <c r="AD5866" s="224"/>
      <c r="AE5866" s="133"/>
    </row>
    <row r="5867" spans="1:31" x14ac:dyDescent="0.25">
      <c r="A5867" s="28" t="s">
        <v>16298</v>
      </c>
      <c r="B5867" s="1"/>
      <c r="F5867" s="224"/>
      <c r="G5867" s="224"/>
      <c r="H5867" s="224"/>
      <c r="L5867" s="224"/>
      <c r="M5867" s="224"/>
      <c r="X5867" s="3" t="s">
        <v>5878</v>
      </c>
      <c r="Y5867" s="4">
        <v>10455</v>
      </c>
      <c r="AD5867" s="224"/>
      <c r="AE5867" s="133"/>
    </row>
    <row r="5868" spans="1:31" x14ac:dyDescent="0.25">
      <c r="A5868" s="28" t="s">
        <v>16299</v>
      </c>
      <c r="B5868" s="1"/>
      <c r="F5868" s="224"/>
      <c r="G5868" s="224"/>
      <c r="H5868" s="224"/>
      <c r="L5868" s="224"/>
      <c r="M5868" s="224"/>
      <c r="X5868" s="3" t="s">
        <v>5879</v>
      </c>
      <c r="Y5868" s="4">
        <v>10420</v>
      </c>
      <c r="AD5868" s="224"/>
      <c r="AE5868" s="133"/>
    </row>
    <row r="5869" spans="1:31" x14ac:dyDescent="0.25">
      <c r="A5869" s="28" t="s">
        <v>16300</v>
      </c>
      <c r="B5869" s="1"/>
      <c r="F5869" s="224"/>
      <c r="G5869" s="224"/>
      <c r="H5869" s="224"/>
      <c r="L5869" s="224"/>
      <c r="M5869" s="224"/>
      <c r="X5869" s="3" t="s">
        <v>5880</v>
      </c>
      <c r="Y5869" s="4">
        <v>10420</v>
      </c>
      <c r="AD5869" s="224"/>
      <c r="AE5869" s="133"/>
    </row>
    <row r="5870" spans="1:31" x14ac:dyDescent="0.25">
      <c r="A5870" s="28" t="s">
        <v>16301</v>
      </c>
      <c r="B5870" s="1"/>
      <c r="F5870" s="224"/>
      <c r="G5870" s="224"/>
      <c r="H5870" s="224"/>
      <c r="L5870" s="224"/>
      <c r="M5870" s="224"/>
      <c r="X5870" s="3" t="s">
        <v>5881</v>
      </c>
      <c r="Y5870" s="4">
        <v>10421</v>
      </c>
      <c r="AD5870" s="224"/>
      <c r="AE5870" s="133"/>
    </row>
    <row r="5871" spans="1:31" x14ac:dyDescent="0.25">
      <c r="A5871" s="28" t="s">
        <v>16302</v>
      </c>
      <c r="B5871" s="1"/>
      <c r="F5871" s="224"/>
      <c r="G5871" s="224"/>
      <c r="H5871" s="224"/>
      <c r="L5871" s="224"/>
      <c r="M5871" s="224"/>
      <c r="X5871" s="3" t="s">
        <v>5882</v>
      </c>
      <c r="Y5871" s="4">
        <v>10421</v>
      </c>
      <c r="AD5871" s="224"/>
      <c r="AE5871" s="133"/>
    </row>
    <row r="5872" spans="1:31" x14ac:dyDescent="0.25">
      <c r="A5872" s="28" t="s">
        <v>16303</v>
      </c>
      <c r="B5872" s="1"/>
      <c r="F5872" s="224"/>
      <c r="G5872" s="224"/>
      <c r="H5872" s="224"/>
      <c r="L5872" s="224"/>
      <c r="M5872" s="224"/>
      <c r="X5872" s="3" t="s">
        <v>5883</v>
      </c>
      <c r="Y5872" s="4">
        <v>10391</v>
      </c>
      <c r="AD5872" s="224"/>
      <c r="AE5872" s="133"/>
    </row>
    <row r="5873" spans="1:31" x14ac:dyDescent="0.25">
      <c r="A5873" s="28" t="s">
        <v>16304</v>
      </c>
      <c r="B5873" s="1"/>
      <c r="F5873" s="224"/>
      <c r="G5873" s="224"/>
      <c r="H5873" s="224"/>
      <c r="L5873" s="224"/>
      <c r="M5873" s="224"/>
      <c r="X5873" s="3" t="s">
        <v>5884</v>
      </c>
      <c r="Y5873" s="4">
        <v>10385</v>
      </c>
      <c r="AD5873" s="224"/>
      <c r="AE5873" s="133"/>
    </row>
    <row r="5874" spans="1:31" x14ac:dyDescent="0.25">
      <c r="A5874" s="28" t="s">
        <v>16305</v>
      </c>
      <c r="B5874" s="1"/>
      <c r="F5874" s="224"/>
      <c r="G5874" s="224"/>
      <c r="H5874" s="224"/>
      <c r="L5874" s="224"/>
      <c r="M5874" s="224"/>
      <c r="X5874" s="3" t="s">
        <v>5885</v>
      </c>
      <c r="Y5874" s="4">
        <v>10385</v>
      </c>
      <c r="AD5874" s="224"/>
      <c r="AE5874" s="133"/>
    </row>
    <row r="5875" spans="1:31" x14ac:dyDescent="0.25">
      <c r="A5875" s="28" t="s">
        <v>16306</v>
      </c>
      <c r="B5875" s="1"/>
      <c r="F5875" s="224"/>
      <c r="G5875" s="224"/>
      <c r="H5875" s="224"/>
      <c r="L5875" s="224"/>
      <c r="M5875" s="224"/>
      <c r="X5875" s="3" t="s">
        <v>5886</v>
      </c>
      <c r="Y5875" s="4">
        <v>10381</v>
      </c>
      <c r="AD5875" s="224"/>
      <c r="AE5875" s="133"/>
    </row>
    <row r="5876" spans="1:31" x14ac:dyDescent="0.25">
      <c r="A5876" s="28" t="s">
        <v>16307</v>
      </c>
      <c r="B5876" s="1"/>
      <c r="F5876" s="224"/>
      <c r="G5876" s="224"/>
      <c r="H5876" s="224"/>
      <c r="L5876" s="224"/>
      <c r="M5876" s="224"/>
      <c r="X5876" s="3" t="s">
        <v>5887</v>
      </c>
      <c r="Y5876" s="4">
        <v>10381</v>
      </c>
      <c r="AD5876" s="224"/>
      <c r="AE5876" s="133"/>
    </row>
    <row r="5877" spans="1:31" x14ac:dyDescent="0.25">
      <c r="A5877" s="28" t="s">
        <v>16308</v>
      </c>
      <c r="B5877" s="1"/>
      <c r="F5877" s="224"/>
      <c r="G5877" s="224"/>
      <c r="H5877" s="224"/>
      <c r="L5877" s="224"/>
      <c r="M5877" s="224"/>
      <c r="X5877" s="3" t="s">
        <v>5888</v>
      </c>
      <c r="Y5877" s="4">
        <v>10378</v>
      </c>
      <c r="AD5877" s="224"/>
      <c r="AE5877" s="133"/>
    </row>
    <row r="5878" spans="1:31" x14ac:dyDescent="0.25">
      <c r="A5878" s="28" t="s">
        <v>16309</v>
      </c>
      <c r="B5878" s="1"/>
      <c r="F5878" s="224"/>
      <c r="G5878" s="224"/>
      <c r="H5878" s="224"/>
      <c r="L5878" s="224"/>
      <c r="M5878" s="224"/>
      <c r="X5878" s="3" t="s">
        <v>5889</v>
      </c>
      <c r="Y5878" s="4">
        <v>10361</v>
      </c>
      <c r="AD5878" s="224"/>
      <c r="AE5878" s="133"/>
    </row>
    <row r="5879" spans="1:31" x14ac:dyDescent="0.25">
      <c r="A5879" s="28" t="s">
        <v>16310</v>
      </c>
      <c r="B5879" s="1"/>
      <c r="F5879" s="224"/>
      <c r="G5879" s="224"/>
      <c r="H5879" s="224"/>
      <c r="L5879" s="224"/>
      <c r="M5879" s="224"/>
      <c r="X5879" s="3" t="s">
        <v>5890</v>
      </c>
      <c r="Y5879" s="4">
        <v>10334</v>
      </c>
      <c r="AD5879" s="224"/>
      <c r="AE5879" s="133"/>
    </row>
    <row r="5880" spans="1:31" x14ac:dyDescent="0.25">
      <c r="A5880" s="28" t="s">
        <v>16311</v>
      </c>
      <c r="B5880" s="1"/>
      <c r="F5880" s="224"/>
      <c r="G5880" s="224"/>
      <c r="H5880" s="224"/>
      <c r="L5880" s="224"/>
      <c r="M5880" s="224"/>
      <c r="X5880" s="3" t="s">
        <v>5891</v>
      </c>
      <c r="Y5880" s="4">
        <v>10369</v>
      </c>
      <c r="AD5880" s="224"/>
      <c r="AE5880" s="133"/>
    </row>
    <row r="5881" spans="1:31" x14ac:dyDescent="0.25">
      <c r="A5881" s="28" t="s">
        <v>16312</v>
      </c>
      <c r="B5881" s="1"/>
      <c r="F5881" s="224"/>
      <c r="G5881" s="224"/>
      <c r="H5881" s="224"/>
      <c r="L5881" s="224"/>
      <c r="M5881" s="224"/>
      <c r="X5881" s="3" t="s">
        <v>5892</v>
      </c>
      <c r="Y5881" s="4">
        <v>10369</v>
      </c>
      <c r="AD5881" s="224"/>
      <c r="AE5881" s="133"/>
    </row>
    <row r="5882" spans="1:31" x14ac:dyDescent="0.25">
      <c r="A5882" s="28" t="s">
        <v>16313</v>
      </c>
      <c r="B5882" s="1"/>
      <c r="F5882" s="224"/>
      <c r="G5882" s="224"/>
      <c r="H5882" s="224"/>
      <c r="L5882" s="224"/>
      <c r="M5882" s="224"/>
      <c r="X5882" s="3" t="s">
        <v>5893</v>
      </c>
      <c r="Y5882" s="4">
        <v>10339</v>
      </c>
      <c r="AD5882" s="224"/>
      <c r="AE5882" s="133"/>
    </row>
    <row r="5883" spans="1:31" x14ac:dyDescent="0.25">
      <c r="A5883" s="28" t="s">
        <v>16314</v>
      </c>
      <c r="B5883" s="1"/>
      <c r="F5883" s="224"/>
      <c r="G5883" s="224"/>
      <c r="H5883" s="224"/>
      <c r="L5883" s="224"/>
      <c r="M5883" s="224"/>
      <c r="X5883" s="3" t="s">
        <v>5894</v>
      </c>
      <c r="Y5883" s="4">
        <v>10339</v>
      </c>
      <c r="AD5883" s="224"/>
      <c r="AE5883" s="133"/>
    </row>
    <row r="5884" spans="1:31" x14ac:dyDescent="0.25">
      <c r="A5884" s="28" t="s">
        <v>16315</v>
      </c>
      <c r="B5884" s="1"/>
      <c r="F5884" s="224"/>
      <c r="G5884" s="224"/>
      <c r="H5884" s="224"/>
      <c r="L5884" s="224"/>
      <c r="M5884" s="224"/>
      <c r="X5884" s="3" t="s">
        <v>5895</v>
      </c>
      <c r="Y5884" s="4">
        <v>10349</v>
      </c>
      <c r="AD5884" s="224"/>
      <c r="AE5884" s="133"/>
    </row>
    <row r="5885" spans="1:31" x14ac:dyDescent="0.25">
      <c r="A5885" s="28" t="s">
        <v>16316</v>
      </c>
      <c r="B5885" s="1"/>
      <c r="F5885" s="224"/>
      <c r="G5885" s="224"/>
      <c r="H5885" s="224"/>
      <c r="L5885" s="224"/>
      <c r="M5885" s="224"/>
      <c r="X5885" s="3" t="s">
        <v>5896</v>
      </c>
      <c r="Y5885" s="4">
        <v>10409</v>
      </c>
      <c r="AD5885" s="224"/>
      <c r="AE5885" s="133"/>
    </row>
    <row r="5886" spans="1:31" x14ac:dyDescent="0.25">
      <c r="A5886" s="28" t="s">
        <v>16317</v>
      </c>
      <c r="B5886" s="1"/>
      <c r="F5886" s="224"/>
      <c r="G5886" s="224"/>
      <c r="H5886" s="224"/>
      <c r="L5886" s="224"/>
      <c r="M5886" s="224"/>
      <c r="X5886" s="3" t="s">
        <v>5897</v>
      </c>
      <c r="Y5886" s="4">
        <v>10422</v>
      </c>
      <c r="AD5886" s="224"/>
      <c r="AE5886" s="133"/>
    </row>
    <row r="5887" spans="1:31" x14ac:dyDescent="0.25">
      <c r="A5887" s="28" t="s">
        <v>16318</v>
      </c>
      <c r="B5887" s="1"/>
      <c r="F5887" s="224"/>
      <c r="G5887" s="224"/>
      <c r="H5887" s="224"/>
      <c r="L5887" s="224"/>
      <c r="M5887" s="224"/>
      <c r="X5887" s="3" t="s">
        <v>5898</v>
      </c>
      <c r="Y5887" s="4">
        <v>10482</v>
      </c>
      <c r="AD5887" s="224"/>
      <c r="AE5887" s="133"/>
    </row>
    <row r="5888" spans="1:31" x14ac:dyDescent="0.25">
      <c r="A5888" s="28" t="s">
        <v>16319</v>
      </c>
      <c r="B5888" s="1"/>
      <c r="F5888" s="224"/>
      <c r="G5888" s="224"/>
      <c r="H5888" s="224"/>
      <c r="L5888" s="224"/>
      <c r="M5888" s="224"/>
      <c r="X5888" s="3" t="s">
        <v>5899</v>
      </c>
      <c r="Y5888" s="4">
        <v>10482</v>
      </c>
      <c r="AD5888" s="224"/>
      <c r="AE5888" s="133"/>
    </row>
    <row r="5889" spans="1:31" x14ac:dyDescent="0.25">
      <c r="A5889" s="28" t="s">
        <v>16320</v>
      </c>
      <c r="B5889" s="1"/>
      <c r="F5889" s="224"/>
      <c r="G5889" s="224"/>
      <c r="H5889" s="224"/>
      <c r="L5889" s="224"/>
      <c r="M5889" s="224"/>
      <c r="X5889" s="3" t="s">
        <v>5900</v>
      </c>
      <c r="Y5889" s="4">
        <v>10486</v>
      </c>
      <c r="AD5889" s="224"/>
      <c r="AE5889" s="133"/>
    </row>
    <row r="5890" spans="1:31" x14ac:dyDescent="0.25">
      <c r="A5890" s="28" t="s">
        <v>16321</v>
      </c>
      <c r="B5890" s="1"/>
      <c r="F5890" s="224"/>
      <c r="G5890" s="224"/>
      <c r="H5890" s="224"/>
      <c r="L5890" s="224"/>
      <c r="M5890" s="224"/>
      <c r="X5890" s="3" t="s">
        <v>5901</v>
      </c>
      <c r="Y5890" s="4">
        <v>10486</v>
      </c>
      <c r="AD5890" s="224"/>
      <c r="AE5890" s="133"/>
    </row>
    <row r="5891" spans="1:31" x14ac:dyDescent="0.25">
      <c r="A5891" s="28" t="s">
        <v>16322</v>
      </c>
      <c r="B5891" s="1"/>
      <c r="F5891" s="224"/>
      <c r="G5891" s="224"/>
      <c r="H5891" s="224"/>
      <c r="L5891" s="224"/>
      <c r="M5891" s="224"/>
      <c r="X5891" s="3" t="s">
        <v>5902</v>
      </c>
      <c r="Y5891" s="4">
        <v>10462</v>
      </c>
      <c r="AD5891" s="224"/>
      <c r="AE5891" s="133"/>
    </row>
    <row r="5892" spans="1:31" x14ac:dyDescent="0.25">
      <c r="A5892" s="28" t="s">
        <v>16323</v>
      </c>
      <c r="B5892" s="1"/>
      <c r="F5892" s="224"/>
      <c r="G5892" s="224"/>
      <c r="H5892" s="224"/>
      <c r="L5892" s="224"/>
      <c r="M5892" s="224"/>
      <c r="X5892" s="3" t="s">
        <v>5903</v>
      </c>
      <c r="Y5892" s="4">
        <v>10443</v>
      </c>
      <c r="AD5892" s="224"/>
      <c r="AE5892" s="133"/>
    </row>
    <row r="5893" spans="1:31" x14ac:dyDescent="0.25">
      <c r="A5893" s="28" t="s">
        <v>16324</v>
      </c>
      <c r="B5893" s="1"/>
      <c r="F5893" s="224"/>
      <c r="G5893" s="224"/>
      <c r="H5893" s="224"/>
      <c r="L5893" s="224"/>
      <c r="M5893" s="224"/>
      <c r="X5893" s="3" t="s">
        <v>5904</v>
      </c>
      <c r="Y5893" s="4">
        <v>10450</v>
      </c>
      <c r="AD5893" s="224"/>
      <c r="AE5893" s="133"/>
    </row>
    <row r="5894" spans="1:31" x14ac:dyDescent="0.25">
      <c r="A5894" s="28" t="s">
        <v>16325</v>
      </c>
      <c r="B5894" s="1"/>
      <c r="F5894" s="224"/>
      <c r="G5894" s="224"/>
      <c r="H5894" s="224"/>
      <c r="L5894" s="224"/>
      <c r="M5894" s="224"/>
      <c r="X5894" s="3" t="s">
        <v>5905</v>
      </c>
      <c r="Y5894" s="4">
        <v>10460</v>
      </c>
      <c r="AD5894" s="224"/>
      <c r="AE5894" s="133"/>
    </row>
    <row r="5895" spans="1:31" x14ac:dyDescent="0.25">
      <c r="A5895" s="28" t="s">
        <v>16326</v>
      </c>
      <c r="B5895" s="1"/>
      <c r="F5895" s="224"/>
      <c r="G5895" s="224"/>
      <c r="H5895" s="224"/>
      <c r="L5895" s="224"/>
      <c r="M5895" s="224"/>
      <c r="X5895" s="3" t="s">
        <v>5906</v>
      </c>
      <c r="Y5895" s="4">
        <v>10460</v>
      </c>
      <c r="AD5895" s="224"/>
      <c r="AE5895" s="133"/>
    </row>
    <row r="5896" spans="1:31" x14ac:dyDescent="0.25">
      <c r="A5896" s="28" t="s">
        <v>16327</v>
      </c>
      <c r="B5896" s="1"/>
      <c r="F5896" s="224"/>
      <c r="G5896" s="224"/>
      <c r="H5896" s="224"/>
      <c r="L5896" s="224"/>
      <c r="M5896" s="224"/>
      <c r="X5896" s="3" t="s">
        <v>5907</v>
      </c>
      <c r="Y5896" s="4">
        <v>10469</v>
      </c>
      <c r="AD5896" s="224"/>
      <c r="AE5896" s="133"/>
    </row>
    <row r="5897" spans="1:31" x14ac:dyDescent="0.25">
      <c r="A5897" s="28" t="s">
        <v>16328</v>
      </c>
      <c r="B5897" s="1"/>
      <c r="F5897" s="224"/>
      <c r="G5897" s="224"/>
      <c r="H5897" s="224"/>
      <c r="L5897" s="224"/>
      <c r="M5897" s="224"/>
      <c r="X5897" s="3" t="s">
        <v>5908</v>
      </c>
      <c r="Y5897" s="4">
        <v>10469</v>
      </c>
      <c r="AD5897" s="224"/>
      <c r="AE5897" s="133"/>
    </row>
    <row r="5898" spans="1:31" x14ac:dyDescent="0.25">
      <c r="A5898" s="28" t="s">
        <v>16329</v>
      </c>
      <c r="B5898" s="1"/>
      <c r="F5898" s="224"/>
      <c r="G5898" s="224"/>
      <c r="H5898" s="224"/>
      <c r="L5898" s="224"/>
      <c r="M5898" s="224"/>
      <c r="X5898" s="3" t="s">
        <v>5909</v>
      </c>
      <c r="Y5898" s="4">
        <v>10466</v>
      </c>
      <c r="AD5898" s="224"/>
      <c r="AE5898" s="133"/>
    </row>
    <row r="5899" spans="1:31" x14ac:dyDescent="0.25">
      <c r="A5899" s="28" t="s">
        <v>16330</v>
      </c>
      <c r="B5899" s="1"/>
      <c r="F5899" s="224"/>
      <c r="G5899" s="224"/>
      <c r="H5899" s="224"/>
      <c r="L5899" s="224"/>
      <c r="M5899" s="224"/>
      <c r="X5899" s="3" t="s">
        <v>5910</v>
      </c>
      <c r="Y5899" s="4">
        <v>10474</v>
      </c>
      <c r="AD5899" s="224"/>
      <c r="AE5899" s="133"/>
    </row>
    <row r="5900" spans="1:31" x14ac:dyDescent="0.25">
      <c r="A5900" s="28" t="s">
        <v>16331</v>
      </c>
      <c r="B5900" s="1"/>
      <c r="F5900" s="224"/>
      <c r="G5900" s="224"/>
      <c r="H5900" s="224"/>
      <c r="L5900" s="224"/>
      <c r="M5900" s="224"/>
      <c r="X5900" s="3" t="s">
        <v>5911</v>
      </c>
      <c r="Y5900" s="4">
        <v>10470</v>
      </c>
      <c r="AD5900" s="224"/>
      <c r="AE5900" s="133"/>
    </row>
    <row r="5901" spans="1:31" x14ac:dyDescent="0.25">
      <c r="A5901" s="28" t="s">
        <v>16332</v>
      </c>
      <c r="B5901" s="1"/>
      <c r="F5901" s="224"/>
      <c r="G5901" s="224"/>
      <c r="H5901" s="224"/>
      <c r="L5901" s="224"/>
      <c r="M5901" s="224"/>
      <c r="X5901" s="3" t="s">
        <v>5912</v>
      </c>
      <c r="Y5901" s="4">
        <v>10457</v>
      </c>
      <c r="AD5901" s="224"/>
      <c r="AE5901" s="133"/>
    </row>
    <row r="5902" spans="1:31" x14ac:dyDescent="0.25">
      <c r="A5902" s="28" t="s">
        <v>16333</v>
      </c>
      <c r="B5902" s="1"/>
      <c r="F5902" s="224"/>
      <c r="G5902" s="224"/>
      <c r="H5902" s="224"/>
      <c r="L5902" s="224"/>
      <c r="M5902" s="224"/>
      <c r="X5902" s="3" t="s">
        <v>5913</v>
      </c>
      <c r="Y5902" s="4">
        <v>10457</v>
      </c>
      <c r="AD5902" s="224"/>
      <c r="AE5902" s="133"/>
    </row>
    <row r="5903" spans="1:31" x14ac:dyDescent="0.25">
      <c r="A5903" s="28" t="s">
        <v>16334</v>
      </c>
      <c r="B5903" s="1"/>
      <c r="F5903" s="224"/>
      <c r="G5903" s="224"/>
      <c r="H5903" s="224"/>
      <c r="L5903" s="224"/>
      <c r="M5903" s="224"/>
      <c r="X5903" s="3" t="s">
        <v>5914</v>
      </c>
      <c r="Y5903" s="4">
        <v>10441</v>
      </c>
      <c r="AD5903" s="224"/>
      <c r="AE5903" s="133"/>
    </row>
    <row r="5904" spans="1:31" x14ac:dyDescent="0.25">
      <c r="A5904" s="28" t="s">
        <v>16335</v>
      </c>
      <c r="B5904" s="1"/>
      <c r="F5904" s="224"/>
      <c r="G5904" s="224"/>
      <c r="H5904" s="224"/>
      <c r="L5904" s="224"/>
      <c r="M5904" s="224"/>
      <c r="X5904" s="3" t="s">
        <v>5915</v>
      </c>
      <c r="Y5904" s="4">
        <v>10441</v>
      </c>
      <c r="AD5904" s="224"/>
      <c r="AE5904" s="133"/>
    </row>
    <row r="5905" spans="1:31" x14ac:dyDescent="0.25">
      <c r="A5905" s="28" t="s">
        <v>16336</v>
      </c>
      <c r="B5905" s="1"/>
      <c r="F5905" s="224"/>
      <c r="G5905" s="224"/>
      <c r="H5905" s="224"/>
      <c r="L5905" s="224"/>
      <c r="M5905" s="224"/>
      <c r="X5905" s="3" t="s">
        <v>5916</v>
      </c>
      <c r="Y5905" s="4">
        <v>10448</v>
      </c>
      <c r="AD5905" s="224"/>
      <c r="AE5905" s="133"/>
    </row>
    <row r="5906" spans="1:31" x14ac:dyDescent="0.25">
      <c r="A5906" s="28" t="s">
        <v>16337</v>
      </c>
      <c r="B5906" s="1"/>
      <c r="F5906" s="224"/>
      <c r="G5906" s="224"/>
      <c r="H5906" s="224"/>
      <c r="L5906" s="224"/>
      <c r="M5906" s="224"/>
      <c r="X5906" s="3" t="s">
        <v>5917</v>
      </c>
      <c r="Y5906" s="4">
        <v>10464</v>
      </c>
      <c r="AD5906" s="224"/>
      <c r="AE5906" s="133"/>
    </row>
    <row r="5907" spans="1:31" x14ac:dyDescent="0.25">
      <c r="A5907" s="28" t="s">
        <v>16338</v>
      </c>
      <c r="B5907" s="1"/>
      <c r="F5907" s="224"/>
      <c r="G5907" s="224"/>
      <c r="H5907" s="224"/>
      <c r="L5907" s="224"/>
      <c r="M5907" s="224"/>
      <c r="X5907" s="3" t="s">
        <v>5918</v>
      </c>
      <c r="Y5907" s="4">
        <v>10464</v>
      </c>
      <c r="AD5907" s="224"/>
      <c r="AE5907" s="133"/>
    </row>
    <row r="5908" spans="1:31" x14ac:dyDescent="0.25">
      <c r="A5908" s="28" t="s">
        <v>16339</v>
      </c>
      <c r="B5908" s="1"/>
      <c r="F5908" s="224"/>
      <c r="G5908" s="224"/>
      <c r="H5908" s="224"/>
      <c r="L5908" s="224"/>
      <c r="M5908" s="224"/>
      <c r="X5908" s="3" t="s">
        <v>5919</v>
      </c>
      <c r="Y5908" s="4">
        <v>10434</v>
      </c>
      <c r="AD5908" s="224"/>
      <c r="AE5908" s="133"/>
    </row>
    <row r="5909" spans="1:31" x14ac:dyDescent="0.25">
      <c r="A5909" s="28" t="s">
        <v>16340</v>
      </c>
      <c r="B5909" s="1"/>
      <c r="F5909" s="224"/>
      <c r="G5909" s="224"/>
      <c r="H5909" s="224"/>
      <c r="L5909" s="224"/>
      <c r="M5909" s="224"/>
      <c r="X5909" s="3" t="s">
        <v>5920</v>
      </c>
      <c r="Y5909" s="4">
        <v>10434</v>
      </c>
      <c r="AD5909" s="224"/>
      <c r="AE5909" s="133"/>
    </row>
    <row r="5910" spans="1:31" x14ac:dyDescent="0.25">
      <c r="A5910" s="28" t="s">
        <v>16341</v>
      </c>
      <c r="B5910" s="1"/>
      <c r="F5910" s="224"/>
      <c r="G5910" s="224"/>
      <c r="H5910" s="224"/>
      <c r="L5910" s="224"/>
      <c r="M5910" s="224"/>
      <c r="X5910" s="3" t="s">
        <v>5921</v>
      </c>
      <c r="Y5910" s="4">
        <v>10411</v>
      </c>
      <c r="AD5910" s="224"/>
      <c r="AE5910" s="133"/>
    </row>
    <row r="5911" spans="1:31" x14ac:dyDescent="0.25">
      <c r="A5911" s="28" t="s">
        <v>16342</v>
      </c>
      <c r="B5911" s="1"/>
      <c r="F5911" s="224"/>
      <c r="G5911" s="224"/>
      <c r="H5911" s="224"/>
      <c r="L5911" s="224"/>
      <c r="M5911" s="224"/>
      <c r="X5911" s="3" t="s">
        <v>5922</v>
      </c>
      <c r="Y5911" s="4">
        <v>10411</v>
      </c>
      <c r="AD5911" s="224"/>
      <c r="AE5911" s="133"/>
    </row>
    <row r="5912" spans="1:31" x14ac:dyDescent="0.25">
      <c r="A5912" s="28" t="s">
        <v>16343</v>
      </c>
      <c r="B5912" s="1"/>
      <c r="F5912" s="224"/>
      <c r="G5912" s="224"/>
      <c r="H5912" s="224"/>
      <c r="L5912" s="224"/>
      <c r="M5912" s="224"/>
      <c r="X5912" s="3" t="s">
        <v>5923</v>
      </c>
      <c r="Y5912" s="4">
        <v>10412</v>
      </c>
      <c r="AD5912" s="224"/>
      <c r="AE5912" s="133"/>
    </row>
    <row r="5913" spans="1:31" x14ac:dyDescent="0.25">
      <c r="A5913" s="28" t="s">
        <v>16344</v>
      </c>
      <c r="B5913" s="1"/>
      <c r="F5913" s="224"/>
      <c r="G5913" s="224"/>
      <c r="H5913" s="224"/>
      <c r="L5913" s="224"/>
      <c r="M5913" s="224"/>
      <c r="X5913" s="3" t="s">
        <v>5924</v>
      </c>
      <c r="Y5913" s="4">
        <v>10435</v>
      </c>
      <c r="AD5913" s="224"/>
      <c r="AE5913" s="133"/>
    </row>
    <row r="5914" spans="1:31" x14ac:dyDescent="0.25">
      <c r="A5914" s="28" t="s">
        <v>16345</v>
      </c>
      <c r="B5914" s="1"/>
      <c r="F5914" s="224"/>
      <c r="G5914" s="224"/>
      <c r="H5914" s="224"/>
      <c r="L5914" s="224"/>
      <c r="M5914" s="224"/>
      <c r="X5914" s="3" t="s">
        <v>5925</v>
      </c>
      <c r="Y5914" s="4">
        <v>10466</v>
      </c>
      <c r="AD5914" s="224"/>
      <c r="AE5914" s="133"/>
    </row>
    <row r="5915" spans="1:31" x14ac:dyDescent="0.25">
      <c r="A5915" s="28" t="s">
        <v>16346</v>
      </c>
      <c r="B5915" s="1"/>
      <c r="F5915" s="224"/>
      <c r="G5915" s="224"/>
      <c r="H5915" s="224"/>
      <c r="L5915" s="224"/>
      <c r="M5915" s="224"/>
      <c r="X5915" s="3" t="s">
        <v>5926</v>
      </c>
      <c r="Y5915" s="4">
        <v>10469</v>
      </c>
      <c r="AD5915" s="224"/>
      <c r="AE5915" s="133"/>
    </row>
    <row r="5916" spans="1:31" x14ac:dyDescent="0.25">
      <c r="A5916" s="28" t="s">
        <v>16347</v>
      </c>
      <c r="B5916" s="1"/>
      <c r="F5916" s="224"/>
      <c r="G5916" s="224"/>
      <c r="H5916" s="224"/>
      <c r="L5916" s="224"/>
      <c r="M5916" s="224"/>
      <c r="X5916" s="3" t="s">
        <v>5927</v>
      </c>
      <c r="Y5916" s="4">
        <v>10469</v>
      </c>
      <c r="AD5916" s="224"/>
      <c r="AE5916" s="133"/>
    </row>
    <row r="5917" spans="1:31" x14ac:dyDescent="0.25">
      <c r="A5917" s="28" t="s">
        <v>16348</v>
      </c>
      <c r="B5917" s="1"/>
      <c r="F5917" s="224"/>
      <c r="G5917" s="224"/>
      <c r="H5917" s="224"/>
      <c r="L5917" s="224"/>
      <c r="M5917" s="224"/>
      <c r="X5917" s="3" t="s">
        <v>5928</v>
      </c>
      <c r="Y5917" s="4">
        <v>10469</v>
      </c>
      <c r="AD5917" s="224"/>
      <c r="AE5917" s="133"/>
    </row>
    <row r="5918" spans="1:31" x14ac:dyDescent="0.25">
      <c r="A5918" s="28" t="s">
        <v>16349</v>
      </c>
      <c r="B5918" s="1"/>
      <c r="F5918" s="224"/>
      <c r="G5918" s="224"/>
      <c r="H5918" s="224"/>
      <c r="L5918" s="224"/>
      <c r="M5918" s="224"/>
      <c r="X5918" s="3" t="s">
        <v>5929</v>
      </c>
      <c r="Y5918" s="4">
        <v>10478</v>
      </c>
      <c r="AD5918" s="224"/>
      <c r="AE5918" s="133"/>
    </row>
    <row r="5919" spans="1:31" x14ac:dyDescent="0.25">
      <c r="A5919" s="28" t="s">
        <v>16350</v>
      </c>
      <c r="B5919" s="1"/>
      <c r="F5919" s="224"/>
      <c r="G5919" s="224"/>
      <c r="H5919" s="224"/>
      <c r="L5919" s="224"/>
      <c r="M5919" s="224"/>
      <c r="X5919" s="3" t="s">
        <v>5930</v>
      </c>
      <c r="Y5919" s="4">
        <v>10453</v>
      </c>
      <c r="AD5919" s="224"/>
      <c r="AE5919" s="133"/>
    </row>
    <row r="5920" spans="1:31" x14ac:dyDescent="0.25">
      <c r="A5920" s="28" t="s">
        <v>16351</v>
      </c>
      <c r="B5920" s="1"/>
      <c r="F5920" s="224"/>
      <c r="G5920" s="224"/>
      <c r="H5920" s="224"/>
      <c r="L5920" s="224"/>
      <c r="M5920" s="224"/>
      <c r="X5920" s="3" t="s">
        <v>5931</v>
      </c>
      <c r="Y5920" s="4">
        <v>10437</v>
      </c>
      <c r="AD5920" s="224"/>
      <c r="AE5920" s="133"/>
    </row>
    <row r="5921" spans="1:31" x14ac:dyDescent="0.25">
      <c r="A5921" s="28" t="s">
        <v>16352</v>
      </c>
      <c r="B5921" s="1"/>
      <c r="F5921" s="224"/>
      <c r="G5921" s="224"/>
      <c r="H5921" s="224"/>
      <c r="L5921" s="224"/>
      <c r="M5921" s="224"/>
      <c r="X5921" s="3" t="s">
        <v>5932</v>
      </c>
      <c r="Y5921" s="4">
        <v>10416</v>
      </c>
      <c r="AD5921" s="224"/>
      <c r="AE5921" s="133"/>
    </row>
    <row r="5922" spans="1:31" x14ac:dyDescent="0.25">
      <c r="A5922" s="28" t="s">
        <v>16353</v>
      </c>
      <c r="B5922" s="1"/>
      <c r="F5922" s="224"/>
      <c r="G5922" s="224"/>
      <c r="H5922" s="224"/>
      <c r="L5922" s="224"/>
      <c r="M5922" s="224"/>
      <c r="X5922" s="3" t="s">
        <v>5933</v>
      </c>
      <c r="Y5922" s="4">
        <v>10412</v>
      </c>
      <c r="AD5922" s="224"/>
      <c r="AE5922" s="133"/>
    </row>
    <row r="5923" spans="1:31" x14ac:dyDescent="0.25">
      <c r="A5923" s="28" t="s">
        <v>16354</v>
      </c>
      <c r="B5923" s="1"/>
      <c r="F5923" s="224"/>
      <c r="G5923" s="224"/>
      <c r="H5923" s="224"/>
      <c r="L5923" s="224"/>
      <c r="M5923" s="224"/>
      <c r="X5923" s="3" t="s">
        <v>5934</v>
      </c>
      <c r="Y5923" s="4">
        <v>10412</v>
      </c>
      <c r="AD5923" s="224"/>
      <c r="AE5923" s="133"/>
    </row>
    <row r="5924" spans="1:31" x14ac:dyDescent="0.25">
      <c r="A5924" s="28" t="s">
        <v>16355</v>
      </c>
      <c r="B5924" s="1"/>
      <c r="F5924" s="224"/>
      <c r="G5924" s="224"/>
      <c r="H5924" s="224"/>
      <c r="L5924" s="224"/>
      <c r="M5924" s="224"/>
      <c r="X5924" s="3" t="s">
        <v>5935</v>
      </c>
      <c r="Y5924" s="4">
        <v>10398</v>
      </c>
      <c r="AD5924" s="224"/>
      <c r="AE5924" s="133"/>
    </row>
    <row r="5925" spans="1:31" x14ac:dyDescent="0.25">
      <c r="A5925" s="28" t="s">
        <v>16356</v>
      </c>
      <c r="B5925" s="1"/>
      <c r="F5925" s="224"/>
      <c r="G5925" s="224"/>
      <c r="H5925" s="224"/>
      <c r="L5925" s="224"/>
      <c r="M5925" s="224"/>
      <c r="X5925" s="3" t="s">
        <v>5936</v>
      </c>
      <c r="Y5925" s="4">
        <v>10398</v>
      </c>
      <c r="AD5925" s="224"/>
      <c r="AE5925" s="133"/>
    </row>
    <row r="5926" spans="1:31" x14ac:dyDescent="0.25">
      <c r="A5926" s="28" t="s">
        <v>16357</v>
      </c>
      <c r="B5926" s="1"/>
      <c r="F5926" s="224"/>
      <c r="G5926" s="224"/>
      <c r="H5926" s="224"/>
      <c r="L5926" s="224"/>
      <c r="M5926" s="224"/>
      <c r="X5926" s="3" t="s">
        <v>5937</v>
      </c>
      <c r="Y5926" s="4">
        <v>10402</v>
      </c>
      <c r="AD5926" s="224"/>
      <c r="AE5926" s="133"/>
    </row>
    <row r="5927" spans="1:31" x14ac:dyDescent="0.25">
      <c r="A5927" s="28" t="s">
        <v>16358</v>
      </c>
      <c r="B5927" s="1"/>
      <c r="F5927" s="224"/>
      <c r="G5927" s="224"/>
      <c r="H5927" s="224"/>
      <c r="L5927" s="224"/>
      <c r="M5927" s="224"/>
      <c r="X5927" s="3" t="s">
        <v>5938</v>
      </c>
      <c r="Y5927" s="4">
        <v>10392</v>
      </c>
      <c r="AD5927" s="224"/>
      <c r="AE5927" s="133"/>
    </row>
    <row r="5928" spans="1:31" x14ac:dyDescent="0.25">
      <c r="A5928" s="28" t="s">
        <v>16359</v>
      </c>
      <c r="B5928" s="1"/>
      <c r="F5928" s="224"/>
      <c r="G5928" s="224"/>
      <c r="H5928" s="224"/>
      <c r="L5928" s="224"/>
      <c r="M5928" s="224"/>
      <c r="X5928" s="3" t="s">
        <v>5939</v>
      </c>
      <c r="Y5928" s="4">
        <v>10299</v>
      </c>
      <c r="AD5928" s="224"/>
      <c r="AE5928" s="133"/>
    </row>
    <row r="5929" spans="1:31" x14ac:dyDescent="0.25">
      <c r="A5929" s="28" t="s">
        <v>16360</v>
      </c>
      <c r="B5929" s="1"/>
      <c r="F5929" s="224"/>
      <c r="G5929" s="224"/>
      <c r="H5929" s="224"/>
      <c r="L5929" s="224"/>
      <c r="M5929" s="224"/>
      <c r="X5929" s="3" t="s">
        <v>5940</v>
      </c>
      <c r="Y5929" s="4">
        <v>10268</v>
      </c>
      <c r="AD5929" s="224"/>
      <c r="AE5929" s="133"/>
    </row>
    <row r="5930" spans="1:31" x14ac:dyDescent="0.25">
      <c r="A5930" s="28" t="s">
        <v>16361</v>
      </c>
      <c r="B5930" s="1"/>
      <c r="F5930" s="224"/>
      <c r="G5930" s="224"/>
      <c r="H5930" s="224"/>
      <c r="L5930" s="224"/>
      <c r="M5930" s="224"/>
      <c r="X5930" s="3" t="s">
        <v>5941</v>
      </c>
      <c r="Y5930" s="4">
        <v>10268</v>
      </c>
      <c r="AD5930" s="224"/>
      <c r="AE5930" s="133"/>
    </row>
    <row r="5931" spans="1:31" x14ac:dyDescent="0.25">
      <c r="A5931" s="28" t="s">
        <v>16362</v>
      </c>
      <c r="B5931" s="1"/>
      <c r="F5931" s="224"/>
      <c r="G5931" s="224"/>
      <c r="H5931" s="224"/>
      <c r="L5931" s="224"/>
      <c r="M5931" s="224"/>
      <c r="X5931" s="3" t="s">
        <v>5942</v>
      </c>
      <c r="Y5931" s="4">
        <v>10247</v>
      </c>
      <c r="AD5931" s="224"/>
      <c r="AE5931" s="133"/>
    </row>
    <row r="5932" spans="1:31" x14ac:dyDescent="0.25">
      <c r="A5932" s="28" t="s">
        <v>16363</v>
      </c>
      <c r="B5932" s="1"/>
      <c r="F5932" s="224"/>
      <c r="G5932" s="224"/>
      <c r="H5932" s="224"/>
      <c r="L5932" s="224"/>
      <c r="M5932" s="224"/>
      <c r="X5932" s="3" t="s">
        <v>5943</v>
      </c>
      <c r="Y5932" s="4">
        <v>10247</v>
      </c>
      <c r="AD5932" s="224"/>
      <c r="AE5932" s="133"/>
    </row>
    <row r="5933" spans="1:31" x14ac:dyDescent="0.25">
      <c r="A5933" s="28" t="s">
        <v>16364</v>
      </c>
      <c r="B5933" s="1"/>
      <c r="F5933" s="224"/>
      <c r="G5933" s="224"/>
      <c r="H5933" s="224"/>
      <c r="L5933" s="224"/>
      <c r="M5933" s="224"/>
      <c r="X5933" s="3" t="s">
        <v>5944</v>
      </c>
      <c r="Y5933" s="4">
        <v>10258</v>
      </c>
      <c r="AD5933" s="224"/>
      <c r="AE5933" s="133"/>
    </row>
    <row r="5934" spans="1:31" x14ac:dyDescent="0.25">
      <c r="A5934" s="28" t="s">
        <v>16365</v>
      </c>
      <c r="B5934" s="1"/>
      <c r="F5934" s="224"/>
      <c r="G5934" s="224"/>
      <c r="H5934" s="224"/>
      <c r="L5934" s="224"/>
      <c r="M5934" s="224"/>
      <c r="X5934" s="3" t="s">
        <v>5945</v>
      </c>
      <c r="Y5934" s="4">
        <v>10259</v>
      </c>
      <c r="AD5934" s="224"/>
      <c r="AE5934" s="133"/>
    </row>
    <row r="5935" spans="1:31" x14ac:dyDescent="0.25">
      <c r="A5935" s="28" t="s">
        <v>16366</v>
      </c>
      <c r="B5935" s="1"/>
      <c r="F5935" s="224"/>
      <c r="G5935" s="224"/>
      <c r="H5935" s="224"/>
      <c r="L5935" s="224"/>
      <c r="M5935" s="224"/>
      <c r="X5935" s="3" t="s">
        <v>5946</v>
      </c>
      <c r="Y5935" s="4">
        <v>10203</v>
      </c>
      <c r="AD5935" s="224"/>
      <c r="AE5935" s="133"/>
    </row>
    <row r="5936" spans="1:31" x14ac:dyDescent="0.25">
      <c r="A5936" s="28" t="s">
        <v>16367</v>
      </c>
      <c r="B5936" s="1"/>
      <c r="F5936" s="224"/>
      <c r="G5936" s="224"/>
      <c r="H5936" s="224"/>
      <c r="L5936" s="224"/>
      <c r="M5936" s="224"/>
      <c r="X5936" s="3" t="s">
        <v>5947</v>
      </c>
      <c r="Y5936" s="4">
        <v>10198</v>
      </c>
      <c r="AD5936" s="224"/>
      <c r="AE5936" s="133"/>
    </row>
    <row r="5937" spans="1:31" x14ac:dyDescent="0.25">
      <c r="A5937" s="28" t="s">
        <v>16368</v>
      </c>
      <c r="B5937" s="1"/>
      <c r="F5937" s="224"/>
      <c r="G5937" s="224"/>
      <c r="H5937" s="224"/>
      <c r="L5937" s="224"/>
      <c r="M5937" s="224"/>
      <c r="X5937" s="3" t="s">
        <v>5948</v>
      </c>
      <c r="Y5937" s="4">
        <v>10198</v>
      </c>
      <c r="AD5937" s="224"/>
      <c r="AE5937" s="133"/>
    </row>
    <row r="5938" spans="1:31" x14ac:dyDescent="0.25">
      <c r="A5938" s="28" t="s">
        <v>16369</v>
      </c>
      <c r="B5938" s="1"/>
      <c r="F5938" s="224"/>
      <c r="G5938" s="224"/>
      <c r="H5938" s="224"/>
      <c r="L5938" s="224"/>
      <c r="M5938" s="224"/>
      <c r="X5938" s="3" t="s">
        <v>5949</v>
      </c>
      <c r="Y5938" s="4">
        <v>10699</v>
      </c>
      <c r="AD5938" s="224"/>
      <c r="AE5938" s="133"/>
    </row>
    <row r="5939" spans="1:31" x14ac:dyDescent="0.25">
      <c r="A5939" s="28" t="s">
        <v>16370</v>
      </c>
      <c r="B5939" s="1"/>
      <c r="F5939" s="224"/>
      <c r="G5939" s="224"/>
      <c r="H5939" s="224"/>
      <c r="L5939" s="224"/>
      <c r="M5939" s="224"/>
      <c r="X5939" s="3" t="s">
        <v>5950</v>
      </c>
      <c r="Y5939" s="4">
        <v>10699</v>
      </c>
      <c r="AD5939" s="224"/>
      <c r="AE5939" s="133"/>
    </row>
    <row r="5940" spans="1:31" x14ac:dyDescent="0.25">
      <c r="A5940" s="28" t="s">
        <v>16371</v>
      </c>
      <c r="B5940" s="1"/>
      <c r="F5940" s="224"/>
      <c r="G5940" s="224"/>
      <c r="H5940" s="224"/>
      <c r="L5940" s="224"/>
      <c r="M5940" s="224"/>
      <c r="X5940" s="3" t="s">
        <v>5951</v>
      </c>
      <c r="Y5940" s="4">
        <v>10699</v>
      </c>
      <c r="AD5940" s="224"/>
      <c r="AE5940" s="133"/>
    </row>
    <row r="5941" spans="1:31" x14ac:dyDescent="0.25">
      <c r="A5941" s="28" t="s">
        <v>16372</v>
      </c>
      <c r="B5941" s="1"/>
      <c r="F5941" s="224"/>
      <c r="G5941" s="224"/>
      <c r="H5941" s="224"/>
      <c r="L5941" s="224"/>
      <c r="M5941" s="224"/>
      <c r="X5941" s="3" t="s">
        <v>5952</v>
      </c>
      <c r="Y5941" s="4">
        <v>10630</v>
      </c>
      <c r="AD5941" s="224"/>
      <c r="AE5941" s="133"/>
    </row>
    <row r="5942" spans="1:31" x14ac:dyDescent="0.25">
      <c r="A5942" s="28" t="s">
        <v>16373</v>
      </c>
      <c r="B5942" s="1"/>
      <c r="F5942" s="224"/>
      <c r="G5942" s="224"/>
      <c r="H5942" s="224"/>
      <c r="L5942" s="224"/>
      <c r="M5942" s="224"/>
      <c r="X5942" s="3" t="s">
        <v>5953</v>
      </c>
      <c r="Y5942" s="4">
        <v>10599</v>
      </c>
      <c r="AD5942" s="224"/>
      <c r="AE5942" s="133"/>
    </row>
    <row r="5943" spans="1:31" x14ac:dyDescent="0.25">
      <c r="A5943" s="28" t="s">
        <v>16374</v>
      </c>
      <c r="B5943" s="1"/>
      <c r="F5943" s="224"/>
      <c r="G5943" s="224"/>
      <c r="H5943" s="224"/>
      <c r="L5943" s="224"/>
      <c r="M5943" s="224"/>
      <c r="X5943" s="3" t="s">
        <v>5954</v>
      </c>
      <c r="Y5943" s="4">
        <v>10537</v>
      </c>
      <c r="AD5943" s="224"/>
      <c r="AE5943" s="133"/>
    </row>
    <row r="5944" spans="1:31" x14ac:dyDescent="0.25">
      <c r="A5944" s="28" t="s">
        <v>16375</v>
      </c>
      <c r="B5944" s="1"/>
      <c r="F5944" s="224"/>
      <c r="G5944" s="224"/>
      <c r="H5944" s="224"/>
      <c r="L5944" s="224"/>
      <c r="M5944" s="224"/>
      <c r="X5944" s="3" t="s">
        <v>5955</v>
      </c>
      <c r="Y5944" s="4">
        <v>10537</v>
      </c>
      <c r="AD5944" s="224"/>
      <c r="AE5944" s="133"/>
    </row>
    <row r="5945" spans="1:31" x14ac:dyDescent="0.25">
      <c r="A5945" s="28" t="s">
        <v>16376</v>
      </c>
      <c r="B5945" s="1"/>
      <c r="F5945" s="224"/>
      <c r="G5945" s="224"/>
      <c r="H5945" s="224"/>
      <c r="L5945" s="224"/>
      <c r="M5945" s="224"/>
      <c r="X5945" s="3" t="s">
        <v>5956</v>
      </c>
      <c r="Y5945" s="4">
        <v>10497</v>
      </c>
      <c r="AD5945" s="224"/>
      <c r="AE5945" s="133"/>
    </row>
    <row r="5946" spans="1:31" x14ac:dyDescent="0.25">
      <c r="A5946" s="28" t="s">
        <v>16377</v>
      </c>
      <c r="B5946" s="1"/>
      <c r="F5946" s="224"/>
      <c r="G5946" s="224"/>
      <c r="H5946" s="224"/>
      <c r="L5946" s="224"/>
      <c r="M5946" s="224"/>
      <c r="X5946" s="3" t="s">
        <v>5957</v>
      </c>
      <c r="Y5946" s="4">
        <v>10497</v>
      </c>
      <c r="AD5946" s="224"/>
      <c r="AE5946" s="133"/>
    </row>
    <row r="5947" spans="1:31" x14ac:dyDescent="0.25">
      <c r="A5947" s="28" t="s">
        <v>16378</v>
      </c>
      <c r="B5947" s="1"/>
      <c r="F5947" s="224"/>
      <c r="G5947" s="224"/>
      <c r="H5947" s="224"/>
      <c r="L5947" s="224"/>
      <c r="M5947" s="224"/>
      <c r="X5947" s="3" t="s">
        <v>5958</v>
      </c>
      <c r="Y5947" s="4">
        <v>10463</v>
      </c>
      <c r="AD5947" s="224"/>
      <c r="AE5947" s="133"/>
    </row>
    <row r="5948" spans="1:31" x14ac:dyDescent="0.25">
      <c r="A5948" s="28" t="s">
        <v>16379</v>
      </c>
      <c r="B5948" s="1"/>
      <c r="F5948" s="224"/>
      <c r="G5948" s="224"/>
      <c r="H5948" s="224"/>
      <c r="L5948" s="224"/>
      <c r="M5948" s="224"/>
      <c r="X5948" s="3" t="s">
        <v>5959</v>
      </c>
      <c r="Y5948" s="4">
        <v>10430</v>
      </c>
      <c r="AD5948" s="224"/>
      <c r="AE5948" s="133"/>
    </row>
    <row r="5949" spans="1:31" x14ac:dyDescent="0.25">
      <c r="A5949" s="28" t="s">
        <v>16380</v>
      </c>
      <c r="B5949" s="1"/>
      <c r="F5949" s="224"/>
      <c r="G5949" s="224"/>
      <c r="H5949" s="224"/>
      <c r="L5949" s="224"/>
      <c r="M5949" s="224"/>
      <c r="X5949" s="3" t="s">
        <v>5960</v>
      </c>
      <c r="Y5949" s="4">
        <v>10396</v>
      </c>
      <c r="AD5949" s="224"/>
      <c r="AE5949" s="133"/>
    </row>
    <row r="5950" spans="1:31" x14ac:dyDescent="0.25">
      <c r="A5950" s="28" t="s">
        <v>16381</v>
      </c>
      <c r="B5950" s="1"/>
      <c r="F5950" s="224"/>
      <c r="G5950" s="224"/>
      <c r="H5950" s="224"/>
      <c r="L5950" s="224"/>
      <c r="M5950" s="224"/>
      <c r="X5950" s="3" t="s">
        <v>5961</v>
      </c>
      <c r="Y5950" s="4">
        <v>10396</v>
      </c>
      <c r="AD5950" s="224"/>
      <c r="AE5950" s="133"/>
    </row>
    <row r="5951" spans="1:31" x14ac:dyDescent="0.25">
      <c r="A5951" s="28" t="s">
        <v>16382</v>
      </c>
      <c r="B5951" s="1"/>
      <c r="F5951" s="224"/>
      <c r="G5951" s="224"/>
      <c r="H5951" s="224"/>
      <c r="L5951" s="224"/>
      <c r="M5951" s="224"/>
      <c r="X5951" s="3" t="s">
        <v>5962</v>
      </c>
      <c r="Y5951" s="4">
        <v>10396</v>
      </c>
      <c r="AD5951" s="224"/>
      <c r="AE5951" s="133"/>
    </row>
    <row r="5952" spans="1:31" x14ac:dyDescent="0.25">
      <c r="A5952" s="28" t="s">
        <v>16383</v>
      </c>
      <c r="B5952" s="1"/>
      <c r="F5952" s="224"/>
      <c r="G5952" s="224"/>
      <c r="H5952" s="224"/>
      <c r="L5952" s="224"/>
      <c r="M5952" s="224"/>
      <c r="X5952" s="3" t="s">
        <v>5963</v>
      </c>
      <c r="Y5952" s="4">
        <v>10397</v>
      </c>
      <c r="AD5952" s="224"/>
      <c r="AE5952" s="133"/>
    </row>
    <row r="5953" spans="1:31" x14ac:dyDescent="0.25">
      <c r="A5953" s="28" t="s">
        <v>16384</v>
      </c>
      <c r="B5953" s="1"/>
      <c r="F5953" s="224"/>
      <c r="G5953" s="224"/>
      <c r="H5953" s="224"/>
      <c r="L5953" s="224"/>
      <c r="M5953" s="224"/>
      <c r="X5953" s="3" t="s">
        <v>5964</v>
      </c>
      <c r="Y5953" s="4">
        <v>10397</v>
      </c>
      <c r="AD5953" s="224"/>
      <c r="AE5953" s="133"/>
    </row>
    <row r="5954" spans="1:31" x14ac:dyDescent="0.25">
      <c r="A5954" s="28" t="s">
        <v>16385</v>
      </c>
      <c r="B5954" s="1"/>
      <c r="F5954" s="224"/>
      <c r="G5954" s="224"/>
      <c r="H5954" s="224"/>
      <c r="L5954" s="224"/>
      <c r="M5954" s="224"/>
      <c r="X5954" s="3" t="s">
        <v>5965</v>
      </c>
      <c r="Y5954" s="4">
        <v>10402</v>
      </c>
      <c r="AD5954" s="224"/>
      <c r="AE5954" s="133"/>
    </row>
    <row r="5955" spans="1:31" x14ac:dyDescent="0.25">
      <c r="A5955" s="28" t="s">
        <v>16386</v>
      </c>
      <c r="B5955" s="1"/>
      <c r="F5955" s="224"/>
      <c r="G5955" s="224"/>
      <c r="H5955" s="224"/>
      <c r="L5955" s="224"/>
      <c r="M5955" s="224"/>
      <c r="X5955" s="3" t="s">
        <v>5966</v>
      </c>
      <c r="Y5955" s="4">
        <v>10399</v>
      </c>
      <c r="AD5955" s="224"/>
      <c r="AE5955" s="133"/>
    </row>
    <row r="5956" spans="1:31" x14ac:dyDescent="0.25">
      <c r="A5956" s="28" t="s">
        <v>16387</v>
      </c>
      <c r="B5956" s="1"/>
      <c r="F5956" s="224"/>
      <c r="G5956" s="224"/>
      <c r="H5956" s="224"/>
      <c r="L5956" s="224"/>
      <c r="M5956" s="224"/>
      <c r="X5956" s="3" t="s">
        <v>5967</v>
      </c>
      <c r="Y5956" s="4">
        <v>10403</v>
      </c>
      <c r="AD5956" s="224"/>
      <c r="AE5956" s="133"/>
    </row>
    <row r="5957" spans="1:31" x14ac:dyDescent="0.25">
      <c r="A5957" s="28" t="s">
        <v>16388</v>
      </c>
      <c r="B5957" s="1"/>
      <c r="F5957" s="224"/>
      <c r="G5957" s="224"/>
      <c r="H5957" s="224"/>
      <c r="L5957" s="224"/>
      <c r="M5957" s="224"/>
      <c r="X5957" s="3" t="s">
        <v>5968</v>
      </c>
      <c r="Y5957" s="4">
        <v>10400</v>
      </c>
      <c r="AD5957" s="224"/>
      <c r="AE5957" s="133"/>
    </row>
    <row r="5958" spans="1:31" x14ac:dyDescent="0.25">
      <c r="A5958" s="28" t="s">
        <v>16389</v>
      </c>
      <c r="B5958" s="1"/>
      <c r="F5958" s="224"/>
      <c r="G5958" s="224"/>
      <c r="H5958" s="224"/>
      <c r="L5958" s="224"/>
      <c r="M5958" s="224"/>
      <c r="X5958" s="3" t="s">
        <v>5969</v>
      </c>
      <c r="Y5958" s="4">
        <v>10400</v>
      </c>
      <c r="AD5958" s="224"/>
      <c r="AE5958" s="133"/>
    </row>
    <row r="5959" spans="1:31" x14ac:dyDescent="0.25">
      <c r="A5959" s="28" t="s">
        <v>16390</v>
      </c>
      <c r="B5959" s="1"/>
      <c r="F5959" s="224"/>
      <c r="G5959" s="224"/>
      <c r="H5959" s="224"/>
      <c r="L5959" s="224"/>
      <c r="M5959" s="224"/>
      <c r="X5959" s="3" t="s">
        <v>5970</v>
      </c>
      <c r="Y5959" s="4">
        <v>10395</v>
      </c>
      <c r="AD5959" s="224"/>
      <c r="AE5959" s="133"/>
    </row>
    <row r="5960" spans="1:31" x14ac:dyDescent="0.25">
      <c r="A5960" s="28" t="s">
        <v>16391</v>
      </c>
      <c r="B5960" s="1"/>
      <c r="F5960" s="224"/>
      <c r="G5960" s="224"/>
      <c r="H5960" s="224"/>
      <c r="L5960" s="224"/>
      <c r="M5960" s="224"/>
      <c r="X5960" s="3" t="s">
        <v>5971</v>
      </c>
      <c r="Y5960" s="4">
        <v>10395</v>
      </c>
      <c r="AD5960" s="224"/>
      <c r="AE5960" s="133"/>
    </row>
    <row r="5961" spans="1:31" x14ac:dyDescent="0.25">
      <c r="A5961" s="28" t="s">
        <v>16392</v>
      </c>
      <c r="B5961" s="1"/>
      <c r="F5961" s="224"/>
      <c r="G5961" s="224"/>
      <c r="H5961" s="224"/>
      <c r="L5961" s="224"/>
      <c r="M5961" s="224"/>
      <c r="X5961" s="3" t="s">
        <v>5972</v>
      </c>
      <c r="Y5961" s="4">
        <v>10391</v>
      </c>
      <c r="AD5961" s="224"/>
      <c r="AE5961" s="133"/>
    </row>
    <row r="5962" spans="1:31" x14ac:dyDescent="0.25">
      <c r="A5962" s="28" t="s">
        <v>16393</v>
      </c>
      <c r="B5962" s="1"/>
      <c r="F5962" s="224"/>
      <c r="G5962" s="224"/>
      <c r="H5962" s="224"/>
      <c r="L5962" s="224"/>
      <c r="M5962" s="224"/>
      <c r="X5962" s="3" t="s">
        <v>5973</v>
      </c>
      <c r="Y5962" s="4">
        <v>10402</v>
      </c>
      <c r="AD5962" s="224"/>
      <c r="AE5962" s="133"/>
    </row>
    <row r="5963" spans="1:31" x14ac:dyDescent="0.25">
      <c r="A5963" s="28" t="s">
        <v>16394</v>
      </c>
      <c r="B5963" s="1"/>
      <c r="F5963" s="224"/>
      <c r="G5963" s="224"/>
      <c r="H5963" s="224"/>
      <c r="L5963" s="224"/>
      <c r="M5963" s="224"/>
      <c r="X5963" s="3" t="s">
        <v>5974</v>
      </c>
      <c r="Y5963" s="4">
        <v>10402</v>
      </c>
      <c r="AD5963" s="224"/>
      <c r="AE5963" s="133"/>
    </row>
    <row r="5964" spans="1:31" x14ac:dyDescent="0.25">
      <c r="A5964" s="28" t="s">
        <v>16395</v>
      </c>
      <c r="B5964" s="1"/>
      <c r="F5964" s="224"/>
      <c r="G5964" s="224"/>
      <c r="H5964" s="224"/>
      <c r="L5964" s="224"/>
      <c r="M5964" s="224"/>
      <c r="X5964" s="3" t="s">
        <v>5975</v>
      </c>
      <c r="Y5964" s="4">
        <v>10407</v>
      </c>
      <c r="AD5964" s="224"/>
      <c r="AE5964" s="133"/>
    </row>
    <row r="5965" spans="1:31" x14ac:dyDescent="0.25">
      <c r="A5965" s="28" t="s">
        <v>16396</v>
      </c>
      <c r="B5965" s="1"/>
      <c r="F5965" s="224"/>
      <c r="G5965" s="224"/>
      <c r="H5965" s="224"/>
      <c r="L5965" s="224"/>
      <c r="M5965" s="224"/>
      <c r="X5965" s="3" t="s">
        <v>5976</v>
      </c>
      <c r="Y5965" s="4">
        <v>10407</v>
      </c>
      <c r="AD5965" s="224"/>
      <c r="AE5965" s="133"/>
    </row>
    <row r="5966" spans="1:31" x14ac:dyDescent="0.25">
      <c r="A5966" s="28" t="s">
        <v>16397</v>
      </c>
      <c r="B5966" s="1"/>
      <c r="F5966" s="224"/>
      <c r="G5966" s="224"/>
      <c r="H5966" s="224"/>
      <c r="L5966" s="224"/>
      <c r="M5966" s="224"/>
      <c r="X5966" s="3" t="s">
        <v>5977</v>
      </c>
      <c r="Y5966" s="4">
        <v>10370</v>
      </c>
      <c r="AD5966" s="224"/>
      <c r="AE5966" s="133"/>
    </row>
    <row r="5967" spans="1:31" x14ac:dyDescent="0.25">
      <c r="A5967" s="28" t="s">
        <v>16398</v>
      </c>
      <c r="B5967" s="1"/>
      <c r="F5967" s="224"/>
      <c r="G5967" s="224"/>
      <c r="H5967" s="224"/>
      <c r="L5967" s="224"/>
      <c r="M5967" s="224"/>
      <c r="X5967" s="3" t="s">
        <v>5978</v>
      </c>
      <c r="Y5967" s="4">
        <v>10370</v>
      </c>
      <c r="AD5967" s="224"/>
      <c r="AE5967" s="133"/>
    </row>
    <row r="5968" spans="1:31" x14ac:dyDescent="0.25">
      <c r="A5968" s="28" t="s">
        <v>16399</v>
      </c>
      <c r="B5968" s="1"/>
      <c r="F5968" s="224"/>
      <c r="G5968" s="224"/>
      <c r="H5968" s="224"/>
      <c r="L5968" s="224"/>
      <c r="M5968" s="224"/>
      <c r="X5968" s="3" t="s">
        <v>5979</v>
      </c>
      <c r="Y5968" s="4">
        <v>10379</v>
      </c>
      <c r="AD5968" s="224"/>
      <c r="AE5968" s="133"/>
    </row>
    <row r="5969" spans="1:31" x14ac:dyDescent="0.25">
      <c r="A5969" s="28" t="s">
        <v>16400</v>
      </c>
      <c r="B5969" s="1"/>
      <c r="F5969" s="224"/>
      <c r="G5969" s="224"/>
      <c r="H5969" s="224"/>
      <c r="L5969" s="224"/>
      <c r="M5969" s="224"/>
      <c r="X5969" s="3" t="s">
        <v>5980</v>
      </c>
      <c r="Y5969" s="4">
        <v>10384</v>
      </c>
      <c r="AD5969" s="224"/>
      <c r="AE5969" s="133"/>
    </row>
    <row r="5970" spans="1:31" x14ac:dyDescent="0.25">
      <c r="A5970" s="28" t="s">
        <v>16401</v>
      </c>
      <c r="B5970" s="1"/>
      <c r="F5970" s="224"/>
      <c r="G5970" s="224"/>
      <c r="H5970" s="224"/>
      <c r="L5970" s="224"/>
      <c r="M5970" s="224"/>
      <c r="X5970" s="3" t="s">
        <v>5981</v>
      </c>
      <c r="Y5970" s="4">
        <v>10387</v>
      </c>
      <c r="AD5970" s="224"/>
      <c r="AE5970" s="133"/>
    </row>
    <row r="5971" spans="1:31" x14ac:dyDescent="0.25">
      <c r="A5971" s="28" t="s">
        <v>16402</v>
      </c>
      <c r="B5971" s="1"/>
      <c r="F5971" s="224"/>
      <c r="G5971" s="224"/>
      <c r="H5971" s="224"/>
      <c r="L5971" s="224"/>
      <c r="M5971" s="224"/>
      <c r="X5971" s="3" t="s">
        <v>5982</v>
      </c>
      <c r="Y5971" s="4">
        <v>10381</v>
      </c>
      <c r="AD5971" s="224"/>
      <c r="AE5971" s="133"/>
    </row>
    <row r="5972" spans="1:31" x14ac:dyDescent="0.25">
      <c r="A5972" s="28" t="s">
        <v>16403</v>
      </c>
      <c r="B5972" s="1"/>
      <c r="F5972" s="224"/>
      <c r="G5972" s="224"/>
      <c r="H5972" s="224"/>
      <c r="L5972" s="224"/>
      <c r="M5972" s="224"/>
      <c r="X5972" s="3" t="s">
        <v>5983</v>
      </c>
      <c r="Y5972" s="4">
        <v>10381</v>
      </c>
      <c r="AD5972" s="224"/>
      <c r="AE5972" s="133"/>
    </row>
    <row r="5973" spans="1:31" x14ac:dyDescent="0.25">
      <c r="A5973" s="28" t="s">
        <v>16404</v>
      </c>
      <c r="B5973" s="1"/>
      <c r="F5973" s="224"/>
      <c r="G5973" s="224"/>
      <c r="H5973" s="224"/>
      <c r="L5973" s="224"/>
      <c r="M5973" s="224"/>
      <c r="X5973" s="3" t="s">
        <v>5984</v>
      </c>
      <c r="Y5973" s="4">
        <v>10388</v>
      </c>
      <c r="AD5973" s="224"/>
      <c r="AE5973" s="133"/>
    </row>
    <row r="5974" spans="1:31" x14ac:dyDescent="0.25">
      <c r="A5974" s="28" t="s">
        <v>16405</v>
      </c>
      <c r="B5974" s="1"/>
      <c r="F5974" s="224"/>
      <c r="G5974" s="224"/>
      <c r="H5974" s="224"/>
      <c r="L5974" s="224"/>
      <c r="M5974" s="224"/>
      <c r="X5974" s="3" t="s">
        <v>5985</v>
      </c>
      <c r="Y5974" s="4">
        <v>10388</v>
      </c>
      <c r="AD5974" s="224"/>
      <c r="AE5974" s="133"/>
    </row>
    <row r="5975" spans="1:31" x14ac:dyDescent="0.25">
      <c r="A5975" s="28" t="s">
        <v>16406</v>
      </c>
      <c r="B5975" s="1"/>
      <c r="F5975" s="224"/>
      <c r="G5975" s="224"/>
      <c r="H5975" s="224"/>
      <c r="L5975" s="224"/>
      <c r="M5975" s="224"/>
      <c r="X5975" s="3" t="s">
        <v>5986</v>
      </c>
      <c r="Y5975" s="4">
        <v>10360</v>
      </c>
      <c r="AD5975" s="224"/>
      <c r="AE5975" s="133"/>
    </row>
    <row r="5976" spans="1:31" x14ac:dyDescent="0.25">
      <c r="A5976" s="28" t="s">
        <v>16407</v>
      </c>
      <c r="B5976" s="1"/>
      <c r="F5976" s="224"/>
      <c r="G5976" s="224"/>
      <c r="H5976" s="224"/>
      <c r="L5976" s="224"/>
      <c r="M5976" s="224"/>
      <c r="X5976" s="3" t="s">
        <v>5987</v>
      </c>
      <c r="Y5976" s="4">
        <v>10362</v>
      </c>
      <c r="AD5976" s="224"/>
      <c r="AE5976" s="133"/>
    </row>
    <row r="5977" spans="1:31" x14ac:dyDescent="0.25">
      <c r="A5977" s="28" t="s">
        <v>16408</v>
      </c>
      <c r="B5977" s="1"/>
      <c r="F5977" s="224"/>
      <c r="G5977" s="224"/>
      <c r="H5977" s="224"/>
      <c r="L5977" s="224"/>
      <c r="M5977" s="224"/>
      <c r="X5977" s="3" t="s">
        <v>5988</v>
      </c>
      <c r="Y5977" s="4">
        <v>10351</v>
      </c>
      <c r="AD5977" s="224"/>
      <c r="AE5977" s="133"/>
    </row>
    <row r="5978" spans="1:31" x14ac:dyDescent="0.25">
      <c r="A5978" s="28" t="s">
        <v>16409</v>
      </c>
      <c r="B5978" s="1"/>
      <c r="F5978" s="224"/>
      <c r="G5978" s="224"/>
      <c r="H5978" s="224"/>
      <c r="L5978" s="224"/>
      <c r="M5978" s="224"/>
      <c r="X5978" s="3" t="s">
        <v>5989</v>
      </c>
      <c r="Y5978" s="4">
        <v>10349</v>
      </c>
      <c r="AD5978" s="224"/>
      <c r="AE5978" s="133"/>
    </row>
    <row r="5979" spans="1:31" x14ac:dyDescent="0.25">
      <c r="A5979" s="28" t="s">
        <v>16410</v>
      </c>
      <c r="B5979" s="1"/>
      <c r="F5979" s="224"/>
      <c r="G5979" s="224"/>
      <c r="H5979" s="224"/>
      <c r="L5979" s="224"/>
      <c r="M5979" s="224"/>
      <c r="X5979" s="3" t="s">
        <v>5990</v>
      </c>
      <c r="Y5979" s="4">
        <v>10349</v>
      </c>
      <c r="AD5979" s="224"/>
      <c r="AE5979" s="133"/>
    </row>
    <row r="5980" spans="1:31" x14ac:dyDescent="0.25">
      <c r="A5980" s="28" t="s">
        <v>16411</v>
      </c>
      <c r="B5980" s="1"/>
      <c r="F5980" s="224"/>
      <c r="G5980" s="224"/>
      <c r="H5980" s="224"/>
      <c r="L5980" s="224"/>
      <c r="M5980" s="224"/>
      <c r="X5980" s="3" t="s">
        <v>5991</v>
      </c>
      <c r="Y5980" s="4">
        <v>10352</v>
      </c>
      <c r="AD5980" s="224"/>
      <c r="AE5980" s="133"/>
    </row>
    <row r="5981" spans="1:31" x14ac:dyDescent="0.25">
      <c r="A5981" s="28" t="s">
        <v>16412</v>
      </c>
      <c r="B5981" s="1"/>
      <c r="F5981" s="224"/>
      <c r="G5981" s="224"/>
      <c r="H5981" s="224"/>
      <c r="L5981" s="224"/>
      <c r="M5981" s="224"/>
      <c r="X5981" s="3" t="s">
        <v>5992</v>
      </c>
      <c r="Y5981" s="4">
        <v>10352</v>
      </c>
      <c r="AD5981" s="224"/>
      <c r="AE5981" s="133"/>
    </row>
    <row r="5982" spans="1:31" x14ac:dyDescent="0.25">
      <c r="A5982" s="28" t="s">
        <v>16413</v>
      </c>
      <c r="B5982" s="1"/>
      <c r="F5982" s="224"/>
      <c r="G5982" s="224"/>
      <c r="H5982" s="224"/>
      <c r="L5982" s="224"/>
      <c r="M5982" s="224"/>
      <c r="X5982" s="3" t="s">
        <v>5993</v>
      </c>
      <c r="Y5982" s="4">
        <v>10354</v>
      </c>
      <c r="AD5982" s="224"/>
      <c r="AE5982" s="133"/>
    </row>
    <row r="5983" spans="1:31" x14ac:dyDescent="0.25">
      <c r="A5983" s="28" t="s">
        <v>16414</v>
      </c>
      <c r="B5983" s="1"/>
      <c r="F5983" s="224"/>
      <c r="G5983" s="224"/>
      <c r="H5983" s="224"/>
      <c r="L5983" s="224"/>
      <c r="M5983" s="224"/>
      <c r="X5983" s="3" t="s">
        <v>5994</v>
      </c>
      <c r="Y5983" s="4">
        <v>10349</v>
      </c>
      <c r="AD5983" s="224"/>
      <c r="AE5983" s="133"/>
    </row>
    <row r="5984" spans="1:31" x14ac:dyDescent="0.25">
      <c r="A5984" s="28" t="s">
        <v>16415</v>
      </c>
      <c r="B5984" s="1"/>
      <c r="F5984" s="224"/>
      <c r="G5984" s="224"/>
      <c r="H5984" s="224"/>
      <c r="L5984" s="224"/>
      <c r="M5984" s="224"/>
      <c r="X5984" s="3" t="s">
        <v>5995</v>
      </c>
      <c r="Y5984" s="4">
        <v>10349</v>
      </c>
      <c r="AD5984" s="224"/>
      <c r="AE5984" s="133"/>
    </row>
    <row r="5985" spans="1:31" x14ac:dyDescent="0.25">
      <c r="A5985" s="28" t="s">
        <v>16416</v>
      </c>
      <c r="B5985" s="1"/>
      <c r="F5985" s="224"/>
      <c r="G5985" s="224"/>
      <c r="H5985" s="224"/>
      <c r="L5985" s="224"/>
      <c r="M5985" s="224"/>
      <c r="X5985" s="3" t="s">
        <v>5996</v>
      </c>
      <c r="Y5985" s="4">
        <v>10360</v>
      </c>
      <c r="AD5985" s="224"/>
      <c r="AE5985" s="133"/>
    </row>
    <row r="5986" spans="1:31" x14ac:dyDescent="0.25">
      <c r="A5986" s="28" t="s">
        <v>16417</v>
      </c>
      <c r="B5986" s="1"/>
      <c r="F5986" s="224"/>
      <c r="G5986" s="224"/>
      <c r="H5986" s="224"/>
      <c r="L5986" s="224"/>
      <c r="M5986" s="224"/>
      <c r="X5986" s="3" t="s">
        <v>5997</v>
      </c>
      <c r="Y5986" s="4">
        <v>10360</v>
      </c>
      <c r="AD5986" s="224"/>
      <c r="AE5986" s="133"/>
    </row>
    <row r="5987" spans="1:31" x14ac:dyDescent="0.25">
      <c r="A5987" s="28" t="s">
        <v>16418</v>
      </c>
      <c r="B5987" s="1"/>
      <c r="F5987" s="224"/>
      <c r="G5987" s="224"/>
      <c r="H5987" s="224"/>
      <c r="L5987" s="224"/>
      <c r="M5987" s="224"/>
      <c r="X5987" s="3" t="s">
        <v>5998</v>
      </c>
      <c r="Y5987" s="4">
        <v>10343</v>
      </c>
      <c r="AD5987" s="224"/>
      <c r="AE5987" s="133"/>
    </row>
    <row r="5988" spans="1:31" x14ac:dyDescent="0.25">
      <c r="A5988" s="28" t="s">
        <v>16419</v>
      </c>
      <c r="B5988" s="1"/>
      <c r="F5988" s="224"/>
      <c r="G5988" s="224"/>
      <c r="H5988" s="224"/>
      <c r="L5988" s="224"/>
      <c r="M5988" s="224"/>
      <c r="X5988" s="3" t="s">
        <v>5999</v>
      </c>
      <c r="Y5988" s="4">
        <v>10343</v>
      </c>
      <c r="AD5988" s="224"/>
      <c r="AE5988" s="133"/>
    </row>
    <row r="5989" spans="1:31" x14ac:dyDescent="0.25">
      <c r="A5989" s="28" t="s">
        <v>16420</v>
      </c>
      <c r="B5989" s="1"/>
      <c r="F5989" s="224"/>
      <c r="G5989" s="224"/>
      <c r="H5989" s="224"/>
      <c r="L5989" s="224"/>
      <c r="M5989" s="224"/>
      <c r="X5989" s="3" t="s">
        <v>6000</v>
      </c>
      <c r="Y5989" s="4">
        <v>10347</v>
      </c>
      <c r="AD5989" s="224"/>
      <c r="AE5989" s="133"/>
    </row>
    <row r="5990" spans="1:31" x14ac:dyDescent="0.25">
      <c r="A5990" s="28" t="s">
        <v>16421</v>
      </c>
      <c r="B5990" s="1"/>
      <c r="F5990" s="224"/>
      <c r="G5990" s="224"/>
      <c r="H5990" s="224"/>
      <c r="L5990" s="224"/>
      <c r="M5990" s="224"/>
      <c r="X5990" s="3" t="s">
        <v>6001</v>
      </c>
      <c r="Y5990" s="4">
        <v>10361</v>
      </c>
      <c r="AD5990" s="224"/>
      <c r="AE5990" s="133"/>
    </row>
    <row r="5991" spans="1:31" x14ac:dyDescent="0.25">
      <c r="A5991" s="28" t="s">
        <v>16422</v>
      </c>
      <c r="B5991" s="1"/>
      <c r="F5991" s="224"/>
      <c r="G5991" s="224"/>
      <c r="H5991" s="224"/>
      <c r="L5991" s="224"/>
      <c r="M5991" s="224"/>
      <c r="X5991" s="3" t="s">
        <v>6002</v>
      </c>
      <c r="Y5991" s="4">
        <v>10371</v>
      </c>
      <c r="AD5991" s="224"/>
      <c r="AE5991" s="133"/>
    </row>
    <row r="5992" spans="1:31" x14ac:dyDescent="0.25">
      <c r="A5992" s="28" t="s">
        <v>16423</v>
      </c>
      <c r="B5992" s="1"/>
      <c r="F5992" s="224"/>
      <c r="G5992" s="224"/>
      <c r="H5992" s="224"/>
      <c r="L5992" s="224"/>
      <c r="M5992" s="224"/>
      <c r="X5992" s="3" t="s">
        <v>6003</v>
      </c>
      <c r="Y5992" s="4">
        <v>10371</v>
      </c>
      <c r="AD5992" s="224"/>
      <c r="AE5992" s="133"/>
    </row>
    <row r="5993" spans="1:31" x14ac:dyDescent="0.25">
      <c r="A5993" s="28" t="s">
        <v>16424</v>
      </c>
      <c r="B5993" s="1"/>
      <c r="F5993" s="224"/>
      <c r="G5993" s="224"/>
      <c r="H5993" s="224"/>
      <c r="L5993" s="224"/>
      <c r="M5993" s="224"/>
      <c r="X5993" s="3" t="s">
        <v>6004</v>
      </c>
      <c r="Y5993" s="4">
        <v>10371</v>
      </c>
      <c r="AD5993" s="224"/>
      <c r="AE5993" s="133"/>
    </row>
    <row r="5994" spans="1:31" x14ac:dyDescent="0.25">
      <c r="A5994" s="28" t="s">
        <v>16425</v>
      </c>
      <c r="B5994" s="1"/>
      <c r="F5994" s="224"/>
      <c r="G5994" s="224"/>
      <c r="H5994" s="224"/>
      <c r="L5994" s="224"/>
      <c r="M5994" s="224"/>
      <c r="X5994" s="3" t="s">
        <v>6005</v>
      </c>
      <c r="Y5994" s="4">
        <v>10368</v>
      </c>
      <c r="AD5994" s="224"/>
      <c r="AE5994" s="133"/>
    </row>
    <row r="5995" spans="1:31" x14ac:dyDescent="0.25">
      <c r="A5995" s="28" t="s">
        <v>16426</v>
      </c>
      <c r="B5995" s="1"/>
      <c r="F5995" s="224"/>
      <c r="G5995" s="224"/>
      <c r="H5995" s="224"/>
      <c r="L5995" s="224"/>
      <c r="M5995" s="224"/>
      <c r="X5995" s="3" t="s">
        <v>6006</v>
      </c>
      <c r="Y5995" s="4">
        <v>10368</v>
      </c>
      <c r="AD5995" s="224"/>
      <c r="AE5995" s="133"/>
    </row>
    <row r="5996" spans="1:31" x14ac:dyDescent="0.25">
      <c r="A5996" s="28" t="s">
        <v>16427</v>
      </c>
      <c r="B5996" s="1"/>
      <c r="F5996" s="224"/>
      <c r="G5996" s="224"/>
      <c r="H5996" s="224"/>
      <c r="L5996" s="224"/>
      <c r="M5996" s="224"/>
      <c r="X5996" s="3" t="s">
        <v>6007</v>
      </c>
      <c r="Y5996" s="4">
        <v>10375</v>
      </c>
      <c r="AD5996" s="224"/>
      <c r="AE5996" s="133"/>
    </row>
    <row r="5997" spans="1:31" x14ac:dyDescent="0.25">
      <c r="A5997" s="28" t="s">
        <v>16428</v>
      </c>
      <c r="B5997" s="1"/>
      <c r="F5997" s="224"/>
      <c r="G5997" s="224"/>
      <c r="H5997" s="224"/>
      <c r="L5997" s="224"/>
      <c r="M5997" s="224"/>
      <c r="X5997" s="3" t="s">
        <v>6008</v>
      </c>
      <c r="Y5997" s="4">
        <v>10399</v>
      </c>
      <c r="AD5997" s="224"/>
      <c r="AE5997" s="133"/>
    </row>
    <row r="5998" spans="1:31" x14ac:dyDescent="0.25">
      <c r="A5998" s="28" t="s">
        <v>16429</v>
      </c>
      <c r="B5998" s="1"/>
      <c r="F5998" s="224"/>
      <c r="G5998" s="224"/>
      <c r="H5998" s="224"/>
      <c r="L5998" s="224"/>
      <c r="M5998" s="224"/>
      <c r="X5998" s="3" t="s">
        <v>6009</v>
      </c>
      <c r="Y5998" s="4">
        <v>10390</v>
      </c>
      <c r="AD5998" s="224"/>
      <c r="AE5998" s="133"/>
    </row>
    <row r="5999" spans="1:31" x14ac:dyDescent="0.25">
      <c r="A5999" s="28" t="s">
        <v>16430</v>
      </c>
      <c r="B5999" s="1"/>
      <c r="F5999" s="224"/>
      <c r="G5999" s="224"/>
      <c r="H5999" s="224"/>
      <c r="L5999" s="224"/>
      <c r="M5999" s="224"/>
      <c r="X5999" s="3" t="s">
        <v>6010</v>
      </c>
      <c r="Y5999" s="4">
        <v>10381</v>
      </c>
      <c r="AD5999" s="224"/>
      <c r="AE5999" s="133"/>
    </row>
    <row r="6000" spans="1:31" x14ac:dyDescent="0.25">
      <c r="A6000" s="28" t="s">
        <v>16431</v>
      </c>
      <c r="B6000" s="1"/>
      <c r="F6000" s="224"/>
      <c r="G6000" s="224"/>
      <c r="H6000" s="224"/>
      <c r="L6000" s="224"/>
      <c r="M6000" s="224"/>
      <c r="X6000" s="3" t="s">
        <v>6011</v>
      </c>
      <c r="Y6000" s="4">
        <v>10381</v>
      </c>
      <c r="AD6000" s="224"/>
      <c r="AE6000" s="133"/>
    </row>
    <row r="6001" spans="1:31" x14ac:dyDescent="0.25">
      <c r="A6001" s="28" t="s">
        <v>16432</v>
      </c>
      <c r="B6001" s="1"/>
      <c r="F6001" s="224"/>
      <c r="G6001" s="224"/>
      <c r="H6001" s="224"/>
      <c r="L6001" s="224"/>
      <c r="M6001" s="224"/>
      <c r="X6001" s="3" t="s">
        <v>6012</v>
      </c>
      <c r="Y6001" s="4">
        <v>10340</v>
      </c>
      <c r="AD6001" s="224"/>
      <c r="AE6001" s="133"/>
    </row>
    <row r="6002" spans="1:31" x14ac:dyDescent="0.25">
      <c r="A6002" s="28" t="s">
        <v>16433</v>
      </c>
      <c r="B6002" s="1"/>
      <c r="F6002" s="224"/>
      <c r="G6002" s="224"/>
      <c r="H6002" s="224"/>
      <c r="L6002" s="224"/>
      <c r="M6002" s="224"/>
      <c r="X6002" s="3" t="s">
        <v>6013</v>
      </c>
      <c r="Y6002" s="4">
        <v>10340</v>
      </c>
      <c r="AD6002" s="224"/>
      <c r="AE6002" s="133"/>
    </row>
    <row r="6003" spans="1:31" x14ac:dyDescent="0.25">
      <c r="A6003" s="28" t="s">
        <v>16434</v>
      </c>
      <c r="B6003" s="1"/>
      <c r="F6003" s="224"/>
      <c r="G6003" s="224"/>
      <c r="H6003" s="224"/>
      <c r="L6003" s="224"/>
      <c r="M6003" s="224"/>
      <c r="X6003" s="3" t="s">
        <v>6014</v>
      </c>
      <c r="Y6003" s="4">
        <v>10356</v>
      </c>
      <c r="AD6003" s="224"/>
      <c r="AE6003" s="133"/>
    </row>
    <row r="6004" spans="1:31" x14ac:dyDescent="0.25">
      <c r="A6004" s="28" t="s">
        <v>16435</v>
      </c>
      <c r="B6004" s="1"/>
      <c r="F6004" s="224"/>
      <c r="G6004" s="224"/>
      <c r="H6004" s="224"/>
      <c r="L6004" s="224"/>
      <c r="M6004" s="224"/>
      <c r="X6004" s="3" t="s">
        <v>6015</v>
      </c>
      <c r="Y6004" s="4">
        <v>10356</v>
      </c>
      <c r="AD6004" s="224"/>
      <c r="AE6004" s="133"/>
    </row>
    <row r="6005" spans="1:31" x14ac:dyDescent="0.25">
      <c r="A6005" s="28" t="s">
        <v>16436</v>
      </c>
      <c r="B6005" s="1"/>
      <c r="F6005" s="224"/>
      <c r="G6005" s="224"/>
      <c r="H6005" s="224"/>
      <c r="L6005" s="224"/>
      <c r="M6005" s="224"/>
      <c r="X6005" s="3" t="s">
        <v>6016</v>
      </c>
      <c r="Y6005" s="4">
        <v>10376</v>
      </c>
      <c r="AD6005" s="224"/>
      <c r="AE6005" s="133"/>
    </row>
    <row r="6006" spans="1:31" x14ac:dyDescent="0.25">
      <c r="A6006" s="28" t="s">
        <v>16437</v>
      </c>
      <c r="B6006" s="1"/>
      <c r="F6006" s="224"/>
      <c r="G6006" s="224"/>
      <c r="H6006" s="224"/>
      <c r="L6006" s="224"/>
      <c r="M6006" s="224"/>
      <c r="X6006" s="3" t="s">
        <v>6017</v>
      </c>
      <c r="Y6006" s="4">
        <v>10371</v>
      </c>
      <c r="AD6006" s="224"/>
      <c r="AE6006" s="133"/>
    </row>
    <row r="6007" spans="1:31" x14ac:dyDescent="0.25">
      <c r="A6007" s="28" t="s">
        <v>16438</v>
      </c>
      <c r="B6007" s="1"/>
      <c r="F6007" s="224"/>
      <c r="G6007" s="224"/>
      <c r="H6007" s="224"/>
      <c r="L6007" s="224"/>
      <c r="M6007" s="224"/>
      <c r="X6007" s="3" t="s">
        <v>6018</v>
      </c>
      <c r="Y6007" s="4">
        <v>10371</v>
      </c>
      <c r="AD6007" s="224"/>
      <c r="AE6007" s="133"/>
    </row>
    <row r="6008" spans="1:31" x14ac:dyDescent="0.25">
      <c r="A6008" s="28" t="s">
        <v>16439</v>
      </c>
      <c r="B6008" s="1"/>
      <c r="F6008" s="224"/>
      <c r="G6008" s="224"/>
      <c r="H6008" s="224"/>
      <c r="L6008" s="224"/>
      <c r="M6008" s="224"/>
      <c r="X6008" s="3" t="s">
        <v>6019</v>
      </c>
      <c r="Y6008" s="4">
        <v>10367</v>
      </c>
      <c r="AD6008" s="224"/>
      <c r="AE6008" s="133"/>
    </row>
    <row r="6009" spans="1:31" x14ac:dyDescent="0.25">
      <c r="A6009" s="28" t="s">
        <v>16440</v>
      </c>
      <c r="B6009" s="1"/>
      <c r="F6009" s="224"/>
      <c r="G6009" s="224"/>
      <c r="H6009" s="224"/>
      <c r="L6009" s="224"/>
      <c r="M6009" s="224"/>
      <c r="X6009" s="3" t="s">
        <v>6020</v>
      </c>
      <c r="Y6009" s="4">
        <v>10367</v>
      </c>
      <c r="AD6009" s="224"/>
      <c r="AE6009" s="133"/>
    </row>
    <row r="6010" spans="1:31" x14ac:dyDescent="0.25">
      <c r="A6010" s="28" t="s">
        <v>16441</v>
      </c>
      <c r="B6010" s="1"/>
      <c r="F6010" s="224"/>
      <c r="G6010" s="224"/>
      <c r="H6010" s="224"/>
      <c r="L6010" s="224"/>
      <c r="M6010" s="224"/>
      <c r="X6010" s="3" t="s">
        <v>6021</v>
      </c>
      <c r="Y6010" s="4">
        <v>10365</v>
      </c>
      <c r="AD6010" s="224"/>
      <c r="AE6010" s="133"/>
    </row>
    <row r="6011" spans="1:31" x14ac:dyDescent="0.25">
      <c r="A6011" s="28" t="s">
        <v>16442</v>
      </c>
      <c r="B6011" s="1"/>
      <c r="F6011" s="224"/>
      <c r="G6011" s="224"/>
      <c r="H6011" s="224"/>
      <c r="L6011" s="224"/>
      <c r="M6011" s="224"/>
      <c r="X6011" s="3" t="s">
        <v>6022</v>
      </c>
      <c r="Y6011" s="4">
        <v>10353</v>
      </c>
      <c r="AD6011" s="224"/>
      <c r="AE6011" s="133"/>
    </row>
    <row r="6012" spans="1:31" x14ac:dyDescent="0.25">
      <c r="A6012" s="28" t="s">
        <v>16443</v>
      </c>
      <c r="B6012" s="1"/>
      <c r="F6012" s="224"/>
      <c r="G6012" s="224"/>
      <c r="H6012" s="224"/>
      <c r="L6012" s="224"/>
      <c r="M6012" s="224"/>
      <c r="X6012" s="3" t="s">
        <v>6023</v>
      </c>
      <c r="Y6012" s="4">
        <v>10353</v>
      </c>
      <c r="AD6012" s="224"/>
      <c r="AE6012" s="133"/>
    </row>
    <row r="6013" spans="1:31" x14ac:dyDescent="0.25">
      <c r="A6013" s="28" t="s">
        <v>16444</v>
      </c>
      <c r="B6013" s="1"/>
      <c r="F6013" s="224"/>
      <c r="G6013" s="224"/>
      <c r="H6013" s="224"/>
      <c r="L6013" s="224"/>
      <c r="M6013" s="224"/>
      <c r="X6013" s="3" t="s">
        <v>6024</v>
      </c>
      <c r="Y6013" s="4">
        <v>10353</v>
      </c>
      <c r="AD6013" s="224"/>
      <c r="AE6013" s="133"/>
    </row>
    <row r="6014" spans="1:31" x14ac:dyDescent="0.25">
      <c r="A6014" s="28" t="s">
        <v>16445</v>
      </c>
      <c r="B6014" s="1"/>
      <c r="F6014" s="224"/>
      <c r="G6014" s="224"/>
      <c r="H6014" s="224"/>
      <c r="L6014" s="224"/>
      <c r="M6014" s="224"/>
      <c r="X6014" s="3" t="s">
        <v>6025</v>
      </c>
      <c r="Y6014" s="4">
        <v>10353</v>
      </c>
      <c r="AD6014" s="224"/>
      <c r="AE6014" s="133"/>
    </row>
    <row r="6015" spans="1:31" x14ac:dyDescent="0.25">
      <c r="A6015" s="28" t="s">
        <v>16446</v>
      </c>
      <c r="B6015" s="1"/>
      <c r="F6015" s="224"/>
      <c r="G6015" s="224"/>
      <c r="H6015" s="224"/>
      <c r="L6015" s="224"/>
      <c r="M6015" s="224"/>
      <c r="X6015" s="3" t="s">
        <v>6026</v>
      </c>
      <c r="Y6015" s="4">
        <v>10361</v>
      </c>
      <c r="AD6015" s="224"/>
      <c r="AE6015" s="133"/>
    </row>
    <row r="6016" spans="1:31" x14ac:dyDescent="0.25">
      <c r="A6016" s="28" t="s">
        <v>16447</v>
      </c>
      <c r="B6016" s="1"/>
      <c r="F6016" s="224"/>
      <c r="G6016" s="224"/>
      <c r="H6016" s="224"/>
      <c r="L6016" s="224"/>
      <c r="M6016" s="224"/>
      <c r="X6016" s="3" t="s">
        <v>6027</v>
      </c>
      <c r="Y6016" s="4">
        <v>10361</v>
      </c>
      <c r="AD6016" s="224"/>
      <c r="AE6016" s="133"/>
    </row>
    <row r="6017" spans="1:31" x14ac:dyDescent="0.25">
      <c r="A6017" s="28" t="s">
        <v>16448</v>
      </c>
      <c r="B6017" s="1"/>
      <c r="F6017" s="224"/>
      <c r="G6017" s="224"/>
      <c r="H6017" s="224"/>
      <c r="L6017" s="224"/>
      <c r="M6017" s="224"/>
      <c r="X6017" s="3" t="s">
        <v>6028</v>
      </c>
      <c r="Y6017" s="4">
        <v>10367</v>
      </c>
      <c r="AD6017" s="224"/>
      <c r="AE6017" s="133"/>
    </row>
    <row r="6018" spans="1:31" x14ac:dyDescent="0.25">
      <c r="A6018" s="28" t="s">
        <v>16449</v>
      </c>
      <c r="B6018" s="1"/>
      <c r="F6018" s="224"/>
      <c r="G6018" s="224"/>
      <c r="H6018" s="224"/>
      <c r="L6018" s="224"/>
      <c r="M6018" s="224"/>
      <c r="X6018" s="3" t="s">
        <v>6029</v>
      </c>
      <c r="Y6018" s="4">
        <v>10356</v>
      </c>
      <c r="AD6018" s="224"/>
      <c r="AE6018" s="133"/>
    </row>
    <row r="6019" spans="1:31" x14ac:dyDescent="0.25">
      <c r="A6019" s="28" t="s">
        <v>16450</v>
      </c>
      <c r="B6019" s="1"/>
      <c r="F6019" s="224"/>
      <c r="G6019" s="224"/>
      <c r="H6019" s="224"/>
      <c r="L6019" s="224"/>
      <c r="M6019" s="224"/>
      <c r="X6019" s="3" t="s">
        <v>6030</v>
      </c>
      <c r="Y6019" s="4">
        <v>10364</v>
      </c>
      <c r="AD6019" s="224"/>
      <c r="AE6019" s="133"/>
    </row>
    <row r="6020" spans="1:31" x14ac:dyDescent="0.25">
      <c r="A6020" s="28" t="s">
        <v>16451</v>
      </c>
      <c r="B6020" s="1"/>
      <c r="F6020" s="224"/>
      <c r="G6020" s="224"/>
      <c r="H6020" s="224"/>
      <c r="L6020" s="224"/>
      <c r="M6020" s="224"/>
      <c r="X6020" s="3" t="s">
        <v>6031</v>
      </c>
      <c r="Y6020" s="4">
        <v>10370</v>
      </c>
      <c r="AD6020" s="224"/>
      <c r="AE6020" s="133"/>
    </row>
    <row r="6021" spans="1:31" x14ac:dyDescent="0.25">
      <c r="A6021" s="28" t="s">
        <v>16452</v>
      </c>
      <c r="B6021" s="1"/>
      <c r="F6021" s="224"/>
      <c r="G6021" s="224"/>
      <c r="H6021" s="224"/>
      <c r="L6021" s="224"/>
      <c r="M6021" s="224"/>
      <c r="X6021" s="3" t="s">
        <v>6032</v>
      </c>
      <c r="Y6021" s="4">
        <v>10370</v>
      </c>
      <c r="AD6021" s="224"/>
      <c r="AE6021" s="133"/>
    </row>
    <row r="6022" spans="1:31" x14ac:dyDescent="0.25">
      <c r="A6022" s="28" t="s">
        <v>16453</v>
      </c>
      <c r="B6022" s="1"/>
      <c r="F6022" s="224"/>
      <c r="G6022" s="224"/>
      <c r="H6022" s="224"/>
      <c r="L6022" s="224"/>
      <c r="M6022" s="224"/>
      <c r="X6022" s="3" t="s">
        <v>6033</v>
      </c>
      <c r="Y6022" s="4">
        <v>10366</v>
      </c>
      <c r="AD6022" s="224"/>
      <c r="AE6022" s="133"/>
    </row>
    <row r="6023" spans="1:31" x14ac:dyDescent="0.25">
      <c r="A6023" s="28" t="s">
        <v>16454</v>
      </c>
      <c r="B6023" s="1"/>
      <c r="F6023" s="224"/>
      <c r="G6023" s="224"/>
      <c r="H6023" s="224"/>
      <c r="L6023" s="224"/>
      <c r="M6023" s="224"/>
      <c r="X6023" s="3" t="s">
        <v>6034</v>
      </c>
      <c r="Y6023" s="4">
        <v>10366</v>
      </c>
      <c r="AD6023" s="224"/>
      <c r="AE6023" s="133"/>
    </row>
    <row r="6024" spans="1:31" x14ac:dyDescent="0.25">
      <c r="A6024" s="28" t="s">
        <v>16455</v>
      </c>
      <c r="B6024" s="1"/>
      <c r="F6024" s="224"/>
      <c r="G6024" s="224"/>
      <c r="H6024" s="224"/>
      <c r="L6024" s="224"/>
      <c r="M6024" s="224"/>
      <c r="X6024" s="3" t="s">
        <v>6035</v>
      </c>
      <c r="Y6024" s="4">
        <v>10362</v>
      </c>
      <c r="AD6024" s="224"/>
      <c r="AE6024" s="133"/>
    </row>
    <row r="6025" spans="1:31" x14ac:dyDescent="0.25">
      <c r="A6025" s="28" t="s">
        <v>16456</v>
      </c>
      <c r="B6025" s="1"/>
      <c r="F6025" s="224"/>
      <c r="G6025" s="224"/>
      <c r="H6025" s="224"/>
      <c r="L6025" s="224"/>
      <c r="M6025" s="224"/>
      <c r="X6025" s="3" t="s">
        <v>6036</v>
      </c>
      <c r="Y6025" s="4">
        <v>10355</v>
      </c>
      <c r="AD6025" s="224"/>
      <c r="AE6025" s="133"/>
    </row>
    <row r="6026" spans="1:31" x14ac:dyDescent="0.25">
      <c r="A6026" s="28" t="s">
        <v>16457</v>
      </c>
      <c r="B6026" s="1"/>
      <c r="F6026" s="224"/>
      <c r="G6026" s="224"/>
      <c r="H6026" s="224"/>
      <c r="L6026" s="224"/>
      <c r="M6026" s="224"/>
      <c r="X6026" s="3" t="s">
        <v>6037</v>
      </c>
      <c r="Y6026" s="4">
        <v>10364</v>
      </c>
      <c r="AD6026" s="224"/>
      <c r="AE6026" s="133"/>
    </row>
    <row r="6027" spans="1:31" x14ac:dyDescent="0.25">
      <c r="A6027" s="28" t="s">
        <v>16458</v>
      </c>
      <c r="B6027" s="1"/>
      <c r="F6027" s="224"/>
      <c r="G6027" s="224"/>
      <c r="H6027" s="224"/>
      <c r="L6027" s="224"/>
      <c r="M6027" s="224"/>
      <c r="X6027" s="3" t="s">
        <v>6038</v>
      </c>
      <c r="Y6027" s="4">
        <v>10353</v>
      </c>
      <c r="AD6027" s="224"/>
      <c r="AE6027" s="133"/>
    </row>
    <row r="6028" spans="1:31" x14ac:dyDescent="0.25">
      <c r="A6028" s="28" t="s">
        <v>16459</v>
      </c>
      <c r="B6028" s="1"/>
      <c r="F6028" s="224"/>
      <c r="G6028" s="224"/>
      <c r="H6028" s="224"/>
      <c r="L6028" s="224"/>
      <c r="M6028" s="224"/>
      <c r="X6028" s="3" t="s">
        <v>6039</v>
      </c>
      <c r="Y6028" s="4">
        <v>10353</v>
      </c>
      <c r="AD6028" s="224"/>
      <c r="AE6028" s="133"/>
    </row>
    <row r="6029" spans="1:31" x14ac:dyDescent="0.25">
      <c r="A6029" s="28" t="s">
        <v>16460</v>
      </c>
      <c r="B6029" s="1"/>
      <c r="F6029" s="224"/>
      <c r="G6029" s="224"/>
      <c r="H6029" s="224"/>
      <c r="L6029" s="224"/>
      <c r="M6029" s="224"/>
      <c r="X6029" s="3" t="s">
        <v>6040</v>
      </c>
      <c r="Y6029" s="4">
        <v>10334</v>
      </c>
      <c r="AD6029" s="224"/>
      <c r="AE6029" s="133"/>
    </row>
    <row r="6030" spans="1:31" x14ac:dyDescent="0.25">
      <c r="A6030" s="28" t="s">
        <v>16461</v>
      </c>
      <c r="B6030" s="1"/>
      <c r="F6030" s="224"/>
      <c r="G6030" s="224"/>
      <c r="H6030" s="224"/>
      <c r="L6030" s="224"/>
      <c r="M6030" s="224"/>
      <c r="X6030" s="3" t="s">
        <v>6041</v>
      </c>
      <c r="Y6030" s="4">
        <v>10334</v>
      </c>
      <c r="AD6030" s="224"/>
      <c r="AE6030" s="133"/>
    </row>
    <row r="6031" spans="1:31" x14ac:dyDescent="0.25">
      <c r="A6031" s="28" t="s">
        <v>16462</v>
      </c>
      <c r="B6031" s="1"/>
      <c r="F6031" s="224"/>
      <c r="G6031" s="224"/>
      <c r="H6031" s="224"/>
      <c r="L6031" s="224"/>
      <c r="M6031" s="224"/>
      <c r="X6031" s="3" t="s">
        <v>6042</v>
      </c>
      <c r="Y6031" s="4">
        <v>10357</v>
      </c>
      <c r="AD6031" s="224"/>
      <c r="AE6031" s="133"/>
    </row>
    <row r="6032" spans="1:31" x14ac:dyDescent="0.25">
      <c r="A6032" s="28" t="s">
        <v>16463</v>
      </c>
      <c r="B6032" s="1"/>
      <c r="F6032" s="224"/>
      <c r="G6032" s="224"/>
      <c r="H6032" s="224"/>
      <c r="L6032" s="224"/>
      <c r="M6032" s="224"/>
      <c r="X6032" s="3" t="s">
        <v>6043</v>
      </c>
      <c r="Y6032" s="4">
        <v>10337</v>
      </c>
      <c r="AD6032" s="224"/>
      <c r="AE6032" s="133"/>
    </row>
    <row r="6033" spans="1:31" x14ac:dyDescent="0.25">
      <c r="A6033" s="28" t="s">
        <v>16464</v>
      </c>
      <c r="B6033" s="1"/>
      <c r="F6033" s="224"/>
      <c r="G6033" s="224"/>
      <c r="H6033" s="224"/>
      <c r="L6033" s="224"/>
      <c r="M6033" s="224"/>
      <c r="X6033" s="3" t="s">
        <v>6044</v>
      </c>
      <c r="Y6033" s="4">
        <v>10363</v>
      </c>
      <c r="AD6033" s="224"/>
      <c r="AE6033" s="133"/>
    </row>
    <row r="6034" spans="1:31" x14ac:dyDescent="0.25">
      <c r="A6034" s="28" t="s">
        <v>16465</v>
      </c>
      <c r="B6034" s="1"/>
      <c r="F6034" s="224"/>
      <c r="G6034" s="224"/>
      <c r="H6034" s="224"/>
      <c r="L6034" s="224"/>
      <c r="M6034" s="224"/>
      <c r="X6034" s="3" t="s">
        <v>6045</v>
      </c>
      <c r="Y6034" s="4">
        <v>10377</v>
      </c>
      <c r="AD6034" s="224"/>
      <c r="AE6034" s="133"/>
    </row>
    <row r="6035" spans="1:31" x14ac:dyDescent="0.25">
      <c r="A6035" s="28" t="s">
        <v>16466</v>
      </c>
      <c r="B6035" s="1"/>
      <c r="F6035" s="224"/>
      <c r="G6035" s="224"/>
      <c r="H6035" s="224"/>
      <c r="L6035" s="224"/>
      <c r="M6035" s="224"/>
      <c r="X6035" s="3" t="s">
        <v>6046</v>
      </c>
      <c r="Y6035" s="4">
        <v>10377</v>
      </c>
      <c r="AD6035" s="224"/>
      <c r="AE6035" s="133"/>
    </row>
    <row r="6036" spans="1:31" x14ac:dyDescent="0.25">
      <c r="A6036" s="28" t="s">
        <v>16467</v>
      </c>
      <c r="B6036" s="1"/>
      <c r="F6036" s="224"/>
      <c r="G6036" s="224"/>
      <c r="H6036" s="224"/>
      <c r="L6036" s="224"/>
      <c r="M6036" s="224"/>
      <c r="X6036" s="3" t="s">
        <v>6047</v>
      </c>
      <c r="Y6036" s="4">
        <v>10405</v>
      </c>
      <c r="AD6036" s="224"/>
      <c r="AE6036" s="133"/>
    </row>
    <row r="6037" spans="1:31" x14ac:dyDescent="0.25">
      <c r="A6037" s="28" t="s">
        <v>16468</v>
      </c>
      <c r="B6037" s="1"/>
      <c r="F6037" s="224"/>
      <c r="G6037" s="224"/>
      <c r="H6037" s="224"/>
      <c r="L6037" s="224"/>
      <c r="M6037" s="224"/>
      <c r="X6037" s="3" t="s">
        <v>6048</v>
      </c>
      <c r="Y6037" s="4">
        <v>10405</v>
      </c>
      <c r="AD6037" s="224"/>
      <c r="AE6037" s="133"/>
    </row>
    <row r="6038" spans="1:31" x14ac:dyDescent="0.25">
      <c r="A6038" s="28" t="s">
        <v>16469</v>
      </c>
      <c r="B6038" s="1"/>
      <c r="F6038" s="224"/>
      <c r="G6038" s="224"/>
      <c r="H6038" s="224"/>
      <c r="L6038" s="224"/>
      <c r="M6038" s="224"/>
      <c r="X6038" s="3" t="s">
        <v>6049</v>
      </c>
      <c r="Y6038" s="4">
        <v>10407</v>
      </c>
      <c r="AD6038" s="224"/>
      <c r="AE6038" s="133"/>
    </row>
    <row r="6039" spans="1:31" x14ac:dyDescent="0.25">
      <c r="A6039" s="28" t="s">
        <v>16470</v>
      </c>
      <c r="B6039" s="1"/>
      <c r="F6039" s="224"/>
      <c r="G6039" s="224"/>
      <c r="H6039" s="224"/>
      <c r="L6039" s="224"/>
      <c r="M6039" s="224"/>
      <c r="X6039" s="3" t="s">
        <v>6050</v>
      </c>
      <c r="Y6039" s="4">
        <v>10403</v>
      </c>
      <c r="AD6039" s="224"/>
      <c r="AE6039" s="133"/>
    </row>
    <row r="6040" spans="1:31" x14ac:dyDescent="0.25">
      <c r="A6040" s="28" t="s">
        <v>16471</v>
      </c>
      <c r="B6040" s="1"/>
      <c r="F6040" s="224"/>
      <c r="G6040" s="224"/>
      <c r="H6040" s="224"/>
      <c r="L6040" s="224"/>
      <c r="M6040" s="224"/>
      <c r="X6040" s="3" t="s">
        <v>6051</v>
      </c>
      <c r="Y6040" s="4">
        <v>10401</v>
      </c>
      <c r="AD6040" s="224"/>
      <c r="AE6040" s="133"/>
    </row>
    <row r="6041" spans="1:31" x14ac:dyDescent="0.25">
      <c r="A6041" s="28" t="s">
        <v>16472</v>
      </c>
      <c r="B6041" s="1"/>
      <c r="F6041" s="224"/>
      <c r="G6041" s="224"/>
      <c r="H6041" s="224"/>
      <c r="L6041" s="224"/>
      <c r="M6041" s="224"/>
      <c r="X6041" s="3" t="s">
        <v>6052</v>
      </c>
      <c r="Y6041" s="4">
        <v>10391</v>
      </c>
      <c r="AD6041" s="224"/>
      <c r="AE6041" s="133"/>
    </row>
    <row r="6042" spans="1:31" x14ac:dyDescent="0.25">
      <c r="A6042" s="28" t="s">
        <v>16473</v>
      </c>
      <c r="B6042" s="1"/>
      <c r="F6042" s="224"/>
      <c r="G6042" s="224"/>
      <c r="H6042" s="224"/>
      <c r="L6042" s="224"/>
      <c r="M6042" s="224"/>
      <c r="X6042" s="3" t="s">
        <v>6053</v>
      </c>
      <c r="Y6042" s="4">
        <v>10391</v>
      </c>
      <c r="AD6042" s="224"/>
      <c r="AE6042" s="133"/>
    </row>
    <row r="6043" spans="1:31" x14ac:dyDescent="0.25">
      <c r="A6043" s="28" t="s">
        <v>16474</v>
      </c>
      <c r="B6043" s="1"/>
      <c r="F6043" s="224"/>
      <c r="G6043" s="224"/>
      <c r="H6043" s="224"/>
      <c r="L6043" s="224"/>
      <c r="M6043" s="224"/>
      <c r="X6043" s="3" t="s">
        <v>6054</v>
      </c>
      <c r="Y6043" s="4">
        <v>10358</v>
      </c>
      <c r="AD6043" s="224"/>
      <c r="AE6043" s="133"/>
    </row>
    <row r="6044" spans="1:31" x14ac:dyDescent="0.25">
      <c r="A6044" s="28" t="s">
        <v>16475</v>
      </c>
      <c r="B6044" s="1"/>
      <c r="F6044" s="224"/>
      <c r="G6044" s="224"/>
      <c r="H6044" s="224"/>
      <c r="L6044" s="224"/>
      <c r="M6044" s="224"/>
      <c r="X6044" s="3" t="s">
        <v>6055</v>
      </c>
      <c r="Y6044" s="4">
        <v>10358</v>
      </c>
      <c r="AD6044" s="224"/>
      <c r="AE6044" s="133"/>
    </row>
    <row r="6045" spans="1:31" x14ac:dyDescent="0.25">
      <c r="A6045" s="28" t="s">
        <v>16476</v>
      </c>
      <c r="B6045" s="1"/>
      <c r="F6045" s="224"/>
      <c r="G6045" s="224"/>
      <c r="H6045" s="224"/>
      <c r="L6045" s="224"/>
      <c r="M6045" s="224"/>
      <c r="X6045" s="3" t="s">
        <v>6056</v>
      </c>
      <c r="Y6045" s="4">
        <v>10369</v>
      </c>
      <c r="AD6045" s="224"/>
      <c r="AE6045" s="133"/>
    </row>
    <row r="6046" spans="1:31" x14ac:dyDescent="0.25">
      <c r="A6046" s="28" t="s">
        <v>16477</v>
      </c>
      <c r="B6046" s="1"/>
      <c r="F6046" s="224"/>
      <c r="G6046" s="224"/>
      <c r="H6046" s="224"/>
      <c r="L6046" s="224"/>
      <c r="M6046" s="224"/>
      <c r="X6046" s="3" t="s">
        <v>6057</v>
      </c>
      <c r="Y6046" s="4">
        <v>10369</v>
      </c>
      <c r="AD6046" s="224"/>
      <c r="AE6046" s="133"/>
    </row>
    <row r="6047" spans="1:31" x14ac:dyDescent="0.25">
      <c r="A6047" s="28" t="s">
        <v>16478</v>
      </c>
      <c r="B6047" s="1"/>
      <c r="F6047" s="224"/>
      <c r="G6047" s="224"/>
      <c r="H6047" s="224"/>
      <c r="L6047" s="224"/>
      <c r="M6047" s="224"/>
      <c r="X6047" s="3" t="s">
        <v>6058</v>
      </c>
      <c r="Y6047" s="4">
        <v>10366</v>
      </c>
      <c r="AD6047" s="224"/>
      <c r="AE6047" s="133"/>
    </row>
    <row r="6048" spans="1:31" x14ac:dyDescent="0.25">
      <c r="A6048" s="28" t="s">
        <v>16479</v>
      </c>
      <c r="B6048" s="1"/>
      <c r="F6048" s="224"/>
      <c r="G6048" s="224"/>
      <c r="H6048" s="224"/>
      <c r="L6048" s="224"/>
      <c r="M6048" s="224"/>
      <c r="X6048" s="3" t="s">
        <v>6059</v>
      </c>
      <c r="Y6048" s="4">
        <v>10357</v>
      </c>
      <c r="AD6048" s="224"/>
      <c r="AE6048" s="133"/>
    </row>
    <row r="6049" spans="1:31" x14ac:dyDescent="0.25">
      <c r="A6049" s="28" t="s">
        <v>16480</v>
      </c>
      <c r="B6049" s="1"/>
      <c r="F6049" s="224"/>
      <c r="G6049" s="224"/>
      <c r="H6049" s="224"/>
      <c r="L6049" s="224"/>
      <c r="M6049" s="224"/>
      <c r="X6049" s="3" t="s">
        <v>6060</v>
      </c>
      <c r="Y6049" s="4">
        <v>10357</v>
      </c>
      <c r="AD6049" s="224"/>
      <c r="AE6049" s="133"/>
    </row>
    <row r="6050" spans="1:31" x14ac:dyDescent="0.25">
      <c r="A6050" s="28" t="s">
        <v>16481</v>
      </c>
      <c r="B6050" s="1"/>
      <c r="F6050" s="224"/>
      <c r="G6050" s="224"/>
      <c r="H6050" s="224"/>
      <c r="L6050" s="224"/>
      <c r="M6050" s="224"/>
      <c r="X6050" s="3" t="s">
        <v>6061</v>
      </c>
      <c r="Y6050" s="4">
        <v>10341</v>
      </c>
      <c r="AD6050" s="224"/>
      <c r="AE6050" s="133"/>
    </row>
    <row r="6051" spans="1:31" x14ac:dyDescent="0.25">
      <c r="A6051" s="28" t="s">
        <v>16482</v>
      </c>
      <c r="B6051" s="1"/>
      <c r="F6051" s="224"/>
      <c r="G6051" s="224"/>
      <c r="H6051" s="224"/>
      <c r="L6051" s="224"/>
      <c r="M6051" s="224"/>
      <c r="X6051" s="3" t="s">
        <v>6062</v>
      </c>
      <c r="Y6051" s="4">
        <v>10341</v>
      </c>
      <c r="AD6051" s="224"/>
      <c r="AE6051" s="133"/>
    </row>
    <row r="6052" spans="1:31" x14ac:dyDescent="0.25">
      <c r="A6052" s="28" t="s">
        <v>16483</v>
      </c>
      <c r="B6052" s="1"/>
      <c r="F6052" s="224"/>
      <c r="G6052" s="224"/>
      <c r="H6052" s="224"/>
      <c r="L6052" s="224"/>
      <c r="M6052" s="224"/>
      <c r="X6052" s="3" t="s">
        <v>6063</v>
      </c>
      <c r="Y6052" s="4">
        <v>10348</v>
      </c>
      <c r="AD6052" s="224"/>
      <c r="AE6052" s="133"/>
    </row>
    <row r="6053" spans="1:31" x14ac:dyDescent="0.25">
      <c r="A6053" s="28" t="s">
        <v>16484</v>
      </c>
      <c r="B6053" s="1"/>
      <c r="F6053" s="224"/>
      <c r="G6053" s="224"/>
      <c r="H6053" s="224"/>
      <c r="L6053" s="224"/>
      <c r="M6053" s="224"/>
      <c r="X6053" s="3" t="s">
        <v>6064</v>
      </c>
      <c r="Y6053" s="4">
        <v>10348</v>
      </c>
      <c r="AD6053" s="224"/>
      <c r="AE6053" s="133"/>
    </row>
    <row r="6054" spans="1:31" x14ac:dyDescent="0.25">
      <c r="A6054" s="28" t="s">
        <v>16485</v>
      </c>
      <c r="B6054" s="1"/>
      <c r="F6054" s="224"/>
      <c r="G6054" s="224"/>
      <c r="H6054" s="224"/>
      <c r="L6054" s="224"/>
      <c r="M6054" s="224"/>
      <c r="X6054" s="3" t="s">
        <v>6065</v>
      </c>
      <c r="Y6054" s="4">
        <v>10344</v>
      </c>
      <c r="AD6054" s="224"/>
      <c r="AE6054" s="133"/>
    </row>
    <row r="6055" spans="1:31" x14ac:dyDescent="0.25">
      <c r="A6055" s="28" t="s">
        <v>16486</v>
      </c>
      <c r="B6055" s="1"/>
      <c r="F6055" s="224"/>
      <c r="G6055" s="224"/>
      <c r="H6055" s="224"/>
      <c r="L6055" s="224"/>
      <c r="M6055" s="224"/>
      <c r="X6055" s="3" t="s">
        <v>6066</v>
      </c>
      <c r="Y6055" s="4">
        <v>10338</v>
      </c>
      <c r="AD6055" s="224"/>
      <c r="AE6055" s="133"/>
    </row>
    <row r="6056" spans="1:31" x14ac:dyDescent="0.25">
      <c r="A6056" s="28" t="s">
        <v>16487</v>
      </c>
      <c r="B6056" s="1"/>
      <c r="F6056" s="224"/>
      <c r="G6056" s="224"/>
      <c r="H6056" s="224"/>
      <c r="L6056" s="224"/>
      <c r="M6056" s="224"/>
      <c r="X6056" s="3" t="s">
        <v>6067</v>
      </c>
      <c r="Y6056" s="4">
        <v>10338</v>
      </c>
      <c r="AD6056" s="224"/>
      <c r="AE6056" s="133"/>
    </row>
    <row r="6057" spans="1:31" x14ac:dyDescent="0.25">
      <c r="A6057" s="28" t="s">
        <v>16488</v>
      </c>
      <c r="B6057" s="1"/>
      <c r="F6057" s="224"/>
      <c r="G6057" s="224"/>
      <c r="H6057" s="224"/>
      <c r="L6057" s="224"/>
      <c r="M6057" s="224"/>
      <c r="X6057" s="3" t="s">
        <v>6068</v>
      </c>
      <c r="Y6057" s="4">
        <v>10348</v>
      </c>
      <c r="AD6057" s="224"/>
      <c r="AE6057" s="133"/>
    </row>
    <row r="6058" spans="1:31" x14ac:dyDescent="0.25">
      <c r="A6058" s="28" t="s">
        <v>16489</v>
      </c>
      <c r="B6058" s="1"/>
      <c r="F6058" s="224"/>
      <c r="G6058" s="224"/>
      <c r="H6058" s="224"/>
      <c r="L6058" s="224"/>
      <c r="M6058" s="224"/>
      <c r="X6058" s="3" t="s">
        <v>6069</v>
      </c>
      <c r="Y6058" s="4">
        <v>10348</v>
      </c>
      <c r="AD6058" s="224"/>
      <c r="AE6058" s="133"/>
    </row>
    <row r="6059" spans="1:31" x14ac:dyDescent="0.25">
      <c r="A6059" s="28" t="s">
        <v>16490</v>
      </c>
      <c r="B6059" s="1"/>
      <c r="F6059" s="224"/>
      <c r="G6059" s="224"/>
      <c r="H6059" s="224"/>
      <c r="L6059" s="224"/>
      <c r="M6059" s="224"/>
      <c r="X6059" s="3" t="s">
        <v>6070</v>
      </c>
      <c r="Y6059" s="4">
        <v>10352</v>
      </c>
      <c r="AD6059" s="224"/>
      <c r="AE6059" s="133"/>
    </row>
    <row r="6060" spans="1:31" x14ac:dyDescent="0.25">
      <c r="A6060" s="28" t="s">
        <v>16491</v>
      </c>
      <c r="B6060" s="1"/>
      <c r="F6060" s="224"/>
      <c r="G6060" s="224"/>
      <c r="H6060" s="224"/>
      <c r="L6060" s="224"/>
      <c r="M6060" s="224"/>
      <c r="X6060" s="3" t="s">
        <v>6071</v>
      </c>
      <c r="Y6060" s="4">
        <v>10340</v>
      </c>
      <c r="AD6060" s="224"/>
      <c r="AE6060" s="133"/>
    </row>
    <row r="6061" spans="1:31" x14ac:dyDescent="0.25">
      <c r="A6061" s="28" t="s">
        <v>16492</v>
      </c>
      <c r="B6061" s="1"/>
      <c r="F6061" s="224"/>
      <c r="G6061" s="224"/>
      <c r="H6061" s="224"/>
      <c r="L6061" s="224"/>
      <c r="M6061" s="224"/>
      <c r="X6061" s="3" t="s">
        <v>6072</v>
      </c>
      <c r="Y6061" s="4">
        <v>10340</v>
      </c>
      <c r="AD6061" s="224"/>
      <c r="AE6061" s="133"/>
    </row>
    <row r="6062" spans="1:31" x14ac:dyDescent="0.25">
      <c r="A6062" s="28" t="s">
        <v>16493</v>
      </c>
      <c r="B6062" s="1"/>
      <c r="F6062" s="224"/>
      <c r="G6062" s="224"/>
      <c r="H6062" s="224"/>
      <c r="L6062" s="224"/>
      <c r="M6062" s="224"/>
      <c r="X6062" s="3" t="s">
        <v>6073</v>
      </c>
      <c r="Y6062" s="4">
        <v>10338</v>
      </c>
      <c r="AD6062" s="224"/>
      <c r="AE6062" s="133"/>
    </row>
    <row r="6063" spans="1:31" x14ac:dyDescent="0.25">
      <c r="A6063" s="28" t="s">
        <v>16494</v>
      </c>
      <c r="B6063" s="1"/>
      <c r="F6063" s="224"/>
      <c r="G6063" s="224"/>
      <c r="H6063" s="224"/>
      <c r="L6063" s="224"/>
      <c r="M6063" s="224"/>
      <c r="X6063" s="3" t="s">
        <v>6074</v>
      </c>
      <c r="Y6063" s="4">
        <v>10338</v>
      </c>
      <c r="AD6063" s="224"/>
      <c r="AE6063" s="133"/>
    </row>
    <row r="6064" spans="1:31" x14ac:dyDescent="0.25">
      <c r="A6064" s="28" t="s">
        <v>16495</v>
      </c>
      <c r="B6064" s="1"/>
      <c r="F6064" s="224"/>
      <c r="G6064" s="224"/>
      <c r="H6064" s="224"/>
      <c r="L6064" s="224"/>
      <c r="M6064" s="224"/>
      <c r="X6064" s="3" t="s">
        <v>6075</v>
      </c>
      <c r="Y6064" s="4">
        <v>10344</v>
      </c>
      <c r="AD6064" s="224"/>
      <c r="AE6064" s="133"/>
    </row>
    <row r="6065" spans="1:31" x14ac:dyDescent="0.25">
      <c r="A6065" s="28" t="s">
        <v>16496</v>
      </c>
      <c r="B6065" s="1"/>
      <c r="F6065" s="224"/>
      <c r="G6065" s="224"/>
      <c r="H6065" s="224"/>
      <c r="L6065" s="224"/>
      <c r="M6065" s="224"/>
      <c r="X6065" s="3" t="s">
        <v>6076</v>
      </c>
      <c r="Y6065" s="4">
        <v>10344</v>
      </c>
      <c r="AD6065" s="224"/>
      <c r="AE6065" s="133"/>
    </row>
    <row r="6066" spans="1:31" x14ac:dyDescent="0.25">
      <c r="A6066" s="28" t="s">
        <v>16497</v>
      </c>
      <c r="B6066" s="1"/>
      <c r="F6066" s="224"/>
      <c r="G6066" s="224"/>
      <c r="H6066" s="224"/>
      <c r="L6066" s="224"/>
      <c r="M6066" s="224"/>
      <c r="X6066" s="3" t="s">
        <v>6077</v>
      </c>
      <c r="Y6066" s="4">
        <v>10335</v>
      </c>
      <c r="AD6066" s="224"/>
      <c r="AE6066" s="133"/>
    </row>
    <row r="6067" spans="1:31" x14ac:dyDescent="0.25">
      <c r="A6067" s="28" t="s">
        <v>16498</v>
      </c>
      <c r="B6067" s="1"/>
      <c r="F6067" s="224"/>
      <c r="G6067" s="224"/>
      <c r="H6067" s="224"/>
      <c r="L6067" s="224"/>
      <c r="M6067" s="224"/>
      <c r="X6067" s="3" t="s">
        <v>6078</v>
      </c>
      <c r="Y6067" s="4">
        <v>10335</v>
      </c>
      <c r="AD6067" s="224"/>
      <c r="AE6067" s="133"/>
    </row>
    <row r="6068" spans="1:31" x14ac:dyDescent="0.25">
      <c r="A6068" s="28" t="s">
        <v>16499</v>
      </c>
      <c r="B6068" s="1"/>
      <c r="F6068" s="224"/>
      <c r="G6068" s="224"/>
      <c r="H6068" s="224"/>
      <c r="L6068" s="224"/>
      <c r="M6068" s="224"/>
      <c r="X6068" s="3" t="s">
        <v>6079</v>
      </c>
      <c r="Y6068" s="4">
        <v>10326</v>
      </c>
      <c r="AD6068" s="224"/>
      <c r="AE6068" s="133"/>
    </row>
    <row r="6069" spans="1:31" x14ac:dyDescent="0.25">
      <c r="A6069" s="28" t="s">
        <v>16500</v>
      </c>
      <c r="B6069" s="1"/>
      <c r="F6069" s="224"/>
      <c r="G6069" s="224"/>
      <c r="H6069" s="224"/>
      <c r="L6069" s="224"/>
      <c r="M6069" s="224"/>
      <c r="X6069" s="3" t="s">
        <v>6080</v>
      </c>
      <c r="Y6069" s="4">
        <v>10328</v>
      </c>
      <c r="AD6069" s="224"/>
      <c r="AE6069" s="133"/>
    </row>
    <row r="6070" spans="1:31" x14ac:dyDescent="0.25">
      <c r="A6070" s="28" t="s">
        <v>16501</v>
      </c>
      <c r="B6070" s="1"/>
      <c r="F6070" s="224"/>
      <c r="G6070" s="224"/>
      <c r="H6070" s="224"/>
      <c r="L6070" s="224"/>
      <c r="M6070" s="224"/>
      <c r="X6070" s="3" t="s">
        <v>6081</v>
      </c>
      <c r="Y6070" s="4">
        <v>10328</v>
      </c>
      <c r="AD6070" s="224"/>
      <c r="AE6070" s="133"/>
    </row>
    <row r="6071" spans="1:31" x14ac:dyDescent="0.25">
      <c r="A6071" s="28" t="s">
        <v>16502</v>
      </c>
      <c r="B6071" s="1"/>
      <c r="F6071" s="224"/>
      <c r="G6071" s="224"/>
      <c r="H6071" s="224"/>
      <c r="L6071" s="224"/>
      <c r="M6071" s="224"/>
      <c r="X6071" s="3" t="s">
        <v>6082</v>
      </c>
      <c r="Y6071" s="4">
        <v>10331</v>
      </c>
      <c r="AD6071" s="224"/>
      <c r="AE6071" s="133"/>
    </row>
    <row r="6072" spans="1:31" x14ac:dyDescent="0.25">
      <c r="A6072" s="28" t="s">
        <v>16503</v>
      </c>
      <c r="B6072" s="1"/>
      <c r="F6072" s="224"/>
      <c r="G6072" s="224"/>
      <c r="H6072" s="224"/>
      <c r="L6072" s="224"/>
      <c r="M6072" s="224"/>
      <c r="X6072" s="3" t="s">
        <v>6083</v>
      </c>
      <c r="Y6072" s="4">
        <v>10331</v>
      </c>
      <c r="AD6072" s="224"/>
      <c r="AE6072" s="133"/>
    </row>
    <row r="6073" spans="1:31" x14ac:dyDescent="0.25">
      <c r="A6073" s="28" t="s">
        <v>16504</v>
      </c>
      <c r="B6073" s="1"/>
      <c r="F6073" s="224"/>
      <c r="G6073" s="224"/>
      <c r="H6073" s="224"/>
      <c r="L6073" s="224"/>
      <c r="M6073" s="224"/>
      <c r="X6073" s="3" t="s">
        <v>6084</v>
      </c>
      <c r="Y6073" s="4">
        <v>10334</v>
      </c>
      <c r="AD6073" s="224"/>
      <c r="AE6073" s="133"/>
    </row>
    <row r="6074" spans="1:31" x14ac:dyDescent="0.25">
      <c r="A6074" s="28" t="s">
        <v>16505</v>
      </c>
      <c r="B6074" s="1"/>
      <c r="F6074" s="224"/>
      <c r="G6074" s="224"/>
      <c r="H6074" s="224"/>
      <c r="L6074" s="224"/>
      <c r="M6074" s="224"/>
      <c r="X6074" s="3" t="s">
        <v>6085</v>
      </c>
      <c r="Y6074" s="4">
        <v>10339</v>
      </c>
      <c r="AD6074" s="224"/>
      <c r="AE6074" s="133"/>
    </row>
    <row r="6075" spans="1:31" x14ac:dyDescent="0.25">
      <c r="A6075" s="28" t="s">
        <v>16506</v>
      </c>
      <c r="B6075" s="1"/>
      <c r="F6075" s="224"/>
      <c r="G6075" s="224"/>
      <c r="H6075" s="224"/>
      <c r="L6075" s="224"/>
      <c r="M6075" s="224"/>
      <c r="X6075" s="3" t="s">
        <v>6086</v>
      </c>
      <c r="Y6075" s="4">
        <v>10331</v>
      </c>
      <c r="AD6075" s="224"/>
      <c r="AE6075" s="133"/>
    </row>
    <row r="6076" spans="1:31" x14ac:dyDescent="0.25">
      <c r="A6076" s="28" t="s">
        <v>16507</v>
      </c>
      <c r="B6076" s="1"/>
      <c r="F6076" s="224"/>
      <c r="G6076" s="224"/>
      <c r="H6076" s="224"/>
      <c r="L6076" s="224"/>
      <c r="M6076" s="224"/>
      <c r="X6076" s="3" t="s">
        <v>6087</v>
      </c>
      <c r="Y6076" s="4">
        <v>10322</v>
      </c>
      <c r="AD6076" s="224"/>
      <c r="AE6076" s="133"/>
    </row>
    <row r="6077" spans="1:31" x14ac:dyDescent="0.25">
      <c r="A6077" s="28" t="s">
        <v>16508</v>
      </c>
      <c r="B6077" s="1"/>
      <c r="F6077" s="224"/>
      <c r="G6077" s="224"/>
      <c r="H6077" s="224"/>
      <c r="L6077" s="224"/>
      <c r="M6077" s="224"/>
      <c r="X6077" s="3" t="s">
        <v>6088</v>
      </c>
      <c r="Y6077" s="4">
        <v>10322</v>
      </c>
      <c r="AD6077" s="224"/>
      <c r="AE6077" s="133"/>
    </row>
    <row r="6078" spans="1:31" x14ac:dyDescent="0.25">
      <c r="A6078" s="28" t="s">
        <v>16509</v>
      </c>
      <c r="B6078" s="1"/>
      <c r="F6078" s="224"/>
      <c r="G6078" s="224"/>
      <c r="H6078" s="224"/>
      <c r="L6078" s="224"/>
      <c r="M6078" s="224"/>
      <c r="X6078" s="3" t="s">
        <v>6089</v>
      </c>
      <c r="Y6078" s="4">
        <v>10306</v>
      </c>
      <c r="AD6078" s="224"/>
      <c r="AE6078" s="133"/>
    </row>
    <row r="6079" spans="1:31" x14ac:dyDescent="0.25">
      <c r="A6079" s="28" t="s">
        <v>16510</v>
      </c>
      <c r="B6079" s="1"/>
      <c r="F6079" s="224"/>
      <c r="G6079" s="224"/>
      <c r="H6079" s="224"/>
      <c r="L6079" s="224"/>
      <c r="M6079" s="224"/>
      <c r="X6079" s="3" t="s">
        <v>6090</v>
      </c>
      <c r="Y6079" s="4">
        <v>10306</v>
      </c>
      <c r="AD6079" s="224"/>
      <c r="AE6079" s="133"/>
    </row>
    <row r="6080" spans="1:31" x14ac:dyDescent="0.25">
      <c r="A6080" s="28" t="s">
        <v>16511</v>
      </c>
      <c r="B6080" s="1"/>
      <c r="F6080" s="224"/>
      <c r="G6080" s="224"/>
      <c r="H6080" s="224"/>
      <c r="L6080" s="224"/>
      <c r="M6080" s="224"/>
      <c r="X6080" s="3" t="s">
        <v>6091</v>
      </c>
      <c r="Y6080" s="4">
        <v>10306</v>
      </c>
      <c r="AD6080" s="224"/>
      <c r="AE6080" s="133"/>
    </row>
    <row r="6081" spans="1:31" x14ac:dyDescent="0.25">
      <c r="A6081" s="28" t="s">
        <v>16512</v>
      </c>
      <c r="B6081" s="1"/>
      <c r="F6081" s="224"/>
      <c r="G6081" s="224"/>
      <c r="H6081" s="224"/>
      <c r="L6081" s="224"/>
      <c r="M6081" s="224"/>
      <c r="X6081" s="3" t="s">
        <v>6092</v>
      </c>
      <c r="Y6081" s="4">
        <v>10320</v>
      </c>
      <c r="AD6081" s="224"/>
      <c r="AE6081" s="133"/>
    </row>
    <row r="6082" spans="1:31" x14ac:dyDescent="0.25">
      <c r="A6082" s="28" t="s">
        <v>16513</v>
      </c>
      <c r="B6082" s="1"/>
      <c r="F6082" s="224"/>
      <c r="G6082" s="224"/>
      <c r="H6082" s="224"/>
      <c r="L6082" s="224"/>
      <c r="M6082" s="224"/>
      <c r="X6082" s="3" t="s">
        <v>6093</v>
      </c>
      <c r="Y6082" s="4">
        <v>10304</v>
      </c>
      <c r="AD6082" s="224"/>
      <c r="AE6082" s="133"/>
    </row>
    <row r="6083" spans="1:31" x14ac:dyDescent="0.25">
      <c r="A6083" s="28" t="s">
        <v>16514</v>
      </c>
      <c r="B6083" s="1"/>
      <c r="F6083" s="224"/>
      <c r="G6083" s="224"/>
      <c r="H6083" s="224"/>
      <c r="L6083" s="224"/>
      <c r="M6083" s="224"/>
      <c r="X6083" s="3" t="s">
        <v>6094</v>
      </c>
      <c r="Y6083" s="4">
        <v>10300</v>
      </c>
      <c r="AD6083" s="224"/>
      <c r="AE6083" s="133"/>
    </row>
    <row r="6084" spans="1:31" x14ac:dyDescent="0.25">
      <c r="A6084" s="28" t="s">
        <v>16515</v>
      </c>
      <c r="B6084" s="1"/>
      <c r="F6084" s="224"/>
      <c r="G6084" s="224"/>
      <c r="H6084" s="224"/>
      <c r="L6084" s="224"/>
      <c r="M6084" s="224"/>
      <c r="X6084" s="3" t="s">
        <v>6095</v>
      </c>
      <c r="Y6084" s="4">
        <v>10300</v>
      </c>
      <c r="AD6084" s="224"/>
      <c r="AE6084" s="133"/>
    </row>
    <row r="6085" spans="1:31" x14ac:dyDescent="0.25">
      <c r="A6085" s="28" t="s">
        <v>16516</v>
      </c>
      <c r="B6085" s="1"/>
      <c r="F6085" s="224"/>
      <c r="G6085" s="224"/>
      <c r="H6085" s="224"/>
      <c r="L6085" s="224"/>
      <c r="M6085" s="224"/>
      <c r="X6085" s="3" t="s">
        <v>6096</v>
      </c>
      <c r="Y6085" s="4">
        <v>10308</v>
      </c>
      <c r="AD6085" s="224"/>
      <c r="AE6085" s="133"/>
    </row>
    <row r="6086" spans="1:31" x14ac:dyDescent="0.25">
      <c r="A6086" s="28" t="s">
        <v>16517</v>
      </c>
      <c r="B6086" s="1"/>
      <c r="F6086" s="224"/>
      <c r="G6086" s="224"/>
      <c r="H6086" s="224"/>
      <c r="L6086" s="224"/>
      <c r="M6086" s="224"/>
      <c r="X6086" s="3" t="s">
        <v>6097</v>
      </c>
      <c r="Y6086" s="4">
        <v>10308</v>
      </c>
      <c r="AD6086" s="224"/>
      <c r="AE6086" s="133"/>
    </row>
    <row r="6087" spans="1:31" x14ac:dyDescent="0.25">
      <c r="A6087" s="28" t="s">
        <v>16518</v>
      </c>
      <c r="B6087" s="1"/>
      <c r="F6087" s="224"/>
      <c r="G6087" s="224"/>
      <c r="H6087" s="224"/>
      <c r="L6087" s="224"/>
      <c r="M6087" s="224"/>
      <c r="X6087" s="3" t="s">
        <v>6098</v>
      </c>
      <c r="Y6087" s="4">
        <v>10304</v>
      </c>
      <c r="AD6087" s="224"/>
      <c r="AE6087" s="133"/>
    </row>
    <row r="6088" spans="1:31" x14ac:dyDescent="0.25">
      <c r="A6088" s="28" t="s">
        <v>16519</v>
      </c>
      <c r="B6088" s="1"/>
      <c r="F6088" s="224"/>
      <c r="G6088" s="224"/>
      <c r="H6088" s="224"/>
      <c r="L6088" s="224"/>
      <c r="M6088" s="224"/>
      <c r="X6088" s="3" t="s">
        <v>6099</v>
      </c>
      <c r="Y6088" s="4">
        <v>10301</v>
      </c>
      <c r="AD6088" s="224"/>
      <c r="AE6088" s="133"/>
    </row>
    <row r="6089" spans="1:31" x14ac:dyDescent="0.25">
      <c r="A6089" s="28" t="s">
        <v>16520</v>
      </c>
      <c r="B6089" s="1"/>
      <c r="F6089" s="224"/>
      <c r="G6089" s="224"/>
      <c r="H6089" s="224"/>
      <c r="L6089" s="224"/>
      <c r="M6089" s="224"/>
      <c r="X6089" s="3" t="s">
        <v>6100</v>
      </c>
      <c r="Y6089" s="4">
        <v>10307</v>
      </c>
      <c r="AD6089" s="224"/>
      <c r="AE6089" s="133"/>
    </row>
    <row r="6090" spans="1:31" x14ac:dyDescent="0.25">
      <c r="A6090" s="28" t="s">
        <v>16521</v>
      </c>
      <c r="B6090" s="1"/>
      <c r="F6090" s="224"/>
      <c r="G6090" s="224"/>
      <c r="H6090" s="224"/>
      <c r="L6090" s="224"/>
      <c r="M6090" s="224"/>
      <c r="X6090" s="3" t="s">
        <v>6101</v>
      </c>
      <c r="Y6090" s="4">
        <v>10294</v>
      </c>
      <c r="AD6090" s="224"/>
      <c r="AE6090" s="133"/>
    </row>
    <row r="6091" spans="1:31" x14ac:dyDescent="0.25">
      <c r="A6091" s="28" t="s">
        <v>16522</v>
      </c>
      <c r="B6091" s="1"/>
      <c r="F6091" s="224"/>
      <c r="G6091" s="224"/>
      <c r="H6091" s="224"/>
      <c r="L6091" s="224"/>
      <c r="M6091" s="224"/>
      <c r="X6091" s="3" t="s">
        <v>6102</v>
      </c>
      <c r="Y6091" s="4">
        <v>10294</v>
      </c>
      <c r="AD6091" s="224"/>
      <c r="AE6091" s="133"/>
    </row>
    <row r="6092" spans="1:31" x14ac:dyDescent="0.25">
      <c r="A6092" s="28" t="s">
        <v>16523</v>
      </c>
      <c r="B6092" s="1"/>
      <c r="F6092" s="224"/>
      <c r="G6092" s="224"/>
      <c r="H6092" s="224"/>
      <c r="L6092" s="224"/>
      <c r="M6092" s="224"/>
      <c r="X6092" s="3" t="s">
        <v>6103</v>
      </c>
      <c r="Y6092" s="4">
        <v>10280</v>
      </c>
      <c r="AD6092" s="224"/>
      <c r="AE6092" s="133"/>
    </row>
    <row r="6093" spans="1:31" x14ac:dyDescent="0.25">
      <c r="A6093" s="28" t="s">
        <v>16524</v>
      </c>
      <c r="B6093" s="1"/>
      <c r="F6093" s="224"/>
      <c r="G6093" s="224"/>
      <c r="H6093" s="224"/>
      <c r="L6093" s="224"/>
      <c r="M6093" s="224"/>
      <c r="X6093" s="3" t="s">
        <v>6104</v>
      </c>
      <c r="Y6093" s="4">
        <v>10280</v>
      </c>
      <c r="AD6093" s="224"/>
      <c r="AE6093" s="133"/>
    </row>
    <row r="6094" spans="1:31" x14ac:dyDescent="0.25">
      <c r="A6094" s="28" t="s">
        <v>16525</v>
      </c>
      <c r="B6094" s="1"/>
      <c r="F6094" s="224"/>
      <c r="G6094" s="224"/>
      <c r="H6094" s="224"/>
      <c r="L6094" s="224"/>
      <c r="M6094" s="224"/>
      <c r="X6094" s="3" t="s">
        <v>6105</v>
      </c>
      <c r="Y6094" s="4">
        <v>10285</v>
      </c>
      <c r="AD6094" s="224"/>
      <c r="AE6094" s="133"/>
    </row>
    <row r="6095" spans="1:31" x14ac:dyDescent="0.25">
      <c r="A6095" s="28" t="s">
        <v>16526</v>
      </c>
      <c r="B6095" s="1"/>
      <c r="F6095" s="224"/>
      <c r="G6095" s="224"/>
      <c r="H6095" s="224"/>
      <c r="L6095" s="224"/>
      <c r="M6095" s="224"/>
      <c r="X6095" s="3" t="s">
        <v>6106</v>
      </c>
      <c r="Y6095" s="4">
        <v>10290</v>
      </c>
      <c r="AD6095" s="224"/>
      <c r="AE6095" s="133"/>
    </row>
    <row r="6096" spans="1:31" x14ac:dyDescent="0.25">
      <c r="A6096" s="28" t="s">
        <v>16527</v>
      </c>
      <c r="B6096" s="1"/>
      <c r="F6096" s="224"/>
      <c r="G6096" s="224"/>
      <c r="H6096" s="224"/>
      <c r="L6096" s="224"/>
      <c r="M6096" s="224"/>
      <c r="X6096" s="3" t="s">
        <v>6107</v>
      </c>
      <c r="Y6096" s="4">
        <v>10310</v>
      </c>
      <c r="AD6096" s="224"/>
      <c r="AE6096" s="133"/>
    </row>
    <row r="6097" spans="1:31" x14ac:dyDescent="0.25">
      <c r="A6097" s="28" t="s">
        <v>16528</v>
      </c>
      <c r="B6097" s="1"/>
      <c r="F6097" s="224"/>
      <c r="G6097" s="224"/>
      <c r="H6097" s="224"/>
      <c r="L6097" s="224"/>
      <c r="M6097" s="224"/>
      <c r="X6097" s="3" t="s">
        <v>6108</v>
      </c>
      <c r="Y6097" s="4">
        <v>10313</v>
      </c>
      <c r="AD6097" s="224"/>
      <c r="AE6097" s="133"/>
    </row>
    <row r="6098" spans="1:31" x14ac:dyDescent="0.25">
      <c r="A6098" s="28" t="s">
        <v>16529</v>
      </c>
      <c r="B6098" s="1"/>
      <c r="F6098" s="224"/>
      <c r="G6098" s="224"/>
      <c r="H6098" s="224"/>
      <c r="L6098" s="224"/>
      <c r="M6098" s="224"/>
      <c r="X6098" s="3" t="s">
        <v>6109</v>
      </c>
      <c r="Y6098" s="4">
        <v>10313</v>
      </c>
      <c r="AD6098" s="224"/>
      <c r="AE6098" s="133"/>
    </row>
    <row r="6099" spans="1:31" x14ac:dyDescent="0.25">
      <c r="A6099" s="28" t="s">
        <v>16530</v>
      </c>
      <c r="B6099" s="1"/>
      <c r="F6099" s="224"/>
      <c r="G6099" s="224"/>
      <c r="H6099" s="224"/>
      <c r="L6099" s="224"/>
      <c r="M6099" s="224"/>
      <c r="X6099" s="3" t="s">
        <v>6110</v>
      </c>
      <c r="Y6099" s="4">
        <v>10324</v>
      </c>
      <c r="AD6099" s="224"/>
      <c r="AE6099" s="133"/>
    </row>
    <row r="6100" spans="1:31" x14ac:dyDescent="0.25">
      <c r="A6100" s="28" t="s">
        <v>16531</v>
      </c>
      <c r="B6100" s="1"/>
      <c r="F6100" s="224"/>
      <c r="G6100" s="224"/>
      <c r="H6100" s="224"/>
      <c r="L6100" s="224"/>
      <c r="M6100" s="224"/>
      <c r="X6100" s="3" t="s">
        <v>6111</v>
      </c>
      <c r="Y6100" s="4">
        <v>10324</v>
      </c>
      <c r="AD6100" s="224"/>
      <c r="AE6100" s="133"/>
    </row>
    <row r="6101" spans="1:31" x14ac:dyDescent="0.25">
      <c r="A6101" s="28" t="s">
        <v>16532</v>
      </c>
      <c r="B6101" s="1"/>
      <c r="F6101" s="224"/>
      <c r="G6101" s="224"/>
      <c r="H6101" s="224"/>
      <c r="L6101" s="224"/>
      <c r="M6101" s="224"/>
      <c r="X6101" s="3" t="s">
        <v>6112</v>
      </c>
      <c r="Y6101" s="4">
        <v>10334</v>
      </c>
      <c r="AD6101" s="224"/>
      <c r="AE6101" s="133"/>
    </row>
    <row r="6102" spans="1:31" x14ac:dyDescent="0.25">
      <c r="A6102" s="28" t="s">
        <v>16533</v>
      </c>
      <c r="B6102" s="1"/>
      <c r="F6102" s="224"/>
      <c r="G6102" s="224"/>
      <c r="H6102" s="224"/>
      <c r="L6102" s="224"/>
      <c r="M6102" s="224"/>
      <c r="X6102" s="3" t="s">
        <v>6113</v>
      </c>
      <c r="Y6102" s="4">
        <v>10345</v>
      </c>
      <c r="AD6102" s="224"/>
      <c r="AE6102" s="133"/>
    </row>
    <row r="6103" spans="1:31" x14ac:dyDescent="0.25">
      <c r="A6103" s="28" t="s">
        <v>16534</v>
      </c>
      <c r="B6103" s="1"/>
      <c r="F6103" s="224"/>
      <c r="G6103" s="224"/>
      <c r="H6103" s="224"/>
      <c r="L6103" s="224"/>
      <c r="M6103" s="224"/>
      <c r="X6103" s="3" t="s">
        <v>6114</v>
      </c>
      <c r="Y6103" s="4">
        <v>10344</v>
      </c>
      <c r="AD6103" s="224"/>
      <c r="AE6103" s="133"/>
    </row>
    <row r="6104" spans="1:31" x14ac:dyDescent="0.25">
      <c r="A6104" s="28" t="s">
        <v>16535</v>
      </c>
      <c r="B6104" s="1"/>
      <c r="F6104" s="224"/>
      <c r="G6104" s="224"/>
      <c r="H6104" s="224"/>
      <c r="L6104" s="224"/>
      <c r="M6104" s="224"/>
      <c r="X6104" s="3" t="s">
        <v>6115</v>
      </c>
      <c r="Y6104" s="4">
        <v>10361</v>
      </c>
      <c r="AD6104" s="224"/>
      <c r="AE6104" s="133"/>
    </row>
    <row r="6105" spans="1:31" x14ac:dyDescent="0.25">
      <c r="A6105" s="28" t="s">
        <v>16536</v>
      </c>
      <c r="B6105" s="1"/>
      <c r="F6105" s="224"/>
      <c r="G6105" s="224"/>
      <c r="H6105" s="224"/>
      <c r="L6105" s="224"/>
      <c r="M6105" s="224"/>
      <c r="X6105" s="3" t="s">
        <v>6116</v>
      </c>
      <c r="Y6105" s="4">
        <v>10361</v>
      </c>
      <c r="AD6105" s="224"/>
      <c r="AE6105" s="133"/>
    </row>
    <row r="6106" spans="1:31" x14ac:dyDescent="0.25">
      <c r="A6106" s="28" t="s">
        <v>16537</v>
      </c>
      <c r="B6106" s="1"/>
      <c r="F6106" s="224"/>
      <c r="G6106" s="224"/>
      <c r="H6106" s="224"/>
      <c r="L6106" s="224"/>
      <c r="M6106" s="224"/>
      <c r="X6106" s="3" t="s">
        <v>6117</v>
      </c>
      <c r="Y6106" s="4">
        <v>10364</v>
      </c>
      <c r="AD6106" s="224"/>
      <c r="AE6106" s="133"/>
    </row>
    <row r="6107" spans="1:31" x14ac:dyDescent="0.25">
      <c r="A6107" s="28" t="s">
        <v>16538</v>
      </c>
      <c r="B6107" s="1"/>
      <c r="F6107" s="224"/>
      <c r="G6107" s="224"/>
      <c r="H6107" s="224"/>
      <c r="L6107" s="224"/>
      <c r="M6107" s="224"/>
      <c r="X6107" s="3" t="s">
        <v>6118</v>
      </c>
      <c r="Y6107" s="4">
        <v>10364</v>
      </c>
      <c r="AD6107" s="224"/>
      <c r="AE6107" s="133"/>
    </row>
    <row r="6108" spans="1:31" x14ac:dyDescent="0.25">
      <c r="A6108" s="28" t="s">
        <v>16539</v>
      </c>
      <c r="B6108" s="1"/>
      <c r="F6108" s="224"/>
      <c r="G6108" s="224"/>
      <c r="H6108" s="224"/>
      <c r="L6108" s="224"/>
      <c r="M6108" s="224"/>
      <c r="X6108" s="3" t="s">
        <v>6119</v>
      </c>
      <c r="Y6108" s="4">
        <v>10364</v>
      </c>
      <c r="AD6108" s="224"/>
      <c r="AE6108" s="133"/>
    </row>
    <row r="6109" spans="1:31" x14ac:dyDescent="0.25">
      <c r="A6109" s="28" t="s">
        <v>16540</v>
      </c>
      <c r="B6109" s="1"/>
      <c r="F6109" s="224"/>
      <c r="G6109" s="224"/>
      <c r="H6109" s="224"/>
      <c r="L6109" s="224"/>
      <c r="M6109" s="224"/>
      <c r="X6109" s="3" t="s">
        <v>6120</v>
      </c>
      <c r="Y6109" s="4">
        <v>10364</v>
      </c>
      <c r="AD6109" s="224"/>
      <c r="AE6109" s="133"/>
    </row>
    <row r="6110" spans="1:31" x14ac:dyDescent="0.25">
      <c r="A6110" s="28" t="s">
        <v>16541</v>
      </c>
      <c r="B6110" s="1"/>
      <c r="F6110" s="224"/>
      <c r="G6110" s="224"/>
      <c r="H6110" s="224"/>
      <c r="L6110" s="224"/>
      <c r="M6110" s="224"/>
      <c r="X6110" s="3" t="s">
        <v>6121</v>
      </c>
      <c r="Y6110" s="4">
        <v>10364</v>
      </c>
      <c r="AD6110" s="224"/>
      <c r="AE6110" s="133"/>
    </row>
    <row r="6111" spans="1:31" x14ac:dyDescent="0.25">
      <c r="A6111" s="28" t="s">
        <v>16542</v>
      </c>
      <c r="B6111" s="1"/>
      <c r="F6111" s="224"/>
      <c r="G6111" s="224"/>
      <c r="H6111" s="224"/>
      <c r="L6111" s="224"/>
      <c r="M6111" s="224"/>
      <c r="X6111" s="3" t="s">
        <v>6122</v>
      </c>
      <c r="Y6111" s="4">
        <v>10364</v>
      </c>
      <c r="AD6111" s="224"/>
      <c r="AE6111" s="133"/>
    </row>
    <row r="6112" spans="1:31" x14ac:dyDescent="0.25">
      <c r="A6112" s="28" t="s">
        <v>16543</v>
      </c>
      <c r="B6112" s="1"/>
      <c r="F6112" s="224"/>
      <c r="G6112" s="224"/>
      <c r="H6112" s="224"/>
      <c r="L6112" s="224"/>
      <c r="M6112" s="224"/>
      <c r="X6112" s="3" t="s">
        <v>6123</v>
      </c>
      <c r="Y6112" s="4">
        <v>10364</v>
      </c>
      <c r="AD6112" s="224"/>
      <c r="AE6112" s="133"/>
    </row>
    <row r="6113" spans="1:31" x14ac:dyDescent="0.25">
      <c r="A6113" s="28" t="s">
        <v>16544</v>
      </c>
      <c r="B6113" s="1"/>
      <c r="F6113" s="224"/>
      <c r="G6113" s="224"/>
      <c r="H6113" s="224"/>
      <c r="L6113" s="224"/>
      <c r="M6113" s="224"/>
      <c r="X6113" s="3" t="s">
        <v>6124</v>
      </c>
      <c r="Y6113" s="4">
        <v>10384</v>
      </c>
      <c r="AD6113" s="224"/>
      <c r="AE6113" s="133"/>
    </row>
    <row r="6114" spans="1:31" x14ac:dyDescent="0.25">
      <c r="A6114" s="28" t="s">
        <v>16545</v>
      </c>
      <c r="B6114" s="1"/>
      <c r="F6114" s="224"/>
      <c r="G6114" s="224"/>
      <c r="H6114" s="224"/>
      <c r="L6114" s="224"/>
      <c r="M6114" s="224"/>
      <c r="X6114" s="3" t="s">
        <v>6125</v>
      </c>
      <c r="Y6114" s="4">
        <v>10384</v>
      </c>
      <c r="AD6114" s="224"/>
      <c r="AE6114" s="133"/>
    </row>
    <row r="6115" spans="1:31" x14ac:dyDescent="0.25">
      <c r="A6115" s="28" t="s">
        <v>16546</v>
      </c>
      <c r="B6115" s="1"/>
      <c r="F6115" s="224"/>
      <c r="G6115" s="224"/>
      <c r="H6115" s="224"/>
      <c r="L6115" s="224"/>
      <c r="M6115" s="224"/>
      <c r="X6115" s="3" t="s">
        <v>6126</v>
      </c>
      <c r="Y6115" s="4">
        <v>10392</v>
      </c>
      <c r="AD6115" s="224"/>
      <c r="AE6115" s="133"/>
    </row>
    <row r="6116" spans="1:31" x14ac:dyDescent="0.25">
      <c r="A6116" s="28" t="s">
        <v>16547</v>
      </c>
      <c r="B6116" s="1"/>
      <c r="F6116" s="224"/>
      <c r="G6116" s="224"/>
      <c r="H6116" s="224"/>
      <c r="L6116" s="224"/>
      <c r="M6116" s="224"/>
      <c r="X6116" s="3" t="s">
        <v>6127</v>
      </c>
      <c r="Y6116" s="4">
        <v>10394</v>
      </c>
      <c r="AD6116" s="224"/>
      <c r="AE6116" s="133"/>
    </row>
    <row r="6117" spans="1:31" x14ac:dyDescent="0.25">
      <c r="A6117" s="28" t="s">
        <v>16548</v>
      </c>
      <c r="B6117" s="1"/>
      <c r="F6117" s="224"/>
      <c r="G6117" s="224"/>
      <c r="H6117" s="224"/>
      <c r="L6117" s="224"/>
      <c r="M6117" s="224"/>
      <c r="X6117" s="3" t="s">
        <v>6128</v>
      </c>
      <c r="Y6117" s="4">
        <v>10400</v>
      </c>
      <c r="AD6117" s="224"/>
      <c r="AE6117" s="133"/>
    </row>
    <row r="6118" spans="1:31" x14ac:dyDescent="0.25">
      <c r="A6118" s="28" t="s">
        <v>16549</v>
      </c>
      <c r="B6118" s="1"/>
      <c r="F6118" s="224"/>
      <c r="G6118" s="224"/>
      <c r="H6118" s="224"/>
      <c r="L6118" s="224"/>
      <c r="M6118" s="224"/>
      <c r="X6118" s="3" t="s">
        <v>6129</v>
      </c>
      <c r="Y6118" s="4">
        <v>10400</v>
      </c>
      <c r="AD6118" s="224"/>
      <c r="AE6118" s="133"/>
    </row>
    <row r="6119" spans="1:31" x14ac:dyDescent="0.25">
      <c r="A6119" s="28" t="s">
        <v>16550</v>
      </c>
      <c r="B6119" s="1"/>
      <c r="F6119" s="224"/>
      <c r="G6119" s="224"/>
      <c r="H6119" s="224"/>
      <c r="L6119" s="224"/>
      <c r="M6119" s="224"/>
      <c r="X6119" s="3" t="s">
        <v>6130</v>
      </c>
      <c r="Y6119" s="4">
        <v>10400</v>
      </c>
      <c r="AD6119" s="224"/>
      <c r="AE6119" s="133"/>
    </row>
    <row r="6120" spans="1:31" x14ac:dyDescent="0.25">
      <c r="A6120" s="28" t="s">
        <v>16551</v>
      </c>
      <c r="B6120" s="1"/>
      <c r="F6120" s="224"/>
      <c r="G6120" s="224"/>
      <c r="H6120" s="224"/>
      <c r="L6120" s="224"/>
      <c r="M6120" s="224"/>
      <c r="X6120" s="3" t="s">
        <v>6131</v>
      </c>
      <c r="Y6120" s="4">
        <v>10400</v>
      </c>
      <c r="AD6120" s="224"/>
      <c r="AE6120" s="133"/>
    </row>
    <row r="6121" spans="1:31" x14ac:dyDescent="0.25">
      <c r="A6121" s="28" t="s">
        <v>16552</v>
      </c>
      <c r="B6121" s="1"/>
      <c r="F6121" s="224"/>
      <c r="G6121" s="224"/>
      <c r="H6121" s="224"/>
      <c r="L6121" s="224"/>
      <c r="M6121" s="224"/>
      <c r="X6121" s="3" t="s">
        <v>6132</v>
      </c>
      <c r="Y6121" s="4">
        <v>10397</v>
      </c>
      <c r="AD6121" s="224"/>
      <c r="AE6121" s="133"/>
    </row>
    <row r="6122" spans="1:31" x14ac:dyDescent="0.25">
      <c r="A6122" s="28" t="s">
        <v>16553</v>
      </c>
      <c r="B6122" s="1"/>
      <c r="F6122" s="224"/>
      <c r="G6122" s="224"/>
      <c r="H6122" s="224"/>
      <c r="L6122" s="224"/>
      <c r="M6122" s="224"/>
      <c r="X6122" s="3" t="s">
        <v>6133</v>
      </c>
      <c r="Y6122" s="4">
        <v>10403</v>
      </c>
      <c r="AD6122" s="224"/>
      <c r="AE6122" s="133"/>
    </row>
    <row r="6123" spans="1:31" x14ac:dyDescent="0.25">
      <c r="A6123" s="28" t="s">
        <v>16554</v>
      </c>
      <c r="B6123" s="1"/>
      <c r="F6123" s="224"/>
      <c r="G6123" s="224"/>
      <c r="H6123" s="224"/>
      <c r="L6123" s="224"/>
      <c r="M6123" s="224"/>
      <c r="X6123" s="3" t="s">
        <v>6134</v>
      </c>
      <c r="Y6123" s="4">
        <v>10409</v>
      </c>
      <c r="AD6123" s="224"/>
      <c r="AE6123" s="133"/>
    </row>
    <row r="6124" spans="1:31" x14ac:dyDescent="0.25">
      <c r="A6124" s="28" t="s">
        <v>16555</v>
      </c>
      <c r="B6124" s="1"/>
      <c r="F6124" s="224"/>
      <c r="G6124" s="224"/>
      <c r="H6124" s="224"/>
      <c r="L6124" s="224"/>
      <c r="M6124" s="224"/>
      <c r="X6124" s="3" t="s">
        <v>6135</v>
      </c>
      <c r="Y6124" s="4">
        <v>10404</v>
      </c>
      <c r="AD6124" s="224"/>
      <c r="AE6124" s="133"/>
    </row>
    <row r="6125" spans="1:31" x14ac:dyDescent="0.25">
      <c r="A6125" s="28" t="s">
        <v>16556</v>
      </c>
      <c r="B6125" s="1"/>
      <c r="F6125" s="224"/>
      <c r="G6125" s="224"/>
      <c r="H6125" s="224"/>
      <c r="L6125" s="224"/>
      <c r="M6125" s="224"/>
      <c r="X6125" s="3" t="s">
        <v>6136</v>
      </c>
      <c r="Y6125" s="4">
        <v>10404</v>
      </c>
      <c r="AD6125" s="224"/>
      <c r="AE6125" s="133"/>
    </row>
    <row r="6126" spans="1:31" x14ac:dyDescent="0.25">
      <c r="A6126" s="28" t="s">
        <v>16557</v>
      </c>
      <c r="B6126" s="1"/>
      <c r="F6126" s="224"/>
      <c r="G6126" s="224"/>
      <c r="H6126" s="224"/>
      <c r="L6126" s="224"/>
      <c r="M6126" s="224"/>
      <c r="X6126" s="3" t="s">
        <v>6137</v>
      </c>
      <c r="Y6126" s="4">
        <v>10404</v>
      </c>
      <c r="AD6126" s="224"/>
      <c r="AE6126" s="133"/>
    </row>
    <row r="6127" spans="1:31" x14ac:dyDescent="0.25">
      <c r="A6127" s="28" t="s">
        <v>16558</v>
      </c>
      <c r="B6127" s="1"/>
      <c r="F6127" s="224"/>
      <c r="G6127" s="224"/>
      <c r="H6127" s="224"/>
      <c r="L6127" s="224"/>
      <c r="M6127" s="224"/>
      <c r="X6127" s="3" t="s">
        <v>6138</v>
      </c>
      <c r="Y6127" s="4">
        <v>10394</v>
      </c>
      <c r="AD6127" s="224"/>
      <c r="AE6127" s="133"/>
    </row>
    <row r="6128" spans="1:31" x14ac:dyDescent="0.25">
      <c r="A6128" s="28" t="s">
        <v>16559</v>
      </c>
      <c r="B6128" s="1"/>
      <c r="F6128" s="224"/>
      <c r="G6128" s="224"/>
      <c r="H6128" s="224"/>
      <c r="L6128" s="224"/>
      <c r="M6128" s="224"/>
      <c r="X6128" s="3" t="s">
        <v>6139</v>
      </c>
      <c r="Y6128" s="4">
        <v>10394</v>
      </c>
      <c r="AD6128" s="224"/>
      <c r="AE6128" s="133"/>
    </row>
    <row r="6129" spans="1:31" x14ac:dyDescent="0.25">
      <c r="A6129" s="28" t="s">
        <v>16560</v>
      </c>
      <c r="B6129" s="1"/>
      <c r="F6129" s="224"/>
      <c r="G6129" s="224"/>
      <c r="H6129" s="224"/>
      <c r="L6129" s="224"/>
      <c r="M6129" s="224"/>
      <c r="X6129" s="3" t="s">
        <v>6140</v>
      </c>
      <c r="Y6129" s="4">
        <v>10401</v>
      </c>
      <c r="AD6129" s="224"/>
      <c r="AE6129" s="133"/>
    </row>
    <row r="6130" spans="1:31" x14ac:dyDescent="0.25">
      <c r="A6130" s="28" t="s">
        <v>16561</v>
      </c>
      <c r="B6130" s="1"/>
      <c r="F6130" s="224"/>
      <c r="G6130" s="224"/>
      <c r="H6130" s="224"/>
      <c r="L6130" s="224"/>
      <c r="M6130" s="224"/>
      <c r="X6130" s="3" t="s">
        <v>6141</v>
      </c>
      <c r="Y6130" s="4">
        <v>10412</v>
      </c>
      <c r="AD6130" s="224"/>
      <c r="AE6130" s="133"/>
    </row>
    <row r="6131" spans="1:31" x14ac:dyDescent="0.25">
      <c r="A6131" s="28" t="s">
        <v>16562</v>
      </c>
      <c r="B6131" s="1"/>
      <c r="F6131" s="224"/>
      <c r="G6131" s="224"/>
      <c r="H6131" s="224"/>
      <c r="L6131" s="224"/>
      <c r="M6131" s="224"/>
      <c r="X6131" s="3" t="s">
        <v>6142</v>
      </c>
      <c r="Y6131" s="4">
        <v>10402</v>
      </c>
      <c r="AD6131" s="224"/>
      <c r="AE6131" s="133"/>
    </row>
    <row r="6132" spans="1:31" x14ac:dyDescent="0.25">
      <c r="A6132" s="28" t="s">
        <v>16563</v>
      </c>
      <c r="B6132" s="1"/>
      <c r="F6132" s="224"/>
      <c r="G6132" s="224"/>
      <c r="H6132" s="224"/>
      <c r="L6132" s="224"/>
      <c r="M6132" s="224"/>
      <c r="X6132" s="3" t="s">
        <v>6143</v>
      </c>
      <c r="Y6132" s="4">
        <v>10410</v>
      </c>
      <c r="AD6132" s="224"/>
      <c r="AE6132" s="133"/>
    </row>
    <row r="6133" spans="1:31" x14ac:dyDescent="0.25">
      <c r="A6133" s="28" t="s">
        <v>16564</v>
      </c>
      <c r="B6133" s="1"/>
      <c r="F6133" s="224"/>
      <c r="G6133" s="224"/>
      <c r="H6133" s="224"/>
      <c r="L6133" s="224"/>
      <c r="M6133" s="224"/>
      <c r="X6133" s="3" t="s">
        <v>6144</v>
      </c>
      <c r="Y6133" s="4">
        <v>10410</v>
      </c>
      <c r="AD6133" s="224"/>
      <c r="AE6133" s="133"/>
    </row>
    <row r="6134" spans="1:31" x14ac:dyDescent="0.25">
      <c r="A6134" s="28" t="s">
        <v>16565</v>
      </c>
      <c r="B6134" s="1"/>
      <c r="F6134" s="224"/>
      <c r="G6134" s="224"/>
      <c r="H6134" s="224"/>
      <c r="L6134" s="224"/>
      <c r="M6134" s="224"/>
      <c r="X6134" s="3" t="s">
        <v>6145</v>
      </c>
      <c r="Y6134" s="4">
        <v>10422</v>
      </c>
      <c r="AD6134" s="224"/>
      <c r="AE6134" s="133"/>
    </row>
    <row r="6135" spans="1:31" x14ac:dyDescent="0.25">
      <c r="A6135" s="28" t="s">
        <v>16566</v>
      </c>
      <c r="B6135" s="1"/>
      <c r="F6135" s="224"/>
      <c r="G6135" s="224"/>
      <c r="H6135" s="224"/>
      <c r="L6135" s="224"/>
      <c r="M6135" s="224"/>
      <c r="X6135" s="3" t="s">
        <v>6146</v>
      </c>
      <c r="Y6135" s="4">
        <v>10422</v>
      </c>
      <c r="AD6135" s="224"/>
      <c r="AE6135" s="133"/>
    </row>
    <row r="6136" spans="1:31" x14ac:dyDescent="0.25">
      <c r="A6136" s="28" t="s">
        <v>16567</v>
      </c>
      <c r="B6136" s="1"/>
      <c r="F6136" s="224"/>
      <c r="G6136" s="224"/>
      <c r="H6136" s="224"/>
      <c r="L6136" s="224"/>
      <c r="M6136" s="224"/>
      <c r="X6136" s="3" t="s">
        <v>6147</v>
      </c>
      <c r="Y6136" s="4">
        <v>10433</v>
      </c>
      <c r="AD6136" s="224"/>
      <c r="AE6136" s="133"/>
    </row>
    <row r="6137" spans="1:31" x14ac:dyDescent="0.25">
      <c r="A6137" s="28" t="s">
        <v>16568</v>
      </c>
      <c r="B6137" s="1"/>
      <c r="F6137" s="224"/>
      <c r="G6137" s="224"/>
      <c r="H6137" s="224"/>
      <c r="L6137" s="224"/>
      <c r="M6137" s="224"/>
      <c r="X6137" s="3" t="s">
        <v>6148</v>
      </c>
      <c r="Y6137" s="4">
        <v>10450</v>
      </c>
      <c r="AD6137" s="224"/>
      <c r="AE6137" s="133"/>
    </row>
    <row r="6138" spans="1:31" x14ac:dyDescent="0.25">
      <c r="A6138" s="28" t="s">
        <v>16569</v>
      </c>
      <c r="B6138" s="1"/>
      <c r="F6138" s="224"/>
      <c r="G6138" s="224"/>
      <c r="H6138" s="224"/>
      <c r="L6138" s="224"/>
      <c r="M6138" s="224"/>
      <c r="X6138" s="3" t="s">
        <v>6149</v>
      </c>
      <c r="Y6138" s="4">
        <v>10448</v>
      </c>
      <c r="AD6138" s="224"/>
      <c r="AE6138" s="133"/>
    </row>
    <row r="6139" spans="1:31" x14ac:dyDescent="0.25">
      <c r="A6139" s="28" t="s">
        <v>16570</v>
      </c>
      <c r="B6139" s="1"/>
      <c r="F6139" s="224"/>
      <c r="G6139" s="224"/>
      <c r="H6139" s="224"/>
      <c r="L6139" s="224"/>
      <c r="M6139" s="224"/>
      <c r="X6139" s="3" t="s">
        <v>6150</v>
      </c>
      <c r="Y6139" s="4">
        <v>10443</v>
      </c>
      <c r="AD6139" s="224"/>
      <c r="AE6139" s="133"/>
    </row>
    <row r="6140" spans="1:31" x14ac:dyDescent="0.25">
      <c r="A6140" s="28" t="s">
        <v>16571</v>
      </c>
      <c r="B6140" s="1"/>
      <c r="F6140" s="224"/>
      <c r="G6140" s="224"/>
      <c r="H6140" s="224"/>
      <c r="L6140" s="224"/>
      <c r="M6140" s="224"/>
      <c r="X6140" s="3" t="s">
        <v>6151</v>
      </c>
      <c r="Y6140" s="4">
        <v>10443</v>
      </c>
      <c r="AD6140" s="224"/>
      <c r="AE6140" s="133"/>
    </row>
    <row r="6141" spans="1:31" x14ac:dyDescent="0.25">
      <c r="A6141" s="28" t="s">
        <v>16572</v>
      </c>
      <c r="B6141" s="1"/>
      <c r="F6141" s="224"/>
      <c r="G6141" s="224"/>
      <c r="H6141" s="224"/>
      <c r="L6141" s="224"/>
      <c r="M6141" s="224"/>
      <c r="X6141" s="3" t="s">
        <v>6152</v>
      </c>
      <c r="Y6141" s="4">
        <v>10447</v>
      </c>
      <c r="AD6141" s="224"/>
      <c r="AE6141" s="133"/>
    </row>
    <row r="6142" spans="1:31" x14ac:dyDescent="0.25">
      <c r="A6142" s="28" t="s">
        <v>16573</v>
      </c>
      <c r="B6142" s="1"/>
      <c r="F6142" s="224"/>
      <c r="G6142" s="224"/>
      <c r="H6142" s="224"/>
      <c r="L6142" s="224"/>
      <c r="M6142" s="224"/>
      <c r="X6142" s="3" t="s">
        <v>6153</v>
      </c>
      <c r="Y6142" s="4">
        <v>10447</v>
      </c>
      <c r="AD6142" s="224"/>
      <c r="AE6142" s="133"/>
    </row>
    <row r="6143" spans="1:31" x14ac:dyDescent="0.25">
      <c r="A6143" s="28" t="s">
        <v>16574</v>
      </c>
      <c r="B6143" s="1"/>
      <c r="F6143" s="224"/>
      <c r="G6143" s="224"/>
      <c r="H6143" s="224"/>
      <c r="L6143" s="224"/>
      <c r="M6143" s="224"/>
      <c r="X6143" s="3" t="s">
        <v>6154</v>
      </c>
      <c r="Y6143" s="4">
        <v>10454</v>
      </c>
      <c r="AD6143" s="224"/>
      <c r="AE6143" s="133"/>
    </row>
    <row r="6144" spans="1:31" x14ac:dyDescent="0.25">
      <c r="A6144" s="28" t="s">
        <v>16575</v>
      </c>
      <c r="B6144" s="1"/>
      <c r="F6144" s="224"/>
      <c r="G6144" s="224"/>
      <c r="H6144" s="224"/>
      <c r="L6144" s="224"/>
      <c r="M6144" s="224"/>
      <c r="X6144" s="3" t="s">
        <v>6155</v>
      </c>
      <c r="Y6144" s="4">
        <v>10459</v>
      </c>
      <c r="AD6144" s="224"/>
      <c r="AE6144" s="133"/>
    </row>
    <row r="6145" spans="1:31" x14ac:dyDescent="0.25">
      <c r="A6145" s="28" t="s">
        <v>16576</v>
      </c>
      <c r="B6145" s="1"/>
      <c r="F6145" s="224"/>
      <c r="G6145" s="224"/>
      <c r="H6145" s="224"/>
      <c r="L6145" s="224"/>
      <c r="M6145" s="224"/>
      <c r="X6145" s="3" t="s">
        <v>6156</v>
      </c>
      <c r="Y6145" s="4">
        <v>10451</v>
      </c>
      <c r="AD6145" s="224"/>
      <c r="AE6145" s="133"/>
    </row>
    <row r="6146" spans="1:31" x14ac:dyDescent="0.25">
      <c r="A6146" s="28" t="s">
        <v>16577</v>
      </c>
      <c r="B6146" s="1"/>
      <c r="F6146" s="224"/>
      <c r="G6146" s="224"/>
      <c r="H6146" s="224"/>
      <c r="L6146" s="224"/>
      <c r="M6146" s="224"/>
      <c r="X6146" s="3" t="s">
        <v>6157</v>
      </c>
      <c r="Y6146" s="4">
        <v>10441</v>
      </c>
      <c r="AD6146" s="224"/>
      <c r="AE6146" s="133"/>
    </row>
    <row r="6147" spans="1:31" x14ac:dyDescent="0.25">
      <c r="A6147" s="28" t="s">
        <v>16578</v>
      </c>
      <c r="B6147" s="1"/>
      <c r="F6147" s="224"/>
      <c r="G6147" s="224"/>
      <c r="H6147" s="224"/>
      <c r="L6147" s="224"/>
      <c r="M6147" s="224"/>
      <c r="X6147" s="3" t="s">
        <v>6158</v>
      </c>
      <c r="Y6147" s="4">
        <v>10441</v>
      </c>
      <c r="AD6147" s="224"/>
      <c r="AE6147" s="133"/>
    </row>
    <row r="6148" spans="1:31" x14ac:dyDescent="0.25">
      <c r="A6148" s="28" t="s">
        <v>16579</v>
      </c>
      <c r="B6148" s="1"/>
      <c r="F6148" s="224"/>
      <c r="G6148" s="224"/>
      <c r="H6148" s="224"/>
      <c r="L6148" s="224"/>
      <c r="M6148" s="224"/>
      <c r="X6148" s="3" t="s">
        <v>6159</v>
      </c>
      <c r="Y6148" s="4">
        <v>10454</v>
      </c>
      <c r="AD6148" s="224"/>
      <c r="AE6148" s="133"/>
    </row>
    <row r="6149" spans="1:31" x14ac:dyDescent="0.25">
      <c r="A6149" s="28" t="s">
        <v>16580</v>
      </c>
      <c r="B6149" s="1"/>
      <c r="F6149" s="224"/>
      <c r="G6149" s="224"/>
      <c r="H6149" s="224"/>
      <c r="L6149" s="224"/>
      <c r="M6149" s="224"/>
      <c r="X6149" s="3" t="s">
        <v>6160</v>
      </c>
      <c r="Y6149" s="4">
        <v>10454</v>
      </c>
      <c r="AD6149" s="224"/>
      <c r="AE6149" s="133"/>
    </row>
    <row r="6150" spans="1:31" x14ac:dyDescent="0.25">
      <c r="A6150" s="28" t="s">
        <v>16581</v>
      </c>
      <c r="B6150" s="1"/>
      <c r="F6150" s="224"/>
      <c r="G6150" s="224"/>
      <c r="H6150" s="224"/>
      <c r="L6150" s="224"/>
      <c r="M6150" s="224"/>
      <c r="X6150" s="3" t="s">
        <v>6161</v>
      </c>
      <c r="Y6150" s="4">
        <v>10457</v>
      </c>
      <c r="AD6150" s="224"/>
      <c r="AE6150" s="133"/>
    </row>
    <row r="6151" spans="1:31" x14ac:dyDescent="0.25">
      <c r="A6151" s="28" t="s">
        <v>16582</v>
      </c>
      <c r="B6151" s="1"/>
      <c r="F6151" s="224"/>
      <c r="G6151" s="224"/>
      <c r="H6151" s="224"/>
      <c r="L6151" s="224"/>
      <c r="M6151" s="224"/>
      <c r="X6151" s="3" t="s">
        <v>6162</v>
      </c>
      <c r="Y6151" s="4">
        <v>10461</v>
      </c>
      <c r="AD6151" s="224"/>
      <c r="AE6151" s="133"/>
    </row>
    <row r="6152" spans="1:31" x14ac:dyDescent="0.25">
      <c r="A6152" s="28" t="s">
        <v>16583</v>
      </c>
      <c r="B6152" s="1"/>
      <c r="F6152" s="224"/>
      <c r="G6152" s="224"/>
      <c r="H6152" s="224"/>
      <c r="L6152" s="224"/>
      <c r="M6152" s="224"/>
      <c r="X6152" s="3" t="s">
        <v>6163</v>
      </c>
      <c r="Y6152" s="4">
        <v>10461</v>
      </c>
      <c r="AD6152" s="224"/>
      <c r="AE6152" s="133"/>
    </row>
    <row r="6153" spans="1:31" x14ac:dyDescent="0.25">
      <c r="A6153" s="28" t="s">
        <v>16584</v>
      </c>
      <c r="B6153" s="1"/>
      <c r="F6153" s="224"/>
      <c r="G6153" s="224"/>
      <c r="H6153" s="224"/>
      <c r="L6153" s="224"/>
      <c r="M6153" s="224"/>
      <c r="X6153" s="3" t="s">
        <v>6164</v>
      </c>
      <c r="Y6153" s="4">
        <v>10464</v>
      </c>
      <c r="AD6153" s="224"/>
      <c r="AE6153" s="133"/>
    </row>
    <row r="6154" spans="1:31" x14ac:dyDescent="0.25">
      <c r="A6154" s="28" t="s">
        <v>16585</v>
      </c>
      <c r="B6154" s="1"/>
      <c r="F6154" s="224"/>
      <c r="G6154" s="224"/>
      <c r="H6154" s="224"/>
      <c r="L6154" s="224"/>
      <c r="M6154" s="224"/>
      <c r="X6154" s="3" t="s">
        <v>6165</v>
      </c>
      <c r="Y6154" s="4">
        <v>10464</v>
      </c>
      <c r="AD6154" s="224"/>
      <c r="AE6154" s="133"/>
    </row>
    <row r="6155" spans="1:31" x14ac:dyDescent="0.25">
      <c r="A6155" s="28" t="s">
        <v>16586</v>
      </c>
      <c r="B6155" s="1"/>
      <c r="F6155" s="224"/>
      <c r="G6155" s="224"/>
      <c r="H6155" s="224"/>
      <c r="L6155" s="224"/>
      <c r="M6155" s="224"/>
      <c r="X6155" s="3" t="s">
        <v>6166</v>
      </c>
      <c r="Y6155" s="4">
        <v>10464</v>
      </c>
      <c r="AD6155" s="224"/>
      <c r="AE6155" s="133"/>
    </row>
    <row r="6156" spans="1:31" x14ac:dyDescent="0.25">
      <c r="A6156" s="28" t="s">
        <v>16587</v>
      </c>
      <c r="B6156" s="1"/>
      <c r="F6156" s="224"/>
      <c r="G6156" s="224"/>
      <c r="H6156" s="224"/>
      <c r="L6156" s="224"/>
      <c r="M6156" s="224"/>
      <c r="X6156" s="3" t="s">
        <v>6167</v>
      </c>
      <c r="Y6156" s="4">
        <v>10471</v>
      </c>
      <c r="AD6156" s="224"/>
      <c r="AE6156" s="133"/>
    </row>
    <row r="6157" spans="1:31" x14ac:dyDescent="0.25">
      <c r="A6157" s="28" t="s">
        <v>16588</v>
      </c>
      <c r="B6157" s="1"/>
      <c r="F6157" s="224"/>
      <c r="G6157" s="224"/>
      <c r="H6157" s="224"/>
      <c r="L6157" s="224"/>
      <c r="M6157" s="224"/>
      <c r="X6157" s="3" t="s">
        <v>6168</v>
      </c>
      <c r="Y6157" s="4">
        <v>10474</v>
      </c>
      <c r="AD6157" s="224"/>
      <c r="AE6157" s="133"/>
    </row>
    <row r="6158" spans="1:31" x14ac:dyDescent="0.25">
      <c r="A6158" s="28" t="s">
        <v>16589</v>
      </c>
      <c r="B6158" s="1"/>
      <c r="F6158" s="224"/>
      <c r="G6158" s="224"/>
      <c r="H6158" s="224"/>
      <c r="L6158" s="224"/>
      <c r="M6158" s="224"/>
      <c r="X6158" s="3" t="s">
        <v>6169</v>
      </c>
      <c r="Y6158" s="4">
        <v>10481</v>
      </c>
      <c r="AD6158" s="224"/>
      <c r="AE6158" s="133"/>
    </row>
    <row r="6159" spans="1:31" x14ac:dyDescent="0.25">
      <c r="A6159" s="28" t="s">
        <v>16590</v>
      </c>
      <c r="B6159" s="1"/>
      <c r="F6159" s="224"/>
      <c r="G6159" s="224"/>
      <c r="H6159" s="224"/>
      <c r="L6159" s="224"/>
      <c r="M6159" s="224"/>
      <c r="X6159" s="3" t="s">
        <v>6170</v>
      </c>
      <c r="Y6159" s="4">
        <v>10488</v>
      </c>
      <c r="AD6159" s="224"/>
      <c r="AE6159" s="133"/>
    </row>
    <row r="6160" spans="1:31" x14ac:dyDescent="0.25">
      <c r="A6160" s="28" t="s">
        <v>16591</v>
      </c>
      <c r="B6160" s="1"/>
      <c r="F6160" s="224"/>
      <c r="G6160" s="224"/>
      <c r="H6160" s="224"/>
      <c r="L6160" s="224"/>
      <c r="M6160" s="224"/>
      <c r="X6160" s="3" t="s">
        <v>6171</v>
      </c>
      <c r="Y6160" s="4">
        <v>10541</v>
      </c>
      <c r="AD6160" s="224"/>
      <c r="AE6160" s="133"/>
    </row>
    <row r="6161" spans="1:31" x14ac:dyDescent="0.25">
      <c r="A6161" s="28" t="s">
        <v>16592</v>
      </c>
      <c r="B6161" s="1"/>
      <c r="F6161" s="224"/>
      <c r="G6161" s="224"/>
      <c r="H6161" s="224"/>
      <c r="L6161" s="224"/>
      <c r="M6161" s="224"/>
      <c r="X6161" s="3" t="s">
        <v>6172</v>
      </c>
      <c r="Y6161" s="4">
        <v>10541</v>
      </c>
      <c r="AD6161" s="224"/>
      <c r="AE6161" s="133"/>
    </row>
    <row r="6162" spans="1:31" x14ac:dyDescent="0.25">
      <c r="A6162" s="28" t="s">
        <v>16593</v>
      </c>
      <c r="B6162" s="1"/>
      <c r="F6162" s="224"/>
      <c r="G6162" s="224"/>
      <c r="H6162" s="224"/>
      <c r="L6162" s="224"/>
      <c r="M6162" s="224"/>
      <c r="X6162" s="3" t="s">
        <v>6173</v>
      </c>
      <c r="Y6162" s="4">
        <v>10559</v>
      </c>
      <c r="AD6162" s="224"/>
      <c r="AE6162" s="133"/>
    </row>
    <row r="6163" spans="1:31" x14ac:dyDescent="0.25">
      <c r="A6163" s="28" t="s">
        <v>16594</v>
      </c>
      <c r="B6163" s="1"/>
      <c r="F6163" s="224"/>
      <c r="G6163" s="224"/>
      <c r="H6163" s="224"/>
      <c r="L6163" s="224"/>
      <c r="M6163" s="224"/>
      <c r="X6163" s="3" t="s">
        <v>6174</v>
      </c>
      <c r="Y6163" s="4">
        <v>10559</v>
      </c>
      <c r="AD6163" s="224"/>
      <c r="AE6163" s="133"/>
    </row>
    <row r="6164" spans="1:31" x14ac:dyDescent="0.25">
      <c r="A6164" s="28" t="s">
        <v>16595</v>
      </c>
      <c r="B6164" s="1"/>
      <c r="F6164" s="224"/>
      <c r="G6164" s="224"/>
      <c r="H6164" s="224"/>
      <c r="L6164" s="224"/>
      <c r="M6164" s="224"/>
      <c r="X6164" s="3" t="s">
        <v>6175</v>
      </c>
      <c r="Y6164" s="4">
        <v>10573</v>
      </c>
      <c r="AD6164" s="224"/>
      <c r="AE6164" s="133"/>
    </row>
    <row r="6165" spans="1:31" x14ac:dyDescent="0.25">
      <c r="A6165" s="28" t="s">
        <v>16596</v>
      </c>
      <c r="B6165" s="1"/>
      <c r="F6165" s="224"/>
      <c r="G6165" s="224"/>
      <c r="H6165" s="224"/>
      <c r="L6165" s="224"/>
      <c r="M6165" s="224"/>
      <c r="X6165" s="3" t="s">
        <v>6176</v>
      </c>
      <c r="Y6165" s="4">
        <v>10565</v>
      </c>
      <c r="AD6165" s="224"/>
      <c r="AE6165" s="133"/>
    </row>
    <row r="6166" spans="1:31" x14ac:dyDescent="0.25">
      <c r="A6166" s="28" t="s">
        <v>16597</v>
      </c>
      <c r="B6166" s="1"/>
      <c r="F6166" s="224"/>
      <c r="G6166" s="224"/>
      <c r="H6166" s="224"/>
      <c r="L6166" s="224"/>
      <c r="M6166" s="224"/>
      <c r="X6166" s="3" t="s">
        <v>6177</v>
      </c>
      <c r="Y6166" s="4">
        <v>10561</v>
      </c>
      <c r="AD6166" s="224"/>
      <c r="AE6166" s="133"/>
    </row>
    <row r="6167" spans="1:31" x14ac:dyDescent="0.25">
      <c r="A6167" s="28" t="s">
        <v>16598</v>
      </c>
      <c r="B6167" s="1"/>
      <c r="F6167" s="224"/>
      <c r="G6167" s="224"/>
      <c r="H6167" s="224"/>
      <c r="L6167" s="224"/>
      <c r="M6167" s="224"/>
      <c r="X6167" s="3" t="s">
        <v>6178</v>
      </c>
      <c r="Y6167" s="4">
        <v>10560</v>
      </c>
      <c r="AD6167" s="224"/>
      <c r="AE6167" s="133"/>
    </row>
    <row r="6168" spans="1:31" x14ac:dyDescent="0.25">
      <c r="A6168" s="28" t="s">
        <v>16599</v>
      </c>
      <c r="B6168" s="1"/>
      <c r="F6168" s="224"/>
      <c r="G6168" s="224"/>
      <c r="H6168" s="224"/>
      <c r="L6168" s="224"/>
      <c r="M6168" s="224"/>
      <c r="X6168" s="3" t="s">
        <v>6179</v>
      </c>
      <c r="Y6168" s="4">
        <v>10560</v>
      </c>
      <c r="AD6168" s="224"/>
      <c r="AE6168" s="133"/>
    </row>
    <row r="6169" spans="1:31" x14ac:dyDescent="0.25">
      <c r="A6169" s="28" t="s">
        <v>16600</v>
      </c>
      <c r="B6169" s="1"/>
      <c r="F6169" s="224"/>
      <c r="G6169" s="224"/>
      <c r="H6169" s="224"/>
      <c r="L6169" s="224"/>
      <c r="M6169" s="224"/>
      <c r="X6169" s="3" t="s">
        <v>6180</v>
      </c>
      <c r="Y6169" s="4">
        <v>10581</v>
      </c>
      <c r="AD6169" s="224"/>
      <c r="AE6169" s="133"/>
    </row>
    <row r="6170" spans="1:31" x14ac:dyDescent="0.25">
      <c r="A6170" s="28" t="s">
        <v>16601</v>
      </c>
      <c r="B6170" s="1"/>
      <c r="F6170" s="224"/>
      <c r="G6170" s="224"/>
      <c r="H6170" s="224"/>
      <c r="L6170" s="224"/>
      <c r="M6170" s="224"/>
      <c r="X6170" s="3" t="s">
        <v>6181</v>
      </c>
      <c r="Y6170" s="4">
        <v>10581</v>
      </c>
      <c r="AD6170" s="224"/>
      <c r="AE6170" s="133"/>
    </row>
    <row r="6171" spans="1:31" x14ac:dyDescent="0.25">
      <c r="A6171" s="28" t="s">
        <v>16602</v>
      </c>
      <c r="B6171" s="1"/>
      <c r="F6171" s="224"/>
      <c r="G6171" s="224"/>
      <c r="H6171" s="224"/>
      <c r="L6171" s="224"/>
      <c r="M6171" s="224"/>
      <c r="X6171" s="3" t="s">
        <v>6182</v>
      </c>
      <c r="Y6171" s="4">
        <v>10596</v>
      </c>
      <c r="AD6171" s="224"/>
      <c r="AE6171" s="133"/>
    </row>
    <row r="6172" spans="1:31" x14ac:dyDescent="0.25">
      <c r="A6172" s="28" t="s">
        <v>16603</v>
      </c>
      <c r="B6172" s="1"/>
      <c r="F6172" s="224"/>
      <c r="G6172" s="224"/>
      <c r="H6172" s="224"/>
      <c r="L6172" s="224"/>
      <c r="M6172" s="224"/>
      <c r="X6172" s="3" t="s">
        <v>6183</v>
      </c>
      <c r="Y6172" s="4">
        <v>10611</v>
      </c>
      <c r="AD6172" s="224"/>
      <c r="AE6172" s="133"/>
    </row>
    <row r="6173" spans="1:31" x14ac:dyDescent="0.25">
      <c r="A6173" s="28" t="s">
        <v>16604</v>
      </c>
      <c r="B6173" s="1"/>
      <c r="F6173" s="224"/>
      <c r="G6173" s="224"/>
      <c r="H6173" s="224"/>
      <c r="L6173" s="224"/>
      <c r="M6173" s="224"/>
      <c r="X6173" s="3" t="s">
        <v>6184</v>
      </c>
      <c r="Y6173" s="4">
        <v>10623</v>
      </c>
      <c r="AD6173" s="224"/>
      <c r="AE6173" s="133"/>
    </row>
    <row r="6174" spans="1:31" x14ac:dyDescent="0.25">
      <c r="A6174" s="28" t="s">
        <v>16605</v>
      </c>
      <c r="B6174" s="1"/>
      <c r="F6174" s="224"/>
      <c r="G6174" s="224"/>
      <c r="H6174" s="224"/>
      <c r="L6174" s="224"/>
      <c r="M6174" s="224"/>
      <c r="X6174" s="3" t="s">
        <v>6185</v>
      </c>
      <c r="Y6174" s="4">
        <v>10622</v>
      </c>
      <c r="AD6174" s="224"/>
      <c r="AE6174" s="133"/>
    </row>
    <row r="6175" spans="1:31" x14ac:dyDescent="0.25">
      <c r="A6175" s="28" t="s">
        <v>16606</v>
      </c>
      <c r="B6175" s="1"/>
      <c r="F6175" s="224"/>
      <c r="G6175" s="224"/>
      <c r="H6175" s="224"/>
      <c r="L6175" s="224"/>
      <c r="M6175" s="224"/>
      <c r="X6175" s="3" t="s">
        <v>6186</v>
      </c>
      <c r="Y6175" s="4">
        <v>10622</v>
      </c>
      <c r="AD6175" s="224"/>
      <c r="AE6175" s="133"/>
    </row>
    <row r="6176" spans="1:31" x14ac:dyDescent="0.25">
      <c r="A6176" s="28" t="s">
        <v>16607</v>
      </c>
      <c r="B6176" s="1"/>
      <c r="F6176" s="224"/>
      <c r="G6176" s="224"/>
      <c r="H6176" s="224"/>
      <c r="L6176" s="224"/>
      <c r="M6176" s="224"/>
      <c r="X6176" s="3" t="s">
        <v>6187</v>
      </c>
      <c r="Y6176" s="4">
        <v>10622</v>
      </c>
      <c r="AD6176" s="224"/>
      <c r="AE6176" s="133"/>
    </row>
    <row r="6177" spans="1:31" x14ac:dyDescent="0.25">
      <c r="A6177" s="28" t="s">
        <v>16608</v>
      </c>
      <c r="B6177" s="1"/>
      <c r="F6177" s="224"/>
      <c r="G6177" s="224"/>
      <c r="H6177" s="224"/>
      <c r="L6177" s="224"/>
      <c r="M6177" s="224"/>
      <c r="X6177" s="3" t="s">
        <v>6188</v>
      </c>
      <c r="Y6177" s="4">
        <v>10622</v>
      </c>
      <c r="AD6177" s="224"/>
      <c r="AE6177" s="133"/>
    </row>
    <row r="6178" spans="1:31" x14ac:dyDescent="0.25">
      <c r="A6178" s="28" t="s">
        <v>16609</v>
      </c>
      <c r="B6178" s="1"/>
      <c r="F6178" s="224"/>
      <c r="G6178" s="224"/>
      <c r="H6178" s="224"/>
      <c r="L6178" s="224"/>
      <c r="M6178" s="224"/>
      <c r="X6178" s="3" t="s">
        <v>6189</v>
      </c>
      <c r="Y6178" s="4">
        <v>10583</v>
      </c>
      <c r="AD6178" s="224"/>
      <c r="AE6178" s="133"/>
    </row>
    <row r="6179" spans="1:31" x14ac:dyDescent="0.25">
      <c r="A6179" s="28" t="s">
        <v>16610</v>
      </c>
      <c r="B6179" s="1"/>
      <c r="F6179" s="224"/>
      <c r="G6179" s="224"/>
      <c r="H6179" s="224"/>
      <c r="L6179" s="224"/>
      <c r="M6179" s="224"/>
      <c r="X6179" s="3" t="s">
        <v>6190</v>
      </c>
      <c r="Y6179" s="4">
        <v>10579</v>
      </c>
      <c r="AD6179" s="224"/>
      <c r="AE6179" s="133"/>
    </row>
    <row r="6180" spans="1:31" x14ac:dyDescent="0.25">
      <c r="A6180" s="28" t="s">
        <v>16611</v>
      </c>
      <c r="B6180" s="1"/>
      <c r="F6180" s="224"/>
      <c r="G6180" s="224"/>
      <c r="H6180" s="224"/>
      <c r="L6180" s="224"/>
      <c r="M6180" s="224"/>
      <c r="X6180" s="3" t="s">
        <v>6191</v>
      </c>
      <c r="Y6180" s="4">
        <v>10568</v>
      </c>
      <c r="AD6180" s="224"/>
      <c r="AE6180" s="133"/>
    </row>
    <row r="6181" spans="1:31" x14ac:dyDescent="0.25">
      <c r="A6181" s="28" t="s">
        <v>16612</v>
      </c>
      <c r="B6181" s="1"/>
      <c r="F6181" s="224"/>
      <c r="G6181" s="224"/>
      <c r="H6181" s="224"/>
      <c r="L6181" s="224"/>
      <c r="M6181" s="224"/>
      <c r="X6181" s="3" t="s">
        <v>6192</v>
      </c>
      <c r="Y6181" s="4">
        <v>10583</v>
      </c>
      <c r="AD6181" s="224"/>
      <c r="AE6181" s="133"/>
    </row>
    <row r="6182" spans="1:31" x14ac:dyDescent="0.25">
      <c r="A6182" s="28" t="s">
        <v>16613</v>
      </c>
      <c r="B6182" s="1"/>
      <c r="F6182" s="224"/>
      <c r="G6182" s="224"/>
      <c r="H6182" s="224"/>
      <c r="L6182" s="224"/>
      <c r="M6182" s="224"/>
      <c r="X6182" s="3" t="s">
        <v>6193</v>
      </c>
      <c r="Y6182" s="4">
        <v>10583</v>
      </c>
      <c r="AD6182" s="224"/>
      <c r="AE6182" s="133"/>
    </row>
    <row r="6183" spans="1:31" x14ac:dyDescent="0.25">
      <c r="A6183" s="28" t="s">
        <v>16614</v>
      </c>
      <c r="B6183" s="1"/>
      <c r="F6183" s="224"/>
      <c r="G6183" s="224"/>
      <c r="H6183" s="224"/>
      <c r="L6183" s="224"/>
      <c r="M6183" s="224"/>
      <c r="X6183" s="3" t="s">
        <v>6194</v>
      </c>
      <c r="Y6183" s="4">
        <v>10583</v>
      </c>
      <c r="AD6183" s="224"/>
      <c r="AE6183" s="133"/>
    </row>
    <row r="6184" spans="1:31" x14ac:dyDescent="0.25">
      <c r="A6184" s="28" t="s">
        <v>16615</v>
      </c>
      <c r="B6184" s="1"/>
      <c r="F6184" s="224"/>
      <c r="G6184" s="224"/>
      <c r="H6184" s="224"/>
      <c r="L6184" s="224"/>
      <c r="M6184" s="224"/>
      <c r="X6184" s="3" t="s">
        <v>6195</v>
      </c>
      <c r="Y6184" s="4">
        <v>10583</v>
      </c>
      <c r="AD6184" s="224"/>
      <c r="AE6184" s="133"/>
    </row>
    <row r="6185" spans="1:31" x14ac:dyDescent="0.25">
      <c r="A6185" s="28" t="s">
        <v>16616</v>
      </c>
      <c r="B6185" s="1"/>
      <c r="F6185" s="224"/>
      <c r="G6185" s="224"/>
      <c r="H6185" s="224"/>
      <c r="L6185" s="224"/>
      <c r="M6185" s="224"/>
      <c r="X6185" s="3" t="s">
        <v>6196</v>
      </c>
      <c r="Y6185" s="4">
        <v>10576</v>
      </c>
      <c r="AD6185" s="224"/>
      <c r="AE6185" s="133"/>
    </row>
    <row r="6186" spans="1:31" x14ac:dyDescent="0.25">
      <c r="A6186" s="28" t="s">
        <v>16617</v>
      </c>
      <c r="B6186" s="1"/>
      <c r="F6186" s="224"/>
      <c r="G6186" s="224"/>
      <c r="H6186" s="224"/>
      <c r="L6186" s="224"/>
      <c r="M6186" s="224"/>
      <c r="X6186" s="3" t="s">
        <v>6197</v>
      </c>
      <c r="Y6186" s="4">
        <v>10599</v>
      </c>
      <c r="AD6186" s="224"/>
      <c r="AE6186" s="133"/>
    </row>
    <row r="6187" spans="1:31" x14ac:dyDescent="0.25">
      <c r="A6187" s="28" t="s">
        <v>16618</v>
      </c>
      <c r="B6187" s="1"/>
      <c r="F6187" s="224"/>
      <c r="G6187" s="224"/>
      <c r="H6187" s="224"/>
      <c r="L6187" s="224"/>
      <c r="M6187" s="224"/>
      <c r="X6187" s="3" t="s">
        <v>6198</v>
      </c>
      <c r="Y6187" s="4">
        <v>11717</v>
      </c>
      <c r="AD6187" s="224"/>
      <c r="AE6187" s="133"/>
    </row>
    <row r="6188" spans="1:31" x14ac:dyDescent="0.25">
      <c r="A6188" s="28" t="s">
        <v>16619</v>
      </c>
      <c r="B6188" s="1"/>
      <c r="F6188" s="224"/>
      <c r="G6188" s="224"/>
      <c r="H6188" s="224"/>
      <c r="L6188" s="224"/>
      <c r="M6188" s="224"/>
      <c r="X6188" s="3" t="s">
        <v>6199</v>
      </c>
      <c r="Y6188" s="4">
        <v>11726</v>
      </c>
      <c r="AD6188" s="224"/>
      <c r="AE6188" s="133"/>
    </row>
    <row r="6189" spans="1:31" x14ac:dyDescent="0.25">
      <c r="A6189" s="28" t="s">
        <v>16620</v>
      </c>
      <c r="B6189" s="1"/>
      <c r="F6189" s="224"/>
      <c r="G6189" s="224"/>
      <c r="H6189" s="224"/>
      <c r="L6189" s="224"/>
      <c r="M6189" s="224"/>
      <c r="X6189" s="3" t="s">
        <v>6200</v>
      </c>
      <c r="Y6189" s="4">
        <v>11726</v>
      </c>
      <c r="AD6189" s="224"/>
      <c r="AE6189" s="133"/>
    </row>
    <row r="6190" spans="1:31" x14ac:dyDescent="0.25">
      <c r="A6190" s="28" t="s">
        <v>16621</v>
      </c>
      <c r="B6190" s="1"/>
      <c r="F6190" s="224"/>
      <c r="G6190" s="224"/>
      <c r="H6190" s="224"/>
      <c r="L6190" s="224"/>
      <c r="M6190" s="224"/>
      <c r="X6190" s="3" t="s">
        <v>6201</v>
      </c>
      <c r="Y6190" s="4">
        <v>11719</v>
      </c>
      <c r="AD6190" s="224"/>
      <c r="AE6190" s="133"/>
    </row>
    <row r="6191" spans="1:31" x14ac:dyDescent="0.25">
      <c r="A6191" s="28" t="s">
        <v>16622</v>
      </c>
      <c r="B6191" s="1"/>
      <c r="F6191" s="224"/>
      <c r="G6191" s="224"/>
      <c r="H6191" s="224"/>
      <c r="L6191" s="224"/>
      <c r="M6191" s="224"/>
      <c r="X6191" s="3" t="s">
        <v>6202</v>
      </c>
      <c r="Y6191" s="4">
        <v>11719</v>
      </c>
      <c r="AD6191" s="224"/>
      <c r="AE6191" s="133"/>
    </row>
    <row r="6192" spans="1:31" x14ac:dyDescent="0.25">
      <c r="A6192" s="28" t="s">
        <v>16623</v>
      </c>
      <c r="B6192" s="1"/>
      <c r="F6192" s="224"/>
      <c r="G6192" s="224"/>
      <c r="H6192" s="224"/>
      <c r="L6192" s="224"/>
      <c r="M6192" s="224"/>
      <c r="X6192" s="3" t="s">
        <v>6203</v>
      </c>
      <c r="Y6192" s="4">
        <v>11725</v>
      </c>
      <c r="AD6192" s="224"/>
      <c r="AE6192" s="133"/>
    </row>
    <row r="6193" spans="1:31" x14ac:dyDescent="0.25">
      <c r="A6193" s="28" t="s">
        <v>16624</v>
      </c>
      <c r="B6193" s="1"/>
      <c r="F6193" s="224"/>
      <c r="G6193" s="224"/>
      <c r="H6193" s="224"/>
      <c r="L6193" s="224"/>
      <c r="M6193" s="224"/>
      <c r="X6193" s="3" t="s">
        <v>6204</v>
      </c>
      <c r="Y6193" s="4">
        <v>11627</v>
      </c>
      <c r="AD6193" s="224"/>
      <c r="AE6193" s="133"/>
    </row>
    <row r="6194" spans="1:31" x14ac:dyDescent="0.25">
      <c r="A6194" s="28" t="s">
        <v>16625</v>
      </c>
      <c r="B6194" s="1"/>
      <c r="F6194" s="224"/>
      <c r="G6194" s="224"/>
      <c r="H6194" s="224"/>
      <c r="L6194" s="224"/>
      <c r="M6194" s="224"/>
      <c r="X6194" s="3" t="s">
        <v>6205</v>
      </c>
      <c r="Y6194" s="4">
        <v>11501</v>
      </c>
      <c r="AD6194" s="224"/>
      <c r="AE6194" s="133"/>
    </row>
    <row r="6195" spans="1:31" x14ac:dyDescent="0.25">
      <c r="A6195" s="28" t="s">
        <v>16626</v>
      </c>
      <c r="B6195" s="1"/>
      <c r="F6195" s="224"/>
      <c r="G6195" s="224"/>
      <c r="H6195" s="224"/>
      <c r="L6195" s="224"/>
      <c r="M6195" s="224"/>
      <c r="X6195" s="3" t="s">
        <v>6206</v>
      </c>
      <c r="Y6195" s="4">
        <v>11501</v>
      </c>
      <c r="AD6195" s="224"/>
      <c r="AE6195" s="133"/>
    </row>
    <row r="6196" spans="1:31" x14ac:dyDescent="0.25">
      <c r="A6196" s="28" t="s">
        <v>16627</v>
      </c>
      <c r="B6196" s="1"/>
      <c r="F6196" s="224"/>
      <c r="G6196" s="224"/>
      <c r="H6196" s="224"/>
      <c r="L6196" s="224"/>
      <c r="M6196" s="224"/>
      <c r="X6196" s="3" t="s">
        <v>6207</v>
      </c>
      <c r="Y6196" s="4">
        <v>11501</v>
      </c>
      <c r="AD6196" s="224"/>
      <c r="AE6196" s="133"/>
    </row>
    <row r="6197" spans="1:31" x14ac:dyDescent="0.25">
      <c r="A6197" s="28" t="s">
        <v>16628</v>
      </c>
      <c r="B6197" s="1"/>
      <c r="F6197" s="224"/>
      <c r="G6197" s="224"/>
      <c r="H6197" s="224"/>
      <c r="L6197" s="224"/>
      <c r="M6197" s="224"/>
      <c r="X6197" s="3" t="s">
        <v>6208</v>
      </c>
      <c r="Y6197" s="4">
        <v>11468</v>
      </c>
      <c r="AD6197" s="224"/>
      <c r="AE6197" s="133"/>
    </row>
    <row r="6198" spans="1:31" x14ac:dyDescent="0.25">
      <c r="A6198" s="28" t="s">
        <v>16629</v>
      </c>
      <c r="B6198" s="1"/>
      <c r="F6198" s="224"/>
      <c r="G6198" s="224"/>
      <c r="H6198" s="224"/>
      <c r="L6198" s="224"/>
      <c r="M6198" s="224"/>
      <c r="X6198" s="3" t="s">
        <v>6209</v>
      </c>
      <c r="Y6198" s="4">
        <v>11436</v>
      </c>
      <c r="AD6198" s="224"/>
      <c r="AE6198" s="133"/>
    </row>
    <row r="6199" spans="1:31" x14ac:dyDescent="0.25">
      <c r="A6199" s="28" t="s">
        <v>16630</v>
      </c>
      <c r="B6199" s="1"/>
      <c r="F6199" s="224"/>
      <c r="G6199" s="224"/>
      <c r="H6199" s="224"/>
      <c r="L6199" s="224"/>
      <c r="M6199" s="224"/>
      <c r="X6199" s="3" t="s">
        <v>6210</v>
      </c>
      <c r="Y6199" s="4">
        <v>11233</v>
      </c>
      <c r="AD6199" s="224"/>
      <c r="AE6199" s="133"/>
    </row>
    <row r="6200" spans="1:31" x14ac:dyDescent="0.25">
      <c r="A6200" s="28" t="s">
        <v>16631</v>
      </c>
      <c r="B6200" s="1"/>
      <c r="F6200" s="224"/>
      <c r="G6200" s="224"/>
      <c r="H6200" s="224"/>
      <c r="L6200" s="224"/>
      <c r="M6200" s="224"/>
      <c r="X6200" s="3" t="s">
        <v>6211</v>
      </c>
      <c r="Y6200" s="4">
        <v>11065</v>
      </c>
      <c r="AD6200" s="224"/>
      <c r="AE6200" s="133"/>
    </row>
    <row r="6201" spans="1:31" x14ac:dyDescent="0.25">
      <c r="A6201" s="28" t="s">
        <v>16632</v>
      </c>
      <c r="B6201" s="1"/>
      <c r="F6201" s="224"/>
      <c r="G6201" s="224"/>
      <c r="H6201" s="224"/>
      <c r="L6201" s="224"/>
      <c r="M6201" s="224"/>
      <c r="X6201" s="3" t="s">
        <v>6212</v>
      </c>
      <c r="Y6201" s="4">
        <v>10960</v>
      </c>
      <c r="AD6201" s="224"/>
      <c r="AE6201" s="133"/>
    </row>
    <row r="6202" spans="1:31" x14ac:dyDescent="0.25">
      <c r="A6202" s="28" t="s">
        <v>16633</v>
      </c>
      <c r="B6202" s="1"/>
      <c r="F6202" s="224"/>
      <c r="G6202" s="224"/>
      <c r="H6202" s="224"/>
      <c r="L6202" s="224"/>
      <c r="M6202" s="224"/>
      <c r="X6202" s="3" t="s">
        <v>6213</v>
      </c>
      <c r="Y6202" s="4">
        <v>10911</v>
      </c>
      <c r="AD6202" s="224"/>
      <c r="AE6202" s="133"/>
    </row>
    <row r="6203" spans="1:31" x14ac:dyDescent="0.25">
      <c r="A6203" s="28" t="s">
        <v>16634</v>
      </c>
      <c r="B6203" s="1"/>
      <c r="F6203" s="224"/>
      <c r="G6203" s="224"/>
      <c r="H6203" s="224"/>
      <c r="L6203" s="224"/>
      <c r="M6203" s="224"/>
      <c r="X6203" s="3" t="s">
        <v>6214</v>
      </c>
      <c r="Y6203" s="4">
        <v>10911</v>
      </c>
      <c r="AD6203" s="224"/>
      <c r="AE6203" s="133"/>
    </row>
    <row r="6204" spans="1:31" x14ac:dyDescent="0.25">
      <c r="A6204" s="28" t="s">
        <v>16635</v>
      </c>
      <c r="B6204" s="1"/>
      <c r="F6204" s="224"/>
      <c r="G6204" s="224"/>
      <c r="H6204" s="224"/>
      <c r="L6204" s="224"/>
      <c r="M6204" s="224"/>
      <c r="X6204" s="3" t="s">
        <v>6215</v>
      </c>
      <c r="Y6204" s="4">
        <v>10859</v>
      </c>
      <c r="AD6204" s="224"/>
      <c r="AE6204" s="133"/>
    </row>
    <row r="6205" spans="1:31" x14ac:dyDescent="0.25">
      <c r="A6205" s="28" t="s">
        <v>16636</v>
      </c>
      <c r="B6205" s="1"/>
      <c r="F6205" s="224"/>
      <c r="G6205" s="224"/>
      <c r="H6205" s="224"/>
      <c r="L6205" s="224"/>
      <c r="M6205" s="224"/>
      <c r="X6205" s="3" t="s">
        <v>6216</v>
      </c>
      <c r="Y6205" s="4">
        <v>10838</v>
      </c>
      <c r="AD6205" s="224"/>
      <c r="AE6205" s="133"/>
    </row>
    <row r="6206" spans="1:31" x14ac:dyDescent="0.25">
      <c r="A6206" s="28" t="s">
        <v>16637</v>
      </c>
      <c r="B6206" s="1"/>
      <c r="F6206" s="224"/>
      <c r="G6206" s="224"/>
      <c r="H6206" s="224"/>
      <c r="L6206" s="224"/>
      <c r="M6206" s="224"/>
      <c r="X6206" s="3" t="s">
        <v>6217</v>
      </c>
      <c r="Y6206" s="4">
        <v>10803</v>
      </c>
      <c r="AD6206" s="224"/>
      <c r="AE6206" s="133"/>
    </row>
    <row r="6207" spans="1:31" x14ac:dyDescent="0.25">
      <c r="A6207" s="28" t="s">
        <v>16638</v>
      </c>
      <c r="B6207" s="1"/>
      <c r="F6207" s="224"/>
      <c r="G6207" s="224"/>
      <c r="H6207" s="224"/>
      <c r="L6207" s="224"/>
      <c r="M6207" s="224"/>
      <c r="X6207" s="3" t="s">
        <v>6218</v>
      </c>
      <c r="Y6207" s="4">
        <v>10768</v>
      </c>
      <c r="AD6207" s="224"/>
      <c r="AE6207" s="133"/>
    </row>
    <row r="6208" spans="1:31" x14ac:dyDescent="0.25">
      <c r="A6208" s="28" t="s">
        <v>16639</v>
      </c>
      <c r="B6208" s="1"/>
      <c r="F6208" s="224"/>
      <c r="G6208" s="224"/>
      <c r="H6208" s="224"/>
      <c r="L6208" s="224"/>
      <c r="M6208" s="224"/>
      <c r="X6208" s="3" t="s">
        <v>6219</v>
      </c>
      <c r="Y6208" s="4">
        <v>10671</v>
      </c>
      <c r="AD6208" s="224"/>
      <c r="AE6208" s="133"/>
    </row>
    <row r="6209" spans="1:31" x14ac:dyDescent="0.25">
      <c r="A6209" s="28" t="s">
        <v>16640</v>
      </c>
      <c r="B6209" s="1"/>
      <c r="F6209" s="224"/>
      <c r="G6209" s="224"/>
      <c r="H6209" s="224"/>
      <c r="L6209" s="224"/>
      <c r="M6209" s="224"/>
      <c r="X6209" s="3" t="s">
        <v>6220</v>
      </c>
      <c r="Y6209" s="4">
        <v>10671</v>
      </c>
      <c r="AD6209" s="224"/>
      <c r="AE6209" s="133"/>
    </row>
    <row r="6210" spans="1:31" x14ac:dyDescent="0.25">
      <c r="A6210" s="28" t="s">
        <v>16641</v>
      </c>
      <c r="B6210" s="1"/>
      <c r="F6210" s="224"/>
      <c r="G6210" s="224"/>
      <c r="H6210" s="224"/>
      <c r="L6210" s="224"/>
      <c r="M6210" s="224"/>
      <c r="X6210" s="3" t="s">
        <v>6221</v>
      </c>
      <c r="Y6210" s="4">
        <v>10671</v>
      </c>
      <c r="AD6210" s="224"/>
      <c r="AE6210" s="133"/>
    </row>
    <row r="6211" spans="1:31" x14ac:dyDescent="0.25">
      <c r="A6211" s="28" t="s">
        <v>16642</v>
      </c>
      <c r="B6211" s="1"/>
      <c r="F6211" s="224"/>
      <c r="G6211" s="224"/>
      <c r="H6211" s="224"/>
      <c r="L6211" s="224"/>
      <c r="M6211" s="224"/>
      <c r="X6211" s="3" t="s">
        <v>6222</v>
      </c>
      <c r="Y6211" s="4">
        <v>10638</v>
      </c>
      <c r="AD6211" s="224"/>
      <c r="AE6211" s="133"/>
    </row>
    <row r="6212" spans="1:31" x14ac:dyDescent="0.25">
      <c r="A6212" s="28" t="s">
        <v>16643</v>
      </c>
      <c r="B6212" s="1"/>
      <c r="F6212" s="224"/>
      <c r="G6212" s="224"/>
      <c r="H6212" s="224"/>
      <c r="L6212" s="224"/>
      <c r="M6212" s="224"/>
      <c r="X6212" s="3" t="s">
        <v>6223</v>
      </c>
      <c r="Y6212" s="4">
        <v>10628</v>
      </c>
      <c r="AD6212" s="224"/>
      <c r="AE6212" s="133"/>
    </row>
    <row r="6213" spans="1:31" x14ac:dyDescent="0.25">
      <c r="A6213" s="28" t="s">
        <v>16644</v>
      </c>
      <c r="B6213" s="1"/>
      <c r="F6213" s="224"/>
      <c r="G6213" s="224"/>
      <c r="H6213" s="224"/>
      <c r="L6213" s="224"/>
      <c r="M6213" s="224"/>
      <c r="X6213" s="3" t="s">
        <v>6224</v>
      </c>
      <c r="Y6213" s="4">
        <v>10611</v>
      </c>
      <c r="AD6213" s="224"/>
      <c r="AE6213" s="133"/>
    </row>
    <row r="6214" spans="1:31" x14ac:dyDescent="0.25">
      <c r="A6214" s="28" t="s">
        <v>16645</v>
      </c>
      <c r="B6214" s="1"/>
      <c r="F6214" s="224"/>
      <c r="G6214" s="224"/>
      <c r="H6214" s="224"/>
      <c r="L6214" s="224"/>
      <c r="M6214" s="224"/>
      <c r="X6214" s="3" t="s">
        <v>6225</v>
      </c>
      <c r="Y6214" s="4">
        <v>10609</v>
      </c>
      <c r="AD6214" s="224"/>
      <c r="AE6214" s="133"/>
    </row>
    <row r="6215" spans="1:31" x14ac:dyDescent="0.25">
      <c r="A6215" s="28" t="s">
        <v>16646</v>
      </c>
      <c r="B6215" s="1"/>
      <c r="F6215" s="224"/>
      <c r="G6215" s="224"/>
      <c r="H6215" s="224"/>
      <c r="L6215" s="224"/>
      <c r="M6215" s="224"/>
      <c r="X6215" s="3" t="s">
        <v>6226</v>
      </c>
      <c r="Y6215" s="4">
        <v>10602</v>
      </c>
      <c r="AD6215" s="224"/>
      <c r="AE6215" s="133"/>
    </row>
    <row r="6216" spans="1:31" x14ac:dyDescent="0.25">
      <c r="A6216" s="28" t="s">
        <v>16647</v>
      </c>
      <c r="B6216" s="1"/>
      <c r="F6216" s="224"/>
      <c r="G6216" s="224"/>
      <c r="H6216" s="224"/>
      <c r="L6216" s="224"/>
      <c r="M6216" s="224"/>
      <c r="X6216" s="3" t="s">
        <v>6227</v>
      </c>
      <c r="Y6216" s="4">
        <v>10593</v>
      </c>
      <c r="AD6216" s="224"/>
      <c r="AE6216" s="133"/>
    </row>
    <row r="6217" spans="1:31" x14ac:dyDescent="0.25">
      <c r="A6217" s="28" t="s">
        <v>16648</v>
      </c>
      <c r="B6217" s="1"/>
      <c r="F6217" s="224"/>
      <c r="G6217" s="224"/>
      <c r="H6217" s="224"/>
      <c r="L6217" s="224"/>
      <c r="M6217" s="224"/>
      <c r="X6217" s="3" t="s">
        <v>6228</v>
      </c>
      <c r="Y6217" s="4">
        <v>10593</v>
      </c>
      <c r="AD6217" s="224"/>
      <c r="AE6217" s="133"/>
    </row>
    <row r="6218" spans="1:31" x14ac:dyDescent="0.25">
      <c r="A6218" s="28" t="s">
        <v>16649</v>
      </c>
      <c r="B6218" s="1"/>
      <c r="F6218" s="224"/>
      <c r="G6218" s="224"/>
      <c r="H6218" s="224"/>
      <c r="L6218" s="224"/>
      <c r="M6218" s="224"/>
      <c r="X6218" s="3" t="s">
        <v>6229</v>
      </c>
      <c r="Y6218" s="4">
        <v>10584</v>
      </c>
      <c r="AD6218" s="224"/>
      <c r="AE6218" s="133"/>
    </row>
    <row r="6219" spans="1:31" x14ac:dyDescent="0.25">
      <c r="A6219" s="28" t="s">
        <v>16650</v>
      </c>
      <c r="B6219" s="1"/>
      <c r="F6219" s="224"/>
      <c r="G6219" s="224"/>
      <c r="H6219" s="224"/>
      <c r="L6219" s="224"/>
      <c r="M6219" s="224"/>
      <c r="X6219" s="3" t="s">
        <v>6230</v>
      </c>
      <c r="Y6219" s="4">
        <v>10579</v>
      </c>
      <c r="AD6219" s="224"/>
      <c r="AE6219" s="133"/>
    </row>
    <row r="6220" spans="1:31" x14ac:dyDescent="0.25">
      <c r="A6220" s="28" t="s">
        <v>16651</v>
      </c>
      <c r="B6220" s="1"/>
      <c r="F6220" s="224"/>
      <c r="G6220" s="224"/>
      <c r="H6220" s="224"/>
      <c r="L6220" s="224"/>
      <c r="M6220" s="224"/>
      <c r="X6220" s="3" t="s">
        <v>6231</v>
      </c>
      <c r="Y6220" s="4">
        <v>10568</v>
      </c>
      <c r="AD6220" s="224"/>
      <c r="AE6220" s="133"/>
    </row>
    <row r="6221" spans="1:31" x14ac:dyDescent="0.25">
      <c r="A6221" s="28" t="s">
        <v>16652</v>
      </c>
      <c r="B6221" s="1"/>
      <c r="F6221" s="224"/>
      <c r="G6221" s="224"/>
      <c r="H6221" s="224"/>
      <c r="L6221" s="224"/>
      <c r="M6221" s="224"/>
      <c r="X6221" s="3" t="s">
        <v>6232</v>
      </c>
      <c r="Y6221" s="4">
        <v>10568</v>
      </c>
      <c r="AD6221" s="224"/>
      <c r="AE6221" s="133"/>
    </row>
    <row r="6222" spans="1:31" x14ac:dyDescent="0.25">
      <c r="A6222" s="28" t="s">
        <v>16653</v>
      </c>
      <c r="B6222" s="1"/>
      <c r="F6222" s="224"/>
      <c r="G6222" s="224"/>
      <c r="H6222" s="224"/>
      <c r="L6222" s="224"/>
      <c r="M6222" s="224"/>
      <c r="X6222" s="3" t="s">
        <v>6233</v>
      </c>
      <c r="Y6222" s="4">
        <v>10562</v>
      </c>
      <c r="AD6222" s="224"/>
      <c r="AE6222" s="133"/>
    </row>
    <row r="6223" spans="1:31" x14ac:dyDescent="0.25">
      <c r="A6223" s="28" t="s">
        <v>16654</v>
      </c>
      <c r="B6223" s="1"/>
      <c r="F6223" s="224"/>
      <c r="G6223" s="224"/>
      <c r="H6223" s="224"/>
      <c r="L6223" s="224"/>
      <c r="M6223" s="224"/>
      <c r="X6223" s="3" t="s">
        <v>6234</v>
      </c>
      <c r="Y6223" s="4">
        <v>10558</v>
      </c>
      <c r="AD6223" s="224"/>
      <c r="AE6223" s="133"/>
    </row>
    <row r="6224" spans="1:31" x14ac:dyDescent="0.25">
      <c r="A6224" s="28" t="s">
        <v>16655</v>
      </c>
      <c r="B6224" s="1"/>
      <c r="F6224" s="224"/>
      <c r="G6224" s="224"/>
      <c r="H6224" s="224"/>
      <c r="L6224" s="224"/>
      <c r="M6224" s="224"/>
      <c r="X6224" s="3" t="s">
        <v>6235</v>
      </c>
      <c r="Y6224" s="4">
        <v>10558</v>
      </c>
      <c r="AD6224" s="224"/>
      <c r="AE6224" s="133"/>
    </row>
    <row r="6225" spans="1:31" x14ac:dyDescent="0.25">
      <c r="A6225" s="28" t="s">
        <v>16656</v>
      </c>
      <c r="B6225" s="1"/>
      <c r="F6225" s="224"/>
      <c r="G6225" s="224"/>
      <c r="H6225" s="224"/>
      <c r="L6225" s="224"/>
      <c r="M6225" s="224"/>
      <c r="X6225" s="3" t="s">
        <v>6236</v>
      </c>
      <c r="Y6225" s="4">
        <v>10552</v>
      </c>
      <c r="AD6225" s="224"/>
      <c r="AE6225" s="133"/>
    </row>
    <row r="6226" spans="1:31" x14ac:dyDescent="0.25">
      <c r="A6226" s="28" t="s">
        <v>16657</v>
      </c>
      <c r="B6226" s="1"/>
      <c r="F6226" s="224"/>
      <c r="G6226" s="224"/>
      <c r="H6226" s="224"/>
      <c r="L6226" s="224"/>
      <c r="M6226" s="224"/>
      <c r="X6226" s="3" t="s">
        <v>6237</v>
      </c>
      <c r="Y6226" s="4">
        <v>10552</v>
      </c>
      <c r="AD6226" s="224"/>
      <c r="AE6226" s="133"/>
    </row>
    <row r="6227" spans="1:31" x14ac:dyDescent="0.25">
      <c r="A6227" s="28" t="s">
        <v>16658</v>
      </c>
      <c r="B6227" s="1"/>
      <c r="F6227" s="224"/>
      <c r="G6227" s="224"/>
      <c r="H6227" s="224"/>
      <c r="L6227" s="224"/>
      <c r="M6227" s="224"/>
      <c r="X6227" s="3" t="s">
        <v>6238</v>
      </c>
      <c r="Y6227" s="4">
        <v>10554</v>
      </c>
      <c r="AD6227" s="224"/>
      <c r="AE6227" s="133"/>
    </row>
    <row r="6228" spans="1:31" x14ac:dyDescent="0.25">
      <c r="A6228" s="28" t="s">
        <v>16659</v>
      </c>
      <c r="B6228" s="1"/>
      <c r="F6228" s="224"/>
      <c r="G6228" s="224"/>
      <c r="H6228" s="224"/>
      <c r="L6228" s="224"/>
      <c r="M6228" s="224"/>
      <c r="X6228" s="3" t="s">
        <v>6239</v>
      </c>
      <c r="Y6228" s="4">
        <v>10543</v>
      </c>
      <c r="AD6228" s="224"/>
      <c r="AE6228" s="133"/>
    </row>
    <row r="6229" spans="1:31" x14ac:dyDescent="0.25">
      <c r="A6229" s="28" t="s">
        <v>16660</v>
      </c>
      <c r="B6229" s="1"/>
      <c r="F6229" s="224"/>
      <c r="G6229" s="224"/>
      <c r="H6229" s="224"/>
      <c r="L6229" s="224"/>
      <c r="M6229" s="224"/>
      <c r="X6229" s="3" t="s">
        <v>6240</v>
      </c>
      <c r="Y6229" s="4">
        <v>10541</v>
      </c>
      <c r="AD6229" s="224"/>
      <c r="AE6229" s="133"/>
    </row>
    <row r="6230" spans="1:31" x14ac:dyDescent="0.25">
      <c r="A6230" s="28" t="s">
        <v>16661</v>
      </c>
      <c r="B6230" s="1"/>
      <c r="F6230" s="224"/>
      <c r="G6230" s="224"/>
      <c r="H6230" s="224"/>
      <c r="L6230" s="224"/>
      <c r="M6230" s="224"/>
      <c r="X6230" s="3" t="s">
        <v>6241</v>
      </c>
      <c r="Y6230" s="4">
        <v>10543</v>
      </c>
      <c r="AD6230" s="224"/>
      <c r="AE6230" s="133"/>
    </row>
    <row r="6231" spans="1:31" x14ac:dyDescent="0.25">
      <c r="A6231" s="28" t="s">
        <v>16662</v>
      </c>
      <c r="B6231" s="1"/>
      <c r="F6231" s="224"/>
      <c r="G6231" s="224"/>
      <c r="H6231" s="224"/>
      <c r="L6231" s="224"/>
      <c r="M6231" s="224"/>
      <c r="X6231" s="3" t="s">
        <v>6242</v>
      </c>
      <c r="Y6231" s="4">
        <v>10543</v>
      </c>
      <c r="AD6231" s="224"/>
      <c r="AE6231" s="133"/>
    </row>
    <row r="6232" spans="1:31" x14ac:dyDescent="0.25">
      <c r="A6232" s="28" t="s">
        <v>16663</v>
      </c>
      <c r="B6232" s="1"/>
      <c r="F6232" s="224"/>
      <c r="G6232" s="224"/>
      <c r="H6232" s="224"/>
      <c r="L6232" s="224"/>
      <c r="M6232" s="224"/>
      <c r="X6232" s="3" t="s">
        <v>6243</v>
      </c>
      <c r="Y6232" s="4">
        <v>10540</v>
      </c>
      <c r="AD6232" s="224"/>
      <c r="AE6232" s="133"/>
    </row>
    <row r="6233" spans="1:31" x14ac:dyDescent="0.25">
      <c r="A6233" s="28" t="s">
        <v>16664</v>
      </c>
      <c r="B6233" s="1"/>
      <c r="F6233" s="224"/>
      <c r="G6233" s="224"/>
      <c r="H6233" s="224"/>
      <c r="L6233" s="224"/>
      <c r="M6233" s="224"/>
      <c r="X6233" s="3" t="s">
        <v>6244</v>
      </c>
      <c r="Y6233" s="4">
        <v>10540</v>
      </c>
      <c r="AD6233" s="224"/>
      <c r="AE6233" s="133"/>
    </row>
    <row r="6234" spans="1:31" x14ac:dyDescent="0.25">
      <c r="A6234" s="28" t="s">
        <v>16665</v>
      </c>
      <c r="B6234" s="1"/>
      <c r="F6234" s="224"/>
      <c r="G6234" s="224"/>
      <c r="H6234" s="224"/>
      <c r="L6234" s="224"/>
      <c r="M6234" s="224"/>
      <c r="X6234" s="3" t="s">
        <v>6245</v>
      </c>
      <c r="Y6234" s="4">
        <v>10538</v>
      </c>
      <c r="AD6234" s="224"/>
      <c r="AE6234" s="133"/>
    </row>
    <row r="6235" spans="1:31" x14ac:dyDescent="0.25">
      <c r="A6235" s="28" t="s">
        <v>16666</v>
      </c>
      <c r="B6235" s="1"/>
      <c r="F6235" s="224"/>
      <c r="G6235" s="224"/>
      <c r="H6235" s="224"/>
      <c r="L6235" s="224"/>
      <c r="M6235" s="224"/>
      <c r="X6235" s="3" t="s">
        <v>6246</v>
      </c>
      <c r="Y6235" s="4">
        <v>10539</v>
      </c>
      <c r="AD6235" s="224"/>
      <c r="AE6235" s="133"/>
    </row>
    <row r="6236" spans="1:31" x14ac:dyDescent="0.25">
      <c r="A6236" s="28" t="s">
        <v>16667</v>
      </c>
      <c r="B6236" s="1"/>
      <c r="F6236" s="224"/>
      <c r="G6236" s="224"/>
      <c r="H6236" s="224"/>
      <c r="L6236" s="224"/>
      <c r="M6236" s="224"/>
      <c r="X6236" s="3" t="s">
        <v>6247</v>
      </c>
      <c r="Y6236" s="4">
        <v>10541</v>
      </c>
      <c r="AD6236" s="224"/>
      <c r="AE6236" s="133"/>
    </row>
    <row r="6237" spans="1:31" x14ac:dyDescent="0.25">
      <c r="A6237" s="28" t="s">
        <v>16668</v>
      </c>
      <c r="B6237" s="1"/>
      <c r="F6237" s="224"/>
      <c r="G6237" s="224"/>
      <c r="H6237" s="224"/>
      <c r="L6237" s="224"/>
      <c r="M6237" s="224"/>
      <c r="X6237" s="3" t="s">
        <v>6248</v>
      </c>
      <c r="Y6237" s="4">
        <v>10540</v>
      </c>
      <c r="AD6237" s="224"/>
      <c r="AE6237" s="133"/>
    </row>
    <row r="6238" spans="1:31" x14ac:dyDescent="0.25">
      <c r="A6238" s="28" t="s">
        <v>16669</v>
      </c>
      <c r="B6238" s="1"/>
      <c r="F6238" s="224"/>
      <c r="G6238" s="224"/>
      <c r="H6238" s="224"/>
      <c r="L6238" s="224"/>
      <c r="M6238" s="224"/>
      <c r="X6238" s="3" t="s">
        <v>6249</v>
      </c>
      <c r="Y6238" s="4">
        <v>10540</v>
      </c>
      <c r="AD6238" s="224"/>
      <c r="AE6238" s="133"/>
    </row>
    <row r="6239" spans="1:31" x14ac:dyDescent="0.25">
      <c r="A6239" s="28" t="s">
        <v>16670</v>
      </c>
      <c r="B6239" s="1"/>
      <c r="F6239" s="224"/>
      <c r="G6239" s="224"/>
      <c r="H6239" s="224"/>
      <c r="L6239" s="224"/>
      <c r="M6239" s="224"/>
      <c r="X6239" s="3" t="s">
        <v>6250</v>
      </c>
      <c r="Y6239" s="4">
        <v>10542</v>
      </c>
      <c r="AD6239" s="224"/>
      <c r="AE6239" s="133"/>
    </row>
    <row r="6240" spans="1:31" x14ac:dyDescent="0.25">
      <c r="A6240" s="28" t="s">
        <v>16671</v>
      </c>
      <c r="B6240" s="1"/>
      <c r="F6240" s="224"/>
      <c r="G6240" s="224"/>
      <c r="H6240" s="224"/>
      <c r="L6240" s="224"/>
      <c r="M6240" s="224"/>
      <c r="X6240" s="3" t="s">
        <v>6251</v>
      </c>
      <c r="Y6240" s="4">
        <v>10542</v>
      </c>
      <c r="AD6240" s="224"/>
      <c r="AE6240" s="133"/>
    </row>
    <row r="6241" spans="1:31" x14ac:dyDescent="0.25">
      <c r="A6241" s="28" t="s">
        <v>16672</v>
      </c>
      <c r="B6241" s="1"/>
      <c r="F6241" s="224"/>
      <c r="G6241" s="224"/>
      <c r="H6241" s="224"/>
      <c r="L6241" s="224"/>
      <c r="M6241" s="224"/>
      <c r="X6241" s="3" t="s">
        <v>6252</v>
      </c>
      <c r="Y6241" s="4">
        <v>10546</v>
      </c>
      <c r="AD6241" s="224"/>
      <c r="AE6241" s="133"/>
    </row>
    <row r="6242" spans="1:31" x14ac:dyDescent="0.25">
      <c r="A6242" s="28" t="s">
        <v>16673</v>
      </c>
      <c r="B6242" s="1"/>
      <c r="F6242" s="224"/>
      <c r="G6242" s="224"/>
      <c r="H6242" s="224"/>
      <c r="L6242" s="224"/>
      <c r="M6242" s="224"/>
      <c r="X6242" s="3" t="s">
        <v>6253</v>
      </c>
      <c r="Y6242" s="4">
        <v>10537</v>
      </c>
      <c r="AD6242" s="224"/>
      <c r="AE6242" s="133"/>
    </row>
    <row r="6243" spans="1:31" x14ac:dyDescent="0.25">
      <c r="A6243" s="28" t="s">
        <v>16674</v>
      </c>
      <c r="B6243" s="1"/>
      <c r="F6243" s="224"/>
      <c r="G6243" s="224"/>
      <c r="H6243" s="224"/>
      <c r="L6243" s="224"/>
      <c r="M6243" s="224"/>
      <c r="X6243" s="3" t="s">
        <v>6254</v>
      </c>
      <c r="Y6243" s="4">
        <v>10558</v>
      </c>
      <c r="AD6243" s="224"/>
      <c r="AE6243" s="133"/>
    </row>
    <row r="6244" spans="1:31" x14ac:dyDescent="0.25">
      <c r="A6244" s="28" t="s">
        <v>16675</v>
      </c>
      <c r="B6244" s="1"/>
      <c r="F6244" s="224"/>
      <c r="G6244" s="224"/>
      <c r="H6244" s="224"/>
      <c r="L6244" s="224"/>
      <c r="M6244" s="224"/>
      <c r="X6244" s="3" t="s">
        <v>6255</v>
      </c>
      <c r="Y6244" s="4">
        <v>10565</v>
      </c>
      <c r="AD6244" s="224"/>
      <c r="AE6244" s="133"/>
    </row>
    <row r="6245" spans="1:31" x14ac:dyDescent="0.25">
      <c r="A6245" s="28" t="s">
        <v>16676</v>
      </c>
      <c r="B6245" s="1"/>
      <c r="F6245" s="224"/>
      <c r="G6245" s="224"/>
      <c r="H6245" s="224"/>
      <c r="L6245" s="224"/>
      <c r="M6245" s="224"/>
      <c r="X6245" s="3" t="s">
        <v>6256</v>
      </c>
      <c r="Y6245" s="4">
        <v>10565</v>
      </c>
      <c r="AD6245" s="224"/>
      <c r="AE6245" s="133"/>
    </row>
    <row r="6246" spans="1:31" x14ac:dyDescent="0.25">
      <c r="A6246" s="28" t="s">
        <v>16677</v>
      </c>
      <c r="B6246" s="1"/>
      <c r="F6246" s="224"/>
      <c r="G6246" s="224"/>
      <c r="H6246" s="224"/>
      <c r="L6246" s="224"/>
      <c r="M6246" s="224"/>
      <c r="X6246" s="3" t="s">
        <v>6257</v>
      </c>
      <c r="Y6246" s="4">
        <v>10563</v>
      </c>
      <c r="AD6246" s="224"/>
      <c r="AE6246" s="133"/>
    </row>
    <row r="6247" spans="1:31" x14ac:dyDescent="0.25">
      <c r="A6247" s="28" t="s">
        <v>16678</v>
      </c>
      <c r="B6247" s="1"/>
      <c r="F6247" s="224"/>
      <c r="G6247" s="224"/>
      <c r="H6247" s="224"/>
      <c r="L6247" s="224"/>
      <c r="M6247" s="224"/>
      <c r="X6247" s="3" t="s">
        <v>6258</v>
      </c>
      <c r="Y6247" s="4">
        <v>10563</v>
      </c>
      <c r="AD6247" s="224"/>
      <c r="AE6247" s="133"/>
    </row>
    <row r="6248" spans="1:31" x14ac:dyDescent="0.25">
      <c r="A6248" s="28" t="s">
        <v>16679</v>
      </c>
      <c r="B6248" s="1"/>
      <c r="F6248" s="224"/>
      <c r="G6248" s="224"/>
      <c r="H6248" s="224"/>
      <c r="L6248" s="224"/>
      <c r="M6248" s="224"/>
      <c r="X6248" s="3" t="s">
        <v>6259</v>
      </c>
      <c r="Y6248" s="4">
        <v>10567</v>
      </c>
      <c r="AD6248" s="224"/>
      <c r="AE6248" s="133"/>
    </row>
    <row r="6249" spans="1:31" x14ac:dyDescent="0.25">
      <c r="A6249" s="28" t="s">
        <v>16680</v>
      </c>
      <c r="B6249" s="1"/>
      <c r="F6249" s="224"/>
      <c r="G6249" s="224"/>
      <c r="H6249" s="224"/>
      <c r="L6249" s="224"/>
      <c r="M6249" s="224"/>
      <c r="X6249" s="3" t="s">
        <v>6260</v>
      </c>
      <c r="Y6249" s="4">
        <v>10574</v>
      </c>
      <c r="AD6249" s="224"/>
      <c r="AE6249" s="133"/>
    </row>
    <row r="6250" spans="1:31" x14ac:dyDescent="0.25">
      <c r="A6250" s="28" t="s">
        <v>16681</v>
      </c>
      <c r="B6250" s="1"/>
      <c r="F6250" s="224"/>
      <c r="G6250" s="224"/>
      <c r="H6250" s="224"/>
      <c r="L6250" s="224"/>
      <c r="M6250" s="224"/>
      <c r="X6250" s="3" t="s">
        <v>6261</v>
      </c>
      <c r="Y6250" s="4">
        <v>10557</v>
      </c>
      <c r="AD6250" s="224"/>
      <c r="AE6250" s="133"/>
    </row>
    <row r="6251" spans="1:31" x14ac:dyDescent="0.25">
      <c r="A6251" s="28" t="s">
        <v>16682</v>
      </c>
      <c r="B6251" s="1"/>
      <c r="F6251" s="224"/>
      <c r="G6251" s="224"/>
      <c r="H6251" s="224"/>
      <c r="L6251" s="224"/>
      <c r="M6251" s="224"/>
      <c r="X6251" s="3" t="s">
        <v>6262</v>
      </c>
      <c r="Y6251" s="4">
        <v>10566</v>
      </c>
      <c r="AD6251" s="224"/>
      <c r="AE6251" s="133"/>
    </row>
    <row r="6252" spans="1:31" x14ac:dyDescent="0.25">
      <c r="A6252" s="28" t="s">
        <v>16683</v>
      </c>
      <c r="B6252" s="1"/>
      <c r="F6252" s="224"/>
      <c r="G6252" s="224"/>
      <c r="H6252" s="224"/>
      <c r="L6252" s="224"/>
      <c r="M6252" s="224"/>
      <c r="X6252" s="3" t="s">
        <v>6263</v>
      </c>
      <c r="Y6252" s="4">
        <v>10566</v>
      </c>
      <c r="AD6252" s="224"/>
      <c r="AE6252" s="133"/>
    </row>
    <row r="6253" spans="1:31" x14ac:dyDescent="0.25">
      <c r="A6253" s="28" t="s">
        <v>16684</v>
      </c>
      <c r="B6253" s="1"/>
      <c r="F6253" s="224"/>
      <c r="G6253" s="224"/>
      <c r="H6253" s="224"/>
      <c r="L6253" s="224"/>
      <c r="M6253" s="224"/>
      <c r="X6253" s="3" t="s">
        <v>6264</v>
      </c>
      <c r="Y6253" s="4">
        <v>10575</v>
      </c>
      <c r="AD6253" s="224"/>
      <c r="AE6253" s="133"/>
    </row>
    <row r="6254" spans="1:31" x14ac:dyDescent="0.25">
      <c r="A6254" s="28" t="s">
        <v>16685</v>
      </c>
      <c r="B6254" s="1"/>
      <c r="F6254" s="224"/>
      <c r="G6254" s="224"/>
      <c r="H6254" s="224"/>
      <c r="L6254" s="224"/>
      <c r="M6254" s="224"/>
      <c r="X6254" s="3" t="s">
        <v>6265</v>
      </c>
      <c r="Y6254" s="4">
        <v>10575</v>
      </c>
      <c r="AD6254" s="224"/>
      <c r="AE6254" s="133"/>
    </row>
    <row r="6255" spans="1:31" x14ac:dyDescent="0.25">
      <c r="A6255" s="28" t="s">
        <v>16686</v>
      </c>
      <c r="B6255" s="1"/>
      <c r="F6255" s="224"/>
      <c r="G6255" s="224"/>
      <c r="H6255" s="224"/>
      <c r="L6255" s="224"/>
      <c r="M6255" s="224"/>
      <c r="X6255" s="3" t="s">
        <v>6266</v>
      </c>
      <c r="Y6255" s="4">
        <v>10574</v>
      </c>
      <c r="AD6255" s="224"/>
      <c r="AE6255" s="133"/>
    </row>
    <row r="6256" spans="1:31" x14ac:dyDescent="0.25">
      <c r="A6256" s="28" t="s">
        <v>16687</v>
      </c>
      <c r="B6256" s="1"/>
      <c r="F6256" s="224"/>
      <c r="G6256" s="224"/>
      <c r="H6256" s="224"/>
      <c r="L6256" s="224"/>
      <c r="M6256" s="224"/>
      <c r="X6256" s="3" t="s">
        <v>6267</v>
      </c>
      <c r="Y6256" s="4">
        <v>10576</v>
      </c>
      <c r="AD6256" s="224"/>
      <c r="AE6256" s="133"/>
    </row>
    <row r="6257" spans="1:31" x14ac:dyDescent="0.25">
      <c r="A6257" s="28" t="s">
        <v>16688</v>
      </c>
      <c r="B6257" s="1"/>
      <c r="F6257" s="224"/>
      <c r="G6257" s="224"/>
      <c r="H6257" s="224"/>
      <c r="L6257" s="224"/>
      <c r="M6257" s="224"/>
      <c r="X6257" s="3" t="s">
        <v>6268</v>
      </c>
      <c r="Y6257" s="4">
        <v>10584</v>
      </c>
      <c r="AD6257" s="224"/>
      <c r="AE6257" s="133"/>
    </row>
    <row r="6258" spans="1:31" x14ac:dyDescent="0.25">
      <c r="A6258" s="28" t="s">
        <v>16689</v>
      </c>
      <c r="B6258" s="1"/>
      <c r="F6258" s="224"/>
      <c r="G6258" s="224"/>
      <c r="H6258" s="224"/>
      <c r="L6258" s="224"/>
      <c r="M6258" s="224"/>
      <c r="X6258" s="3" t="s">
        <v>6269</v>
      </c>
      <c r="Y6258" s="4">
        <v>10584</v>
      </c>
      <c r="AD6258" s="224"/>
      <c r="AE6258" s="133"/>
    </row>
    <row r="6259" spans="1:31" x14ac:dyDescent="0.25">
      <c r="A6259" s="28" t="s">
        <v>16690</v>
      </c>
      <c r="B6259" s="1"/>
      <c r="F6259" s="224"/>
      <c r="G6259" s="224"/>
      <c r="H6259" s="224"/>
      <c r="L6259" s="224"/>
      <c r="M6259" s="224"/>
      <c r="X6259" s="3" t="s">
        <v>6270</v>
      </c>
      <c r="Y6259" s="4">
        <v>10584</v>
      </c>
      <c r="AD6259" s="224"/>
      <c r="AE6259" s="133"/>
    </row>
    <row r="6260" spans="1:31" x14ac:dyDescent="0.25">
      <c r="A6260" s="28" t="s">
        <v>16691</v>
      </c>
      <c r="B6260" s="1"/>
      <c r="F6260" s="224"/>
      <c r="G6260" s="224"/>
      <c r="H6260" s="224"/>
      <c r="L6260" s="224"/>
      <c r="M6260" s="224"/>
      <c r="X6260" s="3" t="s">
        <v>6271</v>
      </c>
      <c r="Y6260" s="4">
        <v>10581</v>
      </c>
      <c r="AD6260" s="224"/>
      <c r="AE6260" s="133"/>
    </row>
    <row r="6261" spans="1:31" x14ac:dyDescent="0.25">
      <c r="A6261" s="28" t="s">
        <v>16692</v>
      </c>
      <c r="B6261" s="1"/>
      <c r="F6261" s="224"/>
      <c r="G6261" s="224"/>
      <c r="H6261" s="224"/>
      <c r="L6261" s="224"/>
      <c r="M6261" s="224"/>
      <c r="X6261" s="3" t="s">
        <v>6272</v>
      </c>
      <c r="Y6261" s="4">
        <v>10581</v>
      </c>
      <c r="AD6261" s="224"/>
      <c r="AE6261" s="133"/>
    </row>
    <row r="6262" spans="1:31" x14ac:dyDescent="0.25">
      <c r="A6262" s="28" t="s">
        <v>16693</v>
      </c>
      <c r="B6262" s="1"/>
      <c r="F6262" s="224"/>
      <c r="G6262" s="224"/>
      <c r="H6262" s="224"/>
      <c r="L6262" s="224"/>
      <c r="M6262" s="224"/>
      <c r="X6262" s="3" t="s">
        <v>6273</v>
      </c>
      <c r="Y6262" s="4">
        <v>10581</v>
      </c>
      <c r="AD6262" s="224"/>
      <c r="AE6262" s="133"/>
    </row>
    <row r="6263" spans="1:31" x14ac:dyDescent="0.25">
      <c r="A6263" s="28" t="s">
        <v>16694</v>
      </c>
      <c r="B6263" s="1"/>
      <c r="F6263" s="224"/>
      <c r="G6263" s="224"/>
      <c r="H6263" s="224"/>
      <c r="L6263" s="224"/>
      <c r="M6263" s="224"/>
      <c r="X6263" s="3" t="s">
        <v>6274</v>
      </c>
      <c r="Y6263" s="4">
        <v>10588</v>
      </c>
      <c r="AD6263" s="224"/>
      <c r="AE6263" s="133"/>
    </row>
    <row r="6264" spans="1:31" x14ac:dyDescent="0.25">
      <c r="A6264" s="28" t="s">
        <v>16695</v>
      </c>
      <c r="B6264" s="1"/>
      <c r="F6264" s="224"/>
      <c r="G6264" s="224"/>
      <c r="H6264" s="224"/>
      <c r="L6264" s="224"/>
      <c r="M6264" s="224"/>
      <c r="X6264" s="3" t="s">
        <v>6275</v>
      </c>
      <c r="Y6264" s="4">
        <v>10583</v>
      </c>
      <c r="AD6264" s="224"/>
      <c r="AE6264" s="133"/>
    </row>
    <row r="6265" spans="1:31" x14ac:dyDescent="0.25">
      <c r="A6265" s="28" t="s">
        <v>16696</v>
      </c>
      <c r="B6265" s="1"/>
      <c r="F6265" s="224"/>
      <c r="G6265" s="224"/>
      <c r="H6265" s="224"/>
      <c r="L6265" s="224"/>
      <c r="M6265" s="224"/>
      <c r="X6265" s="3" t="s">
        <v>6276</v>
      </c>
      <c r="Y6265" s="4">
        <v>10588</v>
      </c>
      <c r="AD6265" s="224"/>
      <c r="AE6265" s="133"/>
    </row>
    <row r="6266" spans="1:31" x14ac:dyDescent="0.25">
      <c r="A6266" s="28" t="s">
        <v>16697</v>
      </c>
      <c r="B6266" s="1"/>
      <c r="F6266" s="224"/>
      <c r="G6266" s="224"/>
      <c r="H6266" s="224"/>
      <c r="L6266" s="224"/>
      <c r="M6266" s="224"/>
      <c r="X6266" s="3" t="s">
        <v>6277</v>
      </c>
      <c r="Y6266" s="4">
        <v>10588</v>
      </c>
      <c r="AD6266" s="224"/>
      <c r="AE6266" s="133"/>
    </row>
    <row r="6267" spans="1:31" x14ac:dyDescent="0.25">
      <c r="A6267" s="28" t="s">
        <v>16698</v>
      </c>
      <c r="B6267" s="1"/>
      <c r="F6267" s="224"/>
      <c r="G6267" s="224"/>
      <c r="H6267" s="224"/>
      <c r="L6267" s="224"/>
      <c r="M6267" s="224"/>
      <c r="X6267" s="3" t="s">
        <v>6278</v>
      </c>
      <c r="Y6267" s="4">
        <v>10583</v>
      </c>
      <c r="AD6267" s="224"/>
      <c r="AE6267" s="133"/>
    </row>
    <row r="6268" spans="1:31" x14ac:dyDescent="0.25">
      <c r="A6268" s="28" t="s">
        <v>16699</v>
      </c>
      <c r="B6268" s="1"/>
      <c r="F6268" s="224"/>
      <c r="G6268" s="224"/>
      <c r="H6268" s="224"/>
      <c r="L6268" s="224"/>
      <c r="M6268" s="224"/>
      <c r="X6268" s="3" t="s">
        <v>6279</v>
      </c>
      <c r="Y6268" s="4">
        <v>10583</v>
      </c>
      <c r="AD6268" s="224"/>
      <c r="AE6268" s="133"/>
    </row>
    <row r="6269" spans="1:31" x14ac:dyDescent="0.25">
      <c r="A6269" s="28" t="s">
        <v>16700</v>
      </c>
      <c r="B6269" s="1"/>
      <c r="F6269" s="224"/>
      <c r="G6269" s="224"/>
      <c r="H6269" s="224"/>
      <c r="L6269" s="224"/>
      <c r="M6269" s="224"/>
      <c r="X6269" s="3" t="s">
        <v>6280</v>
      </c>
      <c r="Y6269" s="4">
        <v>10586</v>
      </c>
      <c r="AD6269" s="224"/>
      <c r="AE6269" s="133"/>
    </row>
    <row r="6270" spans="1:31" x14ac:dyDescent="0.25">
      <c r="A6270" s="28" t="s">
        <v>16701</v>
      </c>
      <c r="B6270" s="1"/>
      <c r="F6270" s="224"/>
      <c r="G6270" s="224"/>
      <c r="H6270" s="224"/>
      <c r="L6270" s="224"/>
      <c r="M6270" s="224"/>
      <c r="X6270" s="3" t="s">
        <v>6281</v>
      </c>
      <c r="Y6270" s="4">
        <v>10580</v>
      </c>
      <c r="AD6270" s="224"/>
      <c r="AE6270" s="133"/>
    </row>
    <row r="6271" spans="1:31" x14ac:dyDescent="0.25">
      <c r="A6271" s="28" t="s">
        <v>16702</v>
      </c>
      <c r="B6271" s="1"/>
      <c r="F6271" s="224"/>
      <c r="G6271" s="224"/>
      <c r="H6271" s="224"/>
      <c r="L6271" s="224"/>
      <c r="M6271" s="224"/>
      <c r="X6271" s="3" t="s">
        <v>6282</v>
      </c>
      <c r="Y6271" s="4">
        <v>10580</v>
      </c>
      <c r="AD6271" s="224"/>
      <c r="AE6271" s="133"/>
    </row>
    <row r="6272" spans="1:31" x14ac:dyDescent="0.25">
      <c r="A6272" s="28" t="s">
        <v>16703</v>
      </c>
      <c r="B6272" s="1"/>
      <c r="F6272" s="224"/>
      <c r="G6272" s="224"/>
      <c r="H6272" s="224"/>
      <c r="L6272" s="224"/>
      <c r="M6272" s="224"/>
      <c r="X6272" s="3" t="s">
        <v>6283</v>
      </c>
      <c r="Y6272" s="4">
        <v>10580</v>
      </c>
      <c r="AD6272" s="224"/>
      <c r="AE6272" s="133"/>
    </row>
    <row r="6273" spans="1:31" x14ac:dyDescent="0.25">
      <c r="A6273" s="28" t="s">
        <v>16704</v>
      </c>
      <c r="B6273" s="1"/>
      <c r="F6273" s="224"/>
      <c r="G6273" s="224"/>
      <c r="H6273" s="224"/>
      <c r="L6273" s="224"/>
      <c r="M6273" s="224"/>
      <c r="X6273" s="3" t="s">
        <v>6284</v>
      </c>
      <c r="Y6273" s="4">
        <v>10580</v>
      </c>
      <c r="AD6273" s="224"/>
      <c r="AE6273" s="133"/>
    </row>
    <row r="6274" spans="1:31" x14ac:dyDescent="0.25">
      <c r="A6274" s="28" t="s">
        <v>16705</v>
      </c>
      <c r="B6274" s="1"/>
      <c r="F6274" s="224"/>
      <c r="G6274" s="224"/>
      <c r="H6274" s="224"/>
      <c r="L6274" s="224"/>
      <c r="M6274" s="224"/>
      <c r="X6274" s="3" t="s">
        <v>6285</v>
      </c>
      <c r="Y6274" s="4">
        <v>10604</v>
      </c>
      <c r="AD6274" s="224"/>
      <c r="AE6274" s="133"/>
    </row>
    <row r="6275" spans="1:31" x14ac:dyDescent="0.25">
      <c r="A6275" s="28" t="s">
        <v>16706</v>
      </c>
      <c r="B6275" s="1"/>
      <c r="F6275" s="224"/>
      <c r="G6275" s="224"/>
      <c r="H6275" s="224"/>
      <c r="L6275" s="224"/>
      <c r="M6275" s="224"/>
      <c r="X6275" s="3" t="s">
        <v>6286</v>
      </c>
      <c r="Y6275" s="4">
        <v>10604</v>
      </c>
      <c r="AD6275" s="224"/>
      <c r="AE6275" s="133"/>
    </row>
    <row r="6276" spans="1:31" x14ac:dyDescent="0.25">
      <c r="A6276" s="28" t="s">
        <v>16707</v>
      </c>
      <c r="B6276" s="1"/>
      <c r="F6276" s="224"/>
      <c r="G6276" s="224"/>
      <c r="H6276" s="224"/>
      <c r="L6276" s="224"/>
      <c r="M6276" s="224"/>
      <c r="X6276" s="3" t="s">
        <v>6287</v>
      </c>
      <c r="Y6276" s="4">
        <v>10607</v>
      </c>
      <c r="AD6276" s="224"/>
      <c r="AE6276" s="133"/>
    </row>
    <row r="6277" spans="1:31" x14ac:dyDescent="0.25">
      <c r="A6277" s="28" t="s">
        <v>16708</v>
      </c>
      <c r="B6277" s="1"/>
      <c r="F6277" s="224"/>
      <c r="G6277" s="224"/>
      <c r="H6277" s="224"/>
      <c r="L6277" s="224"/>
      <c r="M6277" s="224"/>
      <c r="X6277" s="3" t="s">
        <v>6288</v>
      </c>
      <c r="Y6277" s="4">
        <v>10616</v>
      </c>
      <c r="AD6277" s="224"/>
      <c r="AE6277" s="133"/>
    </row>
    <row r="6278" spans="1:31" x14ac:dyDescent="0.25">
      <c r="A6278" s="28" t="s">
        <v>16709</v>
      </c>
      <c r="B6278" s="1"/>
      <c r="F6278" s="224"/>
      <c r="G6278" s="224"/>
      <c r="H6278" s="224"/>
      <c r="L6278" s="224"/>
      <c r="M6278" s="224"/>
      <c r="X6278" s="3" t="s">
        <v>6289</v>
      </c>
      <c r="Y6278" s="4">
        <v>10617</v>
      </c>
      <c r="AD6278" s="224"/>
      <c r="AE6278" s="133"/>
    </row>
    <row r="6279" spans="1:31" x14ac:dyDescent="0.25">
      <c r="A6279" s="28" t="s">
        <v>16710</v>
      </c>
      <c r="B6279" s="1"/>
      <c r="F6279" s="224"/>
      <c r="G6279" s="224"/>
      <c r="H6279" s="224"/>
      <c r="L6279" s="224"/>
      <c r="M6279" s="224"/>
      <c r="X6279" s="3" t="s">
        <v>6290</v>
      </c>
      <c r="Y6279" s="4">
        <v>10616</v>
      </c>
      <c r="AD6279" s="224"/>
      <c r="AE6279" s="133"/>
    </row>
    <row r="6280" spans="1:31" x14ac:dyDescent="0.25">
      <c r="A6280" s="28" t="s">
        <v>16711</v>
      </c>
      <c r="B6280" s="1"/>
      <c r="F6280" s="224"/>
      <c r="G6280" s="224"/>
      <c r="H6280" s="224"/>
      <c r="L6280" s="224"/>
      <c r="M6280" s="224"/>
      <c r="X6280" s="3" t="s">
        <v>6291</v>
      </c>
      <c r="Y6280" s="4">
        <v>10616</v>
      </c>
      <c r="AD6280" s="224"/>
      <c r="AE6280" s="133"/>
    </row>
    <row r="6281" spans="1:31" x14ac:dyDescent="0.25">
      <c r="A6281" s="28" t="s">
        <v>16712</v>
      </c>
      <c r="B6281" s="1"/>
      <c r="F6281" s="224"/>
      <c r="G6281" s="224"/>
      <c r="H6281" s="224"/>
      <c r="L6281" s="224"/>
      <c r="M6281" s="224"/>
      <c r="X6281" s="3" t="s">
        <v>6292</v>
      </c>
      <c r="Y6281" s="4">
        <v>10638</v>
      </c>
      <c r="AD6281" s="224"/>
      <c r="AE6281" s="133"/>
    </row>
    <row r="6282" spans="1:31" x14ac:dyDescent="0.25">
      <c r="A6282" s="28" t="s">
        <v>16713</v>
      </c>
      <c r="B6282" s="1"/>
      <c r="F6282" s="224"/>
      <c r="G6282" s="224"/>
      <c r="H6282" s="224"/>
      <c r="L6282" s="224"/>
      <c r="M6282" s="224"/>
      <c r="X6282" s="3" t="s">
        <v>6293</v>
      </c>
      <c r="Y6282" s="4">
        <v>10638</v>
      </c>
      <c r="AD6282" s="224"/>
      <c r="AE6282" s="133"/>
    </row>
    <row r="6283" spans="1:31" x14ac:dyDescent="0.25">
      <c r="A6283" s="28" t="s">
        <v>16714</v>
      </c>
      <c r="B6283" s="1"/>
      <c r="F6283" s="224"/>
      <c r="G6283" s="224"/>
      <c r="H6283" s="224"/>
      <c r="L6283" s="224"/>
      <c r="M6283" s="224"/>
      <c r="X6283" s="3" t="s">
        <v>6294</v>
      </c>
      <c r="Y6283" s="4">
        <v>10706</v>
      </c>
      <c r="AD6283" s="224"/>
      <c r="AE6283" s="133"/>
    </row>
    <row r="6284" spans="1:31" x14ac:dyDescent="0.25">
      <c r="A6284" s="28" t="s">
        <v>16715</v>
      </c>
      <c r="B6284" s="1"/>
      <c r="F6284" s="224"/>
      <c r="G6284" s="224"/>
      <c r="H6284" s="224"/>
      <c r="L6284" s="224"/>
      <c r="M6284" s="224"/>
      <c r="X6284" s="3" t="s">
        <v>6295</v>
      </c>
      <c r="Y6284" s="4">
        <v>10665</v>
      </c>
      <c r="AD6284" s="224"/>
      <c r="AE6284" s="133"/>
    </row>
    <row r="6285" spans="1:31" x14ac:dyDescent="0.25">
      <c r="A6285" s="28" t="s">
        <v>16716</v>
      </c>
      <c r="B6285" s="1"/>
      <c r="F6285" s="224"/>
      <c r="G6285" s="224"/>
      <c r="H6285" s="224"/>
      <c r="L6285" s="224"/>
      <c r="M6285" s="224"/>
      <c r="X6285" s="3" t="s">
        <v>6296</v>
      </c>
      <c r="Y6285" s="4">
        <v>10685</v>
      </c>
      <c r="AD6285" s="224"/>
      <c r="AE6285" s="133"/>
    </row>
    <row r="6286" spans="1:31" x14ac:dyDescent="0.25">
      <c r="A6286" s="28" t="s">
        <v>16717</v>
      </c>
      <c r="B6286" s="1"/>
      <c r="F6286" s="224"/>
      <c r="G6286" s="224"/>
      <c r="H6286" s="224"/>
      <c r="L6286" s="224"/>
      <c r="M6286" s="224"/>
      <c r="X6286" s="3" t="s">
        <v>6297</v>
      </c>
      <c r="Y6286" s="4">
        <v>10686</v>
      </c>
      <c r="AD6286" s="224"/>
      <c r="AE6286" s="133"/>
    </row>
    <row r="6287" spans="1:31" x14ac:dyDescent="0.25">
      <c r="A6287" s="28" t="s">
        <v>16718</v>
      </c>
      <c r="B6287" s="1"/>
      <c r="F6287" s="224"/>
      <c r="G6287" s="224"/>
      <c r="H6287" s="224"/>
      <c r="L6287" s="224"/>
      <c r="M6287" s="224"/>
      <c r="X6287" s="3" t="s">
        <v>6298</v>
      </c>
      <c r="Y6287" s="4">
        <v>10686</v>
      </c>
      <c r="AD6287" s="224"/>
      <c r="AE6287" s="133"/>
    </row>
    <row r="6288" spans="1:31" x14ac:dyDescent="0.25">
      <c r="A6288" s="28" t="s">
        <v>16719</v>
      </c>
      <c r="B6288" s="1"/>
      <c r="F6288" s="224"/>
      <c r="G6288" s="224"/>
      <c r="H6288" s="224"/>
      <c r="L6288" s="224"/>
      <c r="M6288" s="224"/>
      <c r="X6288" s="3" t="s">
        <v>6299</v>
      </c>
      <c r="Y6288" s="4">
        <v>10673</v>
      </c>
      <c r="AD6288" s="224"/>
      <c r="AE6288" s="133"/>
    </row>
    <row r="6289" spans="1:31" x14ac:dyDescent="0.25">
      <c r="A6289" s="28" t="s">
        <v>16720</v>
      </c>
      <c r="B6289" s="1"/>
      <c r="F6289" s="224"/>
      <c r="G6289" s="224"/>
      <c r="H6289" s="224"/>
      <c r="L6289" s="224"/>
      <c r="M6289" s="224"/>
      <c r="X6289" s="3" t="s">
        <v>6300</v>
      </c>
      <c r="Y6289" s="4">
        <v>10673</v>
      </c>
      <c r="AD6289" s="224"/>
      <c r="AE6289" s="133"/>
    </row>
    <row r="6290" spans="1:31" x14ac:dyDescent="0.25">
      <c r="A6290" s="28" t="s">
        <v>16721</v>
      </c>
      <c r="B6290" s="1"/>
      <c r="F6290" s="224"/>
      <c r="G6290" s="224"/>
      <c r="H6290" s="224"/>
      <c r="L6290" s="224"/>
      <c r="M6290" s="224"/>
      <c r="X6290" s="3" t="s">
        <v>6301</v>
      </c>
      <c r="Y6290" s="4">
        <v>10720</v>
      </c>
      <c r="AD6290" s="224"/>
      <c r="AE6290" s="133"/>
    </row>
    <row r="6291" spans="1:31" x14ac:dyDescent="0.25">
      <c r="A6291" s="28" t="s">
        <v>16722</v>
      </c>
      <c r="B6291" s="1"/>
      <c r="F6291" s="224"/>
      <c r="G6291" s="224"/>
      <c r="H6291" s="224"/>
      <c r="L6291" s="224"/>
      <c r="M6291" s="224"/>
      <c r="X6291" s="3" t="s">
        <v>6302</v>
      </c>
      <c r="Y6291" s="4">
        <v>10735</v>
      </c>
      <c r="AD6291" s="224"/>
      <c r="AE6291" s="133"/>
    </row>
    <row r="6292" spans="1:31" x14ac:dyDescent="0.25">
      <c r="A6292" s="28" t="s">
        <v>16723</v>
      </c>
      <c r="B6292" s="1"/>
      <c r="F6292" s="224"/>
      <c r="G6292" s="224"/>
      <c r="H6292" s="224"/>
      <c r="L6292" s="224"/>
      <c r="M6292" s="224"/>
      <c r="X6292" s="3" t="s">
        <v>6303</v>
      </c>
      <c r="Y6292" s="4">
        <v>10706</v>
      </c>
      <c r="AD6292" s="224"/>
      <c r="AE6292" s="133"/>
    </row>
    <row r="6293" spans="1:31" x14ac:dyDescent="0.25">
      <c r="A6293" s="28" t="s">
        <v>16724</v>
      </c>
      <c r="B6293" s="1"/>
      <c r="F6293" s="224"/>
      <c r="G6293" s="224"/>
      <c r="H6293" s="224"/>
      <c r="L6293" s="224"/>
      <c r="M6293" s="224"/>
      <c r="X6293" s="3" t="s">
        <v>6304</v>
      </c>
      <c r="Y6293" s="4">
        <v>10771</v>
      </c>
      <c r="AD6293" s="224"/>
      <c r="AE6293" s="133"/>
    </row>
    <row r="6294" spans="1:31" x14ac:dyDescent="0.25">
      <c r="A6294" s="28" t="s">
        <v>16725</v>
      </c>
      <c r="B6294" s="1"/>
      <c r="F6294" s="224"/>
      <c r="G6294" s="224"/>
      <c r="H6294" s="224"/>
      <c r="L6294" s="224"/>
      <c r="M6294" s="224"/>
      <c r="X6294" s="3" t="s">
        <v>6305</v>
      </c>
      <c r="Y6294" s="4">
        <v>10771</v>
      </c>
      <c r="AD6294" s="224"/>
      <c r="AE6294" s="133"/>
    </row>
    <row r="6295" spans="1:31" x14ac:dyDescent="0.25">
      <c r="A6295" s="28" t="s">
        <v>16726</v>
      </c>
      <c r="B6295" s="1"/>
      <c r="F6295" s="224"/>
      <c r="G6295" s="224"/>
      <c r="H6295" s="224"/>
      <c r="L6295" s="224"/>
      <c r="M6295" s="224"/>
      <c r="X6295" s="3" t="s">
        <v>6306</v>
      </c>
      <c r="Y6295" s="4">
        <v>10771</v>
      </c>
      <c r="AD6295" s="224"/>
      <c r="AE6295" s="133"/>
    </row>
    <row r="6296" spans="1:31" x14ac:dyDescent="0.25">
      <c r="A6296" s="28" t="s">
        <v>16727</v>
      </c>
      <c r="B6296" s="1"/>
      <c r="F6296" s="224"/>
      <c r="G6296" s="224"/>
      <c r="H6296" s="224"/>
      <c r="L6296" s="224"/>
      <c r="M6296" s="224"/>
      <c r="X6296" s="3" t="s">
        <v>6307</v>
      </c>
      <c r="Y6296" s="4">
        <v>10781</v>
      </c>
      <c r="AD6296" s="224"/>
      <c r="AE6296" s="133"/>
    </row>
    <row r="6297" spans="1:31" x14ac:dyDescent="0.25">
      <c r="A6297" s="28" t="s">
        <v>16728</v>
      </c>
      <c r="B6297" s="1"/>
      <c r="F6297" s="224"/>
      <c r="G6297" s="224"/>
      <c r="H6297" s="224"/>
      <c r="L6297" s="224"/>
      <c r="M6297" s="224"/>
      <c r="X6297" s="3" t="s">
        <v>6308</v>
      </c>
      <c r="Y6297" s="4">
        <v>10801</v>
      </c>
      <c r="AD6297" s="224"/>
      <c r="AE6297" s="133"/>
    </row>
    <row r="6298" spans="1:31" x14ac:dyDescent="0.25">
      <c r="A6298" s="28" t="s">
        <v>16729</v>
      </c>
      <c r="B6298" s="1"/>
      <c r="F6298" s="224"/>
      <c r="G6298" s="224"/>
      <c r="H6298" s="224"/>
      <c r="L6298" s="224"/>
      <c r="M6298" s="224"/>
      <c r="X6298" s="3" t="s">
        <v>6309</v>
      </c>
      <c r="Y6298" s="4">
        <v>10768</v>
      </c>
      <c r="AD6298" s="224"/>
      <c r="AE6298" s="133"/>
    </row>
    <row r="6299" spans="1:31" x14ac:dyDescent="0.25">
      <c r="A6299" s="28" t="s">
        <v>16730</v>
      </c>
      <c r="B6299" s="1"/>
      <c r="F6299" s="224"/>
      <c r="G6299" s="224"/>
      <c r="H6299" s="224"/>
      <c r="L6299" s="224"/>
      <c r="M6299" s="224"/>
      <c r="X6299" s="3" t="s">
        <v>6310</v>
      </c>
      <c r="Y6299" s="4">
        <v>10761</v>
      </c>
      <c r="AD6299" s="224"/>
      <c r="AE6299" s="133"/>
    </row>
    <row r="6300" spans="1:31" x14ac:dyDescent="0.25">
      <c r="A6300" s="28" t="s">
        <v>16731</v>
      </c>
      <c r="B6300" s="1"/>
      <c r="F6300" s="224"/>
      <c r="G6300" s="224"/>
      <c r="H6300" s="224"/>
      <c r="L6300" s="224"/>
      <c r="M6300" s="224"/>
      <c r="X6300" s="3" t="s">
        <v>6311</v>
      </c>
      <c r="Y6300" s="4">
        <v>10740</v>
      </c>
      <c r="AD6300" s="224"/>
      <c r="AE6300" s="133"/>
    </row>
    <row r="6301" spans="1:31" x14ac:dyDescent="0.25">
      <c r="A6301" s="28" t="s">
        <v>16732</v>
      </c>
      <c r="B6301" s="1"/>
      <c r="F6301" s="224"/>
      <c r="G6301" s="224"/>
      <c r="H6301" s="224"/>
      <c r="L6301" s="224"/>
      <c r="M6301" s="224"/>
      <c r="X6301" s="3" t="s">
        <v>6312</v>
      </c>
      <c r="Y6301" s="4">
        <v>10740</v>
      </c>
      <c r="AD6301" s="224"/>
      <c r="AE6301" s="133"/>
    </row>
    <row r="6302" spans="1:31" x14ac:dyDescent="0.25">
      <c r="A6302" s="28" t="s">
        <v>16733</v>
      </c>
      <c r="B6302" s="1"/>
      <c r="F6302" s="224"/>
      <c r="G6302" s="224"/>
      <c r="H6302" s="224"/>
      <c r="L6302" s="224"/>
      <c r="M6302" s="224"/>
      <c r="X6302" s="3" t="s">
        <v>6313</v>
      </c>
      <c r="Y6302" s="4">
        <v>10730</v>
      </c>
      <c r="AD6302" s="224"/>
      <c r="AE6302" s="133"/>
    </row>
    <row r="6303" spans="1:31" x14ac:dyDescent="0.25">
      <c r="A6303" s="28" t="s">
        <v>16734</v>
      </c>
      <c r="B6303" s="1"/>
      <c r="F6303" s="224"/>
      <c r="G6303" s="224"/>
      <c r="H6303" s="224"/>
      <c r="L6303" s="224"/>
      <c r="M6303" s="224"/>
      <c r="X6303" s="3" t="s">
        <v>6314</v>
      </c>
      <c r="Y6303" s="4">
        <v>10730</v>
      </c>
      <c r="AD6303" s="224"/>
      <c r="AE6303" s="133"/>
    </row>
    <row r="6304" spans="1:31" x14ac:dyDescent="0.25">
      <c r="A6304" s="28" t="s">
        <v>16735</v>
      </c>
      <c r="B6304" s="1"/>
      <c r="F6304" s="224"/>
      <c r="G6304" s="224"/>
      <c r="H6304" s="224"/>
      <c r="L6304" s="224"/>
      <c r="M6304" s="224"/>
      <c r="X6304" s="3" t="s">
        <v>6315</v>
      </c>
      <c r="Y6304" s="4">
        <v>10720</v>
      </c>
      <c r="AD6304" s="224"/>
      <c r="AE6304" s="133"/>
    </row>
    <row r="6305" spans="1:31" x14ac:dyDescent="0.25">
      <c r="A6305" s="28" t="s">
        <v>16736</v>
      </c>
      <c r="B6305" s="1"/>
      <c r="F6305" s="224"/>
      <c r="G6305" s="224"/>
      <c r="H6305" s="224"/>
      <c r="L6305" s="224"/>
      <c r="M6305" s="224"/>
      <c r="X6305" s="3" t="s">
        <v>6316</v>
      </c>
      <c r="Y6305" s="4">
        <v>10710</v>
      </c>
      <c r="AD6305" s="224"/>
      <c r="AE6305" s="133"/>
    </row>
    <row r="6306" spans="1:31" x14ac:dyDescent="0.25">
      <c r="A6306" s="28" t="s">
        <v>16737</v>
      </c>
      <c r="B6306" s="1"/>
      <c r="F6306" s="224"/>
      <c r="G6306" s="224"/>
      <c r="H6306" s="224"/>
      <c r="L6306" s="224"/>
      <c r="M6306" s="224"/>
      <c r="X6306" s="3" t="s">
        <v>6317</v>
      </c>
      <c r="Y6306" s="4">
        <v>10661</v>
      </c>
      <c r="AD6306" s="224"/>
      <c r="AE6306" s="133"/>
    </row>
    <row r="6307" spans="1:31" x14ac:dyDescent="0.25">
      <c r="A6307" s="28" t="s">
        <v>16738</v>
      </c>
      <c r="B6307" s="1"/>
      <c r="F6307" s="224"/>
      <c r="G6307" s="224"/>
      <c r="H6307" s="224"/>
      <c r="L6307" s="224"/>
      <c r="M6307" s="224"/>
      <c r="X6307" s="3" t="s">
        <v>6318</v>
      </c>
      <c r="Y6307" s="4">
        <v>10651</v>
      </c>
      <c r="AD6307" s="224"/>
      <c r="AE6307" s="133"/>
    </row>
    <row r="6308" spans="1:31" x14ac:dyDescent="0.25">
      <c r="A6308" s="28" t="s">
        <v>16739</v>
      </c>
      <c r="B6308" s="1"/>
      <c r="F6308" s="224"/>
      <c r="G6308" s="224"/>
      <c r="H6308" s="224"/>
      <c r="L6308" s="224"/>
      <c r="M6308" s="224"/>
      <c r="X6308" s="3" t="s">
        <v>6319</v>
      </c>
      <c r="Y6308" s="4">
        <v>10651</v>
      </c>
      <c r="AD6308" s="224"/>
      <c r="AE6308" s="133"/>
    </row>
    <row r="6309" spans="1:31" x14ac:dyDescent="0.25">
      <c r="A6309" s="28" t="s">
        <v>16740</v>
      </c>
      <c r="B6309" s="1"/>
      <c r="F6309" s="224"/>
      <c r="G6309" s="224"/>
      <c r="H6309" s="224"/>
      <c r="L6309" s="224"/>
      <c r="M6309" s="224"/>
      <c r="X6309" s="3" t="s">
        <v>6320</v>
      </c>
      <c r="Y6309" s="4">
        <v>10641</v>
      </c>
      <c r="AD6309" s="224"/>
      <c r="AE6309" s="133"/>
    </row>
    <row r="6310" spans="1:31" x14ac:dyDescent="0.25">
      <c r="A6310" s="28" t="s">
        <v>16741</v>
      </c>
      <c r="B6310" s="1"/>
      <c r="F6310" s="224"/>
      <c r="G6310" s="224"/>
      <c r="H6310" s="224"/>
      <c r="L6310" s="224"/>
      <c r="M6310" s="224"/>
      <c r="X6310" s="3" t="s">
        <v>6321</v>
      </c>
      <c r="Y6310" s="4">
        <v>10641</v>
      </c>
      <c r="AD6310" s="224"/>
      <c r="AE6310" s="133"/>
    </row>
    <row r="6311" spans="1:31" x14ac:dyDescent="0.25">
      <c r="A6311" s="28" t="s">
        <v>16742</v>
      </c>
      <c r="B6311" s="1"/>
      <c r="F6311" s="224"/>
      <c r="G6311" s="224"/>
      <c r="H6311" s="224"/>
      <c r="L6311" s="224"/>
      <c r="M6311" s="224"/>
      <c r="X6311" s="3" t="s">
        <v>6322</v>
      </c>
      <c r="Y6311" s="4">
        <v>10600</v>
      </c>
      <c r="AD6311" s="224"/>
      <c r="AE6311" s="133"/>
    </row>
    <row r="6312" spans="1:31" x14ac:dyDescent="0.25">
      <c r="A6312" s="28" t="s">
        <v>16743</v>
      </c>
      <c r="B6312" s="1"/>
      <c r="F6312" s="224"/>
      <c r="G6312" s="224"/>
      <c r="H6312" s="224"/>
      <c r="L6312" s="224"/>
      <c r="M6312" s="224"/>
      <c r="X6312" s="3" t="s">
        <v>6323</v>
      </c>
      <c r="Y6312" s="4">
        <v>10581</v>
      </c>
      <c r="AD6312" s="224"/>
      <c r="AE6312" s="133"/>
    </row>
    <row r="6313" spans="1:31" x14ac:dyDescent="0.25">
      <c r="A6313" s="28" t="s">
        <v>16744</v>
      </c>
      <c r="B6313" s="1"/>
      <c r="F6313" s="224"/>
      <c r="G6313" s="224"/>
      <c r="H6313" s="224"/>
      <c r="L6313" s="224"/>
      <c r="M6313" s="224"/>
      <c r="X6313" s="3" t="s">
        <v>6324</v>
      </c>
      <c r="Y6313" s="4">
        <v>10581</v>
      </c>
      <c r="AD6313" s="224"/>
      <c r="AE6313" s="133"/>
    </row>
    <row r="6314" spans="1:31" x14ac:dyDescent="0.25">
      <c r="A6314" s="28" t="s">
        <v>16745</v>
      </c>
      <c r="B6314" s="1"/>
      <c r="F6314" s="224"/>
      <c r="G6314" s="224"/>
      <c r="H6314" s="224"/>
      <c r="L6314" s="224"/>
      <c r="M6314" s="224"/>
      <c r="X6314" s="3" t="s">
        <v>6325</v>
      </c>
      <c r="Y6314" s="4">
        <v>10551</v>
      </c>
      <c r="AD6314" s="224"/>
      <c r="AE6314" s="133"/>
    </row>
    <row r="6315" spans="1:31" x14ac:dyDescent="0.25">
      <c r="A6315" s="28" t="s">
        <v>16746</v>
      </c>
      <c r="B6315" s="1"/>
      <c r="F6315" s="224"/>
      <c r="G6315" s="224"/>
      <c r="H6315" s="224"/>
      <c r="L6315" s="224"/>
      <c r="M6315" s="224"/>
      <c r="X6315" s="3" t="s">
        <v>6326</v>
      </c>
      <c r="Y6315" s="4">
        <v>10551</v>
      </c>
      <c r="AD6315" s="224"/>
      <c r="AE6315" s="133"/>
    </row>
    <row r="6316" spans="1:31" x14ac:dyDescent="0.25">
      <c r="A6316" s="28" t="s">
        <v>16747</v>
      </c>
      <c r="B6316" s="1"/>
      <c r="F6316" s="224"/>
      <c r="G6316" s="224"/>
      <c r="H6316" s="224"/>
      <c r="L6316" s="224"/>
      <c r="M6316" s="224"/>
      <c r="X6316" s="3" t="s">
        <v>6327</v>
      </c>
      <c r="Y6316" s="4">
        <v>10531</v>
      </c>
      <c r="AD6316" s="224"/>
      <c r="AE6316" s="133"/>
    </row>
    <row r="6317" spans="1:31" x14ac:dyDescent="0.25">
      <c r="A6317" s="28" t="s">
        <v>16748</v>
      </c>
      <c r="B6317" s="1"/>
      <c r="F6317" s="224"/>
      <c r="G6317" s="224"/>
      <c r="H6317" s="224"/>
      <c r="L6317" s="224"/>
      <c r="M6317" s="224"/>
      <c r="X6317" s="3" t="s">
        <v>6328</v>
      </c>
      <c r="Y6317" s="4">
        <v>10531</v>
      </c>
      <c r="AD6317" s="224"/>
      <c r="AE6317" s="133"/>
    </row>
    <row r="6318" spans="1:31" x14ac:dyDescent="0.25">
      <c r="A6318" s="28" t="s">
        <v>16749</v>
      </c>
      <c r="B6318" s="1"/>
      <c r="F6318" s="224"/>
      <c r="G6318" s="224"/>
      <c r="H6318" s="224"/>
      <c r="L6318" s="224"/>
      <c r="M6318" s="224"/>
      <c r="X6318" s="3" t="s">
        <v>6329</v>
      </c>
      <c r="Y6318" s="4">
        <v>10550</v>
      </c>
      <c r="AD6318" s="224"/>
      <c r="AE6318" s="133"/>
    </row>
    <row r="6319" spans="1:31" x14ac:dyDescent="0.25">
      <c r="A6319" s="28" t="s">
        <v>16750</v>
      </c>
      <c r="B6319" s="1"/>
      <c r="F6319" s="224"/>
      <c r="G6319" s="224"/>
      <c r="H6319" s="224"/>
      <c r="L6319" s="224"/>
      <c r="M6319" s="224"/>
      <c r="X6319" s="3" t="s">
        <v>6330</v>
      </c>
      <c r="Y6319" s="4">
        <v>10660</v>
      </c>
      <c r="AD6319" s="224"/>
      <c r="AE6319" s="133"/>
    </row>
    <row r="6320" spans="1:31" x14ac:dyDescent="0.25">
      <c r="A6320" s="28" t="s">
        <v>16751</v>
      </c>
      <c r="B6320" s="1"/>
      <c r="F6320" s="224"/>
      <c r="G6320" s="224"/>
      <c r="H6320" s="224"/>
      <c r="L6320" s="224"/>
      <c r="M6320" s="224"/>
      <c r="X6320" s="3" t="s">
        <v>6331</v>
      </c>
      <c r="Y6320" s="4">
        <v>10665</v>
      </c>
      <c r="AD6320" s="224"/>
      <c r="AE6320" s="133"/>
    </row>
    <row r="6321" spans="1:31" x14ac:dyDescent="0.25">
      <c r="A6321" s="28" t="s">
        <v>16752</v>
      </c>
      <c r="B6321" s="1"/>
      <c r="F6321" s="224"/>
      <c r="G6321" s="224"/>
      <c r="H6321" s="224"/>
      <c r="L6321" s="224"/>
      <c r="M6321" s="224"/>
      <c r="X6321" s="3" t="s">
        <v>6332</v>
      </c>
      <c r="Y6321" s="4">
        <v>10700</v>
      </c>
      <c r="AD6321" s="224"/>
      <c r="AE6321" s="133"/>
    </row>
    <row r="6322" spans="1:31" x14ac:dyDescent="0.25">
      <c r="A6322" s="28" t="s">
        <v>16753</v>
      </c>
      <c r="B6322" s="1"/>
      <c r="F6322" s="224"/>
      <c r="G6322" s="224"/>
      <c r="H6322" s="224"/>
      <c r="L6322" s="224"/>
      <c r="M6322" s="224"/>
      <c r="X6322" s="3" t="s">
        <v>6333</v>
      </c>
      <c r="Y6322" s="4">
        <v>10700</v>
      </c>
      <c r="AD6322" s="224"/>
      <c r="AE6322" s="133"/>
    </row>
    <row r="6323" spans="1:31" x14ac:dyDescent="0.25">
      <c r="A6323" s="28" t="s">
        <v>16754</v>
      </c>
      <c r="B6323" s="1"/>
      <c r="F6323" s="224"/>
      <c r="G6323" s="224"/>
      <c r="H6323" s="224"/>
      <c r="L6323" s="224"/>
      <c r="M6323" s="224"/>
      <c r="X6323" s="3" t="s">
        <v>6334</v>
      </c>
      <c r="Y6323" s="4">
        <v>10700</v>
      </c>
      <c r="AD6323" s="224"/>
      <c r="AE6323" s="133"/>
    </row>
    <row r="6324" spans="1:31" x14ac:dyDescent="0.25">
      <c r="A6324" s="28" t="s">
        <v>16755</v>
      </c>
      <c r="B6324" s="1"/>
      <c r="F6324" s="224"/>
      <c r="G6324" s="224"/>
      <c r="H6324" s="224"/>
      <c r="L6324" s="224"/>
      <c r="M6324" s="224"/>
      <c r="X6324" s="3" t="s">
        <v>6335</v>
      </c>
      <c r="Y6324" s="4">
        <v>10700</v>
      </c>
      <c r="AD6324" s="224"/>
      <c r="AE6324" s="133"/>
    </row>
    <row r="6325" spans="1:31" x14ac:dyDescent="0.25">
      <c r="A6325" s="28" t="s">
        <v>16756</v>
      </c>
      <c r="B6325" s="1"/>
      <c r="F6325" s="224"/>
      <c r="G6325" s="224"/>
      <c r="H6325" s="224"/>
      <c r="L6325" s="224"/>
      <c r="M6325" s="224"/>
      <c r="X6325" s="3" t="s">
        <v>6336</v>
      </c>
      <c r="Y6325" s="4">
        <v>10716</v>
      </c>
      <c r="AD6325" s="224"/>
      <c r="AE6325" s="133"/>
    </row>
    <row r="6326" spans="1:31" x14ac:dyDescent="0.25">
      <c r="A6326" s="28" t="s">
        <v>16757</v>
      </c>
      <c r="B6326" s="1"/>
      <c r="F6326" s="224"/>
      <c r="G6326" s="224"/>
      <c r="H6326" s="224"/>
      <c r="L6326" s="224"/>
      <c r="M6326" s="224"/>
      <c r="X6326" s="3" t="s">
        <v>6337</v>
      </c>
      <c r="Y6326" s="4">
        <v>10715</v>
      </c>
      <c r="AD6326" s="224"/>
      <c r="AE6326" s="133"/>
    </row>
    <row r="6327" spans="1:31" x14ac:dyDescent="0.25">
      <c r="A6327" s="28" t="s">
        <v>16758</v>
      </c>
      <c r="B6327" s="1"/>
      <c r="F6327" s="224"/>
      <c r="G6327" s="224"/>
      <c r="H6327" s="224"/>
      <c r="L6327" s="224"/>
      <c r="M6327" s="224"/>
      <c r="X6327" s="3" t="s">
        <v>6338</v>
      </c>
      <c r="Y6327" s="4">
        <v>10715</v>
      </c>
      <c r="AD6327" s="224"/>
      <c r="AE6327" s="133"/>
    </row>
    <row r="6328" spans="1:31" x14ac:dyDescent="0.25">
      <c r="A6328" s="28" t="s">
        <v>16759</v>
      </c>
      <c r="B6328" s="1"/>
      <c r="F6328" s="224"/>
      <c r="G6328" s="224"/>
      <c r="H6328" s="224"/>
      <c r="L6328" s="224"/>
      <c r="M6328" s="224"/>
      <c r="X6328" s="3" t="s">
        <v>6339</v>
      </c>
      <c r="Y6328" s="4">
        <v>10705</v>
      </c>
      <c r="AD6328" s="224"/>
      <c r="AE6328" s="133"/>
    </row>
    <row r="6329" spans="1:31" x14ac:dyDescent="0.25">
      <c r="A6329" s="28" t="s">
        <v>16760</v>
      </c>
      <c r="B6329" s="1"/>
      <c r="F6329" s="224"/>
      <c r="G6329" s="224"/>
      <c r="H6329" s="224"/>
      <c r="L6329" s="224"/>
      <c r="M6329" s="224"/>
      <c r="X6329" s="3" t="s">
        <v>6340</v>
      </c>
      <c r="Y6329" s="4">
        <v>10705</v>
      </c>
      <c r="AD6329" s="224"/>
      <c r="AE6329" s="133"/>
    </row>
    <row r="6330" spans="1:31" x14ac:dyDescent="0.25">
      <c r="A6330" s="28" t="s">
        <v>16761</v>
      </c>
      <c r="B6330" s="1"/>
      <c r="F6330" s="224"/>
      <c r="G6330" s="224"/>
      <c r="H6330" s="224"/>
      <c r="L6330" s="224"/>
      <c r="M6330" s="224"/>
      <c r="X6330" s="3" t="s">
        <v>6341</v>
      </c>
      <c r="Y6330" s="4">
        <v>10700</v>
      </c>
      <c r="AD6330" s="224"/>
      <c r="AE6330" s="133"/>
    </row>
    <row r="6331" spans="1:31" x14ac:dyDescent="0.25">
      <c r="A6331" s="28" t="s">
        <v>16762</v>
      </c>
      <c r="B6331" s="1"/>
      <c r="F6331" s="224"/>
      <c r="G6331" s="224"/>
      <c r="H6331" s="224"/>
      <c r="L6331" s="224"/>
      <c r="M6331" s="224"/>
      <c r="X6331" s="3" t="s">
        <v>6342</v>
      </c>
      <c r="Y6331" s="4">
        <v>10700</v>
      </c>
      <c r="AD6331" s="224"/>
      <c r="AE6331" s="133"/>
    </row>
    <row r="6332" spans="1:31" x14ac:dyDescent="0.25">
      <c r="A6332" s="28" t="s">
        <v>16763</v>
      </c>
      <c r="B6332" s="1"/>
      <c r="F6332" s="224"/>
      <c r="G6332" s="224"/>
      <c r="H6332" s="224"/>
      <c r="L6332" s="224"/>
      <c r="M6332" s="224"/>
      <c r="X6332" s="3" t="s">
        <v>6343</v>
      </c>
      <c r="Y6332" s="4">
        <v>10770</v>
      </c>
      <c r="AD6332" s="224"/>
      <c r="AE6332" s="133"/>
    </row>
    <row r="6333" spans="1:31" x14ac:dyDescent="0.25">
      <c r="A6333" s="28" t="s">
        <v>16764</v>
      </c>
      <c r="B6333" s="1"/>
      <c r="F6333" s="224"/>
      <c r="G6333" s="224"/>
      <c r="H6333" s="224"/>
      <c r="L6333" s="224"/>
      <c r="M6333" s="224"/>
      <c r="X6333" s="3" t="s">
        <v>6344</v>
      </c>
      <c r="Y6333" s="4">
        <v>10853</v>
      </c>
      <c r="AD6333" s="224"/>
      <c r="AE6333" s="133"/>
    </row>
    <row r="6334" spans="1:31" x14ac:dyDescent="0.25">
      <c r="A6334" s="28" t="s">
        <v>16765</v>
      </c>
      <c r="B6334" s="1"/>
      <c r="F6334" s="224"/>
      <c r="G6334" s="224"/>
      <c r="H6334" s="224"/>
      <c r="L6334" s="224"/>
      <c r="M6334" s="224"/>
      <c r="X6334" s="3" t="s">
        <v>6345</v>
      </c>
      <c r="Y6334" s="4">
        <v>10850</v>
      </c>
      <c r="AD6334" s="224"/>
      <c r="AE6334" s="133"/>
    </row>
    <row r="6335" spans="1:31" x14ac:dyDescent="0.25">
      <c r="A6335" s="28" t="s">
        <v>16766</v>
      </c>
      <c r="B6335" s="1"/>
      <c r="F6335" s="224"/>
      <c r="G6335" s="224"/>
      <c r="H6335" s="224"/>
      <c r="L6335" s="224"/>
      <c r="M6335" s="224"/>
      <c r="X6335" s="3" t="s">
        <v>6346</v>
      </c>
      <c r="Y6335" s="4">
        <v>10850</v>
      </c>
      <c r="AD6335" s="224"/>
      <c r="AE6335" s="133"/>
    </row>
    <row r="6336" spans="1:31" x14ac:dyDescent="0.25">
      <c r="A6336" s="28" t="s">
        <v>16767</v>
      </c>
      <c r="B6336" s="1"/>
      <c r="F6336" s="224"/>
      <c r="G6336" s="224"/>
      <c r="H6336" s="224"/>
      <c r="L6336" s="224"/>
      <c r="M6336" s="224"/>
      <c r="X6336" s="3" t="s">
        <v>6347</v>
      </c>
      <c r="Y6336" s="4">
        <v>10850</v>
      </c>
      <c r="AD6336" s="224"/>
      <c r="AE6336" s="133"/>
    </row>
    <row r="6337" spans="1:31" x14ac:dyDescent="0.25">
      <c r="A6337" s="28" t="s">
        <v>16768</v>
      </c>
      <c r="B6337" s="1"/>
      <c r="F6337" s="224"/>
      <c r="G6337" s="224"/>
      <c r="H6337" s="224"/>
      <c r="L6337" s="224"/>
      <c r="M6337" s="224"/>
      <c r="X6337" s="3" t="s">
        <v>6348</v>
      </c>
      <c r="Y6337" s="4">
        <v>10805</v>
      </c>
      <c r="AD6337" s="224"/>
      <c r="AE6337" s="133"/>
    </row>
    <row r="6338" spans="1:31" x14ac:dyDescent="0.25">
      <c r="A6338" s="28" t="s">
        <v>16769</v>
      </c>
      <c r="B6338" s="1"/>
      <c r="F6338" s="224"/>
      <c r="G6338" s="224"/>
      <c r="H6338" s="224"/>
      <c r="L6338" s="224"/>
      <c r="M6338" s="224"/>
      <c r="X6338" s="3" t="s">
        <v>6349</v>
      </c>
      <c r="Y6338" s="4">
        <v>10805</v>
      </c>
      <c r="AD6338" s="224"/>
      <c r="AE6338" s="133"/>
    </row>
    <row r="6339" spans="1:31" x14ac:dyDescent="0.25">
      <c r="A6339" s="28" t="s">
        <v>16770</v>
      </c>
      <c r="B6339" s="1"/>
      <c r="F6339" s="224"/>
      <c r="G6339" s="224"/>
      <c r="H6339" s="224"/>
      <c r="L6339" s="224"/>
      <c r="M6339" s="224"/>
      <c r="X6339" s="3" t="s">
        <v>6350</v>
      </c>
      <c r="Y6339" s="4">
        <v>10805</v>
      </c>
      <c r="AD6339" s="224"/>
      <c r="AE6339" s="133"/>
    </row>
    <row r="6340" spans="1:31" x14ac:dyDescent="0.25">
      <c r="A6340" s="28" t="s">
        <v>16771</v>
      </c>
      <c r="B6340" s="1"/>
      <c r="F6340" s="224"/>
      <c r="G6340" s="224"/>
      <c r="H6340" s="224"/>
      <c r="L6340" s="224"/>
      <c r="M6340" s="224"/>
      <c r="X6340" s="3" t="s">
        <v>6351</v>
      </c>
      <c r="Y6340" s="4">
        <v>10826</v>
      </c>
      <c r="AD6340" s="224"/>
      <c r="AE6340" s="133"/>
    </row>
    <row r="6341" spans="1:31" x14ac:dyDescent="0.25">
      <c r="A6341" s="28" t="s">
        <v>16772</v>
      </c>
      <c r="B6341" s="1"/>
      <c r="F6341" s="224"/>
      <c r="G6341" s="224"/>
      <c r="H6341" s="224"/>
      <c r="L6341" s="224"/>
      <c r="M6341" s="224"/>
      <c r="X6341" s="3" t="s">
        <v>6352</v>
      </c>
      <c r="Y6341" s="4">
        <v>10820</v>
      </c>
      <c r="AD6341" s="224"/>
      <c r="AE6341" s="133"/>
    </row>
    <row r="6342" spans="1:31" x14ac:dyDescent="0.25">
      <c r="A6342" s="28" t="s">
        <v>16773</v>
      </c>
      <c r="B6342" s="1"/>
      <c r="F6342" s="224"/>
      <c r="G6342" s="224"/>
      <c r="H6342" s="224"/>
      <c r="L6342" s="224"/>
      <c r="M6342" s="224"/>
      <c r="X6342" s="3" t="s">
        <v>6353</v>
      </c>
      <c r="Y6342" s="4">
        <v>10865</v>
      </c>
      <c r="AD6342" s="224"/>
      <c r="AE6342" s="133"/>
    </row>
    <row r="6343" spans="1:31" x14ac:dyDescent="0.25">
      <c r="A6343" s="28" t="s">
        <v>16774</v>
      </c>
      <c r="B6343" s="1"/>
      <c r="F6343" s="224"/>
      <c r="G6343" s="224"/>
      <c r="H6343" s="224"/>
      <c r="L6343" s="224"/>
      <c r="M6343" s="224"/>
      <c r="X6343" s="3" t="s">
        <v>6354</v>
      </c>
      <c r="Y6343" s="4">
        <v>10865</v>
      </c>
      <c r="AD6343" s="224"/>
      <c r="AE6343" s="133"/>
    </row>
    <row r="6344" spans="1:31" x14ac:dyDescent="0.25">
      <c r="A6344" s="28" t="s">
        <v>16775</v>
      </c>
      <c r="B6344" s="1"/>
      <c r="F6344" s="224"/>
      <c r="G6344" s="224"/>
      <c r="H6344" s="224"/>
      <c r="L6344" s="224"/>
      <c r="M6344" s="224"/>
      <c r="X6344" s="3" t="s">
        <v>6355</v>
      </c>
      <c r="Y6344" s="4">
        <v>10820</v>
      </c>
      <c r="AD6344" s="224"/>
      <c r="AE6344" s="133"/>
    </row>
    <row r="6345" spans="1:31" x14ac:dyDescent="0.25">
      <c r="A6345" s="28" t="s">
        <v>16776</v>
      </c>
      <c r="B6345" s="1"/>
      <c r="F6345" s="224"/>
      <c r="G6345" s="224"/>
      <c r="H6345" s="224"/>
      <c r="L6345" s="224"/>
      <c r="M6345" s="224"/>
      <c r="X6345" s="3" t="s">
        <v>6356</v>
      </c>
      <c r="Y6345" s="4">
        <v>10820</v>
      </c>
      <c r="AD6345" s="224"/>
      <c r="AE6345" s="133"/>
    </row>
    <row r="6346" spans="1:31" x14ac:dyDescent="0.25">
      <c r="A6346" s="28" t="s">
        <v>16777</v>
      </c>
      <c r="B6346" s="1"/>
      <c r="F6346" s="224"/>
      <c r="G6346" s="224"/>
      <c r="H6346" s="224"/>
      <c r="L6346" s="224"/>
      <c r="M6346" s="224"/>
      <c r="X6346" s="3" t="s">
        <v>6357</v>
      </c>
      <c r="Y6346" s="4">
        <v>10815</v>
      </c>
      <c r="AD6346" s="224"/>
      <c r="AE6346" s="133"/>
    </row>
    <row r="6347" spans="1:31" x14ac:dyDescent="0.25">
      <c r="A6347" s="28" t="s">
        <v>16778</v>
      </c>
      <c r="B6347" s="1"/>
      <c r="F6347" s="224"/>
      <c r="G6347" s="224"/>
      <c r="H6347" s="224"/>
      <c r="L6347" s="224"/>
      <c r="M6347" s="224"/>
      <c r="X6347" s="3" t="s">
        <v>6358</v>
      </c>
      <c r="Y6347" s="4">
        <v>10815</v>
      </c>
      <c r="AD6347" s="224"/>
      <c r="AE6347" s="133"/>
    </row>
    <row r="6348" spans="1:31" x14ac:dyDescent="0.25">
      <c r="A6348" s="28" t="s">
        <v>16779</v>
      </c>
      <c r="B6348" s="1"/>
      <c r="F6348" s="224"/>
      <c r="G6348" s="224"/>
      <c r="H6348" s="224"/>
      <c r="L6348" s="224"/>
      <c r="M6348" s="224"/>
      <c r="X6348" s="3" t="s">
        <v>6359</v>
      </c>
      <c r="Y6348" s="4">
        <v>10896</v>
      </c>
      <c r="AD6348" s="224"/>
      <c r="AE6348" s="133"/>
    </row>
    <row r="6349" spans="1:31" x14ac:dyDescent="0.25">
      <c r="A6349" s="28" t="s">
        <v>16780</v>
      </c>
      <c r="B6349" s="1"/>
      <c r="F6349" s="224"/>
      <c r="G6349" s="224"/>
      <c r="H6349" s="224"/>
      <c r="L6349" s="224"/>
      <c r="M6349" s="224"/>
      <c r="X6349" s="3" t="s">
        <v>6360</v>
      </c>
      <c r="Y6349" s="4">
        <v>10895</v>
      </c>
      <c r="AD6349" s="224"/>
      <c r="AE6349" s="133"/>
    </row>
    <row r="6350" spans="1:31" x14ac:dyDescent="0.25">
      <c r="A6350" s="28" t="s">
        <v>16781</v>
      </c>
      <c r="B6350" s="1"/>
      <c r="F6350" s="224"/>
      <c r="G6350" s="224"/>
      <c r="H6350" s="224"/>
      <c r="L6350" s="224"/>
      <c r="M6350" s="224"/>
      <c r="X6350" s="3" t="s">
        <v>6361</v>
      </c>
      <c r="Y6350" s="4">
        <v>10895</v>
      </c>
      <c r="AD6350" s="224"/>
      <c r="AE6350" s="133"/>
    </row>
    <row r="6351" spans="1:31" x14ac:dyDescent="0.25">
      <c r="A6351" s="28" t="s">
        <v>16782</v>
      </c>
      <c r="B6351" s="1"/>
      <c r="F6351" s="224"/>
      <c r="G6351" s="224"/>
      <c r="H6351" s="224"/>
      <c r="L6351" s="224"/>
      <c r="M6351" s="224"/>
      <c r="X6351" s="3" t="s">
        <v>6362</v>
      </c>
      <c r="Y6351" s="4">
        <v>10880</v>
      </c>
      <c r="AD6351" s="224"/>
      <c r="AE6351" s="133"/>
    </row>
    <row r="6352" spans="1:31" x14ac:dyDescent="0.25">
      <c r="A6352" s="28" t="s">
        <v>16783</v>
      </c>
      <c r="B6352" s="1"/>
      <c r="F6352" s="224"/>
      <c r="G6352" s="224"/>
      <c r="H6352" s="224"/>
      <c r="L6352" s="224"/>
      <c r="M6352" s="224"/>
      <c r="X6352" s="3" t="s">
        <v>6363</v>
      </c>
      <c r="Y6352" s="4">
        <v>10880</v>
      </c>
      <c r="AD6352" s="224"/>
      <c r="AE6352" s="133"/>
    </row>
    <row r="6353" spans="1:31" x14ac:dyDescent="0.25">
      <c r="A6353" s="28" t="s">
        <v>16784</v>
      </c>
      <c r="B6353" s="1"/>
      <c r="F6353" s="224"/>
      <c r="G6353" s="224"/>
      <c r="H6353" s="224"/>
      <c r="L6353" s="224"/>
      <c r="M6353" s="224"/>
      <c r="X6353" s="3" t="s">
        <v>6364</v>
      </c>
      <c r="Y6353" s="4">
        <v>10880</v>
      </c>
      <c r="AD6353" s="224"/>
      <c r="AE6353" s="133"/>
    </row>
    <row r="6354" spans="1:31" x14ac:dyDescent="0.25">
      <c r="A6354" s="28" t="s">
        <v>16785</v>
      </c>
      <c r="B6354" s="1"/>
      <c r="F6354" s="224"/>
      <c r="G6354" s="224"/>
      <c r="H6354" s="224"/>
      <c r="L6354" s="224"/>
      <c r="M6354" s="224"/>
      <c r="X6354" s="3" t="s">
        <v>6365</v>
      </c>
      <c r="Y6354" s="4">
        <v>10880</v>
      </c>
      <c r="AD6354" s="224"/>
      <c r="AE6354" s="133"/>
    </row>
    <row r="6355" spans="1:31" x14ac:dyDescent="0.25">
      <c r="A6355" s="28" t="s">
        <v>16786</v>
      </c>
      <c r="B6355" s="1"/>
      <c r="F6355" s="224"/>
      <c r="G6355" s="224"/>
      <c r="H6355" s="224"/>
      <c r="L6355" s="224"/>
      <c r="M6355" s="224"/>
      <c r="X6355" s="3" t="s">
        <v>6366</v>
      </c>
      <c r="Y6355" s="4">
        <v>10882</v>
      </c>
      <c r="AD6355" s="224"/>
      <c r="AE6355" s="133"/>
    </row>
    <row r="6356" spans="1:31" x14ac:dyDescent="0.25">
      <c r="A6356" s="28" t="s">
        <v>16787</v>
      </c>
      <c r="B6356" s="1"/>
      <c r="F6356" s="224"/>
      <c r="G6356" s="224"/>
      <c r="H6356" s="224"/>
      <c r="L6356" s="224"/>
      <c r="M6356" s="224"/>
      <c r="X6356" s="3" t="s">
        <v>6367</v>
      </c>
      <c r="Y6356" s="4">
        <v>10895</v>
      </c>
      <c r="AD6356" s="224"/>
      <c r="AE6356" s="133"/>
    </row>
    <row r="6357" spans="1:31" x14ac:dyDescent="0.25">
      <c r="A6357" s="28" t="s">
        <v>16788</v>
      </c>
      <c r="B6357" s="1"/>
      <c r="F6357" s="224"/>
      <c r="G6357" s="224"/>
      <c r="H6357" s="224"/>
      <c r="L6357" s="224"/>
      <c r="M6357" s="224"/>
      <c r="X6357" s="3" t="s">
        <v>6368</v>
      </c>
      <c r="Y6357" s="4">
        <v>10895</v>
      </c>
      <c r="AD6357" s="224"/>
      <c r="AE6357" s="133"/>
    </row>
    <row r="6358" spans="1:31" x14ac:dyDescent="0.25">
      <c r="A6358" s="28" t="s">
        <v>16789</v>
      </c>
      <c r="B6358" s="1"/>
      <c r="F6358" s="224"/>
      <c r="G6358" s="224"/>
      <c r="H6358" s="224"/>
      <c r="L6358" s="224"/>
      <c r="M6358" s="224"/>
      <c r="X6358" s="3" t="s">
        <v>6369</v>
      </c>
      <c r="Y6358" s="4">
        <v>10898</v>
      </c>
      <c r="AD6358" s="224"/>
      <c r="AE6358" s="133"/>
    </row>
    <row r="6359" spans="1:31" x14ac:dyDescent="0.25">
      <c r="A6359" s="28" t="s">
        <v>16790</v>
      </c>
      <c r="B6359" s="1"/>
      <c r="F6359" s="224"/>
      <c r="G6359" s="224"/>
      <c r="H6359" s="224"/>
      <c r="L6359" s="224"/>
      <c r="M6359" s="224"/>
      <c r="X6359" s="3" t="s">
        <v>6370</v>
      </c>
      <c r="Y6359" s="4">
        <v>10898</v>
      </c>
      <c r="AD6359" s="224"/>
      <c r="AE6359" s="133"/>
    </row>
    <row r="6360" spans="1:31" x14ac:dyDescent="0.25">
      <c r="A6360" s="28" t="s">
        <v>16791</v>
      </c>
      <c r="B6360" s="1"/>
      <c r="F6360" s="224"/>
      <c r="G6360" s="224"/>
      <c r="H6360" s="224"/>
      <c r="L6360" s="224"/>
      <c r="M6360" s="224"/>
      <c r="X6360" s="3" t="s">
        <v>6371</v>
      </c>
      <c r="Y6360" s="4">
        <v>10880</v>
      </c>
      <c r="AD6360" s="224"/>
      <c r="AE6360" s="133"/>
    </row>
    <row r="6361" spans="1:31" x14ac:dyDescent="0.25">
      <c r="A6361" s="28" t="s">
        <v>16792</v>
      </c>
      <c r="B6361" s="1"/>
      <c r="F6361" s="224"/>
      <c r="G6361" s="224"/>
      <c r="H6361" s="224"/>
      <c r="L6361" s="224"/>
      <c r="M6361" s="224"/>
      <c r="X6361" s="3" t="s">
        <v>6372</v>
      </c>
      <c r="Y6361" s="4">
        <v>10850</v>
      </c>
      <c r="AD6361" s="224"/>
      <c r="AE6361" s="133"/>
    </row>
    <row r="6362" spans="1:31" x14ac:dyDescent="0.25">
      <c r="A6362" s="28" t="s">
        <v>16793</v>
      </c>
      <c r="B6362" s="1"/>
      <c r="F6362" s="224"/>
      <c r="G6362" s="224"/>
      <c r="H6362" s="224"/>
      <c r="L6362" s="224"/>
      <c r="M6362" s="224"/>
      <c r="X6362" s="3" t="s">
        <v>6373</v>
      </c>
      <c r="Y6362" s="4">
        <v>10855</v>
      </c>
      <c r="AD6362" s="224"/>
      <c r="AE6362" s="133"/>
    </row>
    <row r="6363" spans="1:31" x14ac:dyDescent="0.25">
      <c r="A6363" s="28" t="s">
        <v>16794</v>
      </c>
      <c r="B6363" s="1"/>
      <c r="F6363" s="224"/>
      <c r="G6363" s="224"/>
      <c r="H6363" s="224"/>
      <c r="L6363" s="224"/>
      <c r="M6363" s="224"/>
      <c r="X6363" s="3" t="s">
        <v>6374</v>
      </c>
      <c r="Y6363" s="4">
        <v>10870</v>
      </c>
      <c r="AD6363" s="224"/>
      <c r="AE6363" s="133"/>
    </row>
    <row r="6364" spans="1:31" x14ac:dyDescent="0.25">
      <c r="A6364" s="28" t="s">
        <v>16795</v>
      </c>
      <c r="B6364" s="1"/>
      <c r="F6364" s="224"/>
      <c r="G6364" s="224"/>
      <c r="H6364" s="224"/>
      <c r="L6364" s="224"/>
      <c r="M6364" s="224"/>
      <c r="X6364" s="3" t="s">
        <v>6375</v>
      </c>
      <c r="Y6364" s="4">
        <v>10870</v>
      </c>
      <c r="AD6364" s="224"/>
      <c r="AE6364" s="133"/>
    </row>
    <row r="6365" spans="1:31" x14ac:dyDescent="0.25">
      <c r="A6365" s="28" t="s">
        <v>16796</v>
      </c>
      <c r="B6365" s="1"/>
      <c r="F6365" s="224"/>
      <c r="G6365" s="224"/>
      <c r="H6365" s="224"/>
      <c r="L6365" s="224"/>
      <c r="M6365" s="224"/>
      <c r="X6365" s="3" t="s">
        <v>6376</v>
      </c>
      <c r="Y6365" s="4">
        <v>10880</v>
      </c>
      <c r="AD6365" s="224"/>
      <c r="AE6365" s="133"/>
    </row>
    <row r="6366" spans="1:31" x14ac:dyDescent="0.25">
      <c r="A6366" s="28" t="s">
        <v>16797</v>
      </c>
      <c r="B6366" s="1"/>
      <c r="F6366" s="224"/>
      <c r="G6366" s="224"/>
      <c r="H6366" s="224"/>
      <c r="L6366" s="224"/>
      <c r="M6366" s="224"/>
      <c r="X6366" s="3" t="s">
        <v>6377</v>
      </c>
      <c r="Y6366" s="4">
        <v>10880</v>
      </c>
      <c r="AD6366" s="224"/>
      <c r="AE6366" s="133"/>
    </row>
    <row r="6367" spans="1:31" x14ac:dyDescent="0.25">
      <c r="A6367" s="28" t="s">
        <v>16798</v>
      </c>
      <c r="B6367" s="1"/>
      <c r="F6367" s="224"/>
      <c r="G6367" s="224"/>
      <c r="H6367" s="224"/>
      <c r="L6367" s="224"/>
      <c r="M6367" s="224"/>
      <c r="X6367" s="3" t="s">
        <v>6378</v>
      </c>
      <c r="Y6367" s="4">
        <v>10880</v>
      </c>
      <c r="AD6367" s="224"/>
      <c r="AE6367" s="133"/>
    </row>
    <row r="6368" spans="1:31" x14ac:dyDescent="0.25">
      <c r="A6368" s="28" t="s">
        <v>16799</v>
      </c>
      <c r="B6368" s="1"/>
      <c r="F6368" s="224"/>
      <c r="G6368" s="224"/>
      <c r="H6368" s="224"/>
      <c r="L6368" s="224"/>
      <c r="M6368" s="224"/>
      <c r="X6368" s="3" t="s">
        <v>6379</v>
      </c>
      <c r="Y6368" s="4">
        <v>10880</v>
      </c>
      <c r="AD6368" s="224"/>
      <c r="AE6368" s="133"/>
    </row>
    <row r="6369" spans="1:31" x14ac:dyDescent="0.25">
      <c r="A6369" s="28" t="s">
        <v>16800</v>
      </c>
      <c r="B6369" s="1"/>
      <c r="F6369" s="224"/>
      <c r="G6369" s="224"/>
      <c r="H6369" s="224"/>
      <c r="L6369" s="224"/>
      <c r="M6369" s="224"/>
      <c r="X6369" s="3" t="s">
        <v>6380</v>
      </c>
      <c r="Y6369" s="4">
        <v>10885</v>
      </c>
      <c r="AD6369" s="224"/>
      <c r="AE6369" s="133"/>
    </row>
    <row r="6370" spans="1:31" x14ac:dyDescent="0.25">
      <c r="A6370" s="28" t="s">
        <v>16801</v>
      </c>
      <c r="B6370" s="1"/>
      <c r="F6370" s="224"/>
      <c r="G6370" s="224"/>
      <c r="H6370" s="224"/>
      <c r="L6370" s="224"/>
      <c r="M6370" s="224"/>
      <c r="X6370" s="3" t="s">
        <v>6381</v>
      </c>
      <c r="Y6370" s="4">
        <v>10905</v>
      </c>
      <c r="AD6370" s="224"/>
      <c r="AE6370" s="133"/>
    </row>
    <row r="6371" spans="1:31" x14ac:dyDescent="0.25">
      <c r="A6371" s="28" t="s">
        <v>16802</v>
      </c>
      <c r="B6371" s="1"/>
      <c r="F6371" s="224"/>
      <c r="G6371" s="224"/>
      <c r="H6371" s="224"/>
      <c r="L6371" s="224"/>
      <c r="M6371" s="224"/>
      <c r="X6371" s="3" t="s">
        <v>6382</v>
      </c>
      <c r="Y6371" s="4">
        <v>10905</v>
      </c>
      <c r="AD6371" s="224"/>
      <c r="AE6371" s="133"/>
    </row>
    <row r="6372" spans="1:31" x14ac:dyDescent="0.25">
      <c r="A6372" s="28" t="s">
        <v>16803</v>
      </c>
      <c r="B6372" s="1"/>
      <c r="F6372" s="224"/>
      <c r="G6372" s="224"/>
      <c r="H6372" s="224"/>
      <c r="L6372" s="224"/>
      <c r="M6372" s="224"/>
      <c r="X6372" s="3" t="s">
        <v>6383</v>
      </c>
      <c r="Y6372" s="4">
        <v>10940</v>
      </c>
      <c r="AD6372" s="224"/>
      <c r="AE6372" s="133"/>
    </row>
    <row r="6373" spans="1:31" x14ac:dyDescent="0.25">
      <c r="A6373" s="28" t="s">
        <v>16804</v>
      </c>
      <c r="B6373" s="1"/>
      <c r="F6373" s="224"/>
      <c r="G6373" s="224"/>
      <c r="H6373" s="224"/>
      <c r="L6373" s="224"/>
      <c r="M6373" s="224"/>
      <c r="X6373" s="3" t="s">
        <v>6384</v>
      </c>
      <c r="Y6373" s="4">
        <v>10940</v>
      </c>
      <c r="AD6373" s="224"/>
      <c r="AE6373" s="133"/>
    </row>
    <row r="6374" spans="1:31" x14ac:dyDescent="0.25">
      <c r="A6374" s="28" t="s">
        <v>16805</v>
      </c>
      <c r="B6374" s="1"/>
      <c r="F6374" s="224"/>
      <c r="G6374" s="224"/>
      <c r="H6374" s="224"/>
      <c r="L6374" s="224"/>
      <c r="M6374" s="224"/>
      <c r="X6374" s="3" t="s">
        <v>6385</v>
      </c>
      <c r="Y6374" s="4">
        <v>10950</v>
      </c>
      <c r="AD6374" s="224"/>
      <c r="AE6374" s="133"/>
    </row>
    <row r="6375" spans="1:31" x14ac:dyDescent="0.25">
      <c r="A6375" s="28" t="s">
        <v>16806</v>
      </c>
      <c r="B6375" s="1"/>
      <c r="F6375" s="224"/>
      <c r="G6375" s="224"/>
      <c r="H6375" s="224"/>
      <c r="L6375" s="224"/>
      <c r="M6375" s="224"/>
      <c r="X6375" s="3" t="s">
        <v>6386</v>
      </c>
      <c r="Y6375" s="4">
        <v>10965</v>
      </c>
      <c r="AD6375" s="224"/>
      <c r="AE6375" s="133"/>
    </row>
    <row r="6376" spans="1:31" x14ac:dyDescent="0.25">
      <c r="A6376" s="28" t="s">
        <v>16807</v>
      </c>
      <c r="B6376" s="1"/>
      <c r="F6376" s="224"/>
      <c r="G6376" s="224"/>
      <c r="H6376" s="224"/>
      <c r="L6376" s="224"/>
      <c r="M6376" s="224"/>
      <c r="X6376" s="3" t="s">
        <v>6387</v>
      </c>
      <c r="Y6376" s="4">
        <v>10990</v>
      </c>
      <c r="AD6376" s="224"/>
      <c r="AE6376" s="133"/>
    </row>
    <row r="6377" spans="1:31" x14ac:dyDescent="0.25">
      <c r="A6377" s="28" t="s">
        <v>16808</v>
      </c>
      <c r="B6377" s="1"/>
      <c r="F6377" s="224"/>
      <c r="G6377" s="224"/>
      <c r="H6377" s="224"/>
      <c r="L6377" s="224"/>
      <c r="M6377" s="224"/>
      <c r="X6377" s="3" t="s">
        <v>6388</v>
      </c>
      <c r="Y6377" s="4">
        <v>11005</v>
      </c>
      <c r="AD6377" s="224"/>
      <c r="AE6377" s="133"/>
    </row>
    <row r="6378" spans="1:31" x14ac:dyDescent="0.25">
      <c r="A6378" s="28" t="s">
        <v>16809</v>
      </c>
      <c r="B6378" s="1"/>
      <c r="F6378" s="224"/>
      <c r="G6378" s="224"/>
      <c r="H6378" s="224"/>
      <c r="L6378" s="224"/>
      <c r="M6378" s="224"/>
      <c r="X6378" s="3" t="s">
        <v>6389</v>
      </c>
      <c r="Y6378" s="4">
        <v>11005</v>
      </c>
      <c r="AD6378" s="224"/>
      <c r="AE6378" s="133"/>
    </row>
    <row r="6379" spans="1:31" x14ac:dyDescent="0.25">
      <c r="A6379" s="28" t="s">
        <v>16810</v>
      </c>
      <c r="B6379" s="1"/>
      <c r="F6379" s="224"/>
      <c r="G6379" s="224"/>
      <c r="H6379" s="224"/>
      <c r="L6379" s="224"/>
      <c r="M6379" s="224"/>
      <c r="X6379" s="3" t="s">
        <v>6390</v>
      </c>
      <c r="Y6379" s="4">
        <v>10990</v>
      </c>
      <c r="AD6379" s="224"/>
      <c r="AE6379" s="133"/>
    </row>
    <row r="6380" spans="1:31" x14ac:dyDescent="0.25">
      <c r="A6380" s="28" t="s">
        <v>16811</v>
      </c>
      <c r="B6380" s="1"/>
      <c r="F6380" s="224"/>
      <c r="G6380" s="224"/>
      <c r="H6380" s="224"/>
      <c r="L6380" s="224"/>
      <c r="M6380" s="224"/>
      <c r="X6380" s="3" t="s">
        <v>6391</v>
      </c>
      <c r="Y6380" s="4">
        <v>10990</v>
      </c>
      <c r="AD6380" s="224"/>
      <c r="AE6380" s="133"/>
    </row>
    <row r="6381" spans="1:31" x14ac:dyDescent="0.25">
      <c r="A6381" s="28" t="s">
        <v>16812</v>
      </c>
      <c r="B6381" s="1"/>
      <c r="F6381" s="224"/>
      <c r="G6381" s="224"/>
      <c r="H6381" s="224"/>
      <c r="L6381" s="224"/>
      <c r="M6381" s="224"/>
      <c r="X6381" s="3" t="s">
        <v>6392</v>
      </c>
      <c r="Y6381" s="4">
        <v>11007</v>
      </c>
      <c r="AD6381" s="224"/>
      <c r="AE6381" s="133"/>
    </row>
    <row r="6382" spans="1:31" x14ac:dyDescent="0.25">
      <c r="A6382" s="28" t="s">
        <v>16813</v>
      </c>
      <c r="B6382" s="1"/>
      <c r="F6382" s="224"/>
      <c r="G6382" s="224"/>
      <c r="H6382" s="224"/>
      <c r="L6382" s="224"/>
      <c r="M6382" s="224"/>
      <c r="X6382" s="3" t="s">
        <v>6393</v>
      </c>
      <c r="Y6382" s="4">
        <v>11005</v>
      </c>
      <c r="AD6382" s="224"/>
      <c r="AE6382" s="133"/>
    </row>
    <row r="6383" spans="1:31" x14ac:dyDescent="0.25">
      <c r="A6383" s="28" t="s">
        <v>16814</v>
      </c>
      <c r="B6383" s="1"/>
      <c r="F6383" s="224"/>
      <c r="G6383" s="224"/>
      <c r="H6383" s="224"/>
      <c r="L6383" s="224"/>
      <c r="M6383" s="224"/>
      <c r="X6383" s="3" t="s">
        <v>6394</v>
      </c>
      <c r="Y6383" s="4">
        <v>11030</v>
      </c>
      <c r="AD6383" s="224"/>
      <c r="AE6383" s="133"/>
    </row>
    <row r="6384" spans="1:31" x14ac:dyDescent="0.25">
      <c r="A6384" s="28" t="s">
        <v>16815</v>
      </c>
      <c r="B6384" s="1"/>
      <c r="F6384" s="224"/>
      <c r="G6384" s="224"/>
      <c r="H6384" s="224"/>
      <c r="L6384" s="224"/>
      <c r="M6384" s="224"/>
      <c r="X6384" s="3" t="s">
        <v>6395</v>
      </c>
      <c r="Y6384" s="4">
        <v>11055</v>
      </c>
      <c r="AD6384" s="224"/>
      <c r="AE6384" s="133"/>
    </row>
    <row r="6385" spans="1:31" x14ac:dyDescent="0.25">
      <c r="A6385" s="28" t="s">
        <v>16816</v>
      </c>
      <c r="B6385" s="1"/>
      <c r="F6385" s="224"/>
      <c r="G6385" s="224"/>
      <c r="H6385" s="224"/>
      <c r="L6385" s="224"/>
      <c r="M6385" s="224"/>
      <c r="X6385" s="3" t="s">
        <v>6396</v>
      </c>
      <c r="Y6385" s="4">
        <v>11055</v>
      </c>
      <c r="AD6385" s="224"/>
      <c r="AE6385" s="133"/>
    </row>
    <row r="6386" spans="1:31" x14ac:dyDescent="0.25">
      <c r="A6386" s="28" t="s">
        <v>16817</v>
      </c>
      <c r="B6386" s="1"/>
      <c r="F6386" s="224"/>
      <c r="G6386" s="224"/>
      <c r="H6386" s="224"/>
      <c r="L6386" s="224"/>
      <c r="M6386" s="224"/>
      <c r="X6386" s="3" t="s">
        <v>6397</v>
      </c>
      <c r="Y6386" s="4">
        <v>11100</v>
      </c>
      <c r="AD6386" s="224"/>
      <c r="AE6386" s="133"/>
    </row>
    <row r="6387" spans="1:31" x14ac:dyDescent="0.25">
      <c r="A6387" s="28" t="s">
        <v>16818</v>
      </c>
      <c r="B6387" s="1"/>
      <c r="F6387" s="224"/>
      <c r="G6387" s="224"/>
      <c r="H6387" s="224"/>
      <c r="L6387" s="224"/>
      <c r="M6387" s="224"/>
      <c r="X6387" s="3" t="s">
        <v>6398</v>
      </c>
      <c r="Y6387" s="4">
        <v>11100</v>
      </c>
      <c r="AD6387" s="224"/>
      <c r="AE6387" s="133"/>
    </row>
    <row r="6388" spans="1:31" x14ac:dyDescent="0.25">
      <c r="A6388" s="28" t="s">
        <v>16819</v>
      </c>
      <c r="B6388" s="1"/>
      <c r="F6388" s="224"/>
      <c r="G6388" s="224"/>
      <c r="H6388" s="224"/>
      <c r="L6388" s="224"/>
      <c r="M6388" s="224"/>
      <c r="X6388" s="3" t="s">
        <v>6399</v>
      </c>
      <c r="Y6388" s="4">
        <v>11120</v>
      </c>
      <c r="AD6388" s="224"/>
      <c r="AE6388" s="133"/>
    </row>
    <row r="6389" spans="1:31" x14ac:dyDescent="0.25">
      <c r="A6389" s="28" t="s">
        <v>16820</v>
      </c>
      <c r="B6389" s="1"/>
      <c r="F6389" s="224"/>
      <c r="G6389" s="224"/>
      <c r="H6389" s="224"/>
      <c r="L6389" s="224"/>
      <c r="M6389" s="224"/>
      <c r="X6389" s="3" t="s">
        <v>6400</v>
      </c>
      <c r="Y6389" s="4">
        <v>11120</v>
      </c>
      <c r="AD6389" s="224"/>
      <c r="AE6389" s="133"/>
    </row>
    <row r="6390" spans="1:31" x14ac:dyDescent="0.25">
      <c r="A6390" s="28" t="s">
        <v>16821</v>
      </c>
      <c r="B6390" s="1"/>
      <c r="F6390" s="224"/>
      <c r="G6390" s="224"/>
      <c r="H6390" s="224"/>
      <c r="L6390" s="224"/>
      <c r="M6390" s="224"/>
      <c r="X6390" s="3" t="s">
        <v>6401</v>
      </c>
      <c r="Y6390" s="4">
        <v>11150</v>
      </c>
      <c r="AD6390" s="224"/>
      <c r="AE6390" s="133"/>
    </row>
    <row r="6391" spans="1:31" x14ac:dyDescent="0.25">
      <c r="A6391" s="28" t="s">
        <v>16822</v>
      </c>
      <c r="B6391" s="1"/>
      <c r="F6391" s="224"/>
      <c r="G6391" s="224"/>
      <c r="H6391" s="224"/>
      <c r="L6391" s="224"/>
      <c r="M6391" s="224"/>
      <c r="X6391" s="3" t="s">
        <v>6402</v>
      </c>
      <c r="Y6391" s="4">
        <v>11165</v>
      </c>
      <c r="AD6391" s="224"/>
      <c r="AE6391" s="133"/>
    </row>
    <row r="6392" spans="1:31" x14ac:dyDescent="0.25">
      <c r="A6392" s="28" t="s">
        <v>16823</v>
      </c>
      <c r="B6392" s="1"/>
      <c r="F6392" s="224"/>
      <c r="G6392" s="224"/>
      <c r="H6392" s="224"/>
      <c r="L6392" s="224"/>
      <c r="M6392" s="224"/>
      <c r="X6392" s="3" t="s">
        <v>6403</v>
      </c>
      <c r="Y6392" s="4">
        <v>11165</v>
      </c>
      <c r="AD6392" s="224"/>
      <c r="AE6392" s="133"/>
    </row>
    <row r="6393" spans="1:31" x14ac:dyDescent="0.25">
      <c r="A6393" s="28" t="s">
        <v>16824</v>
      </c>
      <c r="B6393" s="1"/>
      <c r="F6393" s="224"/>
      <c r="G6393" s="224"/>
      <c r="H6393" s="224"/>
      <c r="L6393" s="224"/>
      <c r="M6393" s="224"/>
      <c r="X6393" s="3" t="s">
        <v>6404</v>
      </c>
      <c r="Y6393" s="4">
        <v>11164</v>
      </c>
      <c r="AD6393" s="224"/>
      <c r="AE6393" s="133"/>
    </row>
    <row r="6394" spans="1:31" x14ac:dyDescent="0.25">
      <c r="A6394" s="28" t="s">
        <v>16825</v>
      </c>
      <c r="B6394" s="1"/>
      <c r="F6394" s="224"/>
      <c r="G6394" s="224"/>
      <c r="H6394" s="224"/>
      <c r="L6394" s="224"/>
      <c r="M6394" s="224"/>
      <c r="X6394" s="3" t="s">
        <v>6405</v>
      </c>
      <c r="Y6394" s="4">
        <v>11164</v>
      </c>
      <c r="AD6394" s="224"/>
      <c r="AE6394" s="133"/>
    </row>
    <row r="6395" spans="1:31" x14ac:dyDescent="0.25">
      <c r="A6395" s="28" t="s">
        <v>16826</v>
      </c>
      <c r="B6395" s="1"/>
      <c r="F6395" s="224"/>
      <c r="G6395" s="224"/>
      <c r="H6395" s="224"/>
      <c r="L6395" s="224"/>
      <c r="M6395" s="224"/>
      <c r="X6395" s="3" t="s">
        <v>6406</v>
      </c>
      <c r="Y6395" s="4">
        <v>11180</v>
      </c>
      <c r="AD6395" s="224"/>
      <c r="AE6395" s="133"/>
    </row>
    <row r="6396" spans="1:31" x14ac:dyDescent="0.25">
      <c r="A6396" s="28" t="s">
        <v>16827</v>
      </c>
      <c r="B6396" s="1"/>
      <c r="F6396" s="224"/>
      <c r="G6396" s="224"/>
      <c r="H6396" s="224"/>
      <c r="L6396" s="224"/>
      <c r="M6396" s="224"/>
      <c r="X6396" s="3" t="s">
        <v>6407</v>
      </c>
      <c r="Y6396" s="4">
        <v>11181</v>
      </c>
      <c r="AD6396" s="224"/>
      <c r="AE6396" s="133"/>
    </row>
    <row r="6397" spans="1:31" x14ac:dyDescent="0.25">
      <c r="A6397" s="28" t="s">
        <v>16828</v>
      </c>
      <c r="B6397" s="1"/>
      <c r="F6397" s="224"/>
      <c r="G6397" s="224"/>
      <c r="H6397" s="224"/>
      <c r="L6397" s="224"/>
      <c r="M6397" s="224"/>
      <c r="X6397" s="3" t="s">
        <v>6408</v>
      </c>
      <c r="Y6397" s="4">
        <v>11180</v>
      </c>
      <c r="AD6397" s="224"/>
      <c r="AE6397" s="133"/>
    </row>
    <row r="6398" spans="1:31" x14ac:dyDescent="0.25">
      <c r="A6398" s="28" t="s">
        <v>16829</v>
      </c>
      <c r="B6398" s="1"/>
      <c r="F6398" s="224"/>
      <c r="G6398" s="224"/>
      <c r="H6398" s="224"/>
      <c r="L6398" s="224"/>
      <c r="M6398" s="224"/>
      <c r="X6398" s="3" t="s">
        <v>6409</v>
      </c>
      <c r="Y6398" s="4">
        <v>11180</v>
      </c>
      <c r="AD6398" s="224"/>
      <c r="AE6398" s="133"/>
    </row>
    <row r="6399" spans="1:31" x14ac:dyDescent="0.25">
      <c r="A6399" s="28" t="s">
        <v>16830</v>
      </c>
      <c r="B6399" s="1"/>
      <c r="F6399" s="224"/>
      <c r="G6399" s="224"/>
      <c r="H6399" s="224"/>
      <c r="L6399" s="224"/>
      <c r="M6399" s="224"/>
      <c r="X6399" s="3" t="s">
        <v>6410</v>
      </c>
      <c r="Y6399" s="4">
        <v>11180</v>
      </c>
      <c r="AD6399" s="224"/>
      <c r="AE6399" s="133"/>
    </row>
    <row r="6400" spans="1:31" x14ac:dyDescent="0.25">
      <c r="A6400" s="28" t="s">
        <v>16831</v>
      </c>
      <c r="B6400" s="1"/>
      <c r="F6400" s="224"/>
      <c r="G6400" s="224"/>
      <c r="H6400" s="224"/>
      <c r="L6400" s="224"/>
      <c r="M6400" s="224"/>
      <c r="X6400" s="3" t="s">
        <v>6411</v>
      </c>
      <c r="Y6400" s="4">
        <v>11230</v>
      </c>
      <c r="AD6400" s="224"/>
      <c r="AE6400" s="133"/>
    </row>
    <row r="6401" spans="1:31" x14ac:dyDescent="0.25">
      <c r="A6401" s="28" t="s">
        <v>16832</v>
      </c>
      <c r="B6401" s="1"/>
      <c r="F6401" s="224"/>
      <c r="G6401" s="224"/>
      <c r="H6401" s="224"/>
      <c r="L6401" s="224"/>
      <c r="M6401" s="224"/>
      <c r="X6401" s="3" t="s">
        <v>6412</v>
      </c>
      <c r="Y6401" s="4">
        <v>11230</v>
      </c>
      <c r="AD6401" s="224"/>
      <c r="AE6401" s="133"/>
    </row>
    <row r="6402" spans="1:31" x14ac:dyDescent="0.25">
      <c r="A6402" s="28" t="s">
        <v>16833</v>
      </c>
      <c r="B6402" s="1"/>
      <c r="F6402" s="224"/>
      <c r="G6402" s="224"/>
      <c r="H6402" s="224"/>
      <c r="L6402" s="224"/>
      <c r="M6402" s="224"/>
      <c r="X6402" s="3" t="s">
        <v>6413</v>
      </c>
      <c r="Y6402" s="4">
        <v>11244</v>
      </c>
      <c r="AD6402" s="224"/>
      <c r="AE6402" s="133"/>
    </row>
    <row r="6403" spans="1:31" x14ac:dyDescent="0.25">
      <c r="A6403" s="28" t="s">
        <v>16834</v>
      </c>
      <c r="B6403" s="1"/>
      <c r="F6403" s="224"/>
      <c r="G6403" s="224"/>
      <c r="H6403" s="224"/>
      <c r="L6403" s="224"/>
      <c r="M6403" s="224"/>
      <c r="X6403" s="3" t="s">
        <v>6414</v>
      </c>
      <c r="Y6403" s="4">
        <v>11240</v>
      </c>
      <c r="AD6403" s="224"/>
      <c r="AE6403" s="133"/>
    </row>
    <row r="6404" spans="1:31" x14ac:dyDescent="0.25">
      <c r="A6404" s="28" t="s">
        <v>16835</v>
      </c>
      <c r="B6404" s="1"/>
      <c r="F6404" s="224"/>
      <c r="G6404" s="224"/>
      <c r="H6404" s="224"/>
      <c r="L6404" s="224"/>
      <c r="M6404" s="224"/>
      <c r="X6404" s="3" t="s">
        <v>6415</v>
      </c>
      <c r="Y6404" s="4">
        <v>11252</v>
      </c>
      <c r="AD6404" s="224"/>
      <c r="AE6404" s="133"/>
    </row>
    <row r="6405" spans="1:31" x14ac:dyDescent="0.25">
      <c r="A6405" s="28" t="s">
        <v>16836</v>
      </c>
      <c r="B6405" s="1"/>
      <c r="F6405" s="224"/>
      <c r="G6405" s="224"/>
      <c r="H6405" s="224"/>
      <c r="L6405" s="224"/>
      <c r="M6405" s="224"/>
      <c r="X6405" s="3" t="s">
        <v>6416</v>
      </c>
      <c r="Y6405" s="4">
        <v>11262</v>
      </c>
      <c r="AD6405" s="224"/>
      <c r="AE6405" s="133"/>
    </row>
    <row r="6406" spans="1:31" x14ac:dyDescent="0.25">
      <c r="A6406" s="28" t="s">
        <v>16837</v>
      </c>
      <c r="B6406" s="1"/>
      <c r="F6406" s="224"/>
      <c r="G6406" s="224"/>
      <c r="H6406" s="224"/>
      <c r="L6406" s="224"/>
      <c r="M6406" s="224"/>
      <c r="X6406" s="3" t="s">
        <v>6417</v>
      </c>
      <c r="Y6406" s="4">
        <v>11262</v>
      </c>
      <c r="AD6406" s="224"/>
      <c r="AE6406" s="133"/>
    </row>
    <row r="6407" spans="1:31" x14ac:dyDescent="0.25">
      <c r="A6407" s="28" t="s">
        <v>16838</v>
      </c>
      <c r="B6407" s="1"/>
      <c r="F6407" s="224"/>
      <c r="G6407" s="224"/>
      <c r="H6407" s="224"/>
      <c r="L6407" s="224"/>
      <c r="M6407" s="224"/>
      <c r="X6407" s="3" t="s">
        <v>6418</v>
      </c>
      <c r="Y6407" s="4">
        <v>11262</v>
      </c>
      <c r="AD6407" s="224"/>
      <c r="AE6407" s="133"/>
    </row>
    <row r="6408" spans="1:31" x14ac:dyDescent="0.25">
      <c r="A6408" s="28" t="s">
        <v>16839</v>
      </c>
      <c r="B6408" s="1"/>
      <c r="F6408" s="224"/>
      <c r="G6408" s="224"/>
      <c r="H6408" s="224"/>
      <c r="L6408" s="224"/>
      <c r="M6408" s="224"/>
      <c r="X6408" s="3" t="s">
        <v>6419</v>
      </c>
      <c r="Y6408" s="4">
        <v>11280</v>
      </c>
      <c r="AD6408" s="224"/>
      <c r="AE6408" s="133"/>
    </row>
    <row r="6409" spans="1:31" x14ac:dyDescent="0.25">
      <c r="A6409" s="28" t="s">
        <v>16840</v>
      </c>
      <c r="B6409" s="1"/>
      <c r="F6409" s="224"/>
      <c r="G6409" s="224"/>
      <c r="H6409" s="224"/>
      <c r="L6409" s="224"/>
      <c r="M6409" s="224"/>
      <c r="X6409" s="3" t="s">
        <v>6420</v>
      </c>
      <c r="Y6409" s="4">
        <v>11298</v>
      </c>
      <c r="AD6409" s="224"/>
      <c r="AE6409" s="133"/>
    </row>
    <row r="6410" spans="1:31" x14ac:dyDescent="0.25">
      <c r="A6410" s="28" t="s">
        <v>16841</v>
      </c>
      <c r="B6410" s="1"/>
      <c r="F6410" s="224"/>
      <c r="G6410" s="224"/>
      <c r="H6410" s="224"/>
      <c r="L6410" s="224"/>
      <c r="M6410" s="224"/>
      <c r="X6410" s="3" t="s">
        <v>6421</v>
      </c>
      <c r="Y6410" s="4">
        <v>11290</v>
      </c>
      <c r="AD6410" s="224"/>
      <c r="AE6410" s="133"/>
    </row>
    <row r="6411" spans="1:31" x14ac:dyDescent="0.25">
      <c r="A6411" s="28" t="s">
        <v>16842</v>
      </c>
      <c r="B6411" s="1"/>
      <c r="F6411" s="224"/>
      <c r="G6411" s="224"/>
      <c r="H6411" s="224"/>
      <c r="L6411" s="224"/>
      <c r="M6411" s="224"/>
      <c r="X6411" s="3" t="s">
        <v>6422</v>
      </c>
      <c r="Y6411" s="4">
        <v>11288</v>
      </c>
      <c r="AD6411" s="224"/>
      <c r="AE6411" s="133"/>
    </row>
    <row r="6412" spans="1:31" x14ac:dyDescent="0.25">
      <c r="A6412" s="28" t="s">
        <v>16843</v>
      </c>
      <c r="B6412" s="1"/>
      <c r="F6412" s="224"/>
      <c r="G6412" s="224"/>
      <c r="H6412" s="224"/>
      <c r="L6412" s="224"/>
      <c r="M6412" s="224"/>
      <c r="X6412" s="3" t="s">
        <v>6423</v>
      </c>
      <c r="Y6412" s="4">
        <v>11289</v>
      </c>
      <c r="AD6412" s="224"/>
      <c r="AE6412" s="133"/>
    </row>
    <row r="6413" spans="1:31" x14ac:dyDescent="0.25">
      <c r="A6413" s="28" t="s">
        <v>16844</v>
      </c>
      <c r="B6413" s="1"/>
      <c r="F6413" s="224"/>
      <c r="G6413" s="224"/>
      <c r="H6413" s="224"/>
      <c r="L6413" s="224"/>
      <c r="M6413" s="224"/>
      <c r="X6413" s="3" t="s">
        <v>6424</v>
      </c>
      <c r="Y6413" s="4">
        <v>11289</v>
      </c>
      <c r="AD6413" s="224"/>
      <c r="AE6413" s="133"/>
    </row>
    <row r="6414" spans="1:31" x14ac:dyDescent="0.25">
      <c r="A6414" s="28" t="s">
        <v>16845</v>
      </c>
      <c r="B6414" s="1"/>
      <c r="F6414" s="224"/>
      <c r="G6414" s="224"/>
      <c r="H6414" s="224"/>
      <c r="L6414" s="224"/>
      <c r="M6414" s="224"/>
      <c r="X6414" s="3" t="s">
        <v>6425</v>
      </c>
      <c r="Y6414" s="4">
        <v>11285</v>
      </c>
      <c r="AD6414" s="224"/>
      <c r="AE6414" s="133"/>
    </row>
    <row r="6415" spans="1:31" x14ac:dyDescent="0.25">
      <c r="A6415" s="28" t="s">
        <v>16846</v>
      </c>
      <c r="B6415" s="1"/>
      <c r="F6415" s="224"/>
      <c r="G6415" s="224"/>
      <c r="H6415" s="224"/>
      <c r="L6415" s="224"/>
      <c r="M6415" s="224"/>
      <c r="X6415" s="3" t="s">
        <v>6426</v>
      </c>
      <c r="Y6415" s="4">
        <v>11285</v>
      </c>
      <c r="AD6415" s="224"/>
      <c r="AE6415" s="133"/>
    </row>
    <row r="6416" spans="1:31" x14ac:dyDescent="0.25">
      <c r="A6416" s="28" t="s">
        <v>16847</v>
      </c>
      <c r="B6416" s="1"/>
      <c r="F6416" s="224"/>
      <c r="G6416" s="224"/>
      <c r="H6416" s="224"/>
      <c r="L6416" s="224"/>
      <c r="M6416" s="224"/>
      <c r="X6416" s="3" t="s">
        <v>6427</v>
      </c>
      <c r="Y6416" s="4">
        <v>11300</v>
      </c>
      <c r="AD6416" s="224"/>
      <c r="AE6416" s="133"/>
    </row>
    <row r="6417" spans="1:31" x14ac:dyDescent="0.25">
      <c r="A6417" s="28" t="s">
        <v>16848</v>
      </c>
      <c r="B6417" s="1"/>
      <c r="F6417" s="224"/>
      <c r="G6417" s="224"/>
      <c r="H6417" s="224"/>
      <c r="L6417" s="224"/>
      <c r="M6417" s="224"/>
      <c r="X6417" s="3" t="s">
        <v>6428</v>
      </c>
      <c r="Y6417" s="4">
        <v>11300</v>
      </c>
      <c r="AD6417" s="224"/>
      <c r="AE6417" s="133"/>
    </row>
    <row r="6418" spans="1:31" x14ac:dyDescent="0.25">
      <c r="A6418" s="28" t="s">
        <v>16849</v>
      </c>
      <c r="B6418" s="1"/>
      <c r="F6418" s="224"/>
      <c r="G6418" s="224"/>
      <c r="H6418" s="224"/>
      <c r="L6418" s="224"/>
      <c r="M6418" s="224"/>
      <c r="X6418" s="3" t="s">
        <v>6429</v>
      </c>
      <c r="Y6418" s="4">
        <v>11293</v>
      </c>
      <c r="AD6418" s="224"/>
      <c r="AE6418" s="133"/>
    </row>
    <row r="6419" spans="1:31" x14ac:dyDescent="0.25">
      <c r="A6419" s="28" t="s">
        <v>16850</v>
      </c>
      <c r="B6419" s="1"/>
      <c r="F6419" s="224"/>
      <c r="G6419" s="224"/>
      <c r="H6419" s="224"/>
      <c r="L6419" s="224"/>
      <c r="M6419" s="224"/>
      <c r="X6419" s="3" t="s">
        <v>6430</v>
      </c>
      <c r="Y6419" s="4">
        <v>11296</v>
      </c>
      <c r="AD6419" s="224"/>
      <c r="AE6419" s="133"/>
    </row>
    <row r="6420" spans="1:31" x14ac:dyDescent="0.25">
      <c r="A6420" s="28" t="s">
        <v>16851</v>
      </c>
      <c r="B6420" s="1"/>
      <c r="F6420" s="224"/>
      <c r="G6420" s="224"/>
      <c r="H6420" s="224"/>
      <c r="L6420" s="224"/>
      <c r="M6420" s="224"/>
      <c r="X6420" s="3" t="s">
        <v>6431</v>
      </c>
      <c r="Y6420" s="4">
        <v>11296</v>
      </c>
      <c r="AD6420" s="224"/>
      <c r="AE6420" s="133"/>
    </row>
    <row r="6421" spans="1:31" x14ac:dyDescent="0.25">
      <c r="A6421" s="28" t="s">
        <v>16852</v>
      </c>
      <c r="B6421" s="1"/>
      <c r="F6421" s="224"/>
      <c r="G6421" s="224"/>
      <c r="H6421" s="224"/>
      <c r="L6421" s="224"/>
      <c r="M6421" s="224"/>
      <c r="X6421" s="3" t="s">
        <v>6432</v>
      </c>
      <c r="Y6421" s="4">
        <v>12260</v>
      </c>
      <c r="AD6421" s="224"/>
      <c r="AE6421" s="133"/>
    </row>
    <row r="6422" spans="1:31" x14ac:dyDescent="0.25">
      <c r="A6422" s="28" t="s">
        <v>16853</v>
      </c>
      <c r="B6422" s="1"/>
      <c r="F6422" s="224"/>
      <c r="G6422" s="224"/>
      <c r="H6422" s="224"/>
      <c r="L6422" s="224"/>
      <c r="M6422" s="224"/>
      <c r="X6422" s="3" t="s">
        <v>6433</v>
      </c>
      <c r="Y6422" s="4">
        <v>12260</v>
      </c>
      <c r="AD6422" s="224"/>
      <c r="AE6422" s="133"/>
    </row>
    <row r="6423" spans="1:31" x14ac:dyDescent="0.25">
      <c r="A6423" s="28" t="s">
        <v>16854</v>
      </c>
      <c r="B6423" s="1"/>
      <c r="F6423" s="224"/>
      <c r="G6423" s="224"/>
      <c r="H6423" s="224"/>
      <c r="L6423" s="224"/>
      <c r="M6423" s="224"/>
      <c r="X6423" s="3" t="s">
        <v>6434</v>
      </c>
      <c r="Y6423" s="4">
        <v>12260</v>
      </c>
      <c r="AD6423" s="224"/>
      <c r="AE6423" s="133"/>
    </row>
    <row r="6424" spans="1:31" x14ac:dyDescent="0.25">
      <c r="A6424" s="28" t="s">
        <v>16855</v>
      </c>
      <c r="B6424" s="1"/>
      <c r="F6424" s="224"/>
      <c r="G6424" s="224"/>
      <c r="H6424" s="224"/>
      <c r="L6424" s="224"/>
      <c r="M6424" s="224"/>
      <c r="X6424" s="3" t="s">
        <v>6435</v>
      </c>
      <c r="Y6424" s="4">
        <v>12260</v>
      </c>
      <c r="AD6424" s="224"/>
      <c r="AE6424" s="133"/>
    </row>
    <row r="6425" spans="1:31" x14ac:dyDescent="0.25">
      <c r="A6425" s="28" t="s">
        <v>16856</v>
      </c>
      <c r="B6425" s="1"/>
      <c r="F6425" s="224"/>
      <c r="G6425" s="224"/>
      <c r="H6425" s="224"/>
      <c r="L6425" s="224"/>
      <c r="M6425" s="224"/>
      <c r="X6425" s="3" t="s">
        <v>6436</v>
      </c>
      <c r="Y6425" s="4">
        <v>12260</v>
      </c>
      <c r="AD6425" s="224"/>
      <c r="AE6425" s="133"/>
    </row>
    <row r="6426" spans="1:31" x14ac:dyDescent="0.25">
      <c r="A6426" s="28" t="s">
        <v>16857</v>
      </c>
      <c r="B6426" s="1"/>
      <c r="F6426" s="224"/>
      <c r="G6426" s="224"/>
      <c r="H6426" s="224"/>
      <c r="L6426" s="224"/>
      <c r="M6426" s="224"/>
      <c r="X6426" s="3" t="s">
        <v>6437</v>
      </c>
      <c r="Y6426" s="4">
        <v>12260</v>
      </c>
      <c r="AD6426" s="224"/>
      <c r="AE6426" s="133"/>
    </row>
    <row r="6427" spans="1:31" x14ac:dyDescent="0.25">
      <c r="A6427" s="28" t="s">
        <v>16858</v>
      </c>
      <c r="B6427" s="1"/>
      <c r="F6427" s="224"/>
      <c r="G6427" s="224"/>
      <c r="H6427" s="224"/>
      <c r="L6427" s="224"/>
      <c r="M6427" s="224"/>
      <c r="X6427" s="3" t="s">
        <v>6438</v>
      </c>
      <c r="Y6427" s="4">
        <v>12260</v>
      </c>
      <c r="AD6427" s="224"/>
      <c r="AE6427" s="133"/>
    </row>
    <row r="6428" spans="1:31" x14ac:dyDescent="0.25">
      <c r="A6428" s="28" t="s">
        <v>16859</v>
      </c>
      <c r="B6428" s="1"/>
      <c r="F6428" s="224"/>
      <c r="G6428" s="224"/>
      <c r="H6428" s="224"/>
      <c r="L6428" s="224"/>
      <c r="M6428" s="224"/>
      <c r="X6428" s="3" t="s">
        <v>6439</v>
      </c>
      <c r="Y6428" s="4">
        <v>12260</v>
      </c>
      <c r="AD6428" s="224"/>
      <c r="AE6428" s="133"/>
    </row>
    <row r="6429" spans="1:31" x14ac:dyDescent="0.25">
      <c r="A6429" s="28" t="s">
        <v>16860</v>
      </c>
      <c r="B6429" s="1"/>
      <c r="F6429" s="224"/>
      <c r="G6429" s="224"/>
      <c r="H6429" s="224"/>
      <c r="L6429" s="224"/>
      <c r="M6429" s="224"/>
      <c r="X6429" s="3" t="s">
        <v>6440</v>
      </c>
      <c r="Y6429" s="4">
        <v>12260</v>
      </c>
      <c r="AD6429" s="224"/>
      <c r="AE6429" s="133"/>
    </row>
    <row r="6430" spans="1:31" x14ac:dyDescent="0.25">
      <c r="A6430" s="28" t="s">
        <v>16861</v>
      </c>
      <c r="B6430" s="1"/>
      <c r="F6430" s="224"/>
      <c r="G6430" s="224"/>
      <c r="H6430" s="224"/>
      <c r="L6430" s="224"/>
      <c r="M6430" s="224"/>
      <c r="X6430" s="3" t="s">
        <v>6441</v>
      </c>
      <c r="Y6430" s="4">
        <v>12260</v>
      </c>
      <c r="AD6430" s="224"/>
      <c r="AE6430" s="133"/>
    </row>
    <row r="6431" spans="1:31" x14ac:dyDescent="0.25">
      <c r="A6431" s="28" t="s">
        <v>16862</v>
      </c>
      <c r="B6431" s="1"/>
      <c r="F6431" s="224"/>
      <c r="G6431" s="224"/>
      <c r="H6431" s="224"/>
      <c r="L6431" s="224"/>
      <c r="M6431" s="224"/>
      <c r="X6431" s="3" t="s">
        <v>6442</v>
      </c>
      <c r="Y6431" s="4">
        <v>12260</v>
      </c>
      <c r="AD6431" s="224"/>
      <c r="AE6431" s="133"/>
    </row>
    <row r="6432" spans="1:31" x14ac:dyDescent="0.25">
      <c r="A6432" s="28" t="s">
        <v>16863</v>
      </c>
      <c r="B6432" s="1"/>
      <c r="F6432" s="224"/>
      <c r="G6432" s="224"/>
      <c r="H6432" s="224"/>
      <c r="L6432" s="224"/>
      <c r="M6432" s="224"/>
      <c r="X6432" s="3" t="s">
        <v>6443</v>
      </c>
      <c r="Y6432" s="4">
        <v>12260</v>
      </c>
      <c r="AD6432" s="224"/>
      <c r="AE6432" s="133"/>
    </row>
    <row r="6433" spans="1:31" x14ac:dyDescent="0.25">
      <c r="A6433" s="28" t="s">
        <v>16864</v>
      </c>
      <c r="B6433" s="1"/>
      <c r="F6433" s="224"/>
      <c r="G6433" s="224"/>
      <c r="H6433" s="224"/>
      <c r="L6433" s="224"/>
      <c r="M6433" s="224"/>
      <c r="X6433" s="3" t="s">
        <v>6444</v>
      </c>
      <c r="Y6433" s="4">
        <v>12260</v>
      </c>
      <c r="AD6433" s="224"/>
      <c r="AE6433" s="133"/>
    </row>
    <row r="6434" spans="1:31" x14ac:dyDescent="0.25">
      <c r="A6434" s="28" t="s">
        <v>16865</v>
      </c>
      <c r="B6434" s="1"/>
      <c r="F6434" s="224"/>
      <c r="G6434" s="224"/>
      <c r="H6434" s="224"/>
      <c r="L6434" s="224"/>
      <c r="M6434" s="224"/>
      <c r="X6434" s="3" t="s">
        <v>6445</v>
      </c>
      <c r="Y6434" s="4">
        <v>12260</v>
      </c>
      <c r="AD6434" s="224"/>
      <c r="AE6434" s="133"/>
    </row>
    <row r="6435" spans="1:31" x14ac:dyDescent="0.25">
      <c r="A6435" s="28" t="s">
        <v>16866</v>
      </c>
      <c r="B6435" s="1"/>
      <c r="F6435" s="224"/>
      <c r="G6435" s="224"/>
      <c r="H6435" s="224"/>
      <c r="L6435" s="224"/>
      <c r="M6435" s="224"/>
      <c r="X6435" s="3" t="s">
        <v>6446</v>
      </c>
      <c r="Y6435" s="4">
        <v>12260</v>
      </c>
      <c r="AD6435" s="224"/>
      <c r="AE6435" s="133"/>
    </row>
    <row r="6436" spans="1:31" x14ac:dyDescent="0.25">
      <c r="A6436" s="28" t="s">
        <v>16867</v>
      </c>
      <c r="B6436" s="1"/>
      <c r="F6436" s="224"/>
      <c r="G6436" s="224"/>
      <c r="H6436" s="224"/>
      <c r="L6436" s="224"/>
      <c r="M6436" s="224"/>
      <c r="X6436" s="3" t="s">
        <v>6447</v>
      </c>
      <c r="Y6436" s="4">
        <v>12260</v>
      </c>
      <c r="AD6436" s="224"/>
      <c r="AE6436" s="133"/>
    </row>
    <row r="6437" spans="1:31" x14ac:dyDescent="0.25">
      <c r="A6437" s="28" t="s">
        <v>16868</v>
      </c>
      <c r="B6437" s="1"/>
      <c r="F6437" s="224"/>
      <c r="G6437" s="224"/>
      <c r="H6437" s="224"/>
      <c r="L6437" s="224"/>
      <c r="M6437" s="224"/>
      <c r="X6437" s="3" t="s">
        <v>6448</v>
      </c>
      <c r="Y6437" s="4">
        <v>12260</v>
      </c>
      <c r="AD6437" s="224"/>
      <c r="AE6437" s="133"/>
    </row>
    <row r="6438" spans="1:31" x14ac:dyDescent="0.25">
      <c r="A6438" s="28" t="s">
        <v>16869</v>
      </c>
      <c r="B6438" s="1"/>
      <c r="F6438" s="224"/>
      <c r="G6438" s="224"/>
      <c r="H6438" s="224"/>
      <c r="L6438" s="224"/>
      <c r="M6438" s="224"/>
      <c r="X6438" s="3" t="s">
        <v>6449</v>
      </c>
      <c r="Y6438" s="4">
        <v>12260</v>
      </c>
      <c r="AD6438" s="224"/>
      <c r="AE6438" s="133"/>
    </row>
    <row r="6439" spans="1:31" x14ac:dyDescent="0.25">
      <c r="A6439" s="28" t="s">
        <v>16870</v>
      </c>
      <c r="B6439" s="1"/>
      <c r="F6439" s="224"/>
      <c r="G6439" s="224"/>
      <c r="H6439" s="224"/>
      <c r="L6439" s="224"/>
      <c r="M6439" s="224"/>
      <c r="X6439" s="3" t="s">
        <v>6450</v>
      </c>
      <c r="Y6439" s="4">
        <v>12260</v>
      </c>
      <c r="AD6439" s="224"/>
      <c r="AE6439" s="133"/>
    </row>
    <row r="6440" spans="1:31" x14ac:dyDescent="0.25">
      <c r="A6440" s="28" t="s">
        <v>16871</v>
      </c>
      <c r="B6440" s="1"/>
      <c r="F6440" s="224"/>
      <c r="G6440" s="224"/>
      <c r="H6440" s="224"/>
      <c r="L6440" s="224"/>
      <c r="M6440" s="224"/>
      <c r="X6440" s="3" t="s">
        <v>6451</v>
      </c>
      <c r="Y6440" s="4">
        <v>12260</v>
      </c>
      <c r="AD6440" s="224"/>
      <c r="AE6440" s="133"/>
    </row>
    <row r="6441" spans="1:31" x14ac:dyDescent="0.25">
      <c r="A6441" s="28" t="s">
        <v>16872</v>
      </c>
      <c r="B6441" s="1"/>
      <c r="F6441" s="224"/>
      <c r="G6441" s="224"/>
      <c r="H6441" s="224"/>
      <c r="L6441" s="224"/>
      <c r="M6441" s="224"/>
      <c r="X6441" s="3" t="s">
        <v>6452</v>
      </c>
      <c r="Y6441" s="4">
        <v>12260</v>
      </c>
      <c r="AD6441" s="224"/>
      <c r="AE6441" s="133"/>
    </row>
    <row r="6442" spans="1:31" x14ac:dyDescent="0.25">
      <c r="A6442" s="28" t="s">
        <v>16873</v>
      </c>
      <c r="B6442" s="1"/>
      <c r="F6442" s="224"/>
      <c r="G6442" s="224"/>
      <c r="H6442" s="224"/>
      <c r="L6442" s="224"/>
      <c r="M6442" s="224"/>
      <c r="X6442" s="3" t="s">
        <v>6453</v>
      </c>
      <c r="Y6442" s="4">
        <v>12260</v>
      </c>
      <c r="AD6442" s="224"/>
      <c r="AE6442" s="133"/>
    </row>
    <row r="6443" spans="1:31" x14ac:dyDescent="0.25">
      <c r="A6443" s="28" t="s">
        <v>16874</v>
      </c>
      <c r="B6443" s="1"/>
      <c r="F6443" s="224"/>
      <c r="G6443" s="224"/>
      <c r="H6443" s="224"/>
      <c r="L6443" s="224"/>
      <c r="M6443" s="224"/>
      <c r="X6443" s="3" t="s">
        <v>6454</v>
      </c>
      <c r="Y6443" s="4">
        <v>12260</v>
      </c>
      <c r="AD6443" s="224"/>
      <c r="AE6443" s="133"/>
    </row>
    <row r="6444" spans="1:31" x14ac:dyDescent="0.25">
      <c r="A6444" s="28" t="s">
        <v>16875</v>
      </c>
      <c r="B6444" s="1"/>
      <c r="F6444" s="224"/>
      <c r="G6444" s="224"/>
      <c r="H6444" s="224"/>
      <c r="L6444" s="224"/>
      <c r="M6444" s="224"/>
      <c r="X6444" s="3" t="s">
        <v>6455</v>
      </c>
      <c r="Y6444" s="4">
        <v>12260</v>
      </c>
      <c r="AD6444" s="224"/>
      <c r="AE6444" s="133"/>
    </row>
    <row r="6445" spans="1:31" x14ac:dyDescent="0.25">
      <c r="A6445" s="28" t="s">
        <v>16876</v>
      </c>
      <c r="B6445" s="1"/>
      <c r="F6445" s="224"/>
      <c r="G6445" s="224"/>
      <c r="H6445" s="224"/>
      <c r="L6445" s="224"/>
      <c r="M6445" s="224"/>
      <c r="X6445" s="3" t="s">
        <v>6456</v>
      </c>
      <c r="Y6445" s="4">
        <v>12260</v>
      </c>
      <c r="AD6445" s="224"/>
      <c r="AE6445" s="133"/>
    </row>
    <row r="6446" spans="1:31" x14ac:dyDescent="0.25">
      <c r="A6446" s="28" t="s">
        <v>16877</v>
      </c>
      <c r="B6446" s="1"/>
      <c r="F6446" s="224"/>
      <c r="G6446" s="224"/>
      <c r="H6446" s="224"/>
      <c r="L6446" s="224"/>
      <c r="M6446" s="224"/>
      <c r="X6446" s="3" t="s">
        <v>6457</v>
      </c>
      <c r="Y6446" s="4">
        <v>12260</v>
      </c>
      <c r="AD6446" s="224"/>
      <c r="AE6446" s="133"/>
    </row>
    <row r="6447" spans="1:31" x14ac:dyDescent="0.25">
      <c r="A6447" s="28" t="s">
        <v>16878</v>
      </c>
      <c r="B6447" s="1"/>
      <c r="F6447" s="224"/>
      <c r="G6447" s="224"/>
      <c r="H6447" s="224"/>
      <c r="L6447" s="224"/>
      <c r="M6447" s="224"/>
      <c r="X6447" s="3" t="s">
        <v>6458</v>
      </c>
      <c r="Y6447" s="4">
        <v>12260</v>
      </c>
      <c r="AD6447" s="224"/>
      <c r="AE6447" s="133"/>
    </row>
    <row r="6448" spans="1:31" x14ac:dyDescent="0.25">
      <c r="A6448" s="28" t="s">
        <v>16879</v>
      </c>
      <c r="B6448" s="1"/>
      <c r="F6448" s="224"/>
      <c r="G6448" s="224"/>
      <c r="H6448" s="224"/>
      <c r="L6448" s="224"/>
      <c r="M6448" s="224"/>
      <c r="X6448" s="3" t="s">
        <v>6459</v>
      </c>
      <c r="Y6448" s="4">
        <v>12260</v>
      </c>
      <c r="AD6448" s="224"/>
      <c r="AE6448" s="133"/>
    </row>
    <row r="6449" spans="1:31" x14ac:dyDescent="0.25">
      <c r="A6449" s="28" t="s">
        <v>16880</v>
      </c>
      <c r="B6449" s="1"/>
      <c r="F6449" s="224"/>
      <c r="G6449" s="224"/>
      <c r="H6449" s="224"/>
      <c r="L6449" s="224"/>
      <c r="M6449" s="224"/>
      <c r="X6449" s="3" t="s">
        <v>6460</v>
      </c>
      <c r="Y6449" s="4">
        <v>12260</v>
      </c>
      <c r="AD6449" s="224"/>
      <c r="AE6449" s="133"/>
    </row>
    <row r="6450" spans="1:31" x14ac:dyDescent="0.25">
      <c r="A6450" s="28" t="s">
        <v>16881</v>
      </c>
      <c r="B6450" s="1"/>
      <c r="F6450" s="224"/>
      <c r="G6450" s="224"/>
      <c r="H6450" s="224"/>
      <c r="L6450" s="224"/>
      <c r="M6450" s="224"/>
      <c r="X6450" s="3" t="s">
        <v>6461</v>
      </c>
      <c r="Y6450" s="4">
        <v>12260</v>
      </c>
      <c r="AD6450" s="224"/>
      <c r="AE6450" s="133"/>
    </row>
    <row r="6451" spans="1:31" x14ac:dyDescent="0.25">
      <c r="A6451" s="28" t="s">
        <v>16882</v>
      </c>
      <c r="B6451" s="1"/>
      <c r="F6451" s="224"/>
      <c r="G6451" s="224"/>
      <c r="H6451" s="224"/>
      <c r="L6451" s="224"/>
      <c r="M6451" s="224"/>
      <c r="X6451" s="3" t="s">
        <v>6462</v>
      </c>
      <c r="Y6451" s="4">
        <v>12260</v>
      </c>
      <c r="AD6451" s="224"/>
      <c r="AE6451" s="133"/>
    </row>
    <row r="6452" spans="1:31" x14ac:dyDescent="0.25">
      <c r="A6452" s="28" t="s">
        <v>16883</v>
      </c>
      <c r="B6452" s="1"/>
      <c r="F6452" s="224"/>
      <c r="G6452" s="224"/>
      <c r="H6452" s="224"/>
      <c r="L6452" s="224"/>
      <c r="M6452" s="224"/>
      <c r="X6452" s="3" t="s">
        <v>6463</v>
      </c>
      <c r="Y6452" s="4">
        <v>12260</v>
      </c>
      <c r="AD6452" s="224"/>
      <c r="AE6452" s="133"/>
    </row>
    <row r="6453" spans="1:31" x14ac:dyDescent="0.25">
      <c r="A6453" s="28" t="s">
        <v>16884</v>
      </c>
      <c r="B6453" s="1"/>
      <c r="F6453" s="224"/>
      <c r="G6453" s="224"/>
      <c r="H6453" s="224"/>
      <c r="L6453" s="224"/>
      <c r="M6453" s="224"/>
      <c r="X6453" s="3" t="s">
        <v>6464</v>
      </c>
      <c r="Y6453" s="4">
        <v>12260</v>
      </c>
      <c r="AD6453" s="224"/>
      <c r="AE6453" s="133"/>
    </row>
    <row r="6454" spans="1:31" x14ac:dyDescent="0.25">
      <c r="A6454" s="28" t="s">
        <v>16885</v>
      </c>
      <c r="B6454" s="1"/>
      <c r="F6454" s="224"/>
      <c r="G6454" s="224"/>
      <c r="H6454" s="224"/>
      <c r="L6454" s="224"/>
      <c r="M6454" s="224"/>
      <c r="X6454" s="3" t="s">
        <v>6465</v>
      </c>
      <c r="Y6454" s="4">
        <v>12260</v>
      </c>
      <c r="AD6454" s="224"/>
      <c r="AE6454" s="133"/>
    </row>
    <row r="6455" spans="1:31" x14ac:dyDescent="0.25">
      <c r="A6455" s="28" t="s">
        <v>16886</v>
      </c>
      <c r="B6455" s="1"/>
      <c r="F6455" s="224"/>
      <c r="G6455" s="224"/>
      <c r="H6455" s="224"/>
      <c r="L6455" s="224"/>
      <c r="M6455" s="224"/>
      <c r="X6455" s="3" t="s">
        <v>6466</v>
      </c>
      <c r="Y6455" s="4">
        <v>12260</v>
      </c>
      <c r="AD6455" s="224"/>
      <c r="AE6455" s="133"/>
    </row>
    <row r="6456" spans="1:31" x14ac:dyDescent="0.25">
      <c r="A6456" s="28" t="s">
        <v>16887</v>
      </c>
      <c r="B6456" s="1"/>
      <c r="F6456" s="224"/>
      <c r="G6456" s="224"/>
      <c r="H6456" s="224"/>
      <c r="L6456" s="224"/>
      <c r="M6456" s="224"/>
      <c r="X6456" s="3" t="s">
        <v>6467</v>
      </c>
      <c r="Y6456" s="4">
        <v>12260</v>
      </c>
      <c r="AD6456" s="224"/>
      <c r="AE6456" s="133"/>
    </row>
    <row r="6457" spans="1:31" x14ac:dyDescent="0.25">
      <c r="A6457" s="28" t="s">
        <v>16888</v>
      </c>
      <c r="B6457" s="1"/>
      <c r="F6457" s="224"/>
      <c r="G6457" s="224"/>
      <c r="H6457" s="224"/>
      <c r="L6457" s="224"/>
      <c r="M6457" s="224"/>
      <c r="X6457" s="3" t="s">
        <v>6468</v>
      </c>
      <c r="Y6457" s="4">
        <v>12260</v>
      </c>
      <c r="AD6457" s="224"/>
      <c r="AE6457" s="133"/>
    </row>
    <row r="6458" spans="1:31" x14ac:dyDescent="0.25">
      <c r="A6458" s="28" t="s">
        <v>16889</v>
      </c>
      <c r="B6458" s="1"/>
      <c r="F6458" s="224"/>
      <c r="G6458" s="224"/>
      <c r="H6458" s="224"/>
      <c r="L6458" s="224"/>
      <c r="M6458" s="224"/>
      <c r="X6458" s="3" t="s">
        <v>6469</v>
      </c>
      <c r="Y6458" s="4">
        <v>12260</v>
      </c>
      <c r="AD6458" s="224"/>
      <c r="AE6458" s="133"/>
    </row>
    <row r="6459" spans="1:31" x14ac:dyDescent="0.25">
      <c r="A6459" s="28" t="s">
        <v>16890</v>
      </c>
      <c r="B6459" s="1"/>
      <c r="F6459" s="224"/>
      <c r="G6459" s="224"/>
      <c r="H6459" s="224"/>
      <c r="L6459" s="224"/>
      <c r="M6459" s="224"/>
      <c r="X6459" s="3" t="s">
        <v>6470</v>
      </c>
      <c r="Y6459" s="4">
        <v>12260</v>
      </c>
      <c r="AD6459" s="224"/>
      <c r="AE6459" s="133"/>
    </row>
    <row r="6460" spans="1:31" x14ac:dyDescent="0.25">
      <c r="A6460" s="28" t="s">
        <v>16891</v>
      </c>
      <c r="B6460" s="1"/>
      <c r="F6460" s="224"/>
      <c r="G6460" s="224"/>
      <c r="H6460" s="224"/>
      <c r="L6460" s="224"/>
      <c r="M6460" s="224"/>
      <c r="X6460" s="3" t="s">
        <v>6471</v>
      </c>
      <c r="Y6460" s="4">
        <v>12260</v>
      </c>
      <c r="AD6460" s="224"/>
      <c r="AE6460" s="133"/>
    </row>
    <row r="6461" spans="1:31" x14ac:dyDescent="0.25">
      <c r="A6461" s="28" t="s">
        <v>16892</v>
      </c>
      <c r="B6461" s="1"/>
      <c r="F6461" s="224"/>
      <c r="G6461" s="224"/>
      <c r="H6461" s="224"/>
      <c r="L6461" s="224"/>
      <c r="M6461" s="224"/>
      <c r="X6461" s="3" t="s">
        <v>6472</v>
      </c>
      <c r="Y6461" s="4">
        <v>12260</v>
      </c>
      <c r="AD6461" s="224"/>
      <c r="AE6461" s="133"/>
    </row>
    <row r="6462" spans="1:31" x14ac:dyDescent="0.25">
      <c r="A6462" s="28" t="s">
        <v>16893</v>
      </c>
      <c r="B6462" s="1"/>
      <c r="F6462" s="224"/>
      <c r="G6462" s="224"/>
      <c r="H6462" s="224"/>
      <c r="L6462" s="224"/>
      <c r="M6462" s="224"/>
      <c r="X6462" s="3" t="s">
        <v>6473</v>
      </c>
      <c r="Y6462" s="4">
        <v>12260</v>
      </c>
      <c r="AD6462" s="224"/>
      <c r="AE6462" s="133"/>
    </row>
    <row r="6463" spans="1:31" x14ac:dyDescent="0.25">
      <c r="A6463" s="28" t="s">
        <v>16894</v>
      </c>
      <c r="B6463" s="1"/>
      <c r="F6463" s="224"/>
      <c r="G6463" s="224"/>
      <c r="H6463" s="224"/>
      <c r="L6463" s="224"/>
      <c r="M6463" s="224"/>
      <c r="X6463" s="3" t="s">
        <v>6474</v>
      </c>
      <c r="Y6463" s="4">
        <v>12260</v>
      </c>
      <c r="AD6463" s="224"/>
      <c r="AE6463" s="133"/>
    </row>
    <row r="6464" spans="1:31" x14ac:dyDescent="0.25">
      <c r="A6464" s="28" t="s">
        <v>16895</v>
      </c>
      <c r="B6464" s="1"/>
      <c r="F6464" s="224"/>
      <c r="G6464" s="224"/>
      <c r="H6464" s="224"/>
      <c r="L6464" s="224"/>
      <c r="M6464" s="224"/>
      <c r="X6464" s="3" t="s">
        <v>6475</v>
      </c>
      <c r="Y6464" s="4">
        <v>12260</v>
      </c>
      <c r="AD6464" s="224"/>
      <c r="AE6464" s="133"/>
    </row>
    <row r="6465" spans="1:31" x14ac:dyDescent="0.25">
      <c r="A6465" s="28" t="s">
        <v>16896</v>
      </c>
      <c r="B6465" s="1"/>
      <c r="F6465" s="224"/>
      <c r="G6465" s="224"/>
      <c r="H6465" s="224"/>
      <c r="L6465" s="224"/>
      <c r="M6465" s="224"/>
      <c r="X6465" s="3" t="s">
        <v>6476</v>
      </c>
      <c r="Y6465" s="4">
        <v>12260</v>
      </c>
      <c r="AD6465" s="224"/>
      <c r="AE6465" s="133"/>
    </row>
    <row r="6466" spans="1:31" x14ac:dyDescent="0.25">
      <c r="A6466" s="28" t="s">
        <v>16897</v>
      </c>
      <c r="B6466" s="1"/>
      <c r="F6466" s="224"/>
      <c r="G6466" s="224"/>
      <c r="H6466" s="224"/>
      <c r="L6466" s="224"/>
      <c r="M6466" s="224"/>
      <c r="X6466" s="3" t="s">
        <v>6477</v>
      </c>
      <c r="Y6466" s="4">
        <v>12260</v>
      </c>
      <c r="AD6466" s="224"/>
      <c r="AE6466" s="133"/>
    </row>
    <row r="6467" spans="1:31" x14ac:dyDescent="0.25">
      <c r="A6467" s="28" t="s">
        <v>16898</v>
      </c>
      <c r="B6467" s="1"/>
      <c r="F6467" s="224"/>
      <c r="G6467" s="224"/>
      <c r="H6467" s="224"/>
      <c r="L6467" s="224"/>
      <c r="M6467" s="224"/>
      <c r="X6467" s="3" t="s">
        <v>6478</v>
      </c>
      <c r="Y6467" s="4">
        <v>12260</v>
      </c>
      <c r="AD6467" s="224"/>
      <c r="AE6467" s="133"/>
    </row>
    <row r="6468" spans="1:31" x14ac:dyDescent="0.25">
      <c r="A6468" s="28" t="s">
        <v>16899</v>
      </c>
      <c r="B6468" s="1"/>
      <c r="F6468" s="224"/>
      <c r="G6468" s="224"/>
      <c r="H6468" s="224"/>
      <c r="L6468" s="224"/>
      <c r="M6468" s="224"/>
      <c r="X6468" s="3" t="s">
        <v>6479</v>
      </c>
      <c r="Y6468" s="4">
        <v>12260</v>
      </c>
      <c r="AD6468" s="224"/>
      <c r="AE6468" s="133"/>
    </row>
    <row r="6469" spans="1:31" x14ac:dyDescent="0.25">
      <c r="A6469" s="28" t="s">
        <v>16900</v>
      </c>
      <c r="B6469" s="1"/>
      <c r="F6469" s="224"/>
      <c r="G6469" s="224"/>
      <c r="H6469" s="224"/>
      <c r="L6469" s="224"/>
      <c r="M6469" s="224"/>
      <c r="X6469" s="3" t="s">
        <v>6480</v>
      </c>
      <c r="Y6469" s="4">
        <v>12260</v>
      </c>
      <c r="AD6469" s="224"/>
      <c r="AE6469" s="133"/>
    </row>
    <row r="6470" spans="1:31" x14ac:dyDescent="0.25">
      <c r="A6470" s="28" t="s">
        <v>16901</v>
      </c>
      <c r="B6470" s="1"/>
      <c r="F6470" s="224"/>
      <c r="G6470" s="224"/>
      <c r="H6470" s="224"/>
      <c r="L6470" s="224"/>
      <c r="M6470" s="224"/>
      <c r="X6470" s="3" t="s">
        <v>6481</v>
      </c>
      <c r="Y6470" s="4">
        <v>12260</v>
      </c>
      <c r="AD6470" s="224"/>
      <c r="AE6470" s="133"/>
    </row>
    <row r="6471" spans="1:31" x14ac:dyDescent="0.25">
      <c r="A6471" s="28" t="s">
        <v>16902</v>
      </c>
      <c r="B6471" s="1"/>
      <c r="F6471" s="224"/>
      <c r="G6471" s="224"/>
      <c r="H6471" s="224"/>
      <c r="L6471" s="224"/>
      <c r="M6471" s="224"/>
      <c r="X6471" s="3" t="s">
        <v>6482</v>
      </c>
      <c r="Y6471" s="4">
        <v>12260</v>
      </c>
      <c r="AD6471" s="224"/>
      <c r="AE6471" s="133"/>
    </row>
    <row r="6472" spans="1:31" x14ac:dyDescent="0.25">
      <c r="A6472" s="28" t="s">
        <v>16903</v>
      </c>
      <c r="B6472" s="1"/>
      <c r="F6472" s="224"/>
      <c r="G6472" s="224"/>
      <c r="H6472" s="224"/>
      <c r="L6472" s="224"/>
      <c r="M6472" s="224"/>
      <c r="X6472" s="3" t="s">
        <v>6483</v>
      </c>
      <c r="Y6472" s="4">
        <v>12260</v>
      </c>
      <c r="AD6472" s="224"/>
      <c r="AE6472" s="133"/>
    </row>
    <row r="6473" spans="1:31" x14ac:dyDescent="0.25">
      <c r="A6473" s="28" t="s">
        <v>16904</v>
      </c>
      <c r="B6473" s="1"/>
      <c r="F6473" s="224"/>
      <c r="G6473" s="224"/>
      <c r="H6473" s="224"/>
      <c r="L6473" s="224"/>
      <c r="M6473" s="224"/>
      <c r="X6473" s="3" t="s">
        <v>6484</v>
      </c>
      <c r="Y6473" s="4">
        <v>12260</v>
      </c>
      <c r="AD6473" s="224"/>
      <c r="AE6473" s="133"/>
    </row>
    <row r="6474" spans="1:31" x14ac:dyDescent="0.25">
      <c r="A6474" s="28" t="s">
        <v>16905</v>
      </c>
      <c r="B6474" s="1"/>
      <c r="F6474" s="224"/>
      <c r="G6474" s="224"/>
      <c r="H6474" s="224"/>
      <c r="L6474" s="224"/>
      <c r="M6474" s="224"/>
      <c r="X6474" s="3" t="s">
        <v>6485</v>
      </c>
      <c r="Y6474" s="4">
        <v>12260</v>
      </c>
      <c r="AD6474" s="224"/>
      <c r="AE6474" s="133"/>
    </row>
    <row r="6475" spans="1:31" x14ac:dyDescent="0.25">
      <c r="A6475" s="28" t="s">
        <v>16906</v>
      </c>
      <c r="B6475" s="1"/>
      <c r="F6475" s="224"/>
      <c r="G6475" s="224"/>
      <c r="H6475" s="224"/>
      <c r="L6475" s="224"/>
      <c r="M6475" s="224"/>
      <c r="X6475" s="3" t="s">
        <v>6486</v>
      </c>
      <c r="Y6475" s="4">
        <v>12260</v>
      </c>
      <c r="AD6475" s="224"/>
      <c r="AE6475" s="133"/>
    </row>
    <row r="6476" spans="1:31" x14ac:dyDescent="0.25">
      <c r="A6476" s="28" t="s">
        <v>16907</v>
      </c>
      <c r="B6476" s="1"/>
      <c r="F6476" s="224"/>
      <c r="G6476" s="224"/>
      <c r="H6476" s="224"/>
      <c r="L6476" s="224"/>
      <c r="M6476" s="224"/>
      <c r="X6476" s="3" t="s">
        <v>6487</v>
      </c>
      <c r="Y6476" s="4">
        <v>12260</v>
      </c>
      <c r="AD6476" s="224"/>
      <c r="AE6476" s="133"/>
    </row>
    <row r="6477" spans="1:31" x14ac:dyDescent="0.25">
      <c r="A6477" s="28" t="s">
        <v>16908</v>
      </c>
      <c r="B6477" s="1"/>
      <c r="F6477" s="224"/>
      <c r="G6477" s="224"/>
      <c r="H6477" s="224"/>
      <c r="L6477" s="224"/>
      <c r="M6477" s="224"/>
      <c r="X6477" s="3" t="s">
        <v>6488</v>
      </c>
      <c r="Y6477" s="4">
        <v>12260</v>
      </c>
      <c r="AD6477" s="224"/>
      <c r="AE6477" s="133"/>
    </row>
    <row r="6478" spans="1:31" x14ac:dyDescent="0.25">
      <c r="A6478" s="28" t="s">
        <v>16909</v>
      </c>
      <c r="B6478" s="1"/>
      <c r="F6478" s="224"/>
      <c r="G6478" s="224"/>
      <c r="H6478" s="224"/>
      <c r="L6478" s="224"/>
      <c r="M6478" s="224"/>
      <c r="X6478" s="3" t="s">
        <v>6489</v>
      </c>
      <c r="Y6478" s="4">
        <v>12260</v>
      </c>
      <c r="AD6478" s="224"/>
      <c r="AE6478" s="133"/>
    </row>
    <row r="6479" spans="1:31" x14ac:dyDescent="0.25">
      <c r="A6479" s="28" t="s">
        <v>16910</v>
      </c>
      <c r="B6479" s="1"/>
      <c r="F6479" s="224"/>
      <c r="G6479" s="224"/>
      <c r="H6479" s="224"/>
      <c r="L6479" s="224"/>
      <c r="M6479" s="224"/>
      <c r="X6479" s="3" t="s">
        <v>6490</v>
      </c>
      <c r="Y6479" s="4">
        <v>12260</v>
      </c>
      <c r="AD6479" s="224"/>
      <c r="AE6479" s="133"/>
    </row>
    <row r="6480" spans="1:31" x14ac:dyDescent="0.25">
      <c r="A6480" s="28" t="s">
        <v>16911</v>
      </c>
      <c r="B6480" s="1"/>
      <c r="F6480" s="224"/>
      <c r="G6480" s="224"/>
      <c r="H6480" s="224"/>
      <c r="L6480" s="224"/>
      <c r="M6480" s="224"/>
      <c r="X6480" s="3" t="s">
        <v>6491</v>
      </c>
      <c r="Y6480" s="4">
        <v>12260</v>
      </c>
      <c r="AD6480" s="224"/>
      <c r="AE6480" s="133"/>
    </row>
    <row r="6481" spans="1:31" x14ac:dyDescent="0.25">
      <c r="A6481" s="28" t="s">
        <v>16912</v>
      </c>
      <c r="B6481" s="1"/>
      <c r="F6481" s="224"/>
      <c r="G6481" s="224"/>
      <c r="H6481" s="224"/>
      <c r="L6481" s="224"/>
      <c r="M6481" s="224"/>
      <c r="X6481" s="3" t="s">
        <v>6492</v>
      </c>
      <c r="Y6481" s="4">
        <v>12260</v>
      </c>
      <c r="AD6481" s="224"/>
      <c r="AE6481" s="133"/>
    </row>
    <row r="6482" spans="1:31" x14ac:dyDescent="0.25">
      <c r="A6482" s="28" t="s">
        <v>16913</v>
      </c>
      <c r="B6482" s="1"/>
      <c r="F6482" s="224"/>
      <c r="G6482" s="224"/>
      <c r="H6482" s="224"/>
      <c r="L6482" s="224"/>
      <c r="M6482" s="224"/>
      <c r="X6482" s="3" t="s">
        <v>6493</v>
      </c>
      <c r="Y6482" s="4">
        <v>12260</v>
      </c>
      <c r="AD6482" s="224"/>
      <c r="AE6482" s="133"/>
    </row>
    <row r="6483" spans="1:31" x14ac:dyDescent="0.25">
      <c r="A6483" s="28" t="s">
        <v>16914</v>
      </c>
      <c r="B6483" s="1"/>
      <c r="F6483" s="224"/>
      <c r="G6483" s="224"/>
      <c r="H6483" s="224"/>
      <c r="L6483" s="224"/>
      <c r="M6483" s="224"/>
      <c r="X6483" s="3" t="s">
        <v>6494</v>
      </c>
      <c r="Y6483" s="4">
        <v>12260</v>
      </c>
      <c r="AD6483" s="224"/>
      <c r="AE6483" s="133"/>
    </row>
    <row r="6484" spans="1:31" x14ac:dyDescent="0.25">
      <c r="A6484" s="28" t="s">
        <v>16915</v>
      </c>
      <c r="B6484" s="1"/>
      <c r="F6484" s="224"/>
      <c r="G6484" s="224"/>
      <c r="H6484" s="224"/>
      <c r="L6484" s="224"/>
      <c r="M6484" s="224"/>
      <c r="X6484" s="3" t="s">
        <v>6495</v>
      </c>
      <c r="Y6484" s="4">
        <v>12260</v>
      </c>
      <c r="AD6484" s="224"/>
      <c r="AE6484" s="133"/>
    </row>
    <row r="6485" spans="1:31" x14ac:dyDescent="0.25">
      <c r="A6485" s="28" t="s">
        <v>16916</v>
      </c>
      <c r="B6485" s="1"/>
      <c r="F6485" s="224"/>
      <c r="G6485" s="224"/>
      <c r="H6485" s="224"/>
      <c r="L6485" s="224"/>
      <c r="M6485" s="224"/>
      <c r="X6485" s="3" t="s">
        <v>6496</v>
      </c>
      <c r="Y6485" s="4">
        <v>12260</v>
      </c>
      <c r="AD6485" s="224"/>
      <c r="AE6485" s="133"/>
    </row>
    <row r="6486" spans="1:31" x14ac:dyDescent="0.25">
      <c r="A6486" s="28" t="s">
        <v>16917</v>
      </c>
      <c r="B6486" s="1"/>
      <c r="F6486" s="224"/>
      <c r="G6486" s="224"/>
      <c r="H6486" s="224"/>
      <c r="L6486" s="224"/>
      <c r="M6486" s="224"/>
      <c r="X6486" s="3" t="s">
        <v>6497</v>
      </c>
      <c r="Y6486" s="4">
        <v>12260</v>
      </c>
      <c r="AD6486" s="224"/>
      <c r="AE6486" s="133"/>
    </row>
    <row r="6487" spans="1:31" x14ac:dyDescent="0.25">
      <c r="A6487" s="28" t="s">
        <v>16918</v>
      </c>
      <c r="B6487" s="1"/>
      <c r="F6487" s="224"/>
      <c r="G6487" s="224"/>
      <c r="H6487" s="224"/>
      <c r="L6487" s="224"/>
      <c r="M6487" s="224"/>
      <c r="X6487" s="3" t="s">
        <v>6498</v>
      </c>
      <c r="Y6487" s="4">
        <v>12260</v>
      </c>
      <c r="AD6487" s="224"/>
      <c r="AE6487" s="133"/>
    </row>
    <row r="6488" spans="1:31" x14ac:dyDescent="0.25">
      <c r="A6488" s="28" t="s">
        <v>16919</v>
      </c>
      <c r="B6488" s="1"/>
      <c r="F6488" s="224"/>
      <c r="G6488" s="224"/>
      <c r="H6488" s="224"/>
      <c r="L6488" s="224"/>
      <c r="M6488" s="224"/>
      <c r="X6488" s="3" t="s">
        <v>6499</v>
      </c>
      <c r="Y6488" s="4">
        <v>12260</v>
      </c>
      <c r="AD6488" s="224"/>
      <c r="AE6488" s="133"/>
    </row>
    <row r="6489" spans="1:31" x14ac:dyDescent="0.25">
      <c r="A6489" s="28" t="s">
        <v>16920</v>
      </c>
      <c r="B6489" s="1"/>
      <c r="F6489" s="224"/>
      <c r="G6489" s="224"/>
      <c r="H6489" s="224"/>
      <c r="L6489" s="224"/>
      <c r="M6489" s="224"/>
      <c r="X6489" s="3" t="s">
        <v>6500</v>
      </c>
      <c r="Y6489" s="4">
        <v>12260</v>
      </c>
      <c r="AD6489" s="224"/>
      <c r="AE6489" s="133"/>
    </row>
    <row r="6490" spans="1:31" x14ac:dyDescent="0.25">
      <c r="A6490" s="28" t="s">
        <v>16921</v>
      </c>
      <c r="B6490" s="1"/>
      <c r="F6490" s="224"/>
      <c r="G6490" s="224"/>
      <c r="H6490" s="224"/>
      <c r="L6490" s="224"/>
      <c r="M6490" s="224"/>
      <c r="X6490" s="3" t="s">
        <v>6501</v>
      </c>
      <c r="Y6490" s="4">
        <v>12260</v>
      </c>
      <c r="AD6490" s="224"/>
      <c r="AE6490" s="133"/>
    </row>
    <row r="6491" spans="1:31" x14ac:dyDescent="0.25">
      <c r="A6491" s="28" t="s">
        <v>16922</v>
      </c>
      <c r="B6491" s="1"/>
      <c r="F6491" s="224"/>
      <c r="G6491" s="224"/>
      <c r="H6491" s="224"/>
      <c r="L6491" s="224"/>
      <c r="M6491" s="224"/>
      <c r="X6491" s="3" t="s">
        <v>6502</v>
      </c>
      <c r="Y6491" s="4">
        <v>12260</v>
      </c>
      <c r="AD6491" s="224"/>
      <c r="AE6491" s="133"/>
    </row>
    <row r="6492" spans="1:31" x14ac:dyDescent="0.25">
      <c r="A6492" s="28" t="s">
        <v>16923</v>
      </c>
      <c r="B6492" s="1"/>
      <c r="F6492" s="224"/>
      <c r="G6492" s="224"/>
      <c r="H6492" s="224"/>
      <c r="L6492" s="224"/>
      <c r="M6492" s="224"/>
      <c r="X6492" s="3" t="s">
        <v>6503</v>
      </c>
      <c r="Y6492" s="4">
        <v>12260</v>
      </c>
      <c r="AD6492" s="224"/>
      <c r="AE6492" s="133"/>
    </row>
    <row r="6493" spans="1:31" x14ac:dyDescent="0.25">
      <c r="A6493" s="28" t="s">
        <v>16924</v>
      </c>
      <c r="B6493" s="1"/>
      <c r="F6493" s="224"/>
      <c r="G6493" s="224"/>
      <c r="H6493" s="224"/>
      <c r="L6493" s="224"/>
      <c r="M6493" s="224"/>
      <c r="X6493" s="3" t="s">
        <v>6504</v>
      </c>
      <c r="Y6493" s="4">
        <v>12260</v>
      </c>
      <c r="AD6493" s="224"/>
      <c r="AE6493" s="133"/>
    </row>
    <row r="6494" spans="1:31" x14ac:dyDescent="0.25">
      <c r="A6494" s="28" t="s">
        <v>16925</v>
      </c>
      <c r="B6494" s="1"/>
      <c r="F6494" s="224"/>
      <c r="G6494" s="224"/>
      <c r="H6494" s="224"/>
      <c r="L6494" s="224"/>
      <c r="M6494" s="224"/>
      <c r="X6494" s="3" t="s">
        <v>6505</v>
      </c>
      <c r="Y6494" s="4">
        <v>12260</v>
      </c>
      <c r="AD6494" s="224"/>
      <c r="AE6494" s="133"/>
    </row>
    <row r="6495" spans="1:31" x14ac:dyDescent="0.25">
      <c r="A6495" s="28" t="s">
        <v>16926</v>
      </c>
      <c r="B6495" s="1"/>
      <c r="F6495" s="224"/>
      <c r="G6495" s="224"/>
      <c r="H6495" s="224"/>
      <c r="L6495" s="224"/>
      <c r="M6495" s="224"/>
      <c r="X6495" s="3" t="s">
        <v>6506</v>
      </c>
      <c r="Y6495" s="4">
        <v>12260</v>
      </c>
      <c r="AD6495" s="224"/>
      <c r="AE6495" s="133"/>
    </row>
    <row r="6496" spans="1:31" x14ac:dyDescent="0.25">
      <c r="A6496" s="28" t="s">
        <v>16927</v>
      </c>
      <c r="B6496" s="1"/>
      <c r="F6496" s="224"/>
      <c r="G6496" s="224"/>
      <c r="H6496" s="224"/>
      <c r="L6496" s="224"/>
      <c r="M6496" s="224"/>
      <c r="X6496" s="3" t="s">
        <v>6507</v>
      </c>
      <c r="Y6496" s="4">
        <v>12260</v>
      </c>
      <c r="AD6496" s="224"/>
      <c r="AE6496" s="133"/>
    </row>
    <row r="6497" spans="1:31" x14ac:dyDescent="0.25">
      <c r="A6497" s="28" t="s">
        <v>16928</v>
      </c>
      <c r="B6497" s="1"/>
      <c r="F6497" s="224"/>
      <c r="G6497" s="224"/>
      <c r="H6497" s="224"/>
      <c r="L6497" s="224"/>
      <c r="M6497" s="224"/>
      <c r="X6497" s="3" t="s">
        <v>6508</v>
      </c>
      <c r="Y6497" s="4">
        <v>12260</v>
      </c>
      <c r="AD6497" s="224"/>
      <c r="AE6497" s="133"/>
    </row>
    <row r="6498" spans="1:31" x14ac:dyDescent="0.25">
      <c r="A6498" s="28" t="s">
        <v>16929</v>
      </c>
      <c r="B6498" s="1"/>
      <c r="F6498" s="224"/>
      <c r="G6498" s="224"/>
      <c r="H6498" s="224"/>
      <c r="L6498" s="224"/>
      <c r="M6498" s="224"/>
      <c r="X6498" s="3" t="s">
        <v>6509</v>
      </c>
      <c r="Y6498" s="4">
        <v>12260</v>
      </c>
      <c r="AD6498" s="224"/>
      <c r="AE6498" s="133"/>
    </row>
    <row r="6499" spans="1:31" x14ac:dyDescent="0.25">
      <c r="A6499" s="28" t="s">
        <v>16930</v>
      </c>
      <c r="B6499" s="1"/>
      <c r="F6499" s="224"/>
      <c r="G6499" s="224"/>
      <c r="H6499" s="224"/>
      <c r="L6499" s="224"/>
      <c r="M6499" s="224"/>
      <c r="X6499" s="3" t="s">
        <v>6510</v>
      </c>
      <c r="Y6499" s="4">
        <v>12260</v>
      </c>
      <c r="AD6499" s="224"/>
      <c r="AE6499" s="133"/>
    </row>
    <row r="6500" spans="1:31" x14ac:dyDescent="0.25">
      <c r="A6500" s="28" t="s">
        <v>16931</v>
      </c>
      <c r="B6500" s="1"/>
      <c r="F6500" s="224"/>
      <c r="G6500" s="224"/>
      <c r="H6500" s="224"/>
      <c r="L6500" s="224"/>
      <c r="M6500" s="224"/>
      <c r="X6500" s="3" t="s">
        <v>6511</v>
      </c>
      <c r="Y6500" s="4">
        <v>12260</v>
      </c>
      <c r="AD6500" s="224"/>
      <c r="AE6500" s="133"/>
    </row>
    <row r="6501" spans="1:31" x14ac:dyDescent="0.25">
      <c r="A6501" s="28" t="s">
        <v>16932</v>
      </c>
      <c r="B6501" s="1"/>
      <c r="F6501" s="224"/>
      <c r="G6501" s="224"/>
      <c r="H6501" s="224"/>
      <c r="L6501" s="224"/>
      <c r="M6501" s="224"/>
      <c r="X6501" s="3" t="s">
        <v>6512</v>
      </c>
      <c r="Y6501" s="4">
        <v>12260</v>
      </c>
      <c r="AD6501" s="224"/>
      <c r="AE6501" s="133"/>
    </row>
    <row r="6502" spans="1:31" x14ac:dyDescent="0.25">
      <c r="A6502" s="28" t="s">
        <v>16933</v>
      </c>
      <c r="B6502" s="1"/>
      <c r="F6502" s="224"/>
      <c r="G6502" s="224"/>
      <c r="H6502" s="224"/>
      <c r="L6502" s="224"/>
      <c r="M6502" s="224"/>
      <c r="X6502" s="3" t="s">
        <v>6513</v>
      </c>
      <c r="Y6502" s="4">
        <v>12260</v>
      </c>
      <c r="AD6502" s="224"/>
      <c r="AE6502" s="133"/>
    </row>
    <row r="6503" spans="1:31" x14ac:dyDescent="0.25">
      <c r="A6503" s="28" t="s">
        <v>16934</v>
      </c>
      <c r="B6503" s="1"/>
      <c r="F6503" s="224"/>
      <c r="G6503" s="224"/>
      <c r="H6503" s="224"/>
      <c r="L6503" s="224"/>
      <c r="M6503" s="224"/>
      <c r="X6503" s="3" t="s">
        <v>6514</v>
      </c>
      <c r="Y6503" s="4">
        <v>12260</v>
      </c>
      <c r="AD6503" s="224"/>
      <c r="AE6503" s="133"/>
    </row>
    <row r="6504" spans="1:31" x14ac:dyDescent="0.25">
      <c r="A6504" s="28" t="s">
        <v>16935</v>
      </c>
      <c r="B6504" s="1"/>
      <c r="F6504" s="224"/>
      <c r="G6504" s="224"/>
      <c r="H6504" s="224"/>
      <c r="L6504" s="224"/>
      <c r="M6504" s="224"/>
      <c r="X6504" s="3" t="s">
        <v>6515</v>
      </c>
      <c r="Y6504" s="4">
        <v>12260</v>
      </c>
      <c r="AD6504" s="224"/>
      <c r="AE6504" s="133"/>
    </row>
    <row r="6505" spans="1:31" x14ac:dyDescent="0.25">
      <c r="A6505" s="28" t="s">
        <v>16936</v>
      </c>
      <c r="B6505" s="1"/>
      <c r="F6505" s="224"/>
      <c r="G6505" s="224"/>
      <c r="H6505" s="224"/>
      <c r="L6505" s="224"/>
      <c r="M6505" s="224"/>
      <c r="X6505" s="3" t="s">
        <v>6516</v>
      </c>
      <c r="Y6505" s="4">
        <v>12260</v>
      </c>
      <c r="AD6505" s="224"/>
      <c r="AE6505" s="133"/>
    </row>
    <row r="6506" spans="1:31" x14ac:dyDescent="0.25">
      <c r="A6506" s="28" t="s">
        <v>16937</v>
      </c>
      <c r="B6506" s="1"/>
      <c r="F6506" s="224"/>
      <c r="G6506" s="224"/>
      <c r="H6506" s="224"/>
      <c r="L6506" s="224"/>
      <c r="M6506" s="224"/>
      <c r="X6506" s="3" t="s">
        <v>6517</v>
      </c>
      <c r="Y6506" s="4">
        <v>12260</v>
      </c>
      <c r="AD6506" s="224"/>
      <c r="AE6506" s="133"/>
    </row>
    <row r="6507" spans="1:31" x14ac:dyDescent="0.25">
      <c r="A6507" s="28" t="s">
        <v>16938</v>
      </c>
      <c r="B6507" s="1"/>
      <c r="F6507" s="224"/>
      <c r="G6507" s="224"/>
      <c r="H6507" s="224"/>
      <c r="L6507" s="224"/>
      <c r="M6507" s="224"/>
      <c r="X6507" s="3" t="s">
        <v>6518</v>
      </c>
      <c r="Y6507" s="4">
        <v>12260</v>
      </c>
      <c r="AD6507" s="224"/>
      <c r="AE6507" s="133"/>
    </row>
    <row r="6508" spans="1:31" x14ac:dyDescent="0.25">
      <c r="A6508" s="28" t="s">
        <v>16939</v>
      </c>
      <c r="B6508" s="1"/>
      <c r="F6508" s="224"/>
      <c r="G6508" s="224"/>
      <c r="H6508" s="224"/>
      <c r="L6508" s="224"/>
      <c r="M6508" s="224"/>
      <c r="X6508" s="3" t="s">
        <v>6519</v>
      </c>
      <c r="Y6508" s="4">
        <v>12260</v>
      </c>
      <c r="AD6508" s="224"/>
      <c r="AE6508" s="133"/>
    </row>
    <row r="6509" spans="1:31" x14ac:dyDescent="0.25">
      <c r="A6509" s="28" t="s">
        <v>16940</v>
      </c>
      <c r="B6509" s="1"/>
      <c r="F6509" s="224"/>
      <c r="G6509" s="224"/>
      <c r="H6509" s="224"/>
      <c r="L6509" s="224"/>
      <c r="M6509" s="224"/>
      <c r="X6509" s="3" t="s">
        <v>6520</v>
      </c>
      <c r="Y6509" s="4">
        <v>12260</v>
      </c>
      <c r="AD6509" s="224"/>
      <c r="AE6509" s="133"/>
    </row>
    <row r="6510" spans="1:31" x14ac:dyDescent="0.25">
      <c r="A6510" s="28" t="s">
        <v>16941</v>
      </c>
      <c r="B6510" s="1"/>
      <c r="F6510" s="224"/>
      <c r="G6510" s="224"/>
      <c r="H6510" s="224"/>
      <c r="L6510" s="224"/>
      <c r="M6510" s="224"/>
      <c r="X6510" s="3" t="s">
        <v>6521</v>
      </c>
      <c r="Y6510" s="4">
        <v>12260</v>
      </c>
      <c r="AD6510" s="224"/>
      <c r="AE6510" s="133"/>
    </row>
    <row r="6511" spans="1:31" x14ac:dyDescent="0.25">
      <c r="A6511" s="28" t="s">
        <v>16942</v>
      </c>
      <c r="B6511" s="1"/>
      <c r="F6511" s="224"/>
      <c r="G6511" s="224"/>
      <c r="H6511" s="224"/>
      <c r="L6511" s="224"/>
      <c r="M6511" s="224"/>
      <c r="X6511" s="3" t="s">
        <v>6522</v>
      </c>
      <c r="Y6511" s="4">
        <v>12260</v>
      </c>
      <c r="AD6511" s="224"/>
      <c r="AE6511" s="133"/>
    </row>
    <row r="6512" spans="1:31" x14ac:dyDescent="0.25">
      <c r="A6512" s="28" t="s">
        <v>16943</v>
      </c>
      <c r="B6512" s="1"/>
      <c r="F6512" s="224"/>
      <c r="G6512" s="224"/>
      <c r="H6512" s="224"/>
      <c r="L6512" s="224"/>
      <c r="M6512" s="224"/>
      <c r="X6512" s="3" t="s">
        <v>6523</v>
      </c>
      <c r="Y6512" s="4">
        <v>12260</v>
      </c>
      <c r="AD6512" s="224"/>
      <c r="AE6512" s="133"/>
    </row>
    <row r="6513" spans="1:31" x14ac:dyDescent="0.25">
      <c r="A6513" s="28" t="s">
        <v>16944</v>
      </c>
      <c r="B6513" s="1"/>
      <c r="F6513" s="224"/>
      <c r="G6513" s="224"/>
      <c r="H6513" s="224"/>
      <c r="L6513" s="224"/>
      <c r="M6513" s="224"/>
      <c r="X6513" s="3" t="s">
        <v>6524</v>
      </c>
      <c r="Y6513" s="4">
        <v>12260</v>
      </c>
      <c r="AD6513" s="224"/>
      <c r="AE6513" s="133"/>
    </row>
    <row r="6514" spans="1:31" x14ac:dyDescent="0.25">
      <c r="A6514" s="28" t="s">
        <v>16945</v>
      </c>
      <c r="B6514" s="1"/>
      <c r="F6514" s="224"/>
      <c r="G6514" s="224"/>
      <c r="H6514" s="224"/>
      <c r="L6514" s="224"/>
      <c r="M6514" s="224"/>
      <c r="X6514" s="3" t="s">
        <v>6525</v>
      </c>
      <c r="Y6514" s="4">
        <v>12260</v>
      </c>
      <c r="AD6514" s="224"/>
      <c r="AE6514" s="133"/>
    </row>
    <row r="6515" spans="1:31" x14ac:dyDescent="0.25">
      <c r="A6515" s="28" t="s">
        <v>16946</v>
      </c>
      <c r="B6515" s="1"/>
      <c r="F6515" s="224"/>
      <c r="G6515" s="224"/>
      <c r="H6515" s="224"/>
      <c r="L6515" s="224"/>
      <c r="M6515" s="224"/>
      <c r="X6515" s="3" t="s">
        <v>6526</v>
      </c>
      <c r="Y6515" s="4">
        <v>12260</v>
      </c>
      <c r="AD6515" s="224"/>
      <c r="AE6515" s="133"/>
    </row>
    <row r="6516" spans="1:31" x14ac:dyDescent="0.25">
      <c r="A6516" s="28" t="s">
        <v>16947</v>
      </c>
      <c r="B6516" s="1"/>
      <c r="F6516" s="224"/>
      <c r="G6516" s="224"/>
      <c r="H6516" s="224"/>
      <c r="L6516" s="224"/>
      <c r="M6516" s="224"/>
      <c r="X6516" s="3" t="s">
        <v>6527</v>
      </c>
      <c r="Y6516" s="4">
        <v>12260</v>
      </c>
      <c r="AD6516" s="224"/>
      <c r="AE6516" s="133"/>
    </row>
    <row r="6517" spans="1:31" x14ac:dyDescent="0.25">
      <c r="A6517" s="28" t="s">
        <v>16948</v>
      </c>
      <c r="B6517" s="1"/>
      <c r="F6517" s="224"/>
      <c r="G6517" s="224"/>
      <c r="H6517" s="224"/>
      <c r="L6517" s="224"/>
      <c r="M6517" s="224"/>
      <c r="X6517" s="3" t="s">
        <v>6528</v>
      </c>
      <c r="Y6517" s="4">
        <v>12260</v>
      </c>
      <c r="AD6517" s="224"/>
      <c r="AE6517" s="133"/>
    </row>
    <row r="6518" spans="1:31" x14ac:dyDescent="0.25">
      <c r="A6518" s="28" t="s">
        <v>16949</v>
      </c>
      <c r="B6518" s="1"/>
      <c r="F6518" s="224"/>
      <c r="G6518" s="224"/>
      <c r="H6518" s="224"/>
      <c r="L6518" s="224"/>
      <c r="M6518" s="224"/>
      <c r="X6518" s="3" t="s">
        <v>6529</v>
      </c>
      <c r="Y6518" s="4">
        <v>12260</v>
      </c>
      <c r="AD6518" s="224"/>
      <c r="AE6518" s="133"/>
    </row>
    <row r="6519" spans="1:31" x14ac:dyDescent="0.25">
      <c r="A6519" s="28" t="s">
        <v>16950</v>
      </c>
      <c r="B6519" s="1"/>
      <c r="F6519" s="224"/>
      <c r="G6519" s="224"/>
      <c r="H6519" s="224"/>
      <c r="L6519" s="224"/>
      <c r="M6519" s="224"/>
      <c r="X6519" s="3" t="s">
        <v>6530</v>
      </c>
      <c r="Y6519" s="4">
        <v>12260</v>
      </c>
      <c r="AD6519" s="224"/>
      <c r="AE6519" s="133"/>
    </row>
    <row r="6520" spans="1:31" x14ac:dyDescent="0.25">
      <c r="A6520" s="28" t="s">
        <v>16951</v>
      </c>
      <c r="B6520" s="1"/>
      <c r="F6520" s="224"/>
      <c r="G6520" s="224"/>
      <c r="H6520" s="224"/>
      <c r="L6520" s="224"/>
      <c r="M6520" s="224"/>
      <c r="X6520" s="3" t="s">
        <v>6531</v>
      </c>
      <c r="Y6520" s="4">
        <v>12260</v>
      </c>
      <c r="AD6520" s="224"/>
      <c r="AE6520" s="133"/>
    </row>
    <row r="6521" spans="1:31" x14ac:dyDescent="0.25">
      <c r="A6521" s="28" t="s">
        <v>16952</v>
      </c>
      <c r="B6521" s="1"/>
      <c r="F6521" s="224"/>
      <c r="G6521" s="224"/>
      <c r="H6521" s="224"/>
      <c r="L6521" s="224"/>
      <c r="M6521" s="224"/>
      <c r="X6521" s="3" t="s">
        <v>6532</v>
      </c>
      <c r="Y6521" s="4">
        <v>12260</v>
      </c>
      <c r="AD6521" s="224"/>
      <c r="AE6521" s="133"/>
    </row>
    <row r="6522" spans="1:31" x14ac:dyDescent="0.25">
      <c r="A6522" s="28" t="s">
        <v>16953</v>
      </c>
      <c r="B6522" s="1"/>
      <c r="F6522" s="224"/>
      <c r="G6522" s="224"/>
      <c r="H6522" s="224"/>
      <c r="L6522" s="224"/>
      <c r="M6522" s="224"/>
      <c r="X6522" s="3" t="s">
        <v>6533</v>
      </c>
      <c r="Y6522" s="4">
        <v>12260</v>
      </c>
      <c r="AD6522" s="224"/>
      <c r="AE6522" s="133"/>
    </row>
    <row r="6523" spans="1:31" x14ac:dyDescent="0.25">
      <c r="A6523" s="28" t="s">
        <v>16954</v>
      </c>
      <c r="B6523" s="1"/>
      <c r="F6523" s="224"/>
      <c r="G6523" s="224"/>
      <c r="H6523" s="224"/>
      <c r="L6523" s="224"/>
      <c r="M6523" s="224"/>
      <c r="X6523" s="3" t="s">
        <v>6534</v>
      </c>
      <c r="Y6523" s="4">
        <v>12260</v>
      </c>
      <c r="AD6523" s="224"/>
      <c r="AE6523" s="133"/>
    </row>
    <row r="6524" spans="1:31" x14ac:dyDescent="0.25">
      <c r="A6524" s="28" t="s">
        <v>16955</v>
      </c>
      <c r="B6524" s="1"/>
      <c r="F6524" s="224"/>
      <c r="G6524" s="224"/>
      <c r="H6524" s="224"/>
      <c r="L6524" s="224"/>
      <c r="M6524" s="224"/>
      <c r="X6524" s="3" t="s">
        <v>6535</v>
      </c>
      <c r="Y6524" s="4">
        <v>12260</v>
      </c>
      <c r="AD6524" s="224"/>
      <c r="AE6524" s="133"/>
    </row>
    <row r="6525" spans="1:31" x14ac:dyDescent="0.25">
      <c r="A6525" s="28" t="s">
        <v>16956</v>
      </c>
      <c r="B6525" s="1"/>
      <c r="F6525" s="224"/>
      <c r="G6525" s="224"/>
      <c r="H6525" s="224"/>
      <c r="L6525" s="224"/>
      <c r="M6525" s="224"/>
      <c r="X6525" s="3" t="s">
        <v>6536</v>
      </c>
      <c r="Y6525" s="4">
        <v>12260</v>
      </c>
      <c r="AD6525" s="224"/>
      <c r="AE6525" s="133"/>
    </row>
    <row r="6526" spans="1:31" x14ac:dyDescent="0.25">
      <c r="A6526" s="28" t="s">
        <v>16957</v>
      </c>
      <c r="B6526" s="1"/>
      <c r="F6526" s="224"/>
      <c r="G6526" s="224"/>
      <c r="H6526" s="224"/>
      <c r="L6526" s="224"/>
      <c r="M6526" s="224"/>
      <c r="X6526" s="3" t="s">
        <v>6537</v>
      </c>
      <c r="Y6526" s="4">
        <v>12260</v>
      </c>
      <c r="AD6526" s="224"/>
      <c r="AE6526" s="133"/>
    </row>
    <row r="6527" spans="1:31" x14ac:dyDescent="0.25">
      <c r="A6527" s="28" t="s">
        <v>16958</v>
      </c>
      <c r="B6527" s="1"/>
      <c r="F6527" s="224"/>
      <c r="G6527" s="224"/>
      <c r="H6527" s="224"/>
      <c r="L6527" s="224"/>
      <c r="M6527" s="224"/>
      <c r="X6527" s="3" t="s">
        <v>6538</v>
      </c>
      <c r="Y6527" s="4">
        <v>12260</v>
      </c>
      <c r="AD6527" s="224"/>
      <c r="AE6527" s="133"/>
    </row>
    <row r="6528" spans="1:31" x14ac:dyDescent="0.25">
      <c r="A6528" s="28" t="s">
        <v>16959</v>
      </c>
      <c r="B6528" s="1"/>
      <c r="F6528" s="224"/>
      <c r="G6528" s="224"/>
      <c r="H6528" s="224"/>
      <c r="L6528" s="224"/>
      <c r="M6528" s="224"/>
      <c r="X6528" s="3" t="s">
        <v>6539</v>
      </c>
      <c r="Y6528" s="4">
        <v>12260</v>
      </c>
      <c r="AD6528" s="224"/>
      <c r="AE6528" s="133"/>
    </row>
    <row r="6529" spans="1:31" x14ac:dyDescent="0.25">
      <c r="A6529" s="28" t="s">
        <v>16960</v>
      </c>
      <c r="B6529" s="1"/>
      <c r="F6529" s="224"/>
      <c r="G6529" s="224"/>
      <c r="H6529" s="224"/>
      <c r="L6529" s="224"/>
      <c r="M6529" s="224"/>
      <c r="X6529" s="3" t="s">
        <v>6540</v>
      </c>
      <c r="Y6529" s="4">
        <v>12260</v>
      </c>
      <c r="AD6529" s="224"/>
      <c r="AE6529" s="133"/>
    </row>
    <row r="6530" spans="1:31" x14ac:dyDescent="0.25">
      <c r="A6530" s="28" t="s">
        <v>16961</v>
      </c>
      <c r="B6530" s="1"/>
      <c r="F6530" s="224"/>
      <c r="G6530" s="224"/>
      <c r="H6530" s="224"/>
      <c r="L6530" s="224"/>
      <c r="M6530" s="224"/>
      <c r="X6530" s="3" t="s">
        <v>6541</v>
      </c>
      <c r="Y6530" s="4">
        <v>12260</v>
      </c>
      <c r="AD6530" s="224"/>
      <c r="AE6530" s="133"/>
    </row>
    <row r="6531" spans="1:31" x14ac:dyDescent="0.25">
      <c r="A6531" s="28" t="s">
        <v>16962</v>
      </c>
      <c r="B6531" s="1"/>
      <c r="F6531" s="224"/>
      <c r="G6531" s="224"/>
      <c r="H6531" s="224"/>
      <c r="L6531" s="224"/>
      <c r="M6531" s="224"/>
      <c r="X6531" s="3" t="s">
        <v>6542</v>
      </c>
      <c r="Y6531" s="4">
        <v>12260</v>
      </c>
      <c r="AD6531" s="224"/>
      <c r="AE6531" s="133"/>
    </row>
    <row r="6532" spans="1:31" x14ac:dyDescent="0.25">
      <c r="A6532" s="28" t="s">
        <v>16963</v>
      </c>
      <c r="B6532" s="1"/>
      <c r="F6532" s="224"/>
      <c r="G6532" s="224"/>
      <c r="H6532" s="224"/>
      <c r="L6532" s="224"/>
      <c r="M6532" s="224"/>
      <c r="X6532" s="3" t="s">
        <v>6543</v>
      </c>
      <c r="Y6532" s="4">
        <v>12260</v>
      </c>
      <c r="AD6532" s="224"/>
      <c r="AE6532" s="133"/>
    </row>
    <row r="6533" spans="1:31" x14ac:dyDescent="0.25">
      <c r="A6533" s="28" t="s">
        <v>16964</v>
      </c>
      <c r="B6533" s="1"/>
      <c r="F6533" s="224"/>
      <c r="G6533" s="224"/>
      <c r="H6533" s="224"/>
      <c r="L6533" s="224"/>
      <c r="M6533" s="224"/>
      <c r="X6533" s="3" t="s">
        <v>6544</v>
      </c>
      <c r="Y6533" s="4">
        <v>12260</v>
      </c>
      <c r="AD6533" s="224"/>
      <c r="AE6533" s="133"/>
    </row>
    <row r="6534" spans="1:31" x14ac:dyDescent="0.25">
      <c r="A6534" s="28" t="s">
        <v>16965</v>
      </c>
      <c r="B6534" s="1"/>
      <c r="F6534" s="224"/>
      <c r="G6534" s="224"/>
      <c r="H6534" s="224"/>
      <c r="L6534" s="224"/>
      <c r="M6534" s="224"/>
      <c r="X6534" s="3" t="s">
        <v>6545</v>
      </c>
      <c r="Y6534" s="4">
        <v>12260</v>
      </c>
      <c r="AD6534" s="224"/>
      <c r="AE6534" s="133"/>
    </row>
    <row r="6535" spans="1:31" x14ac:dyDescent="0.25">
      <c r="A6535" s="28" t="s">
        <v>16966</v>
      </c>
      <c r="B6535" s="1"/>
      <c r="F6535" s="224"/>
      <c r="G6535" s="224"/>
      <c r="H6535" s="224"/>
      <c r="L6535" s="224"/>
      <c r="M6535" s="224"/>
      <c r="X6535" s="3" t="s">
        <v>6546</v>
      </c>
      <c r="Y6535" s="4">
        <v>12260</v>
      </c>
      <c r="AD6535" s="224"/>
      <c r="AE6535" s="133"/>
    </row>
    <row r="6536" spans="1:31" x14ac:dyDescent="0.25">
      <c r="A6536" s="28" t="s">
        <v>16967</v>
      </c>
      <c r="B6536" s="1"/>
      <c r="F6536" s="224"/>
      <c r="G6536" s="224"/>
      <c r="H6536" s="224"/>
      <c r="L6536" s="224"/>
      <c r="M6536" s="224"/>
      <c r="X6536" s="3" t="s">
        <v>6547</v>
      </c>
      <c r="Y6536" s="4">
        <v>12260</v>
      </c>
      <c r="AD6536" s="224"/>
      <c r="AE6536" s="133"/>
    </row>
    <row r="6537" spans="1:31" x14ac:dyDescent="0.25">
      <c r="A6537" s="28" t="s">
        <v>16968</v>
      </c>
      <c r="B6537" s="1"/>
      <c r="F6537" s="224"/>
      <c r="G6537" s="224"/>
      <c r="H6537" s="224"/>
      <c r="L6537" s="224"/>
      <c r="M6537" s="224"/>
      <c r="X6537" s="3" t="s">
        <v>6548</v>
      </c>
      <c r="Y6537" s="4">
        <v>12260</v>
      </c>
      <c r="AD6537" s="224"/>
      <c r="AE6537" s="133"/>
    </row>
    <row r="6538" spans="1:31" x14ac:dyDescent="0.25">
      <c r="A6538" s="28" t="s">
        <v>16969</v>
      </c>
      <c r="B6538" s="1"/>
      <c r="F6538" s="224"/>
      <c r="G6538" s="224"/>
      <c r="H6538" s="224"/>
      <c r="L6538" s="224"/>
      <c r="M6538" s="224"/>
      <c r="X6538" s="3" t="s">
        <v>6549</v>
      </c>
      <c r="Y6538" s="4">
        <v>12260</v>
      </c>
      <c r="AD6538" s="224"/>
      <c r="AE6538" s="133"/>
    </row>
    <row r="6539" spans="1:31" x14ac:dyDescent="0.25">
      <c r="A6539" s="28" t="s">
        <v>16970</v>
      </c>
      <c r="B6539" s="1"/>
      <c r="F6539" s="224"/>
      <c r="G6539" s="224"/>
      <c r="H6539" s="224"/>
      <c r="L6539" s="224"/>
      <c r="M6539" s="224"/>
      <c r="X6539" s="3" t="s">
        <v>6550</v>
      </c>
      <c r="Y6539" s="4">
        <v>12260</v>
      </c>
      <c r="AD6539" s="224"/>
      <c r="AE6539" s="133"/>
    </row>
    <row r="6540" spans="1:31" x14ac:dyDescent="0.25">
      <c r="A6540" s="28" t="s">
        <v>16971</v>
      </c>
      <c r="B6540" s="1"/>
      <c r="F6540" s="224"/>
      <c r="G6540" s="224"/>
      <c r="H6540" s="224"/>
      <c r="L6540" s="224"/>
      <c r="M6540" s="224"/>
      <c r="X6540" s="3" t="s">
        <v>6551</v>
      </c>
      <c r="Y6540" s="4">
        <v>12260</v>
      </c>
      <c r="AD6540" s="224"/>
      <c r="AE6540" s="133"/>
    </row>
    <row r="6541" spans="1:31" x14ac:dyDescent="0.25">
      <c r="A6541" s="28" t="s">
        <v>16972</v>
      </c>
      <c r="B6541" s="1"/>
      <c r="F6541" s="224"/>
      <c r="G6541" s="224"/>
      <c r="H6541" s="224"/>
      <c r="L6541" s="224"/>
      <c r="M6541" s="224"/>
      <c r="X6541" s="3" t="s">
        <v>6552</v>
      </c>
      <c r="Y6541" s="4">
        <v>12260</v>
      </c>
      <c r="AD6541" s="224"/>
      <c r="AE6541" s="133"/>
    </row>
    <row r="6542" spans="1:31" x14ac:dyDescent="0.25">
      <c r="A6542" s="28" t="s">
        <v>16973</v>
      </c>
      <c r="B6542" s="1"/>
      <c r="F6542" s="224"/>
      <c r="G6542" s="224"/>
      <c r="H6542" s="224"/>
      <c r="L6542" s="224"/>
      <c r="M6542" s="224"/>
      <c r="X6542" s="3" t="s">
        <v>6553</v>
      </c>
      <c r="Y6542" s="4">
        <v>12260</v>
      </c>
      <c r="AD6542" s="224"/>
      <c r="AE6542" s="133"/>
    </row>
    <row r="6543" spans="1:31" x14ac:dyDescent="0.25">
      <c r="A6543" s="28" t="s">
        <v>16974</v>
      </c>
      <c r="B6543" s="1"/>
      <c r="F6543" s="224"/>
      <c r="G6543" s="224"/>
      <c r="H6543" s="224"/>
      <c r="L6543" s="224"/>
      <c r="M6543" s="224"/>
      <c r="X6543" s="3" t="s">
        <v>6554</v>
      </c>
      <c r="Y6543" s="4">
        <v>12260</v>
      </c>
      <c r="AD6543" s="224"/>
      <c r="AE6543" s="133"/>
    </row>
    <row r="6544" spans="1:31" x14ac:dyDescent="0.25">
      <c r="A6544" s="28" t="s">
        <v>16975</v>
      </c>
      <c r="B6544" s="1"/>
      <c r="F6544" s="224"/>
      <c r="G6544" s="224"/>
      <c r="H6544" s="224"/>
      <c r="L6544" s="224"/>
      <c r="M6544" s="224"/>
      <c r="X6544" s="3" t="s">
        <v>6555</v>
      </c>
      <c r="Y6544" s="4">
        <v>12260</v>
      </c>
      <c r="AD6544" s="224"/>
      <c r="AE6544" s="133"/>
    </row>
    <row r="6545" spans="1:31" x14ac:dyDescent="0.25">
      <c r="A6545" s="28" t="s">
        <v>16976</v>
      </c>
      <c r="B6545" s="1"/>
      <c r="F6545" s="224"/>
      <c r="G6545" s="224"/>
      <c r="H6545" s="224"/>
      <c r="L6545" s="224"/>
      <c r="M6545" s="224"/>
      <c r="X6545" s="3" t="s">
        <v>6556</v>
      </c>
      <c r="Y6545" s="4">
        <v>12260</v>
      </c>
      <c r="AD6545" s="224"/>
      <c r="AE6545" s="133"/>
    </row>
    <row r="6546" spans="1:31" x14ac:dyDescent="0.25">
      <c r="A6546" s="28" t="s">
        <v>16977</v>
      </c>
      <c r="B6546" s="1"/>
      <c r="F6546" s="224"/>
      <c r="G6546" s="224"/>
      <c r="H6546" s="224"/>
      <c r="L6546" s="224"/>
      <c r="M6546" s="224"/>
      <c r="X6546" s="3" t="s">
        <v>6557</v>
      </c>
      <c r="Y6546" s="4">
        <v>12260</v>
      </c>
      <c r="AD6546" s="224"/>
      <c r="AE6546" s="133"/>
    </row>
    <row r="6547" spans="1:31" x14ac:dyDescent="0.25">
      <c r="A6547" s="28" t="s">
        <v>16978</v>
      </c>
      <c r="B6547" s="1"/>
      <c r="F6547" s="224"/>
      <c r="G6547" s="224"/>
      <c r="H6547" s="224"/>
      <c r="L6547" s="224"/>
      <c r="M6547" s="224"/>
      <c r="X6547" s="3" t="s">
        <v>6558</v>
      </c>
      <c r="Y6547" s="4">
        <v>12260</v>
      </c>
      <c r="AD6547" s="224"/>
      <c r="AE6547" s="133"/>
    </row>
    <row r="6548" spans="1:31" x14ac:dyDescent="0.25">
      <c r="A6548" s="28" t="s">
        <v>16979</v>
      </c>
      <c r="B6548" s="1"/>
      <c r="F6548" s="224"/>
      <c r="G6548" s="224"/>
      <c r="H6548" s="224"/>
      <c r="L6548" s="224"/>
      <c r="M6548" s="224"/>
      <c r="X6548" s="3" t="s">
        <v>6559</v>
      </c>
      <c r="Y6548" s="4">
        <v>12260</v>
      </c>
      <c r="AD6548" s="224"/>
      <c r="AE6548" s="133"/>
    </row>
    <row r="6549" spans="1:31" x14ac:dyDescent="0.25">
      <c r="A6549" s="28" t="s">
        <v>16980</v>
      </c>
      <c r="B6549" s="1"/>
      <c r="F6549" s="224"/>
      <c r="G6549" s="224"/>
      <c r="H6549" s="224"/>
      <c r="L6549" s="224"/>
      <c r="M6549" s="224"/>
      <c r="X6549" s="3" t="s">
        <v>6560</v>
      </c>
      <c r="Y6549" s="4">
        <v>12260</v>
      </c>
      <c r="AD6549" s="224"/>
      <c r="AE6549" s="133"/>
    </row>
    <row r="6550" spans="1:31" x14ac:dyDescent="0.25">
      <c r="A6550" s="28" t="s">
        <v>16981</v>
      </c>
      <c r="B6550" s="1"/>
      <c r="F6550" s="224"/>
      <c r="G6550" s="224"/>
      <c r="H6550" s="224"/>
      <c r="L6550" s="224"/>
      <c r="M6550" s="224"/>
      <c r="X6550" s="3" t="s">
        <v>6561</v>
      </c>
      <c r="Y6550" s="4">
        <v>12260</v>
      </c>
      <c r="AD6550" s="224"/>
      <c r="AE6550" s="133"/>
    </row>
    <row r="6551" spans="1:31" x14ac:dyDescent="0.25">
      <c r="A6551" s="28" t="s">
        <v>16982</v>
      </c>
      <c r="B6551" s="1"/>
      <c r="F6551" s="224"/>
      <c r="G6551" s="224"/>
      <c r="H6551" s="224"/>
      <c r="L6551" s="224"/>
      <c r="M6551" s="224"/>
      <c r="X6551" s="3" t="s">
        <v>6562</v>
      </c>
      <c r="Y6551" s="4">
        <v>12260</v>
      </c>
      <c r="AD6551" s="224"/>
      <c r="AE6551" s="133"/>
    </row>
    <row r="6552" spans="1:31" x14ac:dyDescent="0.25">
      <c r="A6552" s="28" t="s">
        <v>16983</v>
      </c>
      <c r="B6552" s="1"/>
      <c r="F6552" s="224"/>
      <c r="G6552" s="224"/>
      <c r="H6552" s="224"/>
      <c r="L6552" s="224"/>
      <c r="M6552" s="224"/>
      <c r="X6552" s="3" t="s">
        <v>6563</v>
      </c>
      <c r="Y6552" s="4">
        <v>12260</v>
      </c>
      <c r="AD6552" s="224"/>
      <c r="AE6552" s="133"/>
    </row>
    <row r="6553" spans="1:31" x14ac:dyDescent="0.25">
      <c r="A6553" s="28" t="s">
        <v>16984</v>
      </c>
      <c r="B6553" s="1"/>
      <c r="F6553" s="224"/>
      <c r="G6553" s="224"/>
      <c r="H6553" s="224"/>
      <c r="L6553" s="224"/>
      <c r="M6553" s="224"/>
      <c r="X6553" s="3" t="s">
        <v>6564</v>
      </c>
      <c r="Y6553" s="4">
        <v>12260</v>
      </c>
      <c r="AD6553" s="224"/>
      <c r="AE6553" s="133"/>
    </row>
    <row r="6554" spans="1:31" x14ac:dyDescent="0.25">
      <c r="A6554" s="28" t="s">
        <v>16985</v>
      </c>
      <c r="B6554" s="1"/>
      <c r="F6554" s="224"/>
      <c r="G6554" s="224"/>
      <c r="H6554" s="224"/>
      <c r="L6554" s="224"/>
      <c r="M6554" s="224"/>
      <c r="X6554" s="3" t="s">
        <v>6565</v>
      </c>
      <c r="Y6554" s="4">
        <v>12260</v>
      </c>
      <c r="AD6554" s="224"/>
      <c r="AE6554" s="133"/>
    </row>
    <row r="6555" spans="1:31" x14ac:dyDescent="0.25">
      <c r="A6555" s="28" t="s">
        <v>16986</v>
      </c>
      <c r="B6555" s="1"/>
      <c r="F6555" s="224"/>
      <c r="G6555" s="224"/>
      <c r="H6555" s="224"/>
      <c r="L6555" s="224"/>
      <c r="M6555" s="224"/>
      <c r="X6555" s="3" t="s">
        <v>6566</v>
      </c>
      <c r="Y6555" s="4">
        <v>12260</v>
      </c>
      <c r="AD6555" s="224"/>
      <c r="AE6555" s="133"/>
    </row>
    <row r="6556" spans="1:31" x14ac:dyDescent="0.25">
      <c r="A6556" s="28" t="s">
        <v>16987</v>
      </c>
      <c r="B6556" s="1"/>
      <c r="F6556" s="224"/>
      <c r="G6556" s="224"/>
      <c r="H6556" s="224"/>
      <c r="L6556" s="224"/>
      <c r="M6556" s="224"/>
      <c r="X6556" s="3" t="s">
        <v>6567</v>
      </c>
      <c r="Y6556" s="4">
        <v>12260</v>
      </c>
      <c r="AD6556" s="224"/>
      <c r="AE6556" s="133"/>
    </row>
    <row r="6557" spans="1:31" x14ac:dyDescent="0.25">
      <c r="A6557" s="28" t="s">
        <v>16988</v>
      </c>
      <c r="B6557" s="1"/>
      <c r="F6557" s="224"/>
      <c r="G6557" s="224"/>
      <c r="H6557" s="224"/>
      <c r="L6557" s="224"/>
      <c r="M6557" s="224"/>
      <c r="X6557" s="3" t="s">
        <v>6568</v>
      </c>
      <c r="Y6557" s="4">
        <v>12260</v>
      </c>
      <c r="AD6557" s="224"/>
      <c r="AE6557" s="133"/>
    </row>
    <row r="6558" spans="1:31" x14ac:dyDescent="0.25">
      <c r="A6558" s="28" t="s">
        <v>16989</v>
      </c>
      <c r="B6558" s="1"/>
      <c r="F6558" s="224"/>
      <c r="G6558" s="224"/>
      <c r="H6558" s="224"/>
      <c r="L6558" s="224"/>
      <c r="M6558" s="224"/>
      <c r="X6558" s="3" t="s">
        <v>6569</v>
      </c>
      <c r="Y6558" s="4">
        <v>12260</v>
      </c>
      <c r="AD6558" s="224"/>
      <c r="AE6558" s="133"/>
    </row>
    <row r="6559" spans="1:31" x14ac:dyDescent="0.25">
      <c r="A6559" s="28" t="s">
        <v>16990</v>
      </c>
      <c r="B6559" s="1"/>
      <c r="F6559" s="224"/>
      <c r="G6559" s="224"/>
      <c r="H6559" s="224"/>
      <c r="L6559" s="224"/>
      <c r="M6559" s="224"/>
      <c r="X6559" s="3" t="s">
        <v>6570</v>
      </c>
      <c r="Y6559" s="4">
        <v>12260</v>
      </c>
      <c r="AD6559" s="224"/>
      <c r="AE6559" s="133"/>
    </row>
    <row r="6560" spans="1:31" x14ac:dyDescent="0.25">
      <c r="A6560" s="28" t="s">
        <v>16991</v>
      </c>
      <c r="B6560" s="1"/>
      <c r="F6560" s="224"/>
      <c r="G6560" s="224"/>
      <c r="H6560" s="224"/>
      <c r="L6560" s="224"/>
      <c r="M6560" s="224"/>
      <c r="X6560" s="3" t="s">
        <v>6571</v>
      </c>
      <c r="Y6560" s="4">
        <v>12260</v>
      </c>
      <c r="AD6560" s="224"/>
      <c r="AE6560" s="133"/>
    </row>
    <row r="6561" spans="1:31" x14ac:dyDescent="0.25">
      <c r="A6561" s="28" t="s">
        <v>16992</v>
      </c>
      <c r="B6561" s="1"/>
      <c r="F6561" s="224"/>
      <c r="G6561" s="224"/>
      <c r="H6561" s="224"/>
      <c r="L6561" s="224"/>
      <c r="M6561" s="224"/>
      <c r="X6561" s="3" t="s">
        <v>6572</v>
      </c>
      <c r="Y6561" s="4">
        <v>12260</v>
      </c>
      <c r="AD6561" s="224"/>
      <c r="AE6561" s="133"/>
    </row>
    <row r="6562" spans="1:31" x14ac:dyDescent="0.25">
      <c r="A6562" s="28" t="s">
        <v>16993</v>
      </c>
      <c r="B6562" s="1"/>
      <c r="F6562" s="224"/>
      <c r="G6562" s="224"/>
      <c r="H6562" s="224"/>
      <c r="L6562" s="224"/>
      <c r="M6562" s="224"/>
      <c r="X6562" s="3" t="s">
        <v>6573</v>
      </c>
      <c r="Y6562" s="4">
        <v>12260</v>
      </c>
      <c r="AD6562" s="224"/>
      <c r="AE6562" s="133"/>
    </row>
    <row r="6563" spans="1:31" x14ac:dyDescent="0.25">
      <c r="A6563" s="28" t="s">
        <v>16994</v>
      </c>
      <c r="B6563" s="1"/>
      <c r="F6563" s="224"/>
      <c r="G6563" s="224"/>
      <c r="H6563" s="224"/>
      <c r="L6563" s="224"/>
      <c r="M6563" s="224"/>
      <c r="X6563" s="3" t="s">
        <v>6574</v>
      </c>
      <c r="Y6563" s="4">
        <v>12260</v>
      </c>
      <c r="AD6563" s="224"/>
      <c r="AE6563" s="133"/>
    </row>
    <row r="6564" spans="1:31" x14ac:dyDescent="0.25">
      <c r="A6564" s="28" t="s">
        <v>16995</v>
      </c>
      <c r="B6564" s="1"/>
      <c r="F6564" s="224"/>
      <c r="G6564" s="224"/>
      <c r="H6564" s="224"/>
      <c r="L6564" s="224"/>
      <c r="M6564" s="224"/>
      <c r="X6564" s="3" t="s">
        <v>6575</v>
      </c>
      <c r="Y6564" s="4">
        <v>12260</v>
      </c>
      <c r="AD6564" s="224"/>
      <c r="AE6564" s="133"/>
    </row>
    <row r="6565" spans="1:31" x14ac:dyDescent="0.25">
      <c r="A6565" s="28" t="s">
        <v>16996</v>
      </c>
      <c r="B6565" s="1"/>
      <c r="F6565" s="224"/>
      <c r="G6565" s="224"/>
      <c r="H6565" s="224"/>
      <c r="L6565" s="224"/>
      <c r="M6565" s="224"/>
      <c r="X6565" s="3" t="s">
        <v>6576</v>
      </c>
      <c r="Y6565" s="4">
        <v>12260</v>
      </c>
      <c r="AD6565" s="224"/>
      <c r="AE6565" s="133"/>
    </row>
    <row r="6566" spans="1:31" x14ac:dyDescent="0.25">
      <c r="A6566" s="28" t="s">
        <v>16997</v>
      </c>
      <c r="B6566" s="1"/>
      <c r="F6566" s="224"/>
      <c r="G6566" s="224"/>
      <c r="H6566" s="224"/>
      <c r="L6566" s="224"/>
      <c r="M6566" s="224"/>
      <c r="X6566" s="3" t="s">
        <v>6577</v>
      </c>
      <c r="Y6566" s="4">
        <v>12260</v>
      </c>
      <c r="AD6566" s="224"/>
      <c r="AE6566" s="133"/>
    </row>
    <row r="6567" spans="1:31" x14ac:dyDescent="0.25">
      <c r="A6567" s="28" t="s">
        <v>16998</v>
      </c>
      <c r="B6567" s="1"/>
      <c r="F6567" s="224"/>
      <c r="G6567" s="224"/>
      <c r="H6567" s="224"/>
      <c r="L6567" s="224"/>
      <c r="M6567" s="224"/>
      <c r="X6567" s="3" t="s">
        <v>6578</v>
      </c>
      <c r="Y6567" s="4">
        <v>12260</v>
      </c>
      <c r="AD6567" s="224"/>
      <c r="AE6567" s="133"/>
    </row>
    <row r="6568" spans="1:31" x14ac:dyDescent="0.25">
      <c r="A6568" s="28" t="s">
        <v>16999</v>
      </c>
      <c r="B6568" s="1"/>
      <c r="F6568" s="224"/>
      <c r="G6568" s="224"/>
      <c r="H6568" s="224"/>
      <c r="L6568" s="224"/>
      <c r="M6568" s="224"/>
      <c r="X6568" s="3" t="s">
        <v>6579</v>
      </c>
      <c r="Y6568" s="4">
        <v>12260</v>
      </c>
      <c r="AD6568" s="224"/>
      <c r="AE6568" s="133"/>
    </row>
    <row r="6569" spans="1:31" x14ac:dyDescent="0.25">
      <c r="A6569" s="28" t="s">
        <v>17000</v>
      </c>
      <c r="B6569" s="1"/>
      <c r="F6569" s="224"/>
      <c r="G6569" s="224"/>
      <c r="H6569" s="224"/>
      <c r="L6569" s="224"/>
      <c r="M6569" s="224"/>
      <c r="X6569" s="3" t="s">
        <v>6580</v>
      </c>
      <c r="Y6569" s="4">
        <v>12260</v>
      </c>
      <c r="AD6569" s="224"/>
      <c r="AE6569" s="133"/>
    </row>
    <row r="6570" spans="1:31" x14ac:dyDescent="0.25">
      <c r="A6570" s="28" t="s">
        <v>17001</v>
      </c>
      <c r="B6570" s="1"/>
      <c r="F6570" s="224"/>
      <c r="G6570" s="224"/>
      <c r="H6570" s="224"/>
      <c r="L6570" s="224"/>
      <c r="M6570" s="224"/>
      <c r="X6570" s="3" t="s">
        <v>6581</v>
      </c>
      <c r="Y6570" s="4">
        <v>12260</v>
      </c>
      <c r="AD6570" s="224"/>
      <c r="AE6570" s="133"/>
    </row>
    <row r="6571" spans="1:31" x14ac:dyDescent="0.25">
      <c r="A6571" s="28" t="s">
        <v>17002</v>
      </c>
      <c r="B6571" s="1"/>
      <c r="F6571" s="224"/>
      <c r="G6571" s="224"/>
      <c r="H6571" s="224"/>
      <c r="L6571" s="224"/>
      <c r="M6571" s="224"/>
      <c r="X6571" s="3" t="s">
        <v>6582</v>
      </c>
      <c r="Y6571" s="4">
        <v>12260</v>
      </c>
      <c r="AD6571" s="224"/>
      <c r="AE6571" s="133"/>
    </row>
    <row r="6572" spans="1:31" x14ac:dyDescent="0.25">
      <c r="A6572" s="28" t="s">
        <v>17003</v>
      </c>
      <c r="B6572" s="1"/>
      <c r="F6572" s="224"/>
      <c r="G6572" s="224"/>
      <c r="H6572" s="224"/>
      <c r="L6572" s="224"/>
      <c r="M6572" s="224"/>
      <c r="X6572" s="3" t="s">
        <v>6583</v>
      </c>
      <c r="Y6572" s="4">
        <v>12260</v>
      </c>
      <c r="AD6572" s="224"/>
      <c r="AE6572" s="133"/>
    </row>
    <row r="6573" spans="1:31" x14ac:dyDescent="0.25">
      <c r="A6573" s="28" t="s">
        <v>17004</v>
      </c>
      <c r="B6573" s="1"/>
      <c r="F6573" s="224"/>
      <c r="G6573" s="224"/>
      <c r="H6573" s="224"/>
      <c r="L6573" s="224"/>
      <c r="M6573" s="224"/>
      <c r="X6573" s="3" t="s">
        <v>6584</v>
      </c>
      <c r="Y6573" s="4">
        <v>12260</v>
      </c>
      <c r="AD6573" s="224"/>
      <c r="AE6573" s="133"/>
    </row>
    <row r="6574" spans="1:31" x14ac:dyDescent="0.25">
      <c r="A6574" s="28" t="s">
        <v>17005</v>
      </c>
      <c r="B6574" s="1"/>
      <c r="F6574" s="224"/>
      <c r="G6574" s="224"/>
      <c r="H6574" s="224"/>
      <c r="L6574" s="224"/>
      <c r="M6574" s="224"/>
      <c r="X6574" s="3" t="s">
        <v>6585</v>
      </c>
      <c r="Y6574" s="4">
        <v>12260</v>
      </c>
      <c r="AD6574" s="224"/>
      <c r="AE6574" s="133"/>
    </row>
    <row r="6575" spans="1:31" x14ac:dyDescent="0.25">
      <c r="A6575" s="28" t="s">
        <v>17006</v>
      </c>
      <c r="B6575" s="1"/>
      <c r="F6575" s="224"/>
      <c r="G6575" s="224"/>
      <c r="H6575" s="224"/>
      <c r="L6575" s="224"/>
      <c r="M6575" s="224"/>
      <c r="X6575" s="3" t="s">
        <v>6586</v>
      </c>
      <c r="Y6575" s="4">
        <v>12260</v>
      </c>
      <c r="AD6575" s="224"/>
      <c r="AE6575" s="133"/>
    </row>
    <row r="6576" spans="1:31" x14ac:dyDescent="0.25">
      <c r="A6576" s="28" t="s">
        <v>17007</v>
      </c>
      <c r="B6576" s="1"/>
      <c r="F6576" s="224"/>
      <c r="G6576" s="224"/>
      <c r="H6576" s="224"/>
      <c r="L6576" s="224"/>
      <c r="M6576" s="224"/>
      <c r="X6576" s="3" t="s">
        <v>6587</v>
      </c>
      <c r="Y6576" s="4">
        <v>12260</v>
      </c>
      <c r="AD6576" s="224"/>
      <c r="AE6576" s="133"/>
    </row>
    <row r="6577" spans="1:31" x14ac:dyDescent="0.25">
      <c r="A6577" s="28" t="s">
        <v>17008</v>
      </c>
      <c r="B6577" s="1"/>
      <c r="F6577" s="224"/>
      <c r="G6577" s="224"/>
      <c r="H6577" s="224"/>
      <c r="L6577" s="224"/>
      <c r="M6577" s="224"/>
      <c r="X6577" s="3" t="s">
        <v>6588</v>
      </c>
      <c r="Y6577" s="4">
        <v>12260</v>
      </c>
      <c r="AD6577" s="224"/>
      <c r="AE6577" s="133"/>
    </row>
    <row r="6578" spans="1:31" x14ac:dyDescent="0.25">
      <c r="A6578" s="28" t="s">
        <v>17009</v>
      </c>
      <c r="B6578" s="1"/>
      <c r="F6578" s="224"/>
      <c r="G6578" s="224"/>
      <c r="H6578" s="224"/>
      <c r="L6578" s="224"/>
      <c r="M6578" s="224"/>
      <c r="X6578" s="3" t="s">
        <v>6589</v>
      </c>
      <c r="Y6578" s="4">
        <v>12260</v>
      </c>
      <c r="AD6578" s="224"/>
      <c r="AE6578" s="133"/>
    </row>
    <row r="6579" spans="1:31" x14ac:dyDescent="0.25">
      <c r="A6579" s="28" t="s">
        <v>17010</v>
      </c>
      <c r="B6579" s="1"/>
      <c r="F6579" s="224"/>
      <c r="G6579" s="224"/>
      <c r="H6579" s="224"/>
      <c r="L6579" s="224"/>
      <c r="M6579" s="224"/>
      <c r="X6579" s="3" t="s">
        <v>6590</v>
      </c>
      <c r="Y6579" s="4">
        <v>12260</v>
      </c>
      <c r="AD6579" s="224"/>
      <c r="AE6579" s="133"/>
    </row>
    <row r="6580" spans="1:31" x14ac:dyDescent="0.25">
      <c r="A6580" s="28" t="s">
        <v>17011</v>
      </c>
      <c r="B6580" s="1"/>
      <c r="F6580" s="224"/>
      <c r="G6580" s="224"/>
      <c r="H6580" s="224"/>
      <c r="L6580" s="224"/>
      <c r="M6580" s="224"/>
      <c r="X6580" s="3" t="s">
        <v>6591</v>
      </c>
      <c r="Y6580" s="4">
        <v>12260</v>
      </c>
      <c r="AD6580" s="224"/>
      <c r="AE6580" s="133"/>
    </row>
    <row r="6581" spans="1:31" x14ac:dyDescent="0.25">
      <c r="A6581" s="28" t="s">
        <v>17012</v>
      </c>
      <c r="B6581" s="1"/>
      <c r="F6581" s="224"/>
      <c r="G6581" s="224"/>
      <c r="H6581" s="224"/>
      <c r="L6581" s="224"/>
      <c r="M6581" s="224"/>
      <c r="X6581" s="3" t="s">
        <v>6592</v>
      </c>
      <c r="Y6581" s="4">
        <v>12260</v>
      </c>
      <c r="AD6581" s="224"/>
      <c r="AE6581" s="133"/>
    </row>
    <row r="6582" spans="1:31" x14ac:dyDescent="0.25">
      <c r="A6582" s="28" t="s">
        <v>17013</v>
      </c>
      <c r="B6582" s="1"/>
      <c r="F6582" s="224"/>
      <c r="G6582" s="224"/>
      <c r="H6582" s="224"/>
      <c r="L6582" s="224"/>
      <c r="M6582" s="224"/>
      <c r="X6582" s="3" t="s">
        <v>6593</v>
      </c>
      <c r="Y6582" s="4">
        <v>12260</v>
      </c>
      <c r="AD6582" s="224"/>
      <c r="AE6582" s="133"/>
    </row>
    <row r="6583" spans="1:31" x14ac:dyDescent="0.25">
      <c r="A6583" s="28" t="s">
        <v>17014</v>
      </c>
      <c r="B6583" s="1"/>
      <c r="F6583" s="224"/>
      <c r="G6583" s="224"/>
      <c r="H6583" s="224"/>
      <c r="L6583" s="224"/>
      <c r="M6583" s="224"/>
      <c r="X6583" s="3" t="s">
        <v>6594</v>
      </c>
      <c r="Y6583" s="4">
        <v>12260</v>
      </c>
      <c r="AD6583" s="224"/>
      <c r="AE6583" s="133"/>
    </row>
    <row r="6584" spans="1:31" x14ac:dyDescent="0.25">
      <c r="A6584" s="28" t="s">
        <v>17015</v>
      </c>
      <c r="B6584" s="1"/>
      <c r="F6584" s="224"/>
      <c r="G6584" s="224"/>
      <c r="H6584" s="224"/>
      <c r="L6584" s="224"/>
      <c r="M6584" s="224"/>
      <c r="X6584" s="3" t="s">
        <v>6595</v>
      </c>
      <c r="Y6584" s="4">
        <v>12260</v>
      </c>
      <c r="AD6584" s="224"/>
      <c r="AE6584" s="133"/>
    </row>
    <row r="6585" spans="1:31" x14ac:dyDescent="0.25">
      <c r="A6585" s="28" t="s">
        <v>17016</v>
      </c>
      <c r="B6585" s="1"/>
      <c r="F6585" s="224"/>
      <c r="G6585" s="224"/>
      <c r="H6585" s="224"/>
      <c r="L6585" s="224"/>
      <c r="M6585" s="224"/>
      <c r="X6585" s="3" t="s">
        <v>6596</v>
      </c>
      <c r="Y6585" s="4">
        <v>12260</v>
      </c>
      <c r="AD6585" s="224"/>
      <c r="AE6585" s="133"/>
    </row>
    <row r="6586" spans="1:31" x14ac:dyDescent="0.25">
      <c r="A6586" s="28" t="s">
        <v>17017</v>
      </c>
      <c r="B6586" s="1"/>
      <c r="F6586" s="224"/>
      <c r="G6586" s="224"/>
      <c r="H6586" s="224"/>
      <c r="L6586" s="224"/>
      <c r="M6586" s="224"/>
      <c r="X6586" s="3" t="s">
        <v>6597</v>
      </c>
      <c r="Y6586" s="4">
        <v>12260</v>
      </c>
      <c r="AD6586" s="224"/>
      <c r="AE6586" s="133"/>
    </row>
    <row r="6587" spans="1:31" x14ac:dyDescent="0.25">
      <c r="A6587" s="28" t="s">
        <v>17018</v>
      </c>
      <c r="B6587" s="1"/>
      <c r="F6587" s="224"/>
      <c r="G6587" s="224"/>
      <c r="H6587" s="224"/>
      <c r="L6587" s="224"/>
      <c r="M6587" s="224"/>
      <c r="X6587" s="3" t="s">
        <v>6598</v>
      </c>
      <c r="Y6587" s="4">
        <v>12260</v>
      </c>
      <c r="AD6587" s="224"/>
      <c r="AE6587" s="133"/>
    </row>
    <row r="6588" spans="1:31" x14ac:dyDescent="0.25">
      <c r="A6588" s="28" t="s">
        <v>17019</v>
      </c>
      <c r="B6588" s="1"/>
      <c r="F6588" s="224"/>
      <c r="G6588" s="224"/>
      <c r="H6588" s="224"/>
      <c r="L6588" s="224"/>
      <c r="M6588" s="224"/>
      <c r="X6588" s="3" t="s">
        <v>6599</v>
      </c>
      <c r="Y6588" s="4">
        <v>12260</v>
      </c>
      <c r="AD6588" s="224"/>
      <c r="AE6588" s="133"/>
    </row>
    <row r="6589" spans="1:31" x14ac:dyDescent="0.25">
      <c r="A6589" s="28" t="s">
        <v>17020</v>
      </c>
      <c r="B6589" s="1"/>
      <c r="F6589" s="224"/>
      <c r="G6589" s="224"/>
      <c r="H6589" s="224"/>
      <c r="L6589" s="224"/>
      <c r="M6589" s="224"/>
      <c r="X6589" s="3" t="s">
        <v>6600</v>
      </c>
      <c r="Y6589" s="4">
        <v>12260</v>
      </c>
      <c r="AD6589" s="224"/>
      <c r="AE6589" s="133"/>
    </row>
    <row r="6590" spans="1:31" x14ac:dyDescent="0.25">
      <c r="A6590" s="28" t="s">
        <v>17021</v>
      </c>
      <c r="B6590" s="1"/>
      <c r="F6590" s="224"/>
      <c r="G6590" s="224"/>
      <c r="H6590" s="224"/>
      <c r="L6590" s="224"/>
      <c r="M6590" s="224"/>
      <c r="X6590" s="3" t="s">
        <v>6601</v>
      </c>
      <c r="Y6590" s="4">
        <v>12260</v>
      </c>
      <c r="AD6590" s="224"/>
      <c r="AE6590" s="133"/>
    </row>
    <row r="6591" spans="1:31" x14ac:dyDescent="0.25">
      <c r="A6591" s="28" t="s">
        <v>17022</v>
      </c>
      <c r="B6591" s="1"/>
      <c r="F6591" s="224"/>
      <c r="G6591" s="224"/>
      <c r="H6591" s="224"/>
      <c r="L6591" s="224"/>
      <c r="M6591" s="224"/>
      <c r="X6591" s="3" t="s">
        <v>6602</v>
      </c>
      <c r="Y6591" s="4">
        <v>12260</v>
      </c>
      <c r="AD6591" s="224"/>
      <c r="AE6591" s="133"/>
    </row>
    <row r="6592" spans="1:31" x14ac:dyDescent="0.25">
      <c r="A6592" s="28" t="s">
        <v>17023</v>
      </c>
      <c r="B6592" s="1"/>
      <c r="F6592" s="224"/>
      <c r="G6592" s="224"/>
      <c r="H6592" s="224"/>
      <c r="L6592" s="224"/>
      <c r="M6592" s="224"/>
      <c r="X6592" s="3" t="s">
        <v>6603</v>
      </c>
      <c r="Y6592" s="4">
        <v>12260</v>
      </c>
      <c r="AD6592" s="224"/>
      <c r="AE6592" s="133"/>
    </row>
    <row r="6593" spans="1:31" x14ac:dyDescent="0.25">
      <c r="A6593" s="28" t="s">
        <v>17024</v>
      </c>
      <c r="B6593" s="1"/>
      <c r="F6593" s="224"/>
      <c r="G6593" s="224"/>
      <c r="H6593" s="224"/>
      <c r="L6593" s="224"/>
      <c r="M6593" s="224"/>
      <c r="X6593" s="3" t="s">
        <v>6604</v>
      </c>
      <c r="Y6593" s="4">
        <v>12260</v>
      </c>
      <c r="AD6593" s="224"/>
      <c r="AE6593" s="133"/>
    </row>
    <row r="6594" spans="1:31" x14ac:dyDescent="0.25">
      <c r="A6594" s="28" t="s">
        <v>17025</v>
      </c>
      <c r="B6594" s="1"/>
      <c r="F6594" s="224"/>
      <c r="G6594" s="224"/>
      <c r="H6594" s="224"/>
      <c r="L6594" s="224"/>
      <c r="M6594" s="224"/>
      <c r="X6594" s="3" t="s">
        <v>6605</v>
      </c>
      <c r="Y6594" s="4">
        <v>12260</v>
      </c>
      <c r="AD6594" s="224"/>
      <c r="AE6594" s="133"/>
    </row>
    <row r="6595" spans="1:31" x14ac:dyDescent="0.25">
      <c r="A6595" s="28" t="s">
        <v>17026</v>
      </c>
      <c r="B6595" s="1"/>
      <c r="F6595" s="224"/>
      <c r="G6595" s="224"/>
      <c r="H6595" s="224"/>
      <c r="L6595" s="224"/>
      <c r="M6595" s="224"/>
      <c r="X6595" s="3" t="s">
        <v>6606</v>
      </c>
      <c r="Y6595" s="4">
        <v>12260</v>
      </c>
      <c r="AD6595" s="224"/>
      <c r="AE6595" s="133"/>
    </row>
    <row r="6596" spans="1:31" x14ac:dyDescent="0.25">
      <c r="A6596" s="28" t="s">
        <v>17027</v>
      </c>
      <c r="B6596" s="1"/>
      <c r="F6596" s="224"/>
      <c r="G6596" s="224"/>
      <c r="H6596" s="224"/>
      <c r="L6596" s="224"/>
      <c r="M6596" s="224"/>
      <c r="X6596" s="3" t="s">
        <v>6607</v>
      </c>
      <c r="Y6596" s="4">
        <v>12260</v>
      </c>
      <c r="AD6596" s="224"/>
      <c r="AE6596" s="133"/>
    </row>
    <row r="6597" spans="1:31" x14ac:dyDescent="0.25">
      <c r="A6597" s="28" t="s">
        <v>17028</v>
      </c>
      <c r="B6597" s="1"/>
      <c r="F6597" s="224"/>
      <c r="G6597" s="224"/>
      <c r="H6597" s="224"/>
      <c r="L6597" s="224"/>
      <c r="M6597" s="224"/>
      <c r="X6597" s="3" t="s">
        <v>6608</v>
      </c>
      <c r="Y6597" s="4">
        <v>12260</v>
      </c>
      <c r="AD6597" s="224"/>
      <c r="AE6597" s="133"/>
    </row>
    <row r="6598" spans="1:31" x14ac:dyDescent="0.25">
      <c r="A6598" s="28" t="s">
        <v>17029</v>
      </c>
      <c r="B6598" s="1"/>
      <c r="F6598" s="224"/>
      <c r="G6598" s="224"/>
      <c r="H6598" s="224"/>
      <c r="L6598" s="224"/>
      <c r="M6598" s="224"/>
      <c r="X6598" s="3" t="s">
        <v>6609</v>
      </c>
      <c r="Y6598" s="4">
        <v>12260</v>
      </c>
      <c r="AD6598" s="224"/>
      <c r="AE6598" s="133"/>
    </row>
    <row r="6599" spans="1:31" x14ac:dyDescent="0.25">
      <c r="A6599" s="28" t="s">
        <v>17030</v>
      </c>
      <c r="B6599" s="1"/>
      <c r="F6599" s="224"/>
      <c r="G6599" s="224"/>
      <c r="H6599" s="224"/>
      <c r="L6599" s="224"/>
      <c r="M6599" s="224"/>
      <c r="X6599" s="3" t="s">
        <v>6610</v>
      </c>
      <c r="Y6599" s="4">
        <v>12260</v>
      </c>
      <c r="AD6599" s="224"/>
      <c r="AE6599" s="133"/>
    </row>
    <row r="6600" spans="1:31" x14ac:dyDescent="0.25">
      <c r="A6600" s="28" t="s">
        <v>17031</v>
      </c>
      <c r="B6600" s="1"/>
      <c r="F6600" s="224"/>
      <c r="G6600" s="224"/>
      <c r="H6600" s="224"/>
      <c r="L6600" s="224"/>
      <c r="M6600" s="224"/>
      <c r="X6600" s="3" t="s">
        <v>6611</v>
      </c>
      <c r="Y6600" s="4">
        <v>12260</v>
      </c>
      <c r="AD6600" s="224"/>
      <c r="AE6600" s="133"/>
    </row>
    <row r="6601" spans="1:31" x14ac:dyDescent="0.25">
      <c r="A6601" s="28" t="s">
        <v>17032</v>
      </c>
      <c r="B6601" s="1"/>
      <c r="F6601" s="224"/>
      <c r="G6601" s="224"/>
      <c r="H6601" s="224"/>
      <c r="L6601" s="224"/>
      <c r="M6601" s="224"/>
      <c r="X6601" s="3" t="s">
        <v>6612</v>
      </c>
      <c r="Y6601" s="4">
        <v>12260</v>
      </c>
      <c r="AD6601" s="224"/>
      <c r="AE6601" s="133"/>
    </row>
    <row r="6602" spans="1:31" x14ac:dyDescent="0.25">
      <c r="A6602" s="28" t="s">
        <v>17033</v>
      </c>
      <c r="B6602" s="1"/>
      <c r="F6602" s="224"/>
      <c r="G6602" s="224"/>
      <c r="H6602" s="224"/>
      <c r="L6602" s="224"/>
      <c r="M6602" s="224"/>
      <c r="X6602" s="3" t="s">
        <v>6613</v>
      </c>
      <c r="Y6602" s="4">
        <v>12260</v>
      </c>
      <c r="AD6602" s="224"/>
      <c r="AE6602" s="133"/>
    </row>
    <row r="6603" spans="1:31" x14ac:dyDescent="0.25">
      <c r="A6603" s="28" t="s">
        <v>17034</v>
      </c>
      <c r="B6603" s="1"/>
      <c r="F6603" s="224"/>
      <c r="G6603" s="224"/>
      <c r="H6603" s="224"/>
      <c r="L6603" s="224"/>
      <c r="M6603" s="224"/>
      <c r="X6603" s="3" t="s">
        <v>6614</v>
      </c>
      <c r="Y6603" s="4">
        <v>12260</v>
      </c>
      <c r="AD6603" s="224"/>
      <c r="AE6603" s="133"/>
    </row>
    <row r="6604" spans="1:31" x14ac:dyDescent="0.25">
      <c r="A6604" s="28" t="s">
        <v>17035</v>
      </c>
      <c r="B6604" s="1"/>
      <c r="F6604" s="224"/>
      <c r="G6604" s="224"/>
      <c r="H6604" s="224"/>
      <c r="L6604" s="224"/>
      <c r="M6604" s="224"/>
      <c r="X6604" s="3" t="s">
        <v>6615</v>
      </c>
      <c r="Y6604" s="4">
        <v>12260</v>
      </c>
      <c r="AD6604" s="224"/>
      <c r="AE6604" s="133"/>
    </row>
    <row r="6605" spans="1:31" x14ac:dyDescent="0.25">
      <c r="A6605" s="28" t="s">
        <v>17036</v>
      </c>
      <c r="B6605" s="1"/>
      <c r="F6605" s="224"/>
      <c r="G6605" s="224"/>
      <c r="H6605" s="224"/>
      <c r="L6605" s="224"/>
      <c r="M6605" s="224"/>
      <c r="X6605" s="3" t="s">
        <v>6616</v>
      </c>
      <c r="Y6605" s="4">
        <v>12260</v>
      </c>
      <c r="AD6605" s="224"/>
      <c r="AE6605" s="133"/>
    </row>
    <row r="6606" spans="1:31" x14ac:dyDescent="0.25">
      <c r="A6606" s="28" t="s">
        <v>17037</v>
      </c>
      <c r="B6606" s="1"/>
      <c r="F6606" s="224"/>
      <c r="G6606" s="224"/>
      <c r="H6606" s="224"/>
      <c r="L6606" s="224"/>
      <c r="M6606" s="224"/>
      <c r="X6606" s="3" t="s">
        <v>6617</v>
      </c>
      <c r="Y6606" s="4">
        <v>12260</v>
      </c>
      <c r="AD6606" s="224"/>
      <c r="AE6606" s="133"/>
    </row>
    <row r="6607" spans="1:31" x14ac:dyDescent="0.25">
      <c r="A6607" s="28" t="s">
        <v>17038</v>
      </c>
      <c r="B6607" s="1"/>
      <c r="F6607" s="224"/>
      <c r="G6607" s="224"/>
      <c r="H6607" s="224"/>
      <c r="L6607" s="224"/>
      <c r="M6607" s="224"/>
      <c r="X6607" s="3" t="s">
        <v>6618</v>
      </c>
      <c r="Y6607" s="4">
        <v>12260</v>
      </c>
      <c r="AD6607" s="224"/>
      <c r="AE6607" s="133"/>
    </row>
    <row r="6608" spans="1:31" x14ac:dyDescent="0.25">
      <c r="A6608" s="28" t="s">
        <v>17039</v>
      </c>
      <c r="B6608" s="1"/>
      <c r="F6608" s="224"/>
      <c r="G6608" s="224"/>
      <c r="H6608" s="224"/>
      <c r="L6608" s="224"/>
      <c r="M6608" s="224"/>
      <c r="X6608" s="3" t="s">
        <v>6619</v>
      </c>
      <c r="Y6608" s="4">
        <v>12260</v>
      </c>
      <c r="AD6608" s="224"/>
      <c r="AE6608" s="133"/>
    </row>
    <row r="6609" spans="1:31" x14ac:dyDescent="0.25">
      <c r="A6609" s="28" t="s">
        <v>17040</v>
      </c>
      <c r="B6609" s="1"/>
      <c r="F6609" s="224"/>
      <c r="G6609" s="224"/>
      <c r="H6609" s="224"/>
      <c r="L6609" s="224"/>
      <c r="M6609" s="224"/>
      <c r="X6609" s="3" t="s">
        <v>6620</v>
      </c>
      <c r="Y6609" s="4">
        <v>12260</v>
      </c>
      <c r="AD6609" s="224"/>
      <c r="AE6609" s="133"/>
    </row>
    <row r="6610" spans="1:31" x14ac:dyDescent="0.25">
      <c r="A6610" s="28" t="s">
        <v>17041</v>
      </c>
      <c r="B6610" s="1"/>
      <c r="F6610" s="224"/>
      <c r="G6610" s="224"/>
      <c r="H6610" s="224"/>
      <c r="L6610" s="224"/>
      <c r="M6610" s="224"/>
      <c r="X6610" s="3" t="s">
        <v>6621</v>
      </c>
      <c r="Y6610" s="4">
        <v>12260</v>
      </c>
      <c r="AD6610" s="224"/>
      <c r="AE6610" s="133"/>
    </row>
    <row r="6611" spans="1:31" x14ac:dyDescent="0.25">
      <c r="A6611" s="28" t="s">
        <v>17042</v>
      </c>
      <c r="B6611" s="1"/>
      <c r="F6611" s="224"/>
      <c r="G6611" s="224"/>
      <c r="H6611" s="224"/>
      <c r="L6611" s="224"/>
      <c r="M6611" s="224"/>
      <c r="X6611" s="3" t="s">
        <v>6622</v>
      </c>
      <c r="Y6611" s="4">
        <v>12260</v>
      </c>
      <c r="AD6611" s="224"/>
      <c r="AE6611" s="133"/>
    </row>
    <row r="6612" spans="1:31" x14ac:dyDescent="0.25">
      <c r="A6612" s="28" t="s">
        <v>17043</v>
      </c>
      <c r="B6612" s="1"/>
      <c r="F6612" s="224"/>
      <c r="G6612" s="224"/>
      <c r="H6612" s="224"/>
      <c r="L6612" s="224"/>
      <c r="M6612" s="224"/>
      <c r="X6612" s="3" t="s">
        <v>6623</v>
      </c>
      <c r="Y6612" s="4">
        <v>12260</v>
      </c>
      <c r="AD6612" s="224"/>
      <c r="AE6612" s="133"/>
    </row>
    <row r="6613" spans="1:31" x14ac:dyDescent="0.25">
      <c r="A6613" s="28" t="s">
        <v>17044</v>
      </c>
      <c r="B6613" s="1"/>
      <c r="F6613" s="224"/>
      <c r="G6613" s="224"/>
      <c r="H6613" s="224"/>
      <c r="L6613" s="224"/>
      <c r="M6613" s="224"/>
      <c r="X6613" s="3" t="s">
        <v>6624</v>
      </c>
      <c r="Y6613" s="4">
        <v>12260</v>
      </c>
      <c r="AD6613" s="224"/>
      <c r="AE6613" s="133"/>
    </row>
    <row r="6614" spans="1:31" x14ac:dyDescent="0.25">
      <c r="A6614" s="28" t="s">
        <v>17045</v>
      </c>
      <c r="B6614" s="1"/>
      <c r="F6614" s="224"/>
      <c r="G6614" s="224"/>
      <c r="H6614" s="224"/>
      <c r="L6614" s="224"/>
      <c r="M6614" s="224"/>
      <c r="X6614" s="3" t="s">
        <v>6625</v>
      </c>
      <c r="Y6614" s="4">
        <v>12260</v>
      </c>
      <c r="AD6614" s="224"/>
      <c r="AE6614" s="133"/>
    </row>
    <row r="6615" spans="1:31" x14ac:dyDescent="0.25">
      <c r="A6615" s="28" t="s">
        <v>17046</v>
      </c>
      <c r="B6615" s="1"/>
      <c r="F6615" s="224"/>
      <c r="G6615" s="224"/>
      <c r="H6615" s="224"/>
      <c r="L6615" s="224"/>
      <c r="M6615" s="224"/>
      <c r="X6615" s="3" t="s">
        <v>6626</v>
      </c>
      <c r="Y6615" s="4">
        <v>12260</v>
      </c>
      <c r="AD6615" s="224"/>
      <c r="AE6615" s="133"/>
    </row>
    <row r="6616" spans="1:31" x14ac:dyDescent="0.25">
      <c r="A6616" s="28" t="s">
        <v>17047</v>
      </c>
      <c r="B6616" s="1"/>
      <c r="F6616" s="224"/>
      <c r="G6616" s="224"/>
      <c r="H6616" s="224"/>
      <c r="L6616" s="224"/>
      <c r="M6616" s="224"/>
      <c r="X6616" s="3" t="s">
        <v>6627</v>
      </c>
      <c r="Y6616" s="4">
        <v>12260</v>
      </c>
      <c r="AD6616" s="224"/>
      <c r="AE6616" s="133"/>
    </row>
    <row r="6617" spans="1:31" x14ac:dyDescent="0.25">
      <c r="A6617" s="28" t="s">
        <v>17048</v>
      </c>
      <c r="B6617" s="1"/>
      <c r="F6617" s="224"/>
      <c r="G6617" s="224"/>
      <c r="H6617" s="224"/>
      <c r="L6617" s="224"/>
      <c r="M6617" s="224"/>
      <c r="X6617" s="3" t="s">
        <v>6628</v>
      </c>
      <c r="Y6617" s="4">
        <v>12260</v>
      </c>
      <c r="AD6617" s="224"/>
      <c r="AE6617" s="133"/>
    </row>
    <row r="6618" spans="1:31" x14ac:dyDescent="0.25">
      <c r="A6618" s="28" t="s">
        <v>17049</v>
      </c>
      <c r="B6618" s="1"/>
      <c r="F6618" s="224"/>
      <c r="G6618" s="224"/>
      <c r="H6618" s="224"/>
      <c r="L6618" s="224"/>
      <c r="M6618" s="224"/>
      <c r="X6618" s="3" t="s">
        <v>6629</v>
      </c>
      <c r="Y6618" s="4">
        <v>12260</v>
      </c>
      <c r="AD6618" s="224"/>
      <c r="AE6618" s="133"/>
    </row>
    <row r="6619" spans="1:31" x14ac:dyDescent="0.25">
      <c r="A6619" s="28" t="s">
        <v>17050</v>
      </c>
      <c r="B6619" s="1"/>
      <c r="F6619" s="224"/>
      <c r="G6619" s="224"/>
      <c r="H6619" s="224"/>
      <c r="L6619" s="224"/>
      <c r="M6619" s="224"/>
      <c r="X6619" s="3" t="s">
        <v>6630</v>
      </c>
      <c r="Y6619" s="4">
        <v>12260</v>
      </c>
      <c r="AD6619" s="224"/>
      <c r="AE6619" s="133"/>
    </row>
    <row r="6620" spans="1:31" x14ac:dyDescent="0.25">
      <c r="A6620" s="28" t="s">
        <v>17051</v>
      </c>
      <c r="B6620" s="1"/>
      <c r="F6620" s="224"/>
      <c r="G6620" s="224"/>
      <c r="H6620" s="224"/>
      <c r="L6620" s="224"/>
      <c r="M6620" s="224"/>
      <c r="X6620" s="3" t="s">
        <v>6631</v>
      </c>
      <c r="Y6620" s="4">
        <v>12260</v>
      </c>
      <c r="AD6620" s="224"/>
      <c r="AE6620" s="133"/>
    </row>
    <row r="6621" spans="1:31" x14ac:dyDescent="0.25">
      <c r="A6621" s="28" t="s">
        <v>17052</v>
      </c>
      <c r="B6621" s="1"/>
      <c r="F6621" s="224"/>
      <c r="G6621" s="224"/>
      <c r="H6621" s="224"/>
      <c r="L6621" s="224"/>
      <c r="M6621" s="224"/>
      <c r="X6621" s="3" t="s">
        <v>6632</v>
      </c>
      <c r="Y6621" s="4">
        <v>12260</v>
      </c>
      <c r="AD6621" s="224"/>
      <c r="AE6621" s="133"/>
    </row>
    <row r="6622" spans="1:31" x14ac:dyDescent="0.25">
      <c r="A6622" s="28" t="s">
        <v>17053</v>
      </c>
      <c r="B6622" s="1"/>
      <c r="F6622" s="224"/>
      <c r="G6622" s="224"/>
      <c r="H6622" s="224"/>
      <c r="L6622" s="224"/>
      <c r="M6622" s="224"/>
      <c r="X6622" s="3" t="s">
        <v>6633</v>
      </c>
      <c r="Y6622" s="4">
        <v>12260</v>
      </c>
      <c r="AD6622" s="224"/>
      <c r="AE6622" s="133"/>
    </row>
    <row r="6623" spans="1:31" x14ac:dyDescent="0.25">
      <c r="A6623" s="28" t="s">
        <v>17054</v>
      </c>
      <c r="B6623" s="1"/>
      <c r="F6623" s="224"/>
      <c r="G6623" s="224"/>
      <c r="H6623" s="224"/>
      <c r="L6623" s="224"/>
      <c r="M6623" s="224"/>
      <c r="X6623" s="3" t="s">
        <v>6634</v>
      </c>
      <c r="Y6623" s="4">
        <v>12260</v>
      </c>
      <c r="AD6623" s="224"/>
      <c r="AE6623" s="133"/>
    </row>
    <row r="6624" spans="1:31" x14ac:dyDescent="0.25">
      <c r="A6624" s="28" t="s">
        <v>17055</v>
      </c>
      <c r="B6624" s="1"/>
      <c r="F6624" s="224"/>
      <c r="G6624" s="224"/>
      <c r="H6624" s="224"/>
      <c r="L6624" s="224"/>
      <c r="M6624" s="224"/>
      <c r="X6624" s="3" t="s">
        <v>6635</v>
      </c>
      <c r="Y6624" s="4">
        <v>12260</v>
      </c>
      <c r="AD6624" s="224"/>
      <c r="AE6624" s="133"/>
    </row>
    <row r="6625" spans="1:31" x14ac:dyDescent="0.25">
      <c r="A6625" s="28" t="s">
        <v>17056</v>
      </c>
      <c r="B6625" s="1"/>
      <c r="F6625" s="224"/>
      <c r="G6625" s="224"/>
      <c r="H6625" s="224"/>
      <c r="L6625" s="224"/>
      <c r="M6625" s="224"/>
      <c r="X6625" s="3" t="s">
        <v>6636</v>
      </c>
      <c r="Y6625" s="4">
        <v>12260</v>
      </c>
      <c r="AD6625" s="224"/>
      <c r="AE6625" s="133"/>
    </row>
    <row r="6626" spans="1:31" x14ac:dyDescent="0.25">
      <c r="A6626" s="28" t="s">
        <v>17057</v>
      </c>
      <c r="B6626" s="1"/>
      <c r="F6626" s="224"/>
      <c r="G6626" s="224"/>
      <c r="H6626" s="224"/>
      <c r="L6626" s="224"/>
      <c r="M6626" s="224"/>
      <c r="X6626" s="3" t="s">
        <v>6637</v>
      </c>
      <c r="Y6626" s="4">
        <v>12260</v>
      </c>
      <c r="AD6626" s="224"/>
      <c r="AE6626" s="133"/>
    </row>
    <row r="6627" spans="1:31" x14ac:dyDescent="0.25">
      <c r="A6627" s="28" t="s">
        <v>17058</v>
      </c>
      <c r="B6627" s="1"/>
      <c r="F6627" s="224"/>
      <c r="G6627" s="224"/>
      <c r="H6627" s="224"/>
      <c r="L6627" s="224"/>
      <c r="M6627" s="224"/>
      <c r="X6627" s="3" t="s">
        <v>6638</v>
      </c>
      <c r="Y6627" s="4">
        <v>12260</v>
      </c>
      <c r="AD6627" s="224"/>
      <c r="AE6627" s="133"/>
    </row>
    <row r="6628" spans="1:31" x14ac:dyDescent="0.25">
      <c r="A6628" s="28" t="s">
        <v>17059</v>
      </c>
      <c r="B6628" s="1"/>
      <c r="F6628" s="224"/>
      <c r="G6628" s="224"/>
      <c r="H6628" s="224"/>
      <c r="L6628" s="224"/>
      <c r="M6628" s="224"/>
      <c r="X6628" s="3" t="s">
        <v>6639</v>
      </c>
      <c r="Y6628" s="4">
        <v>12260</v>
      </c>
      <c r="AD6628" s="224"/>
      <c r="AE6628" s="133"/>
    </row>
    <row r="6629" spans="1:31" x14ac:dyDescent="0.25">
      <c r="A6629" s="28" t="s">
        <v>17060</v>
      </c>
      <c r="B6629" s="1"/>
      <c r="F6629" s="224"/>
      <c r="G6629" s="224"/>
      <c r="H6629" s="224"/>
      <c r="L6629" s="224"/>
      <c r="M6629" s="224"/>
      <c r="X6629" s="3" t="s">
        <v>6640</v>
      </c>
      <c r="Y6629" s="4">
        <v>12260</v>
      </c>
      <c r="AD6629" s="224"/>
      <c r="AE6629" s="133"/>
    </row>
    <row r="6630" spans="1:31" x14ac:dyDescent="0.25">
      <c r="A6630" s="28" t="s">
        <v>17061</v>
      </c>
      <c r="B6630" s="1"/>
      <c r="F6630" s="224"/>
      <c r="G6630" s="224"/>
      <c r="H6630" s="224"/>
      <c r="L6630" s="224"/>
      <c r="M6630" s="224"/>
      <c r="X6630" s="3" t="s">
        <v>6641</v>
      </c>
      <c r="Y6630" s="4">
        <v>12260</v>
      </c>
      <c r="AD6630" s="224"/>
      <c r="AE6630" s="133"/>
    </row>
    <row r="6631" spans="1:31" x14ac:dyDescent="0.25">
      <c r="A6631" s="28" t="s">
        <v>17062</v>
      </c>
      <c r="B6631" s="1"/>
      <c r="F6631" s="224"/>
      <c r="G6631" s="224"/>
      <c r="H6631" s="224"/>
      <c r="L6631" s="224"/>
      <c r="M6631" s="224"/>
      <c r="X6631" s="3" t="s">
        <v>6642</v>
      </c>
      <c r="Y6631" s="4">
        <v>12260</v>
      </c>
      <c r="AD6631" s="224"/>
      <c r="AE6631" s="133"/>
    </row>
    <row r="6632" spans="1:31" x14ac:dyDescent="0.25">
      <c r="A6632" s="28" t="s">
        <v>17063</v>
      </c>
      <c r="B6632" s="1"/>
      <c r="F6632" s="224"/>
      <c r="G6632" s="224"/>
      <c r="H6632" s="224"/>
      <c r="L6632" s="224"/>
      <c r="M6632" s="224"/>
      <c r="X6632" s="3" t="s">
        <v>6643</v>
      </c>
      <c r="Y6632" s="4">
        <v>12260</v>
      </c>
      <c r="AD6632" s="224"/>
      <c r="AE6632" s="133"/>
    </row>
    <row r="6633" spans="1:31" x14ac:dyDescent="0.25">
      <c r="A6633" s="28" t="s">
        <v>17064</v>
      </c>
      <c r="B6633" s="1"/>
      <c r="F6633" s="224"/>
      <c r="G6633" s="224"/>
      <c r="H6633" s="224"/>
      <c r="L6633" s="224"/>
      <c r="M6633" s="224"/>
      <c r="X6633" s="3" t="s">
        <v>6644</v>
      </c>
      <c r="Y6633" s="4">
        <v>12260</v>
      </c>
      <c r="AD6633" s="224"/>
      <c r="AE6633" s="133"/>
    </row>
    <row r="6634" spans="1:31" x14ac:dyDescent="0.25">
      <c r="A6634" s="28" t="s">
        <v>17065</v>
      </c>
      <c r="B6634" s="1"/>
      <c r="F6634" s="224"/>
      <c r="G6634" s="224"/>
      <c r="H6634" s="224"/>
      <c r="L6634" s="224"/>
      <c r="M6634" s="224"/>
      <c r="X6634" s="3" t="s">
        <v>6645</v>
      </c>
      <c r="Y6634" s="4">
        <v>12260</v>
      </c>
      <c r="AD6634" s="224"/>
      <c r="AE6634" s="133"/>
    </row>
    <row r="6635" spans="1:31" x14ac:dyDescent="0.25">
      <c r="A6635" s="28" t="s">
        <v>17066</v>
      </c>
      <c r="B6635" s="1"/>
      <c r="F6635" s="224"/>
      <c r="G6635" s="224"/>
      <c r="H6635" s="224"/>
      <c r="L6635" s="224"/>
      <c r="M6635" s="224"/>
      <c r="X6635" s="3" t="s">
        <v>6646</v>
      </c>
      <c r="Y6635" s="4">
        <v>12260</v>
      </c>
      <c r="AD6635" s="224"/>
      <c r="AE6635" s="133"/>
    </row>
    <row r="6636" spans="1:31" x14ac:dyDescent="0.25">
      <c r="A6636" s="28" t="s">
        <v>17067</v>
      </c>
      <c r="B6636" s="1"/>
      <c r="F6636" s="224"/>
      <c r="G6636" s="224"/>
      <c r="H6636" s="224"/>
      <c r="L6636" s="224"/>
      <c r="M6636" s="224"/>
      <c r="X6636" s="3" t="s">
        <v>6647</v>
      </c>
      <c r="Y6636" s="4">
        <v>12260</v>
      </c>
      <c r="AD6636" s="224"/>
      <c r="AE6636" s="133"/>
    </row>
    <row r="6637" spans="1:31" x14ac:dyDescent="0.25">
      <c r="A6637" s="28" t="s">
        <v>17068</v>
      </c>
      <c r="B6637" s="1"/>
      <c r="F6637" s="224"/>
      <c r="G6637" s="224"/>
      <c r="H6637" s="224"/>
      <c r="L6637" s="224"/>
      <c r="M6637" s="224"/>
      <c r="X6637" s="3" t="s">
        <v>6648</v>
      </c>
      <c r="Y6637" s="4">
        <v>12260</v>
      </c>
      <c r="AD6637" s="224"/>
      <c r="AE6637" s="133"/>
    </row>
    <row r="6638" spans="1:31" x14ac:dyDescent="0.25">
      <c r="A6638" s="28" t="s">
        <v>17069</v>
      </c>
      <c r="B6638" s="1"/>
      <c r="F6638" s="224"/>
      <c r="G6638" s="224"/>
      <c r="H6638" s="224"/>
      <c r="L6638" s="224"/>
      <c r="M6638" s="224"/>
      <c r="X6638" s="3" t="s">
        <v>6649</v>
      </c>
      <c r="Y6638" s="4">
        <v>12260</v>
      </c>
      <c r="AD6638" s="224"/>
      <c r="AE6638" s="133"/>
    </row>
    <row r="6639" spans="1:31" x14ac:dyDescent="0.25">
      <c r="A6639" s="28" t="s">
        <v>17070</v>
      </c>
      <c r="B6639" s="1"/>
      <c r="F6639" s="224"/>
      <c r="G6639" s="224"/>
      <c r="H6639" s="224"/>
      <c r="L6639" s="224"/>
      <c r="M6639" s="224"/>
      <c r="X6639" s="3" t="s">
        <v>6650</v>
      </c>
      <c r="Y6639" s="4">
        <v>12260</v>
      </c>
      <c r="AD6639" s="224"/>
      <c r="AE6639" s="133"/>
    </row>
    <row r="6640" spans="1:31" x14ac:dyDescent="0.25">
      <c r="A6640" s="28" t="s">
        <v>17071</v>
      </c>
      <c r="B6640" s="1"/>
      <c r="F6640" s="224"/>
      <c r="G6640" s="224"/>
      <c r="H6640" s="224"/>
      <c r="L6640" s="224"/>
      <c r="M6640" s="224"/>
      <c r="X6640" s="3" t="s">
        <v>6651</v>
      </c>
      <c r="Y6640" s="4">
        <v>12260</v>
      </c>
      <c r="AD6640" s="224"/>
      <c r="AE6640" s="133"/>
    </row>
    <row r="6641" spans="1:31" x14ac:dyDescent="0.25">
      <c r="A6641" s="28" t="s">
        <v>17072</v>
      </c>
      <c r="B6641" s="1"/>
      <c r="F6641" s="224"/>
      <c r="G6641" s="224"/>
      <c r="H6641" s="224"/>
      <c r="L6641" s="224"/>
      <c r="M6641" s="224"/>
      <c r="X6641" s="3" t="s">
        <v>6652</v>
      </c>
      <c r="Y6641" s="4">
        <v>12260</v>
      </c>
      <c r="AD6641" s="224"/>
      <c r="AE6641" s="133"/>
    </row>
    <row r="6642" spans="1:31" x14ac:dyDescent="0.25">
      <c r="A6642" s="28" t="s">
        <v>17073</v>
      </c>
      <c r="B6642" s="1"/>
      <c r="F6642" s="224"/>
      <c r="G6642" s="224"/>
      <c r="H6642" s="224"/>
      <c r="L6642" s="224"/>
      <c r="M6642" s="224"/>
      <c r="X6642" s="3" t="s">
        <v>6653</v>
      </c>
      <c r="Y6642" s="4">
        <v>12260</v>
      </c>
      <c r="AD6642" s="224"/>
      <c r="AE6642" s="133"/>
    </row>
    <row r="6643" spans="1:31" x14ac:dyDescent="0.25">
      <c r="A6643" s="28" t="s">
        <v>17074</v>
      </c>
      <c r="B6643" s="1"/>
      <c r="F6643" s="224"/>
      <c r="G6643" s="224"/>
      <c r="H6643" s="224"/>
      <c r="L6643" s="224"/>
      <c r="M6643" s="224"/>
      <c r="X6643" s="3" t="s">
        <v>6654</v>
      </c>
      <c r="Y6643" s="4">
        <v>12260</v>
      </c>
      <c r="AD6643" s="224"/>
      <c r="AE6643" s="133"/>
    </row>
    <row r="6644" spans="1:31" x14ac:dyDescent="0.25">
      <c r="A6644" s="28" t="s">
        <v>17075</v>
      </c>
      <c r="B6644" s="1"/>
      <c r="F6644" s="224"/>
      <c r="G6644" s="224"/>
      <c r="H6644" s="224"/>
      <c r="L6644" s="224"/>
      <c r="M6644" s="224"/>
      <c r="X6644" s="3" t="s">
        <v>6655</v>
      </c>
      <c r="Y6644" s="4">
        <v>12260</v>
      </c>
      <c r="AD6644" s="224"/>
      <c r="AE6644" s="133"/>
    </row>
    <row r="6645" spans="1:31" x14ac:dyDescent="0.25">
      <c r="A6645" s="28" t="s">
        <v>17076</v>
      </c>
      <c r="B6645" s="1"/>
      <c r="F6645" s="224"/>
      <c r="G6645" s="224"/>
      <c r="H6645" s="224"/>
      <c r="L6645" s="224"/>
      <c r="M6645" s="224"/>
      <c r="X6645" s="3" t="s">
        <v>6656</v>
      </c>
      <c r="Y6645" s="4">
        <v>12260</v>
      </c>
      <c r="AD6645" s="224"/>
      <c r="AE6645" s="133"/>
    </row>
    <row r="6646" spans="1:31" x14ac:dyDescent="0.25">
      <c r="A6646" s="28" t="s">
        <v>17077</v>
      </c>
      <c r="B6646" s="1"/>
      <c r="F6646" s="224"/>
      <c r="G6646" s="224"/>
      <c r="H6646" s="224"/>
      <c r="L6646" s="224"/>
      <c r="M6646" s="224"/>
      <c r="X6646" s="3" t="s">
        <v>6657</v>
      </c>
      <c r="Y6646" s="4">
        <v>12260</v>
      </c>
      <c r="AD6646" s="224"/>
      <c r="AE6646" s="133"/>
    </row>
    <row r="6647" spans="1:31" x14ac:dyDescent="0.25">
      <c r="A6647" s="28" t="s">
        <v>17078</v>
      </c>
      <c r="B6647" s="1"/>
      <c r="F6647" s="224"/>
      <c r="G6647" s="224"/>
      <c r="H6647" s="224"/>
      <c r="L6647" s="224"/>
      <c r="M6647" s="224"/>
      <c r="X6647" s="3" t="s">
        <v>6658</v>
      </c>
      <c r="Y6647" s="4">
        <v>12260</v>
      </c>
      <c r="AD6647" s="224"/>
      <c r="AE6647" s="133"/>
    </row>
    <row r="6648" spans="1:31" x14ac:dyDescent="0.25">
      <c r="A6648" s="28" t="s">
        <v>17079</v>
      </c>
      <c r="B6648" s="1"/>
      <c r="F6648" s="224"/>
      <c r="G6648" s="224"/>
      <c r="H6648" s="224"/>
      <c r="L6648" s="224"/>
      <c r="M6648" s="224"/>
      <c r="X6648" s="3" t="s">
        <v>6659</v>
      </c>
      <c r="Y6648" s="4">
        <v>12260</v>
      </c>
      <c r="AD6648" s="224"/>
      <c r="AE6648" s="133"/>
    </row>
    <row r="6649" spans="1:31" x14ac:dyDescent="0.25">
      <c r="A6649" s="28" t="s">
        <v>17080</v>
      </c>
      <c r="B6649" s="1"/>
      <c r="F6649" s="224"/>
      <c r="G6649" s="224"/>
      <c r="H6649" s="224"/>
      <c r="L6649" s="224"/>
      <c r="M6649" s="224"/>
      <c r="X6649" s="3" t="s">
        <v>6660</v>
      </c>
      <c r="Y6649" s="4">
        <v>12260</v>
      </c>
      <c r="AD6649" s="224"/>
      <c r="AE6649" s="133"/>
    </row>
    <row r="6650" spans="1:31" x14ac:dyDescent="0.25">
      <c r="A6650" s="28" t="s">
        <v>17081</v>
      </c>
      <c r="B6650" s="1"/>
      <c r="F6650" s="224"/>
      <c r="G6650" s="224"/>
      <c r="H6650" s="224"/>
      <c r="L6650" s="224"/>
      <c r="M6650" s="224"/>
      <c r="X6650" s="3" t="s">
        <v>6661</v>
      </c>
      <c r="Y6650" s="4">
        <v>12260</v>
      </c>
      <c r="AD6650" s="224"/>
      <c r="AE6650" s="133"/>
    </row>
    <row r="6651" spans="1:31" x14ac:dyDescent="0.25">
      <c r="A6651" s="28" t="s">
        <v>17082</v>
      </c>
      <c r="B6651" s="1"/>
      <c r="F6651" s="224"/>
      <c r="G6651" s="224"/>
      <c r="H6651" s="224"/>
      <c r="L6651" s="224"/>
      <c r="M6651" s="224"/>
      <c r="X6651" s="3" t="s">
        <v>6662</v>
      </c>
      <c r="Y6651" s="4">
        <v>12260</v>
      </c>
      <c r="AD6651" s="224"/>
      <c r="AE6651" s="133"/>
    </row>
    <row r="6652" spans="1:31" x14ac:dyDescent="0.25">
      <c r="A6652" s="28" t="s">
        <v>17083</v>
      </c>
      <c r="B6652" s="1"/>
      <c r="F6652" s="224"/>
      <c r="G6652" s="224"/>
      <c r="H6652" s="224"/>
      <c r="L6652" s="224"/>
      <c r="M6652" s="224"/>
      <c r="X6652" s="3" t="s">
        <v>6663</v>
      </c>
      <c r="Y6652" s="4">
        <v>12260</v>
      </c>
      <c r="AD6652" s="224"/>
      <c r="AE6652" s="133"/>
    </row>
    <row r="6653" spans="1:31" x14ac:dyDescent="0.25">
      <c r="A6653" s="28" t="s">
        <v>17084</v>
      </c>
      <c r="B6653" s="1"/>
      <c r="F6653" s="224"/>
      <c r="G6653" s="224"/>
      <c r="H6653" s="224"/>
      <c r="L6653" s="224"/>
      <c r="M6653" s="224"/>
      <c r="X6653" s="3" t="s">
        <v>6664</v>
      </c>
      <c r="Y6653" s="4">
        <v>12260</v>
      </c>
      <c r="AD6653" s="224"/>
      <c r="AE6653" s="133"/>
    </row>
    <row r="6654" spans="1:31" x14ac:dyDescent="0.25">
      <c r="A6654" s="28" t="s">
        <v>17085</v>
      </c>
      <c r="B6654" s="1"/>
      <c r="F6654" s="224"/>
      <c r="G6654" s="224"/>
      <c r="H6654" s="224"/>
      <c r="L6654" s="224"/>
      <c r="M6654" s="224"/>
      <c r="X6654" s="3" t="s">
        <v>6665</v>
      </c>
      <c r="Y6654" s="4">
        <v>12260</v>
      </c>
      <c r="AD6654" s="224"/>
      <c r="AE6654" s="133"/>
    </row>
    <row r="6655" spans="1:31" x14ac:dyDescent="0.25">
      <c r="A6655" s="28" t="s">
        <v>17086</v>
      </c>
      <c r="B6655" s="1"/>
      <c r="F6655" s="224"/>
      <c r="G6655" s="224"/>
      <c r="H6655" s="224"/>
      <c r="L6655" s="224"/>
      <c r="M6655" s="224"/>
      <c r="X6655" s="3" t="s">
        <v>6666</v>
      </c>
      <c r="Y6655" s="4">
        <v>12260</v>
      </c>
      <c r="AD6655" s="224"/>
      <c r="AE6655" s="133"/>
    </row>
    <row r="6656" spans="1:31" x14ac:dyDescent="0.25">
      <c r="A6656" s="28" t="s">
        <v>17087</v>
      </c>
      <c r="B6656" s="1"/>
      <c r="F6656" s="224"/>
      <c r="G6656" s="224"/>
      <c r="H6656" s="224"/>
      <c r="L6656" s="224"/>
      <c r="M6656" s="224"/>
      <c r="X6656" s="3" t="s">
        <v>6667</v>
      </c>
      <c r="Y6656" s="4">
        <v>12260</v>
      </c>
      <c r="AD6656" s="224"/>
      <c r="AE6656" s="133"/>
    </row>
    <row r="6657" spans="1:31" x14ac:dyDescent="0.25">
      <c r="A6657" s="28" t="s">
        <v>17088</v>
      </c>
      <c r="B6657" s="1"/>
      <c r="F6657" s="224"/>
      <c r="G6657" s="224"/>
      <c r="H6657" s="224"/>
      <c r="L6657" s="224"/>
      <c r="M6657" s="224"/>
      <c r="X6657" s="3" t="s">
        <v>6668</v>
      </c>
      <c r="Y6657" s="4">
        <v>12260</v>
      </c>
      <c r="AD6657" s="224"/>
      <c r="AE6657" s="133"/>
    </row>
    <row r="6658" spans="1:31" x14ac:dyDescent="0.25">
      <c r="A6658" s="28" t="s">
        <v>17089</v>
      </c>
      <c r="B6658" s="1"/>
      <c r="F6658" s="224"/>
      <c r="G6658" s="224"/>
      <c r="H6658" s="224"/>
      <c r="L6658" s="224"/>
      <c r="M6658" s="224"/>
      <c r="X6658" s="3" t="s">
        <v>6669</v>
      </c>
      <c r="Y6658" s="4">
        <v>12260</v>
      </c>
      <c r="AD6658" s="224"/>
      <c r="AE6658" s="133"/>
    </row>
    <row r="6659" spans="1:31" x14ac:dyDescent="0.25">
      <c r="A6659" s="28" t="s">
        <v>17090</v>
      </c>
      <c r="B6659" s="1"/>
      <c r="F6659" s="224"/>
      <c r="G6659" s="224"/>
      <c r="H6659" s="224"/>
      <c r="L6659" s="224"/>
      <c r="M6659" s="224"/>
      <c r="X6659" s="3" t="s">
        <v>6670</v>
      </c>
      <c r="Y6659" s="4">
        <v>12260</v>
      </c>
      <c r="AD6659" s="224"/>
      <c r="AE6659" s="133"/>
    </row>
    <row r="6660" spans="1:31" x14ac:dyDescent="0.25">
      <c r="A6660" s="28" t="s">
        <v>17091</v>
      </c>
      <c r="B6660" s="1"/>
      <c r="F6660" s="224"/>
      <c r="G6660" s="224"/>
      <c r="H6660" s="224"/>
      <c r="L6660" s="224"/>
      <c r="M6660" s="224"/>
      <c r="X6660" s="3" t="s">
        <v>6671</v>
      </c>
      <c r="Y6660" s="4">
        <v>12260</v>
      </c>
      <c r="AD6660" s="224"/>
      <c r="AE6660" s="133"/>
    </row>
    <row r="6661" spans="1:31" x14ac:dyDescent="0.25">
      <c r="A6661" s="28" t="s">
        <v>17092</v>
      </c>
      <c r="B6661" s="1"/>
      <c r="F6661" s="224"/>
      <c r="G6661" s="224"/>
      <c r="H6661" s="224"/>
      <c r="L6661" s="224"/>
      <c r="M6661" s="224"/>
      <c r="X6661" s="3" t="s">
        <v>6672</v>
      </c>
      <c r="Y6661" s="4">
        <v>12260</v>
      </c>
      <c r="AD6661" s="224"/>
      <c r="AE6661" s="133"/>
    </row>
    <row r="6662" spans="1:31" x14ac:dyDescent="0.25">
      <c r="A6662" s="28" t="s">
        <v>17093</v>
      </c>
      <c r="B6662" s="1"/>
      <c r="F6662" s="224"/>
      <c r="G6662" s="224"/>
      <c r="H6662" s="224"/>
      <c r="L6662" s="224"/>
      <c r="M6662" s="224"/>
      <c r="X6662" s="3" t="s">
        <v>6673</v>
      </c>
      <c r="Y6662" s="4">
        <v>12260</v>
      </c>
      <c r="AD6662" s="224"/>
      <c r="AE6662" s="133"/>
    </row>
    <row r="6663" spans="1:31" x14ac:dyDescent="0.25">
      <c r="A6663" s="28" t="s">
        <v>17094</v>
      </c>
      <c r="B6663" s="1"/>
      <c r="F6663" s="224"/>
      <c r="G6663" s="224"/>
      <c r="H6663" s="224"/>
      <c r="L6663" s="224"/>
      <c r="M6663" s="224"/>
      <c r="X6663" s="3" t="s">
        <v>6674</v>
      </c>
      <c r="Y6663" s="4">
        <v>12260</v>
      </c>
      <c r="AD6663" s="224"/>
      <c r="AE6663" s="133"/>
    </row>
    <row r="6664" spans="1:31" x14ac:dyDescent="0.25">
      <c r="A6664" s="28" t="s">
        <v>17095</v>
      </c>
      <c r="B6664" s="1"/>
      <c r="F6664" s="224"/>
      <c r="G6664" s="224"/>
      <c r="H6664" s="224"/>
      <c r="L6664" s="224"/>
      <c r="M6664" s="224"/>
      <c r="X6664" s="3" t="s">
        <v>6675</v>
      </c>
      <c r="Y6664" s="4">
        <v>12260</v>
      </c>
      <c r="AD6664" s="224"/>
      <c r="AE6664" s="133"/>
    </row>
    <row r="6665" spans="1:31" x14ac:dyDescent="0.25">
      <c r="A6665" s="28" t="s">
        <v>17096</v>
      </c>
      <c r="B6665" s="1"/>
      <c r="F6665" s="224"/>
      <c r="G6665" s="224"/>
      <c r="H6665" s="224"/>
      <c r="L6665" s="224"/>
      <c r="M6665" s="224"/>
      <c r="X6665" s="3" t="s">
        <v>6676</v>
      </c>
      <c r="Y6665" s="4">
        <v>12260</v>
      </c>
      <c r="AD6665" s="224"/>
      <c r="AE6665" s="133"/>
    </row>
    <row r="6666" spans="1:31" x14ac:dyDescent="0.25">
      <c r="A6666" s="28" t="s">
        <v>17097</v>
      </c>
      <c r="B6666" s="1"/>
      <c r="F6666" s="224"/>
      <c r="G6666" s="224"/>
      <c r="H6666" s="224"/>
      <c r="L6666" s="224"/>
      <c r="M6666" s="224"/>
      <c r="X6666" s="3" t="s">
        <v>6677</v>
      </c>
      <c r="Y6666" s="4">
        <v>12260</v>
      </c>
      <c r="AD6666" s="224"/>
      <c r="AE6666" s="133"/>
    </row>
    <row r="6667" spans="1:31" x14ac:dyDescent="0.25">
      <c r="A6667" s="28" t="s">
        <v>17098</v>
      </c>
      <c r="B6667" s="1"/>
      <c r="F6667" s="224"/>
      <c r="G6667" s="224"/>
      <c r="H6667" s="224"/>
      <c r="L6667" s="224"/>
      <c r="M6667" s="224"/>
      <c r="X6667" s="3" t="s">
        <v>6678</v>
      </c>
      <c r="Y6667" s="4">
        <v>12260</v>
      </c>
      <c r="AD6667" s="224"/>
      <c r="AE6667" s="133"/>
    </row>
    <row r="6668" spans="1:31" x14ac:dyDescent="0.25">
      <c r="A6668" s="28" t="s">
        <v>17099</v>
      </c>
      <c r="B6668" s="1"/>
      <c r="F6668" s="224"/>
      <c r="G6668" s="224"/>
      <c r="H6668" s="224"/>
      <c r="L6668" s="224"/>
      <c r="M6668" s="224"/>
      <c r="X6668" s="3" t="s">
        <v>6679</v>
      </c>
      <c r="Y6668" s="4">
        <v>12260</v>
      </c>
      <c r="AD6668" s="224"/>
      <c r="AE6668" s="133"/>
    </row>
    <row r="6669" spans="1:31" x14ac:dyDescent="0.25">
      <c r="A6669" s="28" t="s">
        <v>17100</v>
      </c>
      <c r="B6669" s="1"/>
      <c r="F6669" s="224"/>
      <c r="G6669" s="224"/>
      <c r="H6669" s="224"/>
      <c r="L6669" s="224"/>
      <c r="M6669" s="224"/>
      <c r="X6669" s="3" t="s">
        <v>6680</v>
      </c>
      <c r="Y6669" s="4">
        <v>12260</v>
      </c>
      <c r="AD6669" s="224"/>
      <c r="AE6669" s="133"/>
    </row>
    <row r="6670" spans="1:31" x14ac:dyDescent="0.25">
      <c r="A6670" s="28" t="s">
        <v>17101</v>
      </c>
      <c r="B6670" s="1"/>
      <c r="F6670" s="224"/>
      <c r="G6670" s="224"/>
      <c r="H6670" s="224"/>
      <c r="L6670" s="224"/>
      <c r="M6670" s="224"/>
      <c r="X6670" s="3" t="s">
        <v>6681</v>
      </c>
      <c r="Y6670" s="4">
        <v>12260</v>
      </c>
      <c r="AD6670" s="224"/>
      <c r="AE6670" s="133"/>
    </row>
    <row r="6671" spans="1:31" x14ac:dyDescent="0.25">
      <c r="A6671" s="28" t="s">
        <v>17102</v>
      </c>
      <c r="B6671" s="1"/>
      <c r="F6671" s="224"/>
      <c r="G6671" s="224"/>
      <c r="H6671" s="224"/>
      <c r="L6671" s="224"/>
      <c r="M6671" s="224"/>
      <c r="X6671" s="3" t="s">
        <v>6682</v>
      </c>
      <c r="Y6671" s="4">
        <v>12260</v>
      </c>
      <c r="AD6671" s="224"/>
      <c r="AE6671" s="133"/>
    </row>
    <row r="6672" spans="1:31" x14ac:dyDescent="0.25">
      <c r="A6672" s="28" t="s">
        <v>17103</v>
      </c>
      <c r="B6672" s="1"/>
      <c r="F6672" s="224"/>
      <c r="G6672" s="224"/>
      <c r="H6672" s="224"/>
      <c r="L6672" s="224"/>
      <c r="M6672" s="224"/>
      <c r="X6672" s="3" t="s">
        <v>6683</v>
      </c>
      <c r="Y6672" s="4">
        <v>12260</v>
      </c>
      <c r="AD6672" s="224"/>
      <c r="AE6672" s="133"/>
    </row>
    <row r="6673" spans="1:31" x14ac:dyDescent="0.25">
      <c r="A6673" s="28" t="s">
        <v>17104</v>
      </c>
      <c r="B6673" s="1"/>
      <c r="F6673" s="224"/>
      <c r="G6673" s="224"/>
      <c r="H6673" s="224"/>
      <c r="L6673" s="224"/>
      <c r="M6673" s="224"/>
      <c r="X6673" s="3" t="s">
        <v>6684</v>
      </c>
      <c r="Y6673" s="4">
        <v>12260</v>
      </c>
      <c r="AD6673" s="224"/>
      <c r="AE6673" s="133"/>
    </row>
    <row r="6674" spans="1:31" x14ac:dyDescent="0.25">
      <c r="A6674" s="28" t="s">
        <v>17105</v>
      </c>
      <c r="B6674" s="1"/>
      <c r="F6674" s="224"/>
      <c r="G6674" s="224"/>
      <c r="H6674" s="224"/>
      <c r="L6674" s="224"/>
      <c r="M6674" s="224"/>
      <c r="X6674" s="3" t="s">
        <v>6685</v>
      </c>
      <c r="Y6674" s="4">
        <v>12260</v>
      </c>
      <c r="AD6674" s="224"/>
      <c r="AE6674" s="133"/>
    </row>
    <row r="6675" spans="1:31" x14ac:dyDescent="0.25">
      <c r="A6675" s="28" t="s">
        <v>17106</v>
      </c>
      <c r="B6675" s="1"/>
      <c r="F6675" s="224"/>
      <c r="G6675" s="224"/>
      <c r="H6675" s="224"/>
      <c r="L6675" s="224"/>
      <c r="M6675" s="224"/>
      <c r="X6675" s="3" t="s">
        <v>6686</v>
      </c>
      <c r="Y6675" s="4">
        <v>12260</v>
      </c>
      <c r="AD6675" s="224"/>
      <c r="AE6675" s="133"/>
    </row>
    <row r="6676" spans="1:31" x14ac:dyDescent="0.25">
      <c r="A6676" s="28" t="s">
        <v>17107</v>
      </c>
      <c r="B6676" s="1"/>
      <c r="F6676" s="224"/>
      <c r="G6676" s="224"/>
      <c r="H6676" s="224"/>
      <c r="L6676" s="224"/>
      <c r="M6676" s="224"/>
      <c r="X6676" s="3" t="s">
        <v>6687</v>
      </c>
      <c r="Y6676" s="4">
        <v>12260</v>
      </c>
      <c r="AD6676" s="224"/>
      <c r="AE6676" s="133"/>
    </row>
    <row r="6677" spans="1:31" x14ac:dyDescent="0.25">
      <c r="A6677" s="28" t="s">
        <v>17108</v>
      </c>
      <c r="B6677" s="1"/>
      <c r="F6677" s="224"/>
      <c r="G6677" s="224"/>
      <c r="H6677" s="224"/>
      <c r="L6677" s="224"/>
      <c r="M6677" s="224"/>
      <c r="X6677" s="3" t="s">
        <v>6688</v>
      </c>
      <c r="Y6677" s="4">
        <v>12260</v>
      </c>
      <c r="AD6677" s="224"/>
      <c r="AE6677" s="133"/>
    </row>
    <row r="6678" spans="1:31" x14ac:dyDescent="0.25">
      <c r="A6678" s="28" t="s">
        <v>17109</v>
      </c>
      <c r="B6678" s="1"/>
      <c r="F6678" s="224"/>
      <c r="G6678" s="224"/>
      <c r="H6678" s="224"/>
      <c r="L6678" s="224"/>
      <c r="M6678" s="224"/>
      <c r="X6678" s="3" t="s">
        <v>6689</v>
      </c>
      <c r="Y6678" s="4">
        <v>12260</v>
      </c>
      <c r="AD6678" s="224"/>
      <c r="AE6678" s="133"/>
    </row>
    <row r="6679" spans="1:31" x14ac:dyDescent="0.25">
      <c r="A6679" s="28" t="s">
        <v>17110</v>
      </c>
      <c r="B6679" s="1"/>
      <c r="F6679" s="224"/>
      <c r="G6679" s="224"/>
      <c r="H6679" s="224"/>
      <c r="L6679" s="224"/>
      <c r="M6679" s="224"/>
      <c r="X6679" s="3" t="s">
        <v>6690</v>
      </c>
      <c r="Y6679" s="4">
        <v>12260</v>
      </c>
      <c r="AD6679" s="224"/>
      <c r="AE6679" s="133"/>
    </row>
    <row r="6680" spans="1:31" x14ac:dyDescent="0.25">
      <c r="A6680" s="28" t="s">
        <v>17111</v>
      </c>
      <c r="B6680" s="1"/>
      <c r="F6680" s="224"/>
      <c r="G6680" s="224"/>
      <c r="H6680" s="224"/>
      <c r="L6680" s="224"/>
      <c r="M6680" s="224"/>
      <c r="X6680" s="3" t="s">
        <v>6691</v>
      </c>
      <c r="Y6680" s="4">
        <v>12260</v>
      </c>
      <c r="AD6680" s="224"/>
      <c r="AE6680" s="133"/>
    </row>
    <row r="6681" spans="1:31" x14ac:dyDescent="0.25">
      <c r="A6681" s="28" t="s">
        <v>17112</v>
      </c>
      <c r="B6681" s="1"/>
      <c r="F6681" s="224"/>
      <c r="G6681" s="224"/>
      <c r="H6681" s="224"/>
      <c r="L6681" s="224"/>
      <c r="M6681" s="224"/>
      <c r="X6681" s="3" t="s">
        <v>6692</v>
      </c>
      <c r="Y6681" s="4">
        <v>12260</v>
      </c>
      <c r="AD6681" s="224"/>
      <c r="AE6681" s="133"/>
    </row>
    <row r="6682" spans="1:31" x14ac:dyDescent="0.25">
      <c r="A6682" s="28" t="s">
        <v>17113</v>
      </c>
      <c r="B6682" s="1"/>
      <c r="F6682" s="224"/>
      <c r="G6682" s="224"/>
      <c r="H6682" s="224"/>
      <c r="L6682" s="224"/>
      <c r="M6682" s="224"/>
      <c r="X6682" s="3" t="s">
        <v>6693</v>
      </c>
      <c r="Y6682" s="4">
        <v>12260</v>
      </c>
      <c r="AD6682" s="224"/>
      <c r="AE6682" s="133"/>
    </row>
    <row r="6683" spans="1:31" x14ac:dyDescent="0.25">
      <c r="A6683" s="28" t="s">
        <v>17114</v>
      </c>
      <c r="B6683" s="1"/>
      <c r="F6683" s="224"/>
      <c r="G6683" s="224"/>
      <c r="H6683" s="224"/>
      <c r="L6683" s="224"/>
      <c r="M6683" s="224"/>
      <c r="X6683" s="3" t="s">
        <v>6694</v>
      </c>
      <c r="Y6683" s="4">
        <v>12260</v>
      </c>
      <c r="AD6683" s="224"/>
      <c r="AE6683" s="133"/>
    </row>
    <row r="6684" spans="1:31" x14ac:dyDescent="0.25">
      <c r="A6684" s="28" t="s">
        <v>17115</v>
      </c>
      <c r="B6684" s="1"/>
      <c r="F6684" s="224"/>
      <c r="G6684" s="224"/>
      <c r="H6684" s="224"/>
      <c r="L6684" s="224"/>
      <c r="M6684" s="224"/>
      <c r="X6684" s="3" t="s">
        <v>6695</v>
      </c>
      <c r="Y6684" s="4">
        <v>12260</v>
      </c>
      <c r="AD6684" s="224"/>
      <c r="AE6684" s="133"/>
    </row>
    <row r="6685" spans="1:31" x14ac:dyDescent="0.25">
      <c r="A6685" s="28" t="s">
        <v>17116</v>
      </c>
      <c r="B6685" s="1"/>
      <c r="F6685" s="224"/>
      <c r="G6685" s="224"/>
      <c r="H6685" s="224"/>
      <c r="L6685" s="224"/>
      <c r="M6685" s="224"/>
      <c r="X6685" s="3" t="s">
        <v>6696</v>
      </c>
      <c r="Y6685" s="4">
        <v>12260</v>
      </c>
      <c r="AD6685" s="224"/>
      <c r="AE6685" s="133"/>
    </row>
    <row r="6686" spans="1:31" x14ac:dyDescent="0.25">
      <c r="A6686" s="28" t="s">
        <v>17117</v>
      </c>
      <c r="B6686" s="1"/>
      <c r="F6686" s="224"/>
      <c r="G6686" s="224"/>
      <c r="H6686" s="224"/>
      <c r="L6686" s="224"/>
      <c r="M6686" s="224"/>
      <c r="X6686" s="3" t="s">
        <v>6697</v>
      </c>
      <c r="Y6686" s="4">
        <v>12260</v>
      </c>
      <c r="AD6686" s="224"/>
      <c r="AE6686" s="133"/>
    </row>
    <row r="6687" spans="1:31" x14ac:dyDescent="0.25">
      <c r="A6687" s="28" t="s">
        <v>17118</v>
      </c>
      <c r="B6687" s="1"/>
      <c r="F6687" s="224"/>
      <c r="G6687" s="224"/>
      <c r="H6687" s="224"/>
      <c r="L6687" s="224"/>
      <c r="M6687" s="224"/>
      <c r="X6687" s="3" t="s">
        <v>6698</v>
      </c>
      <c r="Y6687" s="4">
        <v>12260</v>
      </c>
      <c r="AD6687" s="224"/>
      <c r="AE6687" s="133"/>
    </row>
    <row r="6688" spans="1:31" x14ac:dyDescent="0.25">
      <c r="A6688" s="28" t="s">
        <v>17119</v>
      </c>
      <c r="B6688" s="1"/>
      <c r="F6688" s="224"/>
      <c r="G6688" s="224"/>
      <c r="H6688" s="224"/>
      <c r="L6688" s="224"/>
      <c r="M6688" s="224"/>
      <c r="X6688" s="3" t="s">
        <v>6699</v>
      </c>
      <c r="Y6688" s="4">
        <v>12260</v>
      </c>
      <c r="AD6688" s="224"/>
      <c r="AE6688" s="133"/>
    </row>
    <row r="6689" spans="1:31" x14ac:dyDescent="0.25">
      <c r="A6689" s="28" t="s">
        <v>17120</v>
      </c>
      <c r="B6689" s="1"/>
      <c r="F6689" s="224"/>
      <c r="G6689" s="224"/>
      <c r="H6689" s="224"/>
      <c r="L6689" s="224"/>
      <c r="M6689" s="224"/>
      <c r="X6689" s="3" t="s">
        <v>6700</v>
      </c>
      <c r="Y6689" s="4">
        <v>12260</v>
      </c>
      <c r="AD6689" s="224"/>
      <c r="AE6689" s="133"/>
    </row>
    <row r="6690" spans="1:31" x14ac:dyDescent="0.25">
      <c r="A6690" s="28" t="s">
        <v>17121</v>
      </c>
      <c r="B6690" s="1"/>
      <c r="F6690" s="224"/>
      <c r="G6690" s="224"/>
      <c r="H6690" s="224"/>
      <c r="L6690" s="224"/>
      <c r="M6690" s="224"/>
      <c r="X6690" s="3" t="s">
        <v>6701</v>
      </c>
      <c r="Y6690" s="4">
        <v>12260</v>
      </c>
      <c r="AD6690" s="224"/>
      <c r="AE6690" s="133"/>
    </row>
    <row r="6691" spans="1:31" x14ac:dyDescent="0.25">
      <c r="A6691" s="28" t="s">
        <v>17122</v>
      </c>
      <c r="B6691" s="1"/>
      <c r="F6691" s="224"/>
      <c r="G6691" s="224"/>
      <c r="H6691" s="224"/>
      <c r="L6691" s="224"/>
      <c r="M6691" s="224"/>
      <c r="X6691" s="3" t="s">
        <v>6702</v>
      </c>
      <c r="Y6691" s="4">
        <v>12260</v>
      </c>
      <c r="AD6691" s="224"/>
      <c r="AE6691" s="133"/>
    </row>
    <row r="6692" spans="1:31" x14ac:dyDescent="0.25">
      <c r="A6692" s="28" t="s">
        <v>17123</v>
      </c>
      <c r="B6692" s="1"/>
      <c r="F6692" s="224"/>
      <c r="G6692" s="224"/>
      <c r="H6692" s="224"/>
      <c r="L6692" s="224"/>
      <c r="M6692" s="224"/>
      <c r="X6692" s="3" t="s">
        <v>6703</v>
      </c>
      <c r="Y6692" s="4">
        <v>12260</v>
      </c>
      <c r="AD6692" s="224"/>
      <c r="AE6692" s="133"/>
    </row>
    <row r="6693" spans="1:31" x14ac:dyDescent="0.25">
      <c r="A6693" s="28" t="s">
        <v>17124</v>
      </c>
      <c r="B6693" s="1"/>
      <c r="F6693" s="224"/>
      <c r="G6693" s="224"/>
      <c r="H6693" s="224"/>
      <c r="L6693" s="224"/>
      <c r="M6693" s="224"/>
      <c r="X6693" s="3" t="s">
        <v>6704</v>
      </c>
      <c r="Y6693" s="4">
        <v>12260</v>
      </c>
      <c r="AD6693" s="224"/>
      <c r="AE6693" s="133"/>
    </row>
    <row r="6694" spans="1:31" x14ac:dyDescent="0.25">
      <c r="A6694" s="28" t="s">
        <v>17125</v>
      </c>
      <c r="B6694" s="1"/>
      <c r="F6694" s="224"/>
      <c r="G6694" s="224"/>
      <c r="H6694" s="224"/>
      <c r="L6694" s="224"/>
      <c r="M6694" s="224"/>
      <c r="X6694" s="3" t="s">
        <v>6705</v>
      </c>
      <c r="Y6694" s="4">
        <v>12260</v>
      </c>
      <c r="AD6694" s="224"/>
      <c r="AE6694" s="133"/>
    </row>
    <row r="6695" spans="1:31" x14ac:dyDescent="0.25">
      <c r="A6695" s="28" t="s">
        <v>17126</v>
      </c>
      <c r="B6695" s="1"/>
      <c r="F6695" s="224"/>
      <c r="G6695" s="224"/>
      <c r="H6695" s="224"/>
      <c r="L6695" s="224"/>
      <c r="M6695" s="224"/>
      <c r="X6695" s="3" t="s">
        <v>6706</v>
      </c>
      <c r="Y6695" s="4">
        <v>12260</v>
      </c>
      <c r="AD6695" s="224"/>
      <c r="AE6695" s="133"/>
    </row>
    <row r="6696" spans="1:31" x14ac:dyDescent="0.25">
      <c r="A6696" s="28" t="s">
        <v>17127</v>
      </c>
      <c r="B6696" s="1"/>
      <c r="F6696" s="224"/>
      <c r="G6696" s="224"/>
      <c r="H6696" s="224"/>
      <c r="L6696" s="224"/>
      <c r="M6696" s="224"/>
      <c r="X6696" s="3" t="s">
        <v>6707</v>
      </c>
      <c r="Y6696" s="4">
        <v>12260</v>
      </c>
      <c r="AD6696" s="224"/>
      <c r="AE6696" s="133"/>
    </row>
    <row r="6697" spans="1:31" x14ac:dyDescent="0.25">
      <c r="A6697" s="28" t="s">
        <v>17128</v>
      </c>
      <c r="B6697" s="1"/>
      <c r="F6697" s="224"/>
      <c r="G6697" s="224"/>
      <c r="H6697" s="224"/>
      <c r="L6697" s="224"/>
      <c r="M6697" s="224"/>
      <c r="X6697" s="3" t="s">
        <v>6708</v>
      </c>
      <c r="Y6697" s="4">
        <v>12260</v>
      </c>
      <c r="AD6697" s="224"/>
      <c r="AE6697" s="133"/>
    </row>
    <row r="6698" spans="1:31" x14ac:dyDescent="0.25">
      <c r="A6698" s="28" t="s">
        <v>17129</v>
      </c>
      <c r="B6698" s="1"/>
      <c r="F6698" s="224"/>
      <c r="G6698" s="224"/>
      <c r="H6698" s="224"/>
      <c r="L6698" s="224"/>
      <c r="M6698" s="224"/>
      <c r="X6698" s="3" t="s">
        <v>6709</v>
      </c>
      <c r="Y6698" s="4">
        <v>12260</v>
      </c>
      <c r="AD6698" s="224"/>
      <c r="AE6698" s="133"/>
    </row>
    <row r="6699" spans="1:31" x14ac:dyDescent="0.25">
      <c r="A6699" s="28" t="s">
        <v>17130</v>
      </c>
      <c r="B6699" s="1"/>
      <c r="F6699" s="224"/>
      <c r="G6699" s="224"/>
      <c r="H6699" s="224"/>
      <c r="L6699" s="224"/>
      <c r="M6699" s="224"/>
      <c r="X6699" s="3" t="s">
        <v>6710</v>
      </c>
      <c r="Y6699" s="4">
        <v>12260</v>
      </c>
      <c r="AD6699" s="224"/>
      <c r="AE6699" s="133"/>
    </row>
    <row r="6700" spans="1:31" x14ac:dyDescent="0.25">
      <c r="A6700" s="28" t="s">
        <v>17131</v>
      </c>
      <c r="B6700" s="1"/>
      <c r="F6700" s="224"/>
      <c r="G6700" s="224"/>
      <c r="H6700" s="224"/>
      <c r="L6700" s="224"/>
      <c r="M6700" s="224"/>
      <c r="X6700" s="3" t="s">
        <v>6711</v>
      </c>
      <c r="Y6700" s="4">
        <v>12260</v>
      </c>
      <c r="AD6700" s="224"/>
      <c r="AE6700" s="133"/>
    </row>
    <row r="6701" spans="1:31" x14ac:dyDescent="0.25">
      <c r="A6701" s="28" t="s">
        <v>17132</v>
      </c>
      <c r="B6701" s="1"/>
      <c r="F6701" s="224"/>
      <c r="G6701" s="224"/>
      <c r="H6701" s="224"/>
      <c r="L6701" s="224"/>
      <c r="M6701" s="224"/>
      <c r="X6701" s="3" t="s">
        <v>6712</v>
      </c>
      <c r="Y6701" s="4">
        <v>12260</v>
      </c>
      <c r="AD6701" s="224"/>
      <c r="AE6701" s="133"/>
    </row>
    <row r="6702" spans="1:31" x14ac:dyDescent="0.25">
      <c r="A6702" s="28" t="s">
        <v>17133</v>
      </c>
      <c r="B6702" s="1"/>
      <c r="F6702" s="224"/>
      <c r="G6702" s="224"/>
      <c r="H6702" s="224"/>
      <c r="L6702" s="224"/>
      <c r="M6702" s="224"/>
      <c r="X6702" s="3" t="s">
        <v>6713</v>
      </c>
      <c r="Y6702" s="4">
        <v>12260</v>
      </c>
      <c r="AD6702" s="224"/>
      <c r="AE6702" s="133"/>
    </row>
    <row r="6703" spans="1:31" x14ac:dyDescent="0.25">
      <c r="A6703" s="28" t="s">
        <v>17134</v>
      </c>
      <c r="B6703" s="1"/>
      <c r="F6703" s="224"/>
      <c r="G6703" s="224"/>
      <c r="H6703" s="224"/>
      <c r="L6703" s="224"/>
      <c r="M6703" s="224"/>
      <c r="X6703" s="3" t="s">
        <v>6714</v>
      </c>
      <c r="Y6703" s="4">
        <v>12260</v>
      </c>
      <c r="AD6703" s="224"/>
      <c r="AE6703" s="133"/>
    </row>
    <row r="6704" spans="1:31" x14ac:dyDescent="0.25">
      <c r="A6704" s="28" t="s">
        <v>17135</v>
      </c>
      <c r="B6704" s="1"/>
      <c r="F6704" s="224"/>
      <c r="G6704" s="224"/>
      <c r="H6704" s="224"/>
      <c r="L6704" s="224"/>
      <c r="M6704" s="224"/>
      <c r="X6704" s="3" t="s">
        <v>6715</v>
      </c>
      <c r="Y6704" s="4">
        <v>12260</v>
      </c>
      <c r="AD6704" s="224"/>
      <c r="AE6704" s="133"/>
    </row>
    <row r="6705" spans="1:31" x14ac:dyDescent="0.25">
      <c r="A6705" s="28" t="s">
        <v>17136</v>
      </c>
      <c r="B6705" s="1"/>
      <c r="F6705" s="224"/>
      <c r="G6705" s="224"/>
      <c r="H6705" s="224"/>
      <c r="L6705" s="224"/>
      <c r="M6705" s="224"/>
      <c r="X6705" s="3" t="s">
        <v>6716</v>
      </c>
      <c r="Y6705" s="4">
        <v>12260</v>
      </c>
      <c r="AD6705" s="224"/>
      <c r="AE6705" s="133"/>
    </row>
    <row r="6706" spans="1:31" x14ac:dyDescent="0.25">
      <c r="A6706" s="28" t="s">
        <v>17137</v>
      </c>
      <c r="B6706" s="1"/>
      <c r="F6706" s="224"/>
      <c r="G6706" s="224"/>
      <c r="H6706" s="224"/>
      <c r="L6706" s="224"/>
      <c r="M6706" s="224"/>
      <c r="X6706" s="3" t="s">
        <v>6717</v>
      </c>
      <c r="Y6706" s="4">
        <v>12260</v>
      </c>
      <c r="AD6706" s="224"/>
      <c r="AE6706" s="133"/>
    </row>
    <row r="6707" spans="1:31" x14ac:dyDescent="0.25">
      <c r="A6707" s="28" t="s">
        <v>17138</v>
      </c>
      <c r="B6707" s="1"/>
      <c r="F6707" s="224"/>
      <c r="G6707" s="224"/>
      <c r="H6707" s="224"/>
      <c r="L6707" s="224"/>
      <c r="M6707" s="224"/>
      <c r="X6707" s="3" t="s">
        <v>6718</v>
      </c>
      <c r="Y6707" s="4">
        <v>12260</v>
      </c>
      <c r="AD6707" s="224"/>
      <c r="AE6707" s="133"/>
    </row>
    <row r="6708" spans="1:31" x14ac:dyDescent="0.25">
      <c r="A6708" s="28" t="s">
        <v>17139</v>
      </c>
      <c r="B6708" s="1"/>
      <c r="F6708" s="224"/>
      <c r="G6708" s="224"/>
      <c r="H6708" s="224"/>
      <c r="L6708" s="224"/>
      <c r="M6708" s="224"/>
      <c r="X6708" s="3" t="s">
        <v>6719</v>
      </c>
      <c r="Y6708" s="4">
        <v>12260</v>
      </c>
      <c r="AD6708" s="224"/>
      <c r="AE6708" s="133"/>
    </row>
    <row r="6709" spans="1:31" x14ac:dyDescent="0.25">
      <c r="A6709" s="28" t="s">
        <v>17140</v>
      </c>
      <c r="B6709" s="1"/>
      <c r="F6709" s="224"/>
      <c r="G6709" s="224"/>
      <c r="H6709" s="224"/>
      <c r="L6709" s="224"/>
      <c r="M6709" s="224"/>
      <c r="X6709" s="3" t="s">
        <v>6720</v>
      </c>
      <c r="Y6709" s="4">
        <v>12260</v>
      </c>
      <c r="AD6709" s="224"/>
      <c r="AE6709" s="133"/>
    </row>
    <row r="6710" spans="1:31" x14ac:dyDescent="0.25">
      <c r="A6710" s="28" t="s">
        <v>17141</v>
      </c>
      <c r="B6710" s="1"/>
      <c r="F6710" s="224"/>
      <c r="G6710" s="224"/>
      <c r="H6710" s="224"/>
      <c r="L6710" s="224"/>
      <c r="M6710" s="224"/>
      <c r="X6710" s="3" t="s">
        <v>6721</v>
      </c>
      <c r="Y6710" s="4">
        <v>12260</v>
      </c>
      <c r="AD6710" s="224"/>
      <c r="AE6710" s="133"/>
    </row>
    <row r="6711" spans="1:31" x14ac:dyDescent="0.25">
      <c r="A6711" s="28" t="s">
        <v>17142</v>
      </c>
      <c r="B6711" s="1"/>
      <c r="F6711" s="224"/>
      <c r="G6711" s="224"/>
      <c r="H6711" s="224"/>
      <c r="L6711" s="224"/>
      <c r="M6711" s="224"/>
      <c r="X6711" s="3" t="s">
        <v>6722</v>
      </c>
      <c r="Y6711" s="4">
        <v>12260</v>
      </c>
      <c r="AD6711" s="224"/>
      <c r="AE6711" s="133"/>
    </row>
    <row r="6712" spans="1:31" x14ac:dyDescent="0.25">
      <c r="A6712" s="28" t="s">
        <v>17143</v>
      </c>
      <c r="B6712" s="1"/>
      <c r="F6712" s="224"/>
      <c r="G6712" s="224"/>
      <c r="H6712" s="224"/>
      <c r="L6712" s="224"/>
      <c r="M6712" s="224"/>
      <c r="X6712" s="3" t="s">
        <v>6723</v>
      </c>
      <c r="Y6712" s="4">
        <v>12260</v>
      </c>
      <c r="AD6712" s="224"/>
      <c r="AE6712" s="133"/>
    </row>
    <row r="6713" spans="1:31" x14ac:dyDescent="0.25">
      <c r="A6713" s="28" t="s">
        <v>17144</v>
      </c>
      <c r="B6713" s="1"/>
      <c r="F6713" s="224"/>
      <c r="G6713" s="224"/>
      <c r="H6713" s="224"/>
      <c r="L6713" s="224"/>
      <c r="M6713" s="224"/>
      <c r="X6713" s="3" t="s">
        <v>6724</v>
      </c>
      <c r="Y6713" s="4">
        <v>12260</v>
      </c>
      <c r="AD6713" s="224"/>
      <c r="AE6713" s="133"/>
    </row>
    <row r="6714" spans="1:31" x14ac:dyDescent="0.25">
      <c r="A6714" s="28" t="s">
        <v>17145</v>
      </c>
      <c r="B6714" s="1"/>
      <c r="F6714" s="224"/>
      <c r="G6714" s="224"/>
      <c r="H6714" s="224"/>
      <c r="L6714" s="224"/>
      <c r="M6714" s="224"/>
      <c r="X6714" s="3" t="s">
        <v>6725</v>
      </c>
      <c r="Y6714" s="4">
        <v>12260</v>
      </c>
      <c r="AD6714" s="224"/>
      <c r="AE6714" s="133"/>
    </row>
    <row r="6715" spans="1:31" x14ac:dyDescent="0.25">
      <c r="A6715" s="28" t="s">
        <v>17146</v>
      </c>
      <c r="B6715" s="1"/>
      <c r="F6715" s="224"/>
      <c r="G6715" s="224"/>
      <c r="H6715" s="224"/>
      <c r="L6715" s="224"/>
      <c r="M6715" s="224"/>
      <c r="X6715" s="3" t="s">
        <v>6726</v>
      </c>
      <c r="Y6715" s="4">
        <v>12260</v>
      </c>
      <c r="AD6715" s="224"/>
      <c r="AE6715" s="133"/>
    </row>
    <row r="6716" spans="1:31" x14ac:dyDescent="0.25">
      <c r="A6716" s="28" t="s">
        <v>17147</v>
      </c>
      <c r="B6716" s="1"/>
      <c r="F6716" s="224"/>
      <c r="G6716" s="224"/>
      <c r="H6716" s="224"/>
      <c r="L6716" s="224"/>
      <c r="M6716" s="224"/>
      <c r="X6716" s="3" t="s">
        <v>6727</v>
      </c>
      <c r="Y6716" s="4">
        <v>12260</v>
      </c>
      <c r="AD6716" s="224"/>
      <c r="AE6716" s="133"/>
    </row>
    <row r="6717" spans="1:31" x14ac:dyDescent="0.25">
      <c r="A6717" s="28" t="s">
        <v>17148</v>
      </c>
      <c r="B6717" s="1"/>
      <c r="F6717" s="224"/>
      <c r="G6717" s="224"/>
      <c r="H6717" s="224"/>
      <c r="L6717" s="224"/>
      <c r="M6717" s="224"/>
      <c r="X6717" s="3" t="s">
        <v>6728</v>
      </c>
      <c r="Y6717" s="4">
        <v>12260</v>
      </c>
      <c r="AD6717" s="224"/>
      <c r="AE6717" s="133"/>
    </row>
    <row r="6718" spans="1:31" x14ac:dyDescent="0.25">
      <c r="A6718" s="28" t="s">
        <v>17149</v>
      </c>
      <c r="B6718" s="1"/>
      <c r="F6718" s="224"/>
      <c r="G6718" s="224"/>
      <c r="H6718" s="224"/>
      <c r="L6718" s="224"/>
      <c r="M6718" s="224"/>
      <c r="X6718" s="3" t="s">
        <v>6729</v>
      </c>
      <c r="Y6718" s="4">
        <v>12260</v>
      </c>
      <c r="AD6718" s="224"/>
      <c r="AE6718" s="133"/>
    </row>
    <row r="6719" spans="1:31" x14ac:dyDescent="0.25">
      <c r="A6719" s="28" t="s">
        <v>17150</v>
      </c>
      <c r="B6719" s="1"/>
      <c r="F6719" s="224"/>
      <c r="G6719" s="224"/>
      <c r="H6719" s="224"/>
      <c r="L6719" s="224"/>
      <c r="M6719" s="224"/>
      <c r="X6719" s="3" t="s">
        <v>6730</v>
      </c>
      <c r="Y6719" s="4">
        <v>12260</v>
      </c>
      <c r="AD6719" s="224"/>
      <c r="AE6719" s="133"/>
    </row>
    <row r="6720" spans="1:31" x14ac:dyDescent="0.25">
      <c r="A6720" s="28" t="s">
        <v>17151</v>
      </c>
      <c r="B6720" s="1"/>
      <c r="F6720" s="224"/>
      <c r="G6720" s="224"/>
      <c r="H6720" s="224"/>
      <c r="L6720" s="224"/>
      <c r="M6720" s="224"/>
      <c r="X6720" s="3" t="s">
        <v>6731</v>
      </c>
      <c r="Y6720" s="4">
        <v>12260</v>
      </c>
      <c r="AD6720" s="224"/>
      <c r="AE6720" s="133"/>
    </row>
    <row r="6721" spans="1:31" x14ac:dyDescent="0.25">
      <c r="A6721" s="28" t="s">
        <v>17152</v>
      </c>
      <c r="B6721" s="1"/>
      <c r="F6721" s="224"/>
      <c r="G6721" s="224"/>
      <c r="H6721" s="224"/>
      <c r="L6721" s="224"/>
      <c r="M6721" s="224"/>
      <c r="X6721" s="3" t="s">
        <v>6732</v>
      </c>
      <c r="Y6721" s="4">
        <v>12260</v>
      </c>
      <c r="AD6721" s="224"/>
      <c r="AE6721" s="133"/>
    </row>
    <row r="6722" spans="1:31" x14ac:dyDescent="0.25">
      <c r="A6722" s="28" t="s">
        <v>17153</v>
      </c>
      <c r="B6722" s="1"/>
      <c r="F6722" s="224"/>
      <c r="G6722" s="224"/>
      <c r="H6722" s="224"/>
      <c r="L6722" s="224"/>
      <c r="M6722" s="224"/>
      <c r="X6722" s="3" t="s">
        <v>6733</v>
      </c>
      <c r="Y6722" s="4">
        <v>12260</v>
      </c>
      <c r="AD6722" s="224"/>
      <c r="AE6722" s="133"/>
    </row>
    <row r="6723" spans="1:31" x14ac:dyDescent="0.25">
      <c r="A6723" s="28" t="s">
        <v>17154</v>
      </c>
      <c r="B6723" s="1"/>
      <c r="F6723" s="224"/>
      <c r="G6723" s="224"/>
      <c r="H6723" s="224"/>
      <c r="L6723" s="224"/>
      <c r="M6723" s="224"/>
      <c r="X6723" s="3" t="s">
        <v>6734</v>
      </c>
      <c r="Y6723" s="4">
        <v>12260</v>
      </c>
      <c r="AD6723" s="224"/>
      <c r="AE6723" s="133"/>
    </row>
    <row r="6724" spans="1:31" x14ac:dyDescent="0.25">
      <c r="A6724" s="28" t="s">
        <v>17155</v>
      </c>
      <c r="B6724" s="1"/>
      <c r="F6724" s="224"/>
      <c r="G6724" s="224"/>
      <c r="H6724" s="224"/>
      <c r="L6724" s="224"/>
      <c r="M6724" s="224"/>
      <c r="X6724" s="3" t="s">
        <v>6735</v>
      </c>
      <c r="Y6724" s="4">
        <v>12260</v>
      </c>
      <c r="AD6724" s="224"/>
      <c r="AE6724" s="133"/>
    </row>
    <row r="6725" spans="1:31" x14ac:dyDescent="0.25">
      <c r="A6725" s="28" t="s">
        <v>17156</v>
      </c>
      <c r="B6725" s="1"/>
      <c r="F6725" s="224"/>
      <c r="G6725" s="224"/>
      <c r="H6725" s="224"/>
      <c r="L6725" s="224"/>
      <c r="M6725" s="224"/>
      <c r="X6725" s="3" t="s">
        <v>6736</v>
      </c>
      <c r="Y6725" s="4">
        <v>12260</v>
      </c>
      <c r="AD6725" s="224"/>
      <c r="AE6725" s="133"/>
    </row>
    <row r="6726" spans="1:31" x14ac:dyDescent="0.25">
      <c r="A6726" s="28" t="s">
        <v>17157</v>
      </c>
      <c r="B6726" s="1"/>
      <c r="F6726" s="224"/>
      <c r="G6726" s="224"/>
      <c r="H6726" s="224"/>
      <c r="L6726" s="224"/>
      <c r="M6726" s="224"/>
      <c r="X6726" s="3" t="s">
        <v>6737</v>
      </c>
      <c r="Y6726" s="4">
        <v>12260</v>
      </c>
      <c r="AD6726" s="224"/>
      <c r="AE6726" s="133"/>
    </row>
    <row r="6727" spans="1:31" x14ac:dyDescent="0.25">
      <c r="A6727" s="28" t="s">
        <v>17158</v>
      </c>
      <c r="B6727" s="1"/>
      <c r="F6727" s="224"/>
      <c r="G6727" s="224"/>
      <c r="H6727" s="224"/>
      <c r="L6727" s="224"/>
      <c r="M6727" s="224"/>
      <c r="X6727" s="3" t="s">
        <v>6738</v>
      </c>
      <c r="Y6727" s="4">
        <v>12260</v>
      </c>
      <c r="AD6727" s="224"/>
      <c r="AE6727" s="133"/>
    </row>
    <row r="6728" spans="1:31" x14ac:dyDescent="0.25">
      <c r="A6728" s="28" t="s">
        <v>17159</v>
      </c>
      <c r="B6728" s="1"/>
      <c r="F6728" s="224"/>
      <c r="G6728" s="224"/>
      <c r="H6728" s="224"/>
      <c r="L6728" s="224"/>
      <c r="M6728" s="224"/>
      <c r="X6728" s="3" t="s">
        <v>6739</v>
      </c>
      <c r="Y6728" s="4">
        <v>12260</v>
      </c>
      <c r="AD6728" s="224"/>
      <c r="AE6728" s="133"/>
    </row>
    <row r="6729" spans="1:31" x14ac:dyDescent="0.25">
      <c r="A6729" s="28" t="s">
        <v>17160</v>
      </c>
      <c r="B6729" s="1"/>
      <c r="F6729" s="224"/>
      <c r="G6729" s="224"/>
      <c r="H6729" s="224"/>
      <c r="L6729" s="224"/>
      <c r="M6729" s="224"/>
      <c r="X6729" s="3" t="s">
        <v>6740</v>
      </c>
      <c r="Y6729" s="4">
        <v>12260</v>
      </c>
      <c r="AD6729" s="224"/>
      <c r="AE6729" s="133"/>
    </row>
    <row r="6730" spans="1:31" x14ac:dyDescent="0.25">
      <c r="A6730" s="28" t="s">
        <v>17161</v>
      </c>
      <c r="B6730" s="1"/>
      <c r="F6730" s="224"/>
      <c r="G6730" s="224"/>
      <c r="H6730" s="224"/>
      <c r="L6730" s="224"/>
      <c r="M6730" s="224"/>
      <c r="X6730" s="3" t="s">
        <v>6741</v>
      </c>
      <c r="Y6730" s="4">
        <v>12260</v>
      </c>
      <c r="AD6730" s="224"/>
      <c r="AE6730" s="133"/>
    </row>
    <row r="6731" spans="1:31" x14ac:dyDescent="0.25">
      <c r="A6731" s="28" t="s">
        <v>17162</v>
      </c>
      <c r="B6731" s="1"/>
      <c r="F6731" s="224"/>
      <c r="G6731" s="224"/>
      <c r="H6731" s="224"/>
      <c r="L6731" s="224"/>
      <c r="M6731" s="224"/>
      <c r="X6731" s="3" t="s">
        <v>6742</v>
      </c>
      <c r="Y6731" s="4">
        <v>12260</v>
      </c>
      <c r="AD6731" s="224"/>
      <c r="AE6731" s="133"/>
    </row>
    <row r="6732" spans="1:31" x14ac:dyDescent="0.25">
      <c r="A6732" s="28" t="s">
        <v>17163</v>
      </c>
      <c r="B6732" s="1"/>
      <c r="F6732" s="224"/>
      <c r="G6732" s="224"/>
      <c r="H6732" s="224"/>
      <c r="L6732" s="224"/>
      <c r="M6732" s="224"/>
      <c r="X6732" s="3" t="s">
        <v>6743</v>
      </c>
      <c r="Y6732" s="4">
        <v>12260</v>
      </c>
      <c r="AD6732" s="224"/>
      <c r="AE6732" s="133"/>
    </row>
    <row r="6733" spans="1:31" x14ac:dyDescent="0.25">
      <c r="A6733" s="28" t="s">
        <v>17164</v>
      </c>
      <c r="B6733" s="1"/>
      <c r="F6733" s="224"/>
      <c r="G6733" s="224"/>
      <c r="H6733" s="224"/>
      <c r="L6733" s="224"/>
      <c r="M6733" s="224"/>
      <c r="X6733" s="3" t="s">
        <v>6744</v>
      </c>
      <c r="Y6733" s="4">
        <v>12260</v>
      </c>
      <c r="AD6733" s="224"/>
      <c r="AE6733" s="133"/>
    </row>
    <row r="6734" spans="1:31" x14ac:dyDescent="0.25">
      <c r="A6734" s="28" t="s">
        <v>17165</v>
      </c>
      <c r="B6734" s="1"/>
      <c r="F6734" s="224"/>
      <c r="G6734" s="224"/>
      <c r="H6734" s="224"/>
      <c r="L6734" s="224"/>
      <c r="M6734" s="224"/>
      <c r="X6734" s="3" t="s">
        <v>6745</v>
      </c>
      <c r="Y6734" s="4">
        <v>12260</v>
      </c>
      <c r="AD6734" s="224"/>
      <c r="AE6734" s="133"/>
    </row>
    <row r="6735" spans="1:31" x14ac:dyDescent="0.25">
      <c r="A6735" s="28" t="s">
        <v>17166</v>
      </c>
      <c r="B6735" s="1"/>
      <c r="F6735" s="224"/>
      <c r="G6735" s="224"/>
      <c r="H6735" s="224"/>
      <c r="L6735" s="224"/>
      <c r="M6735" s="224"/>
      <c r="X6735" s="3" t="s">
        <v>6746</v>
      </c>
      <c r="Y6735" s="4">
        <v>12260</v>
      </c>
      <c r="AD6735" s="224"/>
      <c r="AE6735" s="133"/>
    </row>
    <row r="6736" spans="1:31" x14ac:dyDescent="0.25">
      <c r="A6736" s="28" t="s">
        <v>17167</v>
      </c>
      <c r="B6736" s="1"/>
      <c r="F6736" s="224"/>
      <c r="G6736" s="224"/>
      <c r="H6736" s="224"/>
      <c r="L6736" s="224"/>
      <c r="M6736" s="224"/>
      <c r="X6736" s="3" t="s">
        <v>6747</v>
      </c>
      <c r="Y6736" s="4">
        <v>12260</v>
      </c>
      <c r="AD6736" s="224"/>
      <c r="AE6736" s="133"/>
    </row>
    <row r="6737" spans="1:31" x14ac:dyDescent="0.25">
      <c r="A6737" s="28" t="s">
        <v>17168</v>
      </c>
      <c r="B6737" s="1"/>
      <c r="F6737" s="224"/>
      <c r="G6737" s="224"/>
      <c r="H6737" s="224"/>
      <c r="L6737" s="224"/>
      <c r="M6737" s="224"/>
      <c r="X6737" s="3" t="s">
        <v>6748</v>
      </c>
      <c r="Y6737" s="4">
        <v>12260</v>
      </c>
      <c r="AD6737" s="224"/>
      <c r="AE6737" s="133"/>
    </row>
    <row r="6738" spans="1:31" x14ac:dyDescent="0.25">
      <c r="A6738" s="28" t="s">
        <v>17169</v>
      </c>
      <c r="B6738" s="1"/>
      <c r="F6738" s="224"/>
      <c r="G6738" s="224"/>
      <c r="H6738" s="224"/>
      <c r="L6738" s="224"/>
      <c r="M6738" s="224"/>
      <c r="X6738" s="3" t="s">
        <v>6749</v>
      </c>
      <c r="Y6738" s="4">
        <v>12260</v>
      </c>
      <c r="AD6738" s="224"/>
      <c r="AE6738" s="133"/>
    </row>
    <row r="6739" spans="1:31" x14ac:dyDescent="0.25">
      <c r="A6739" s="28" t="s">
        <v>17170</v>
      </c>
      <c r="B6739" s="1"/>
      <c r="F6739" s="224"/>
      <c r="G6739" s="224"/>
      <c r="H6739" s="224"/>
      <c r="L6739" s="224"/>
      <c r="M6739" s="224"/>
      <c r="X6739" s="3" t="s">
        <v>6750</v>
      </c>
      <c r="Y6739" s="4">
        <v>12260</v>
      </c>
      <c r="AD6739" s="224"/>
      <c r="AE6739" s="133"/>
    </row>
    <row r="6740" spans="1:31" x14ac:dyDescent="0.25">
      <c r="A6740" s="28" t="s">
        <v>17171</v>
      </c>
      <c r="B6740" s="1"/>
      <c r="F6740" s="224"/>
      <c r="G6740" s="224"/>
      <c r="H6740" s="224"/>
      <c r="L6740" s="224"/>
      <c r="M6740" s="224"/>
      <c r="X6740" s="3" t="s">
        <v>6751</v>
      </c>
      <c r="Y6740" s="4">
        <v>12260</v>
      </c>
      <c r="AD6740" s="224"/>
      <c r="AE6740" s="133"/>
    </row>
    <row r="6741" spans="1:31" x14ac:dyDescent="0.25">
      <c r="A6741" s="28" t="s">
        <v>17172</v>
      </c>
      <c r="B6741" s="1"/>
      <c r="F6741" s="224"/>
      <c r="G6741" s="224"/>
      <c r="H6741" s="224"/>
      <c r="L6741" s="224"/>
      <c r="M6741" s="224"/>
      <c r="X6741" s="3" t="s">
        <v>6752</v>
      </c>
      <c r="Y6741" s="4">
        <v>12260</v>
      </c>
      <c r="AD6741" s="224"/>
      <c r="AE6741" s="133"/>
    </row>
    <row r="6742" spans="1:31" x14ac:dyDescent="0.25">
      <c r="A6742" s="28" t="s">
        <v>17173</v>
      </c>
      <c r="B6742" s="1"/>
      <c r="F6742" s="224"/>
      <c r="G6742" s="224"/>
      <c r="H6742" s="224"/>
      <c r="L6742" s="224"/>
      <c r="M6742" s="224"/>
      <c r="X6742" s="3" t="s">
        <v>6753</v>
      </c>
      <c r="Y6742" s="4">
        <v>12260</v>
      </c>
      <c r="AD6742" s="224"/>
      <c r="AE6742" s="133"/>
    </row>
    <row r="6743" spans="1:31" x14ac:dyDescent="0.25">
      <c r="A6743" s="28" t="s">
        <v>17174</v>
      </c>
      <c r="B6743" s="1"/>
      <c r="F6743" s="224"/>
      <c r="G6743" s="224"/>
      <c r="H6743" s="224"/>
      <c r="L6743" s="224"/>
      <c r="M6743" s="224"/>
      <c r="X6743" s="3" t="s">
        <v>6754</v>
      </c>
      <c r="Y6743" s="4">
        <v>12260</v>
      </c>
      <c r="AD6743" s="224"/>
      <c r="AE6743" s="133"/>
    </row>
    <row r="6744" spans="1:31" x14ac:dyDescent="0.25">
      <c r="A6744" s="28" t="s">
        <v>17175</v>
      </c>
      <c r="B6744" s="1"/>
      <c r="F6744" s="224"/>
      <c r="G6744" s="224"/>
      <c r="H6744" s="224"/>
      <c r="L6744" s="224"/>
      <c r="M6744" s="224"/>
      <c r="X6744" s="3" t="s">
        <v>6755</v>
      </c>
      <c r="Y6744" s="4">
        <v>12260</v>
      </c>
      <c r="AD6744" s="224"/>
      <c r="AE6744" s="133"/>
    </row>
    <row r="6745" spans="1:31" x14ac:dyDescent="0.25">
      <c r="A6745" s="28" t="s">
        <v>17176</v>
      </c>
      <c r="B6745" s="1"/>
      <c r="F6745" s="224"/>
      <c r="G6745" s="224"/>
      <c r="H6745" s="224"/>
      <c r="L6745" s="224"/>
      <c r="M6745" s="224"/>
      <c r="X6745" s="3" t="s">
        <v>6756</v>
      </c>
      <c r="Y6745" s="4">
        <v>12260</v>
      </c>
      <c r="AD6745" s="224"/>
      <c r="AE6745" s="133"/>
    </row>
    <row r="6746" spans="1:31" x14ac:dyDescent="0.25">
      <c r="A6746" s="28" t="s">
        <v>17177</v>
      </c>
      <c r="B6746" s="1"/>
      <c r="F6746" s="224"/>
      <c r="G6746" s="224"/>
      <c r="H6746" s="224"/>
      <c r="L6746" s="224"/>
      <c r="M6746" s="224"/>
      <c r="X6746" s="3" t="s">
        <v>6757</v>
      </c>
      <c r="Y6746" s="4">
        <v>12260</v>
      </c>
      <c r="AD6746" s="224"/>
      <c r="AE6746" s="133"/>
    </row>
    <row r="6747" spans="1:31" x14ac:dyDescent="0.25">
      <c r="A6747" s="28" t="s">
        <v>17178</v>
      </c>
      <c r="B6747" s="1"/>
      <c r="F6747" s="224"/>
      <c r="G6747" s="224"/>
      <c r="H6747" s="224"/>
      <c r="L6747" s="224"/>
      <c r="M6747" s="224"/>
      <c r="X6747" s="3" t="s">
        <v>6758</v>
      </c>
      <c r="Y6747" s="4">
        <v>12260</v>
      </c>
      <c r="AD6747" s="224"/>
      <c r="AE6747" s="133"/>
    </row>
    <row r="6748" spans="1:31" x14ac:dyDescent="0.25">
      <c r="A6748" s="28" t="s">
        <v>17179</v>
      </c>
      <c r="B6748" s="1"/>
      <c r="F6748" s="224"/>
      <c r="G6748" s="224"/>
      <c r="H6748" s="224"/>
      <c r="L6748" s="224"/>
      <c r="M6748" s="224"/>
      <c r="X6748" s="3" t="s">
        <v>6759</v>
      </c>
      <c r="Y6748" s="4">
        <v>12260</v>
      </c>
      <c r="AD6748" s="224"/>
      <c r="AE6748" s="133"/>
    </row>
    <row r="6749" spans="1:31" x14ac:dyDescent="0.25">
      <c r="A6749" s="28" t="s">
        <v>17180</v>
      </c>
      <c r="B6749" s="1"/>
      <c r="F6749" s="224"/>
      <c r="G6749" s="224"/>
      <c r="H6749" s="224"/>
      <c r="L6749" s="224"/>
      <c r="M6749" s="224"/>
      <c r="X6749" s="3" t="s">
        <v>6760</v>
      </c>
      <c r="Y6749" s="4">
        <v>12260</v>
      </c>
      <c r="AD6749" s="224"/>
      <c r="AE6749" s="133"/>
    </row>
    <row r="6750" spans="1:31" x14ac:dyDescent="0.25">
      <c r="A6750" s="28" t="s">
        <v>17181</v>
      </c>
      <c r="B6750" s="1"/>
      <c r="F6750" s="224"/>
      <c r="G6750" s="224"/>
      <c r="H6750" s="224"/>
      <c r="L6750" s="224"/>
      <c r="M6750" s="224"/>
      <c r="X6750" s="3" t="s">
        <v>6761</v>
      </c>
      <c r="Y6750" s="4">
        <v>12260</v>
      </c>
      <c r="AD6750" s="224"/>
      <c r="AE6750" s="133"/>
    </row>
    <row r="6751" spans="1:31" x14ac:dyDescent="0.25">
      <c r="A6751" s="28" t="s">
        <v>17182</v>
      </c>
      <c r="B6751" s="1"/>
      <c r="F6751" s="224"/>
      <c r="G6751" s="224"/>
      <c r="H6751" s="224"/>
      <c r="L6751" s="224"/>
      <c r="M6751" s="224"/>
      <c r="X6751" s="3" t="s">
        <v>6762</v>
      </c>
      <c r="Y6751" s="4">
        <v>12260</v>
      </c>
      <c r="AD6751" s="224"/>
      <c r="AE6751" s="133"/>
    </row>
    <row r="6752" spans="1:31" x14ac:dyDescent="0.25">
      <c r="A6752" s="28" t="s">
        <v>17183</v>
      </c>
      <c r="B6752" s="1"/>
      <c r="F6752" s="224"/>
      <c r="G6752" s="224"/>
      <c r="H6752" s="224"/>
      <c r="L6752" s="224"/>
      <c r="M6752" s="224"/>
      <c r="X6752" s="3" t="s">
        <v>6763</v>
      </c>
      <c r="Y6752" s="4">
        <v>12260</v>
      </c>
      <c r="AD6752" s="224"/>
      <c r="AE6752" s="133"/>
    </row>
    <row r="6753" spans="1:31" x14ac:dyDescent="0.25">
      <c r="A6753" s="28" t="s">
        <v>17184</v>
      </c>
      <c r="B6753" s="1"/>
      <c r="F6753" s="224"/>
      <c r="G6753" s="224"/>
      <c r="H6753" s="224"/>
      <c r="L6753" s="224"/>
      <c r="M6753" s="224"/>
      <c r="X6753" s="3" t="s">
        <v>6764</v>
      </c>
      <c r="Y6753" s="4">
        <v>12260</v>
      </c>
      <c r="AD6753" s="224"/>
      <c r="AE6753" s="133"/>
    </row>
    <row r="6754" spans="1:31" x14ac:dyDescent="0.25">
      <c r="A6754" s="28" t="s">
        <v>17185</v>
      </c>
      <c r="B6754" s="1"/>
      <c r="F6754" s="224"/>
      <c r="G6754" s="224"/>
      <c r="H6754" s="224"/>
      <c r="L6754" s="224"/>
      <c r="M6754" s="224"/>
      <c r="X6754" s="3" t="s">
        <v>6765</v>
      </c>
      <c r="Y6754" s="4">
        <v>12260</v>
      </c>
      <c r="AD6754" s="224"/>
      <c r="AE6754" s="133"/>
    </row>
    <row r="6755" spans="1:31" x14ac:dyDescent="0.25">
      <c r="A6755" s="28" t="s">
        <v>17186</v>
      </c>
      <c r="B6755" s="1"/>
      <c r="F6755" s="224"/>
      <c r="G6755" s="224"/>
      <c r="H6755" s="224"/>
      <c r="L6755" s="224"/>
      <c r="M6755" s="224"/>
      <c r="X6755" s="3" t="s">
        <v>6766</v>
      </c>
      <c r="Y6755" s="4">
        <v>12260</v>
      </c>
      <c r="AD6755" s="224"/>
      <c r="AE6755" s="133"/>
    </row>
    <row r="6756" spans="1:31" x14ac:dyDescent="0.25">
      <c r="A6756" s="28" t="s">
        <v>17187</v>
      </c>
      <c r="B6756" s="1"/>
      <c r="F6756" s="224"/>
      <c r="G6756" s="224"/>
      <c r="H6756" s="224"/>
      <c r="L6756" s="224"/>
      <c r="M6756" s="224"/>
      <c r="X6756" s="3" t="s">
        <v>6767</v>
      </c>
      <c r="Y6756" s="4">
        <v>12260</v>
      </c>
      <c r="AD6756" s="224"/>
      <c r="AE6756" s="133"/>
    </row>
    <row r="6757" spans="1:31" x14ac:dyDescent="0.25">
      <c r="A6757" s="28" t="s">
        <v>17188</v>
      </c>
      <c r="B6757" s="1"/>
      <c r="F6757" s="224"/>
      <c r="G6757" s="224"/>
      <c r="H6757" s="224"/>
      <c r="L6757" s="224"/>
      <c r="M6757" s="224"/>
      <c r="X6757" s="3" t="s">
        <v>6768</v>
      </c>
      <c r="Y6757" s="4">
        <v>12260</v>
      </c>
      <c r="AD6757" s="224"/>
      <c r="AE6757" s="133"/>
    </row>
    <row r="6758" spans="1:31" x14ac:dyDescent="0.25">
      <c r="A6758" s="28" t="s">
        <v>17189</v>
      </c>
      <c r="B6758" s="1"/>
      <c r="F6758" s="224"/>
      <c r="G6758" s="224"/>
      <c r="H6758" s="224"/>
      <c r="L6758" s="224"/>
      <c r="M6758" s="224"/>
      <c r="X6758" s="3" t="s">
        <v>6769</v>
      </c>
      <c r="Y6758" s="4">
        <v>12260</v>
      </c>
      <c r="AD6758" s="224"/>
      <c r="AE6758" s="133"/>
    </row>
    <row r="6759" spans="1:31" x14ac:dyDescent="0.25">
      <c r="A6759" s="28" t="s">
        <v>17190</v>
      </c>
      <c r="B6759" s="1"/>
      <c r="F6759" s="224"/>
      <c r="G6759" s="224"/>
      <c r="H6759" s="224"/>
      <c r="L6759" s="224"/>
      <c r="M6759" s="224"/>
      <c r="X6759" s="3" t="s">
        <v>6770</v>
      </c>
      <c r="Y6759" s="4">
        <v>12260</v>
      </c>
      <c r="AD6759" s="224"/>
      <c r="AE6759" s="133"/>
    </row>
    <row r="6760" spans="1:31" x14ac:dyDescent="0.25">
      <c r="A6760" s="28" t="s">
        <v>17191</v>
      </c>
      <c r="B6760" s="1"/>
      <c r="F6760" s="224"/>
      <c r="G6760" s="224"/>
      <c r="H6760" s="224"/>
      <c r="L6760" s="224"/>
      <c r="M6760" s="224"/>
      <c r="X6760" s="3" t="s">
        <v>6771</v>
      </c>
      <c r="Y6760" s="4">
        <v>12260</v>
      </c>
      <c r="AD6760" s="224"/>
      <c r="AE6760" s="133"/>
    </row>
    <row r="6761" spans="1:31" x14ac:dyDescent="0.25">
      <c r="A6761" s="28" t="s">
        <v>17192</v>
      </c>
      <c r="B6761" s="1"/>
      <c r="F6761" s="224"/>
      <c r="G6761" s="224"/>
      <c r="H6761" s="224"/>
      <c r="L6761" s="224"/>
      <c r="M6761" s="224"/>
      <c r="X6761" s="3" t="s">
        <v>6772</v>
      </c>
      <c r="Y6761" s="4">
        <v>12260</v>
      </c>
      <c r="AD6761" s="224"/>
      <c r="AE6761" s="133"/>
    </row>
    <row r="6762" spans="1:31" x14ac:dyDescent="0.25">
      <c r="A6762" s="28" t="s">
        <v>17193</v>
      </c>
      <c r="B6762" s="1"/>
      <c r="F6762" s="224"/>
      <c r="G6762" s="224"/>
      <c r="H6762" s="224"/>
      <c r="L6762" s="224"/>
      <c r="M6762" s="224"/>
      <c r="X6762" s="3" t="s">
        <v>6773</v>
      </c>
      <c r="Y6762" s="4">
        <v>12260</v>
      </c>
      <c r="AD6762" s="224"/>
      <c r="AE6762" s="133"/>
    </row>
    <row r="6763" spans="1:31" x14ac:dyDescent="0.25">
      <c r="A6763" s="28" t="s">
        <v>17194</v>
      </c>
      <c r="B6763" s="1"/>
      <c r="F6763" s="224"/>
      <c r="G6763" s="224"/>
      <c r="H6763" s="224"/>
      <c r="L6763" s="224"/>
      <c r="M6763" s="224"/>
      <c r="X6763" s="3" t="s">
        <v>6774</v>
      </c>
      <c r="Y6763" s="4">
        <v>12260</v>
      </c>
      <c r="AD6763" s="224"/>
      <c r="AE6763" s="133"/>
    </row>
    <row r="6764" spans="1:31" x14ac:dyDescent="0.25">
      <c r="A6764" s="28" t="s">
        <v>17195</v>
      </c>
      <c r="B6764" s="1"/>
      <c r="F6764" s="224"/>
      <c r="G6764" s="224"/>
      <c r="H6764" s="224"/>
      <c r="L6764" s="224"/>
      <c r="M6764" s="224"/>
      <c r="X6764" s="3" t="s">
        <v>6775</v>
      </c>
      <c r="Y6764" s="4">
        <v>12260</v>
      </c>
      <c r="AD6764" s="224"/>
      <c r="AE6764" s="133"/>
    </row>
    <row r="6765" spans="1:31" x14ac:dyDescent="0.25">
      <c r="A6765" s="28" t="s">
        <v>17196</v>
      </c>
      <c r="B6765" s="1"/>
      <c r="F6765" s="224"/>
      <c r="G6765" s="224"/>
      <c r="H6765" s="224"/>
      <c r="L6765" s="224"/>
      <c r="M6765" s="224"/>
      <c r="X6765" s="3" t="s">
        <v>6776</v>
      </c>
      <c r="Y6765" s="4">
        <v>12260</v>
      </c>
      <c r="AD6765" s="224"/>
      <c r="AE6765" s="133"/>
    </row>
    <row r="6766" spans="1:31" x14ac:dyDescent="0.25">
      <c r="A6766" s="28" t="s">
        <v>17197</v>
      </c>
      <c r="B6766" s="1"/>
      <c r="F6766" s="224"/>
      <c r="G6766" s="224"/>
      <c r="H6766" s="224"/>
      <c r="L6766" s="224"/>
      <c r="M6766" s="224"/>
      <c r="X6766" s="3" t="s">
        <v>6777</v>
      </c>
      <c r="Y6766" s="4">
        <v>12260</v>
      </c>
      <c r="AD6766" s="224"/>
      <c r="AE6766" s="133"/>
    </row>
    <row r="6767" spans="1:31" x14ac:dyDescent="0.25">
      <c r="A6767" s="28" t="s">
        <v>17198</v>
      </c>
      <c r="B6767" s="1"/>
      <c r="F6767" s="224"/>
      <c r="G6767" s="224"/>
      <c r="H6767" s="224"/>
      <c r="L6767" s="224"/>
      <c r="M6767" s="224"/>
      <c r="X6767" s="3" t="s">
        <v>6778</v>
      </c>
      <c r="Y6767" s="4">
        <v>12260</v>
      </c>
      <c r="AD6767" s="224"/>
      <c r="AE6767" s="133"/>
    </row>
    <row r="6768" spans="1:31" x14ac:dyDescent="0.25">
      <c r="A6768" s="28" t="s">
        <v>17199</v>
      </c>
      <c r="B6768" s="1"/>
      <c r="F6768" s="224"/>
      <c r="G6768" s="224"/>
      <c r="H6768" s="224"/>
      <c r="L6768" s="224"/>
      <c r="M6768" s="224"/>
      <c r="X6768" s="3" t="s">
        <v>6779</v>
      </c>
      <c r="Y6768" s="4">
        <v>12260</v>
      </c>
      <c r="AD6768" s="224"/>
      <c r="AE6768" s="133"/>
    </row>
    <row r="6769" spans="1:31" x14ac:dyDescent="0.25">
      <c r="A6769" s="28" t="s">
        <v>17200</v>
      </c>
      <c r="B6769" s="1"/>
      <c r="F6769" s="224"/>
      <c r="G6769" s="224"/>
      <c r="H6769" s="224"/>
      <c r="L6769" s="224"/>
      <c r="M6769" s="224"/>
      <c r="X6769" s="3" t="s">
        <v>6780</v>
      </c>
      <c r="Y6769" s="4">
        <v>12260</v>
      </c>
      <c r="AD6769" s="224"/>
      <c r="AE6769" s="133"/>
    </row>
    <row r="6770" spans="1:31" x14ac:dyDescent="0.25">
      <c r="A6770" s="28" t="s">
        <v>17201</v>
      </c>
      <c r="B6770" s="1"/>
      <c r="F6770" s="224"/>
      <c r="G6770" s="224"/>
      <c r="H6770" s="224"/>
      <c r="L6770" s="224"/>
      <c r="M6770" s="224"/>
      <c r="X6770" s="3" t="s">
        <v>6781</v>
      </c>
      <c r="Y6770" s="4">
        <v>12260</v>
      </c>
      <c r="AD6770" s="224"/>
      <c r="AE6770" s="133"/>
    </row>
    <row r="6771" spans="1:31" x14ac:dyDescent="0.25">
      <c r="A6771" s="28" t="s">
        <v>17202</v>
      </c>
      <c r="B6771" s="1"/>
      <c r="F6771" s="224"/>
      <c r="G6771" s="224"/>
      <c r="H6771" s="224"/>
      <c r="L6771" s="224"/>
      <c r="M6771" s="224"/>
      <c r="X6771" s="3" t="s">
        <v>6782</v>
      </c>
      <c r="Y6771" s="4">
        <v>12260</v>
      </c>
      <c r="AD6771" s="224"/>
      <c r="AE6771" s="133"/>
    </row>
    <row r="6772" spans="1:31" x14ac:dyDescent="0.25">
      <c r="A6772" s="28" t="s">
        <v>17203</v>
      </c>
      <c r="B6772" s="1"/>
      <c r="F6772" s="224"/>
      <c r="G6772" s="224"/>
      <c r="H6772" s="224"/>
      <c r="L6772" s="224"/>
      <c r="M6772" s="224"/>
      <c r="X6772" s="3" t="s">
        <v>6783</v>
      </c>
      <c r="Y6772" s="4">
        <v>12260</v>
      </c>
      <c r="AD6772" s="224"/>
      <c r="AE6772" s="133"/>
    </row>
    <row r="6773" spans="1:31" x14ac:dyDescent="0.25">
      <c r="A6773" s="28" t="s">
        <v>17204</v>
      </c>
      <c r="B6773" s="1"/>
      <c r="F6773" s="224"/>
      <c r="G6773" s="224"/>
      <c r="H6773" s="224"/>
      <c r="L6773" s="224"/>
      <c r="M6773" s="224"/>
      <c r="X6773" s="3" t="s">
        <v>6784</v>
      </c>
      <c r="Y6773" s="4">
        <v>12260</v>
      </c>
      <c r="AD6773" s="224"/>
      <c r="AE6773" s="133"/>
    </row>
    <row r="6774" spans="1:31" x14ac:dyDescent="0.25">
      <c r="A6774" s="28" t="s">
        <v>17205</v>
      </c>
      <c r="B6774" s="1"/>
      <c r="F6774" s="224"/>
      <c r="G6774" s="224"/>
      <c r="H6774" s="224"/>
      <c r="L6774" s="224"/>
      <c r="M6774" s="224"/>
      <c r="X6774" s="3" t="s">
        <v>6785</v>
      </c>
      <c r="Y6774" s="4">
        <v>12260</v>
      </c>
      <c r="AD6774" s="224"/>
      <c r="AE6774" s="133"/>
    </row>
    <row r="6775" spans="1:31" x14ac:dyDescent="0.25">
      <c r="A6775" s="28" t="s">
        <v>17206</v>
      </c>
      <c r="B6775" s="1"/>
      <c r="F6775" s="224"/>
      <c r="G6775" s="224"/>
      <c r="H6775" s="224"/>
      <c r="L6775" s="224"/>
      <c r="M6775" s="224"/>
      <c r="X6775" s="3" t="s">
        <v>6786</v>
      </c>
      <c r="Y6775" s="4">
        <v>12260</v>
      </c>
      <c r="AD6775" s="224"/>
      <c r="AE6775" s="133"/>
    </row>
    <row r="6776" spans="1:31" x14ac:dyDescent="0.25">
      <c r="A6776" s="28" t="s">
        <v>17207</v>
      </c>
      <c r="B6776" s="1"/>
      <c r="F6776" s="224"/>
      <c r="G6776" s="224"/>
      <c r="H6776" s="224"/>
      <c r="L6776" s="224"/>
      <c r="M6776" s="224"/>
      <c r="X6776" s="3" t="s">
        <v>6787</v>
      </c>
      <c r="Y6776" s="4">
        <v>12260</v>
      </c>
      <c r="AD6776" s="224"/>
      <c r="AE6776" s="133"/>
    </row>
    <row r="6777" spans="1:31" x14ac:dyDescent="0.25">
      <c r="A6777" s="28" t="s">
        <v>17208</v>
      </c>
      <c r="B6777" s="1"/>
      <c r="F6777" s="224"/>
      <c r="G6777" s="224"/>
      <c r="H6777" s="224"/>
      <c r="L6777" s="224"/>
      <c r="M6777" s="224"/>
      <c r="X6777" s="3" t="s">
        <v>6788</v>
      </c>
      <c r="Y6777" s="4">
        <v>12260</v>
      </c>
      <c r="AD6777" s="224"/>
      <c r="AE6777" s="133"/>
    </row>
    <row r="6778" spans="1:31" x14ac:dyDescent="0.25">
      <c r="A6778" s="28" t="s">
        <v>17209</v>
      </c>
      <c r="B6778" s="1"/>
      <c r="F6778" s="224"/>
      <c r="G6778" s="224"/>
      <c r="H6778" s="224"/>
      <c r="L6778" s="224"/>
      <c r="M6778" s="224"/>
      <c r="X6778" s="3" t="s">
        <v>6789</v>
      </c>
      <c r="Y6778" s="4">
        <v>12260</v>
      </c>
      <c r="AD6778" s="224"/>
      <c r="AE6778" s="133"/>
    </row>
    <row r="6779" spans="1:31" x14ac:dyDescent="0.25">
      <c r="A6779" s="28" t="s">
        <v>17210</v>
      </c>
      <c r="B6779" s="1"/>
      <c r="F6779" s="224"/>
      <c r="G6779" s="224"/>
      <c r="H6779" s="224"/>
      <c r="L6779" s="224"/>
      <c r="M6779" s="224"/>
      <c r="X6779" s="3" t="s">
        <v>6790</v>
      </c>
      <c r="Y6779" s="4">
        <v>12260</v>
      </c>
      <c r="AD6779" s="224"/>
      <c r="AE6779" s="133"/>
    </row>
    <row r="6780" spans="1:31" x14ac:dyDescent="0.25">
      <c r="A6780" s="28" t="s">
        <v>17211</v>
      </c>
      <c r="B6780" s="1"/>
      <c r="F6780" s="224"/>
      <c r="G6780" s="224"/>
      <c r="H6780" s="224"/>
      <c r="L6780" s="224"/>
      <c r="M6780" s="224"/>
      <c r="X6780" s="3" t="s">
        <v>6791</v>
      </c>
      <c r="Y6780" s="4">
        <v>12260</v>
      </c>
      <c r="AD6780" s="224"/>
      <c r="AE6780" s="133"/>
    </row>
    <row r="6781" spans="1:31" x14ac:dyDescent="0.25">
      <c r="A6781" s="28" t="s">
        <v>17212</v>
      </c>
      <c r="B6781" s="1"/>
      <c r="F6781" s="224"/>
      <c r="G6781" s="224"/>
      <c r="H6781" s="224"/>
      <c r="L6781" s="224"/>
      <c r="M6781" s="224"/>
      <c r="X6781" s="3" t="s">
        <v>6792</v>
      </c>
      <c r="Y6781" s="4">
        <v>12260</v>
      </c>
      <c r="AD6781" s="224"/>
      <c r="AE6781" s="133"/>
    </row>
    <row r="6782" spans="1:31" x14ac:dyDescent="0.25">
      <c r="A6782" s="28" t="s">
        <v>17213</v>
      </c>
      <c r="B6782" s="1"/>
      <c r="F6782" s="224"/>
      <c r="G6782" s="224"/>
      <c r="H6782" s="224"/>
      <c r="L6782" s="224"/>
      <c r="M6782" s="224"/>
      <c r="X6782" s="3" t="s">
        <v>6793</v>
      </c>
      <c r="Y6782" s="4">
        <v>12260</v>
      </c>
      <c r="AD6782" s="224"/>
      <c r="AE6782" s="133"/>
    </row>
    <row r="6783" spans="1:31" x14ac:dyDescent="0.25">
      <c r="A6783" s="28" t="s">
        <v>17214</v>
      </c>
      <c r="B6783" s="1"/>
      <c r="F6783" s="224"/>
      <c r="G6783" s="224"/>
      <c r="H6783" s="224"/>
      <c r="L6783" s="224"/>
      <c r="M6783" s="224"/>
      <c r="X6783" s="3" t="s">
        <v>6794</v>
      </c>
      <c r="Y6783" s="4">
        <v>12260</v>
      </c>
      <c r="AD6783" s="224"/>
      <c r="AE6783" s="133"/>
    </row>
    <row r="6784" spans="1:31" x14ac:dyDescent="0.25">
      <c r="A6784" s="28" t="s">
        <v>17215</v>
      </c>
      <c r="B6784" s="1"/>
      <c r="F6784" s="224"/>
      <c r="G6784" s="224"/>
      <c r="H6784" s="224"/>
      <c r="L6784" s="224"/>
      <c r="M6784" s="224"/>
      <c r="X6784" s="3" t="s">
        <v>6795</v>
      </c>
      <c r="Y6784" s="4">
        <v>12260</v>
      </c>
      <c r="AD6784" s="224"/>
      <c r="AE6784" s="133"/>
    </row>
    <row r="6785" spans="1:31" x14ac:dyDescent="0.25">
      <c r="A6785" s="28" t="s">
        <v>17216</v>
      </c>
      <c r="B6785" s="1"/>
      <c r="F6785" s="224"/>
      <c r="G6785" s="224"/>
      <c r="H6785" s="224"/>
      <c r="L6785" s="224"/>
      <c r="M6785" s="224"/>
      <c r="X6785" s="3" t="s">
        <v>6796</v>
      </c>
      <c r="Y6785" s="4">
        <v>12260</v>
      </c>
      <c r="AD6785" s="224"/>
      <c r="AE6785" s="133"/>
    </row>
    <row r="6786" spans="1:31" x14ac:dyDescent="0.25">
      <c r="A6786" s="28" t="s">
        <v>17217</v>
      </c>
      <c r="B6786" s="1"/>
      <c r="F6786" s="224"/>
      <c r="G6786" s="224"/>
      <c r="H6786" s="224"/>
      <c r="L6786" s="224"/>
      <c r="M6786" s="224"/>
      <c r="X6786" s="3" t="s">
        <v>6797</v>
      </c>
      <c r="Y6786" s="4">
        <v>12260</v>
      </c>
      <c r="AD6786" s="224"/>
      <c r="AE6786" s="133"/>
    </row>
    <row r="6787" spans="1:31" x14ac:dyDescent="0.25">
      <c r="A6787" s="28" t="s">
        <v>17218</v>
      </c>
      <c r="B6787" s="1"/>
      <c r="F6787" s="224"/>
      <c r="G6787" s="224"/>
      <c r="H6787" s="224"/>
      <c r="L6787" s="224"/>
      <c r="M6787" s="224"/>
      <c r="X6787" s="3" t="s">
        <v>6798</v>
      </c>
      <c r="Y6787" s="4">
        <v>12260</v>
      </c>
      <c r="AD6787" s="224"/>
      <c r="AE6787" s="133"/>
    </row>
    <row r="6788" spans="1:31" x14ac:dyDescent="0.25">
      <c r="A6788" s="28" t="s">
        <v>17219</v>
      </c>
      <c r="B6788" s="1"/>
      <c r="F6788" s="224"/>
      <c r="G6788" s="224"/>
      <c r="H6788" s="224"/>
      <c r="L6788" s="224"/>
      <c r="M6788" s="224"/>
      <c r="X6788" s="3" t="s">
        <v>6799</v>
      </c>
      <c r="Y6788" s="4">
        <v>12260</v>
      </c>
      <c r="AD6788" s="224"/>
      <c r="AE6788" s="133"/>
    </row>
    <row r="6789" spans="1:31" x14ac:dyDescent="0.25">
      <c r="A6789" s="28" t="s">
        <v>17220</v>
      </c>
      <c r="B6789" s="1"/>
      <c r="F6789" s="224"/>
      <c r="G6789" s="224"/>
      <c r="H6789" s="224"/>
      <c r="L6789" s="224"/>
      <c r="M6789" s="224"/>
      <c r="X6789" s="3" t="s">
        <v>6800</v>
      </c>
      <c r="Y6789" s="4">
        <v>12260</v>
      </c>
      <c r="AD6789" s="224"/>
      <c r="AE6789" s="133"/>
    </row>
    <row r="6790" spans="1:31" x14ac:dyDescent="0.25">
      <c r="A6790" s="28" t="s">
        <v>17221</v>
      </c>
      <c r="B6790" s="1"/>
      <c r="F6790" s="224"/>
      <c r="G6790" s="224"/>
      <c r="H6790" s="224"/>
      <c r="L6790" s="224"/>
      <c r="M6790" s="224"/>
      <c r="X6790" s="3" t="s">
        <v>6801</v>
      </c>
      <c r="Y6790" s="4">
        <v>12260</v>
      </c>
      <c r="AD6790" s="224"/>
      <c r="AE6790" s="133"/>
    </row>
    <row r="6791" spans="1:31" x14ac:dyDescent="0.25">
      <c r="A6791" s="28" t="s">
        <v>17222</v>
      </c>
      <c r="B6791" s="1"/>
      <c r="F6791" s="224"/>
      <c r="G6791" s="224"/>
      <c r="H6791" s="224"/>
      <c r="L6791" s="224"/>
      <c r="M6791" s="224"/>
      <c r="X6791" s="3" t="s">
        <v>6802</v>
      </c>
      <c r="Y6791" s="4">
        <v>12260</v>
      </c>
      <c r="AD6791" s="224"/>
      <c r="AE6791" s="133"/>
    </row>
    <row r="6792" spans="1:31" x14ac:dyDescent="0.25">
      <c r="A6792" s="28" t="s">
        <v>17223</v>
      </c>
      <c r="B6792" s="1"/>
      <c r="F6792" s="224"/>
      <c r="G6792" s="224"/>
      <c r="H6792" s="224"/>
      <c r="L6792" s="224"/>
      <c r="M6792" s="224"/>
      <c r="X6792" s="3" t="s">
        <v>6803</v>
      </c>
      <c r="Y6792" s="4">
        <v>12260</v>
      </c>
      <c r="AD6792" s="224"/>
      <c r="AE6792" s="133"/>
    </row>
    <row r="6793" spans="1:31" x14ac:dyDescent="0.25">
      <c r="A6793" s="28" t="s">
        <v>17224</v>
      </c>
      <c r="B6793" s="1"/>
      <c r="F6793" s="224"/>
      <c r="G6793" s="224"/>
      <c r="H6793" s="224"/>
      <c r="L6793" s="224"/>
      <c r="M6793" s="224"/>
      <c r="X6793" s="3" t="s">
        <v>6804</v>
      </c>
      <c r="Y6793" s="4">
        <v>12260</v>
      </c>
      <c r="AD6793" s="224"/>
      <c r="AE6793" s="133"/>
    </row>
    <row r="6794" spans="1:31" x14ac:dyDescent="0.25">
      <c r="A6794" s="28" t="s">
        <v>17225</v>
      </c>
      <c r="B6794" s="1"/>
      <c r="F6794" s="224"/>
      <c r="G6794" s="224"/>
      <c r="H6794" s="224"/>
      <c r="L6794" s="224"/>
      <c r="M6794" s="224"/>
      <c r="X6794" s="3" t="s">
        <v>6805</v>
      </c>
      <c r="Y6794" s="4">
        <v>12260</v>
      </c>
      <c r="AD6794" s="224"/>
      <c r="AE6794" s="133"/>
    </row>
    <row r="6795" spans="1:31" x14ac:dyDescent="0.25">
      <c r="A6795" s="28" t="s">
        <v>17226</v>
      </c>
      <c r="B6795" s="1"/>
      <c r="F6795" s="224"/>
      <c r="G6795" s="224"/>
      <c r="H6795" s="224"/>
      <c r="L6795" s="224"/>
      <c r="M6795" s="224"/>
      <c r="X6795" s="3" t="s">
        <v>6806</v>
      </c>
      <c r="Y6795" s="4">
        <v>12260</v>
      </c>
      <c r="AD6795" s="224"/>
      <c r="AE6795" s="133"/>
    </row>
    <row r="6796" spans="1:31" x14ac:dyDescent="0.25">
      <c r="A6796" s="28" t="s">
        <v>17227</v>
      </c>
      <c r="B6796" s="1"/>
      <c r="F6796" s="224"/>
      <c r="G6796" s="224"/>
      <c r="H6796" s="224"/>
      <c r="L6796" s="224"/>
      <c r="M6796" s="224"/>
      <c r="X6796" s="3" t="s">
        <v>6807</v>
      </c>
      <c r="Y6796" s="4">
        <v>12260</v>
      </c>
      <c r="AD6796" s="224"/>
      <c r="AE6796" s="133"/>
    </row>
    <row r="6797" spans="1:31" x14ac:dyDescent="0.25">
      <c r="A6797" s="28" t="s">
        <v>17228</v>
      </c>
      <c r="B6797" s="1"/>
      <c r="F6797" s="224"/>
      <c r="G6797" s="224"/>
      <c r="H6797" s="224"/>
      <c r="L6797" s="224"/>
      <c r="M6797" s="224"/>
      <c r="X6797" s="3" t="s">
        <v>6808</v>
      </c>
      <c r="Y6797" s="4">
        <v>12260</v>
      </c>
      <c r="AD6797" s="224"/>
      <c r="AE6797" s="133"/>
    </row>
    <row r="6798" spans="1:31" x14ac:dyDescent="0.25">
      <c r="A6798" s="28" t="s">
        <v>17229</v>
      </c>
      <c r="B6798" s="1"/>
      <c r="F6798" s="224"/>
      <c r="G6798" s="224"/>
      <c r="H6798" s="224"/>
      <c r="L6798" s="224"/>
      <c r="M6798" s="224"/>
      <c r="X6798" s="3" t="s">
        <v>6809</v>
      </c>
      <c r="Y6798" s="4">
        <v>12260</v>
      </c>
      <c r="AD6798" s="224"/>
      <c r="AE6798" s="133"/>
    </row>
    <row r="6799" spans="1:31" x14ac:dyDescent="0.25">
      <c r="A6799" s="28" t="s">
        <v>17230</v>
      </c>
      <c r="B6799" s="1"/>
      <c r="F6799" s="224"/>
      <c r="G6799" s="224"/>
      <c r="H6799" s="224"/>
      <c r="L6799" s="224"/>
      <c r="M6799" s="224"/>
      <c r="X6799" s="3" t="s">
        <v>6810</v>
      </c>
      <c r="Y6799" s="4">
        <v>12260</v>
      </c>
      <c r="AD6799" s="224"/>
      <c r="AE6799" s="133"/>
    </row>
    <row r="6800" spans="1:31" x14ac:dyDescent="0.25">
      <c r="A6800" s="28" t="s">
        <v>17231</v>
      </c>
      <c r="B6800" s="1"/>
      <c r="F6800" s="224"/>
      <c r="G6800" s="224"/>
      <c r="H6800" s="224"/>
      <c r="L6800" s="224"/>
      <c r="M6800" s="224"/>
      <c r="X6800" s="3" t="s">
        <v>6811</v>
      </c>
      <c r="Y6800" s="4">
        <v>12260</v>
      </c>
      <c r="AD6800" s="224"/>
      <c r="AE6800" s="133"/>
    </row>
    <row r="6801" spans="1:31" x14ac:dyDescent="0.25">
      <c r="A6801" s="28" t="s">
        <v>17232</v>
      </c>
      <c r="B6801" s="1"/>
      <c r="F6801" s="224"/>
      <c r="G6801" s="224"/>
      <c r="H6801" s="224"/>
      <c r="L6801" s="224"/>
      <c r="M6801" s="224"/>
      <c r="X6801" s="3" t="s">
        <v>6812</v>
      </c>
      <c r="Y6801" s="4">
        <v>12260</v>
      </c>
      <c r="AD6801" s="224"/>
      <c r="AE6801" s="133"/>
    </row>
    <row r="6802" spans="1:31" x14ac:dyDescent="0.25">
      <c r="A6802" s="28" t="s">
        <v>17233</v>
      </c>
      <c r="B6802" s="1"/>
      <c r="F6802" s="224"/>
      <c r="G6802" s="224"/>
      <c r="H6802" s="224"/>
      <c r="L6802" s="224"/>
      <c r="M6802" s="224"/>
      <c r="X6802" s="3" t="s">
        <v>6813</v>
      </c>
      <c r="Y6802" s="4">
        <v>12260</v>
      </c>
      <c r="AD6802" s="224"/>
      <c r="AE6802" s="133"/>
    </row>
    <row r="6803" spans="1:31" x14ac:dyDescent="0.25">
      <c r="A6803" s="28" t="s">
        <v>17234</v>
      </c>
      <c r="B6803" s="1"/>
      <c r="F6803" s="224"/>
      <c r="G6803" s="224"/>
      <c r="H6803" s="224"/>
      <c r="L6803" s="224"/>
      <c r="M6803" s="224"/>
      <c r="X6803" s="3" t="s">
        <v>6814</v>
      </c>
      <c r="Y6803" s="4">
        <v>12260</v>
      </c>
      <c r="AD6803" s="224"/>
      <c r="AE6803" s="133"/>
    </row>
    <row r="6804" spans="1:31" x14ac:dyDescent="0.25">
      <c r="A6804" s="28" t="s">
        <v>17235</v>
      </c>
      <c r="B6804" s="1"/>
      <c r="F6804" s="224"/>
      <c r="G6804" s="224"/>
      <c r="H6804" s="224"/>
      <c r="L6804" s="224"/>
      <c r="M6804" s="224"/>
      <c r="X6804" s="3" t="s">
        <v>6815</v>
      </c>
      <c r="Y6804" s="4">
        <v>12260</v>
      </c>
      <c r="AD6804" s="224"/>
      <c r="AE6804" s="133"/>
    </row>
    <row r="6805" spans="1:31" x14ac:dyDescent="0.25">
      <c r="A6805" s="28" t="s">
        <v>17236</v>
      </c>
      <c r="B6805" s="1"/>
      <c r="F6805" s="224"/>
      <c r="G6805" s="224"/>
      <c r="H6805" s="224"/>
      <c r="L6805" s="224"/>
      <c r="M6805" s="224"/>
      <c r="X6805" s="3" t="s">
        <v>6816</v>
      </c>
      <c r="Y6805" s="4">
        <v>12260</v>
      </c>
      <c r="AD6805" s="224"/>
      <c r="AE6805" s="133"/>
    </row>
    <row r="6806" spans="1:31" x14ac:dyDescent="0.25">
      <c r="A6806" s="28" t="s">
        <v>17237</v>
      </c>
      <c r="B6806" s="1"/>
      <c r="F6806" s="224"/>
      <c r="G6806" s="224"/>
      <c r="H6806" s="224"/>
      <c r="L6806" s="224"/>
      <c r="M6806" s="224"/>
      <c r="X6806" s="3" t="s">
        <v>6817</v>
      </c>
      <c r="Y6806" s="4">
        <v>12260</v>
      </c>
      <c r="AD6806" s="224"/>
      <c r="AE6806" s="133"/>
    </row>
    <row r="6807" spans="1:31" x14ac:dyDescent="0.25">
      <c r="A6807" s="28" t="s">
        <v>17238</v>
      </c>
      <c r="B6807" s="1"/>
      <c r="F6807" s="224"/>
      <c r="G6807" s="224"/>
      <c r="H6807" s="224"/>
      <c r="L6807" s="224"/>
      <c r="M6807" s="224"/>
      <c r="X6807" s="3" t="s">
        <v>6818</v>
      </c>
      <c r="Y6807" s="4">
        <v>12260</v>
      </c>
      <c r="AD6807" s="224"/>
      <c r="AE6807" s="133"/>
    </row>
    <row r="6808" spans="1:31" x14ac:dyDescent="0.25">
      <c r="A6808" s="28" t="s">
        <v>17239</v>
      </c>
      <c r="B6808" s="1"/>
      <c r="F6808" s="224"/>
      <c r="G6808" s="224"/>
      <c r="H6808" s="224"/>
      <c r="L6808" s="224"/>
      <c r="M6808" s="224"/>
      <c r="X6808" s="3" t="s">
        <v>6819</v>
      </c>
      <c r="Y6808" s="4">
        <v>12260</v>
      </c>
      <c r="AD6808" s="224"/>
      <c r="AE6808" s="133"/>
    </row>
    <row r="6809" spans="1:31" x14ac:dyDescent="0.25">
      <c r="A6809" s="28" t="s">
        <v>17240</v>
      </c>
      <c r="B6809" s="1"/>
      <c r="F6809" s="224"/>
      <c r="G6809" s="224"/>
      <c r="H6809" s="224"/>
      <c r="L6809" s="224"/>
      <c r="M6809" s="224"/>
      <c r="X6809" s="3" t="s">
        <v>6820</v>
      </c>
      <c r="Y6809" s="4">
        <v>12260</v>
      </c>
      <c r="AD6809" s="224"/>
      <c r="AE6809" s="133"/>
    </row>
    <row r="6810" spans="1:31" x14ac:dyDescent="0.25">
      <c r="A6810" s="28" t="s">
        <v>17241</v>
      </c>
      <c r="B6810" s="1"/>
      <c r="F6810" s="224"/>
      <c r="G6810" s="224"/>
      <c r="H6810" s="224"/>
      <c r="L6810" s="224"/>
      <c r="M6810" s="224"/>
      <c r="X6810" s="3" t="s">
        <v>6821</v>
      </c>
      <c r="Y6810" s="4">
        <v>12260</v>
      </c>
      <c r="AD6810" s="224"/>
      <c r="AE6810" s="133"/>
    </row>
    <row r="6811" spans="1:31" x14ac:dyDescent="0.25">
      <c r="A6811" s="28" t="s">
        <v>17242</v>
      </c>
      <c r="B6811" s="1"/>
      <c r="F6811" s="224"/>
      <c r="G6811" s="224"/>
      <c r="H6811" s="224"/>
      <c r="L6811" s="224"/>
      <c r="M6811" s="224"/>
      <c r="X6811" s="3" t="s">
        <v>6822</v>
      </c>
      <c r="Y6811" s="4">
        <v>12260</v>
      </c>
      <c r="AD6811" s="224"/>
      <c r="AE6811" s="133"/>
    </row>
    <row r="6812" spans="1:31" x14ac:dyDescent="0.25">
      <c r="A6812" s="28" t="s">
        <v>17243</v>
      </c>
      <c r="B6812" s="1"/>
      <c r="F6812" s="224"/>
      <c r="G6812" s="224"/>
      <c r="H6812" s="224"/>
      <c r="L6812" s="224"/>
      <c r="M6812" s="224"/>
      <c r="X6812" s="3" t="s">
        <v>6823</v>
      </c>
      <c r="Y6812" s="4">
        <v>12260</v>
      </c>
      <c r="AD6812" s="224"/>
      <c r="AE6812" s="133"/>
    </row>
    <row r="6813" spans="1:31" x14ac:dyDescent="0.25">
      <c r="A6813" s="28" t="s">
        <v>17244</v>
      </c>
      <c r="B6813" s="1"/>
      <c r="F6813" s="224"/>
      <c r="G6813" s="224"/>
      <c r="H6813" s="224"/>
      <c r="L6813" s="224"/>
      <c r="M6813" s="224"/>
      <c r="X6813" s="3" t="s">
        <v>6824</v>
      </c>
      <c r="Y6813" s="4">
        <v>12260</v>
      </c>
      <c r="AD6813" s="224"/>
      <c r="AE6813" s="133"/>
    </row>
    <row r="6814" spans="1:31" x14ac:dyDescent="0.25">
      <c r="A6814" s="28" t="s">
        <v>17245</v>
      </c>
      <c r="B6814" s="1"/>
      <c r="F6814" s="224"/>
      <c r="G6814" s="224"/>
      <c r="H6814" s="224"/>
      <c r="L6814" s="224"/>
      <c r="M6814" s="224"/>
      <c r="X6814" s="3" t="s">
        <v>6825</v>
      </c>
      <c r="Y6814" s="4">
        <v>12260</v>
      </c>
      <c r="AD6814" s="224"/>
      <c r="AE6814" s="133"/>
    </row>
    <row r="6815" spans="1:31" x14ac:dyDescent="0.25">
      <c r="A6815" s="28" t="s">
        <v>17246</v>
      </c>
      <c r="B6815" s="1"/>
      <c r="F6815" s="224"/>
      <c r="G6815" s="224"/>
      <c r="H6815" s="224"/>
      <c r="L6815" s="224"/>
      <c r="M6815" s="224"/>
      <c r="X6815" s="3" t="s">
        <v>6826</v>
      </c>
      <c r="Y6815" s="4">
        <v>12260</v>
      </c>
      <c r="AD6815" s="224"/>
      <c r="AE6815" s="133"/>
    </row>
    <row r="6816" spans="1:31" x14ac:dyDescent="0.25">
      <c r="A6816" s="28" t="s">
        <v>17247</v>
      </c>
      <c r="B6816" s="1"/>
      <c r="F6816" s="224"/>
      <c r="G6816" s="224"/>
      <c r="H6816" s="224"/>
      <c r="L6816" s="224"/>
      <c r="M6816" s="224"/>
      <c r="X6816" s="3" t="s">
        <v>6827</v>
      </c>
      <c r="Y6816" s="4">
        <v>12260</v>
      </c>
      <c r="AD6816" s="224"/>
      <c r="AE6816" s="133"/>
    </row>
    <row r="6817" spans="1:31" x14ac:dyDescent="0.25">
      <c r="A6817" s="28" t="s">
        <v>17248</v>
      </c>
      <c r="B6817" s="1"/>
      <c r="F6817" s="224"/>
      <c r="G6817" s="224"/>
      <c r="H6817" s="224"/>
      <c r="L6817" s="224"/>
      <c r="M6817" s="224"/>
      <c r="X6817" s="3" t="s">
        <v>6828</v>
      </c>
      <c r="Y6817" s="4">
        <v>12260</v>
      </c>
      <c r="AD6817" s="224"/>
      <c r="AE6817" s="133"/>
    </row>
    <row r="6818" spans="1:31" x14ac:dyDescent="0.25">
      <c r="A6818" s="28" t="s">
        <v>17249</v>
      </c>
      <c r="B6818" s="1"/>
      <c r="F6818" s="224"/>
      <c r="G6818" s="224"/>
      <c r="H6818" s="224"/>
      <c r="L6818" s="224"/>
      <c r="M6818" s="224"/>
      <c r="X6818" s="3" t="s">
        <v>6829</v>
      </c>
      <c r="Y6818" s="4">
        <v>12260</v>
      </c>
      <c r="AD6818" s="224"/>
      <c r="AE6818" s="133"/>
    </row>
    <row r="6819" spans="1:31" x14ac:dyDescent="0.25">
      <c r="A6819" s="28" t="s">
        <v>17250</v>
      </c>
      <c r="B6819" s="1"/>
      <c r="F6819" s="224"/>
      <c r="G6819" s="224"/>
      <c r="H6819" s="224"/>
      <c r="L6819" s="224"/>
      <c r="M6819" s="224"/>
      <c r="X6819" s="3" t="s">
        <v>6830</v>
      </c>
      <c r="Y6819" s="4">
        <v>12260</v>
      </c>
      <c r="AD6819" s="224"/>
      <c r="AE6819" s="133"/>
    </row>
    <row r="6820" spans="1:31" x14ac:dyDescent="0.25">
      <c r="A6820" s="28" t="s">
        <v>17251</v>
      </c>
      <c r="B6820" s="1"/>
      <c r="F6820" s="224"/>
      <c r="G6820" s="224"/>
      <c r="H6820" s="224"/>
      <c r="L6820" s="224"/>
      <c r="M6820" s="224"/>
      <c r="X6820" s="3" t="s">
        <v>6831</v>
      </c>
      <c r="Y6820" s="4">
        <v>12260</v>
      </c>
      <c r="AD6820" s="224"/>
      <c r="AE6820" s="133"/>
    </row>
    <row r="6821" spans="1:31" x14ac:dyDescent="0.25">
      <c r="A6821" s="28" t="s">
        <v>17252</v>
      </c>
      <c r="B6821" s="1"/>
      <c r="F6821" s="224"/>
      <c r="G6821" s="224"/>
      <c r="H6821" s="224"/>
      <c r="L6821" s="224"/>
      <c r="M6821" s="224"/>
      <c r="X6821" s="3" t="s">
        <v>6832</v>
      </c>
      <c r="Y6821" s="4">
        <v>12260</v>
      </c>
      <c r="AD6821" s="224"/>
      <c r="AE6821" s="133"/>
    </row>
    <row r="6822" spans="1:31" x14ac:dyDescent="0.25">
      <c r="A6822" s="28" t="s">
        <v>17253</v>
      </c>
      <c r="B6822" s="1"/>
      <c r="F6822" s="224"/>
      <c r="G6822" s="224"/>
      <c r="H6822" s="224"/>
      <c r="L6822" s="224"/>
      <c r="M6822" s="224"/>
      <c r="X6822" s="3" t="s">
        <v>6833</v>
      </c>
      <c r="Y6822" s="4">
        <v>12260</v>
      </c>
      <c r="AD6822" s="224"/>
      <c r="AE6822" s="133"/>
    </row>
    <row r="6823" spans="1:31" x14ac:dyDescent="0.25">
      <c r="A6823" s="28" t="s">
        <v>17254</v>
      </c>
      <c r="B6823" s="1"/>
      <c r="F6823" s="224"/>
      <c r="G6823" s="224"/>
      <c r="H6823" s="224"/>
      <c r="L6823" s="224"/>
      <c r="M6823" s="224"/>
      <c r="X6823" s="3" t="s">
        <v>6834</v>
      </c>
      <c r="Y6823" s="4">
        <v>12260</v>
      </c>
      <c r="AD6823" s="224"/>
      <c r="AE6823" s="133"/>
    </row>
    <row r="6824" spans="1:31" x14ac:dyDescent="0.25">
      <c r="A6824" s="28" t="s">
        <v>17255</v>
      </c>
      <c r="B6824" s="1"/>
      <c r="F6824" s="224"/>
      <c r="G6824" s="224"/>
      <c r="H6824" s="224"/>
      <c r="L6824" s="224"/>
      <c r="M6824" s="224"/>
      <c r="X6824" s="3" t="s">
        <v>6835</v>
      </c>
      <c r="Y6824" s="4">
        <v>12260</v>
      </c>
      <c r="AD6824" s="224"/>
      <c r="AE6824" s="133"/>
    </row>
    <row r="6825" spans="1:31" x14ac:dyDescent="0.25">
      <c r="A6825" s="28" t="s">
        <v>17256</v>
      </c>
      <c r="B6825" s="1"/>
      <c r="F6825" s="224"/>
      <c r="G6825" s="224"/>
      <c r="H6825" s="224"/>
      <c r="L6825" s="224"/>
      <c r="M6825" s="224"/>
      <c r="X6825" s="3" t="s">
        <v>6836</v>
      </c>
      <c r="Y6825" s="4">
        <v>12260</v>
      </c>
      <c r="AD6825" s="224"/>
      <c r="AE6825" s="133"/>
    </row>
    <row r="6826" spans="1:31" x14ac:dyDescent="0.25">
      <c r="A6826" s="28" t="s">
        <v>17257</v>
      </c>
      <c r="B6826" s="1"/>
      <c r="F6826" s="224"/>
      <c r="G6826" s="224"/>
      <c r="H6826" s="224"/>
      <c r="L6826" s="224"/>
      <c r="M6826" s="224"/>
      <c r="X6826" s="3" t="s">
        <v>6837</v>
      </c>
      <c r="Y6826" s="4">
        <v>12260</v>
      </c>
      <c r="AD6826" s="224"/>
      <c r="AE6826" s="133"/>
    </row>
    <row r="6827" spans="1:31" x14ac:dyDescent="0.25">
      <c r="A6827" s="28" t="s">
        <v>17258</v>
      </c>
      <c r="B6827" s="1"/>
      <c r="F6827" s="224"/>
      <c r="G6827" s="224"/>
      <c r="H6827" s="224"/>
      <c r="L6827" s="224"/>
      <c r="M6827" s="224"/>
      <c r="X6827" s="3" t="s">
        <v>6838</v>
      </c>
      <c r="Y6827" s="4">
        <v>12260</v>
      </c>
      <c r="AD6827" s="224"/>
      <c r="AE6827" s="133"/>
    </row>
    <row r="6828" spans="1:31" x14ac:dyDescent="0.25">
      <c r="A6828" s="28" t="s">
        <v>17259</v>
      </c>
      <c r="B6828" s="1"/>
      <c r="F6828" s="224"/>
      <c r="G6828" s="224"/>
      <c r="H6828" s="224"/>
      <c r="L6828" s="224"/>
      <c r="M6828" s="224"/>
      <c r="X6828" s="3" t="s">
        <v>6839</v>
      </c>
      <c r="Y6828" s="4">
        <v>12260</v>
      </c>
      <c r="AD6828" s="224"/>
      <c r="AE6828" s="133"/>
    </row>
    <row r="6829" spans="1:31" x14ac:dyDescent="0.25">
      <c r="A6829" s="28" t="s">
        <v>17260</v>
      </c>
      <c r="B6829" s="1"/>
      <c r="F6829" s="224"/>
      <c r="G6829" s="224"/>
      <c r="H6829" s="224"/>
      <c r="L6829" s="224"/>
      <c r="M6829" s="224"/>
      <c r="X6829" s="3" t="s">
        <v>6840</v>
      </c>
      <c r="Y6829" s="4">
        <v>12260</v>
      </c>
      <c r="AD6829" s="224"/>
      <c r="AE6829" s="133"/>
    </row>
    <row r="6830" spans="1:31" x14ac:dyDescent="0.25">
      <c r="A6830" s="28" t="s">
        <v>17261</v>
      </c>
      <c r="B6830" s="1"/>
      <c r="F6830" s="224"/>
      <c r="G6830" s="224"/>
      <c r="H6830" s="224"/>
      <c r="L6830" s="224"/>
      <c r="M6830" s="224"/>
      <c r="X6830" s="3" t="s">
        <v>6841</v>
      </c>
      <c r="Y6830" s="4">
        <v>12260</v>
      </c>
      <c r="AD6830" s="224"/>
      <c r="AE6830" s="133"/>
    </row>
    <row r="6831" spans="1:31" x14ac:dyDescent="0.25">
      <c r="A6831" s="28" t="s">
        <v>17262</v>
      </c>
      <c r="B6831" s="1"/>
      <c r="F6831" s="224"/>
      <c r="G6831" s="224"/>
      <c r="H6831" s="224"/>
      <c r="L6831" s="224"/>
      <c r="M6831" s="224"/>
      <c r="X6831" s="3" t="s">
        <v>6842</v>
      </c>
      <c r="Y6831" s="4">
        <v>12260</v>
      </c>
      <c r="AD6831" s="224"/>
      <c r="AE6831" s="133"/>
    </row>
    <row r="6832" spans="1:31" x14ac:dyDescent="0.25">
      <c r="A6832" s="28" t="s">
        <v>17263</v>
      </c>
      <c r="B6832" s="1"/>
      <c r="F6832" s="224"/>
      <c r="G6832" s="224"/>
      <c r="H6832" s="224"/>
      <c r="L6832" s="224"/>
      <c r="M6832" s="224"/>
      <c r="X6832" s="3" t="s">
        <v>6843</v>
      </c>
      <c r="Y6832" s="4">
        <v>12260</v>
      </c>
      <c r="AD6832" s="224"/>
      <c r="AE6832" s="133"/>
    </row>
    <row r="6833" spans="1:31" x14ac:dyDescent="0.25">
      <c r="A6833" s="28" t="s">
        <v>17264</v>
      </c>
      <c r="B6833" s="1"/>
      <c r="F6833" s="224"/>
      <c r="G6833" s="224"/>
      <c r="H6833" s="224"/>
      <c r="L6833" s="224"/>
      <c r="M6833" s="224"/>
      <c r="X6833" s="3" t="s">
        <v>6844</v>
      </c>
      <c r="Y6833" s="4">
        <v>12260</v>
      </c>
      <c r="AD6833" s="224"/>
      <c r="AE6833" s="133"/>
    </row>
    <row r="6834" spans="1:31" x14ac:dyDescent="0.25">
      <c r="A6834" s="28" t="s">
        <v>17265</v>
      </c>
      <c r="B6834" s="1"/>
      <c r="F6834" s="224"/>
      <c r="G6834" s="224"/>
      <c r="H6834" s="224"/>
      <c r="L6834" s="224"/>
      <c r="M6834" s="224"/>
      <c r="X6834" s="3" t="s">
        <v>6845</v>
      </c>
      <c r="Y6834" s="4">
        <v>12260</v>
      </c>
      <c r="AD6834" s="224"/>
      <c r="AE6834" s="133"/>
    </row>
    <row r="6835" spans="1:31" x14ac:dyDescent="0.25">
      <c r="A6835" s="28" t="s">
        <v>17266</v>
      </c>
      <c r="B6835" s="1"/>
      <c r="F6835" s="224"/>
      <c r="G6835" s="224"/>
      <c r="H6835" s="224"/>
      <c r="L6835" s="224"/>
      <c r="M6835" s="224"/>
      <c r="X6835" s="3" t="s">
        <v>6846</v>
      </c>
      <c r="Y6835" s="4">
        <v>12260</v>
      </c>
      <c r="AD6835" s="224"/>
      <c r="AE6835" s="133"/>
    </row>
    <row r="6836" spans="1:31" x14ac:dyDescent="0.25">
      <c r="A6836" s="28" t="s">
        <v>17267</v>
      </c>
      <c r="B6836" s="1"/>
      <c r="F6836" s="224"/>
      <c r="G6836" s="224"/>
      <c r="H6836" s="224"/>
      <c r="L6836" s="224"/>
      <c r="M6836" s="224"/>
      <c r="X6836" s="3" t="s">
        <v>6847</v>
      </c>
      <c r="Y6836" s="4">
        <v>12260</v>
      </c>
      <c r="AD6836" s="224"/>
      <c r="AE6836" s="133"/>
    </row>
    <row r="6837" spans="1:31" x14ac:dyDescent="0.25">
      <c r="A6837" s="28" t="s">
        <v>17268</v>
      </c>
      <c r="B6837" s="1"/>
      <c r="F6837" s="224"/>
      <c r="G6837" s="224"/>
      <c r="H6837" s="224"/>
      <c r="L6837" s="224"/>
      <c r="M6837" s="224"/>
      <c r="X6837" s="3" t="s">
        <v>6848</v>
      </c>
      <c r="Y6837" s="4">
        <v>12260</v>
      </c>
      <c r="AD6837" s="224"/>
      <c r="AE6837" s="133"/>
    </row>
    <row r="6838" spans="1:31" x14ac:dyDescent="0.25">
      <c r="A6838" s="28" t="s">
        <v>17269</v>
      </c>
      <c r="B6838" s="1"/>
      <c r="F6838" s="224"/>
      <c r="G6838" s="224"/>
      <c r="H6838" s="224"/>
      <c r="L6838" s="224"/>
      <c r="M6838" s="224"/>
      <c r="X6838" s="3" t="s">
        <v>6849</v>
      </c>
      <c r="Y6838" s="4">
        <v>12260</v>
      </c>
      <c r="AD6838" s="224"/>
      <c r="AE6838" s="133"/>
    </row>
    <row r="6839" spans="1:31" x14ac:dyDescent="0.25">
      <c r="A6839" s="28" t="s">
        <v>17270</v>
      </c>
      <c r="B6839" s="1"/>
      <c r="F6839" s="224"/>
      <c r="G6839" s="224"/>
      <c r="H6839" s="224"/>
      <c r="L6839" s="224"/>
      <c r="M6839" s="224"/>
      <c r="X6839" s="3" t="s">
        <v>6850</v>
      </c>
      <c r="Y6839" s="4">
        <v>12260</v>
      </c>
      <c r="AD6839" s="224"/>
      <c r="AE6839" s="133"/>
    </row>
    <row r="6840" spans="1:31" x14ac:dyDescent="0.25">
      <c r="A6840" s="28" t="s">
        <v>17271</v>
      </c>
      <c r="B6840" s="1"/>
      <c r="F6840" s="224"/>
      <c r="G6840" s="224"/>
      <c r="H6840" s="224"/>
      <c r="L6840" s="224"/>
      <c r="M6840" s="224"/>
      <c r="X6840" s="3" t="s">
        <v>6851</v>
      </c>
      <c r="Y6840" s="4">
        <v>12260</v>
      </c>
      <c r="AD6840" s="224"/>
      <c r="AE6840" s="133"/>
    </row>
    <row r="6841" spans="1:31" x14ac:dyDescent="0.25">
      <c r="A6841" s="28" t="s">
        <v>17272</v>
      </c>
      <c r="B6841" s="1"/>
      <c r="F6841" s="224"/>
      <c r="G6841" s="224"/>
      <c r="H6841" s="224"/>
      <c r="L6841" s="224"/>
      <c r="M6841" s="224"/>
      <c r="X6841" s="3" t="s">
        <v>6852</v>
      </c>
      <c r="Y6841" s="4">
        <v>12260</v>
      </c>
      <c r="AD6841" s="224"/>
      <c r="AE6841" s="133"/>
    </row>
    <row r="6842" spans="1:31" x14ac:dyDescent="0.25">
      <c r="A6842" s="28" t="s">
        <v>17273</v>
      </c>
      <c r="B6842" s="1"/>
      <c r="F6842" s="224"/>
      <c r="G6842" s="224"/>
      <c r="H6842" s="224"/>
      <c r="L6842" s="224"/>
      <c r="M6842" s="224"/>
      <c r="X6842" s="3" t="s">
        <v>6853</v>
      </c>
      <c r="Y6842" s="4">
        <v>12260</v>
      </c>
      <c r="AD6842" s="224"/>
      <c r="AE6842" s="133"/>
    </row>
    <row r="6843" spans="1:31" x14ac:dyDescent="0.25">
      <c r="A6843" s="28" t="s">
        <v>17274</v>
      </c>
      <c r="B6843" s="1"/>
      <c r="F6843" s="224"/>
      <c r="G6843" s="224"/>
      <c r="H6843" s="224"/>
      <c r="L6843" s="224"/>
      <c r="M6843" s="224"/>
      <c r="X6843" s="3" t="s">
        <v>6854</v>
      </c>
      <c r="Y6843" s="4">
        <v>12260</v>
      </c>
      <c r="AD6843" s="224"/>
      <c r="AE6843" s="133"/>
    </row>
    <row r="6844" spans="1:31" x14ac:dyDescent="0.25">
      <c r="A6844" s="28" t="s">
        <v>17275</v>
      </c>
      <c r="B6844" s="1"/>
      <c r="F6844" s="224"/>
      <c r="G6844" s="224"/>
      <c r="H6844" s="224"/>
      <c r="L6844" s="224"/>
      <c r="M6844" s="224"/>
      <c r="X6844" s="3" t="s">
        <v>6855</v>
      </c>
      <c r="Y6844" s="4">
        <v>12260</v>
      </c>
      <c r="AD6844" s="224"/>
      <c r="AE6844" s="133"/>
    </row>
    <row r="6845" spans="1:31" x14ac:dyDescent="0.25">
      <c r="A6845" s="28" t="s">
        <v>17276</v>
      </c>
      <c r="B6845" s="1"/>
      <c r="F6845" s="224"/>
      <c r="G6845" s="224"/>
      <c r="H6845" s="224"/>
      <c r="L6845" s="224"/>
      <c r="M6845" s="224"/>
      <c r="X6845" s="3" t="s">
        <v>6856</v>
      </c>
      <c r="Y6845" s="4">
        <v>12260</v>
      </c>
      <c r="AD6845" s="224"/>
      <c r="AE6845" s="133"/>
    </row>
    <row r="6846" spans="1:31" x14ac:dyDescent="0.25">
      <c r="A6846" s="28" t="s">
        <v>17277</v>
      </c>
      <c r="B6846" s="1"/>
      <c r="F6846" s="224"/>
      <c r="G6846" s="224"/>
      <c r="H6846" s="224"/>
      <c r="L6846" s="224"/>
      <c r="M6846" s="224"/>
      <c r="X6846" s="3" t="s">
        <v>6857</v>
      </c>
      <c r="Y6846" s="4">
        <v>12260</v>
      </c>
      <c r="AD6846" s="224"/>
      <c r="AE6846" s="133"/>
    </row>
    <row r="6847" spans="1:31" x14ac:dyDescent="0.25">
      <c r="A6847" s="28" t="s">
        <v>17278</v>
      </c>
      <c r="B6847" s="1"/>
      <c r="F6847" s="224"/>
      <c r="G6847" s="224"/>
      <c r="H6847" s="224"/>
      <c r="L6847" s="224"/>
      <c r="M6847" s="224"/>
      <c r="X6847" s="3" t="s">
        <v>6858</v>
      </c>
      <c r="Y6847" s="4">
        <v>12260</v>
      </c>
      <c r="AD6847" s="224"/>
      <c r="AE6847" s="133"/>
    </row>
    <row r="6848" spans="1:31" x14ac:dyDescent="0.25">
      <c r="A6848" s="28" t="s">
        <v>17279</v>
      </c>
      <c r="B6848" s="1"/>
      <c r="F6848" s="224"/>
      <c r="G6848" s="224"/>
      <c r="H6848" s="224"/>
      <c r="L6848" s="224"/>
      <c r="M6848" s="224"/>
      <c r="X6848" s="3" t="s">
        <v>6859</v>
      </c>
      <c r="Y6848" s="4">
        <v>12260</v>
      </c>
      <c r="AD6848" s="224"/>
      <c r="AE6848" s="133"/>
    </row>
    <row r="6849" spans="1:31" x14ac:dyDescent="0.25">
      <c r="A6849" s="28" t="s">
        <v>17280</v>
      </c>
      <c r="B6849" s="1"/>
      <c r="F6849" s="224"/>
      <c r="G6849" s="224"/>
      <c r="H6849" s="224"/>
      <c r="L6849" s="224"/>
      <c r="M6849" s="224"/>
      <c r="X6849" s="3" t="s">
        <v>6860</v>
      </c>
      <c r="Y6849" s="4">
        <v>12260</v>
      </c>
      <c r="AD6849" s="224"/>
      <c r="AE6849" s="133"/>
    </row>
    <row r="6850" spans="1:31" x14ac:dyDescent="0.25">
      <c r="A6850" s="28" t="s">
        <v>17281</v>
      </c>
      <c r="B6850" s="1"/>
      <c r="F6850" s="224"/>
      <c r="G6850" s="224"/>
      <c r="H6850" s="224"/>
      <c r="L6850" s="224"/>
      <c r="M6850" s="224"/>
      <c r="X6850" s="3" t="s">
        <v>6861</v>
      </c>
      <c r="Y6850" s="4">
        <v>12260</v>
      </c>
      <c r="AD6850" s="224"/>
      <c r="AE6850" s="133"/>
    </row>
    <row r="6851" spans="1:31" x14ac:dyDescent="0.25">
      <c r="A6851" s="28" t="s">
        <v>17282</v>
      </c>
      <c r="B6851" s="1"/>
      <c r="F6851" s="224"/>
      <c r="G6851" s="224"/>
      <c r="H6851" s="224"/>
      <c r="L6851" s="224"/>
      <c r="M6851" s="224"/>
      <c r="X6851" s="3" t="s">
        <v>6862</v>
      </c>
      <c r="Y6851" s="4">
        <v>12260</v>
      </c>
      <c r="AD6851" s="224"/>
      <c r="AE6851" s="133"/>
    </row>
    <row r="6852" spans="1:31" x14ac:dyDescent="0.25">
      <c r="A6852" s="28" t="s">
        <v>17283</v>
      </c>
      <c r="B6852" s="1"/>
      <c r="F6852" s="224"/>
      <c r="G6852" s="224"/>
      <c r="H6852" s="224"/>
      <c r="L6852" s="224"/>
      <c r="M6852" s="224"/>
      <c r="X6852" s="3" t="s">
        <v>6863</v>
      </c>
      <c r="Y6852" s="4">
        <v>12260</v>
      </c>
      <c r="AD6852" s="224"/>
      <c r="AE6852" s="133"/>
    </row>
    <row r="6853" spans="1:31" x14ac:dyDescent="0.25">
      <c r="A6853" s="28" t="s">
        <v>17284</v>
      </c>
      <c r="B6853" s="1"/>
      <c r="F6853" s="224"/>
      <c r="G6853" s="224"/>
      <c r="H6853" s="224"/>
      <c r="L6853" s="224"/>
      <c r="M6853" s="224"/>
      <c r="X6853" s="3" t="s">
        <v>6864</v>
      </c>
      <c r="Y6853" s="4">
        <v>12260</v>
      </c>
      <c r="AD6853" s="224"/>
      <c r="AE6853" s="133"/>
    </row>
    <row r="6854" spans="1:31" x14ac:dyDescent="0.25">
      <c r="A6854" s="28" t="s">
        <v>17285</v>
      </c>
      <c r="B6854" s="1"/>
      <c r="F6854" s="224"/>
      <c r="G6854" s="224"/>
      <c r="H6854" s="224"/>
      <c r="L6854" s="224"/>
      <c r="M6854" s="224"/>
      <c r="X6854" s="3" t="s">
        <v>6865</v>
      </c>
      <c r="Y6854" s="4">
        <v>12260</v>
      </c>
      <c r="AD6854" s="224"/>
      <c r="AE6854" s="133"/>
    </row>
    <row r="6855" spans="1:31" x14ac:dyDescent="0.25">
      <c r="A6855" s="28" t="s">
        <v>17286</v>
      </c>
      <c r="B6855" s="1"/>
      <c r="F6855" s="224"/>
      <c r="G6855" s="224"/>
      <c r="H6855" s="224"/>
      <c r="L6855" s="224"/>
      <c r="M6855" s="224"/>
      <c r="X6855" s="3" t="s">
        <v>6866</v>
      </c>
      <c r="Y6855" s="4">
        <v>12260</v>
      </c>
      <c r="AD6855" s="224"/>
      <c r="AE6855" s="133"/>
    </row>
    <row r="6856" spans="1:31" x14ac:dyDescent="0.25">
      <c r="A6856" s="28" t="s">
        <v>17287</v>
      </c>
      <c r="B6856" s="1"/>
      <c r="F6856" s="224"/>
      <c r="G6856" s="224"/>
      <c r="H6856" s="224"/>
      <c r="L6856" s="224"/>
      <c r="M6856" s="224"/>
      <c r="X6856" s="3" t="s">
        <v>6867</v>
      </c>
      <c r="Y6856" s="4">
        <v>12260</v>
      </c>
      <c r="AD6856" s="224"/>
      <c r="AE6856" s="133"/>
    </row>
    <row r="6857" spans="1:31" x14ac:dyDescent="0.25">
      <c r="A6857" s="28" t="s">
        <v>17288</v>
      </c>
      <c r="B6857" s="1"/>
      <c r="F6857" s="224"/>
      <c r="G6857" s="224"/>
      <c r="H6857" s="224"/>
      <c r="L6857" s="224"/>
      <c r="M6857" s="224"/>
      <c r="X6857" s="3" t="s">
        <v>6868</v>
      </c>
      <c r="Y6857" s="4">
        <v>12260</v>
      </c>
      <c r="AD6857" s="224"/>
      <c r="AE6857" s="133"/>
    </row>
    <row r="6858" spans="1:31" x14ac:dyDescent="0.25">
      <c r="A6858" s="28" t="s">
        <v>17289</v>
      </c>
      <c r="B6858" s="1"/>
      <c r="F6858" s="224"/>
      <c r="G6858" s="224"/>
      <c r="H6858" s="224"/>
      <c r="L6858" s="224"/>
      <c r="M6858" s="224"/>
      <c r="X6858" s="3" t="s">
        <v>6869</v>
      </c>
      <c r="Y6858" s="4">
        <v>12260</v>
      </c>
      <c r="AD6858" s="224"/>
      <c r="AE6858" s="133"/>
    </row>
    <row r="6859" spans="1:31" x14ac:dyDescent="0.25">
      <c r="A6859" s="28" t="s">
        <v>17290</v>
      </c>
      <c r="B6859" s="1"/>
      <c r="F6859" s="224"/>
      <c r="G6859" s="224"/>
      <c r="H6859" s="224"/>
      <c r="L6859" s="224"/>
      <c r="M6859" s="224"/>
      <c r="X6859" s="3" t="s">
        <v>6870</v>
      </c>
      <c r="Y6859" s="4">
        <v>12260</v>
      </c>
      <c r="AD6859" s="224"/>
      <c r="AE6859" s="133"/>
    </row>
    <row r="6860" spans="1:31" x14ac:dyDescent="0.25">
      <c r="A6860" s="28" t="s">
        <v>17291</v>
      </c>
      <c r="B6860" s="1"/>
      <c r="F6860" s="224"/>
      <c r="G6860" s="224"/>
      <c r="H6860" s="224"/>
      <c r="L6860" s="224"/>
      <c r="M6860" s="224"/>
      <c r="X6860" s="3" t="s">
        <v>6871</v>
      </c>
      <c r="Y6860" s="4">
        <v>12260</v>
      </c>
      <c r="AD6860" s="224"/>
      <c r="AE6860" s="133"/>
    </row>
    <row r="6861" spans="1:31" x14ac:dyDescent="0.25">
      <c r="A6861" s="28" t="s">
        <v>17292</v>
      </c>
      <c r="B6861" s="1"/>
      <c r="F6861" s="224"/>
      <c r="G6861" s="224"/>
      <c r="H6861" s="224"/>
      <c r="L6861" s="224"/>
      <c r="M6861" s="224"/>
      <c r="X6861" s="3" t="s">
        <v>6872</v>
      </c>
      <c r="Y6861" s="4">
        <v>12260</v>
      </c>
      <c r="AD6861" s="224"/>
      <c r="AE6861" s="133"/>
    </row>
    <row r="6862" spans="1:31" x14ac:dyDescent="0.25">
      <c r="A6862" s="28" t="s">
        <v>17293</v>
      </c>
      <c r="B6862" s="1"/>
      <c r="F6862" s="224"/>
      <c r="G6862" s="224"/>
      <c r="H6862" s="224"/>
      <c r="L6862" s="224"/>
      <c r="M6862" s="224"/>
      <c r="X6862" s="3" t="s">
        <v>6873</v>
      </c>
      <c r="Y6862" s="4">
        <v>12260</v>
      </c>
      <c r="AD6862" s="224"/>
      <c r="AE6862" s="133"/>
    </row>
    <row r="6863" spans="1:31" x14ac:dyDescent="0.25">
      <c r="A6863" s="28" t="s">
        <v>17294</v>
      </c>
      <c r="B6863" s="1"/>
      <c r="F6863" s="224"/>
      <c r="G6863" s="224"/>
      <c r="H6863" s="224"/>
      <c r="L6863" s="224"/>
      <c r="M6863" s="224"/>
      <c r="X6863" s="3" t="s">
        <v>6874</v>
      </c>
      <c r="Y6863" s="4">
        <v>12260</v>
      </c>
      <c r="AD6863" s="224"/>
      <c r="AE6863" s="133"/>
    </row>
    <row r="6864" spans="1:31" x14ac:dyDescent="0.25">
      <c r="A6864" s="28" t="s">
        <v>17295</v>
      </c>
      <c r="B6864" s="1"/>
      <c r="F6864" s="224"/>
      <c r="G6864" s="224"/>
      <c r="H6864" s="224"/>
      <c r="L6864" s="224"/>
      <c r="M6864" s="224"/>
      <c r="X6864" s="3" t="s">
        <v>6875</v>
      </c>
      <c r="Y6864" s="4">
        <v>12260</v>
      </c>
      <c r="AD6864" s="224"/>
      <c r="AE6864" s="133"/>
    </row>
    <row r="6865" spans="1:31" x14ac:dyDescent="0.25">
      <c r="A6865" s="28" t="s">
        <v>17296</v>
      </c>
      <c r="B6865" s="1"/>
      <c r="F6865" s="224"/>
      <c r="G6865" s="224"/>
      <c r="H6865" s="224"/>
      <c r="L6865" s="224"/>
      <c r="M6865" s="224"/>
      <c r="X6865" s="3" t="s">
        <v>6876</v>
      </c>
      <c r="Y6865" s="4">
        <v>12260</v>
      </c>
      <c r="AD6865" s="224"/>
      <c r="AE6865" s="133"/>
    </row>
    <row r="6866" spans="1:31" x14ac:dyDescent="0.25">
      <c r="A6866" s="28" t="s">
        <v>17297</v>
      </c>
      <c r="B6866" s="1"/>
      <c r="F6866" s="224"/>
      <c r="G6866" s="224"/>
      <c r="H6866" s="224"/>
      <c r="L6866" s="224"/>
      <c r="M6866" s="224"/>
      <c r="X6866" s="3" t="s">
        <v>6877</v>
      </c>
      <c r="Y6866" s="4">
        <v>12260</v>
      </c>
      <c r="AD6866" s="224"/>
      <c r="AE6866" s="133"/>
    </row>
    <row r="6867" spans="1:31" x14ac:dyDescent="0.25">
      <c r="A6867" s="28" t="s">
        <v>17298</v>
      </c>
      <c r="B6867" s="1"/>
      <c r="F6867" s="224"/>
      <c r="G6867" s="224"/>
      <c r="H6867" s="224"/>
      <c r="L6867" s="224"/>
      <c r="M6867" s="224"/>
      <c r="X6867" s="3" t="s">
        <v>6878</v>
      </c>
      <c r="Y6867" s="4">
        <v>12260</v>
      </c>
      <c r="AD6867" s="224"/>
      <c r="AE6867" s="133"/>
    </row>
    <row r="6868" spans="1:31" x14ac:dyDescent="0.25">
      <c r="A6868" s="28" t="s">
        <v>17299</v>
      </c>
      <c r="B6868" s="1"/>
      <c r="F6868" s="224"/>
      <c r="G6868" s="224"/>
      <c r="H6868" s="224"/>
      <c r="L6868" s="224"/>
      <c r="M6868" s="224"/>
      <c r="X6868" s="3" t="s">
        <v>6879</v>
      </c>
      <c r="Y6868" s="4">
        <v>12260</v>
      </c>
      <c r="AD6868" s="224"/>
      <c r="AE6868" s="133"/>
    </row>
    <row r="6869" spans="1:31" x14ac:dyDescent="0.25">
      <c r="A6869" s="28" t="s">
        <v>17300</v>
      </c>
      <c r="B6869" s="1"/>
      <c r="F6869" s="224"/>
      <c r="G6869" s="224"/>
      <c r="H6869" s="224"/>
      <c r="L6869" s="224"/>
      <c r="M6869" s="224"/>
      <c r="X6869" s="3" t="s">
        <v>6880</v>
      </c>
      <c r="Y6869" s="4">
        <v>12260</v>
      </c>
      <c r="AD6869" s="224"/>
      <c r="AE6869" s="133"/>
    </row>
    <row r="6870" spans="1:31" x14ac:dyDescent="0.25">
      <c r="A6870" s="28" t="s">
        <v>17301</v>
      </c>
      <c r="B6870" s="1"/>
      <c r="F6870" s="224"/>
      <c r="G6870" s="224"/>
      <c r="H6870" s="224"/>
      <c r="L6870" s="224"/>
      <c r="M6870" s="224"/>
      <c r="X6870" s="3" t="s">
        <v>6881</v>
      </c>
      <c r="Y6870" s="4">
        <v>12260</v>
      </c>
      <c r="AD6870" s="224"/>
      <c r="AE6870" s="133"/>
    </row>
    <row r="6871" spans="1:31" x14ac:dyDescent="0.25">
      <c r="A6871" s="28" t="s">
        <v>17302</v>
      </c>
      <c r="B6871" s="1"/>
      <c r="F6871" s="224"/>
      <c r="G6871" s="224"/>
      <c r="H6871" s="224"/>
      <c r="L6871" s="224"/>
      <c r="M6871" s="224"/>
      <c r="X6871" s="3" t="s">
        <v>6882</v>
      </c>
      <c r="Y6871" s="4">
        <v>12260</v>
      </c>
      <c r="AD6871" s="224"/>
      <c r="AE6871" s="133"/>
    </row>
    <row r="6872" spans="1:31" x14ac:dyDescent="0.25">
      <c r="A6872" s="28" t="s">
        <v>17303</v>
      </c>
      <c r="B6872" s="1"/>
      <c r="F6872" s="224"/>
      <c r="G6872" s="224"/>
      <c r="H6872" s="224"/>
      <c r="L6872" s="224"/>
      <c r="M6872" s="224"/>
      <c r="X6872" s="3" t="s">
        <v>6883</v>
      </c>
      <c r="Y6872" s="4">
        <v>12260</v>
      </c>
      <c r="AD6872" s="224"/>
      <c r="AE6872" s="133"/>
    </row>
    <row r="6873" spans="1:31" x14ac:dyDescent="0.25">
      <c r="A6873" s="28" t="s">
        <v>17304</v>
      </c>
      <c r="B6873" s="1"/>
      <c r="F6873" s="224"/>
      <c r="G6873" s="224"/>
      <c r="H6873" s="224"/>
      <c r="L6873" s="224"/>
      <c r="M6873" s="224"/>
      <c r="X6873" s="3" t="s">
        <v>6884</v>
      </c>
      <c r="Y6873" s="4">
        <v>12260</v>
      </c>
      <c r="AD6873" s="224"/>
      <c r="AE6873" s="133"/>
    </row>
    <row r="6874" spans="1:31" x14ac:dyDescent="0.25">
      <c r="A6874" s="28" t="s">
        <v>17305</v>
      </c>
      <c r="B6874" s="1"/>
      <c r="F6874" s="224"/>
      <c r="G6874" s="224"/>
      <c r="H6874" s="224"/>
      <c r="L6874" s="224"/>
      <c r="M6874" s="224"/>
      <c r="X6874" s="3" t="s">
        <v>6885</v>
      </c>
      <c r="Y6874" s="4">
        <v>12260</v>
      </c>
      <c r="AD6874" s="224"/>
      <c r="AE6874" s="133"/>
    </row>
    <row r="6875" spans="1:31" x14ac:dyDescent="0.25">
      <c r="A6875" s="28" t="s">
        <v>17306</v>
      </c>
      <c r="B6875" s="1"/>
      <c r="F6875" s="224"/>
      <c r="G6875" s="224"/>
      <c r="H6875" s="224"/>
      <c r="L6875" s="224"/>
      <c r="M6875" s="224"/>
      <c r="X6875" s="3" t="s">
        <v>6886</v>
      </c>
      <c r="Y6875" s="4">
        <v>12260</v>
      </c>
      <c r="AD6875" s="224"/>
      <c r="AE6875" s="133"/>
    </row>
    <row r="6876" spans="1:31" x14ac:dyDescent="0.25">
      <c r="A6876" s="28" t="s">
        <v>17307</v>
      </c>
      <c r="B6876" s="1"/>
      <c r="F6876" s="224"/>
      <c r="G6876" s="224"/>
      <c r="H6876" s="224"/>
      <c r="L6876" s="224"/>
      <c r="M6876" s="224"/>
      <c r="X6876" s="3" t="s">
        <v>6887</v>
      </c>
      <c r="Y6876" s="4">
        <v>12260</v>
      </c>
      <c r="AD6876" s="224"/>
      <c r="AE6876" s="133"/>
    </row>
    <row r="6877" spans="1:31" x14ac:dyDescent="0.25">
      <c r="A6877" s="28" t="s">
        <v>17308</v>
      </c>
      <c r="B6877" s="1"/>
      <c r="F6877" s="224"/>
      <c r="G6877" s="224"/>
      <c r="H6877" s="224"/>
      <c r="L6877" s="224"/>
      <c r="M6877" s="224"/>
      <c r="X6877" s="3" t="s">
        <v>6888</v>
      </c>
      <c r="Y6877" s="4">
        <v>12260</v>
      </c>
      <c r="AD6877" s="224"/>
      <c r="AE6877" s="133"/>
    </row>
    <row r="6878" spans="1:31" x14ac:dyDescent="0.25">
      <c r="A6878" s="28" t="s">
        <v>17309</v>
      </c>
      <c r="B6878" s="1"/>
      <c r="F6878" s="224"/>
      <c r="G6878" s="224"/>
      <c r="H6878" s="224"/>
      <c r="L6878" s="224"/>
      <c r="M6878" s="224"/>
      <c r="X6878" s="3" t="s">
        <v>6889</v>
      </c>
      <c r="Y6878" s="4">
        <v>12260</v>
      </c>
      <c r="AD6878" s="224"/>
      <c r="AE6878" s="133"/>
    </row>
    <row r="6879" spans="1:31" x14ac:dyDescent="0.25">
      <c r="A6879" s="28" t="s">
        <v>17310</v>
      </c>
      <c r="B6879" s="1"/>
      <c r="F6879" s="224"/>
      <c r="G6879" s="224"/>
      <c r="H6879" s="224"/>
      <c r="L6879" s="224"/>
      <c r="M6879" s="224"/>
      <c r="X6879" s="3" t="s">
        <v>6890</v>
      </c>
      <c r="Y6879" s="4">
        <v>12260</v>
      </c>
      <c r="AD6879" s="224"/>
      <c r="AE6879" s="133"/>
    </row>
    <row r="6880" spans="1:31" x14ac:dyDescent="0.25">
      <c r="A6880" s="28" t="s">
        <v>17311</v>
      </c>
      <c r="B6880" s="1"/>
      <c r="F6880" s="224"/>
      <c r="G6880" s="224"/>
      <c r="H6880" s="224"/>
      <c r="L6880" s="224"/>
      <c r="M6880" s="224"/>
      <c r="X6880" s="3" t="s">
        <v>6891</v>
      </c>
      <c r="Y6880" s="4">
        <v>12260</v>
      </c>
      <c r="AD6880" s="224"/>
      <c r="AE6880" s="133"/>
    </row>
    <row r="6881" spans="1:31" x14ac:dyDescent="0.25">
      <c r="A6881" s="28" t="s">
        <v>17312</v>
      </c>
      <c r="B6881" s="1"/>
      <c r="F6881" s="224"/>
      <c r="G6881" s="224"/>
      <c r="H6881" s="224"/>
      <c r="L6881" s="224"/>
      <c r="M6881" s="224"/>
      <c r="X6881" s="3" t="s">
        <v>6892</v>
      </c>
      <c r="Y6881" s="4">
        <v>12260</v>
      </c>
      <c r="AD6881" s="224"/>
      <c r="AE6881" s="133"/>
    </row>
    <row r="6882" spans="1:31" x14ac:dyDescent="0.25">
      <c r="A6882" s="28" t="s">
        <v>17313</v>
      </c>
      <c r="B6882" s="1"/>
      <c r="F6882" s="224"/>
      <c r="G6882" s="224"/>
      <c r="H6882" s="224"/>
      <c r="L6882" s="224"/>
      <c r="M6882" s="224"/>
      <c r="X6882" s="3" t="s">
        <v>6893</v>
      </c>
      <c r="Y6882" s="4">
        <v>12260</v>
      </c>
      <c r="AD6882" s="224"/>
      <c r="AE6882" s="133"/>
    </row>
    <row r="6883" spans="1:31" x14ac:dyDescent="0.25">
      <c r="A6883" s="28" t="s">
        <v>17314</v>
      </c>
      <c r="B6883" s="1"/>
      <c r="F6883" s="224"/>
      <c r="G6883" s="224"/>
      <c r="H6883" s="224"/>
      <c r="L6883" s="224"/>
      <c r="M6883" s="224"/>
      <c r="X6883" s="3" t="s">
        <v>6894</v>
      </c>
      <c r="Y6883" s="4">
        <v>12260</v>
      </c>
      <c r="AD6883" s="224"/>
      <c r="AE6883" s="133"/>
    </row>
    <row r="6884" spans="1:31" x14ac:dyDescent="0.25">
      <c r="A6884" s="28" t="s">
        <v>17315</v>
      </c>
      <c r="B6884" s="1"/>
      <c r="F6884" s="224"/>
      <c r="G6884" s="224"/>
      <c r="H6884" s="224"/>
      <c r="L6884" s="224"/>
      <c r="M6884" s="224"/>
      <c r="X6884" s="3" t="s">
        <v>6895</v>
      </c>
      <c r="Y6884" s="4">
        <v>12260</v>
      </c>
      <c r="AD6884" s="224"/>
      <c r="AE6884" s="133"/>
    </row>
    <row r="6885" spans="1:31" x14ac:dyDescent="0.25">
      <c r="A6885" s="28" t="s">
        <v>17316</v>
      </c>
      <c r="B6885" s="1"/>
      <c r="F6885" s="224"/>
      <c r="G6885" s="224"/>
      <c r="H6885" s="224"/>
      <c r="L6885" s="224"/>
      <c r="M6885" s="224"/>
      <c r="X6885" s="3" t="s">
        <v>6896</v>
      </c>
      <c r="Y6885" s="4">
        <v>12260</v>
      </c>
      <c r="AD6885" s="224"/>
      <c r="AE6885" s="133"/>
    </row>
    <row r="6886" spans="1:31" x14ac:dyDescent="0.25">
      <c r="A6886" s="28" t="s">
        <v>17317</v>
      </c>
      <c r="B6886" s="1"/>
      <c r="F6886" s="224"/>
      <c r="G6886" s="224"/>
      <c r="H6886" s="224"/>
      <c r="L6886" s="224"/>
      <c r="M6886" s="224"/>
      <c r="X6886" s="3" t="s">
        <v>6897</v>
      </c>
      <c r="Y6886" s="4">
        <v>12260</v>
      </c>
      <c r="AD6886" s="224"/>
      <c r="AE6886" s="133"/>
    </row>
    <row r="6887" spans="1:31" x14ac:dyDescent="0.25">
      <c r="A6887" s="28" t="s">
        <v>17318</v>
      </c>
      <c r="B6887" s="1"/>
      <c r="F6887" s="224"/>
      <c r="G6887" s="224"/>
      <c r="H6887" s="224"/>
      <c r="L6887" s="224"/>
      <c r="M6887" s="224"/>
      <c r="X6887" s="3" t="s">
        <v>6898</v>
      </c>
      <c r="Y6887" s="4">
        <v>12260</v>
      </c>
      <c r="AD6887" s="224"/>
      <c r="AE6887" s="133"/>
    </row>
    <row r="6888" spans="1:31" x14ac:dyDescent="0.25">
      <c r="A6888" s="28" t="s">
        <v>17319</v>
      </c>
      <c r="B6888" s="1"/>
      <c r="F6888" s="224"/>
      <c r="G6888" s="224"/>
      <c r="H6888" s="224"/>
      <c r="L6888" s="224"/>
      <c r="M6888" s="224"/>
      <c r="X6888" s="3" t="s">
        <v>6899</v>
      </c>
      <c r="Y6888" s="4">
        <v>12260</v>
      </c>
      <c r="AD6888" s="224"/>
      <c r="AE6888" s="133"/>
    </row>
    <row r="6889" spans="1:31" x14ac:dyDescent="0.25">
      <c r="A6889" s="28" t="s">
        <v>17320</v>
      </c>
      <c r="B6889" s="1"/>
      <c r="F6889" s="224"/>
      <c r="G6889" s="224"/>
      <c r="H6889" s="224"/>
      <c r="L6889" s="224"/>
      <c r="M6889" s="224"/>
      <c r="X6889" s="3" t="s">
        <v>6900</v>
      </c>
      <c r="Y6889" s="4">
        <v>12260</v>
      </c>
      <c r="AD6889" s="224"/>
      <c r="AE6889" s="133"/>
    </row>
    <row r="6890" spans="1:31" x14ac:dyDescent="0.25">
      <c r="A6890" s="28" t="s">
        <v>17321</v>
      </c>
      <c r="B6890" s="1"/>
      <c r="F6890" s="224"/>
      <c r="G6890" s="224"/>
      <c r="H6890" s="224"/>
      <c r="L6890" s="224"/>
      <c r="M6890" s="224"/>
      <c r="X6890" s="3" t="s">
        <v>6901</v>
      </c>
      <c r="Y6890" s="4">
        <v>12260</v>
      </c>
      <c r="AD6890" s="224"/>
      <c r="AE6890" s="133"/>
    </row>
    <row r="6891" spans="1:31" x14ac:dyDescent="0.25">
      <c r="A6891" s="28" t="s">
        <v>17322</v>
      </c>
      <c r="B6891" s="1"/>
      <c r="F6891" s="224"/>
      <c r="G6891" s="224"/>
      <c r="H6891" s="224"/>
      <c r="L6891" s="224"/>
      <c r="M6891" s="224"/>
      <c r="X6891" s="3" t="s">
        <v>6902</v>
      </c>
      <c r="Y6891" s="4">
        <v>12260</v>
      </c>
      <c r="AD6891" s="224"/>
      <c r="AE6891" s="133"/>
    </row>
    <row r="6892" spans="1:31" x14ac:dyDescent="0.25">
      <c r="A6892" s="28" t="s">
        <v>17323</v>
      </c>
      <c r="B6892" s="1"/>
      <c r="F6892" s="224"/>
      <c r="G6892" s="224"/>
      <c r="H6892" s="224"/>
      <c r="L6892" s="224"/>
      <c r="M6892" s="224"/>
      <c r="X6892" s="3" t="s">
        <v>6903</v>
      </c>
      <c r="Y6892" s="4">
        <v>12260</v>
      </c>
      <c r="AD6892" s="224"/>
      <c r="AE6892" s="133"/>
    </row>
    <row r="6893" spans="1:31" x14ac:dyDescent="0.25">
      <c r="A6893" s="28" t="s">
        <v>17324</v>
      </c>
      <c r="B6893" s="1"/>
      <c r="F6893" s="224"/>
      <c r="G6893" s="224"/>
      <c r="H6893" s="224"/>
      <c r="L6893" s="224"/>
      <c r="M6893" s="224"/>
      <c r="X6893" s="3" t="s">
        <v>6904</v>
      </c>
      <c r="Y6893" s="4">
        <v>12260</v>
      </c>
      <c r="AD6893" s="224"/>
      <c r="AE6893" s="133"/>
    </row>
    <row r="6894" spans="1:31" x14ac:dyDescent="0.25">
      <c r="A6894" s="28" t="s">
        <v>17325</v>
      </c>
      <c r="B6894" s="1"/>
      <c r="F6894" s="224"/>
      <c r="G6894" s="224"/>
      <c r="H6894" s="224"/>
      <c r="L6894" s="224"/>
      <c r="M6894" s="224"/>
      <c r="X6894" s="3" t="s">
        <v>6905</v>
      </c>
      <c r="Y6894" s="4">
        <v>12260</v>
      </c>
      <c r="AD6894" s="224"/>
      <c r="AE6894" s="133"/>
    </row>
    <row r="6895" spans="1:31" x14ac:dyDescent="0.25">
      <c r="A6895" s="28" t="s">
        <v>17326</v>
      </c>
      <c r="B6895" s="1"/>
      <c r="F6895" s="224"/>
      <c r="G6895" s="224"/>
      <c r="H6895" s="224"/>
      <c r="L6895" s="224"/>
      <c r="M6895" s="224"/>
      <c r="X6895" s="3" t="s">
        <v>6906</v>
      </c>
      <c r="Y6895" s="4">
        <v>12260</v>
      </c>
      <c r="AD6895" s="224"/>
      <c r="AE6895" s="133"/>
    </row>
    <row r="6896" spans="1:31" x14ac:dyDescent="0.25">
      <c r="A6896" s="28" t="s">
        <v>17327</v>
      </c>
      <c r="B6896" s="1"/>
      <c r="F6896" s="224"/>
      <c r="G6896" s="224"/>
      <c r="H6896" s="224"/>
      <c r="L6896" s="224"/>
      <c r="M6896" s="224"/>
      <c r="X6896" s="3" t="s">
        <v>6907</v>
      </c>
      <c r="Y6896" s="4">
        <v>12260</v>
      </c>
      <c r="AD6896" s="224"/>
      <c r="AE6896" s="133"/>
    </row>
    <row r="6897" spans="1:31" x14ac:dyDescent="0.25">
      <c r="A6897" s="28" t="s">
        <v>17328</v>
      </c>
      <c r="B6897" s="1"/>
      <c r="F6897" s="224"/>
      <c r="G6897" s="224"/>
      <c r="H6897" s="224"/>
      <c r="L6897" s="224"/>
      <c r="M6897" s="224"/>
      <c r="X6897" s="3" t="s">
        <v>6908</v>
      </c>
      <c r="Y6897" s="4">
        <v>12260</v>
      </c>
      <c r="AD6897" s="224"/>
      <c r="AE6897" s="133"/>
    </row>
    <row r="6898" spans="1:31" x14ac:dyDescent="0.25">
      <c r="A6898" s="28" t="s">
        <v>17329</v>
      </c>
      <c r="B6898" s="1"/>
      <c r="F6898" s="224"/>
      <c r="G6898" s="224"/>
      <c r="H6898" s="224"/>
      <c r="L6898" s="224"/>
      <c r="M6898" s="224"/>
      <c r="X6898" s="3" t="s">
        <v>6909</v>
      </c>
      <c r="Y6898" s="4">
        <v>12260</v>
      </c>
      <c r="AD6898" s="224"/>
      <c r="AE6898" s="133"/>
    </row>
    <row r="6899" spans="1:31" x14ac:dyDescent="0.25">
      <c r="A6899" s="28" t="s">
        <v>17330</v>
      </c>
      <c r="B6899" s="1"/>
      <c r="F6899" s="224"/>
      <c r="G6899" s="224"/>
      <c r="H6899" s="224"/>
      <c r="L6899" s="224"/>
      <c r="M6899" s="224"/>
      <c r="X6899" s="3" t="s">
        <v>6910</v>
      </c>
      <c r="Y6899" s="4">
        <v>12260</v>
      </c>
      <c r="AD6899" s="224"/>
      <c r="AE6899" s="133"/>
    </row>
    <row r="6900" spans="1:31" x14ac:dyDescent="0.25">
      <c r="A6900" s="28" t="s">
        <v>17331</v>
      </c>
      <c r="B6900" s="1"/>
      <c r="F6900" s="224"/>
      <c r="G6900" s="224"/>
      <c r="H6900" s="224"/>
      <c r="L6900" s="224"/>
      <c r="M6900" s="224"/>
      <c r="X6900" s="3" t="s">
        <v>6911</v>
      </c>
      <c r="Y6900" s="4">
        <v>12260</v>
      </c>
      <c r="AD6900" s="224"/>
      <c r="AE6900" s="133"/>
    </row>
    <row r="6901" spans="1:31" x14ac:dyDescent="0.25">
      <c r="A6901" s="28" t="s">
        <v>17332</v>
      </c>
      <c r="B6901" s="1"/>
      <c r="F6901" s="224"/>
      <c r="G6901" s="224"/>
      <c r="H6901" s="224"/>
      <c r="L6901" s="224"/>
      <c r="M6901" s="224"/>
      <c r="X6901" s="3" t="s">
        <v>6912</v>
      </c>
      <c r="Y6901" s="4">
        <v>12260</v>
      </c>
      <c r="AD6901" s="224"/>
      <c r="AE6901" s="133"/>
    </row>
    <row r="6902" spans="1:31" x14ac:dyDescent="0.25">
      <c r="A6902" s="28" t="s">
        <v>17333</v>
      </c>
      <c r="B6902" s="1"/>
      <c r="F6902" s="224"/>
      <c r="G6902" s="224"/>
      <c r="H6902" s="224"/>
      <c r="L6902" s="224"/>
      <c r="M6902" s="224"/>
      <c r="X6902" s="3" t="s">
        <v>6913</v>
      </c>
      <c r="Y6902" s="4">
        <v>12260</v>
      </c>
      <c r="AD6902" s="224"/>
      <c r="AE6902" s="133"/>
    </row>
    <row r="6903" spans="1:31" x14ac:dyDescent="0.25">
      <c r="A6903" s="28" t="s">
        <v>17334</v>
      </c>
      <c r="B6903" s="1"/>
      <c r="F6903" s="224"/>
      <c r="G6903" s="224"/>
      <c r="H6903" s="224"/>
      <c r="L6903" s="224"/>
      <c r="M6903" s="224"/>
      <c r="X6903" s="3" t="s">
        <v>6914</v>
      </c>
      <c r="Y6903" s="4">
        <v>12260</v>
      </c>
      <c r="AD6903" s="224"/>
      <c r="AE6903" s="133"/>
    </row>
    <row r="6904" spans="1:31" x14ac:dyDescent="0.25">
      <c r="A6904" s="28" t="s">
        <v>17335</v>
      </c>
      <c r="B6904" s="1"/>
      <c r="F6904" s="224"/>
      <c r="G6904" s="224"/>
      <c r="H6904" s="224"/>
      <c r="L6904" s="224"/>
      <c r="M6904" s="224"/>
      <c r="X6904" s="3" t="s">
        <v>6915</v>
      </c>
      <c r="Y6904" s="4">
        <v>12260</v>
      </c>
      <c r="AD6904" s="224"/>
      <c r="AE6904" s="133"/>
    </row>
    <row r="6905" spans="1:31" x14ac:dyDescent="0.25">
      <c r="A6905" s="28" t="s">
        <v>17336</v>
      </c>
      <c r="B6905" s="1"/>
      <c r="F6905" s="224"/>
      <c r="G6905" s="224"/>
      <c r="H6905" s="224"/>
      <c r="L6905" s="224"/>
      <c r="M6905" s="224"/>
      <c r="X6905" s="3" t="s">
        <v>6916</v>
      </c>
      <c r="Y6905" s="4">
        <v>12260</v>
      </c>
      <c r="AD6905" s="224"/>
      <c r="AE6905" s="133"/>
    </row>
    <row r="6906" spans="1:31" x14ac:dyDescent="0.25">
      <c r="A6906" s="28" t="s">
        <v>17337</v>
      </c>
      <c r="B6906" s="1"/>
      <c r="F6906" s="224"/>
      <c r="G6906" s="224"/>
      <c r="H6906" s="224"/>
      <c r="L6906" s="224"/>
      <c r="M6906" s="224"/>
      <c r="X6906" s="3" t="s">
        <v>6917</v>
      </c>
      <c r="Y6906" s="4">
        <v>12260</v>
      </c>
      <c r="AD6906" s="224"/>
      <c r="AE6906" s="133"/>
    </row>
    <row r="6907" spans="1:31" x14ac:dyDescent="0.25">
      <c r="A6907" s="28" t="s">
        <v>17338</v>
      </c>
      <c r="B6907" s="1"/>
      <c r="F6907" s="224"/>
      <c r="G6907" s="224"/>
      <c r="H6907" s="224"/>
      <c r="L6907" s="224"/>
      <c r="M6907" s="224"/>
      <c r="X6907" s="3" t="s">
        <v>6918</v>
      </c>
      <c r="Y6907" s="4">
        <v>12260</v>
      </c>
      <c r="AD6907" s="224"/>
      <c r="AE6907" s="133"/>
    </row>
    <row r="6908" spans="1:31" x14ac:dyDescent="0.25">
      <c r="A6908" s="28" t="s">
        <v>17339</v>
      </c>
      <c r="B6908" s="1"/>
      <c r="F6908" s="224"/>
      <c r="G6908" s="224"/>
      <c r="H6908" s="224"/>
      <c r="L6908" s="224"/>
      <c r="M6908" s="224"/>
      <c r="X6908" s="3" t="s">
        <v>6919</v>
      </c>
      <c r="Y6908" s="4">
        <v>12260</v>
      </c>
      <c r="AD6908" s="224"/>
      <c r="AE6908" s="133"/>
    </row>
    <row r="6909" spans="1:31" x14ac:dyDescent="0.25">
      <c r="A6909" s="28" t="s">
        <v>17340</v>
      </c>
      <c r="B6909" s="1"/>
      <c r="F6909" s="224"/>
      <c r="G6909" s="224"/>
      <c r="H6909" s="224"/>
      <c r="L6909" s="224"/>
      <c r="M6909" s="224"/>
      <c r="X6909" s="3" t="s">
        <v>6920</v>
      </c>
      <c r="Y6909" s="4">
        <v>12260</v>
      </c>
      <c r="AD6909" s="224"/>
      <c r="AE6909" s="133"/>
    </row>
    <row r="6910" spans="1:31" x14ac:dyDescent="0.25">
      <c r="A6910" s="28" t="s">
        <v>17341</v>
      </c>
      <c r="B6910" s="1"/>
      <c r="F6910" s="224"/>
      <c r="G6910" s="224"/>
      <c r="H6910" s="224"/>
      <c r="L6910" s="224"/>
      <c r="M6910" s="224"/>
      <c r="X6910" s="3" t="s">
        <v>6921</v>
      </c>
      <c r="Y6910" s="4">
        <v>12260</v>
      </c>
      <c r="AD6910" s="224"/>
      <c r="AE6910" s="133"/>
    </row>
    <row r="6911" spans="1:31" x14ac:dyDescent="0.25">
      <c r="A6911" s="28" t="s">
        <v>17342</v>
      </c>
      <c r="B6911" s="1"/>
      <c r="F6911" s="224"/>
      <c r="G6911" s="224"/>
      <c r="H6911" s="224"/>
      <c r="L6911" s="224"/>
      <c r="M6911" s="224"/>
      <c r="X6911" s="3" t="s">
        <v>6922</v>
      </c>
      <c r="Y6911" s="4">
        <v>12260</v>
      </c>
      <c r="AD6911" s="224"/>
      <c r="AE6911" s="133"/>
    </row>
    <row r="6912" spans="1:31" x14ac:dyDescent="0.25">
      <c r="A6912" s="28" t="s">
        <v>17343</v>
      </c>
      <c r="B6912" s="1"/>
      <c r="F6912" s="224"/>
      <c r="G6912" s="224"/>
      <c r="H6912" s="224"/>
      <c r="L6912" s="224"/>
      <c r="M6912" s="224"/>
      <c r="X6912" s="3" t="s">
        <v>6923</v>
      </c>
      <c r="Y6912" s="4">
        <v>12260</v>
      </c>
      <c r="AD6912" s="224"/>
      <c r="AE6912" s="133"/>
    </row>
    <row r="6913" spans="1:31" x14ac:dyDescent="0.25">
      <c r="A6913" s="28" t="s">
        <v>17344</v>
      </c>
      <c r="B6913" s="1"/>
      <c r="F6913" s="224"/>
      <c r="G6913" s="224"/>
      <c r="H6913" s="224"/>
      <c r="L6913" s="224"/>
      <c r="M6913" s="224"/>
      <c r="X6913" s="3" t="s">
        <v>6924</v>
      </c>
      <c r="Y6913" s="4">
        <v>12260</v>
      </c>
      <c r="AD6913" s="224"/>
      <c r="AE6913" s="133"/>
    </row>
    <row r="6914" spans="1:31" x14ac:dyDescent="0.25">
      <c r="A6914" s="28" t="s">
        <v>17345</v>
      </c>
      <c r="B6914" s="1"/>
      <c r="F6914" s="224"/>
      <c r="G6914" s="224"/>
      <c r="H6914" s="224"/>
      <c r="L6914" s="224"/>
      <c r="M6914" s="224"/>
      <c r="X6914" s="3" t="s">
        <v>6925</v>
      </c>
      <c r="Y6914" s="4">
        <v>12260</v>
      </c>
      <c r="AD6914" s="224"/>
      <c r="AE6914" s="133"/>
    </row>
    <row r="6915" spans="1:31" x14ac:dyDescent="0.25">
      <c r="A6915" s="28" t="s">
        <v>17346</v>
      </c>
      <c r="B6915" s="1"/>
      <c r="F6915" s="224"/>
      <c r="G6915" s="224"/>
      <c r="H6915" s="224"/>
      <c r="L6915" s="224"/>
      <c r="M6915" s="224"/>
      <c r="X6915" s="3" t="s">
        <v>6926</v>
      </c>
      <c r="Y6915" s="4">
        <v>12260</v>
      </c>
      <c r="AD6915" s="224"/>
      <c r="AE6915" s="133"/>
    </row>
    <row r="6916" spans="1:31" x14ac:dyDescent="0.25">
      <c r="A6916" s="28" t="s">
        <v>17347</v>
      </c>
      <c r="B6916" s="1"/>
      <c r="F6916" s="224"/>
      <c r="G6916" s="224"/>
      <c r="H6916" s="224"/>
      <c r="L6916" s="224"/>
      <c r="M6916" s="224"/>
      <c r="X6916" s="3" t="s">
        <v>6927</v>
      </c>
      <c r="Y6916" s="4">
        <v>12260</v>
      </c>
      <c r="AD6916" s="224"/>
      <c r="AE6916" s="133"/>
    </row>
    <row r="6917" spans="1:31" x14ac:dyDescent="0.25">
      <c r="A6917" s="28" t="s">
        <v>17348</v>
      </c>
      <c r="B6917" s="1"/>
      <c r="F6917" s="224"/>
      <c r="G6917" s="224"/>
      <c r="H6917" s="224"/>
      <c r="L6917" s="224"/>
      <c r="M6917" s="224"/>
      <c r="X6917" s="3" t="s">
        <v>6928</v>
      </c>
      <c r="Y6917" s="4">
        <v>12260</v>
      </c>
      <c r="AD6917" s="224"/>
      <c r="AE6917" s="133"/>
    </row>
    <row r="6918" spans="1:31" x14ac:dyDescent="0.25">
      <c r="A6918" s="28" t="s">
        <v>17349</v>
      </c>
      <c r="B6918" s="1"/>
      <c r="F6918" s="224"/>
      <c r="G6918" s="224"/>
      <c r="H6918" s="224"/>
      <c r="L6918" s="224"/>
      <c r="M6918" s="224"/>
      <c r="X6918" s="3" t="s">
        <v>6929</v>
      </c>
      <c r="Y6918" s="4">
        <v>12260</v>
      </c>
      <c r="AD6918" s="224"/>
      <c r="AE6918" s="133"/>
    </row>
    <row r="6919" spans="1:31" x14ac:dyDescent="0.25">
      <c r="A6919" s="28" t="s">
        <v>17350</v>
      </c>
      <c r="B6919" s="1"/>
      <c r="F6919" s="224"/>
      <c r="G6919" s="224"/>
      <c r="H6919" s="224"/>
      <c r="L6919" s="224"/>
      <c r="M6919" s="224"/>
      <c r="X6919" s="3" t="s">
        <v>6930</v>
      </c>
      <c r="Y6919" s="4">
        <v>12260</v>
      </c>
      <c r="AD6919" s="224"/>
      <c r="AE6919" s="133"/>
    </row>
    <row r="6920" spans="1:31" x14ac:dyDescent="0.25">
      <c r="A6920" s="28" t="s">
        <v>17351</v>
      </c>
      <c r="B6920" s="1"/>
      <c r="F6920" s="224"/>
      <c r="G6920" s="224"/>
      <c r="H6920" s="224"/>
      <c r="L6920" s="224"/>
      <c r="M6920" s="224"/>
      <c r="X6920" s="3" t="s">
        <v>6931</v>
      </c>
      <c r="Y6920" s="4">
        <v>12260</v>
      </c>
      <c r="AD6920" s="224"/>
      <c r="AE6920" s="133"/>
    </row>
    <row r="6921" spans="1:31" x14ac:dyDescent="0.25">
      <c r="A6921" s="28" t="s">
        <v>17352</v>
      </c>
      <c r="B6921" s="1"/>
      <c r="F6921" s="224"/>
      <c r="G6921" s="224"/>
      <c r="H6921" s="224"/>
      <c r="L6921" s="224"/>
      <c r="M6921" s="224"/>
      <c r="X6921" s="3" t="s">
        <v>6932</v>
      </c>
      <c r="Y6921" s="4">
        <v>12260</v>
      </c>
      <c r="AD6921" s="224"/>
      <c r="AE6921" s="133"/>
    </row>
    <row r="6922" spans="1:31" x14ac:dyDescent="0.25">
      <c r="A6922" s="28" t="s">
        <v>17353</v>
      </c>
      <c r="B6922" s="1"/>
      <c r="F6922" s="224"/>
      <c r="G6922" s="224"/>
      <c r="H6922" s="224"/>
      <c r="L6922" s="224"/>
      <c r="M6922" s="224"/>
      <c r="X6922" s="3" t="s">
        <v>6933</v>
      </c>
      <c r="Y6922" s="4">
        <v>12260</v>
      </c>
      <c r="AD6922" s="224"/>
      <c r="AE6922" s="133"/>
    </row>
    <row r="6923" spans="1:31" x14ac:dyDescent="0.25">
      <c r="A6923" s="28" t="s">
        <v>17354</v>
      </c>
      <c r="B6923" s="1"/>
      <c r="F6923" s="224"/>
      <c r="G6923" s="224"/>
      <c r="H6923" s="224"/>
      <c r="L6923" s="224"/>
      <c r="M6923" s="224"/>
      <c r="X6923" s="3" t="s">
        <v>6934</v>
      </c>
      <c r="Y6923" s="4">
        <v>12260</v>
      </c>
      <c r="AD6923" s="224"/>
      <c r="AE6923" s="133"/>
    </row>
    <row r="6924" spans="1:31" x14ac:dyDescent="0.25">
      <c r="A6924" s="28" t="s">
        <v>17355</v>
      </c>
      <c r="B6924" s="1"/>
      <c r="F6924" s="224"/>
      <c r="G6924" s="224"/>
      <c r="H6924" s="224"/>
      <c r="L6924" s="224"/>
      <c r="M6924" s="224"/>
      <c r="X6924" s="3" t="s">
        <v>6935</v>
      </c>
      <c r="Y6924" s="4">
        <v>12260</v>
      </c>
      <c r="AD6924" s="224"/>
      <c r="AE6924" s="133"/>
    </row>
    <row r="6925" spans="1:31" x14ac:dyDescent="0.25">
      <c r="A6925" s="28" t="s">
        <v>17356</v>
      </c>
      <c r="B6925" s="1"/>
      <c r="F6925" s="224"/>
      <c r="G6925" s="224"/>
      <c r="H6925" s="224"/>
      <c r="L6925" s="224"/>
      <c r="M6925" s="224"/>
      <c r="X6925" s="3" t="s">
        <v>6936</v>
      </c>
      <c r="Y6925" s="4">
        <v>12260</v>
      </c>
      <c r="AD6925" s="224"/>
      <c r="AE6925" s="133"/>
    </row>
    <row r="6926" spans="1:31" x14ac:dyDescent="0.25">
      <c r="A6926" s="28" t="s">
        <v>17357</v>
      </c>
      <c r="B6926" s="1"/>
      <c r="F6926" s="224"/>
      <c r="G6926" s="224"/>
      <c r="H6926" s="224"/>
      <c r="L6926" s="224"/>
      <c r="M6926" s="224"/>
      <c r="X6926" s="3" t="s">
        <v>6937</v>
      </c>
      <c r="Y6926" s="4">
        <v>12260</v>
      </c>
      <c r="AD6926" s="224"/>
      <c r="AE6926" s="133"/>
    </row>
    <row r="6927" spans="1:31" x14ac:dyDescent="0.25">
      <c r="A6927" s="28" t="s">
        <v>17358</v>
      </c>
      <c r="B6927" s="1"/>
      <c r="F6927" s="224"/>
      <c r="G6927" s="224"/>
      <c r="H6927" s="224"/>
      <c r="L6927" s="224"/>
      <c r="M6927" s="224"/>
      <c r="X6927" s="3" t="s">
        <v>6938</v>
      </c>
      <c r="Y6927" s="4">
        <v>12260</v>
      </c>
      <c r="AD6927" s="224"/>
      <c r="AE6927" s="133"/>
    </row>
    <row r="6928" spans="1:31" x14ac:dyDescent="0.25">
      <c r="A6928" s="28" t="s">
        <v>17359</v>
      </c>
      <c r="B6928" s="1"/>
      <c r="F6928" s="224"/>
      <c r="G6928" s="224"/>
      <c r="H6928" s="224"/>
      <c r="L6928" s="224"/>
      <c r="M6928" s="224"/>
      <c r="X6928" s="3" t="s">
        <v>6939</v>
      </c>
      <c r="Y6928" s="4">
        <v>12260</v>
      </c>
      <c r="AD6928" s="224"/>
      <c r="AE6928" s="133"/>
    </row>
    <row r="6929" spans="1:31" x14ac:dyDescent="0.25">
      <c r="A6929" s="28" t="s">
        <v>17360</v>
      </c>
      <c r="B6929" s="1"/>
      <c r="F6929" s="224"/>
      <c r="G6929" s="224"/>
      <c r="H6929" s="224"/>
      <c r="L6929" s="224"/>
      <c r="M6929" s="224"/>
      <c r="X6929" s="3" t="s">
        <v>6940</v>
      </c>
      <c r="Y6929" s="4">
        <v>12260</v>
      </c>
      <c r="AD6929" s="224"/>
      <c r="AE6929" s="133"/>
    </row>
    <row r="6930" spans="1:31" x14ac:dyDescent="0.25">
      <c r="A6930" s="28" t="s">
        <v>17361</v>
      </c>
      <c r="B6930" s="1"/>
      <c r="F6930" s="224"/>
      <c r="G6930" s="224"/>
      <c r="H6930" s="224"/>
      <c r="L6930" s="224"/>
      <c r="M6930" s="224"/>
      <c r="X6930" s="3" t="s">
        <v>6941</v>
      </c>
      <c r="Y6930" s="4">
        <v>12260</v>
      </c>
      <c r="AD6930" s="224"/>
      <c r="AE6930" s="133"/>
    </row>
    <row r="6931" spans="1:31" x14ac:dyDescent="0.25">
      <c r="A6931" s="28" t="s">
        <v>17362</v>
      </c>
      <c r="B6931" s="1"/>
      <c r="F6931" s="224"/>
      <c r="G6931" s="224"/>
      <c r="H6931" s="224"/>
      <c r="L6931" s="224"/>
      <c r="M6931" s="224"/>
      <c r="X6931" s="3" t="s">
        <v>6942</v>
      </c>
      <c r="Y6931" s="4">
        <v>12260</v>
      </c>
      <c r="AD6931" s="224"/>
      <c r="AE6931" s="133"/>
    </row>
    <row r="6932" spans="1:31" x14ac:dyDescent="0.25">
      <c r="A6932" s="28" t="s">
        <v>17363</v>
      </c>
      <c r="B6932" s="1"/>
      <c r="F6932" s="224"/>
      <c r="G6932" s="224"/>
      <c r="H6932" s="224"/>
      <c r="L6932" s="224"/>
      <c r="M6932" s="224"/>
      <c r="X6932" s="3" t="s">
        <v>6943</v>
      </c>
      <c r="Y6932" s="4">
        <v>12260</v>
      </c>
      <c r="AD6932" s="224"/>
      <c r="AE6932" s="133"/>
    </row>
    <row r="6933" spans="1:31" x14ac:dyDescent="0.25">
      <c r="A6933" s="28" t="s">
        <v>17364</v>
      </c>
      <c r="B6933" s="1"/>
      <c r="F6933" s="224"/>
      <c r="G6933" s="224"/>
      <c r="H6933" s="224"/>
      <c r="L6933" s="224"/>
      <c r="M6933" s="224"/>
      <c r="X6933" s="3" t="s">
        <v>6944</v>
      </c>
      <c r="Y6933" s="4">
        <v>12260</v>
      </c>
      <c r="AD6933" s="224"/>
      <c r="AE6933" s="133"/>
    </row>
    <row r="6934" spans="1:31" x14ac:dyDescent="0.25">
      <c r="A6934" s="28" t="s">
        <v>17365</v>
      </c>
      <c r="B6934" s="1"/>
      <c r="F6934" s="224"/>
      <c r="G6934" s="224"/>
      <c r="H6934" s="224"/>
      <c r="L6934" s="224"/>
      <c r="M6934" s="224"/>
      <c r="X6934" s="3" t="s">
        <v>6945</v>
      </c>
      <c r="Y6934" s="4">
        <v>12260</v>
      </c>
      <c r="AD6934" s="224"/>
      <c r="AE6934" s="133"/>
    </row>
    <row r="6935" spans="1:31" x14ac:dyDescent="0.25">
      <c r="A6935" s="28" t="s">
        <v>17366</v>
      </c>
      <c r="B6935" s="1"/>
      <c r="F6935" s="224"/>
      <c r="G6935" s="224"/>
      <c r="H6935" s="224"/>
      <c r="L6935" s="224"/>
      <c r="M6935" s="224"/>
      <c r="X6935" s="3" t="s">
        <v>6946</v>
      </c>
      <c r="Y6935" s="4">
        <v>12260</v>
      </c>
      <c r="AD6935" s="224"/>
      <c r="AE6935" s="133"/>
    </row>
    <row r="6936" spans="1:31" x14ac:dyDescent="0.25">
      <c r="A6936" s="28" t="s">
        <v>17367</v>
      </c>
      <c r="B6936" s="1"/>
      <c r="F6936" s="224"/>
      <c r="G6936" s="224"/>
      <c r="H6936" s="224"/>
      <c r="L6936" s="224"/>
      <c r="M6936" s="224"/>
      <c r="X6936" s="3" t="s">
        <v>6947</v>
      </c>
      <c r="Y6936" s="4">
        <v>12260</v>
      </c>
      <c r="AD6936" s="224"/>
      <c r="AE6936" s="133"/>
    </row>
    <row r="6937" spans="1:31" x14ac:dyDescent="0.25">
      <c r="A6937" s="28" t="s">
        <v>17368</v>
      </c>
      <c r="B6937" s="1"/>
      <c r="F6937" s="224"/>
      <c r="G6937" s="224"/>
      <c r="H6937" s="224"/>
      <c r="L6937" s="224"/>
      <c r="M6937" s="224"/>
      <c r="X6937" s="3" t="s">
        <v>6948</v>
      </c>
      <c r="Y6937" s="4">
        <v>12260</v>
      </c>
      <c r="AD6937" s="224"/>
      <c r="AE6937" s="133"/>
    </row>
    <row r="6938" spans="1:31" x14ac:dyDescent="0.25">
      <c r="A6938" s="28" t="s">
        <v>17369</v>
      </c>
      <c r="B6938" s="1"/>
      <c r="F6938" s="224"/>
      <c r="G6938" s="224"/>
      <c r="H6938" s="224"/>
      <c r="L6938" s="224"/>
      <c r="M6938" s="224"/>
      <c r="X6938" s="3" t="s">
        <v>6949</v>
      </c>
      <c r="Y6938" s="4">
        <v>12260</v>
      </c>
      <c r="AD6938" s="224"/>
      <c r="AE6938" s="133"/>
    </row>
    <row r="6939" spans="1:31" x14ac:dyDescent="0.25">
      <c r="A6939" s="28" t="s">
        <v>17370</v>
      </c>
      <c r="B6939" s="1"/>
      <c r="F6939" s="224"/>
      <c r="G6939" s="224"/>
      <c r="H6939" s="224"/>
      <c r="L6939" s="224"/>
      <c r="M6939" s="224"/>
      <c r="X6939" s="3" t="s">
        <v>6950</v>
      </c>
      <c r="Y6939" s="4">
        <v>12260</v>
      </c>
      <c r="AD6939" s="224"/>
      <c r="AE6939" s="133"/>
    </row>
    <row r="6940" spans="1:31" x14ac:dyDescent="0.25">
      <c r="A6940" s="28" t="s">
        <v>17371</v>
      </c>
      <c r="B6940" s="1"/>
      <c r="F6940" s="224"/>
      <c r="G6940" s="224"/>
      <c r="H6940" s="224"/>
      <c r="L6940" s="224"/>
      <c r="M6940" s="224"/>
      <c r="X6940" s="3" t="s">
        <v>6951</v>
      </c>
      <c r="Y6940" s="4">
        <v>12260</v>
      </c>
      <c r="AD6940" s="224"/>
      <c r="AE6940" s="133"/>
    </row>
    <row r="6941" spans="1:31" x14ac:dyDescent="0.25">
      <c r="A6941" s="28" t="s">
        <v>17372</v>
      </c>
      <c r="B6941" s="1"/>
      <c r="F6941" s="224"/>
      <c r="G6941" s="224"/>
      <c r="H6941" s="224"/>
      <c r="L6941" s="224"/>
      <c r="M6941" s="224"/>
      <c r="X6941" s="3" t="s">
        <v>6952</v>
      </c>
      <c r="Y6941" s="4">
        <v>12260</v>
      </c>
      <c r="AD6941" s="224"/>
      <c r="AE6941" s="133"/>
    </row>
    <row r="6942" spans="1:31" x14ac:dyDescent="0.25">
      <c r="A6942" s="28" t="s">
        <v>17373</v>
      </c>
      <c r="B6942" s="1"/>
      <c r="F6942" s="224"/>
      <c r="G6942" s="224"/>
      <c r="H6942" s="224"/>
      <c r="J6942" s="224"/>
      <c r="K6942" s="224"/>
      <c r="L6942" s="224"/>
      <c r="M6942" s="224"/>
      <c r="X6942" s="3" t="s">
        <v>6953</v>
      </c>
      <c r="Y6942" s="4">
        <v>12260</v>
      </c>
      <c r="AD6942" s="224"/>
      <c r="AE6942" s="133"/>
    </row>
    <row r="6943" spans="1:31" x14ac:dyDescent="0.25">
      <c r="A6943" s="28" t="s">
        <v>17374</v>
      </c>
      <c r="B6943" s="1"/>
      <c r="F6943" s="224"/>
      <c r="G6943" s="224"/>
      <c r="H6943" s="224"/>
      <c r="I6943" s="224"/>
      <c r="J6943" s="224"/>
      <c r="K6943" s="224"/>
      <c r="L6943" s="224"/>
      <c r="M6943" s="224"/>
      <c r="X6943" s="3" t="s">
        <v>6954</v>
      </c>
      <c r="Y6943" s="4">
        <v>24790</v>
      </c>
      <c r="AD6943" s="224"/>
      <c r="AE6943" s="133"/>
    </row>
    <row r="6944" spans="1:31" x14ac:dyDescent="0.25">
      <c r="A6944" s="28" t="s">
        <v>17375</v>
      </c>
      <c r="B6944" s="1"/>
      <c r="F6944" s="224"/>
      <c r="G6944" s="224"/>
      <c r="H6944" s="224"/>
      <c r="I6944" s="224"/>
      <c r="J6944" s="224"/>
      <c r="K6944" s="224"/>
      <c r="L6944" s="224"/>
      <c r="M6944" s="224"/>
      <c r="X6944" s="3" t="s">
        <v>6955</v>
      </c>
      <c r="Y6944" s="4">
        <v>24775</v>
      </c>
      <c r="AD6944" s="224"/>
      <c r="AE6944" s="133"/>
    </row>
    <row r="6945" spans="1:31" x14ac:dyDescent="0.25">
      <c r="A6945" s="28" t="s">
        <v>17376</v>
      </c>
      <c r="B6945" s="1"/>
      <c r="F6945" s="224"/>
      <c r="G6945" s="224"/>
      <c r="H6945" s="224"/>
      <c r="I6945" s="224"/>
      <c r="J6945" s="224"/>
      <c r="K6945" s="224"/>
      <c r="L6945" s="224"/>
      <c r="M6945" s="224"/>
      <c r="X6945" s="3" t="s">
        <v>6956</v>
      </c>
      <c r="Y6945" s="4">
        <v>24775</v>
      </c>
      <c r="AD6945" s="224"/>
      <c r="AE6945" s="133"/>
    </row>
    <row r="6946" spans="1:31" x14ac:dyDescent="0.25">
      <c r="A6946" s="28" t="s">
        <v>17377</v>
      </c>
      <c r="B6946" s="1"/>
      <c r="F6946" s="224"/>
      <c r="G6946" s="224"/>
      <c r="H6946" s="224"/>
      <c r="I6946" s="224"/>
      <c r="J6946" s="224"/>
      <c r="K6946" s="224"/>
      <c r="L6946" s="224"/>
      <c r="M6946" s="224"/>
      <c r="X6946" s="3" t="s">
        <v>6957</v>
      </c>
      <c r="Y6946" s="4">
        <v>24779</v>
      </c>
      <c r="AD6946" s="224"/>
      <c r="AE6946" s="133"/>
    </row>
    <row r="6947" spans="1:31" x14ac:dyDescent="0.25">
      <c r="A6947" s="28" t="s">
        <v>17378</v>
      </c>
      <c r="B6947" s="1"/>
      <c r="F6947" s="224"/>
      <c r="G6947" s="224"/>
      <c r="H6947" s="224"/>
      <c r="I6947" s="224"/>
      <c r="J6947" s="224"/>
      <c r="K6947" s="224"/>
      <c r="L6947" s="224"/>
      <c r="M6947" s="224"/>
      <c r="X6947" s="3" t="s">
        <v>6958</v>
      </c>
      <c r="Y6947" s="4">
        <v>24779</v>
      </c>
      <c r="AD6947" s="224"/>
      <c r="AE6947" s="133"/>
    </row>
    <row r="6948" spans="1:31" x14ac:dyDescent="0.25">
      <c r="A6948" s="28" t="s">
        <v>17379</v>
      </c>
      <c r="B6948" s="1"/>
      <c r="F6948" s="224"/>
      <c r="G6948" s="224"/>
      <c r="H6948" s="224"/>
      <c r="I6948" s="224"/>
      <c r="J6948" s="224"/>
      <c r="K6948" s="224"/>
      <c r="L6948" s="224"/>
      <c r="M6948" s="224"/>
      <c r="X6948" s="3" t="s">
        <v>6959</v>
      </c>
      <c r="Y6948" s="4">
        <v>24777</v>
      </c>
      <c r="AD6948" s="224"/>
      <c r="AE6948" s="133"/>
    </row>
    <row r="6949" spans="1:31" x14ac:dyDescent="0.25">
      <c r="A6949" s="28" t="s">
        <v>17380</v>
      </c>
      <c r="B6949" s="1"/>
      <c r="F6949" s="224"/>
      <c r="G6949" s="224"/>
      <c r="H6949" s="224"/>
      <c r="I6949" s="224"/>
      <c r="J6949" s="224"/>
      <c r="K6949" s="224"/>
      <c r="L6949" s="224"/>
      <c r="M6949" s="224"/>
      <c r="X6949" s="3" t="s">
        <v>6960</v>
      </c>
      <c r="Y6949" s="4">
        <v>24783</v>
      </c>
      <c r="AD6949" s="224"/>
      <c r="AE6949" s="133"/>
    </row>
    <row r="6950" spans="1:31" x14ac:dyDescent="0.25">
      <c r="A6950" s="28" t="s">
        <v>17381</v>
      </c>
      <c r="B6950" s="1"/>
      <c r="F6950" s="224"/>
      <c r="G6950" s="224"/>
      <c r="H6950" s="224"/>
      <c r="I6950" s="224"/>
      <c r="J6950" s="224"/>
      <c r="K6950" s="224"/>
      <c r="L6950" s="224"/>
      <c r="M6950" s="224"/>
      <c r="X6950" s="3" t="s">
        <v>6961</v>
      </c>
      <c r="Y6950" s="4">
        <v>24789</v>
      </c>
      <c r="AD6950" s="224"/>
      <c r="AE6950" s="133"/>
    </row>
    <row r="6951" spans="1:31" x14ac:dyDescent="0.25">
      <c r="A6951" s="28" t="s">
        <v>17382</v>
      </c>
      <c r="B6951" s="1"/>
      <c r="F6951" s="224"/>
      <c r="G6951" s="224"/>
      <c r="H6951" s="224"/>
      <c r="I6951" s="224"/>
      <c r="J6951" s="224"/>
      <c r="K6951" s="224"/>
      <c r="L6951" s="224"/>
      <c r="M6951" s="224"/>
      <c r="X6951" s="3" t="s">
        <v>6962</v>
      </c>
      <c r="Y6951" s="4">
        <v>24769</v>
      </c>
      <c r="AD6951" s="224"/>
      <c r="AE6951" s="133"/>
    </row>
    <row r="6952" spans="1:31" x14ac:dyDescent="0.25">
      <c r="A6952" s="28" t="s">
        <v>17383</v>
      </c>
      <c r="B6952" s="1"/>
      <c r="F6952" s="224"/>
      <c r="G6952" s="224"/>
      <c r="H6952" s="224"/>
      <c r="I6952" s="224"/>
      <c r="J6952" s="224"/>
      <c r="K6952" s="224"/>
      <c r="L6952" s="224"/>
      <c r="M6952" s="224"/>
      <c r="X6952" s="3" t="s">
        <v>6963</v>
      </c>
      <c r="Y6952" s="4">
        <v>24769</v>
      </c>
      <c r="AD6952" s="224"/>
      <c r="AE6952" s="133"/>
    </row>
    <row r="6953" spans="1:31" x14ac:dyDescent="0.25">
      <c r="A6953" s="28" t="s">
        <v>17384</v>
      </c>
      <c r="B6953" s="1"/>
      <c r="F6953" s="224"/>
      <c r="G6953" s="224"/>
      <c r="H6953" s="224"/>
      <c r="I6953" s="224"/>
      <c r="J6953" s="224"/>
      <c r="K6953" s="224"/>
      <c r="L6953" s="224"/>
      <c r="M6953" s="224"/>
      <c r="X6953" s="3" t="s">
        <v>6964</v>
      </c>
      <c r="Y6953" s="4">
        <v>24787</v>
      </c>
      <c r="AD6953" s="224"/>
      <c r="AE6953" s="133"/>
    </row>
    <row r="6954" spans="1:31" x14ac:dyDescent="0.25">
      <c r="A6954" s="28" t="s">
        <v>17385</v>
      </c>
      <c r="B6954" s="1"/>
      <c r="F6954" s="224"/>
      <c r="G6954" s="224"/>
      <c r="H6954" s="224"/>
      <c r="I6954" s="224"/>
      <c r="J6954" s="224"/>
      <c r="K6954" s="224"/>
      <c r="L6954" s="224"/>
      <c r="M6954" s="224"/>
      <c r="X6954" s="3" t="s">
        <v>6965</v>
      </c>
      <c r="Y6954" s="4">
        <v>24787</v>
      </c>
      <c r="AD6954" s="224"/>
      <c r="AE6954" s="133"/>
    </row>
    <row r="6955" spans="1:31" x14ac:dyDescent="0.25">
      <c r="A6955" s="28" t="s">
        <v>17386</v>
      </c>
      <c r="B6955" s="1"/>
      <c r="F6955" s="224"/>
      <c r="G6955" s="224"/>
      <c r="H6955" s="224"/>
      <c r="I6955" s="224"/>
      <c r="J6955" s="224"/>
      <c r="K6955" s="224"/>
      <c r="L6955" s="224"/>
      <c r="M6955" s="224"/>
      <c r="X6955" s="3" t="s">
        <v>6966</v>
      </c>
      <c r="Y6955" s="4">
        <v>24785</v>
      </c>
      <c r="AD6955" s="224"/>
      <c r="AE6955" s="133"/>
    </row>
    <row r="6956" spans="1:31" x14ac:dyDescent="0.25">
      <c r="A6956" s="28" t="s">
        <v>17387</v>
      </c>
      <c r="B6956" s="1"/>
      <c r="F6956" s="224"/>
      <c r="G6956" s="224"/>
      <c r="H6956" s="224"/>
      <c r="I6956" s="224"/>
      <c r="J6956" s="224"/>
      <c r="K6956" s="224"/>
      <c r="L6956" s="224"/>
      <c r="M6956" s="224"/>
      <c r="X6956" s="3" t="s">
        <v>6967</v>
      </c>
      <c r="Y6956" s="4">
        <v>24787</v>
      </c>
      <c r="AD6956" s="224"/>
      <c r="AE6956" s="133"/>
    </row>
    <row r="6957" spans="1:31" x14ac:dyDescent="0.25">
      <c r="A6957" s="28" t="s">
        <v>17388</v>
      </c>
      <c r="B6957" s="1"/>
      <c r="F6957" s="224"/>
      <c r="G6957" s="224"/>
      <c r="H6957" s="224"/>
      <c r="I6957" s="224"/>
      <c r="J6957" s="224"/>
      <c r="K6957" s="224"/>
      <c r="L6957" s="224"/>
      <c r="M6957" s="224"/>
      <c r="X6957" s="3" t="s">
        <v>6968</v>
      </c>
      <c r="Y6957" s="4">
        <v>24782</v>
      </c>
      <c r="AD6957" s="224"/>
      <c r="AE6957" s="133"/>
    </row>
    <row r="6958" spans="1:31" x14ac:dyDescent="0.25">
      <c r="A6958" s="28" t="s">
        <v>17389</v>
      </c>
      <c r="B6958" s="1"/>
      <c r="F6958" s="224"/>
      <c r="G6958" s="224"/>
      <c r="H6958" s="224"/>
      <c r="I6958" s="224"/>
      <c r="J6958" s="224"/>
      <c r="K6958" s="224"/>
      <c r="L6958" s="224"/>
      <c r="M6958" s="224"/>
      <c r="X6958" s="3" t="s">
        <v>6969</v>
      </c>
      <c r="Y6958" s="4">
        <v>24797</v>
      </c>
      <c r="AD6958" s="224"/>
      <c r="AE6958" s="133"/>
    </row>
    <row r="6959" spans="1:31" x14ac:dyDescent="0.25">
      <c r="A6959" s="28" t="s">
        <v>17390</v>
      </c>
      <c r="B6959" s="1"/>
      <c r="F6959" s="224"/>
      <c r="G6959" s="224"/>
      <c r="H6959" s="224"/>
      <c r="I6959" s="224"/>
      <c r="J6959" s="224"/>
      <c r="K6959" s="224"/>
      <c r="L6959" s="224"/>
      <c r="M6959" s="224"/>
      <c r="X6959" s="3" t="s">
        <v>6970</v>
      </c>
      <c r="Y6959" s="4">
        <v>24797</v>
      </c>
      <c r="AD6959" s="224"/>
      <c r="AE6959" s="133"/>
    </row>
    <row r="6960" spans="1:31" x14ac:dyDescent="0.25">
      <c r="A6960" s="28" t="s">
        <v>17391</v>
      </c>
      <c r="B6960" s="1"/>
      <c r="F6960" s="224"/>
      <c r="G6960" s="224"/>
      <c r="H6960" s="224"/>
      <c r="I6960" s="224"/>
      <c r="J6960" s="224"/>
      <c r="K6960" s="224"/>
      <c r="L6960" s="224"/>
      <c r="M6960" s="224"/>
      <c r="X6960" s="3" t="s">
        <v>6971</v>
      </c>
      <c r="Y6960" s="4">
        <v>24792</v>
      </c>
      <c r="AD6960" s="224"/>
      <c r="AE6960" s="133"/>
    </row>
    <row r="6961" spans="1:31" x14ac:dyDescent="0.25">
      <c r="A6961" s="28" t="s">
        <v>17392</v>
      </c>
      <c r="B6961" s="1"/>
      <c r="F6961" s="224"/>
      <c r="G6961" s="224"/>
      <c r="H6961" s="224"/>
      <c r="I6961" s="224"/>
      <c r="J6961" s="224"/>
      <c r="K6961" s="224"/>
      <c r="L6961" s="224"/>
      <c r="M6961" s="224"/>
      <c r="X6961" s="3" t="s">
        <v>6972</v>
      </c>
      <c r="Y6961" s="4">
        <v>24792</v>
      </c>
      <c r="AD6961" s="224"/>
      <c r="AE6961" s="133"/>
    </row>
    <row r="6962" spans="1:31" x14ac:dyDescent="0.25">
      <c r="A6962" s="28" t="s">
        <v>17393</v>
      </c>
      <c r="B6962" s="1"/>
      <c r="F6962" s="224"/>
      <c r="G6962" s="224"/>
      <c r="H6962" s="224"/>
      <c r="I6962" s="224"/>
      <c r="J6962" s="224"/>
      <c r="K6962" s="224"/>
      <c r="L6962" s="224"/>
      <c r="M6962" s="224"/>
      <c r="X6962" s="3" t="s">
        <v>6973</v>
      </c>
      <c r="Y6962" s="4">
        <v>24789</v>
      </c>
      <c r="AD6962" s="224"/>
      <c r="AE6962" s="133"/>
    </row>
    <row r="6963" spans="1:31" x14ac:dyDescent="0.25">
      <c r="A6963" s="28" t="s">
        <v>17394</v>
      </c>
      <c r="B6963" s="1"/>
      <c r="F6963" s="224"/>
      <c r="G6963" s="224"/>
      <c r="H6963" s="224"/>
      <c r="I6963" s="224"/>
      <c r="J6963" s="224"/>
      <c r="K6963" s="224"/>
      <c r="L6963" s="224"/>
      <c r="M6963" s="224"/>
      <c r="X6963" s="3" t="s">
        <v>6974</v>
      </c>
      <c r="Y6963" s="4">
        <v>24786</v>
      </c>
      <c r="AD6963" s="224"/>
      <c r="AE6963" s="133"/>
    </row>
    <row r="6964" spans="1:31" x14ac:dyDescent="0.25">
      <c r="A6964" s="28" t="s">
        <v>17395</v>
      </c>
      <c r="B6964" s="1"/>
      <c r="F6964" s="224"/>
      <c r="G6964" s="224"/>
      <c r="H6964" s="224"/>
      <c r="I6964" s="224"/>
      <c r="J6964" s="224"/>
      <c r="K6964" s="224"/>
      <c r="L6964" s="224"/>
      <c r="M6964" s="224"/>
      <c r="X6964" s="3" t="s">
        <v>6975</v>
      </c>
      <c r="Y6964" s="4">
        <v>24788</v>
      </c>
      <c r="AD6964" s="224"/>
      <c r="AE6964" s="133"/>
    </row>
    <row r="6965" spans="1:31" x14ac:dyDescent="0.25">
      <c r="A6965" s="28" t="s">
        <v>17396</v>
      </c>
      <c r="B6965" s="1"/>
      <c r="F6965" s="224"/>
      <c r="G6965" s="224"/>
      <c r="H6965" s="224"/>
      <c r="I6965" s="224"/>
      <c r="J6965" s="224"/>
      <c r="K6965" s="224"/>
      <c r="L6965" s="224"/>
      <c r="M6965" s="224"/>
      <c r="X6965" s="3" t="s">
        <v>6976</v>
      </c>
      <c r="Y6965" s="4">
        <v>24787</v>
      </c>
      <c r="AD6965" s="224"/>
      <c r="AE6965" s="133"/>
    </row>
    <row r="6966" spans="1:31" x14ac:dyDescent="0.25">
      <c r="A6966" s="28" t="s">
        <v>17397</v>
      </c>
      <c r="B6966" s="1"/>
      <c r="F6966" s="224"/>
      <c r="G6966" s="224"/>
      <c r="H6966" s="224"/>
      <c r="I6966" s="224"/>
      <c r="J6966" s="224"/>
      <c r="K6966" s="224"/>
      <c r="L6966" s="224"/>
      <c r="M6966" s="224"/>
      <c r="X6966" s="3" t="s">
        <v>6977</v>
      </c>
      <c r="Y6966" s="4">
        <v>24787</v>
      </c>
      <c r="AD6966" s="224"/>
      <c r="AE6966" s="133"/>
    </row>
    <row r="6967" spans="1:31" x14ac:dyDescent="0.25">
      <c r="A6967" s="28" t="s">
        <v>17398</v>
      </c>
      <c r="B6967" s="1"/>
      <c r="F6967" s="224"/>
      <c r="G6967" s="224"/>
      <c r="H6967" s="224"/>
      <c r="I6967" s="224"/>
      <c r="J6967" s="224"/>
      <c r="K6967" s="224"/>
      <c r="L6967" s="224"/>
      <c r="M6967" s="224"/>
      <c r="X6967" s="3" t="s">
        <v>6978</v>
      </c>
      <c r="Y6967" s="4">
        <v>24785</v>
      </c>
      <c r="AD6967" s="224"/>
      <c r="AE6967" s="133"/>
    </row>
    <row r="6968" spans="1:31" x14ac:dyDescent="0.25">
      <c r="A6968" s="28" t="s">
        <v>17399</v>
      </c>
      <c r="B6968" s="1"/>
      <c r="F6968" s="224"/>
      <c r="G6968" s="224"/>
      <c r="H6968" s="224"/>
      <c r="I6968" s="224"/>
      <c r="J6968" s="224"/>
      <c r="K6968" s="224"/>
      <c r="L6968" s="224"/>
      <c r="M6968" s="224"/>
      <c r="X6968" s="3" t="s">
        <v>6979</v>
      </c>
      <c r="Y6968" s="4">
        <v>24785</v>
      </c>
      <c r="AD6968" s="224"/>
      <c r="AE6968" s="133"/>
    </row>
    <row r="6969" spans="1:31" x14ac:dyDescent="0.25">
      <c r="A6969" s="28" t="s">
        <v>17400</v>
      </c>
      <c r="B6969" s="1"/>
      <c r="F6969" s="224"/>
      <c r="G6969" s="224"/>
      <c r="H6969" s="224"/>
      <c r="I6969" s="224"/>
      <c r="J6969" s="224"/>
      <c r="K6969" s="224"/>
      <c r="L6969" s="224"/>
      <c r="M6969" s="224"/>
      <c r="X6969" s="3" t="s">
        <v>6980</v>
      </c>
      <c r="Y6969" s="4">
        <v>24788</v>
      </c>
      <c r="AD6969" s="224"/>
      <c r="AE6969" s="133"/>
    </row>
    <row r="6970" spans="1:31" x14ac:dyDescent="0.25">
      <c r="A6970" s="28" t="s">
        <v>17401</v>
      </c>
      <c r="B6970" s="1"/>
      <c r="F6970" s="224"/>
      <c r="G6970" s="224"/>
      <c r="H6970" s="224"/>
      <c r="I6970" s="224"/>
      <c r="J6970" s="224"/>
      <c r="K6970" s="224"/>
      <c r="L6970" s="224"/>
      <c r="M6970" s="224"/>
      <c r="X6970" s="3" t="s">
        <v>6981</v>
      </c>
      <c r="Y6970" s="4">
        <v>24788</v>
      </c>
      <c r="AD6970" s="224"/>
      <c r="AE6970" s="133"/>
    </row>
    <row r="6971" spans="1:31" x14ac:dyDescent="0.25">
      <c r="A6971" s="28" t="s">
        <v>17402</v>
      </c>
      <c r="B6971" s="1"/>
      <c r="F6971" s="224"/>
      <c r="G6971" s="224"/>
      <c r="H6971" s="224"/>
      <c r="I6971" s="224"/>
      <c r="J6971" s="224"/>
      <c r="K6971" s="224"/>
      <c r="L6971" s="224"/>
      <c r="M6971" s="224"/>
      <c r="X6971" s="3" t="s">
        <v>6982</v>
      </c>
      <c r="Y6971" s="4">
        <v>24790</v>
      </c>
      <c r="AD6971" s="224"/>
      <c r="AE6971" s="133"/>
    </row>
    <row r="6972" spans="1:31" x14ac:dyDescent="0.25">
      <c r="A6972" s="28" t="s">
        <v>17403</v>
      </c>
      <c r="B6972" s="1"/>
      <c r="F6972" s="224"/>
      <c r="G6972" s="224"/>
      <c r="H6972" s="224"/>
      <c r="I6972" s="224"/>
      <c r="J6972" s="224"/>
      <c r="K6972" s="224"/>
      <c r="L6972" s="224"/>
      <c r="M6972" s="224"/>
      <c r="X6972" s="3" t="s">
        <v>6983</v>
      </c>
      <c r="Y6972" s="4">
        <v>24789</v>
      </c>
      <c r="AD6972" s="224"/>
      <c r="AE6972" s="133"/>
    </row>
    <row r="6973" spans="1:31" x14ac:dyDescent="0.25">
      <c r="A6973" s="28" t="s">
        <v>17404</v>
      </c>
      <c r="B6973" s="1"/>
      <c r="F6973" s="224"/>
      <c r="G6973" s="224"/>
      <c r="H6973" s="224"/>
      <c r="I6973" s="224"/>
      <c r="J6973" s="224"/>
      <c r="K6973" s="224"/>
      <c r="L6973" s="224"/>
      <c r="M6973" s="224"/>
      <c r="X6973" s="3" t="s">
        <v>6984</v>
      </c>
      <c r="Y6973" s="4">
        <v>24789</v>
      </c>
      <c r="AD6973" s="224"/>
      <c r="AE6973" s="133"/>
    </row>
    <row r="6974" spans="1:31" x14ac:dyDescent="0.25">
      <c r="A6974" s="28" t="s">
        <v>17405</v>
      </c>
      <c r="B6974" s="1"/>
      <c r="F6974" s="224"/>
      <c r="G6974" s="224"/>
      <c r="H6974" s="224"/>
      <c r="I6974" s="224"/>
      <c r="J6974" s="224"/>
      <c r="K6974" s="224"/>
      <c r="L6974" s="224"/>
      <c r="M6974" s="224"/>
      <c r="X6974" s="3" t="s">
        <v>6985</v>
      </c>
      <c r="Y6974" s="4">
        <v>24787</v>
      </c>
      <c r="AD6974" s="224"/>
      <c r="AE6974" s="133"/>
    </row>
    <row r="6975" spans="1:31" x14ac:dyDescent="0.25">
      <c r="A6975" s="28" t="s">
        <v>17406</v>
      </c>
      <c r="B6975" s="1"/>
      <c r="F6975" s="224"/>
      <c r="G6975" s="224"/>
      <c r="H6975" s="224"/>
      <c r="I6975" s="224"/>
      <c r="J6975" s="224"/>
      <c r="K6975" s="224"/>
      <c r="L6975" s="224"/>
      <c r="M6975" s="224"/>
      <c r="X6975" s="3" t="s">
        <v>6986</v>
      </c>
      <c r="Y6975" s="4">
        <v>24787</v>
      </c>
      <c r="AD6975" s="224"/>
      <c r="AE6975" s="133"/>
    </row>
    <row r="6976" spans="1:31" x14ac:dyDescent="0.25">
      <c r="A6976" s="28" t="s">
        <v>17407</v>
      </c>
      <c r="B6976" s="1"/>
      <c r="F6976" s="224"/>
      <c r="G6976" s="224"/>
      <c r="H6976" s="224"/>
      <c r="I6976" s="224"/>
      <c r="J6976" s="224"/>
      <c r="K6976" s="224"/>
      <c r="L6976" s="224"/>
      <c r="M6976" s="224"/>
      <c r="X6976" s="3" t="s">
        <v>6987</v>
      </c>
      <c r="Y6976" s="4">
        <v>24789</v>
      </c>
      <c r="AD6976" s="224"/>
      <c r="AE6976" s="133"/>
    </row>
    <row r="6977" spans="1:31" x14ac:dyDescent="0.25">
      <c r="A6977" s="28" t="s">
        <v>17408</v>
      </c>
      <c r="B6977" s="1"/>
      <c r="F6977" s="224"/>
      <c r="G6977" s="224"/>
      <c r="H6977" s="224"/>
      <c r="I6977" s="224"/>
      <c r="J6977" s="224"/>
      <c r="K6977" s="224"/>
      <c r="L6977" s="224"/>
      <c r="M6977" s="224"/>
      <c r="X6977" s="3" t="s">
        <v>6988</v>
      </c>
      <c r="Y6977" s="4">
        <v>24792</v>
      </c>
      <c r="AD6977" s="224"/>
      <c r="AE6977" s="133"/>
    </row>
    <row r="6978" spans="1:31" x14ac:dyDescent="0.25">
      <c r="A6978" s="28" t="s">
        <v>17409</v>
      </c>
      <c r="B6978" s="1"/>
      <c r="F6978" s="224"/>
      <c r="G6978" s="224"/>
      <c r="H6978" s="224"/>
      <c r="I6978" s="224"/>
      <c r="J6978" s="224"/>
      <c r="K6978" s="224"/>
      <c r="L6978" s="224"/>
      <c r="M6978" s="224"/>
      <c r="X6978" s="3" t="s">
        <v>6989</v>
      </c>
      <c r="Y6978" s="4">
        <v>24790</v>
      </c>
      <c r="AD6978" s="224"/>
      <c r="AE6978" s="133"/>
    </row>
    <row r="6979" spans="1:31" x14ac:dyDescent="0.25">
      <c r="A6979" s="28" t="s">
        <v>17410</v>
      </c>
      <c r="B6979" s="1"/>
      <c r="F6979" s="224"/>
      <c r="G6979" s="224"/>
      <c r="H6979" s="224"/>
      <c r="I6979" s="224"/>
      <c r="J6979" s="224"/>
      <c r="K6979" s="224"/>
      <c r="L6979" s="224"/>
      <c r="M6979" s="224"/>
      <c r="X6979" s="3" t="s">
        <v>6990</v>
      </c>
      <c r="Y6979" s="4">
        <v>24791</v>
      </c>
      <c r="AD6979" s="224"/>
      <c r="AE6979" s="133"/>
    </row>
    <row r="6980" spans="1:31" x14ac:dyDescent="0.25">
      <c r="A6980" s="28" t="s">
        <v>17411</v>
      </c>
      <c r="B6980" s="1"/>
      <c r="F6980" s="224"/>
      <c r="G6980" s="224"/>
      <c r="H6980" s="224"/>
      <c r="I6980" s="224"/>
      <c r="J6980" s="224"/>
      <c r="K6980" s="224"/>
      <c r="L6980" s="224"/>
      <c r="M6980" s="224"/>
      <c r="X6980" s="3" t="s">
        <v>6991</v>
      </c>
      <c r="Y6980" s="4">
        <v>24791</v>
      </c>
      <c r="AD6980" s="224"/>
      <c r="AE6980" s="133"/>
    </row>
    <row r="6981" spans="1:31" x14ac:dyDescent="0.25">
      <c r="A6981" s="28" t="s">
        <v>17412</v>
      </c>
      <c r="B6981" s="1"/>
      <c r="F6981" s="224"/>
      <c r="G6981" s="224"/>
      <c r="H6981" s="224"/>
      <c r="I6981" s="224"/>
      <c r="J6981" s="224"/>
      <c r="K6981" s="224"/>
      <c r="L6981" s="224"/>
      <c r="M6981" s="224"/>
      <c r="X6981" s="3" t="s">
        <v>6992</v>
      </c>
      <c r="Y6981" s="4">
        <v>24791</v>
      </c>
      <c r="AD6981" s="224"/>
      <c r="AE6981" s="133"/>
    </row>
    <row r="6982" spans="1:31" x14ac:dyDescent="0.25">
      <c r="A6982" s="28" t="s">
        <v>17413</v>
      </c>
      <c r="B6982" s="1"/>
      <c r="F6982" s="224"/>
      <c r="G6982" s="224"/>
      <c r="H6982" s="224"/>
      <c r="I6982" s="224"/>
      <c r="J6982" s="224"/>
      <c r="K6982" s="224"/>
      <c r="L6982" s="224"/>
      <c r="M6982" s="224"/>
      <c r="X6982" s="3" t="s">
        <v>6993</v>
      </c>
      <c r="Y6982" s="4">
        <v>24792</v>
      </c>
      <c r="AD6982" s="224"/>
      <c r="AE6982" s="133"/>
    </row>
    <row r="6983" spans="1:31" x14ac:dyDescent="0.25">
      <c r="A6983" s="28" t="s">
        <v>17414</v>
      </c>
      <c r="B6983" s="1"/>
      <c r="F6983" s="224"/>
      <c r="G6983" s="224"/>
      <c r="H6983" s="224"/>
      <c r="I6983" s="224"/>
      <c r="J6983" s="224"/>
      <c r="K6983" s="224"/>
      <c r="L6983" s="224"/>
      <c r="M6983" s="224"/>
      <c r="X6983" s="3" t="s">
        <v>6994</v>
      </c>
      <c r="Y6983" s="4">
        <v>24790</v>
      </c>
      <c r="AD6983" s="224"/>
      <c r="AE6983" s="133"/>
    </row>
    <row r="6984" spans="1:31" x14ac:dyDescent="0.25">
      <c r="A6984" s="28" t="s">
        <v>17415</v>
      </c>
      <c r="B6984" s="1"/>
      <c r="F6984" s="224"/>
      <c r="G6984" s="224"/>
      <c r="H6984" s="224"/>
      <c r="I6984" s="224"/>
      <c r="J6984" s="224"/>
      <c r="K6984" s="224"/>
      <c r="L6984" s="224"/>
      <c r="M6984" s="224"/>
      <c r="X6984" s="3" t="s">
        <v>6995</v>
      </c>
      <c r="Y6984" s="4">
        <v>24794</v>
      </c>
      <c r="AD6984" s="224"/>
      <c r="AE6984" s="133"/>
    </row>
    <row r="6985" spans="1:31" x14ac:dyDescent="0.25">
      <c r="A6985" s="28" t="s">
        <v>17416</v>
      </c>
      <c r="B6985" s="1"/>
      <c r="F6985" s="224"/>
      <c r="G6985" s="224"/>
      <c r="H6985" s="224"/>
      <c r="I6985" s="224"/>
      <c r="J6985" s="224"/>
      <c r="K6985" s="224"/>
      <c r="L6985" s="224"/>
      <c r="M6985" s="224"/>
      <c r="X6985" s="3" t="s">
        <v>6996</v>
      </c>
      <c r="Y6985" s="4">
        <v>24793</v>
      </c>
      <c r="AD6985" s="224"/>
      <c r="AE6985" s="133"/>
    </row>
    <row r="6986" spans="1:31" x14ac:dyDescent="0.25">
      <c r="A6986" s="28" t="s">
        <v>17417</v>
      </c>
      <c r="B6986" s="1"/>
      <c r="F6986" s="224"/>
      <c r="G6986" s="224"/>
      <c r="H6986" s="224"/>
      <c r="I6986" s="224"/>
      <c r="J6986" s="224"/>
      <c r="K6986" s="224"/>
      <c r="L6986" s="224"/>
      <c r="M6986" s="224"/>
      <c r="X6986" s="3" t="s">
        <v>6997</v>
      </c>
      <c r="Y6986" s="4">
        <v>24791</v>
      </c>
      <c r="AD6986" s="224"/>
      <c r="AE6986" s="133"/>
    </row>
    <row r="6987" spans="1:31" x14ac:dyDescent="0.25">
      <c r="A6987" s="28" t="s">
        <v>17418</v>
      </c>
      <c r="B6987" s="1"/>
      <c r="F6987" s="224"/>
      <c r="G6987" s="224"/>
      <c r="H6987" s="224"/>
      <c r="I6987" s="224"/>
      <c r="J6987" s="224"/>
      <c r="K6987" s="224"/>
      <c r="L6987" s="224"/>
      <c r="M6987" s="224"/>
      <c r="X6987" s="3" t="s">
        <v>6998</v>
      </c>
      <c r="Y6987" s="4">
        <v>24791</v>
      </c>
      <c r="AD6987" s="224"/>
      <c r="AE6987" s="133"/>
    </row>
    <row r="6988" spans="1:31" x14ac:dyDescent="0.25">
      <c r="A6988" s="28" t="s">
        <v>17419</v>
      </c>
      <c r="B6988" s="1"/>
      <c r="F6988" s="224"/>
      <c r="G6988" s="224"/>
      <c r="H6988" s="224"/>
      <c r="I6988" s="224"/>
      <c r="J6988" s="224"/>
      <c r="K6988" s="224"/>
      <c r="L6988" s="224"/>
      <c r="M6988" s="224"/>
      <c r="X6988" s="3" t="s">
        <v>6999</v>
      </c>
      <c r="Y6988" s="4">
        <v>24794</v>
      </c>
      <c r="AD6988" s="224"/>
      <c r="AE6988" s="133"/>
    </row>
    <row r="6989" spans="1:31" x14ac:dyDescent="0.25">
      <c r="A6989" s="28" t="s">
        <v>17420</v>
      </c>
      <c r="B6989" s="1"/>
      <c r="F6989" s="224"/>
      <c r="G6989" s="224"/>
      <c r="H6989" s="224"/>
      <c r="I6989" s="224"/>
      <c r="J6989" s="224"/>
      <c r="K6989" s="224"/>
      <c r="L6989" s="224"/>
      <c r="M6989" s="224"/>
      <c r="X6989" s="3" t="s">
        <v>7000</v>
      </c>
      <c r="Y6989" s="4">
        <v>24794</v>
      </c>
      <c r="AD6989" s="224"/>
      <c r="AE6989" s="133"/>
    </row>
    <row r="6990" spans="1:31" x14ac:dyDescent="0.25">
      <c r="A6990" s="28" t="s">
        <v>17421</v>
      </c>
      <c r="B6990" s="1"/>
      <c r="F6990" s="224"/>
      <c r="G6990" s="224"/>
      <c r="H6990" s="224"/>
      <c r="I6990" s="224"/>
      <c r="J6990" s="224"/>
      <c r="K6990" s="224"/>
      <c r="L6990" s="224"/>
      <c r="M6990" s="224"/>
      <c r="X6990" s="3" t="s">
        <v>7001</v>
      </c>
      <c r="Y6990" s="4">
        <v>24793</v>
      </c>
      <c r="AD6990" s="224"/>
      <c r="AE6990" s="133"/>
    </row>
    <row r="6991" spans="1:31" x14ac:dyDescent="0.25">
      <c r="A6991" s="28" t="s">
        <v>17422</v>
      </c>
      <c r="B6991" s="1"/>
      <c r="F6991" s="224"/>
      <c r="G6991" s="224"/>
      <c r="H6991" s="224"/>
      <c r="I6991" s="224"/>
      <c r="J6991" s="224"/>
      <c r="K6991" s="224"/>
      <c r="L6991" s="224"/>
      <c r="M6991" s="224"/>
      <c r="X6991" s="3" t="s">
        <v>7002</v>
      </c>
      <c r="Y6991" s="4">
        <v>24790</v>
      </c>
      <c r="AD6991" s="224"/>
      <c r="AE6991" s="133"/>
    </row>
    <row r="6992" spans="1:31" x14ac:dyDescent="0.25">
      <c r="A6992" s="28" t="s">
        <v>17423</v>
      </c>
      <c r="B6992" s="1"/>
      <c r="F6992" s="224"/>
      <c r="G6992" s="224"/>
      <c r="H6992" s="224"/>
      <c r="I6992" s="224"/>
      <c r="J6992" s="224"/>
      <c r="K6992" s="224"/>
      <c r="L6992" s="224"/>
      <c r="M6992" s="224"/>
      <c r="X6992" s="3" t="s">
        <v>7003</v>
      </c>
      <c r="Y6992" s="4">
        <v>24795</v>
      </c>
      <c r="AD6992" s="224"/>
      <c r="AE6992" s="133"/>
    </row>
    <row r="6993" spans="1:31" x14ac:dyDescent="0.25">
      <c r="A6993" s="28" t="s">
        <v>17424</v>
      </c>
      <c r="B6993" s="1"/>
      <c r="F6993" s="224"/>
      <c r="G6993" s="224"/>
      <c r="H6993" s="224"/>
      <c r="I6993" s="224"/>
      <c r="J6993" s="224"/>
      <c r="K6993" s="224"/>
      <c r="L6993" s="224"/>
      <c r="M6993" s="224"/>
      <c r="X6993" s="3" t="s">
        <v>7004</v>
      </c>
      <c r="Y6993" s="4">
        <v>24793</v>
      </c>
      <c r="AD6993" s="224"/>
      <c r="AE6993" s="133"/>
    </row>
    <row r="6994" spans="1:31" x14ac:dyDescent="0.25">
      <c r="A6994" s="28" t="s">
        <v>17425</v>
      </c>
      <c r="B6994" s="1"/>
      <c r="F6994" s="224"/>
      <c r="G6994" s="224"/>
      <c r="H6994" s="224"/>
      <c r="I6994" s="224"/>
      <c r="J6994" s="224"/>
      <c r="K6994" s="224"/>
      <c r="L6994" s="224"/>
      <c r="M6994" s="224"/>
      <c r="X6994" s="3" t="s">
        <v>7005</v>
      </c>
      <c r="Y6994" s="4">
        <v>24793</v>
      </c>
      <c r="AD6994" s="224"/>
      <c r="AE6994" s="133"/>
    </row>
    <row r="6995" spans="1:31" x14ac:dyDescent="0.25">
      <c r="A6995" s="28" t="s">
        <v>17426</v>
      </c>
      <c r="B6995" s="1"/>
      <c r="F6995" s="224"/>
      <c r="G6995" s="224"/>
      <c r="H6995" s="224"/>
      <c r="I6995" s="224"/>
      <c r="J6995" s="224"/>
      <c r="K6995" s="224"/>
      <c r="L6995" s="224"/>
      <c r="M6995" s="224"/>
      <c r="X6995" s="3" t="s">
        <v>7006</v>
      </c>
      <c r="Y6995" s="4">
        <v>24796</v>
      </c>
      <c r="AD6995" s="224"/>
      <c r="AE6995" s="133"/>
    </row>
    <row r="6996" spans="1:31" x14ac:dyDescent="0.25">
      <c r="A6996" s="28" t="s">
        <v>17427</v>
      </c>
      <c r="B6996" s="1"/>
      <c r="F6996" s="224"/>
      <c r="G6996" s="224"/>
      <c r="H6996" s="224"/>
      <c r="I6996" s="224"/>
      <c r="J6996" s="224"/>
      <c r="K6996" s="224"/>
      <c r="L6996" s="224"/>
      <c r="M6996" s="224"/>
      <c r="X6996" s="3" t="s">
        <v>7007</v>
      </c>
      <c r="Y6996" s="4">
        <v>24796</v>
      </c>
      <c r="AD6996" s="224"/>
      <c r="AE6996" s="133"/>
    </row>
    <row r="6997" spans="1:31" x14ac:dyDescent="0.25">
      <c r="A6997" s="28" t="s">
        <v>17428</v>
      </c>
      <c r="B6997" s="1"/>
      <c r="F6997" s="224"/>
      <c r="G6997" s="224"/>
      <c r="H6997" s="224"/>
      <c r="I6997" s="224"/>
      <c r="J6997" s="224"/>
      <c r="K6997" s="224"/>
      <c r="L6997" s="224"/>
      <c r="M6997" s="224"/>
      <c r="X6997" s="3" t="s">
        <v>7008</v>
      </c>
      <c r="Y6997" s="4">
        <v>24795</v>
      </c>
      <c r="AD6997" s="224"/>
      <c r="AE6997" s="133"/>
    </row>
    <row r="6998" spans="1:31" x14ac:dyDescent="0.25">
      <c r="A6998" s="28" t="s">
        <v>17429</v>
      </c>
      <c r="B6998" s="1"/>
      <c r="F6998" s="224"/>
      <c r="G6998" s="224"/>
      <c r="H6998" s="224"/>
      <c r="I6998" s="224"/>
      <c r="J6998" s="224"/>
      <c r="K6998" s="224"/>
      <c r="L6998" s="224"/>
      <c r="M6998" s="224"/>
      <c r="X6998" s="3" t="s">
        <v>7009</v>
      </c>
      <c r="Y6998" s="4">
        <v>24802</v>
      </c>
      <c r="AD6998" s="224"/>
      <c r="AE6998" s="133"/>
    </row>
    <row r="6999" spans="1:31" x14ac:dyDescent="0.25">
      <c r="A6999" s="28" t="s">
        <v>17430</v>
      </c>
      <c r="B6999" s="1"/>
      <c r="F6999" s="224"/>
      <c r="G6999" s="224"/>
      <c r="H6999" s="224"/>
      <c r="I6999" s="224"/>
      <c r="J6999" s="224"/>
      <c r="K6999" s="224"/>
      <c r="L6999" s="224"/>
      <c r="M6999" s="224"/>
      <c r="X6999" s="3" t="s">
        <v>7010</v>
      </c>
      <c r="Y6999" s="4">
        <v>24800</v>
      </c>
      <c r="AD6999" s="224"/>
      <c r="AE6999" s="133"/>
    </row>
    <row r="7000" spans="1:31" x14ac:dyDescent="0.25">
      <c r="A7000" s="28" t="s">
        <v>17431</v>
      </c>
      <c r="B7000" s="1"/>
      <c r="F7000" s="224"/>
      <c r="G7000" s="224"/>
      <c r="H7000" s="224"/>
      <c r="I7000" s="224"/>
      <c r="J7000" s="224"/>
      <c r="K7000" s="224"/>
      <c r="L7000" s="224"/>
      <c r="M7000" s="224"/>
      <c r="X7000" s="3" t="s">
        <v>7011</v>
      </c>
      <c r="Y7000" s="4">
        <v>24807</v>
      </c>
      <c r="AD7000" s="224"/>
      <c r="AE7000" s="133"/>
    </row>
    <row r="7001" spans="1:31" x14ac:dyDescent="0.25">
      <c r="A7001" s="28" t="s">
        <v>17432</v>
      </c>
      <c r="B7001" s="1"/>
      <c r="F7001" s="224"/>
      <c r="G7001" s="224"/>
      <c r="H7001" s="224"/>
      <c r="I7001" s="224"/>
      <c r="J7001" s="224"/>
      <c r="K7001" s="224"/>
      <c r="L7001" s="224"/>
      <c r="M7001" s="224"/>
      <c r="X7001" s="3" t="s">
        <v>7012</v>
      </c>
      <c r="Y7001" s="4">
        <v>24807</v>
      </c>
      <c r="AD7001" s="224"/>
      <c r="AE7001" s="133"/>
    </row>
    <row r="7002" spans="1:31" x14ac:dyDescent="0.25">
      <c r="A7002" s="28" t="s">
        <v>17433</v>
      </c>
      <c r="B7002" s="1"/>
      <c r="F7002" s="224"/>
      <c r="G7002" s="224"/>
      <c r="H7002" s="224"/>
      <c r="I7002" s="224"/>
      <c r="J7002" s="224"/>
      <c r="K7002" s="224"/>
      <c r="L7002" s="224"/>
      <c r="M7002" s="224"/>
      <c r="X7002" s="3" t="s">
        <v>7013</v>
      </c>
      <c r="Y7002" s="4">
        <v>24812</v>
      </c>
      <c r="AD7002" s="224"/>
      <c r="AE7002" s="133"/>
    </row>
    <row r="7003" spans="1:31" x14ac:dyDescent="0.25">
      <c r="A7003" s="28" t="s">
        <v>17434</v>
      </c>
      <c r="B7003" s="1"/>
      <c r="F7003" s="224"/>
      <c r="G7003" s="224"/>
      <c r="H7003" s="224"/>
      <c r="I7003" s="224"/>
      <c r="J7003" s="224"/>
      <c r="K7003" s="224"/>
      <c r="L7003" s="224"/>
      <c r="M7003" s="224"/>
      <c r="X7003" s="3" t="s">
        <v>7014</v>
      </c>
      <c r="Y7003" s="4">
        <v>24812</v>
      </c>
      <c r="AD7003" s="224"/>
      <c r="AE7003" s="133"/>
    </row>
    <row r="7004" spans="1:31" x14ac:dyDescent="0.25">
      <c r="A7004" s="28" t="s">
        <v>17435</v>
      </c>
      <c r="B7004" s="1"/>
      <c r="F7004" s="224"/>
      <c r="G7004" s="224"/>
      <c r="H7004" s="224"/>
      <c r="I7004" s="224"/>
      <c r="J7004" s="224"/>
      <c r="K7004" s="224"/>
      <c r="L7004" s="224"/>
      <c r="M7004" s="224"/>
      <c r="X7004" s="3" t="s">
        <v>7015</v>
      </c>
      <c r="Y7004" s="4">
        <v>24812</v>
      </c>
      <c r="AD7004" s="224"/>
      <c r="AE7004" s="133"/>
    </row>
    <row r="7005" spans="1:31" x14ac:dyDescent="0.25">
      <c r="A7005" s="28" t="s">
        <v>17436</v>
      </c>
      <c r="B7005" s="1"/>
      <c r="F7005" s="224"/>
      <c r="G7005" s="224"/>
      <c r="H7005" s="224"/>
      <c r="I7005" s="224"/>
      <c r="J7005" s="224"/>
      <c r="K7005" s="224"/>
      <c r="L7005" s="224"/>
      <c r="M7005" s="224"/>
      <c r="X7005" s="3" t="s">
        <v>7016</v>
      </c>
      <c r="Y7005" s="4">
        <v>24820</v>
      </c>
      <c r="AD7005" s="224"/>
      <c r="AE7005" s="133"/>
    </row>
    <row r="7006" spans="1:31" x14ac:dyDescent="0.25">
      <c r="A7006" s="28" t="s">
        <v>17437</v>
      </c>
      <c r="B7006" s="1"/>
      <c r="F7006" s="224"/>
      <c r="G7006" s="224"/>
      <c r="H7006" s="224"/>
      <c r="I7006" s="224"/>
      <c r="J7006" s="224"/>
      <c r="K7006" s="224"/>
      <c r="L7006" s="224"/>
      <c r="M7006" s="224"/>
      <c r="X7006" s="3" t="s">
        <v>7017</v>
      </c>
      <c r="Y7006" s="4">
        <v>24835</v>
      </c>
      <c r="AD7006" s="224"/>
      <c r="AE7006" s="133"/>
    </row>
    <row r="7007" spans="1:31" x14ac:dyDescent="0.25">
      <c r="A7007" s="28" t="s">
        <v>17438</v>
      </c>
      <c r="B7007" s="1"/>
      <c r="F7007" s="224"/>
      <c r="G7007" s="224"/>
      <c r="H7007" s="224"/>
      <c r="I7007" s="224"/>
      <c r="J7007" s="224"/>
      <c r="K7007" s="224"/>
      <c r="L7007" s="224"/>
      <c r="M7007" s="224"/>
      <c r="X7007" s="3" t="s">
        <v>7018</v>
      </c>
      <c r="Y7007" s="4">
        <v>24830</v>
      </c>
      <c r="AD7007" s="224"/>
      <c r="AE7007" s="133"/>
    </row>
    <row r="7008" spans="1:31" x14ac:dyDescent="0.25">
      <c r="A7008" s="28" t="s">
        <v>17439</v>
      </c>
      <c r="B7008" s="1"/>
      <c r="F7008" s="224"/>
      <c r="G7008" s="224"/>
      <c r="H7008" s="224"/>
      <c r="I7008" s="224"/>
      <c r="J7008" s="224"/>
      <c r="K7008" s="224"/>
      <c r="L7008" s="224"/>
      <c r="M7008" s="224"/>
      <c r="X7008" s="3" t="s">
        <v>7019</v>
      </c>
      <c r="Y7008" s="4">
        <v>24830</v>
      </c>
      <c r="AD7008" s="224"/>
      <c r="AE7008" s="133"/>
    </row>
    <row r="7009" spans="1:31" x14ac:dyDescent="0.25">
      <c r="A7009" s="28" t="s">
        <v>17440</v>
      </c>
      <c r="B7009" s="1"/>
      <c r="F7009" s="224"/>
      <c r="G7009" s="224"/>
      <c r="H7009" s="224"/>
      <c r="I7009" s="224"/>
      <c r="J7009" s="224"/>
      <c r="K7009" s="224"/>
      <c r="L7009" s="224"/>
      <c r="M7009" s="224"/>
      <c r="X7009" s="3" t="s">
        <v>7020</v>
      </c>
      <c r="Y7009" s="4">
        <v>24846</v>
      </c>
      <c r="AD7009" s="224"/>
      <c r="AE7009" s="133"/>
    </row>
    <row r="7010" spans="1:31" x14ac:dyDescent="0.25">
      <c r="A7010" s="28" t="s">
        <v>17441</v>
      </c>
      <c r="B7010" s="1"/>
      <c r="F7010" s="224"/>
      <c r="G7010" s="224"/>
      <c r="H7010" s="224"/>
      <c r="I7010" s="224"/>
      <c r="J7010" s="224"/>
      <c r="K7010" s="224"/>
      <c r="L7010" s="224"/>
      <c r="M7010" s="224"/>
      <c r="X7010" s="3" t="s">
        <v>7021</v>
      </c>
      <c r="Y7010" s="4">
        <v>24846</v>
      </c>
      <c r="AD7010" s="224"/>
      <c r="AE7010" s="133"/>
    </row>
    <row r="7011" spans="1:31" x14ac:dyDescent="0.25">
      <c r="A7011" s="28" t="s">
        <v>17442</v>
      </c>
      <c r="B7011" s="1"/>
      <c r="F7011" s="224"/>
      <c r="G7011" s="224"/>
      <c r="H7011" s="224"/>
      <c r="I7011" s="224"/>
      <c r="J7011" s="224"/>
      <c r="K7011" s="224"/>
      <c r="L7011" s="224"/>
      <c r="M7011" s="224"/>
      <c r="X7011" s="3" t="s">
        <v>7022</v>
      </c>
      <c r="Y7011" s="4">
        <v>24850</v>
      </c>
      <c r="AD7011" s="224"/>
      <c r="AE7011" s="133"/>
    </row>
    <row r="7012" spans="1:31" x14ac:dyDescent="0.25">
      <c r="A7012" s="28" t="s">
        <v>17443</v>
      </c>
      <c r="B7012" s="1"/>
      <c r="F7012" s="224"/>
      <c r="G7012" s="224"/>
      <c r="H7012" s="224"/>
      <c r="I7012" s="224"/>
      <c r="J7012" s="224"/>
      <c r="K7012" s="224"/>
      <c r="L7012" s="224"/>
      <c r="M7012" s="224"/>
      <c r="X7012" s="3" t="s">
        <v>7023</v>
      </c>
      <c r="Y7012" s="4">
        <v>24753</v>
      </c>
      <c r="AD7012" s="224"/>
      <c r="AE7012" s="133"/>
    </row>
    <row r="7013" spans="1:31" x14ac:dyDescent="0.25">
      <c r="A7013" s="28" t="s">
        <v>17444</v>
      </c>
      <c r="B7013" s="1"/>
      <c r="F7013" s="224"/>
      <c r="G7013" s="224"/>
      <c r="H7013" s="224"/>
      <c r="I7013" s="224"/>
      <c r="J7013" s="224"/>
      <c r="K7013" s="224"/>
      <c r="L7013" s="224"/>
      <c r="M7013" s="224"/>
      <c r="X7013" s="3" t="s">
        <v>7024</v>
      </c>
      <c r="Y7013" s="4">
        <v>24744</v>
      </c>
      <c r="AD7013" s="224"/>
      <c r="AE7013" s="133"/>
    </row>
    <row r="7014" spans="1:31" x14ac:dyDescent="0.25">
      <c r="A7014" s="28" t="s">
        <v>17445</v>
      </c>
      <c r="B7014" s="1"/>
      <c r="F7014" s="224"/>
      <c r="G7014" s="224"/>
      <c r="H7014" s="224"/>
      <c r="I7014" s="224"/>
      <c r="J7014" s="224"/>
      <c r="K7014" s="224"/>
      <c r="L7014" s="224"/>
      <c r="M7014" s="224"/>
      <c r="X7014" s="3" t="s">
        <v>7025</v>
      </c>
      <c r="Y7014" s="4">
        <v>24740</v>
      </c>
      <c r="AD7014" s="224"/>
      <c r="AE7014" s="133"/>
    </row>
    <row r="7015" spans="1:31" x14ac:dyDescent="0.25">
      <c r="A7015" s="28" t="s">
        <v>17446</v>
      </c>
      <c r="B7015" s="1"/>
      <c r="F7015" s="224"/>
      <c r="G7015" s="224"/>
      <c r="H7015" s="224"/>
      <c r="I7015" s="224"/>
      <c r="J7015" s="224"/>
      <c r="K7015" s="224"/>
      <c r="L7015" s="224"/>
      <c r="M7015" s="224"/>
      <c r="X7015" s="3" t="s">
        <v>7026</v>
      </c>
      <c r="Y7015" s="4">
        <v>24740</v>
      </c>
      <c r="AD7015" s="224"/>
      <c r="AE7015" s="133"/>
    </row>
    <row r="7016" spans="1:31" x14ac:dyDescent="0.25">
      <c r="A7016" s="28" t="s">
        <v>17447</v>
      </c>
      <c r="B7016" s="1"/>
      <c r="F7016" s="224"/>
      <c r="G7016" s="224"/>
      <c r="H7016" s="224"/>
      <c r="I7016" s="224"/>
      <c r="J7016" s="224"/>
      <c r="K7016" s="224"/>
      <c r="L7016" s="224"/>
      <c r="M7016" s="224"/>
      <c r="X7016" s="3" t="s">
        <v>7027</v>
      </c>
      <c r="Y7016" s="4">
        <v>24770</v>
      </c>
      <c r="AD7016" s="224"/>
      <c r="AE7016" s="133"/>
    </row>
    <row r="7017" spans="1:31" x14ac:dyDescent="0.25">
      <c r="A7017" s="28" t="s">
        <v>17448</v>
      </c>
      <c r="B7017" s="1"/>
      <c r="F7017" s="224"/>
      <c r="G7017" s="224"/>
      <c r="H7017" s="224"/>
      <c r="I7017" s="224"/>
      <c r="J7017" s="224"/>
      <c r="K7017" s="224"/>
      <c r="L7017" s="224"/>
      <c r="M7017" s="224"/>
      <c r="X7017" s="3" t="s">
        <v>7028</v>
      </c>
      <c r="Y7017" s="4">
        <v>24770</v>
      </c>
      <c r="AD7017" s="224"/>
      <c r="AE7017" s="133"/>
    </row>
    <row r="7018" spans="1:31" x14ac:dyDescent="0.25">
      <c r="A7018" s="28" t="s">
        <v>17449</v>
      </c>
      <c r="B7018" s="1"/>
      <c r="F7018" s="224"/>
      <c r="G7018" s="224"/>
      <c r="H7018" s="224"/>
      <c r="I7018" s="224"/>
      <c r="J7018" s="224"/>
      <c r="K7018" s="224"/>
      <c r="L7018" s="224"/>
      <c r="M7018" s="224"/>
      <c r="X7018" s="3" t="s">
        <v>7029</v>
      </c>
      <c r="Y7018" s="4">
        <v>24725</v>
      </c>
      <c r="AD7018" s="224"/>
      <c r="AE7018" s="133"/>
    </row>
    <row r="7019" spans="1:31" x14ac:dyDescent="0.25">
      <c r="A7019" s="28" t="s">
        <v>17450</v>
      </c>
      <c r="B7019" s="1"/>
      <c r="F7019" s="224"/>
      <c r="G7019" s="224"/>
      <c r="H7019" s="224"/>
      <c r="I7019" s="224"/>
      <c r="J7019" s="224"/>
      <c r="K7019" s="224"/>
      <c r="L7019" s="224"/>
      <c r="M7019" s="224"/>
      <c r="X7019" s="3" t="s">
        <v>7030</v>
      </c>
      <c r="Y7019" s="4">
        <v>24786</v>
      </c>
      <c r="AD7019" s="224"/>
      <c r="AE7019" s="133"/>
    </row>
    <row r="7020" spans="1:31" x14ac:dyDescent="0.25">
      <c r="A7020" s="28" t="s">
        <v>17451</v>
      </c>
      <c r="B7020" s="1"/>
      <c r="F7020" s="224"/>
      <c r="G7020" s="224"/>
      <c r="H7020" s="224"/>
      <c r="I7020" s="224"/>
      <c r="J7020" s="224"/>
      <c r="K7020" s="224"/>
      <c r="L7020" s="224"/>
      <c r="M7020" s="224"/>
      <c r="X7020" s="3" t="s">
        <v>7031</v>
      </c>
      <c r="Y7020" s="4">
        <v>24765</v>
      </c>
      <c r="AD7020" s="224"/>
      <c r="AE7020" s="133"/>
    </row>
    <row r="7021" spans="1:31" x14ac:dyDescent="0.25">
      <c r="A7021" s="28" t="s">
        <v>17452</v>
      </c>
      <c r="B7021" s="1"/>
      <c r="F7021" s="224"/>
      <c r="G7021" s="224"/>
      <c r="H7021" s="224"/>
      <c r="I7021" s="224"/>
      <c r="J7021" s="224"/>
      <c r="K7021" s="224"/>
      <c r="L7021" s="224"/>
      <c r="M7021" s="224"/>
      <c r="X7021" s="3" t="s">
        <v>7032</v>
      </c>
      <c r="Y7021" s="4">
        <v>24730</v>
      </c>
      <c r="AD7021" s="224"/>
      <c r="AE7021" s="133"/>
    </row>
    <row r="7022" spans="1:31" x14ac:dyDescent="0.25">
      <c r="A7022" s="28" t="s">
        <v>17453</v>
      </c>
      <c r="B7022" s="1"/>
      <c r="F7022" s="224"/>
      <c r="G7022" s="224"/>
      <c r="H7022" s="224"/>
      <c r="I7022" s="224"/>
      <c r="J7022" s="224"/>
      <c r="K7022" s="224"/>
      <c r="L7022" s="224"/>
      <c r="M7022" s="224"/>
      <c r="X7022" s="3" t="s">
        <v>7033</v>
      </c>
      <c r="Y7022" s="4">
        <v>24730</v>
      </c>
      <c r="AD7022" s="224"/>
      <c r="AE7022" s="133"/>
    </row>
    <row r="7023" spans="1:31" x14ac:dyDescent="0.25">
      <c r="A7023" s="28" t="s">
        <v>17454</v>
      </c>
      <c r="B7023" s="1"/>
      <c r="F7023" s="224"/>
      <c r="G7023" s="224"/>
      <c r="H7023" s="224"/>
      <c r="I7023" s="224"/>
      <c r="J7023" s="224"/>
      <c r="K7023" s="224"/>
      <c r="L7023" s="224"/>
      <c r="M7023" s="224"/>
      <c r="X7023" s="3" t="s">
        <v>7034</v>
      </c>
      <c r="Y7023" s="4">
        <v>24729</v>
      </c>
      <c r="AD7023" s="224"/>
      <c r="AE7023" s="133"/>
    </row>
    <row r="7024" spans="1:31" x14ac:dyDescent="0.25">
      <c r="A7024" s="28" t="s">
        <v>17455</v>
      </c>
      <c r="B7024" s="1"/>
      <c r="F7024" s="224"/>
      <c r="G7024" s="224"/>
      <c r="H7024" s="224"/>
      <c r="I7024" s="224"/>
      <c r="J7024" s="224"/>
      <c r="K7024" s="224"/>
      <c r="L7024" s="224"/>
      <c r="M7024" s="224"/>
      <c r="X7024" s="3" t="s">
        <v>7035</v>
      </c>
      <c r="Y7024" s="4">
        <v>24729</v>
      </c>
      <c r="AD7024" s="224"/>
      <c r="AE7024" s="133"/>
    </row>
    <row r="7025" spans="1:31" x14ac:dyDescent="0.25">
      <c r="A7025" s="28" t="s">
        <v>17456</v>
      </c>
      <c r="B7025" s="1"/>
      <c r="F7025" s="224"/>
      <c r="G7025" s="224"/>
      <c r="H7025" s="224"/>
      <c r="I7025" s="224"/>
      <c r="J7025" s="224"/>
      <c r="K7025" s="224"/>
      <c r="L7025" s="224"/>
      <c r="M7025" s="224"/>
      <c r="X7025" s="3" t="s">
        <v>7036</v>
      </c>
      <c r="Y7025" s="4">
        <v>24732</v>
      </c>
      <c r="AD7025" s="224"/>
      <c r="AE7025" s="133"/>
    </row>
    <row r="7026" spans="1:31" x14ac:dyDescent="0.25">
      <c r="A7026" s="28" t="s">
        <v>17457</v>
      </c>
      <c r="B7026" s="1"/>
      <c r="F7026" s="224"/>
      <c r="G7026" s="224"/>
      <c r="H7026" s="224"/>
      <c r="I7026" s="224"/>
      <c r="J7026" s="224"/>
      <c r="K7026" s="224"/>
      <c r="L7026" s="224"/>
      <c r="M7026" s="224"/>
      <c r="X7026" s="3" t="s">
        <v>7037</v>
      </c>
      <c r="Y7026" s="4">
        <v>24768</v>
      </c>
      <c r="AD7026" s="224"/>
      <c r="AE7026" s="133"/>
    </row>
    <row r="7027" spans="1:31" x14ac:dyDescent="0.25">
      <c r="A7027" s="28" t="s">
        <v>17458</v>
      </c>
      <c r="B7027" s="1"/>
      <c r="F7027" s="224"/>
      <c r="G7027" s="224"/>
      <c r="H7027" s="224"/>
      <c r="I7027" s="224"/>
      <c r="J7027" s="224"/>
      <c r="K7027" s="224"/>
      <c r="L7027" s="224"/>
      <c r="M7027" s="224"/>
      <c r="X7027" s="3" t="s">
        <v>7038</v>
      </c>
      <c r="Y7027" s="4">
        <v>24797</v>
      </c>
      <c r="AD7027" s="224"/>
      <c r="AE7027" s="133"/>
    </row>
    <row r="7028" spans="1:31" x14ac:dyDescent="0.25">
      <c r="A7028" s="28" t="s">
        <v>17459</v>
      </c>
      <c r="B7028" s="1"/>
      <c r="F7028" s="224"/>
      <c r="G7028" s="224"/>
      <c r="H7028" s="224"/>
      <c r="I7028" s="224"/>
      <c r="J7028" s="224"/>
      <c r="K7028" s="224"/>
      <c r="L7028" s="224"/>
      <c r="M7028" s="224"/>
      <c r="X7028" s="3" t="s">
        <v>7039</v>
      </c>
      <c r="Y7028" s="4">
        <v>24791</v>
      </c>
      <c r="AD7028" s="224"/>
      <c r="AE7028" s="133"/>
    </row>
    <row r="7029" spans="1:31" x14ac:dyDescent="0.25">
      <c r="A7029" s="28" t="s">
        <v>17460</v>
      </c>
      <c r="B7029" s="1"/>
      <c r="F7029" s="224"/>
      <c r="G7029" s="224"/>
      <c r="H7029" s="224"/>
      <c r="I7029" s="224"/>
      <c r="J7029" s="224"/>
      <c r="K7029" s="224"/>
      <c r="L7029" s="224"/>
      <c r="M7029" s="224"/>
      <c r="X7029" s="3" t="s">
        <v>7040</v>
      </c>
      <c r="Y7029" s="4">
        <v>24791</v>
      </c>
      <c r="AD7029" s="224"/>
      <c r="AE7029" s="133"/>
    </row>
    <row r="7030" spans="1:31" x14ac:dyDescent="0.25">
      <c r="A7030" s="28" t="s">
        <v>17461</v>
      </c>
      <c r="B7030" s="1"/>
      <c r="F7030" s="224"/>
      <c r="G7030" s="224"/>
      <c r="H7030" s="224"/>
      <c r="I7030" s="224"/>
      <c r="J7030" s="224"/>
      <c r="K7030" s="224"/>
      <c r="L7030" s="224"/>
      <c r="M7030" s="224"/>
      <c r="X7030" s="3" t="s">
        <v>7041</v>
      </c>
      <c r="Y7030" s="4">
        <v>24795</v>
      </c>
      <c r="AD7030" s="224"/>
      <c r="AE7030" s="133"/>
    </row>
    <row r="7031" spans="1:31" x14ac:dyDescent="0.25">
      <c r="A7031" s="28" t="s">
        <v>17462</v>
      </c>
      <c r="B7031" s="1"/>
      <c r="F7031" s="224"/>
      <c r="G7031" s="224"/>
      <c r="H7031" s="224"/>
      <c r="I7031" s="224"/>
      <c r="J7031" s="224"/>
      <c r="K7031" s="224"/>
      <c r="L7031" s="224"/>
      <c r="M7031" s="224"/>
      <c r="X7031" s="3" t="s">
        <v>7042</v>
      </c>
      <c r="Y7031" s="4">
        <v>24795</v>
      </c>
      <c r="AD7031" s="224"/>
      <c r="AE7031" s="133"/>
    </row>
    <row r="7032" spans="1:31" x14ac:dyDescent="0.25">
      <c r="A7032" s="28" t="s">
        <v>17463</v>
      </c>
      <c r="B7032" s="1"/>
      <c r="F7032" s="224"/>
      <c r="G7032" s="224"/>
      <c r="H7032" s="224"/>
      <c r="I7032" s="224"/>
      <c r="J7032" s="224"/>
      <c r="K7032" s="224"/>
      <c r="L7032" s="224"/>
      <c r="M7032" s="224"/>
      <c r="X7032" s="3" t="s">
        <v>7043</v>
      </c>
      <c r="Y7032" s="4">
        <v>24812</v>
      </c>
      <c r="AD7032" s="224"/>
      <c r="AE7032" s="133"/>
    </row>
    <row r="7033" spans="1:31" x14ac:dyDescent="0.25">
      <c r="A7033" s="28" t="s">
        <v>17464</v>
      </c>
      <c r="B7033" s="1"/>
      <c r="F7033" s="224"/>
      <c r="G7033" s="224"/>
      <c r="H7033" s="224"/>
      <c r="I7033" s="224"/>
      <c r="J7033" s="224"/>
      <c r="K7033" s="224"/>
      <c r="L7033" s="224"/>
      <c r="M7033" s="224"/>
      <c r="X7033" s="3" t="s">
        <v>7044</v>
      </c>
      <c r="Y7033" s="4">
        <v>24807</v>
      </c>
      <c r="AD7033" s="224"/>
      <c r="AE7033" s="133"/>
    </row>
    <row r="7034" spans="1:31" x14ac:dyDescent="0.25">
      <c r="A7034" s="28" t="s">
        <v>17465</v>
      </c>
      <c r="B7034" s="1"/>
      <c r="F7034" s="224"/>
      <c r="G7034" s="224"/>
      <c r="H7034" s="224"/>
      <c r="I7034" s="224"/>
      <c r="J7034" s="224"/>
      <c r="K7034" s="224"/>
      <c r="L7034" s="224"/>
      <c r="M7034" s="224"/>
      <c r="X7034" s="3" t="s">
        <v>7045</v>
      </c>
      <c r="Y7034" s="4">
        <v>24835</v>
      </c>
      <c r="AD7034" s="224"/>
      <c r="AE7034" s="133"/>
    </row>
    <row r="7035" spans="1:31" x14ac:dyDescent="0.25">
      <c r="A7035" s="28" t="s">
        <v>17466</v>
      </c>
      <c r="B7035" s="1"/>
      <c r="F7035" s="224"/>
      <c r="G7035" s="224"/>
      <c r="H7035" s="224"/>
      <c r="I7035" s="224"/>
      <c r="J7035" s="224"/>
      <c r="K7035" s="224"/>
      <c r="L7035" s="224"/>
      <c r="M7035" s="224"/>
      <c r="X7035" s="3" t="s">
        <v>7046</v>
      </c>
      <c r="Y7035" s="4">
        <v>24831</v>
      </c>
      <c r="AD7035" s="224"/>
      <c r="AE7035" s="133"/>
    </row>
    <row r="7036" spans="1:31" x14ac:dyDescent="0.25">
      <c r="A7036" s="28" t="s">
        <v>17467</v>
      </c>
      <c r="B7036" s="1"/>
      <c r="F7036" s="224"/>
      <c r="G7036" s="224"/>
      <c r="H7036" s="224"/>
      <c r="I7036" s="224"/>
      <c r="J7036" s="224"/>
      <c r="K7036" s="224"/>
      <c r="L7036" s="224"/>
      <c r="M7036" s="224"/>
      <c r="X7036" s="3" t="s">
        <v>7047</v>
      </c>
      <c r="Y7036" s="4">
        <v>24831</v>
      </c>
      <c r="AD7036" s="224"/>
      <c r="AE7036" s="133"/>
    </row>
    <row r="7037" spans="1:31" x14ac:dyDescent="0.25">
      <c r="A7037" s="28" t="s">
        <v>17468</v>
      </c>
      <c r="B7037" s="1"/>
      <c r="F7037" s="224"/>
      <c r="G7037" s="224"/>
      <c r="H7037" s="224"/>
      <c r="I7037" s="224"/>
      <c r="J7037" s="224"/>
      <c r="K7037" s="224"/>
      <c r="L7037" s="224"/>
      <c r="M7037" s="224"/>
      <c r="X7037" s="3" t="s">
        <v>7048</v>
      </c>
      <c r="Y7037" s="4">
        <v>24898</v>
      </c>
      <c r="AD7037" s="224"/>
      <c r="AE7037" s="133"/>
    </row>
    <row r="7038" spans="1:31" x14ac:dyDescent="0.25">
      <c r="A7038" s="28" t="s">
        <v>17469</v>
      </c>
      <c r="B7038" s="1"/>
      <c r="F7038" s="224"/>
      <c r="G7038" s="224"/>
      <c r="H7038" s="224"/>
      <c r="I7038" s="224"/>
      <c r="J7038" s="224"/>
      <c r="K7038" s="224"/>
      <c r="L7038" s="224"/>
      <c r="M7038" s="224"/>
      <c r="X7038" s="3" t="s">
        <v>7049</v>
      </c>
      <c r="Y7038" s="4">
        <v>24898</v>
      </c>
      <c r="AD7038" s="224"/>
      <c r="AE7038" s="133"/>
    </row>
    <row r="7039" spans="1:31" x14ac:dyDescent="0.25">
      <c r="A7039" s="28" t="s">
        <v>17470</v>
      </c>
      <c r="B7039" s="1"/>
      <c r="F7039" s="224"/>
      <c r="G7039" s="224"/>
      <c r="H7039" s="224"/>
      <c r="I7039" s="224"/>
      <c r="J7039" s="224"/>
      <c r="K7039" s="224"/>
      <c r="L7039" s="224"/>
      <c r="M7039" s="224"/>
      <c r="X7039" s="3" t="s">
        <v>7050</v>
      </c>
      <c r="Y7039" s="4">
        <v>24890</v>
      </c>
      <c r="AD7039" s="224"/>
      <c r="AE7039" s="133"/>
    </row>
    <row r="7040" spans="1:31" x14ac:dyDescent="0.25">
      <c r="A7040" s="28" t="s">
        <v>17471</v>
      </c>
      <c r="B7040" s="1"/>
      <c r="F7040" s="224"/>
      <c r="G7040" s="224"/>
      <c r="H7040" s="224"/>
      <c r="I7040" s="224"/>
      <c r="J7040" s="224"/>
      <c r="K7040" s="224"/>
      <c r="L7040" s="224"/>
      <c r="M7040" s="224"/>
      <c r="X7040" s="3" t="s">
        <v>7051</v>
      </c>
      <c r="Y7040" s="4">
        <v>24894</v>
      </c>
      <c r="AD7040" s="224"/>
      <c r="AE7040" s="133"/>
    </row>
    <row r="7041" spans="1:31" x14ac:dyDescent="0.25">
      <c r="A7041" s="28" t="s">
        <v>17472</v>
      </c>
      <c r="B7041" s="1"/>
      <c r="F7041" s="224"/>
      <c r="G7041" s="224"/>
      <c r="H7041" s="224"/>
      <c r="I7041" s="224"/>
      <c r="J7041" s="224"/>
      <c r="K7041" s="224"/>
      <c r="L7041" s="224"/>
      <c r="M7041" s="224"/>
      <c r="X7041" s="3" t="s">
        <v>7052</v>
      </c>
      <c r="Y7041" s="4">
        <v>24887</v>
      </c>
      <c r="AD7041" s="224"/>
      <c r="AE7041" s="133"/>
    </row>
    <row r="7042" spans="1:31" x14ac:dyDescent="0.25">
      <c r="A7042" s="28" t="s">
        <v>17473</v>
      </c>
      <c r="B7042" s="1"/>
      <c r="F7042" s="224"/>
      <c r="G7042" s="224"/>
      <c r="H7042" s="224"/>
      <c r="I7042" s="224"/>
      <c r="J7042" s="224"/>
      <c r="K7042" s="224"/>
      <c r="L7042" s="224"/>
      <c r="M7042" s="224"/>
      <c r="X7042" s="3" t="s">
        <v>7053</v>
      </c>
      <c r="Y7042" s="4">
        <v>24925</v>
      </c>
      <c r="AD7042" s="224"/>
      <c r="AE7042" s="133"/>
    </row>
    <row r="7043" spans="1:31" x14ac:dyDescent="0.25">
      <c r="A7043" s="28" t="s">
        <v>17474</v>
      </c>
      <c r="B7043" s="1"/>
      <c r="F7043" s="224"/>
      <c r="G7043" s="224"/>
      <c r="H7043" s="224"/>
      <c r="I7043" s="224"/>
      <c r="J7043" s="224"/>
      <c r="K7043" s="224"/>
      <c r="L7043" s="224"/>
      <c r="M7043" s="224"/>
      <c r="X7043" s="3" t="s">
        <v>7054</v>
      </c>
      <c r="Y7043" s="4">
        <v>24925</v>
      </c>
      <c r="AD7043" s="224"/>
      <c r="AE7043" s="133"/>
    </row>
    <row r="7044" spans="1:31" x14ac:dyDescent="0.25">
      <c r="A7044" s="28" t="s">
        <v>17475</v>
      </c>
      <c r="B7044" s="1"/>
      <c r="F7044" s="224"/>
      <c r="G7044" s="224"/>
      <c r="H7044" s="224"/>
      <c r="I7044" s="224"/>
      <c r="J7044" s="224"/>
      <c r="K7044" s="224"/>
      <c r="L7044" s="224"/>
      <c r="M7044" s="224"/>
      <c r="X7044" s="3" t="s">
        <v>7055</v>
      </c>
      <c r="Y7044" s="4">
        <v>24911</v>
      </c>
      <c r="AD7044" s="224"/>
      <c r="AE7044" s="133"/>
    </row>
    <row r="7045" spans="1:31" x14ac:dyDescent="0.25">
      <c r="A7045" s="28" t="s">
        <v>17476</v>
      </c>
      <c r="B7045" s="1"/>
      <c r="F7045" s="224"/>
      <c r="G7045" s="224"/>
      <c r="H7045" s="224"/>
      <c r="I7045" s="224"/>
      <c r="J7045" s="224"/>
      <c r="K7045" s="224"/>
      <c r="L7045" s="224"/>
      <c r="M7045" s="224"/>
      <c r="X7045" s="3" t="s">
        <v>7056</v>
      </c>
      <c r="Y7045" s="4">
        <v>24911</v>
      </c>
      <c r="AD7045" s="224"/>
      <c r="AE7045" s="133"/>
    </row>
    <row r="7046" spans="1:31" x14ac:dyDescent="0.25">
      <c r="A7046" s="28" t="s">
        <v>17477</v>
      </c>
      <c r="B7046" s="1"/>
      <c r="F7046" s="224"/>
      <c r="G7046" s="224"/>
      <c r="H7046" s="224"/>
      <c r="I7046" s="224"/>
      <c r="J7046" s="224"/>
      <c r="K7046" s="224"/>
      <c r="L7046" s="224"/>
      <c r="M7046" s="224"/>
      <c r="X7046" s="3" t="s">
        <v>7057</v>
      </c>
      <c r="Y7046" s="4">
        <v>24909</v>
      </c>
      <c r="AD7046" s="224"/>
      <c r="AE7046" s="133"/>
    </row>
    <row r="7047" spans="1:31" x14ac:dyDescent="0.25">
      <c r="A7047" s="28" t="s">
        <v>17478</v>
      </c>
      <c r="B7047" s="1"/>
      <c r="F7047" s="224"/>
      <c r="G7047" s="224"/>
      <c r="H7047" s="224"/>
      <c r="I7047" s="224"/>
      <c r="J7047" s="224"/>
      <c r="K7047" s="224"/>
      <c r="L7047" s="224"/>
      <c r="M7047" s="224"/>
      <c r="X7047" s="3" t="s">
        <v>7058</v>
      </c>
      <c r="Y7047" s="4">
        <v>24908</v>
      </c>
      <c r="AD7047" s="224"/>
      <c r="AE7047" s="133"/>
    </row>
    <row r="7048" spans="1:31" x14ac:dyDescent="0.25">
      <c r="A7048" s="28" t="s">
        <v>17479</v>
      </c>
      <c r="B7048" s="1"/>
      <c r="F7048" s="224"/>
      <c r="G7048" s="224"/>
      <c r="H7048" s="224"/>
      <c r="I7048" s="224"/>
      <c r="J7048" s="224"/>
      <c r="K7048" s="224"/>
      <c r="L7048" s="224"/>
      <c r="M7048" s="224"/>
      <c r="X7048" s="3" t="s">
        <v>7059</v>
      </c>
      <c r="Y7048" s="4">
        <v>24908</v>
      </c>
      <c r="AD7048" s="224"/>
      <c r="AE7048" s="133"/>
    </row>
    <row r="7049" spans="1:31" x14ac:dyDescent="0.25">
      <c r="A7049" s="28" t="s">
        <v>17480</v>
      </c>
      <c r="B7049" s="1"/>
      <c r="F7049" s="224"/>
      <c r="G7049" s="224"/>
      <c r="H7049" s="224"/>
      <c r="I7049" s="224"/>
      <c r="J7049" s="224"/>
      <c r="K7049" s="224"/>
      <c r="L7049" s="224"/>
      <c r="M7049" s="224"/>
      <c r="X7049" s="3" t="s">
        <v>7060</v>
      </c>
      <c r="Y7049" s="4">
        <v>24939</v>
      </c>
      <c r="AD7049" s="224"/>
      <c r="AE7049" s="133"/>
    </row>
    <row r="7050" spans="1:31" x14ac:dyDescent="0.25">
      <c r="A7050" s="28" t="s">
        <v>17481</v>
      </c>
      <c r="B7050" s="1"/>
      <c r="F7050" s="224"/>
      <c r="G7050" s="224"/>
      <c r="H7050" s="224"/>
      <c r="I7050" s="224"/>
      <c r="J7050" s="224"/>
      <c r="K7050" s="224"/>
      <c r="L7050" s="224"/>
      <c r="M7050" s="224"/>
      <c r="X7050" s="3" t="s">
        <v>7061</v>
      </c>
      <c r="Y7050" s="4">
        <v>24939</v>
      </c>
      <c r="AD7050" s="224"/>
      <c r="AE7050" s="133"/>
    </row>
    <row r="7051" spans="1:31" x14ac:dyDescent="0.25">
      <c r="A7051" s="28" t="s">
        <v>17482</v>
      </c>
      <c r="B7051" s="1"/>
      <c r="F7051" s="224"/>
      <c r="G7051" s="224"/>
      <c r="H7051" s="224"/>
      <c r="I7051" s="224"/>
      <c r="J7051" s="224"/>
      <c r="K7051" s="224"/>
      <c r="L7051" s="224"/>
      <c r="M7051" s="224"/>
      <c r="X7051" s="3" t="s">
        <v>7062</v>
      </c>
      <c r="Y7051" s="4">
        <v>24841</v>
      </c>
      <c r="AD7051" s="224"/>
      <c r="AE7051" s="133"/>
    </row>
    <row r="7052" spans="1:31" x14ac:dyDescent="0.25">
      <c r="A7052" s="28" t="s">
        <v>17483</v>
      </c>
      <c r="B7052" s="1"/>
      <c r="F7052" s="224"/>
      <c r="G7052" s="224"/>
      <c r="H7052" s="224"/>
      <c r="I7052" s="224"/>
      <c r="J7052" s="224"/>
      <c r="K7052" s="224"/>
      <c r="L7052" s="224"/>
      <c r="M7052" s="224"/>
      <c r="X7052" s="3" t="s">
        <v>7063</v>
      </c>
      <c r="Y7052" s="4">
        <v>24841</v>
      </c>
      <c r="AD7052" s="224"/>
      <c r="AE7052" s="133"/>
    </row>
    <row r="7053" spans="1:31" x14ac:dyDescent="0.25">
      <c r="A7053" s="28" t="s">
        <v>17484</v>
      </c>
      <c r="B7053" s="1"/>
      <c r="F7053" s="224"/>
      <c r="G7053" s="224"/>
      <c r="H7053" s="224"/>
      <c r="I7053" s="224"/>
      <c r="J7053" s="224"/>
      <c r="K7053" s="224"/>
      <c r="L7053" s="224"/>
      <c r="M7053" s="224"/>
      <c r="X7053" s="3" t="s">
        <v>7064</v>
      </c>
      <c r="Y7053" s="4">
        <v>24854</v>
      </c>
      <c r="AD7053" s="224"/>
      <c r="AE7053" s="133"/>
    </row>
    <row r="7054" spans="1:31" x14ac:dyDescent="0.25">
      <c r="A7054" s="28" t="s">
        <v>17485</v>
      </c>
      <c r="B7054" s="1"/>
      <c r="F7054" s="224"/>
      <c r="G7054" s="224"/>
      <c r="H7054" s="224"/>
      <c r="I7054" s="224"/>
      <c r="J7054" s="224"/>
      <c r="K7054" s="224"/>
      <c r="L7054" s="224"/>
      <c r="M7054" s="224"/>
      <c r="X7054" s="3" t="s">
        <v>7065</v>
      </c>
      <c r="Y7054" s="4">
        <v>24863</v>
      </c>
      <c r="AD7054" s="224"/>
      <c r="AE7054" s="133"/>
    </row>
    <row r="7055" spans="1:31" x14ac:dyDescent="0.25">
      <c r="A7055" s="28" t="s">
        <v>17486</v>
      </c>
      <c r="B7055" s="1"/>
      <c r="F7055" s="224"/>
      <c r="G7055" s="224"/>
      <c r="H7055" s="224"/>
      <c r="I7055" s="224"/>
      <c r="J7055" s="224"/>
      <c r="K7055" s="224"/>
      <c r="L7055" s="224"/>
      <c r="M7055" s="224"/>
      <c r="X7055" s="3" t="s">
        <v>7066</v>
      </c>
      <c r="Y7055" s="4">
        <v>24825</v>
      </c>
      <c r="AD7055" s="224"/>
      <c r="AE7055" s="133"/>
    </row>
    <row r="7056" spans="1:31" x14ac:dyDescent="0.25">
      <c r="A7056" s="28" t="s">
        <v>17487</v>
      </c>
      <c r="B7056" s="1"/>
      <c r="F7056" s="224"/>
      <c r="G7056" s="224"/>
      <c r="H7056" s="224"/>
      <c r="I7056" s="224"/>
      <c r="J7056" s="224"/>
      <c r="K7056" s="224"/>
      <c r="L7056" s="224"/>
      <c r="M7056" s="224"/>
      <c r="X7056" s="3" t="s">
        <v>7067</v>
      </c>
      <c r="Y7056" s="4">
        <v>24825</v>
      </c>
      <c r="AD7056" s="224"/>
      <c r="AE7056" s="133"/>
    </row>
    <row r="7057" spans="1:31" x14ac:dyDescent="0.25">
      <c r="A7057" s="28" t="s">
        <v>17488</v>
      </c>
      <c r="B7057" s="1"/>
      <c r="F7057" s="224"/>
      <c r="G7057" s="224"/>
      <c r="H7057" s="224"/>
      <c r="I7057" s="224"/>
      <c r="J7057" s="224"/>
      <c r="K7057" s="224"/>
      <c r="L7057" s="224"/>
      <c r="M7057" s="224"/>
      <c r="X7057" s="3" t="s">
        <v>7068</v>
      </c>
      <c r="Y7057" s="4">
        <v>24825</v>
      </c>
      <c r="AD7057" s="224"/>
      <c r="AE7057" s="133"/>
    </row>
    <row r="7058" spans="1:31" x14ac:dyDescent="0.25">
      <c r="A7058" s="28" t="s">
        <v>17489</v>
      </c>
      <c r="B7058" s="1"/>
      <c r="F7058" s="224"/>
      <c r="G7058" s="224"/>
      <c r="H7058" s="224"/>
      <c r="I7058" s="224"/>
      <c r="J7058" s="224"/>
      <c r="K7058" s="224"/>
      <c r="L7058" s="224"/>
      <c r="M7058" s="224"/>
      <c r="X7058" s="3" t="s">
        <v>7069</v>
      </c>
      <c r="Y7058" s="4">
        <v>24821</v>
      </c>
      <c r="AD7058" s="224"/>
      <c r="AE7058" s="133"/>
    </row>
    <row r="7059" spans="1:31" x14ac:dyDescent="0.25">
      <c r="A7059" s="28" t="s">
        <v>17490</v>
      </c>
      <c r="B7059" s="1"/>
      <c r="F7059" s="224"/>
      <c r="G7059" s="224"/>
      <c r="H7059" s="224"/>
      <c r="I7059" s="224"/>
      <c r="J7059" s="224"/>
      <c r="K7059" s="224"/>
      <c r="L7059" s="224"/>
      <c r="M7059" s="224"/>
      <c r="X7059" s="3" t="s">
        <v>7070</v>
      </c>
      <c r="Y7059" s="4">
        <v>24821</v>
      </c>
      <c r="AD7059" s="224"/>
      <c r="AE7059" s="133"/>
    </row>
    <row r="7060" spans="1:31" x14ac:dyDescent="0.25">
      <c r="A7060" s="28" t="s">
        <v>17491</v>
      </c>
      <c r="B7060" s="1"/>
      <c r="F7060" s="224"/>
      <c r="G7060" s="224"/>
      <c r="H7060" s="224"/>
      <c r="I7060" s="224"/>
      <c r="J7060" s="224"/>
      <c r="K7060" s="224"/>
      <c r="L7060" s="224"/>
      <c r="M7060" s="224"/>
      <c r="X7060" s="3" t="s">
        <v>7071</v>
      </c>
      <c r="Y7060" s="4">
        <v>24817</v>
      </c>
      <c r="AD7060" s="224"/>
      <c r="AE7060" s="133"/>
    </row>
    <row r="7061" spans="1:31" x14ac:dyDescent="0.25">
      <c r="A7061" s="28" t="s">
        <v>17492</v>
      </c>
      <c r="B7061" s="1"/>
      <c r="F7061" s="224"/>
      <c r="G7061" s="224"/>
      <c r="H7061" s="224"/>
      <c r="I7061" s="224"/>
      <c r="J7061" s="224"/>
      <c r="K7061" s="224"/>
      <c r="L7061" s="224"/>
      <c r="M7061" s="224"/>
      <c r="X7061" s="3" t="s">
        <v>7072</v>
      </c>
      <c r="Y7061" s="4">
        <v>24869</v>
      </c>
      <c r="AD7061" s="224"/>
      <c r="AE7061" s="133"/>
    </row>
    <row r="7062" spans="1:31" x14ac:dyDescent="0.25">
      <c r="A7062" s="28" t="s">
        <v>17493</v>
      </c>
      <c r="B7062" s="1"/>
      <c r="F7062" s="224"/>
      <c r="G7062" s="224"/>
      <c r="H7062" s="224"/>
      <c r="I7062" s="224"/>
      <c r="J7062" s="224"/>
      <c r="K7062" s="224"/>
      <c r="L7062" s="224"/>
      <c r="M7062" s="224"/>
      <c r="X7062" s="3" t="s">
        <v>7073</v>
      </c>
      <c r="Y7062" s="4">
        <v>24919</v>
      </c>
      <c r="AD7062" s="224"/>
      <c r="AE7062" s="133"/>
    </row>
    <row r="7063" spans="1:31" x14ac:dyDescent="0.25">
      <c r="A7063" s="28" t="s">
        <v>17494</v>
      </c>
      <c r="B7063" s="1"/>
      <c r="F7063" s="224"/>
      <c r="G7063" s="224"/>
      <c r="H7063" s="224"/>
      <c r="I7063" s="224"/>
      <c r="J7063" s="224"/>
      <c r="K7063" s="224"/>
      <c r="L7063" s="224"/>
      <c r="M7063" s="224"/>
      <c r="X7063" s="3" t="s">
        <v>7074</v>
      </c>
      <c r="Y7063" s="4">
        <v>24955</v>
      </c>
      <c r="AD7063" s="224"/>
      <c r="AE7063" s="133"/>
    </row>
    <row r="7064" spans="1:31" x14ac:dyDescent="0.25">
      <c r="A7064" s="28" t="s">
        <v>17495</v>
      </c>
      <c r="B7064" s="1"/>
      <c r="F7064" s="224"/>
      <c r="G7064" s="224"/>
      <c r="H7064" s="224"/>
      <c r="I7064" s="224"/>
      <c r="J7064" s="224"/>
      <c r="K7064" s="224"/>
      <c r="L7064" s="224"/>
      <c r="M7064" s="224"/>
      <c r="X7064" s="3" t="s">
        <v>7075</v>
      </c>
      <c r="Y7064" s="4">
        <v>24955</v>
      </c>
      <c r="AD7064" s="224"/>
      <c r="AE7064" s="133"/>
    </row>
    <row r="7065" spans="1:31" x14ac:dyDescent="0.25">
      <c r="A7065" s="28" t="s">
        <v>17496</v>
      </c>
      <c r="B7065" s="1"/>
      <c r="F7065" s="224"/>
      <c r="G7065" s="224"/>
      <c r="H7065" s="224"/>
      <c r="I7065" s="224"/>
      <c r="J7065" s="224"/>
      <c r="K7065" s="224"/>
      <c r="L7065" s="224"/>
      <c r="M7065" s="224"/>
      <c r="X7065" s="3" t="s">
        <v>7076</v>
      </c>
      <c r="Y7065" s="4">
        <v>24957</v>
      </c>
      <c r="AD7065" s="224"/>
      <c r="AE7065" s="133"/>
    </row>
    <row r="7066" spans="1:31" x14ac:dyDescent="0.25">
      <c r="A7066" s="28" t="s">
        <v>17497</v>
      </c>
      <c r="B7066" s="1"/>
      <c r="F7066" s="224"/>
      <c r="G7066" s="224"/>
      <c r="H7066" s="224"/>
      <c r="I7066" s="224"/>
      <c r="J7066" s="224"/>
      <c r="K7066" s="224"/>
      <c r="L7066" s="224"/>
      <c r="M7066" s="224"/>
      <c r="X7066" s="3" t="s">
        <v>7077</v>
      </c>
      <c r="Y7066" s="4">
        <v>24957</v>
      </c>
      <c r="AD7066" s="224"/>
      <c r="AE7066" s="133"/>
    </row>
    <row r="7067" spans="1:31" x14ac:dyDescent="0.25">
      <c r="A7067" s="28" t="s">
        <v>17498</v>
      </c>
      <c r="B7067" s="1"/>
      <c r="F7067" s="224"/>
      <c r="G7067" s="224"/>
      <c r="H7067" s="224"/>
      <c r="I7067" s="224"/>
      <c r="J7067" s="224"/>
      <c r="K7067" s="224"/>
      <c r="L7067" s="224"/>
      <c r="M7067" s="224"/>
      <c r="X7067" s="3" t="s">
        <v>7078</v>
      </c>
      <c r="Y7067" s="4">
        <v>24962</v>
      </c>
      <c r="AD7067" s="224"/>
      <c r="AE7067" s="133"/>
    </row>
    <row r="7068" spans="1:31" x14ac:dyDescent="0.25">
      <c r="A7068" s="28" t="s">
        <v>17499</v>
      </c>
      <c r="B7068" s="1"/>
      <c r="F7068" s="224"/>
      <c r="G7068" s="224"/>
      <c r="H7068" s="224"/>
      <c r="I7068" s="224"/>
      <c r="J7068" s="224"/>
      <c r="K7068" s="224"/>
      <c r="L7068" s="224"/>
      <c r="M7068" s="224"/>
      <c r="X7068" s="3" t="s">
        <v>7079</v>
      </c>
      <c r="Y7068" s="4">
        <v>24933</v>
      </c>
      <c r="AD7068" s="224"/>
      <c r="AE7068" s="133"/>
    </row>
    <row r="7069" spans="1:31" x14ac:dyDescent="0.25">
      <c r="A7069" s="28" t="s">
        <v>17500</v>
      </c>
      <c r="B7069" s="1"/>
      <c r="F7069" s="224"/>
      <c r="G7069" s="224"/>
      <c r="H7069" s="224"/>
      <c r="I7069" s="224"/>
      <c r="J7069" s="224"/>
      <c r="K7069" s="224"/>
      <c r="L7069" s="224"/>
      <c r="M7069" s="224"/>
      <c r="X7069" s="3" t="s">
        <v>7080</v>
      </c>
      <c r="Y7069" s="4">
        <v>24917</v>
      </c>
      <c r="AD7069" s="224"/>
      <c r="AE7069" s="133"/>
    </row>
    <row r="7070" spans="1:31" x14ac:dyDescent="0.25">
      <c r="A7070" s="28" t="s">
        <v>17501</v>
      </c>
      <c r="B7070" s="1"/>
      <c r="F7070" s="224"/>
      <c r="G7070" s="224"/>
      <c r="H7070" s="224"/>
      <c r="I7070" s="224"/>
      <c r="J7070" s="224"/>
      <c r="K7070" s="224"/>
      <c r="L7070" s="224"/>
      <c r="M7070" s="224"/>
      <c r="X7070" s="3" t="s">
        <v>7081</v>
      </c>
      <c r="Y7070" s="4">
        <v>24913</v>
      </c>
      <c r="AD7070" s="224"/>
      <c r="AE7070" s="133"/>
    </row>
    <row r="7071" spans="1:31" x14ac:dyDescent="0.25">
      <c r="A7071" s="28" t="s">
        <v>17502</v>
      </c>
      <c r="B7071" s="1"/>
      <c r="F7071" s="224"/>
      <c r="G7071" s="224"/>
      <c r="H7071" s="224"/>
      <c r="I7071" s="224"/>
      <c r="J7071" s="224"/>
      <c r="K7071" s="224"/>
      <c r="L7071" s="224"/>
      <c r="M7071" s="224"/>
      <c r="X7071" s="3" t="s">
        <v>7082</v>
      </c>
      <c r="Y7071" s="4">
        <v>24913</v>
      </c>
      <c r="AD7071" s="224"/>
      <c r="AE7071" s="133"/>
    </row>
    <row r="7072" spans="1:31" x14ac:dyDescent="0.25">
      <c r="A7072" s="28" t="s">
        <v>17503</v>
      </c>
      <c r="B7072" s="1"/>
      <c r="F7072" s="224"/>
      <c r="G7072" s="224"/>
      <c r="H7072" s="224"/>
      <c r="I7072" s="224"/>
      <c r="J7072" s="224"/>
      <c r="K7072" s="224"/>
      <c r="L7072" s="224"/>
      <c r="M7072" s="224"/>
      <c r="X7072" s="3" t="s">
        <v>7083</v>
      </c>
      <c r="Y7072" s="4">
        <v>24919</v>
      </c>
      <c r="AD7072" s="224"/>
      <c r="AE7072" s="133"/>
    </row>
    <row r="7073" spans="1:31" x14ac:dyDescent="0.25">
      <c r="A7073" s="28" t="s">
        <v>17504</v>
      </c>
      <c r="B7073" s="1"/>
      <c r="F7073" s="224"/>
      <c r="G7073" s="224"/>
      <c r="H7073" s="224"/>
      <c r="I7073" s="224"/>
      <c r="J7073" s="224"/>
      <c r="K7073" s="224"/>
      <c r="L7073" s="224"/>
      <c r="M7073" s="224"/>
      <c r="X7073" s="3" t="s">
        <v>7084</v>
      </c>
      <c r="Y7073" s="4">
        <v>24919</v>
      </c>
      <c r="AD7073" s="224"/>
      <c r="AE7073" s="133"/>
    </row>
    <row r="7074" spans="1:31" x14ac:dyDescent="0.25">
      <c r="A7074" s="28" t="s">
        <v>17505</v>
      </c>
      <c r="B7074" s="1"/>
      <c r="F7074" s="224"/>
      <c r="G7074" s="224"/>
      <c r="H7074" s="224"/>
      <c r="I7074" s="224"/>
      <c r="J7074" s="224"/>
      <c r="K7074" s="224"/>
      <c r="L7074" s="224"/>
      <c r="M7074" s="224"/>
      <c r="X7074" s="3" t="s">
        <v>7085</v>
      </c>
      <c r="Y7074" s="4">
        <v>24922</v>
      </c>
      <c r="AD7074" s="224"/>
      <c r="AE7074" s="133"/>
    </row>
    <row r="7075" spans="1:31" x14ac:dyDescent="0.25">
      <c r="A7075" s="28" t="s">
        <v>17506</v>
      </c>
      <c r="B7075" s="1"/>
      <c r="F7075" s="224"/>
      <c r="G7075" s="224"/>
      <c r="H7075" s="224"/>
      <c r="I7075" s="224"/>
      <c r="J7075" s="224"/>
      <c r="K7075" s="224"/>
      <c r="L7075" s="224"/>
      <c r="M7075" s="224"/>
      <c r="X7075" s="3" t="s">
        <v>7086</v>
      </c>
      <c r="Y7075" s="4">
        <v>24881</v>
      </c>
      <c r="AD7075" s="224"/>
      <c r="AE7075" s="133"/>
    </row>
    <row r="7076" spans="1:31" x14ac:dyDescent="0.25">
      <c r="A7076" s="28" t="s">
        <v>17507</v>
      </c>
      <c r="B7076" s="1"/>
      <c r="F7076" s="224"/>
      <c r="G7076" s="224"/>
      <c r="H7076" s="224"/>
      <c r="I7076" s="224"/>
      <c r="J7076" s="224"/>
      <c r="K7076" s="224"/>
      <c r="L7076" s="224"/>
      <c r="M7076" s="224"/>
      <c r="X7076" s="3" t="s">
        <v>7087</v>
      </c>
      <c r="Y7076" s="4">
        <v>24881</v>
      </c>
      <c r="AD7076" s="224"/>
      <c r="AE7076" s="133"/>
    </row>
    <row r="7077" spans="1:31" x14ac:dyDescent="0.25">
      <c r="A7077" s="28" t="s">
        <v>17508</v>
      </c>
      <c r="B7077" s="1"/>
      <c r="F7077" s="224"/>
      <c r="G7077" s="224"/>
      <c r="H7077" s="224"/>
      <c r="I7077" s="224"/>
      <c r="J7077" s="224"/>
      <c r="K7077" s="224"/>
      <c r="L7077" s="224"/>
      <c r="M7077" s="224"/>
      <c r="X7077" s="3" t="s">
        <v>7088</v>
      </c>
      <c r="Y7077" s="4">
        <v>24881</v>
      </c>
      <c r="AD7077" s="224"/>
      <c r="AE7077" s="133"/>
    </row>
    <row r="7078" spans="1:31" x14ac:dyDescent="0.25">
      <c r="A7078" s="28" t="s">
        <v>17509</v>
      </c>
      <c r="B7078" s="1"/>
      <c r="F7078" s="224"/>
      <c r="G7078" s="224"/>
      <c r="H7078" s="224"/>
      <c r="I7078" s="224"/>
      <c r="J7078" s="224"/>
      <c r="K7078" s="224"/>
      <c r="L7078" s="224"/>
      <c r="M7078" s="224"/>
      <c r="X7078" s="3" t="s">
        <v>7089</v>
      </c>
      <c r="Y7078" s="4">
        <v>24881</v>
      </c>
      <c r="AD7078" s="224"/>
      <c r="AE7078" s="133"/>
    </row>
    <row r="7079" spans="1:31" x14ac:dyDescent="0.25">
      <c r="A7079" s="28" t="s">
        <v>17510</v>
      </c>
      <c r="B7079" s="1"/>
      <c r="F7079" s="224"/>
      <c r="G7079" s="224"/>
      <c r="H7079" s="224"/>
      <c r="I7079" s="224"/>
      <c r="J7079" s="224"/>
      <c r="K7079" s="224"/>
      <c r="L7079" s="224"/>
      <c r="M7079" s="224"/>
      <c r="X7079" s="3" t="s">
        <v>7090</v>
      </c>
      <c r="Y7079" s="4">
        <v>24799</v>
      </c>
      <c r="AD7079" s="224"/>
      <c r="AE7079" s="133"/>
    </row>
    <row r="7080" spans="1:31" x14ac:dyDescent="0.25">
      <c r="A7080" s="28" t="s">
        <v>17511</v>
      </c>
      <c r="B7080" s="1"/>
      <c r="F7080" s="224"/>
      <c r="G7080" s="224"/>
      <c r="H7080" s="224"/>
      <c r="I7080" s="224"/>
      <c r="J7080" s="224"/>
      <c r="K7080" s="224"/>
      <c r="L7080" s="224"/>
      <c r="M7080" s="224"/>
      <c r="X7080" s="3" t="s">
        <v>7091</v>
      </c>
      <c r="Y7080" s="4">
        <v>24799</v>
      </c>
      <c r="AD7080" s="224"/>
      <c r="AE7080" s="133"/>
    </row>
    <row r="7081" spans="1:31" x14ac:dyDescent="0.25">
      <c r="A7081" s="28" t="s">
        <v>17512</v>
      </c>
      <c r="B7081" s="1"/>
      <c r="F7081" s="224"/>
      <c r="G7081" s="224"/>
      <c r="H7081" s="224"/>
      <c r="I7081" s="224"/>
      <c r="J7081" s="224"/>
      <c r="K7081" s="224"/>
      <c r="L7081" s="224"/>
      <c r="M7081" s="224"/>
      <c r="X7081" s="3" t="s">
        <v>7092</v>
      </c>
      <c r="Y7081" s="4">
        <v>24808</v>
      </c>
      <c r="AD7081" s="224"/>
      <c r="AE7081" s="133"/>
    </row>
    <row r="7082" spans="1:31" x14ac:dyDescent="0.25">
      <c r="A7082" s="28" t="s">
        <v>17513</v>
      </c>
      <c r="B7082" s="1"/>
      <c r="F7082" s="224"/>
      <c r="G7082" s="224"/>
      <c r="H7082" s="224"/>
      <c r="I7082" s="224"/>
      <c r="J7082" s="224"/>
      <c r="K7082" s="224"/>
      <c r="L7082" s="224"/>
      <c r="M7082" s="224"/>
      <c r="X7082" s="3" t="s">
        <v>7093</v>
      </c>
      <c r="Y7082" s="4">
        <v>24805</v>
      </c>
      <c r="AD7082" s="224"/>
      <c r="AE7082" s="133"/>
    </row>
    <row r="7083" spans="1:31" x14ac:dyDescent="0.25">
      <c r="A7083" s="28" t="s">
        <v>17514</v>
      </c>
      <c r="B7083" s="1"/>
      <c r="F7083" s="224"/>
      <c r="G7083" s="224"/>
      <c r="H7083" s="224"/>
      <c r="I7083" s="224"/>
      <c r="J7083" s="224"/>
      <c r="K7083" s="224"/>
      <c r="L7083" s="224"/>
      <c r="M7083" s="224"/>
      <c r="X7083" s="3" t="s">
        <v>7094</v>
      </c>
      <c r="Y7083" s="4">
        <v>24801</v>
      </c>
      <c r="AD7083" s="224"/>
      <c r="AE7083" s="133"/>
    </row>
    <row r="7084" spans="1:31" x14ac:dyDescent="0.25">
      <c r="A7084" s="28" t="s">
        <v>17515</v>
      </c>
      <c r="B7084" s="1"/>
      <c r="F7084" s="224"/>
      <c r="G7084" s="224"/>
      <c r="H7084" s="224"/>
      <c r="I7084" s="224"/>
      <c r="J7084" s="224"/>
      <c r="K7084" s="224"/>
      <c r="L7084" s="224"/>
      <c r="M7084" s="224"/>
      <c r="X7084" s="3" t="s">
        <v>7095</v>
      </c>
      <c r="Y7084" s="4">
        <v>24833</v>
      </c>
      <c r="AD7084" s="224"/>
      <c r="AE7084" s="133"/>
    </row>
    <row r="7085" spans="1:31" x14ac:dyDescent="0.25">
      <c r="A7085" s="28" t="s">
        <v>17516</v>
      </c>
      <c r="B7085" s="1"/>
      <c r="F7085" s="224"/>
      <c r="G7085" s="224"/>
      <c r="H7085" s="224"/>
      <c r="I7085" s="224"/>
      <c r="J7085" s="224"/>
      <c r="K7085" s="224"/>
      <c r="L7085" s="224"/>
      <c r="M7085" s="224"/>
      <c r="X7085" s="3" t="s">
        <v>7096</v>
      </c>
      <c r="Y7085" s="4">
        <v>24833</v>
      </c>
      <c r="AD7085" s="224"/>
      <c r="AE7085" s="133"/>
    </row>
    <row r="7086" spans="1:31" x14ac:dyDescent="0.25">
      <c r="A7086" s="28" t="s">
        <v>17517</v>
      </c>
      <c r="B7086" s="1"/>
      <c r="F7086" s="224"/>
      <c r="G7086" s="224"/>
      <c r="H7086" s="224"/>
      <c r="I7086" s="224"/>
      <c r="J7086" s="224"/>
      <c r="K7086" s="224"/>
      <c r="L7086" s="224"/>
      <c r="M7086" s="224"/>
      <c r="X7086" s="3" t="s">
        <v>7097</v>
      </c>
      <c r="Y7086" s="4">
        <v>24822</v>
      </c>
      <c r="AD7086" s="224"/>
      <c r="AE7086" s="133"/>
    </row>
    <row r="7087" spans="1:31" x14ac:dyDescent="0.25">
      <c r="A7087" s="28" t="s">
        <v>17518</v>
      </c>
      <c r="B7087" s="1"/>
      <c r="F7087" s="224"/>
      <c r="G7087" s="224"/>
      <c r="H7087" s="224"/>
      <c r="I7087" s="224"/>
      <c r="J7087" s="224"/>
      <c r="K7087" s="224"/>
      <c r="L7087" s="224"/>
      <c r="M7087" s="224"/>
      <c r="X7087" s="3" t="s">
        <v>7098</v>
      </c>
      <c r="Y7087" s="4">
        <v>24822</v>
      </c>
      <c r="AD7087" s="224"/>
      <c r="AE7087" s="133"/>
    </row>
    <row r="7088" spans="1:31" x14ac:dyDescent="0.25">
      <c r="A7088" s="28" t="s">
        <v>17519</v>
      </c>
      <c r="B7088" s="1"/>
      <c r="F7088" s="224"/>
      <c r="G7088" s="224"/>
      <c r="H7088" s="224"/>
      <c r="I7088" s="224"/>
      <c r="J7088" s="224"/>
      <c r="K7088" s="224"/>
      <c r="L7088" s="224"/>
      <c r="M7088" s="224"/>
      <c r="X7088" s="3" t="s">
        <v>7099</v>
      </c>
      <c r="Y7088" s="4">
        <v>24834</v>
      </c>
      <c r="AD7088" s="224"/>
      <c r="AE7088" s="133"/>
    </row>
    <row r="7089" spans="1:31" x14ac:dyDescent="0.25">
      <c r="A7089" s="28" t="s">
        <v>17520</v>
      </c>
      <c r="B7089" s="1"/>
      <c r="F7089" s="224"/>
      <c r="G7089" s="224"/>
      <c r="H7089" s="224"/>
      <c r="I7089" s="224"/>
      <c r="J7089" s="224"/>
      <c r="K7089" s="224"/>
      <c r="L7089" s="224"/>
      <c r="M7089" s="224"/>
      <c r="X7089" s="3" t="s">
        <v>7100</v>
      </c>
      <c r="Y7089" s="4">
        <v>24847</v>
      </c>
      <c r="AD7089" s="224"/>
      <c r="AE7089" s="133"/>
    </row>
    <row r="7090" spans="1:31" x14ac:dyDescent="0.25">
      <c r="A7090" s="28" t="s">
        <v>17521</v>
      </c>
      <c r="B7090" s="1"/>
      <c r="F7090" s="224"/>
      <c r="G7090" s="224"/>
      <c r="H7090" s="224"/>
      <c r="I7090" s="224"/>
      <c r="J7090" s="224"/>
      <c r="K7090" s="224"/>
      <c r="L7090" s="224"/>
      <c r="M7090" s="224"/>
      <c r="X7090" s="3" t="s">
        <v>7101</v>
      </c>
      <c r="Y7090" s="4">
        <v>24815</v>
      </c>
      <c r="AD7090" s="224"/>
      <c r="AE7090" s="133"/>
    </row>
    <row r="7091" spans="1:31" x14ac:dyDescent="0.25">
      <c r="A7091" s="28" t="s">
        <v>17522</v>
      </c>
      <c r="B7091" s="1"/>
      <c r="F7091" s="224"/>
      <c r="G7091" s="224"/>
      <c r="H7091" s="224"/>
      <c r="I7091" s="224"/>
      <c r="J7091" s="224"/>
      <c r="K7091" s="224"/>
      <c r="L7091" s="224"/>
      <c r="M7091" s="224"/>
      <c r="X7091" s="3" t="s">
        <v>7102</v>
      </c>
      <c r="Y7091" s="4">
        <v>24829</v>
      </c>
      <c r="AD7091" s="224"/>
      <c r="AE7091" s="133"/>
    </row>
    <row r="7092" spans="1:31" x14ac:dyDescent="0.25">
      <c r="A7092" s="28" t="s">
        <v>17523</v>
      </c>
      <c r="B7092" s="1"/>
      <c r="F7092" s="224"/>
      <c r="G7092" s="224"/>
      <c r="H7092" s="224"/>
      <c r="I7092" s="224"/>
      <c r="J7092" s="224"/>
      <c r="K7092" s="224"/>
      <c r="L7092" s="224"/>
      <c r="M7092" s="224"/>
      <c r="X7092" s="3" t="s">
        <v>7103</v>
      </c>
      <c r="Y7092" s="4">
        <v>24829</v>
      </c>
      <c r="AD7092" s="224"/>
      <c r="AE7092" s="133"/>
    </row>
    <row r="7093" spans="1:31" x14ac:dyDescent="0.25">
      <c r="A7093" s="28" t="s">
        <v>17524</v>
      </c>
      <c r="B7093" s="1"/>
      <c r="F7093" s="224"/>
      <c r="G7093" s="224"/>
      <c r="H7093" s="224"/>
      <c r="I7093" s="224"/>
      <c r="J7093" s="224"/>
      <c r="K7093" s="224"/>
      <c r="L7093" s="224"/>
      <c r="M7093" s="224"/>
      <c r="X7093" s="3" t="s">
        <v>7104</v>
      </c>
      <c r="Y7093" s="4">
        <v>24815</v>
      </c>
      <c r="AD7093" s="224"/>
      <c r="AE7093" s="133"/>
    </row>
    <row r="7094" spans="1:31" x14ac:dyDescent="0.25">
      <c r="A7094" s="28" t="s">
        <v>17525</v>
      </c>
      <c r="B7094" s="1"/>
      <c r="F7094" s="224"/>
      <c r="G7094" s="224"/>
      <c r="H7094" s="224"/>
      <c r="I7094" s="224"/>
      <c r="J7094" s="224"/>
      <c r="K7094" s="224"/>
      <c r="L7094" s="224"/>
      <c r="M7094" s="224"/>
      <c r="X7094" s="3" t="s">
        <v>7105</v>
      </c>
      <c r="Y7094" s="4">
        <v>24815</v>
      </c>
      <c r="AD7094" s="224"/>
      <c r="AE7094" s="133"/>
    </row>
    <row r="7095" spans="1:31" x14ac:dyDescent="0.25">
      <c r="A7095" s="28" t="s">
        <v>17526</v>
      </c>
      <c r="B7095" s="1"/>
      <c r="F7095" s="224"/>
      <c r="G7095" s="224"/>
      <c r="H7095" s="224"/>
      <c r="I7095" s="224"/>
      <c r="J7095" s="224"/>
      <c r="K7095" s="224"/>
      <c r="L7095" s="224"/>
      <c r="M7095" s="224"/>
      <c r="X7095" s="3" t="s">
        <v>7106</v>
      </c>
      <c r="Y7095" s="4">
        <v>24802</v>
      </c>
      <c r="AD7095" s="224"/>
      <c r="AE7095" s="133"/>
    </row>
    <row r="7096" spans="1:31" x14ac:dyDescent="0.25">
      <c r="A7096" s="28" t="s">
        <v>17527</v>
      </c>
      <c r="B7096" s="1"/>
      <c r="F7096" s="224"/>
      <c r="G7096" s="224"/>
      <c r="H7096" s="224"/>
      <c r="I7096" s="224"/>
      <c r="J7096" s="224"/>
      <c r="K7096" s="224"/>
      <c r="L7096" s="224"/>
      <c r="M7096" s="224"/>
      <c r="X7096" s="3" t="s">
        <v>7107</v>
      </c>
      <c r="Y7096" s="4">
        <v>24826</v>
      </c>
      <c r="AD7096" s="224"/>
      <c r="AE7096" s="133"/>
    </row>
    <row r="7097" spans="1:31" x14ac:dyDescent="0.25">
      <c r="A7097" s="28" t="s">
        <v>17528</v>
      </c>
      <c r="B7097" s="1"/>
      <c r="F7097" s="224"/>
      <c r="G7097" s="224"/>
      <c r="H7097" s="224"/>
      <c r="I7097" s="224"/>
      <c r="J7097" s="224"/>
      <c r="K7097" s="224"/>
      <c r="L7097" s="224"/>
      <c r="M7097" s="224"/>
      <c r="X7097" s="3" t="s">
        <v>7108</v>
      </c>
      <c r="Y7097" s="4">
        <v>24818</v>
      </c>
      <c r="AD7097" s="224"/>
      <c r="AE7097" s="133"/>
    </row>
    <row r="7098" spans="1:31" x14ac:dyDescent="0.25">
      <c r="A7098" s="28" t="s">
        <v>17529</v>
      </c>
      <c r="B7098" s="1"/>
      <c r="F7098" s="224"/>
      <c r="G7098" s="224"/>
      <c r="H7098" s="224"/>
      <c r="I7098" s="224"/>
      <c r="J7098" s="224"/>
      <c r="K7098" s="224"/>
      <c r="L7098" s="224"/>
      <c r="M7098" s="224"/>
      <c r="X7098" s="3" t="s">
        <v>7109</v>
      </c>
      <c r="Y7098" s="4">
        <v>24822</v>
      </c>
      <c r="AD7098" s="224"/>
      <c r="AE7098" s="133"/>
    </row>
    <row r="7099" spans="1:31" x14ac:dyDescent="0.25">
      <c r="A7099" s="36">
        <v>44432</v>
      </c>
      <c r="B7099" s="246"/>
      <c r="F7099" s="224"/>
      <c r="G7099" s="224"/>
      <c r="H7099" s="224"/>
      <c r="I7099" s="224"/>
      <c r="J7099" s="224"/>
      <c r="K7099" s="224"/>
      <c r="L7099" s="224"/>
      <c r="M7099" s="224"/>
      <c r="X7099" s="3" t="s">
        <v>7110</v>
      </c>
      <c r="Y7099" s="4">
        <v>24822</v>
      </c>
      <c r="AD7099" s="224"/>
      <c r="AE7099" s="133"/>
    </row>
    <row r="7100" spans="1:31" x14ac:dyDescent="0.25">
      <c r="A7100" s="36">
        <v>44433</v>
      </c>
      <c r="B7100" s="246"/>
      <c r="F7100" s="224"/>
      <c r="G7100" s="224"/>
      <c r="H7100" s="224"/>
      <c r="I7100" s="224"/>
      <c r="J7100" s="224"/>
      <c r="K7100" s="224"/>
      <c r="L7100" s="224"/>
      <c r="M7100" s="224"/>
      <c r="X7100" s="3" t="s">
        <v>7111</v>
      </c>
      <c r="Y7100" s="4">
        <v>24809</v>
      </c>
      <c r="AD7100" s="224"/>
      <c r="AE7100" s="133"/>
    </row>
    <row r="7101" spans="1:31" x14ac:dyDescent="0.25">
      <c r="A7101" s="36">
        <v>44434</v>
      </c>
      <c r="B7101" s="246"/>
      <c r="F7101" s="224"/>
      <c r="G7101" s="224"/>
      <c r="H7101" s="224"/>
      <c r="I7101" s="224"/>
      <c r="J7101" s="224"/>
      <c r="K7101" s="224"/>
      <c r="L7101" s="224"/>
      <c r="M7101" s="224"/>
      <c r="X7101" s="3" t="s">
        <v>7112</v>
      </c>
      <c r="Y7101" s="4">
        <v>24809</v>
      </c>
      <c r="AD7101" s="224"/>
      <c r="AE7101" s="133"/>
    </row>
    <row r="7102" spans="1:31" x14ac:dyDescent="0.25">
      <c r="A7102" s="36">
        <v>44435</v>
      </c>
      <c r="B7102" s="246"/>
      <c r="F7102" s="224"/>
      <c r="G7102" s="224"/>
      <c r="H7102" s="224"/>
      <c r="I7102" s="224"/>
      <c r="J7102" s="224"/>
      <c r="K7102" s="224"/>
      <c r="L7102" s="224"/>
      <c r="M7102" s="224"/>
      <c r="X7102" s="3" t="s">
        <v>7113</v>
      </c>
      <c r="Y7102" s="4">
        <v>24811</v>
      </c>
      <c r="AD7102" s="224"/>
      <c r="AE7102" s="133"/>
    </row>
    <row r="7103" spans="1:31" x14ac:dyDescent="0.25">
      <c r="A7103" s="36">
        <v>44436</v>
      </c>
      <c r="B7103" s="246"/>
      <c r="F7103" s="224"/>
      <c r="G7103" s="224"/>
      <c r="H7103" s="224"/>
      <c r="I7103" s="224"/>
      <c r="J7103" s="224"/>
      <c r="K7103" s="224"/>
      <c r="L7103" s="224"/>
      <c r="M7103" s="224"/>
      <c r="X7103" s="3" t="s">
        <v>7114</v>
      </c>
      <c r="Y7103" s="4">
        <v>24792</v>
      </c>
      <c r="AD7103" s="224"/>
      <c r="AE7103" s="133"/>
    </row>
    <row r="7104" spans="1:31" x14ac:dyDescent="0.25">
      <c r="A7104" s="36">
        <v>44437</v>
      </c>
      <c r="B7104" s="246"/>
      <c r="F7104" s="224"/>
      <c r="G7104" s="224"/>
      <c r="H7104" s="224"/>
      <c r="I7104" s="224"/>
      <c r="J7104" s="224"/>
      <c r="K7104" s="224"/>
      <c r="L7104" s="224"/>
      <c r="M7104" s="224"/>
      <c r="X7104" s="3" t="s">
        <v>7115</v>
      </c>
      <c r="Y7104" s="4">
        <v>24787</v>
      </c>
      <c r="AD7104" s="224"/>
      <c r="AE7104" s="133"/>
    </row>
    <row r="7105" spans="1:31" x14ac:dyDescent="0.25">
      <c r="A7105" s="36">
        <v>44438</v>
      </c>
      <c r="B7105" s="246"/>
      <c r="F7105" s="224"/>
      <c r="G7105" s="224"/>
      <c r="H7105" s="224"/>
      <c r="I7105" s="224"/>
      <c r="J7105" s="224"/>
      <c r="K7105" s="224"/>
      <c r="L7105" s="224"/>
      <c r="M7105" s="224"/>
      <c r="X7105" s="3" t="s">
        <v>7116</v>
      </c>
      <c r="Y7105" s="4">
        <v>24776</v>
      </c>
      <c r="AD7105" s="224"/>
      <c r="AE7105" s="133"/>
    </row>
    <row r="7106" spans="1:31" x14ac:dyDescent="0.25">
      <c r="A7106" s="36">
        <v>44439</v>
      </c>
      <c r="B7106" s="246"/>
      <c r="F7106" s="224"/>
      <c r="G7106" s="224"/>
      <c r="H7106" s="224"/>
      <c r="I7106" s="224"/>
      <c r="J7106" s="224"/>
      <c r="K7106" s="224"/>
      <c r="L7106" s="224"/>
      <c r="M7106" s="224"/>
      <c r="X7106" s="3" t="s">
        <v>7117</v>
      </c>
      <c r="Y7106" s="4">
        <v>24776</v>
      </c>
      <c r="AD7106" s="224"/>
      <c r="AE7106" s="133"/>
    </row>
    <row r="7107" spans="1:31" x14ac:dyDescent="0.25">
      <c r="A7107" s="36">
        <v>44440</v>
      </c>
      <c r="B7107" s="246"/>
      <c r="F7107" s="224"/>
      <c r="G7107" s="224"/>
      <c r="H7107" s="224"/>
      <c r="I7107" s="224"/>
      <c r="J7107" s="224"/>
      <c r="K7107" s="224"/>
      <c r="L7107" s="224"/>
      <c r="M7107" s="224"/>
      <c r="X7107" s="3" t="s">
        <v>7118</v>
      </c>
      <c r="Y7107" s="4">
        <v>24803</v>
      </c>
      <c r="AD7107" s="224"/>
      <c r="AE7107" s="133"/>
    </row>
    <row r="7108" spans="1:31" x14ac:dyDescent="0.25">
      <c r="A7108" s="36">
        <v>44441</v>
      </c>
      <c r="B7108" s="246"/>
      <c r="F7108" s="224"/>
      <c r="G7108" s="224"/>
      <c r="H7108" s="224"/>
      <c r="I7108" s="224"/>
      <c r="J7108" s="224"/>
      <c r="K7108" s="224"/>
      <c r="L7108" s="224"/>
      <c r="M7108" s="224"/>
      <c r="X7108" s="3" t="s">
        <v>7119</v>
      </c>
      <c r="Y7108" s="4">
        <v>24803</v>
      </c>
      <c r="AD7108" s="224"/>
      <c r="AE7108" s="133"/>
    </row>
    <row r="7109" spans="1:31" x14ac:dyDescent="0.25">
      <c r="A7109" s="36">
        <v>44442</v>
      </c>
      <c r="B7109" s="246"/>
      <c r="F7109" s="224"/>
      <c r="G7109" s="224"/>
      <c r="H7109" s="224"/>
      <c r="I7109" s="224"/>
      <c r="J7109" s="224"/>
      <c r="K7109" s="224"/>
      <c r="L7109" s="224"/>
      <c r="M7109" s="224"/>
      <c r="X7109" s="3" t="s">
        <v>7120</v>
      </c>
      <c r="Y7109" s="4">
        <v>24785</v>
      </c>
      <c r="AD7109" s="224"/>
      <c r="AE7109" s="133"/>
    </row>
    <row r="7110" spans="1:31" x14ac:dyDescent="0.25">
      <c r="A7110" s="36">
        <v>44443</v>
      </c>
      <c r="B7110" s="246"/>
      <c r="F7110" s="224"/>
      <c r="G7110" s="224"/>
      <c r="H7110" s="224"/>
      <c r="I7110" s="224"/>
      <c r="J7110" s="224"/>
      <c r="K7110" s="224"/>
      <c r="L7110" s="224"/>
      <c r="M7110" s="224"/>
      <c r="X7110" s="3" t="s">
        <v>7121</v>
      </c>
      <c r="Y7110" s="4">
        <v>24772</v>
      </c>
      <c r="AD7110" s="224"/>
      <c r="AE7110" s="133"/>
    </row>
    <row r="7111" spans="1:31" x14ac:dyDescent="0.25">
      <c r="A7111" s="36">
        <v>44444</v>
      </c>
      <c r="B7111" s="246"/>
      <c r="F7111" s="224"/>
      <c r="G7111" s="224"/>
      <c r="H7111" s="224"/>
      <c r="I7111" s="224"/>
      <c r="J7111" s="224"/>
      <c r="K7111" s="224"/>
      <c r="L7111" s="224"/>
      <c r="M7111" s="224"/>
      <c r="X7111" s="3" t="s">
        <v>7122</v>
      </c>
      <c r="Y7111" s="4">
        <v>24769</v>
      </c>
      <c r="AD7111" s="224"/>
      <c r="AE7111" s="133"/>
    </row>
    <row r="7112" spans="1:31" x14ac:dyDescent="0.25">
      <c r="A7112" s="36">
        <v>44445</v>
      </c>
      <c r="B7112" s="246"/>
      <c r="F7112" s="224"/>
      <c r="G7112" s="224"/>
      <c r="H7112" s="224"/>
      <c r="I7112" s="224"/>
      <c r="J7112" s="224"/>
      <c r="K7112" s="224"/>
      <c r="L7112" s="224"/>
      <c r="M7112" s="224"/>
      <c r="X7112" s="3" t="s">
        <v>7123</v>
      </c>
      <c r="Y7112" s="4">
        <v>24788</v>
      </c>
      <c r="AD7112" s="224"/>
      <c r="AE7112" s="133"/>
    </row>
    <row r="7113" spans="1:31" x14ac:dyDescent="0.25">
      <c r="A7113" s="36">
        <v>44446</v>
      </c>
      <c r="B7113" s="246"/>
      <c r="F7113" s="224"/>
      <c r="G7113" s="224"/>
      <c r="H7113" s="224"/>
      <c r="I7113" s="224"/>
      <c r="J7113" s="224"/>
      <c r="K7113" s="224"/>
      <c r="L7113" s="224"/>
      <c r="M7113" s="224"/>
      <c r="X7113" s="3" t="s">
        <v>7124</v>
      </c>
      <c r="Y7113" s="4">
        <v>24788</v>
      </c>
      <c r="AD7113" s="224"/>
      <c r="AE7113" s="133"/>
    </row>
    <row r="7114" spans="1:31" x14ac:dyDescent="0.25">
      <c r="A7114" s="36">
        <v>44447</v>
      </c>
      <c r="B7114" s="246"/>
      <c r="F7114" s="224"/>
      <c r="G7114" s="224"/>
      <c r="H7114" s="224"/>
      <c r="I7114" s="224"/>
      <c r="J7114" s="224"/>
      <c r="K7114" s="224"/>
      <c r="L7114" s="224"/>
      <c r="M7114" s="224"/>
      <c r="X7114" s="3" t="s">
        <v>7125</v>
      </c>
      <c r="Y7114" s="4">
        <v>24777</v>
      </c>
      <c r="AD7114" s="224"/>
      <c r="AE7114" s="133"/>
    </row>
    <row r="7115" spans="1:31" x14ac:dyDescent="0.25">
      <c r="A7115" s="36">
        <v>44448</v>
      </c>
      <c r="B7115" s="246"/>
      <c r="F7115" s="224"/>
      <c r="G7115" s="224"/>
      <c r="H7115" s="224"/>
      <c r="I7115" s="224"/>
      <c r="J7115" s="224"/>
      <c r="K7115" s="224"/>
      <c r="L7115" s="224"/>
      <c r="M7115" s="224"/>
      <c r="X7115" s="3" t="s">
        <v>7126</v>
      </c>
      <c r="Y7115" s="4">
        <v>24777</v>
      </c>
      <c r="AD7115" s="224"/>
      <c r="AE7115" s="133"/>
    </row>
    <row r="7116" spans="1:31" x14ac:dyDescent="0.25">
      <c r="A7116" s="36">
        <v>44449</v>
      </c>
      <c r="B7116" s="246"/>
      <c r="F7116" s="224"/>
      <c r="G7116" s="224"/>
      <c r="H7116" s="224"/>
      <c r="I7116" s="224"/>
      <c r="J7116" s="224"/>
      <c r="K7116" s="224"/>
      <c r="L7116" s="224"/>
      <c r="M7116" s="224"/>
      <c r="X7116" s="3" t="s">
        <v>7127</v>
      </c>
      <c r="Y7116" s="4">
        <v>24777</v>
      </c>
      <c r="AD7116" s="224"/>
      <c r="AE7116" s="133"/>
    </row>
    <row r="7117" spans="1:31" x14ac:dyDescent="0.25">
      <c r="A7117" s="36">
        <v>44450</v>
      </c>
      <c r="B7117" s="246"/>
      <c r="F7117" s="224"/>
      <c r="G7117" s="224"/>
      <c r="H7117" s="224"/>
      <c r="I7117" s="224"/>
      <c r="J7117" s="224"/>
      <c r="K7117" s="224"/>
      <c r="L7117" s="224"/>
      <c r="M7117" s="224"/>
      <c r="X7117" s="3" t="s">
        <v>7128</v>
      </c>
      <c r="Y7117" s="4">
        <v>24767</v>
      </c>
      <c r="AD7117" s="224"/>
      <c r="AE7117" s="133"/>
    </row>
    <row r="7118" spans="1:31" x14ac:dyDescent="0.25">
      <c r="A7118" s="36">
        <v>44451</v>
      </c>
      <c r="B7118" s="246"/>
      <c r="F7118" s="224"/>
      <c r="G7118" s="224"/>
      <c r="H7118" s="224"/>
      <c r="I7118" s="224"/>
      <c r="J7118" s="224"/>
      <c r="K7118" s="224"/>
      <c r="L7118" s="224"/>
      <c r="M7118" s="224"/>
      <c r="X7118" s="3" t="s">
        <v>7129</v>
      </c>
      <c r="Y7118" s="4">
        <v>24779</v>
      </c>
      <c r="AD7118" s="224"/>
      <c r="AE7118" s="133"/>
    </row>
    <row r="7119" spans="1:31" x14ac:dyDescent="0.25">
      <c r="A7119" s="36">
        <v>44452</v>
      </c>
      <c r="B7119" s="246"/>
      <c r="F7119" s="224"/>
      <c r="G7119" s="224"/>
      <c r="H7119" s="224"/>
      <c r="I7119" s="224"/>
      <c r="J7119" s="224"/>
      <c r="K7119" s="224"/>
      <c r="L7119" s="224"/>
      <c r="M7119" s="224"/>
      <c r="X7119" s="3" t="s">
        <v>7130</v>
      </c>
      <c r="Y7119" s="4">
        <v>24776</v>
      </c>
      <c r="AD7119" s="224"/>
      <c r="AE7119" s="133"/>
    </row>
    <row r="7120" spans="1:31" x14ac:dyDescent="0.25">
      <c r="A7120" s="36">
        <v>44453</v>
      </c>
      <c r="B7120" s="246"/>
      <c r="F7120" s="224"/>
      <c r="G7120" s="224"/>
      <c r="H7120" s="224"/>
      <c r="I7120" s="224"/>
      <c r="J7120" s="224"/>
      <c r="K7120" s="224"/>
      <c r="L7120" s="224"/>
      <c r="M7120" s="224"/>
      <c r="X7120" s="3" t="s">
        <v>7131</v>
      </c>
      <c r="Y7120" s="4">
        <v>24776</v>
      </c>
      <c r="AD7120" s="224"/>
      <c r="AE7120" s="133"/>
    </row>
    <row r="7121" spans="1:31" x14ac:dyDescent="0.25">
      <c r="A7121" s="36">
        <v>44454</v>
      </c>
      <c r="B7121" s="246"/>
      <c r="F7121" s="224"/>
      <c r="G7121" s="224"/>
      <c r="H7121" s="224"/>
      <c r="I7121" s="224"/>
      <c r="J7121" s="224"/>
      <c r="K7121" s="224"/>
      <c r="L7121" s="224"/>
      <c r="M7121" s="224"/>
      <c r="X7121" s="3" t="s">
        <v>7132</v>
      </c>
      <c r="Y7121" s="4">
        <v>24771</v>
      </c>
      <c r="AD7121" s="224"/>
      <c r="AE7121" s="133"/>
    </row>
    <row r="7122" spans="1:31" x14ac:dyDescent="0.25">
      <c r="A7122" s="36">
        <v>44455</v>
      </c>
      <c r="B7122" s="246"/>
      <c r="F7122" s="224"/>
      <c r="G7122" s="224"/>
      <c r="H7122" s="224"/>
      <c r="I7122" s="224"/>
      <c r="J7122" s="224"/>
      <c r="K7122" s="224"/>
      <c r="L7122" s="224"/>
      <c r="M7122" s="224"/>
      <c r="X7122" s="3" t="s">
        <v>7133</v>
      </c>
      <c r="Y7122" s="4">
        <v>24771</v>
      </c>
      <c r="AD7122" s="224"/>
      <c r="AE7122" s="133"/>
    </row>
    <row r="7123" spans="1:31" x14ac:dyDescent="0.25">
      <c r="A7123" s="36">
        <v>44456</v>
      </c>
      <c r="B7123" s="246"/>
      <c r="F7123" s="224"/>
      <c r="G7123" s="224"/>
      <c r="H7123" s="224"/>
      <c r="I7123" s="224"/>
      <c r="J7123" s="224"/>
      <c r="K7123" s="224"/>
      <c r="L7123" s="224"/>
      <c r="M7123" s="224"/>
      <c r="X7123" s="3" t="s">
        <v>7134</v>
      </c>
      <c r="Y7123" s="4">
        <v>24774</v>
      </c>
      <c r="AD7123" s="224"/>
      <c r="AE7123" s="133"/>
    </row>
    <row r="7124" spans="1:31" x14ac:dyDescent="0.25">
      <c r="A7124" s="36">
        <v>44457</v>
      </c>
      <c r="B7124" s="246"/>
      <c r="F7124" s="224"/>
      <c r="G7124" s="224"/>
      <c r="H7124" s="224"/>
      <c r="I7124" s="224"/>
      <c r="J7124" s="224"/>
      <c r="K7124" s="224"/>
      <c r="L7124" s="224"/>
      <c r="M7124" s="224"/>
      <c r="X7124" s="3" t="s">
        <v>7135</v>
      </c>
      <c r="Y7124" s="4">
        <v>24774</v>
      </c>
      <c r="AD7124" s="224"/>
      <c r="AE7124" s="133"/>
    </row>
    <row r="7125" spans="1:31" x14ac:dyDescent="0.25">
      <c r="A7125" s="36">
        <v>44458</v>
      </c>
      <c r="B7125" s="246"/>
      <c r="F7125" s="224"/>
      <c r="G7125" s="224"/>
      <c r="H7125" s="224"/>
      <c r="I7125" s="224"/>
      <c r="J7125" s="224"/>
      <c r="K7125" s="224"/>
      <c r="L7125" s="224"/>
      <c r="M7125" s="224"/>
      <c r="X7125" s="3" t="s">
        <v>7136</v>
      </c>
      <c r="Y7125" s="4">
        <v>24773</v>
      </c>
      <c r="AD7125" s="224"/>
      <c r="AE7125" s="133"/>
    </row>
    <row r="7126" spans="1:31" x14ac:dyDescent="0.25">
      <c r="A7126" s="36">
        <v>44459</v>
      </c>
      <c r="B7126" s="246"/>
      <c r="F7126" s="224"/>
      <c r="G7126" s="224"/>
      <c r="H7126" s="224"/>
      <c r="I7126" s="224"/>
      <c r="J7126" s="224"/>
      <c r="K7126" s="224"/>
      <c r="L7126" s="224"/>
      <c r="M7126" s="224"/>
      <c r="X7126" s="3" t="s">
        <v>7137</v>
      </c>
      <c r="Y7126" s="4">
        <v>24773</v>
      </c>
      <c r="AD7126" s="224"/>
      <c r="AE7126" s="133"/>
    </row>
    <row r="7127" spans="1:31" x14ac:dyDescent="0.25">
      <c r="A7127" s="36">
        <v>44460</v>
      </c>
      <c r="B7127" s="246"/>
      <c r="F7127" s="224"/>
      <c r="G7127" s="224"/>
      <c r="H7127" s="224"/>
      <c r="I7127" s="224"/>
      <c r="J7127" s="224"/>
      <c r="K7127" s="224"/>
      <c r="L7127" s="224"/>
      <c r="M7127" s="224"/>
      <c r="X7127" s="3" t="s">
        <v>7138</v>
      </c>
      <c r="Y7127" s="4">
        <v>24773</v>
      </c>
      <c r="AD7127" s="224"/>
      <c r="AE7127" s="133"/>
    </row>
    <row r="7128" spans="1:31" x14ac:dyDescent="0.25">
      <c r="A7128" s="36">
        <v>44461</v>
      </c>
      <c r="B7128" s="246"/>
      <c r="F7128" s="224"/>
      <c r="G7128" s="224"/>
      <c r="H7128" s="224"/>
      <c r="I7128" s="224"/>
      <c r="J7128" s="224"/>
      <c r="K7128" s="224"/>
      <c r="L7128" s="224"/>
      <c r="M7128" s="224"/>
      <c r="X7128" s="3" t="s">
        <v>7139</v>
      </c>
      <c r="Y7128" s="4">
        <v>24792</v>
      </c>
      <c r="AD7128" s="224"/>
      <c r="AE7128" s="133"/>
    </row>
    <row r="7129" spans="1:31" x14ac:dyDescent="0.25">
      <c r="A7129" s="36">
        <v>44462</v>
      </c>
      <c r="B7129" s="246"/>
      <c r="F7129" s="224"/>
      <c r="G7129" s="224"/>
      <c r="H7129" s="224"/>
      <c r="I7129" s="224"/>
      <c r="J7129" s="224"/>
      <c r="K7129" s="224"/>
      <c r="L7129" s="224"/>
      <c r="M7129" s="224"/>
      <c r="X7129" s="3" t="s">
        <v>7140</v>
      </c>
      <c r="Y7129" s="4">
        <v>24792</v>
      </c>
      <c r="AD7129" s="224"/>
      <c r="AE7129" s="133"/>
    </row>
    <row r="7130" spans="1:31" x14ac:dyDescent="0.25">
      <c r="A7130" s="36">
        <v>44463</v>
      </c>
      <c r="B7130" s="246"/>
      <c r="F7130" s="224"/>
      <c r="G7130" s="224"/>
      <c r="H7130" s="224"/>
      <c r="I7130" s="224"/>
      <c r="J7130" s="224"/>
      <c r="K7130" s="224"/>
      <c r="L7130" s="224"/>
      <c r="M7130" s="224"/>
      <c r="X7130" s="3" t="s">
        <v>7141</v>
      </c>
      <c r="Y7130" s="4">
        <v>24798</v>
      </c>
      <c r="AD7130" s="224"/>
      <c r="AE7130" s="133"/>
    </row>
    <row r="7131" spans="1:31" x14ac:dyDescent="0.25">
      <c r="A7131" s="36">
        <v>44464</v>
      </c>
      <c r="B7131" s="246"/>
      <c r="F7131" s="224"/>
      <c r="G7131" s="224"/>
      <c r="H7131" s="224"/>
      <c r="I7131" s="224"/>
      <c r="J7131" s="224"/>
      <c r="K7131" s="224"/>
      <c r="L7131" s="224"/>
      <c r="M7131" s="224"/>
      <c r="X7131" s="3" t="s">
        <v>7142</v>
      </c>
      <c r="Y7131" s="4">
        <v>24787</v>
      </c>
      <c r="AD7131" s="224"/>
      <c r="AE7131" s="133"/>
    </row>
    <row r="7132" spans="1:31" x14ac:dyDescent="0.25">
      <c r="A7132" s="36">
        <v>44465</v>
      </c>
      <c r="B7132" s="246"/>
      <c r="F7132" s="224"/>
      <c r="G7132" s="224"/>
      <c r="H7132" s="224"/>
      <c r="I7132" s="224"/>
      <c r="J7132" s="224"/>
      <c r="K7132" s="224"/>
      <c r="L7132" s="224"/>
      <c r="M7132" s="224"/>
      <c r="X7132" s="3" t="s">
        <v>7143</v>
      </c>
      <c r="Y7132" s="4">
        <v>24790</v>
      </c>
      <c r="AD7132" s="224"/>
      <c r="AE7132" s="133"/>
    </row>
    <row r="7133" spans="1:31" x14ac:dyDescent="0.25">
      <c r="A7133" s="36">
        <v>44466</v>
      </c>
      <c r="B7133" s="246"/>
      <c r="F7133" s="224"/>
      <c r="G7133" s="224"/>
      <c r="H7133" s="224"/>
      <c r="I7133" s="224"/>
      <c r="J7133" s="224"/>
      <c r="K7133" s="224"/>
      <c r="L7133" s="224"/>
      <c r="M7133" s="224"/>
      <c r="X7133" s="3" t="s">
        <v>7144</v>
      </c>
      <c r="Y7133" s="4">
        <v>24812</v>
      </c>
      <c r="AD7133" s="224"/>
      <c r="AE7133" s="133"/>
    </row>
    <row r="7134" spans="1:31" x14ac:dyDescent="0.25">
      <c r="A7134" s="36">
        <v>44467</v>
      </c>
      <c r="B7134" s="246"/>
      <c r="F7134" s="224"/>
      <c r="G7134" s="224"/>
      <c r="H7134" s="224"/>
      <c r="I7134" s="224"/>
      <c r="J7134" s="224"/>
      <c r="K7134" s="224"/>
      <c r="L7134" s="224"/>
      <c r="M7134" s="224"/>
      <c r="X7134" s="3" t="s">
        <v>7145</v>
      </c>
      <c r="Y7134" s="4">
        <v>24812</v>
      </c>
      <c r="AD7134" s="224"/>
      <c r="AE7134" s="133"/>
    </row>
    <row r="7135" spans="1:31" x14ac:dyDescent="0.25">
      <c r="A7135" s="36">
        <v>44468</v>
      </c>
      <c r="B7135" s="246"/>
      <c r="F7135" s="224"/>
      <c r="G7135" s="224"/>
      <c r="H7135" s="224"/>
      <c r="I7135" s="224"/>
      <c r="J7135" s="224"/>
      <c r="K7135" s="224"/>
      <c r="L7135" s="224"/>
      <c r="M7135" s="224"/>
      <c r="X7135" s="3" t="s">
        <v>7146</v>
      </c>
      <c r="Y7135" s="4">
        <v>24798</v>
      </c>
      <c r="AD7135" s="224"/>
      <c r="AE7135" s="133"/>
    </row>
    <row r="7136" spans="1:31" x14ac:dyDescent="0.25">
      <c r="A7136" s="36">
        <v>44469</v>
      </c>
      <c r="B7136" s="246"/>
      <c r="F7136" s="224"/>
      <c r="G7136" s="224"/>
      <c r="H7136" s="224"/>
      <c r="I7136" s="224"/>
      <c r="J7136" s="224"/>
      <c r="K7136" s="224"/>
      <c r="L7136" s="224"/>
      <c r="M7136" s="224"/>
      <c r="X7136" s="3" t="s">
        <v>7147</v>
      </c>
      <c r="Y7136" s="4">
        <v>24798</v>
      </c>
      <c r="AD7136" s="224"/>
      <c r="AE7136" s="133"/>
    </row>
    <row r="7137" spans="1:31" x14ac:dyDescent="0.25">
      <c r="A7137" s="36">
        <v>44470</v>
      </c>
      <c r="B7137" s="246"/>
      <c r="F7137" s="224"/>
      <c r="G7137" s="224"/>
      <c r="H7137" s="224"/>
      <c r="I7137" s="224"/>
      <c r="J7137" s="224"/>
      <c r="K7137" s="224"/>
      <c r="L7137" s="224"/>
      <c r="M7137" s="224"/>
      <c r="X7137" s="3" t="s">
        <v>7148</v>
      </c>
      <c r="Y7137" s="4">
        <v>24791</v>
      </c>
      <c r="AD7137" s="224"/>
      <c r="AE7137" s="133"/>
    </row>
    <row r="7138" spans="1:31" x14ac:dyDescent="0.25">
      <c r="A7138" s="36">
        <v>44471</v>
      </c>
      <c r="B7138" s="246"/>
      <c r="F7138" s="224"/>
      <c r="G7138" s="224"/>
      <c r="H7138" s="224"/>
      <c r="I7138" s="224"/>
      <c r="J7138" s="224"/>
      <c r="K7138" s="224"/>
      <c r="L7138" s="224"/>
      <c r="M7138" s="224"/>
      <c r="X7138" s="3" t="s">
        <v>7149</v>
      </c>
      <c r="Y7138" s="4">
        <v>24803</v>
      </c>
      <c r="AD7138" s="224"/>
      <c r="AE7138" s="133"/>
    </row>
    <row r="7139" spans="1:31" x14ac:dyDescent="0.25">
      <c r="A7139" s="36">
        <v>44472</v>
      </c>
      <c r="B7139" s="246"/>
      <c r="F7139" s="224"/>
      <c r="G7139" s="224"/>
      <c r="H7139" s="224"/>
      <c r="I7139" s="224"/>
      <c r="J7139" s="224"/>
      <c r="K7139" s="224"/>
      <c r="L7139" s="224"/>
      <c r="M7139" s="224"/>
      <c r="X7139" s="3" t="s">
        <v>7150</v>
      </c>
      <c r="Y7139" s="4">
        <v>24818</v>
      </c>
      <c r="AD7139" s="224"/>
      <c r="AE7139" s="133"/>
    </row>
    <row r="7140" spans="1:31" x14ac:dyDescent="0.25">
      <c r="A7140" s="36">
        <v>44473</v>
      </c>
      <c r="B7140" s="246"/>
      <c r="F7140" s="224"/>
      <c r="G7140" s="224"/>
      <c r="H7140" s="224"/>
      <c r="I7140" s="224"/>
      <c r="J7140" s="224"/>
      <c r="K7140" s="224"/>
      <c r="L7140" s="224"/>
      <c r="M7140" s="224"/>
      <c r="X7140" s="3" t="s">
        <v>7151</v>
      </c>
      <c r="Y7140" s="4">
        <v>24831</v>
      </c>
      <c r="AD7140" s="224"/>
      <c r="AE7140" s="133"/>
    </row>
    <row r="7141" spans="1:31" x14ac:dyDescent="0.25">
      <c r="A7141" s="36">
        <v>44474</v>
      </c>
      <c r="B7141" s="246"/>
      <c r="F7141" s="224"/>
      <c r="G7141" s="224"/>
      <c r="H7141" s="224"/>
      <c r="I7141" s="224"/>
      <c r="J7141" s="224"/>
      <c r="K7141" s="224"/>
      <c r="L7141" s="224"/>
      <c r="M7141" s="224"/>
      <c r="X7141" s="3" t="s">
        <v>7152</v>
      </c>
      <c r="Y7141" s="4">
        <v>24831</v>
      </c>
      <c r="AD7141" s="224"/>
      <c r="AE7141" s="133"/>
    </row>
    <row r="7142" spans="1:31" x14ac:dyDescent="0.25">
      <c r="A7142" s="36">
        <v>44475</v>
      </c>
      <c r="B7142" s="246"/>
      <c r="F7142" s="224"/>
      <c r="G7142" s="224"/>
      <c r="H7142" s="224"/>
      <c r="I7142" s="224"/>
      <c r="J7142" s="224"/>
      <c r="K7142" s="224"/>
      <c r="L7142" s="224"/>
      <c r="M7142" s="224"/>
      <c r="X7142" s="3" t="s">
        <v>7153</v>
      </c>
      <c r="Y7142" s="4">
        <v>24847</v>
      </c>
      <c r="AD7142" s="224"/>
      <c r="AE7142" s="133"/>
    </row>
    <row r="7143" spans="1:31" x14ac:dyDescent="0.25">
      <c r="A7143" s="36">
        <v>44476</v>
      </c>
      <c r="B7143" s="246"/>
      <c r="F7143" s="224"/>
      <c r="G7143" s="224"/>
      <c r="H7143" s="224"/>
      <c r="I7143" s="224"/>
      <c r="J7143" s="224"/>
      <c r="K7143" s="224"/>
      <c r="L7143" s="224"/>
      <c r="M7143" s="224"/>
      <c r="X7143" s="3" t="s">
        <v>7154</v>
      </c>
      <c r="Y7143" s="4">
        <v>24847</v>
      </c>
      <c r="AD7143" s="224"/>
      <c r="AE7143" s="133"/>
    </row>
    <row r="7144" spans="1:31" x14ac:dyDescent="0.25">
      <c r="A7144" s="36">
        <v>44477</v>
      </c>
      <c r="B7144" s="246"/>
      <c r="F7144" s="224"/>
      <c r="G7144" s="224"/>
      <c r="H7144" s="224"/>
      <c r="I7144" s="224"/>
      <c r="J7144" s="224"/>
      <c r="K7144" s="224"/>
      <c r="L7144" s="224"/>
      <c r="M7144" s="224"/>
      <c r="X7144" s="3" t="s">
        <v>7155</v>
      </c>
      <c r="Y7144" s="4">
        <v>24856</v>
      </c>
      <c r="AD7144" s="224"/>
      <c r="AE7144" s="133"/>
    </row>
    <row r="7145" spans="1:31" x14ac:dyDescent="0.25">
      <c r="A7145" s="36">
        <v>44478</v>
      </c>
      <c r="B7145" s="246"/>
      <c r="F7145" s="224"/>
      <c r="G7145" s="224"/>
      <c r="H7145" s="224"/>
      <c r="I7145" s="224"/>
      <c r="J7145" s="224"/>
      <c r="K7145" s="224"/>
      <c r="L7145" s="224"/>
      <c r="M7145" s="224"/>
      <c r="X7145" s="3" t="s">
        <v>7156</v>
      </c>
      <c r="Y7145" s="4">
        <v>24848</v>
      </c>
      <c r="AD7145" s="224"/>
      <c r="AE7145" s="133"/>
    </row>
    <row r="7146" spans="1:31" x14ac:dyDescent="0.25">
      <c r="A7146" s="36">
        <v>44479</v>
      </c>
      <c r="B7146" s="246"/>
      <c r="F7146" s="224"/>
      <c r="G7146" s="224"/>
      <c r="H7146" s="224"/>
      <c r="I7146" s="224"/>
      <c r="J7146" s="224"/>
      <c r="K7146" s="224"/>
      <c r="L7146" s="224"/>
      <c r="M7146" s="224"/>
      <c r="X7146" s="3" t="s">
        <v>7157</v>
      </c>
      <c r="Y7146" s="4">
        <v>24841</v>
      </c>
      <c r="AD7146" s="224"/>
      <c r="AE7146" s="133"/>
    </row>
    <row r="7147" spans="1:31" x14ac:dyDescent="0.25">
      <c r="A7147" s="36">
        <v>44480</v>
      </c>
      <c r="B7147" s="246"/>
      <c r="F7147" s="224"/>
      <c r="G7147" s="224"/>
      <c r="H7147" s="224"/>
      <c r="I7147" s="224"/>
      <c r="J7147" s="224"/>
      <c r="K7147" s="224"/>
      <c r="L7147" s="224"/>
      <c r="M7147" s="224"/>
      <c r="X7147" s="3" t="s">
        <v>7158</v>
      </c>
      <c r="Y7147" s="4">
        <v>24853</v>
      </c>
      <c r="AD7147" s="224"/>
      <c r="AE7147" s="133"/>
    </row>
    <row r="7148" spans="1:31" x14ac:dyDescent="0.25">
      <c r="A7148" s="36">
        <v>44481</v>
      </c>
      <c r="B7148" s="246"/>
      <c r="F7148" s="224"/>
      <c r="G7148" s="224"/>
      <c r="H7148" s="224"/>
      <c r="I7148" s="224"/>
      <c r="J7148" s="224"/>
      <c r="K7148" s="224"/>
      <c r="L7148" s="224"/>
      <c r="M7148" s="224"/>
      <c r="X7148" s="3" t="s">
        <v>7159</v>
      </c>
      <c r="Y7148" s="4">
        <v>24853</v>
      </c>
      <c r="AD7148" s="224"/>
      <c r="AE7148" s="133"/>
    </row>
    <row r="7149" spans="1:31" x14ac:dyDescent="0.25">
      <c r="A7149" s="36">
        <v>44482</v>
      </c>
      <c r="B7149" s="246"/>
      <c r="F7149" s="224"/>
      <c r="G7149" s="224"/>
      <c r="H7149" s="224"/>
      <c r="I7149" s="224"/>
      <c r="J7149" s="224"/>
      <c r="K7149" s="224"/>
      <c r="L7149" s="224"/>
      <c r="M7149" s="224"/>
      <c r="X7149" s="3" t="s">
        <v>7160</v>
      </c>
      <c r="Y7149" s="4">
        <v>24846</v>
      </c>
      <c r="AD7149" s="224"/>
      <c r="AE7149" s="133"/>
    </row>
    <row r="7150" spans="1:31" x14ac:dyDescent="0.25">
      <c r="A7150" s="36">
        <v>44483</v>
      </c>
      <c r="B7150" s="246"/>
      <c r="F7150" s="224"/>
      <c r="G7150" s="224"/>
      <c r="H7150" s="224"/>
      <c r="I7150" s="224"/>
      <c r="J7150" s="224"/>
      <c r="K7150" s="224"/>
      <c r="L7150" s="224"/>
      <c r="M7150" s="224"/>
      <c r="X7150" s="3" t="s">
        <v>7161</v>
      </c>
      <c r="Y7150" s="4">
        <v>24846</v>
      </c>
      <c r="AD7150" s="224"/>
      <c r="AE7150" s="133"/>
    </row>
    <row r="7151" spans="1:31" x14ac:dyDescent="0.25">
      <c r="A7151" s="36">
        <v>44484</v>
      </c>
      <c r="B7151" s="246"/>
      <c r="F7151" s="224"/>
      <c r="G7151" s="224"/>
      <c r="H7151" s="224"/>
      <c r="I7151" s="224"/>
      <c r="J7151" s="224"/>
      <c r="K7151" s="224"/>
      <c r="L7151" s="224"/>
      <c r="M7151" s="224"/>
      <c r="X7151" s="3" t="s">
        <v>7162</v>
      </c>
      <c r="Y7151" s="4">
        <v>24838</v>
      </c>
      <c r="AD7151" s="224"/>
      <c r="AE7151" s="133"/>
    </row>
    <row r="7152" spans="1:31" x14ac:dyDescent="0.25">
      <c r="A7152" s="36">
        <v>44485</v>
      </c>
      <c r="B7152" s="246"/>
      <c r="F7152" s="224"/>
      <c r="G7152" s="224"/>
      <c r="H7152" s="224"/>
      <c r="I7152" s="224"/>
      <c r="J7152" s="224"/>
      <c r="K7152" s="224"/>
      <c r="L7152" s="224"/>
      <c r="M7152" s="224"/>
      <c r="X7152" s="3" t="s">
        <v>7163</v>
      </c>
      <c r="Y7152" s="4">
        <v>24847</v>
      </c>
      <c r="AD7152" s="224"/>
      <c r="AE7152" s="133"/>
    </row>
    <row r="7153" spans="1:31" x14ac:dyDescent="0.25">
      <c r="A7153" s="36">
        <v>44486</v>
      </c>
      <c r="B7153" s="246"/>
      <c r="F7153" s="224"/>
      <c r="G7153" s="224"/>
      <c r="H7153" s="224"/>
      <c r="I7153" s="224"/>
      <c r="J7153" s="224"/>
      <c r="K7153" s="224"/>
      <c r="L7153" s="224"/>
      <c r="M7153" s="224"/>
      <c r="X7153" s="3" t="s">
        <v>7164</v>
      </c>
      <c r="Y7153" s="4">
        <v>24865</v>
      </c>
      <c r="AD7153" s="224"/>
      <c r="AE7153" s="133"/>
    </row>
    <row r="7154" spans="1:31" x14ac:dyDescent="0.25">
      <c r="A7154" s="36">
        <v>44487</v>
      </c>
      <c r="B7154" s="246"/>
      <c r="F7154" s="224"/>
      <c r="G7154" s="224"/>
      <c r="H7154" s="224"/>
      <c r="I7154" s="224"/>
      <c r="J7154" s="224"/>
      <c r="K7154" s="224"/>
      <c r="L7154" s="224"/>
      <c r="M7154" s="224"/>
      <c r="X7154" s="3" t="s">
        <v>7165</v>
      </c>
      <c r="Y7154" s="4">
        <v>24866</v>
      </c>
      <c r="AD7154" s="224"/>
      <c r="AE7154" s="133"/>
    </row>
    <row r="7155" spans="1:31" x14ac:dyDescent="0.25">
      <c r="A7155" s="36">
        <v>44488</v>
      </c>
      <c r="B7155" s="246"/>
      <c r="F7155" s="224"/>
      <c r="G7155" s="224"/>
      <c r="H7155" s="224"/>
      <c r="I7155" s="224"/>
      <c r="J7155" s="224"/>
      <c r="K7155" s="224"/>
      <c r="L7155" s="224"/>
      <c r="M7155" s="224"/>
      <c r="X7155" s="3" t="s">
        <v>7166</v>
      </c>
      <c r="Y7155" s="4">
        <v>24866</v>
      </c>
      <c r="AD7155" s="224"/>
      <c r="AE7155" s="133"/>
    </row>
    <row r="7156" spans="1:31" x14ac:dyDescent="0.25">
      <c r="A7156" s="36">
        <v>44489</v>
      </c>
      <c r="B7156" s="246"/>
      <c r="F7156" s="224"/>
      <c r="G7156" s="224"/>
      <c r="H7156" s="224"/>
      <c r="I7156" s="224"/>
      <c r="J7156" s="224"/>
      <c r="K7156" s="224"/>
      <c r="L7156" s="224"/>
      <c r="M7156" s="224"/>
      <c r="X7156" s="3" t="s">
        <v>7167</v>
      </c>
      <c r="Y7156" s="4">
        <v>24892</v>
      </c>
      <c r="AD7156" s="224"/>
      <c r="AE7156" s="133"/>
    </row>
    <row r="7157" spans="1:31" x14ac:dyDescent="0.25">
      <c r="A7157" s="36">
        <v>44490</v>
      </c>
      <c r="B7157" s="246"/>
      <c r="F7157" s="224"/>
      <c r="G7157" s="224"/>
      <c r="H7157" s="224"/>
      <c r="I7157" s="224"/>
      <c r="J7157" s="224"/>
      <c r="K7157" s="224"/>
      <c r="L7157" s="224"/>
      <c r="M7157" s="224"/>
      <c r="X7157" s="3" t="s">
        <v>7168</v>
      </c>
      <c r="Y7157" s="4">
        <v>24892</v>
      </c>
      <c r="AD7157" s="224"/>
      <c r="AE7157" s="133"/>
    </row>
    <row r="7158" spans="1:31" x14ac:dyDescent="0.25">
      <c r="A7158" s="36">
        <v>44491</v>
      </c>
      <c r="B7158" s="246"/>
      <c r="F7158" s="224"/>
      <c r="G7158" s="224"/>
      <c r="H7158" s="224"/>
      <c r="I7158" s="224"/>
      <c r="J7158" s="224"/>
      <c r="K7158" s="224"/>
      <c r="L7158" s="224"/>
      <c r="M7158" s="224"/>
      <c r="X7158" s="3" t="s">
        <v>7169</v>
      </c>
      <c r="Y7158" s="4">
        <v>24895</v>
      </c>
      <c r="AD7158" s="224"/>
      <c r="AE7158" s="133"/>
    </row>
    <row r="7159" spans="1:31" x14ac:dyDescent="0.25">
      <c r="A7159" s="36">
        <v>44492</v>
      </c>
      <c r="B7159" s="246"/>
      <c r="F7159" s="224"/>
      <c r="G7159" s="224"/>
      <c r="H7159" s="224"/>
      <c r="I7159" s="224"/>
      <c r="J7159" s="224"/>
      <c r="K7159" s="224"/>
      <c r="L7159" s="224"/>
      <c r="M7159" s="224"/>
      <c r="X7159" s="3" t="s">
        <v>7170</v>
      </c>
      <c r="Y7159" s="4">
        <v>24886</v>
      </c>
      <c r="AD7159" s="224"/>
      <c r="AE7159" s="133"/>
    </row>
    <row r="7160" spans="1:31" x14ac:dyDescent="0.25">
      <c r="A7160" s="36">
        <v>44493</v>
      </c>
      <c r="B7160" s="246"/>
      <c r="F7160" s="224"/>
      <c r="G7160" s="224"/>
      <c r="H7160" s="224"/>
      <c r="I7160" s="224"/>
      <c r="J7160" s="224"/>
      <c r="K7160" s="224"/>
      <c r="L7160" s="224"/>
      <c r="M7160" s="224"/>
      <c r="X7160" s="3" t="s">
        <v>7171</v>
      </c>
      <c r="Y7160" s="4">
        <v>24881</v>
      </c>
      <c r="AD7160" s="224"/>
      <c r="AE7160" s="133"/>
    </row>
    <row r="7161" spans="1:31" x14ac:dyDescent="0.25">
      <c r="A7161" s="36">
        <v>44494</v>
      </c>
      <c r="B7161" s="246"/>
      <c r="F7161" s="224"/>
      <c r="G7161" s="224"/>
      <c r="H7161" s="224"/>
      <c r="I7161" s="224"/>
      <c r="J7161" s="224"/>
      <c r="K7161" s="224"/>
      <c r="L7161" s="224"/>
      <c r="M7161" s="224"/>
      <c r="X7161" s="3" t="s">
        <v>7172</v>
      </c>
      <c r="Y7161" s="4">
        <v>24874</v>
      </c>
      <c r="AD7161" s="224"/>
      <c r="AE7161" s="133"/>
    </row>
    <row r="7162" spans="1:31" x14ac:dyDescent="0.25">
      <c r="A7162" s="36">
        <v>44495</v>
      </c>
      <c r="B7162" s="246"/>
      <c r="F7162" s="224"/>
      <c r="G7162" s="224"/>
      <c r="H7162" s="224"/>
      <c r="I7162" s="224"/>
      <c r="J7162" s="224"/>
      <c r="K7162" s="224"/>
      <c r="L7162" s="224"/>
      <c r="M7162" s="224"/>
      <c r="X7162" s="3" t="s">
        <v>7173</v>
      </c>
      <c r="Y7162" s="4">
        <v>24874</v>
      </c>
      <c r="AD7162" s="224"/>
      <c r="AE7162" s="133"/>
    </row>
    <row r="7163" spans="1:31" x14ac:dyDescent="0.25">
      <c r="A7163" s="36">
        <v>44496</v>
      </c>
      <c r="B7163" s="246"/>
      <c r="F7163" s="224"/>
      <c r="G7163" s="224"/>
      <c r="H7163" s="224"/>
      <c r="I7163" s="224"/>
      <c r="J7163" s="224"/>
      <c r="K7163" s="224"/>
      <c r="L7163" s="224"/>
      <c r="M7163" s="224"/>
      <c r="X7163" s="3" t="s">
        <v>7174</v>
      </c>
      <c r="Y7163" s="4">
        <v>24863</v>
      </c>
      <c r="AD7163" s="224"/>
      <c r="AE7163" s="133"/>
    </row>
    <row r="7164" spans="1:31" x14ac:dyDescent="0.25">
      <c r="A7164" s="36">
        <v>44497</v>
      </c>
      <c r="B7164" s="246"/>
      <c r="F7164" s="224"/>
      <c r="G7164" s="224"/>
      <c r="H7164" s="224"/>
      <c r="I7164" s="224"/>
      <c r="J7164" s="224"/>
      <c r="K7164" s="224"/>
      <c r="L7164" s="224"/>
      <c r="M7164" s="224"/>
      <c r="X7164" s="3" t="s">
        <v>7175</v>
      </c>
      <c r="Y7164" s="4">
        <v>24863</v>
      </c>
      <c r="AD7164" s="224"/>
      <c r="AE7164" s="133"/>
    </row>
    <row r="7165" spans="1:31" x14ac:dyDescent="0.25">
      <c r="A7165" s="36">
        <v>44498</v>
      </c>
      <c r="B7165" s="246"/>
      <c r="F7165" s="224"/>
      <c r="G7165" s="224"/>
      <c r="H7165" s="224"/>
      <c r="I7165" s="224"/>
      <c r="J7165" s="224"/>
      <c r="K7165" s="224"/>
      <c r="L7165" s="224"/>
      <c r="M7165" s="224"/>
      <c r="X7165" s="3" t="s">
        <v>7176</v>
      </c>
      <c r="Y7165" s="4">
        <v>24875</v>
      </c>
      <c r="AD7165" s="224"/>
      <c r="AE7165" s="133"/>
    </row>
    <row r="7166" spans="1:31" x14ac:dyDescent="0.25">
      <c r="A7166" s="36">
        <v>44499</v>
      </c>
      <c r="B7166" s="246"/>
      <c r="F7166" s="224"/>
      <c r="G7166" s="224"/>
      <c r="H7166" s="224"/>
      <c r="I7166" s="224"/>
      <c r="J7166" s="224"/>
      <c r="K7166" s="224"/>
      <c r="L7166" s="224"/>
      <c r="M7166" s="224"/>
      <c r="X7166" s="3" t="s">
        <v>7177</v>
      </c>
      <c r="Y7166" s="4">
        <v>24875</v>
      </c>
      <c r="AD7166" s="224"/>
      <c r="AE7166" s="133"/>
    </row>
    <row r="7167" spans="1:31" x14ac:dyDescent="0.25">
      <c r="A7167" s="36">
        <v>44500</v>
      </c>
      <c r="B7167" s="246"/>
      <c r="F7167" s="224"/>
      <c r="G7167" s="224"/>
      <c r="H7167" s="224"/>
      <c r="I7167" s="224"/>
      <c r="J7167" s="224"/>
      <c r="K7167" s="224"/>
      <c r="L7167" s="224"/>
      <c r="M7167" s="224"/>
      <c r="X7167" s="3" t="s">
        <v>7178</v>
      </c>
      <c r="Y7167" s="4">
        <v>24871</v>
      </c>
      <c r="AD7167" s="224"/>
      <c r="AE7167" s="133"/>
    </row>
    <row r="7168" spans="1:31" x14ac:dyDescent="0.25">
      <c r="A7168" s="36">
        <v>44501</v>
      </c>
      <c r="B7168" s="246"/>
      <c r="F7168" s="224"/>
      <c r="G7168" s="224"/>
      <c r="H7168" s="224"/>
      <c r="I7168" s="224"/>
      <c r="J7168" s="224"/>
      <c r="K7168" s="224"/>
      <c r="L7168" s="224"/>
      <c r="M7168" s="224"/>
      <c r="X7168" s="3" t="s">
        <v>7179</v>
      </c>
      <c r="Y7168" s="4">
        <v>24889</v>
      </c>
      <c r="AD7168" s="224"/>
      <c r="AE7168" s="133"/>
    </row>
    <row r="7169" spans="1:31" x14ac:dyDescent="0.25">
      <c r="A7169" s="36">
        <v>44502</v>
      </c>
      <c r="B7169" s="246"/>
      <c r="F7169" s="224"/>
      <c r="G7169" s="224"/>
      <c r="H7169" s="224"/>
      <c r="I7169" s="224"/>
      <c r="J7169" s="224"/>
      <c r="K7169" s="224"/>
      <c r="L7169" s="224"/>
      <c r="M7169" s="224"/>
      <c r="X7169" s="3" t="s">
        <v>7180</v>
      </c>
      <c r="Y7169" s="4">
        <v>24889</v>
      </c>
      <c r="AD7169" s="224"/>
      <c r="AE7169" s="133"/>
    </row>
    <row r="7170" spans="1:31" x14ac:dyDescent="0.25">
      <c r="A7170" s="36">
        <v>44503</v>
      </c>
      <c r="B7170" s="246"/>
      <c r="F7170" s="224"/>
      <c r="G7170" s="224"/>
      <c r="H7170" s="224"/>
      <c r="I7170" s="224"/>
      <c r="J7170" s="224"/>
      <c r="K7170" s="224"/>
      <c r="L7170" s="224"/>
      <c r="M7170" s="224"/>
      <c r="X7170" s="3" t="s">
        <v>7181</v>
      </c>
      <c r="Y7170" s="4">
        <v>24878</v>
      </c>
      <c r="AD7170" s="224"/>
      <c r="AE7170" s="133"/>
    </row>
    <row r="7171" spans="1:31" x14ac:dyDescent="0.25">
      <c r="A7171" s="36">
        <v>44504</v>
      </c>
      <c r="B7171" s="246"/>
      <c r="F7171" s="224"/>
      <c r="G7171" s="224"/>
      <c r="H7171" s="224"/>
      <c r="I7171" s="224"/>
      <c r="J7171" s="224"/>
      <c r="K7171" s="224"/>
      <c r="L7171" s="224"/>
      <c r="M7171" s="224"/>
      <c r="X7171" s="3" t="s">
        <v>7182</v>
      </c>
      <c r="Y7171" s="4">
        <v>24878</v>
      </c>
      <c r="AD7171" s="224"/>
      <c r="AE7171" s="133"/>
    </row>
    <row r="7172" spans="1:31" x14ac:dyDescent="0.25">
      <c r="A7172" s="36">
        <v>44505</v>
      </c>
      <c r="B7172" s="246"/>
      <c r="F7172" s="224"/>
      <c r="G7172" s="224"/>
      <c r="H7172" s="224"/>
      <c r="I7172" s="224"/>
      <c r="J7172" s="224"/>
      <c r="K7172" s="224"/>
      <c r="L7172" s="224"/>
      <c r="M7172" s="224"/>
      <c r="X7172" s="3" t="s">
        <v>7183</v>
      </c>
      <c r="Y7172" s="4">
        <v>24871</v>
      </c>
      <c r="AD7172" s="224"/>
      <c r="AE7172" s="133"/>
    </row>
    <row r="7173" spans="1:31" x14ac:dyDescent="0.25">
      <c r="A7173" s="36">
        <v>44506</v>
      </c>
      <c r="B7173" s="246"/>
      <c r="F7173" s="224"/>
      <c r="G7173" s="224"/>
      <c r="H7173" s="224"/>
      <c r="I7173" s="224"/>
      <c r="J7173" s="224"/>
      <c r="K7173" s="224"/>
      <c r="L7173" s="224"/>
      <c r="M7173" s="224"/>
      <c r="X7173" s="3" t="s">
        <v>7184</v>
      </c>
      <c r="Y7173" s="4">
        <v>24868</v>
      </c>
      <c r="AD7173" s="224"/>
      <c r="AE7173" s="133"/>
    </row>
    <row r="7174" spans="1:31" x14ac:dyDescent="0.25">
      <c r="A7174" s="36">
        <v>44507</v>
      </c>
      <c r="B7174" s="246"/>
      <c r="F7174" s="224"/>
      <c r="G7174" s="224"/>
      <c r="H7174" s="224"/>
      <c r="I7174" s="224"/>
      <c r="J7174" s="224"/>
      <c r="K7174" s="224"/>
      <c r="L7174" s="224"/>
      <c r="M7174" s="224"/>
      <c r="X7174" s="3" t="s">
        <v>7185</v>
      </c>
      <c r="Y7174" s="4">
        <v>24861</v>
      </c>
      <c r="AD7174" s="224"/>
      <c r="AE7174" s="133"/>
    </row>
    <row r="7175" spans="1:31" x14ac:dyDescent="0.25">
      <c r="A7175" s="36">
        <v>44508</v>
      </c>
      <c r="B7175" s="246"/>
      <c r="F7175" s="224"/>
      <c r="G7175" s="224"/>
      <c r="H7175" s="224"/>
      <c r="I7175" s="224"/>
      <c r="J7175" s="224"/>
      <c r="K7175" s="224"/>
      <c r="L7175" s="224"/>
      <c r="M7175" s="224"/>
      <c r="X7175" s="3" t="s">
        <v>7186</v>
      </c>
      <c r="Y7175" s="4">
        <v>24875</v>
      </c>
      <c r="AD7175" s="224"/>
      <c r="AE7175" s="133"/>
    </row>
    <row r="7176" spans="1:31" x14ac:dyDescent="0.25">
      <c r="A7176" s="36">
        <v>44509</v>
      </c>
      <c r="B7176" s="246"/>
      <c r="F7176" s="224"/>
      <c r="G7176" s="224"/>
      <c r="H7176" s="224"/>
      <c r="I7176" s="224"/>
      <c r="J7176" s="224"/>
      <c r="K7176" s="224"/>
      <c r="L7176" s="224"/>
      <c r="M7176" s="224"/>
      <c r="X7176" s="3" t="s">
        <v>7187</v>
      </c>
      <c r="Y7176" s="4">
        <v>24875</v>
      </c>
      <c r="AD7176" s="224"/>
      <c r="AE7176" s="133"/>
    </row>
    <row r="7177" spans="1:31" x14ac:dyDescent="0.25">
      <c r="A7177" s="36">
        <v>44510</v>
      </c>
      <c r="B7177" s="246"/>
      <c r="F7177" s="224"/>
      <c r="G7177" s="224"/>
      <c r="H7177" s="224"/>
      <c r="I7177" s="224"/>
      <c r="J7177" s="224"/>
      <c r="K7177" s="224"/>
      <c r="L7177" s="224"/>
      <c r="M7177" s="224"/>
      <c r="X7177" s="3" t="s">
        <v>7188</v>
      </c>
      <c r="Y7177" s="4">
        <v>24891</v>
      </c>
      <c r="AD7177" s="224"/>
      <c r="AE7177" s="133"/>
    </row>
    <row r="7178" spans="1:31" x14ac:dyDescent="0.25">
      <c r="A7178" s="36">
        <v>44511</v>
      </c>
      <c r="B7178" s="246"/>
      <c r="F7178" s="224"/>
      <c r="G7178" s="224"/>
      <c r="H7178" s="224"/>
      <c r="I7178" s="224"/>
      <c r="J7178" s="224"/>
      <c r="K7178" s="224"/>
      <c r="L7178" s="224"/>
      <c r="M7178" s="224"/>
      <c r="X7178" s="3" t="s">
        <v>7189</v>
      </c>
      <c r="Y7178" s="4">
        <v>24891</v>
      </c>
      <c r="AD7178" s="224"/>
      <c r="AE7178" s="133"/>
    </row>
    <row r="7179" spans="1:31" x14ac:dyDescent="0.25">
      <c r="A7179" s="36">
        <v>44512</v>
      </c>
      <c r="B7179" s="246"/>
      <c r="F7179" s="224"/>
      <c r="G7179" s="224"/>
      <c r="H7179" s="224"/>
      <c r="I7179" s="224"/>
      <c r="J7179" s="224"/>
      <c r="K7179" s="224"/>
      <c r="L7179" s="224"/>
      <c r="M7179" s="224"/>
      <c r="X7179" s="3" t="s">
        <v>7190</v>
      </c>
      <c r="Y7179" s="4">
        <v>24893</v>
      </c>
      <c r="AD7179" s="224"/>
      <c r="AE7179" s="133"/>
    </row>
    <row r="7180" spans="1:31" x14ac:dyDescent="0.25">
      <c r="A7180" s="36">
        <v>44513</v>
      </c>
      <c r="B7180" s="246"/>
      <c r="F7180" s="224"/>
      <c r="G7180" s="224"/>
      <c r="H7180" s="224"/>
      <c r="I7180" s="224"/>
      <c r="J7180" s="224"/>
      <c r="K7180" s="224"/>
      <c r="L7180" s="224"/>
      <c r="M7180" s="224"/>
      <c r="X7180" s="3" t="s">
        <v>7191</v>
      </c>
      <c r="Y7180" s="4">
        <v>24896</v>
      </c>
      <c r="AD7180" s="224"/>
      <c r="AE7180" s="133"/>
    </row>
    <row r="7181" spans="1:31" x14ac:dyDescent="0.25">
      <c r="A7181" s="36">
        <v>44514</v>
      </c>
      <c r="B7181" s="246"/>
      <c r="F7181" s="224"/>
      <c r="G7181" s="224"/>
      <c r="H7181" s="224"/>
      <c r="I7181" s="224"/>
      <c r="J7181" s="224"/>
      <c r="K7181" s="224"/>
      <c r="L7181" s="224"/>
      <c r="M7181" s="224"/>
      <c r="X7181" s="3" t="s">
        <v>7192</v>
      </c>
      <c r="Y7181" s="4">
        <v>24893</v>
      </c>
      <c r="AD7181" s="224"/>
      <c r="AE7181" s="133"/>
    </row>
    <row r="7182" spans="1:31" x14ac:dyDescent="0.25">
      <c r="A7182" s="36">
        <v>44515</v>
      </c>
      <c r="B7182" s="246"/>
      <c r="F7182" s="224"/>
      <c r="G7182" s="224"/>
      <c r="H7182" s="224"/>
      <c r="I7182" s="224"/>
      <c r="J7182" s="224"/>
      <c r="K7182" s="224"/>
      <c r="L7182" s="224"/>
      <c r="M7182" s="224"/>
      <c r="X7182" s="3" t="s">
        <v>7193</v>
      </c>
      <c r="Y7182" s="4">
        <v>24898</v>
      </c>
      <c r="AD7182" s="224"/>
      <c r="AE7182" s="133"/>
    </row>
    <row r="7183" spans="1:31" x14ac:dyDescent="0.25">
      <c r="A7183" s="36">
        <v>44516</v>
      </c>
      <c r="B7183" s="246"/>
      <c r="F7183" s="224"/>
      <c r="G7183" s="224"/>
      <c r="H7183" s="224"/>
      <c r="I7183" s="224"/>
      <c r="J7183" s="224"/>
      <c r="K7183" s="224"/>
      <c r="L7183" s="224"/>
      <c r="M7183" s="224"/>
      <c r="X7183" s="3" t="s">
        <v>7194</v>
      </c>
      <c r="Y7183" s="4">
        <v>24898</v>
      </c>
      <c r="AD7183" s="224"/>
      <c r="AE7183" s="133"/>
    </row>
    <row r="7184" spans="1:31" x14ac:dyDescent="0.25">
      <c r="A7184" s="36">
        <v>44517</v>
      </c>
      <c r="B7184" s="246"/>
      <c r="F7184" s="224"/>
      <c r="G7184" s="224"/>
      <c r="H7184" s="224"/>
      <c r="I7184" s="224"/>
      <c r="J7184" s="224"/>
      <c r="K7184" s="224"/>
      <c r="L7184" s="224"/>
      <c r="M7184" s="224"/>
      <c r="X7184" s="3" t="s">
        <v>7195</v>
      </c>
      <c r="Y7184" s="4">
        <v>24891</v>
      </c>
      <c r="AD7184" s="224"/>
      <c r="AE7184" s="133"/>
    </row>
    <row r="7185" spans="1:31" x14ac:dyDescent="0.25">
      <c r="A7185" s="36">
        <v>44518</v>
      </c>
      <c r="B7185" s="246"/>
      <c r="F7185" s="224"/>
      <c r="G7185" s="224"/>
      <c r="H7185" s="224"/>
      <c r="I7185" s="224"/>
      <c r="J7185" s="224"/>
      <c r="K7185" s="224"/>
      <c r="L7185" s="224"/>
      <c r="M7185" s="224"/>
      <c r="X7185" s="3" t="s">
        <v>7196</v>
      </c>
      <c r="Y7185" s="4">
        <v>24891</v>
      </c>
      <c r="AD7185" s="224"/>
      <c r="AE7185" s="133"/>
    </row>
    <row r="7186" spans="1:31" x14ac:dyDescent="0.25">
      <c r="A7186" s="36">
        <v>44519</v>
      </c>
      <c r="B7186" s="246"/>
      <c r="F7186" s="224"/>
      <c r="G7186" s="224"/>
      <c r="H7186" s="224"/>
      <c r="I7186" s="224"/>
      <c r="J7186" s="224"/>
      <c r="K7186" s="224"/>
      <c r="L7186" s="224"/>
      <c r="M7186" s="224"/>
      <c r="X7186" s="3" t="s">
        <v>7197</v>
      </c>
      <c r="Y7186" s="4">
        <v>24916</v>
      </c>
      <c r="AD7186" s="224"/>
      <c r="AE7186" s="133"/>
    </row>
    <row r="7187" spans="1:31" x14ac:dyDescent="0.25">
      <c r="A7187" s="36">
        <v>44520</v>
      </c>
      <c r="B7187" s="246"/>
      <c r="F7187" s="224"/>
      <c r="G7187" s="224"/>
      <c r="H7187" s="224"/>
      <c r="I7187" s="224"/>
      <c r="J7187" s="224"/>
      <c r="K7187" s="224"/>
      <c r="L7187" s="224"/>
      <c r="M7187" s="224"/>
      <c r="X7187" s="3" t="s">
        <v>7198</v>
      </c>
      <c r="Y7187" s="4">
        <v>24951</v>
      </c>
      <c r="AD7187" s="224"/>
      <c r="AE7187" s="133"/>
    </row>
    <row r="7188" spans="1:31" x14ac:dyDescent="0.25">
      <c r="A7188" s="36">
        <v>44521</v>
      </c>
      <c r="B7188" s="246"/>
      <c r="F7188" s="224"/>
      <c r="G7188" s="224"/>
      <c r="H7188" s="224"/>
      <c r="I7188" s="224"/>
      <c r="J7188" s="224"/>
      <c r="K7188" s="224"/>
      <c r="L7188" s="224"/>
      <c r="M7188" s="224"/>
      <c r="X7188" s="3" t="s">
        <v>7199</v>
      </c>
      <c r="Y7188" s="4">
        <v>24950</v>
      </c>
      <c r="AD7188" s="224"/>
      <c r="AE7188" s="133"/>
    </row>
    <row r="7189" spans="1:31" x14ac:dyDescent="0.25">
      <c r="A7189" s="36">
        <v>44522</v>
      </c>
      <c r="B7189" s="246"/>
      <c r="F7189" s="224"/>
      <c r="G7189" s="224"/>
      <c r="H7189" s="224"/>
      <c r="I7189" s="224"/>
      <c r="J7189" s="224"/>
      <c r="K7189" s="224"/>
      <c r="L7189" s="224"/>
      <c r="M7189" s="224"/>
      <c r="X7189" s="3" t="s">
        <v>7200</v>
      </c>
      <c r="Y7189" s="4">
        <v>24957</v>
      </c>
      <c r="AD7189" s="224"/>
      <c r="AE7189" s="133"/>
    </row>
    <row r="7190" spans="1:31" x14ac:dyDescent="0.25">
      <c r="A7190" s="36">
        <v>44523</v>
      </c>
      <c r="B7190" s="246"/>
      <c r="F7190" s="224"/>
      <c r="G7190" s="224"/>
      <c r="H7190" s="224"/>
      <c r="I7190" s="224"/>
      <c r="J7190" s="224"/>
      <c r="K7190" s="224"/>
      <c r="L7190" s="224"/>
      <c r="M7190" s="224"/>
      <c r="X7190" s="3" t="s">
        <v>7201</v>
      </c>
      <c r="Y7190" s="4">
        <v>24957</v>
      </c>
      <c r="AD7190" s="224"/>
      <c r="AE7190" s="133"/>
    </row>
    <row r="7191" spans="1:31" x14ac:dyDescent="0.25">
      <c r="A7191" s="36">
        <v>44524</v>
      </c>
      <c r="B7191" s="246"/>
      <c r="F7191" s="224"/>
      <c r="G7191" s="224"/>
      <c r="H7191" s="224"/>
      <c r="I7191" s="224"/>
      <c r="J7191" s="224"/>
      <c r="K7191" s="224"/>
      <c r="L7191" s="224"/>
      <c r="M7191" s="224"/>
      <c r="X7191" s="3" t="s">
        <v>7202</v>
      </c>
      <c r="Y7191" s="4">
        <v>24951</v>
      </c>
      <c r="AD7191" s="224"/>
      <c r="AE7191" s="133"/>
    </row>
    <row r="7192" spans="1:31" x14ac:dyDescent="0.25">
      <c r="A7192" s="36">
        <v>44525</v>
      </c>
      <c r="B7192" s="246"/>
      <c r="F7192" s="224"/>
      <c r="G7192" s="224"/>
      <c r="H7192" s="224"/>
      <c r="I7192" s="224"/>
      <c r="J7192" s="224"/>
      <c r="K7192" s="224"/>
      <c r="L7192" s="224"/>
      <c r="M7192" s="224"/>
      <c r="X7192" s="3" t="s">
        <v>7203</v>
      </c>
      <c r="Y7192" s="4">
        <v>24951</v>
      </c>
      <c r="AD7192" s="224"/>
      <c r="AE7192" s="133"/>
    </row>
    <row r="7193" spans="1:31" x14ac:dyDescent="0.25">
      <c r="A7193" s="36">
        <v>44526</v>
      </c>
      <c r="B7193" s="246"/>
      <c r="F7193" s="224"/>
      <c r="G7193" s="224"/>
      <c r="H7193" s="224"/>
      <c r="I7193" s="224"/>
      <c r="J7193" s="224"/>
      <c r="K7193" s="224"/>
      <c r="L7193" s="224"/>
      <c r="M7193" s="224"/>
      <c r="X7193" s="3" t="s">
        <v>7204</v>
      </c>
      <c r="Y7193" s="4">
        <v>24948</v>
      </c>
      <c r="AD7193" s="224"/>
      <c r="AE7193" s="133"/>
    </row>
    <row r="7194" spans="1:31" x14ac:dyDescent="0.25">
      <c r="A7194" s="36">
        <v>44527</v>
      </c>
      <c r="B7194" s="246"/>
      <c r="F7194" s="224"/>
      <c r="G7194" s="224"/>
      <c r="H7194" s="224"/>
      <c r="I7194" s="224"/>
      <c r="J7194" s="224"/>
      <c r="K7194" s="224"/>
      <c r="L7194" s="224"/>
      <c r="M7194" s="224"/>
      <c r="X7194" s="3" t="s">
        <v>7205</v>
      </c>
      <c r="Y7194" s="4">
        <v>24967</v>
      </c>
      <c r="AD7194" s="224"/>
      <c r="AE7194" s="133"/>
    </row>
    <row r="7195" spans="1:31" x14ac:dyDescent="0.25">
      <c r="A7195" s="36">
        <v>44528</v>
      </c>
      <c r="B7195" s="246"/>
      <c r="F7195" s="224"/>
      <c r="G7195" s="224"/>
      <c r="H7195" s="224"/>
      <c r="I7195" s="224"/>
      <c r="J7195" s="224"/>
      <c r="K7195" s="224"/>
      <c r="L7195" s="224"/>
      <c r="M7195" s="224"/>
      <c r="X7195" s="3" t="s">
        <v>7206</v>
      </c>
      <c r="Y7195" s="4">
        <v>24983</v>
      </c>
      <c r="AD7195" s="224"/>
      <c r="AE7195" s="133"/>
    </row>
    <row r="7196" spans="1:31" x14ac:dyDescent="0.25">
      <c r="A7196" s="36">
        <v>44529</v>
      </c>
      <c r="B7196" s="246"/>
      <c r="F7196" s="224"/>
      <c r="G7196" s="224"/>
      <c r="H7196" s="224"/>
      <c r="I7196" s="224"/>
      <c r="J7196" s="224"/>
      <c r="K7196" s="224"/>
      <c r="L7196" s="224"/>
      <c r="M7196" s="224"/>
      <c r="X7196" s="3" t="s">
        <v>7207</v>
      </c>
      <c r="Y7196" s="4">
        <v>24979</v>
      </c>
      <c r="AD7196" s="224"/>
      <c r="AE7196" s="133"/>
    </row>
    <row r="7197" spans="1:31" x14ac:dyDescent="0.25">
      <c r="A7197" s="36">
        <v>44530</v>
      </c>
      <c r="B7197" s="246"/>
      <c r="F7197" s="224"/>
      <c r="G7197" s="224"/>
      <c r="H7197" s="224"/>
      <c r="I7197" s="224"/>
      <c r="J7197" s="224"/>
      <c r="K7197" s="224"/>
      <c r="L7197" s="224"/>
      <c r="M7197" s="224"/>
      <c r="X7197" s="3" t="s">
        <v>7208</v>
      </c>
      <c r="Y7197" s="4">
        <v>24979</v>
      </c>
      <c r="AD7197" s="224"/>
      <c r="AE7197" s="133"/>
    </row>
    <row r="7198" spans="1:31" x14ac:dyDescent="0.25">
      <c r="A7198" s="36">
        <v>44531</v>
      </c>
      <c r="B7198" s="246"/>
      <c r="F7198" s="224"/>
      <c r="G7198" s="224"/>
      <c r="H7198" s="224"/>
      <c r="I7198" s="224"/>
      <c r="J7198" s="224"/>
      <c r="K7198" s="224"/>
      <c r="L7198" s="224"/>
      <c r="M7198" s="224"/>
      <c r="X7198" s="3" t="s">
        <v>7209</v>
      </c>
      <c r="Y7198" s="4">
        <v>25008</v>
      </c>
      <c r="AD7198" s="224"/>
      <c r="AE7198" s="133"/>
    </row>
    <row r="7199" spans="1:31" x14ac:dyDescent="0.25">
      <c r="A7199" s="36">
        <v>44532</v>
      </c>
      <c r="B7199" s="246"/>
      <c r="F7199" s="224"/>
      <c r="G7199" s="224"/>
      <c r="H7199" s="224"/>
      <c r="I7199" s="224"/>
      <c r="J7199" s="224"/>
      <c r="K7199" s="224"/>
      <c r="L7199" s="224"/>
      <c r="M7199" s="224"/>
      <c r="X7199" s="3" t="s">
        <v>7210</v>
      </c>
      <c r="Y7199" s="4">
        <v>25008</v>
      </c>
      <c r="AD7199" s="224"/>
      <c r="AE7199" s="133"/>
    </row>
    <row r="7200" spans="1:31" x14ac:dyDescent="0.25">
      <c r="A7200" s="36">
        <v>44533</v>
      </c>
      <c r="B7200" s="246"/>
      <c r="F7200" s="224"/>
      <c r="G7200" s="224"/>
      <c r="H7200" s="224"/>
      <c r="I7200" s="224"/>
      <c r="J7200" s="224"/>
      <c r="K7200" s="224"/>
      <c r="L7200" s="224"/>
      <c r="M7200" s="224"/>
      <c r="X7200" s="3" t="s">
        <v>7211</v>
      </c>
      <c r="Y7200" s="4">
        <v>25027</v>
      </c>
      <c r="AD7200" s="224"/>
      <c r="AE7200" s="133"/>
    </row>
    <row r="7201" spans="1:31" x14ac:dyDescent="0.25">
      <c r="A7201" s="36">
        <v>44534</v>
      </c>
      <c r="B7201" s="246"/>
      <c r="F7201" s="224"/>
      <c r="G7201" s="224"/>
      <c r="H7201" s="224"/>
      <c r="I7201" s="224"/>
      <c r="J7201" s="224"/>
      <c r="K7201" s="224"/>
      <c r="L7201" s="224"/>
      <c r="M7201" s="224"/>
      <c r="X7201" s="3" t="s">
        <v>7212</v>
      </c>
      <c r="Y7201" s="4">
        <v>25023</v>
      </c>
      <c r="AD7201" s="224"/>
      <c r="AE7201" s="133"/>
    </row>
    <row r="7202" spans="1:31" x14ac:dyDescent="0.25">
      <c r="A7202" s="36">
        <v>44535</v>
      </c>
      <c r="B7202" s="246"/>
      <c r="F7202" s="224"/>
      <c r="G7202" s="224"/>
      <c r="H7202" s="224"/>
      <c r="I7202" s="224"/>
      <c r="J7202" s="224"/>
      <c r="K7202" s="224"/>
      <c r="L7202" s="224"/>
      <c r="M7202" s="224"/>
      <c r="X7202" s="3" t="s">
        <v>7213</v>
      </c>
      <c r="Y7202" s="4">
        <v>25102</v>
      </c>
      <c r="AD7202" s="224"/>
      <c r="AE7202" s="133"/>
    </row>
    <row r="7203" spans="1:31" x14ac:dyDescent="0.25">
      <c r="A7203" s="36">
        <v>44536</v>
      </c>
      <c r="B7203" s="246"/>
      <c r="F7203" s="224"/>
      <c r="G7203" s="224"/>
      <c r="H7203" s="224"/>
      <c r="I7203" s="224"/>
      <c r="J7203" s="224"/>
      <c r="K7203" s="224"/>
      <c r="L7203" s="224"/>
      <c r="M7203" s="224"/>
      <c r="X7203" s="3" t="s">
        <v>7214</v>
      </c>
      <c r="Y7203" s="4">
        <v>25102</v>
      </c>
      <c r="AD7203" s="224"/>
      <c r="AE7203" s="133"/>
    </row>
    <row r="7204" spans="1:31" x14ac:dyDescent="0.25">
      <c r="A7204" s="36">
        <v>44537</v>
      </c>
      <c r="B7204" s="246"/>
      <c r="F7204" s="224"/>
      <c r="G7204" s="224"/>
      <c r="H7204" s="224"/>
      <c r="I7204" s="224"/>
      <c r="J7204" s="224"/>
      <c r="K7204" s="224"/>
      <c r="L7204" s="224"/>
      <c r="M7204" s="224"/>
      <c r="X7204" s="3" t="s">
        <v>7215</v>
      </c>
      <c r="Y7204" s="4">
        <v>25102</v>
      </c>
      <c r="AD7204" s="224"/>
      <c r="AE7204" s="133"/>
    </row>
    <row r="7205" spans="1:31" x14ac:dyDescent="0.25">
      <c r="A7205" s="36">
        <v>44538</v>
      </c>
      <c r="B7205" s="246"/>
      <c r="F7205" s="224"/>
      <c r="G7205" s="224"/>
      <c r="H7205" s="224"/>
      <c r="I7205" s="224"/>
      <c r="J7205" s="224"/>
      <c r="K7205" s="224"/>
      <c r="L7205" s="224"/>
      <c r="M7205" s="224"/>
      <c r="X7205" s="3" t="s">
        <v>7216</v>
      </c>
      <c r="Y7205" s="4">
        <v>25102</v>
      </c>
      <c r="AD7205" s="224"/>
      <c r="AE7205" s="133"/>
    </row>
    <row r="7206" spans="1:31" x14ac:dyDescent="0.25">
      <c r="A7206" s="36">
        <v>44539</v>
      </c>
      <c r="B7206" s="246"/>
      <c r="F7206" s="224"/>
      <c r="G7206" s="224"/>
      <c r="H7206" s="224"/>
      <c r="I7206" s="224"/>
      <c r="J7206" s="224"/>
      <c r="K7206" s="224"/>
      <c r="L7206" s="224"/>
      <c r="M7206" s="224"/>
      <c r="X7206" s="3" t="s">
        <v>7217</v>
      </c>
      <c r="Y7206" s="4">
        <v>25102</v>
      </c>
      <c r="AD7206" s="224"/>
      <c r="AE7206" s="133"/>
    </row>
    <row r="7207" spans="1:31" x14ac:dyDescent="0.25">
      <c r="A7207" s="36">
        <v>44540</v>
      </c>
      <c r="B7207" s="246"/>
      <c r="F7207" s="224"/>
      <c r="G7207" s="224"/>
      <c r="H7207" s="224"/>
      <c r="I7207" s="224"/>
      <c r="J7207" s="224"/>
      <c r="K7207" s="224"/>
      <c r="L7207" s="224"/>
      <c r="M7207" s="224"/>
      <c r="X7207" s="3" t="s">
        <v>7218</v>
      </c>
      <c r="Y7207" s="4">
        <v>25102</v>
      </c>
      <c r="AD7207" s="224"/>
      <c r="AE7207" s="133"/>
    </row>
    <row r="7208" spans="1:31" x14ac:dyDescent="0.25">
      <c r="A7208" s="36">
        <v>44541</v>
      </c>
      <c r="B7208" s="246"/>
      <c r="F7208" s="224"/>
      <c r="G7208" s="224"/>
      <c r="H7208" s="224"/>
      <c r="I7208" s="224"/>
      <c r="J7208" s="224"/>
      <c r="K7208" s="224"/>
      <c r="L7208" s="224"/>
      <c r="M7208" s="224"/>
      <c r="X7208" s="3" t="s">
        <v>7219</v>
      </c>
      <c r="Y7208" s="4">
        <v>25296</v>
      </c>
      <c r="AD7208" s="224"/>
      <c r="AE7208" s="133"/>
    </row>
    <row r="7209" spans="1:31" x14ac:dyDescent="0.25">
      <c r="A7209" s="36">
        <v>44542</v>
      </c>
      <c r="B7209" s="246"/>
      <c r="F7209" s="224"/>
      <c r="G7209" s="224"/>
      <c r="H7209" s="224"/>
      <c r="I7209" s="224"/>
      <c r="J7209" s="224"/>
      <c r="K7209" s="224"/>
      <c r="L7209" s="224"/>
      <c r="M7209" s="224"/>
      <c r="X7209" s="3" t="s">
        <v>7220</v>
      </c>
      <c r="Y7209" s="4">
        <v>25372</v>
      </c>
      <c r="AD7209" s="224"/>
      <c r="AE7209" s="133"/>
    </row>
    <row r="7210" spans="1:31" x14ac:dyDescent="0.25">
      <c r="A7210" s="36">
        <v>44543</v>
      </c>
      <c r="B7210" s="246"/>
      <c r="F7210" s="224"/>
      <c r="G7210" s="224"/>
      <c r="H7210" s="224"/>
      <c r="I7210" s="224"/>
      <c r="J7210" s="224"/>
      <c r="K7210" s="224"/>
      <c r="L7210" s="224"/>
      <c r="M7210" s="224"/>
      <c r="X7210" s="3" t="s">
        <v>7221</v>
      </c>
      <c r="Y7210" s="4">
        <v>25402</v>
      </c>
      <c r="AD7210" s="224"/>
      <c r="AE7210" s="133"/>
    </row>
    <row r="7211" spans="1:31" x14ac:dyDescent="0.25">
      <c r="A7211" s="36">
        <v>44544</v>
      </c>
      <c r="B7211" s="246"/>
      <c r="F7211" s="224"/>
      <c r="G7211" s="224"/>
      <c r="H7211" s="224"/>
      <c r="I7211" s="224"/>
      <c r="J7211" s="224"/>
      <c r="K7211" s="224"/>
      <c r="L7211" s="224"/>
      <c r="M7211" s="224"/>
      <c r="X7211" s="3" t="s">
        <v>7222</v>
      </c>
      <c r="Y7211" s="4">
        <v>25402</v>
      </c>
      <c r="AD7211" s="224"/>
      <c r="AE7211" s="133"/>
    </row>
    <row r="7212" spans="1:31" x14ac:dyDescent="0.25">
      <c r="A7212" s="36">
        <v>44545</v>
      </c>
      <c r="B7212" s="246"/>
      <c r="F7212" s="224"/>
      <c r="G7212" s="224"/>
      <c r="H7212" s="224"/>
      <c r="I7212" s="224"/>
      <c r="J7212" s="224"/>
      <c r="K7212" s="224"/>
      <c r="L7212" s="224"/>
      <c r="M7212" s="224"/>
      <c r="X7212" s="3" t="s">
        <v>7223</v>
      </c>
      <c r="Y7212" s="4">
        <v>25438</v>
      </c>
      <c r="AD7212" s="224"/>
      <c r="AE7212" s="133"/>
    </row>
    <row r="7213" spans="1:31" x14ac:dyDescent="0.25">
      <c r="A7213" s="36">
        <v>44546</v>
      </c>
      <c r="B7213" s="246"/>
      <c r="F7213" s="224"/>
      <c r="G7213" s="224"/>
      <c r="H7213" s="224"/>
      <c r="I7213" s="224"/>
      <c r="J7213" s="224"/>
      <c r="K7213" s="224"/>
      <c r="L7213" s="224"/>
      <c r="M7213" s="224"/>
      <c r="X7213" s="3" t="s">
        <v>7224</v>
      </c>
      <c r="Y7213" s="4">
        <v>25438</v>
      </c>
      <c r="AD7213" s="224"/>
      <c r="AE7213" s="133"/>
    </row>
    <row r="7214" spans="1:31" x14ac:dyDescent="0.25">
      <c r="A7214" s="36">
        <v>44547</v>
      </c>
      <c r="B7214" s="246"/>
      <c r="F7214" s="224"/>
      <c r="G7214" s="224"/>
      <c r="H7214" s="224"/>
      <c r="I7214" s="224"/>
      <c r="J7214" s="224"/>
      <c r="K7214" s="224"/>
      <c r="L7214" s="224"/>
      <c r="M7214" s="224"/>
      <c r="X7214" s="3" t="s">
        <v>7225</v>
      </c>
      <c r="Y7214" s="4">
        <v>25444</v>
      </c>
      <c r="AD7214" s="224"/>
      <c r="AE7214" s="133"/>
    </row>
    <row r="7215" spans="1:31" x14ac:dyDescent="0.25">
      <c r="A7215" s="36">
        <v>44548</v>
      </c>
      <c r="B7215" s="246"/>
      <c r="F7215" s="224"/>
      <c r="G7215" s="224"/>
      <c r="H7215" s="224"/>
      <c r="I7215" s="224"/>
      <c r="J7215" s="224"/>
      <c r="K7215" s="224"/>
      <c r="L7215" s="224"/>
      <c r="M7215" s="224"/>
      <c r="X7215" s="3" t="s">
        <v>7226</v>
      </c>
      <c r="Y7215" s="4">
        <v>25444</v>
      </c>
      <c r="AD7215" s="224"/>
      <c r="AE7215" s="133"/>
    </row>
    <row r="7216" spans="1:31" x14ac:dyDescent="0.25">
      <c r="A7216" s="36">
        <v>44549</v>
      </c>
      <c r="B7216" s="246"/>
      <c r="F7216" s="224"/>
      <c r="G7216" s="224"/>
      <c r="H7216" s="224"/>
      <c r="I7216" s="224"/>
      <c r="J7216" s="224"/>
      <c r="K7216" s="224"/>
      <c r="L7216" s="224"/>
      <c r="M7216" s="224"/>
      <c r="X7216" s="3" t="s">
        <v>7227</v>
      </c>
      <c r="Y7216" s="4">
        <v>25444</v>
      </c>
      <c r="AD7216" s="224"/>
      <c r="AE7216" s="133"/>
    </row>
    <row r="7217" spans="1:31" x14ac:dyDescent="0.25">
      <c r="A7217" s="36">
        <v>44550</v>
      </c>
      <c r="B7217" s="246"/>
      <c r="F7217" s="224"/>
      <c r="G7217" s="224"/>
      <c r="H7217" s="224"/>
      <c r="I7217" s="224"/>
      <c r="J7217" s="224"/>
      <c r="K7217" s="224"/>
      <c r="L7217" s="224"/>
      <c r="M7217" s="224"/>
      <c r="X7217" s="3" t="s">
        <v>7228</v>
      </c>
      <c r="Y7217" s="4">
        <v>25444</v>
      </c>
      <c r="AD7217" s="224"/>
      <c r="AE7217" s="133"/>
    </row>
    <row r="7218" spans="1:31" x14ac:dyDescent="0.25">
      <c r="A7218" s="36">
        <v>44551</v>
      </c>
      <c r="B7218" s="246"/>
      <c r="F7218" s="224"/>
      <c r="G7218" s="224"/>
      <c r="H7218" s="224"/>
      <c r="I7218" s="224"/>
      <c r="J7218" s="224"/>
      <c r="K7218" s="224"/>
      <c r="L7218" s="224"/>
      <c r="M7218" s="224"/>
      <c r="X7218" s="3" t="s">
        <v>7229</v>
      </c>
      <c r="Y7218" s="4">
        <v>25444</v>
      </c>
      <c r="AD7218" s="224"/>
      <c r="AE7218" s="133"/>
    </row>
    <row r="7219" spans="1:31" x14ac:dyDescent="0.25">
      <c r="A7219" s="36">
        <v>44552</v>
      </c>
      <c r="B7219" s="246"/>
      <c r="F7219" s="224"/>
      <c r="G7219" s="224"/>
      <c r="H7219" s="224"/>
      <c r="I7219" s="224"/>
      <c r="J7219" s="224"/>
      <c r="K7219" s="224"/>
      <c r="L7219" s="224"/>
      <c r="M7219" s="224"/>
      <c r="X7219" s="3" t="s">
        <v>7230</v>
      </c>
      <c r="Y7219" s="4">
        <v>25496</v>
      </c>
      <c r="AD7219" s="224"/>
      <c r="AE7219" s="133"/>
    </row>
    <row r="7220" spans="1:31" x14ac:dyDescent="0.25">
      <c r="A7220" s="36">
        <v>44553</v>
      </c>
      <c r="B7220" s="246"/>
      <c r="F7220" s="224"/>
      <c r="G7220" s="224"/>
      <c r="H7220" s="224"/>
      <c r="I7220" s="224"/>
      <c r="J7220" s="224"/>
      <c r="K7220" s="224"/>
      <c r="L7220" s="224"/>
      <c r="M7220" s="224"/>
      <c r="X7220" s="3" t="s">
        <v>7231</v>
      </c>
      <c r="Y7220" s="4">
        <v>25496</v>
      </c>
      <c r="AD7220" s="224"/>
      <c r="AE7220" s="133"/>
    </row>
    <row r="7221" spans="1:31" x14ac:dyDescent="0.25">
      <c r="A7221" s="36">
        <v>44554</v>
      </c>
      <c r="B7221" s="246"/>
      <c r="F7221" s="224"/>
      <c r="G7221" s="224"/>
      <c r="H7221" s="224"/>
      <c r="I7221" s="224"/>
      <c r="J7221" s="224"/>
      <c r="K7221" s="224"/>
      <c r="L7221" s="224"/>
      <c r="M7221" s="224"/>
      <c r="X7221" s="3" t="s">
        <v>7232</v>
      </c>
      <c r="Y7221" s="4">
        <v>25502</v>
      </c>
      <c r="AD7221" s="224"/>
      <c r="AE7221" s="133"/>
    </row>
    <row r="7222" spans="1:31" x14ac:dyDescent="0.25">
      <c r="A7222" s="36">
        <v>44555</v>
      </c>
      <c r="B7222" s="246"/>
      <c r="F7222" s="224"/>
      <c r="G7222" s="224"/>
      <c r="H7222" s="224"/>
      <c r="I7222" s="224"/>
      <c r="J7222" s="224"/>
      <c r="K7222" s="224"/>
      <c r="L7222" s="224"/>
      <c r="M7222" s="224"/>
      <c r="X7222" s="3" t="s">
        <v>7233</v>
      </c>
      <c r="Y7222" s="4">
        <v>25501</v>
      </c>
      <c r="AD7222" s="224"/>
      <c r="AE7222" s="133"/>
    </row>
    <row r="7223" spans="1:31" x14ac:dyDescent="0.25">
      <c r="A7223" s="36">
        <v>44556</v>
      </c>
      <c r="B7223" s="246"/>
      <c r="F7223" s="224"/>
      <c r="G7223" s="224"/>
      <c r="H7223" s="224"/>
      <c r="I7223" s="224"/>
      <c r="J7223" s="224"/>
      <c r="K7223" s="224"/>
      <c r="L7223" s="224"/>
      <c r="M7223" s="224"/>
      <c r="X7223" s="3" t="s">
        <v>7234</v>
      </c>
      <c r="Y7223" s="4">
        <v>25500</v>
      </c>
      <c r="AD7223" s="224"/>
      <c r="AE7223" s="133"/>
    </row>
    <row r="7224" spans="1:31" x14ac:dyDescent="0.25">
      <c r="A7224" s="36">
        <v>44557</v>
      </c>
      <c r="B7224" s="246"/>
      <c r="F7224" s="224"/>
      <c r="G7224" s="224"/>
      <c r="H7224" s="224"/>
      <c r="I7224" s="224"/>
      <c r="X7224" s="3" t="s">
        <v>7235</v>
      </c>
      <c r="Y7224" s="4">
        <v>25495</v>
      </c>
      <c r="AD7224" s="224"/>
      <c r="AE7224" s="133"/>
    </row>
    <row r="7225" spans="1:31" x14ac:dyDescent="0.25">
      <c r="A7225" s="36">
        <v>44558</v>
      </c>
      <c r="B7225" s="246"/>
      <c r="X7225" s="3" t="s">
        <v>7236</v>
      </c>
      <c r="Y7225" s="4">
        <v>25495</v>
      </c>
    </row>
    <row r="7226" spans="1:31" x14ac:dyDescent="0.25">
      <c r="A7226" s="36">
        <v>44559</v>
      </c>
      <c r="B7226" s="246"/>
      <c r="X7226" s="3" t="s">
        <v>7237</v>
      </c>
      <c r="Y7226" s="4">
        <v>25492</v>
      </c>
    </row>
    <row r="7227" spans="1:31" x14ac:dyDescent="0.25">
      <c r="A7227" s="36">
        <v>44560</v>
      </c>
      <c r="B7227" s="246"/>
      <c r="X7227" s="3" t="s">
        <v>7238</v>
      </c>
      <c r="Y7227" s="4">
        <v>25492</v>
      </c>
    </row>
    <row r="7228" spans="1:31" x14ac:dyDescent="0.25">
      <c r="A7228" s="36">
        <v>44561</v>
      </c>
      <c r="B7228" s="246"/>
      <c r="X7228" s="3" t="s">
        <v>7239</v>
      </c>
      <c r="Y7228" s="4">
        <v>25497</v>
      </c>
    </row>
    <row r="7229" spans="1:31" x14ac:dyDescent="0.25">
      <c r="A7229" s="36">
        <v>44562</v>
      </c>
      <c r="B7229" s="246"/>
      <c r="X7229" s="3" t="s">
        <v>7240</v>
      </c>
      <c r="Y7229" s="4">
        <v>25502</v>
      </c>
    </row>
    <row r="7230" spans="1:31" x14ac:dyDescent="0.25">
      <c r="A7230" s="36">
        <v>44563</v>
      </c>
      <c r="B7230" s="246"/>
      <c r="X7230" s="3" t="s">
        <v>7241</v>
      </c>
      <c r="Y7230" s="4">
        <v>25501</v>
      </c>
    </row>
    <row r="7231" spans="1:31" x14ac:dyDescent="0.25">
      <c r="A7231" s="36">
        <v>44564</v>
      </c>
      <c r="B7231" s="246"/>
      <c r="X7231" s="3" t="s">
        <v>7242</v>
      </c>
      <c r="Y7231" s="4">
        <v>25500</v>
      </c>
    </row>
    <row r="7232" spans="1:31" x14ac:dyDescent="0.25">
      <c r="A7232" s="36">
        <v>44565</v>
      </c>
      <c r="B7232" s="246"/>
      <c r="X7232" s="3" t="s">
        <v>7243</v>
      </c>
      <c r="Y7232" s="4">
        <v>25500</v>
      </c>
    </row>
    <row r="7233" spans="1:25" x14ac:dyDescent="0.25">
      <c r="A7233" s="36">
        <v>44566</v>
      </c>
      <c r="B7233" s="246"/>
      <c r="X7233" s="3" t="s">
        <v>7244</v>
      </c>
      <c r="Y7233" s="4">
        <v>25507</v>
      </c>
    </row>
    <row r="7234" spans="1:25" x14ac:dyDescent="0.25">
      <c r="A7234" s="36">
        <v>44567</v>
      </c>
      <c r="B7234" s="246"/>
      <c r="X7234" s="3" t="s">
        <v>7245</v>
      </c>
      <c r="Y7234" s="4">
        <v>25507</v>
      </c>
    </row>
    <row r="7235" spans="1:25" x14ac:dyDescent="0.25">
      <c r="A7235" s="36">
        <v>44568</v>
      </c>
      <c r="B7235" s="246"/>
      <c r="X7235" s="3" t="s">
        <v>7246</v>
      </c>
      <c r="Y7235" s="4">
        <v>25511</v>
      </c>
    </row>
    <row r="7236" spans="1:25" x14ac:dyDescent="0.25">
      <c r="A7236" s="36">
        <v>44569</v>
      </c>
      <c r="B7236" s="246"/>
      <c r="X7236" s="3" t="s">
        <v>7247</v>
      </c>
      <c r="Y7236" s="4">
        <v>25517</v>
      </c>
    </row>
    <row r="7237" spans="1:25" x14ac:dyDescent="0.25">
      <c r="A7237" s="36">
        <v>44570</v>
      </c>
      <c r="B7237" s="246"/>
      <c r="X7237" s="3" t="s">
        <v>7248</v>
      </c>
      <c r="Y7237" s="4">
        <v>25513</v>
      </c>
    </row>
    <row r="7238" spans="1:25" x14ac:dyDescent="0.25">
      <c r="A7238" s="36">
        <v>44571</v>
      </c>
      <c r="B7238" s="246"/>
      <c r="X7238" s="3" t="s">
        <v>7249</v>
      </c>
      <c r="Y7238" s="4">
        <v>25511</v>
      </c>
    </row>
    <row r="7239" spans="1:25" x14ac:dyDescent="0.25">
      <c r="A7239" s="36">
        <v>44572</v>
      </c>
      <c r="B7239" s="246"/>
      <c r="X7239" s="3" t="s">
        <v>7250</v>
      </c>
      <c r="Y7239" s="4">
        <v>25511</v>
      </c>
    </row>
    <row r="7240" spans="1:25" x14ac:dyDescent="0.25">
      <c r="A7240" s="36">
        <v>44573</v>
      </c>
      <c r="B7240" s="246"/>
      <c r="X7240" s="3" t="s">
        <v>7251</v>
      </c>
      <c r="Y7240" s="4">
        <v>25509</v>
      </c>
    </row>
    <row r="7241" spans="1:25" x14ac:dyDescent="0.25">
      <c r="A7241" s="36">
        <v>44574</v>
      </c>
      <c r="B7241" s="246"/>
      <c r="X7241" s="3" t="s">
        <v>7252</v>
      </c>
      <c r="Y7241" s="4">
        <v>25509</v>
      </c>
    </row>
    <row r="7242" spans="1:25" x14ac:dyDescent="0.25">
      <c r="A7242" s="36">
        <v>44575</v>
      </c>
      <c r="B7242" s="246"/>
      <c r="X7242" s="3" t="s">
        <v>7253</v>
      </c>
      <c r="Y7242" s="4">
        <v>25513</v>
      </c>
    </row>
    <row r="7243" spans="1:25" x14ac:dyDescent="0.25">
      <c r="A7243" s="36">
        <v>44576</v>
      </c>
      <c r="B7243" s="246"/>
      <c r="X7243" s="3" t="s">
        <v>7254</v>
      </c>
      <c r="Y7243" s="4">
        <v>25511</v>
      </c>
    </row>
    <row r="7244" spans="1:25" x14ac:dyDescent="0.25">
      <c r="A7244" s="36">
        <v>44577</v>
      </c>
      <c r="B7244" s="246"/>
      <c r="X7244" s="3" t="s">
        <v>7255</v>
      </c>
      <c r="Y7244" s="4">
        <v>25518</v>
      </c>
    </row>
    <row r="7245" spans="1:25" x14ac:dyDescent="0.25">
      <c r="A7245" s="36">
        <v>44578</v>
      </c>
      <c r="B7245" s="246"/>
      <c r="X7245" s="3" t="s">
        <v>7256</v>
      </c>
      <c r="Y7245" s="4">
        <v>25515</v>
      </c>
    </row>
    <row r="7246" spans="1:25" x14ac:dyDescent="0.25">
      <c r="A7246" s="36">
        <v>44579</v>
      </c>
      <c r="B7246" s="246"/>
      <c r="X7246" s="3" t="s">
        <v>7257</v>
      </c>
      <c r="Y7246" s="4">
        <v>25515</v>
      </c>
    </row>
    <row r="7247" spans="1:25" x14ac:dyDescent="0.25">
      <c r="A7247" s="36">
        <v>44580</v>
      </c>
      <c r="B7247" s="246"/>
      <c r="X7247" s="3" t="s">
        <v>7258</v>
      </c>
      <c r="Y7247" s="4">
        <v>25511</v>
      </c>
    </row>
    <row r="7248" spans="1:25" x14ac:dyDescent="0.25">
      <c r="A7248" s="36">
        <v>44581</v>
      </c>
      <c r="B7248" s="246"/>
      <c r="X7248" s="3" t="s">
        <v>7259</v>
      </c>
      <c r="Y7248" s="4">
        <v>25511</v>
      </c>
    </row>
    <row r="7249" spans="1:25" x14ac:dyDescent="0.25">
      <c r="A7249" s="36">
        <v>44582</v>
      </c>
      <c r="B7249" s="246"/>
      <c r="X7249" s="3" t="s">
        <v>7260</v>
      </c>
      <c r="Y7249" s="4">
        <v>25508</v>
      </c>
    </row>
    <row r="7250" spans="1:25" x14ac:dyDescent="0.25">
      <c r="A7250" s="36">
        <v>44583</v>
      </c>
      <c r="B7250" s="246"/>
      <c r="X7250" s="3" t="s">
        <v>7261</v>
      </c>
      <c r="Y7250" s="4">
        <v>25505</v>
      </c>
    </row>
    <row r="7251" spans="1:25" x14ac:dyDescent="0.25">
      <c r="A7251" s="36">
        <v>44584</v>
      </c>
      <c r="B7251" s="246"/>
      <c r="X7251" s="3" t="s">
        <v>7262</v>
      </c>
      <c r="Y7251" s="4">
        <v>25501</v>
      </c>
    </row>
    <row r="7252" spans="1:25" x14ac:dyDescent="0.25">
      <c r="A7252" s="36">
        <v>44585</v>
      </c>
      <c r="B7252" s="246"/>
      <c r="X7252" s="3" t="s">
        <v>7263</v>
      </c>
      <c r="Y7252" s="4">
        <v>25511</v>
      </c>
    </row>
    <row r="7253" spans="1:25" x14ac:dyDescent="0.25">
      <c r="A7253" s="36">
        <v>44586</v>
      </c>
      <c r="B7253" s="246"/>
      <c r="X7253" s="3" t="s">
        <v>7264</v>
      </c>
      <c r="Y7253" s="4">
        <v>25511</v>
      </c>
    </row>
    <row r="7254" spans="1:25" x14ac:dyDescent="0.25">
      <c r="A7254" s="36">
        <v>44587</v>
      </c>
      <c r="B7254" s="246"/>
      <c r="X7254" s="3" t="s">
        <v>7265</v>
      </c>
      <c r="Y7254" s="4">
        <v>25521</v>
      </c>
    </row>
    <row r="7255" spans="1:25" x14ac:dyDescent="0.25">
      <c r="A7255" s="36">
        <v>44588</v>
      </c>
      <c r="B7255" s="246"/>
      <c r="X7255" s="3" t="s">
        <v>7266</v>
      </c>
      <c r="Y7255" s="4">
        <v>25521</v>
      </c>
    </row>
    <row r="7256" spans="1:25" x14ac:dyDescent="0.25">
      <c r="A7256" s="36">
        <v>44589</v>
      </c>
      <c r="B7256" s="246"/>
      <c r="X7256" s="3" t="s">
        <v>7267</v>
      </c>
      <c r="Y7256" s="4">
        <v>25524</v>
      </c>
    </row>
    <row r="7257" spans="1:25" x14ac:dyDescent="0.25">
      <c r="A7257" s="36">
        <v>44590</v>
      </c>
      <c r="B7257" s="246"/>
      <c r="X7257" s="3" t="s">
        <v>7268</v>
      </c>
      <c r="Y7257" s="4">
        <v>25524</v>
      </c>
    </row>
    <row r="7258" spans="1:25" x14ac:dyDescent="0.25">
      <c r="A7258" s="36">
        <v>44591</v>
      </c>
      <c r="B7258" s="246"/>
      <c r="X7258" s="3" t="s">
        <v>7269</v>
      </c>
      <c r="Y7258" s="4">
        <v>25535</v>
      </c>
    </row>
    <row r="7259" spans="1:25" x14ac:dyDescent="0.25">
      <c r="A7259" s="36">
        <v>44592</v>
      </c>
      <c r="B7259" s="246"/>
      <c r="X7259" s="3" t="s">
        <v>7270</v>
      </c>
      <c r="Y7259" s="4">
        <v>25531</v>
      </c>
    </row>
    <row r="7260" spans="1:25" x14ac:dyDescent="0.25">
      <c r="A7260" s="36">
        <v>44593</v>
      </c>
      <c r="B7260" s="246"/>
      <c r="X7260" s="3" t="s">
        <v>7271</v>
      </c>
      <c r="Y7260" s="4">
        <v>25531</v>
      </c>
    </row>
    <row r="7261" spans="1:25" x14ac:dyDescent="0.25">
      <c r="A7261" s="36">
        <v>44594</v>
      </c>
      <c r="B7261" s="246"/>
      <c r="X7261" s="3" t="s">
        <v>7272</v>
      </c>
      <c r="Y7261" s="4">
        <v>25543</v>
      </c>
    </row>
    <row r="7262" spans="1:25" x14ac:dyDescent="0.25">
      <c r="A7262" s="36">
        <v>44594</v>
      </c>
      <c r="B7262" s="246"/>
      <c r="X7262" s="3" t="s">
        <v>7273</v>
      </c>
      <c r="Y7262" s="4">
        <v>25543</v>
      </c>
    </row>
    <row r="7263" spans="1:25" x14ac:dyDescent="0.25">
      <c r="A7263" s="36">
        <v>44595</v>
      </c>
      <c r="B7263" s="246"/>
      <c r="X7263" s="3" t="s">
        <v>7274</v>
      </c>
      <c r="Y7263" s="4">
        <v>25541</v>
      </c>
    </row>
    <row r="7264" spans="1:25" x14ac:dyDescent="0.25">
      <c r="A7264" s="36">
        <v>44596</v>
      </c>
      <c r="B7264" s="246"/>
      <c r="X7264" s="3" t="s">
        <v>7275</v>
      </c>
      <c r="Y7264" s="4">
        <v>25539</v>
      </c>
    </row>
    <row r="7265" spans="1:25" x14ac:dyDescent="0.25">
      <c r="A7265" s="36">
        <v>44597</v>
      </c>
      <c r="B7265" s="246"/>
      <c r="X7265" s="3" t="s">
        <v>7276</v>
      </c>
      <c r="Y7265" s="4">
        <v>25549</v>
      </c>
    </row>
    <row r="7266" spans="1:25" x14ac:dyDescent="0.25">
      <c r="A7266" s="36">
        <v>44598</v>
      </c>
      <c r="B7266" s="246"/>
      <c r="X7266" s="3" t="s">
        <v>7277</v>
      </c>
      <c r="Y7266" s="4">
        <v>25558</v>
      </c>
    </row>
    <row r="7267" spans="1:25" x14ac:dyDescent="0.25">
      <c r="A7267" s="36">
        <v>44599</v>
      </c>
      <c r="B7267" s="246"/>
      <c r="X7267" s="3" t="s">
        <v>7278</v>
      </c>
      <c r="Y7267" s="4">
        <v>25558</v>
      </c>
    </row>
    <row r="7268" spans="1:25" x14ac:dyDescent="0.25">
      <c r="A7268" s="36">
        <v>44600</v>
      </c>
      <c r="B7268" s="246"/>
      <c r="X7268" s="3" t="s">
        <v>7279</v>
      </c>
      <c r="Y7268" s="4">
        <v>25566</v>
      </c>
    </row>
    <row r="7269" spans="1:25" x14ac:dyDescent="0.25">
      <c r="A7269" s="36">
        <v>44601</v>
      </c>
      <c r="B7269" s="246"/>
      <c r="X7269" s="3" t="s">
        <v>7280</v>
      </c>
      <c r="Y7269" s="4">
        <v>25566</v>
      </c>
    </row>
    <row r="7270" spans="1:25" x14ac:dyDescent="0.25">
      <c r="A7270" s="36">
        <v>44602</v>
      </c>
      <c r="B7270" s="246"/>
      <c r="X7270" s="3" t="s">
        <v>7281</v>
      </c>
      <c r="Y7270" s="4">
        <v>25574</v>
      </c>
    </row>
    <row r="7271" spans="1:25" x14ac:dyDescent="0.25">
      <c r="A7271" s="36">
        <v>44603</v>
      </c>
      <c r="B7271" s="246"/>
      <c r="X7271" s="3" t="s">
        <v>7282</v>
      </c>
      <c r="Y7271" s="4">
        <v>25574</v>
      </c>
    </row>
    <row r="7272" spans="1:25" x14ac:dyDescent="0.25">
      <c r="A7272" s="36">
        <v>44604</v>
      </c>
      <c r="B7272" s="246"/>
      <c r="X7272" s="3" t="s">
        <v>7283</v>
      </c>
      <c r="Y7272" s="4">
        <v>25571</v>
      </c>
    </row>
    <row r="7273" spans="1:25" x14ac:dyDescent="0.25">
      <c r="A7273" s="36">
        <v>44605</v>
      </c>
      <c r="B7273" s="246"/>
      <c r="X7273" s="3" t="s">
        <v>7284</v>
      </c>
      <c r="Y7273" s="4">
        <v>25582</v>
      </c>
    </row>
    <row r="7274" spans="1:25" x14ac:dyDescent="0.25">
      <c r="A7274" s="36">
        <v>44606</v>
      </c>
      <c r="B7274" s="246"/>
      <c r="X7274" s="3" t="s">
        <v>7285</v>
      </c>
      <c r="Y7274" s="4">
        <v>25582</v>
      </c>
    </row>
    <row r="7275" spans="1:25" x14ac:dyDescent="0.25">
      <c r="A7275" s="36">
        <v>44607</v>
      </c>
      <c r="B7275" s="246"/>
      <c r="X7275" s="3" t="s">
        <v>7286</v>
      </c>
      <c r="Y7275" s="4">
        <v>25580</v>
      </c>
    </row>
    <row r="7276" spans="1:25" x14ac:dyDescent="0.25">
      <c r="A7276" s="36">
        <v>44608</v>
      </c>
      <c r="B7276" s="246"/>
      <c r="X7276" s="3" t="s">
        <v>7287</v>
      </c>
      <c r="Y7276" s="4">
        <v>25580</v>
      </c>
    </row>
    <row r="7277" spans="1:25" x14ac:dyDescent="0.25">
      <c r="A7277" s="36">
        <v>44609</v>
      </c>
      <c r="B7277" s="246"/>
      <c r="X7277" s="3" t="s">
        <v>7288</v>
      </c>
      <c r="Y7277" s="4">
        <v>25586</v>
      </c>
    </row>
    <row r="7278" spans="1:25" x14ac:dyDescent="0.25">
      <c r="A7278" s="36">
        <v>44610</v>
      </c>
      <c r="B7278" s="246"/>
      <c r="X7278" s="3" t="s">
        <v>7289</v>
      </c>
      <c r="Y7278" s="4">
        <v>25595</v>
      </c>
    </row>
    <row r="7279" spans="1:25" x14ac:dyDescent="0.25">
      <c r="A7279" s="36">
        <v>44611</v>
      </c>
      <c r="B7279" s="246"/>
      <c r="X7279" s="3" t="s">
        <v>7290</v>
      </c>
      <c r="Y7279" s="4">
        <v>25595</v>
      </c>
    </row>
    <row r="7280" spans="1:25" x14ac:dyDescent="0.25">
      <c r="A7280" s="36">
        <v>44612</v>
      </c>
      <c r="B7280" s="246"/>
      <c r="X7280" s="3" t="s">
        <v>7291</v>
      </c>
      <c r="Y7280" s="4">
        <v>25595</v>
      </c>
    </row>
    <row r="7281" spans="1:25" x14ac:dyDescent="0.25">
      <c r="A7281" s="36">
        <v>44613</v>
      </c>
      <c r="B7281" s="246"/>
      <c r="X7281" s="3" t="s">
        <v>7292</v>
      </c>
      <c r="Y7281" s="4">
        <v>25595</v>
      </c>
    </row>
    <row r="7282" spans="1:25" x14ac:dyDescent="0.25">
      <c r="A7282" s="36">
        <v>44614</v>
      </c>
      <c r="B7282" s="246"/>
      <c r="X7282" s="3" t="s">
        <v>7293</v>
      </c>
      <c r="Y7282" s="4">
        <v>25593</v>
      </c>
    </row>
    <row r="7283" spans="1:25" x14ac:dyDescent="0.25">
      <c r="A7283" s="36">
        <v>44615</v>
      </c>
      <c r="B7283" s="246"/>
      <c r="X7283" s="3" t="s">
        <v>7294</v>
      </c>
      <c r="Y7283" s="4">
        <v>25593</v>
      </c>
    </row>
    <row r="7284" spans="1:25" x14ac:dyDescent="0.25">
      <c r="A7284" s="36">
        <v>44616</v>
      </c>
      <c r="B7284" s="246"/>
      <c r="X7284" s="3" t="s">
        <v>7295</v>
      </c>
      <c r="Y7284" s="4">
        <v>25591</v>
      </c>
    </row>
    <row r="7285" spans="1:25" x14ac:dyDescent="0.25">
      <c r="A7285" s="36">
        <v>44617</v>
      </c>
      <c r="B7285" s="246"/>
      <c r="X7285" s="3" t="s">
        <v>7296</v>
      </c>
      <c r="Y7285" s="4">
        <v>25599</v>
      </c>
    </row>
    <row r="7286" spans="1:25" x14ac:dyDescent="0.25">
      <c r="A7286" s="36">
        <v>44618</v>
      </c>
      <c r="B7286" s="246"/>
      <c r="X7286" s="3" t="s">
        <v>7297</v>
      </c>
      <c r="Y7286" s="4">
        <v>25605</v>
      </c>
    </row>
    <row r="7287" spans="1:25" x14ac:dyDescent="0.25">
      <c r="A7287" s="36">
        <v>44619</v>
      </c>
      <c r="B7287" s="246"/>
      <c r="X7287" s="3" t="s">
        <v>7298</v>
      </c>
      <c r="Y7287" s="4">
        <v>25602</v>
      </c>
    </row>
    <row r="7288" spans="1:25" x14ac:dyDescent="0.25">
      <c r="A7288" s="36">
        <v>44620</v>
      </c>
      <c r="B7288" s="246"/>
      <c r="X7288" s="3" t="s">
        <v>7299</v>
      </c>
      <c r="Y7288" s="4">
        <v>25602</v>
      </c>
    </row>
    <row r="7289" spans="1:25" x14ac:dyDescent="0.25">
      <c r="A7289" s="36">
        <v>44621</v>
      </c>
      <c r="B7289" s="246"/>
      <c r="X7289" s="3" t="s">
        <v>7300</v>
      </c>
      <c r="Y7289" s="4">
        <v>25608</v>
      </c>
    </row>
    <row r="7290" spans="1:25" x14ac:dyDescent="0.25">
      <c r="A7290" s="36">
        <v>44622</v>
      </c>
      <c r="B7290" s="246"/>
      <c r="X7290" s="3" t="s">
        <v>7301</v>
      </c>
      <c r="Y7290" s="4">
        <v>25608</v>
      </c>
    </row>
    <row r="7291" spans="1:25" x14ac:dyDescent="0.25">
      <c r="A7291" s="36">
        <v>44623</v>
      </c>
      <c r="B7291" s="246"/>
      <c r="X7291" s="3" t="s">
        <v>7302</v>
      </c>
      <c r="Y7291" s="4">
        <v>25607</v>
      </c>
    </row>
    <row r="7292" spans="1:25" x14ac:dyDescent="0.25">
      <c r="A7292" s="36">
        <v>44624</v>
      </c>
      <c r="B7292" s="246"/>
      <c r="X7292" s="3" t="s">
        <v>7303</v>
      </c>
      <c r="Y7292" s="4">
        <v>25604</v>
      </c>
    </row>
    <row r="7293" spans="1:25" x14ac:dyDescent="0.25">
      <c r="A7293" s="36">
        <v>44625</v>
      </c>
      <c r="B7293" s="246"/>
      <c r="X7293" s="3" t="s">
        <v>7304</v>
      </c>
      <c r="Y7293" s="4">
        <v>25613</v>
      </c>
    </row>
    <row r="7294" spans="1:25" x14ac:dyDescent="0.25">
      <c r="A7294" s="36">
        <v>44626</v>
      </c>
      <c r="B7294" s="246"/>
      <c r="X7294" s="3" t="s">
        <v>7305</v>
      </c>
      <c r="Y7294" s="4">
        <v>25611</v>
      </c>
    </row>
    <row r="7295" spans="1:25" x14ac:dyDescent="0.25">
      <c r="A7295" s="36">
        <v>44627</v>
      </c>
      <c r="B7295" s="246"/>
      <c r="X7295" s="3" t="s">
        <v>7306</v>
      </c>
      <c r="Y7295" s="4">
        <v>25611</v>
      </c>
    </row>
    <row r="7296" spans="1:25" x14ac:dyDescent="0.25">
      <c r="A7296" s="36">
        <v>44628</v>
      </c>
      <c r="B7296" s="246"/>
      <c r="X7296" s="3" t="s">
        <v>7307</v>
      </c>
      <c r="Y7296" s="4">
        <v>25609</v>
      </c>
    </row>
    <row r="7297" spans="1:25" x14ac:dyDescent="0.25">
      <c r="A7297" s="36">
        <v>44629</v>
      </c>
      <c r="B7297" s="246"/>
      <c r="X7297" s="3" t="s">
        <v>7308</v>
      </c>
      <c r="Y7297" s="4">
        <v>25609</v>
      </c>
    </row>
    <row r="7298" spans="1:25" x14ac:dyDescent="0.25">
      <c r="A7298" s="36">
        <v>44630</v>
      </c>
      <c r="B7298" s="246"/>
      <c r="X7298" s="3" t="s">
        <v>7309</v>
      </c>
      <c r="Y7298" s="4">
        <v>25608</v>
      </c>
    </row>
    <row r="7299" spans="1:25" x14ac:dyDescent="0.25">
      <c r="A7299" s="36">
        <v>44631</v>
      </c>
      <c r="B7299" s="246"/>
      <c r="X7299" s="3" t="s">
        <v>7310</v>
      </c>
      <c r="Y7299" s="4">
        <v>25632</v>
      </c>
    </row>
    <row r="7300" spans="1:25" x14ac:dyDescent="0.25">
      <c r="A7300" s="36">
        <v>44632</v>
      </c>
      <c r="B7300" s="246"/>
      <c r="X7300" s="3" t="s">
        <v>7311</v>
      </c>
      <c r="Y7300" s="4">
        <v>25631</v>
      </c>
    </row>
    <row r="7301" spans="1:25" x14ac:dyDescent="0.25">
      <c r="A7301" s="36">
        <v>44633</v>
      </c>
      <c r="B7301" s="246"/>
      <c r="X7301" s="3" t="s">
        <v>7312</v>
      </c>
      <c r="Y7301" s="4">
        <v>25630</v>
      </c>
    </row>
    <row r="7302" spans="1:25" x14ac:dyDescent="0.25">
      <c r="A7302" s="36">
        <v>44634</v>
      </c>
      <c r="B7302" s="246"/>
      <c r="X7302" s="3" t="s">
        <v>7313</v>
      </c>
      <c r="Y7302" s="4">
        <v>25630</v>
      </c>
    </row>
    <row r="7303" spans="1:25" x14ac:dyDescent="0.25">
      <c r="A7303" s="36">
        <v>44635</v>
      </c>
      <c r="B7303" s="246"/>
      <c r="X7303" s="3" t="s">
        <v>7314</v>
      </c>
      <c r="Y7303" s="4">
        <v>25629</v>
      </c>
    </row>
    <row r="7304" spans="1:25" x14ac:dyDescent="0.25">
      <c r="A7304" s="36">
        <v>44636</v>
      </c>
      <c r="B7304" s="246"/>
      <c r="X7304" s="3" t="s">
        <v>7315</v>
      </c>
      <c r="Y7304" s="4">
        <v>25629</v>
      </c>
    </row>
    <row r="7305" spans="1:25" x14ac:dyDescent="0.25">
      <c r="A7305" s="36">
        <v>44637</v>
      </c>
      <c r="B7305" s="246"/>
      <c r="X7305" s="3" t="s">
        <v>7316</v>
      </c>
      <c r="Y7305" s="4">
        <v>25651</v>
      </c>
    </row>
    <row r="7306" spans="1:25" x14ac:dyDescent="0.25">
      <c r="A7306" s="36">
        <v>44638</v>
      </c>
      <c r="B7306" s="246"/>
      <c r="X7306" s="3" t="s">
        <v>7317</v>
      </c>
      <c r="Y7306" s="4">
        <v>25650</v>
      </c>
    </row>
    <row r="7307" spans="1:25" x14ac:dyDescent="0.25">
      <c r="A7307" s="36">
        <v>44639</v>
      </c>
      <c r="B7307" s="246"/>
      <c r="X7307" s="3" t="s">
        <v>7318</v>
      </c>
      <c r="Y7307" s="4">
        <v>25710</v>
      </c>
    </row>
    <row r="7308" spans="1:25" x14ac:dyDescent="0.25">
      <c r="A7308" s="36">
        <v>44640</v>
      </c>
      <c r="B7308" s="246"/>
      <c r="X7308" s="3" t="s">
        <v>7319</v>
      </c>
      <c r="Y7308" s="4">
        <v>25751</v>
      </c>
    </row>
    <row r="7309" spans="1:25" x14ac:dyDescent="0.25">
      <c r="A7309" s="36">
        <v>44641</v>
      </c>
      <c r="B7309" s="246"/>
      <c r="X7309" s="3" t="s">
        <v>7320</v>
      </c>
      <c r="Y7309" s="4">
        <v>25751</v>
      </c>
    </row>
    <row r="7310" spans="1:25" x14ac:dyDescent="0.25">
      <c r="A7310" s="36">
        <v>44642</v>
      </c>
      <c r="B7310" s="246"/>
      <c r="X7310" s="3" t="s">
        <v>7321</v>
      </c>
      <c r="Y7310" s="4">
        <v>25811</v>
      </c>
    </row>
    <row r="7311" spans="1:25" x14ac:dyDescent="0.25">
      <c r="A7311" s="36">
        <v>44643</v>
      </c>
      <c r="B7311" s="246"/>
      <c r="X7311" s="3" t="s">
        <v>7322</v>
      </c>
      <c r="Y7311" s="4">
        <v>25811</v>
      </c>
    </row>
    <row r="7312" spans="1:25" x14ac:dyDescent="0.25">
      <c r="A7312" s="36">
        <v>44644</v>
      </c>
      <c r="B7312" s="246"/>
      <c r="X7312" s="3" t="s">
        <v>7323</v>
      </c>
      <c r="Y7312" s="4">
        <v>25842</v>
      </c>
    </row>
    <row r="7313" spans="1:25" x14ac:dyDescent="0.25">
      <c r="A7313" s="36">
        <v>44645</v>
      </c>
      <c r="B7313" s="246"/>
      <c r="X7313" s="3" t="s">
        <v>7324</v>
      </c>
      <c r="Y7313" s="4">
        <v>25841</v>
      </c>
    </row>
    <row r="7314" spans="1:25" x14ac:dyDescent="0.25">
      <c r="A7314" s="36">
        <v>44646</v>
      </c>
      <c r="B7314" s="246"/>
      <c r="X7314" s="3" t="s">
        <v>7325</v>
      </c>
      <c r="Y7314" s="4">
        <v>25840</v>
      </c>
    </row>
    <row r="7315" spans="1:25" x14ac:dyDescent="0.25">
      <c r="A7315" s="36">
        <v>44647</v>
      </c>
      <c r="B7315" s="246"/>
      <c r="X7315" s="3" t="s">
        <v>7326</v>
      </c>
      <c r="Y7315" s="4">
        <v>25839</v>
      </c>
    </row>
    <row r="7316" spans="1:25" x14ac:dyDescent="0.25">
      <c r="A7316" s="36">
        <v>44648</v>
      </c>
      <c r="B7316" s="246"/>
      <c r="X7316" s="3" t="s">
        <v>7327</v>
      </c>
      <c r="Y7316" s="4">
        <v>25839</v>
      </c>
    </row>
    <row r="7317" spans="1:25" x14ac:dyDescent="0.25">
      <c r="A7317" s="36">
        <v>44649</v>
      </c>
      <c r="B7317" s="246"/>
      <c r="X7317" s="3" t="s">
        <v>7328</v>
      </c>
      <c r="Y7317" s="4">
        <v>25901</v>
      </c>
    </row>
    <row r="7318" spans="1:25" x14ac:dyDescent="0.25">
      <c r="A7318" s="36">
        <v>44650</v>
      </c>
      <c r="B7318" s="246"/>
      <c r="X7318" s="3" t="s">
        <v>7329</v>
      </c>
      <c r="Y7318" s="4">
        <v>25901</v>
      </c>
    </row>
    <row r="7319" spans="1:25" x14ac:dyDescent="0.25">
      <c r="A7319" s="36">
        <v>44651</v>
      </c>
      <c r="B7319" s="246"/>
      <c r="X7319" s="3" t="s">
        <v>7330</v>
      </c>
      <c r="Y7319" s="4">
        <v>25937</v>
      </c>
    </row>
    <row r="7320" spans="1:25" x14ac:dyDescent="0.25">
      <c r="A7320" s="36">
        <v>44652</v>
      </c>
      <c r="B7320" s="246"/>
      <c r="X7320" s="3" t="s">
        <v>7331</v>
      </c>
      <c r="Y7320" s="4">
        <v>25936</v>
      </c>
    </row>
    <row r="7321" spans="1:25" x14ac:dyDescent="0.25">
      <c r="A7321" s="36">
        <v>44653</v>
      </c>
      <c r="B7321" s="246"/>
      <c r="X7321" s="3" t="s">
        <v>7332</v>
      </c>
      <c r="Y7321" s="4">
        <v>26001</v>
      </c>
    </row>
    <row r="7322" spans="1:25" x14ac:dyDescent="0.25">
      <c r="A7322" s="36">
        <v>44654</v>
      </c>
      <c r="B7322" s="246"/>
      <c r="X7322" s="3" t="s">
        <v>7333</v>
      </c>
      <c r="Y7322" s="4">
        <v>26040</v>
      </c>
    </row>
    <row r="7323" spans="1:25" x14ac:dyDescent="0.25">
      <c r="A7323" s="36">
        <v>44655</v>
      </c>
      <c r="B7323" s="246"/>
      <c r="X7323" s="3" t="s">
        <v>7334</v>
      </c>
      <c r="Y7323" s="4">
        <v>26040</v>
      </c>
    </row>
    <row r="7324" spans="1:25" x14ac:dyDescent="0.25">
      <c r="A7324" s="36">
        <v>44656</v>
      </c>
      <c r="B7324" s="246"/>
      <c r="X7324" s="3" t="s">
        <v>7335</v>
      </c>
      <c r="Y7324" s="4">
        <v>26040</v>
      </c>
    </row>
    <row r="7325" spans="1:25" x14ac:dyDescent="0.25">
      <c r="A7325" s="36">
        <v>44657</v>
      </c>
      <c r="B7325" s="246"/>
      <c r="X7325" s="3" t="s">
        <v>7336</v>
      </c>
      <c r="Y7325" s="4">
        <v>26076</v>
      </c>
    </row>
    <row r="7326" spans="1:25" x14ac:dyDescent="0.25">
      <c r="A7326" s="36">
        <v>44658</v>
      </c>
      <c r="B7326" s="246"/>
      <c r="X7326" s="3" t="s">
        <v>7337</v>
      </c>
      <c r="Y7326" s="4">
        <v>26075</v>
      </c>
    </row>
    <row r="7327" spans="1:25" x14ac:dyDescent="0.25">
      <c r="A7327" s="36">
        <v>44659</v>
      </c>
      <c r="B7327" s="246"/>
      <c r="X7327" s="3" t="s">
        <v>7338</v>
      </c>
      <c r="Y7327" s="4">
        <v>26116</v>
      </c>
    </row>
    <row r="7328" spans="1:25" x14ac:dyDescent="0.25">
      <c r="A7328" s="36">
        <v>44660</v>
      </c>
      <c r="B7328" s="246"/>
      <c r="X7328" s="3" t="s">
        <v>7339</v>
      </c>
      <c r="Y7328" s="4">
        <v>26167</v>
      </c>
    </row>
    <row r="7329" spans="1:25" x14ac:dyDescent="0.25">
      <c r="A7329" s="36">
        <v>44661</v>
      </c>
      <c r="B7329" s="246"/>
      <c r="X7329" s="3" t="s">
        <v>7340</v>
      </c>
      <c r="Y7329" s="4">
        <v>26201</v>
      </c>
    </row>
    <row r="7330" spans="1:25" x14ac:dyDescent="0.25">
      <c r="A7330" s="36">
        <v>44662</v>
      </c>
      <c r="B7330" s="246"/>
      <c r="X7330" s="3" t="s">
        <v>7341</v>
      </c>
      <c r="Y7330" s="4">
        <v>26201</v>
      </c>
    </row>
    <row r="7331" spans="1:25" x14ac:dyDescent="0.25">
      <c r="A7331" s="36">
        <v>44663</v>
      </c>
      <c r="B7331" s="246"/>
      <c r="X7331" s="3" t="s">
        <v>7342</v>
      </c>
      <c r="Y7331" s="4">
        <v>26253</v>
      </c>
    </row>
    <row r="7332" spans="1:25" x14ac:dyDescent="0.25">
      <c r="A7332" s="36">
        <v>44664</v>
      </c>
      <c r="B7332" s="246"/>
      <c r="X7332" s="3" t="s">
        <v>7343</v>
      </c>
      <c r="Y7332" s="4">
        <v>26253</v>
      </c>
    </row>
    <row r="7333" spans="1:25" x14ac:dyDescent="0.25">
      <c r="A7333" s="36">
        <v>44665</v>
      </c>
      <c r="B7333" s="246"/>
      <c r="X7333" s="3" t="s">
        <v>7344</v>
      </c>
      <c r="Y7333" s="4">
        <v>26252</v>
      </c>
    </row>
    <row r="7334" spans="1:25" x14ac:dyDescent="0.25">
      <c r="A7334" s="36">
        <v>44666</v>
      </c>
      <c r="B7334" s="246"/>
      <c r="X7334" s="3" t="s">
        <v>7345</v>
      </c>
      <c r="Y7334" s="4">
        <v>26252</v>
      </c>
    </row>
    <row r="7335" spans="1:25" x14ac:dyDescent="0.25">
      <c r="A7335" s="36">
        <v>44667</v>
      </c>
      <c r="B7335" s="246"/>
      <c r="X7335" s="3" t="s">
        <v>7346</v>
      </c>
      <c r="Y7335" s="4">
        <v>26252</v>
      </c>
    </row>
    <row r="7336" spans="1:25" x14ac:dyDescent="0.25">
      <c r="A7336" s="36">
        <v>44668</v>
      </c>
      <c r="B7336" s="246"/>
      <c r="X7336" s="3" t="s">
        <v>7347</v>
      </c>
      <c r="Y7336" s="4">
        <v>26303</v>
      </c>
    </row>
    <row r="7337" spans="1:25" x14ac:dyDescent="0.25">
      <c r="A7337" s="36">
        <v>44669</v>
      </c>
      <c r="B7337" s="246"/>
      <c r="X7337" s="3" t="s">
        <v>7348</v>
      </c>
      <c r="Y7337" s="4">
        <v>26303</v>
      </c>
    </row>
    <row r="7338" spans="1:25" x14ac:dyDescent="0.25">
      <c r="A7338" s="36">
        <v>44670</v>
      </c>
      <c r="B7338" s="246"/>
      <c r="X7338" s="3" t="s">
        <v>7349</v>
      </c>
      <c r="Y7338" s="4">
        <v>26302</v>
      </c>
    </row>
    <row r="7339" spans="1:25" x14ac:dyDescent="0.25">
      <c r="A7339" s="36">
        <v>44671</v>
      </c>
      <c r="B7339" s="246"/>
      <c r="X7339" s="3" t="s">
        <v>7350</v>
      </c>
      <c r="Y7339" s="4">
        <v>26302</v>
      </c>
    </row>
    <row r="7340" spans="1:25" x14ac:dyDescent="0.25">
      <c r="A7340" s="36">
        <v>44672</v>
      </c>
      <c r="B7340" s="246"/>
      <c r="X7340" s="3" t="s">
        <v>7351</v>
      </c>
      <c r="Y7340" s="4">
        <v>26354</v>
      </c>
    </row>
    <row r="7341" spans="1:25" x14ac:dyDescent="0.25">
      <c r="A7341" s="36">
        <v>44673</v>
      </c>
      <c r="B7341" s="246"/>
      <c r="X7341" s="3" t="s">
        <v>7352</v>
      </c>
      <c r="Y7341" s="4">
        <v>26353</v>
      </c>
    </row>
    <row r="7342" spans="1:25" x14ac:dyDescent="0.25">
      <c r="A7342" s="36">
        <v>44674</v>
      </c>
      <c r="B7342" s="246"/>
      <c r="X7342" s="3" t="s">
        <v>7353</v>
      </c>
      <c r="Y7342" s="4">
        <v>26414</v>
      </c>
    </row>
    <row r="7343" spans="1:25" x14ac:dyDescent="0.25">
      <c r="A7343" s="36">
        <v>44675</v>
      </c>
      <c r="B7343" s="246"/>
      <c r="X7343" s="3" t="s">
        <v>7354</v>
      </c>
      <c r="Y7343" s="4">
        <v>26413</v>
      </c>
    </row>
    <row r="7344" spans="1:25" x14ac:dyDescent="0.25">
      <c r="A7344" s="36">
        <v>44676</v>
      </c>
      <c r="B7344" s="246"/>
      <c r="X7344" s="3" t="s">
        <v>7355</v>
      </c>
      <c r="Y7344" s="4">
        <v>26413</v>
      </c>
    </row>
    <row r="7345" spans="1:25" x14ac:dyDescent="0.25">
      <c r="A7345" s="36">
        <v>44677</v>
      </c>
      <c r="B7345" s="246"/>
      <c r="X7345" s="3" t="s">
        <v>7356</v>
      </c>
      <c r="Y7345" s="4">
        <v>26412</v>
      </c>
    </row>
    <row r="7346" spans="1:25" x14ac:dyDescent="0.25">
      <c r="A7346" s="36">
        <v>44678</v>
      </c>
      <c r="B7346" s="246"/>
      <c r="X7346" s="3" t="s">
        <v>7357</v>
      </c>
      <c r="Y7346" s="4">
        <v>26412</v>
      </c>
    </row>
    <row r="7347" spans="1:25" x14ac:dyDescent="0.25">
      <c r="A7347" s="36">
        <v>44679</v>
      </c>
      <c r="B7347" s="246"/>
      <c r="X7347" s="3" t="s">
        <v>7358</v>
      </c>
      <c r="Y7347" s="4">
        <v>26464</v>
      </c>
    </row>
    <row r="7348" spans="1:25" x14ac:dyDescent="0.25">
      <c r="A7348" s="36">
        <v>44680</v>
      </c>
      <c r="B7348" s="246"/>
      <c r="X7348" s="3" t="s">
        <v>7359</v>
      </c>
      <c r="Y7348" s="4">
        <v>26501</v>
      </c>
    </row>
    <row r="7349" spans="1:25" x14ac:dyDescent="0.25">
      <c r="A7349" s="36">
        <v>44681</v>
      </c>
      <c r="B7349" s="246"/>
      <c r="X7349" s="3" t="s">
        <v>7360</v>
      </c>
      <c r="Y7349" s="4">
        <v>26511</v>
      </c>
    </row>
    <row r="7350" spans="1:25" x14ac:dyDescent="0.25">
      <c r="A7350" s="36">
        <v>44682</v>
      </c>
      <c r="B7350" s="246"/>
      <c r="X7350" s="3" t="s">
        <v>7361</v>
      </c>
      <c r="Y7350" s="4">
        <v>26516</v>
      </c>
    </row>
    <row r="7351" spans="1:25" x14ac:dyDescent="0.25">
      <c r="A7351" s="36">
        <v>44683</v>
      </c>
      <c r="B7351" s="246"/>
      <c r="X7351" s="3" t="s">
        <v>7362</v>
      </c>
      <c r="Y7351" s="4">
        <v>26516</v>
      </c>
    </row>
    <row r="7352" spans="1:25" x14ac:dyDescent="0.25">
      <c r="A7352" s="36">
        <v>44684</v>
      </c>
      <c r="B7352" s="246"/>
      <c r="X7352" s="3" t="s">
        <v>7363</v>
      </c>
      <c r="Y7352" s="4">
        <v>26515</v>
      </c>
    </row>
    <row r="7353" spans="1:25" x14ac:dyDescent="0.25">
      <c r="A7353" s="36">
        <v>44685</v>
      </c>
      <c r="B7353" s="246"/>
      <c r="X7353" s="3" t="s">
        <v>7364</v>
      </c>
      <c r="Y7353" s="4">
        <v>26515</v>
      </c>
    </row>
    <row r="7354" spans="1:25" x14ac:dyDescent="0.25">
      <c r="A7354" s="36">
        <v>44686</v>
      </c>
      <c r="B7354" s="246"/>
      <c r="X7354" s="3" t="s">
        <v>7365</v>
      </c>
      <c r="Y7354" s="4">
        <v>26521</v>
      </c>
    </row>
    <row r="7355" spans="1:25" x14ac:dyDescent="0.25">
      <c r="A7355" s="36">
        <v>44687</v>
      </c>
      <c r="B7355" s="246"/>
      <c r="X7355" s="3" t="s">
        <v>7366</v>
      </c>
      <c r="Y7355" s="4">
        <v>26543</v>
      </c>
    </row>
    <row r="7356" spans="1:25" x14ac:dyDescent="0.25">
      <c r="A7356" s="36">
        <v>44688</v>
      </c>
      <c r="B7356" s="246"/>
      <c r="X7356" s="3" t="s">
        <v>7367</v>
      </c>
      <c r="Y7356" s="4">
        <v>26551</v>
      </c>
    </row>
    <row r="7357" spans="1:25" x14ac:dyDescent="0.25">
      <c r="A7357" s="36">
        <v>44689</v>
      </c>
      <c r="B7357" s="246"/>
      <c r="X7357" s="3" t="s">
        <v>7368</v>
      </c>
      <c r="Y7357" s="4">
        <v>26562</v>
      </c>
    </row>
    <row r="7358" spans="1:25" x14ac:dyDescent="0.25">
      <c r="A7358" s="36">
        <v>44690</v>
      </c>
      <c r="B7358" s="246"/>
      <c r="X7358" s="3" t="s">
        <v>7369</v>
      </c>
      <c r="Y7358" s="4">
        <v>26562</v>
      </c>
    </row>
    <row r="7359" spans="1:25" x14ac:dyDescent="0.25">
      <c r="A7359" s="36">
        <v>44691</v>
      </c>
      <c r="B7359" s="246"/>
      <c r="X7359" s="3" t="s">
        <v>7370</v>
      </c>
      <c r="Y7359" s="4">
        <v>26568</v>
      </c>
    </row>
    <row r="7360" spans="1:25" x14ac:dyDescent="0.25">
      <c r="A7360" s="36">
        <v>44692</v>
      </c>
      <c r="B7360" s="246"/>
      <c r="X7360" s="3" t="s">
        <v>7371</v>
      </c>
      <c r="Y7360" s="4">
        <v>26568</v>
      </c>
    </row>
    <row r="7361" spans="1:25" x14ac:dyDescent="0.25">
      <c r="A7361" s="36">
        <v>44693</v>
      </c>
      <c r="B7361" s="246"/>
      <c r="X7361" s="3" t="s">
        <v>7372</v>
      </c>
      <c r="Y7361" s="4">
        <v>26581</v>
      </c>
    </row>
    <row r="7362" spans="1:25" x14ac:dyDescent="0.25">
      <c r="A7362" s="36">
        <v>44694</v>
      </c>
      <c r="B7362" s="246"/>
      <c r="X7362" s="3" t="s">
        <v>7373</v>
      </c>
      <c r="Y7362" s="4">
        <v>26589</v>
      </c>
    </row>
    <row r="7363" spans="1:25" x14ac:dyDescent="0.25">
      <c r="A7363" s="36">
        <v>44695</v>
      </c>
      <c r="B7363" s="246"/>
      <c r="X7363" s="3" t="s">
        <v>7374</v>
      </c>
      <c r="Y7363" s="4">
        <v>26602</v>
      </c>
    </row>
    <row r="7364" spans="1:25" x14ac:dyDescent="0.25">
      <c r="A7364" s="36">
        <v>44696</v>
      </c>
      <c r="B7364" s="246"/>
      <c r="X7364" s="3" t="s">
        <v>7375</v>
      </c>
      <c r="Y7364" s="4">
        <v>26601</v>
      </c>
    </row>
    <row r="7365" spans="1:25" x14ac:dyDescent="0.25">
      <c r="A7365" s="36">
        <v>44697</v>
      </c>
      <c r="B7365" s="246"/>
      <c r="X7365" s="3" t="s">
        <v>7376</v>
      </c>
      <c r="Y7365" s="4">
        <v>26601</v>
      </c>
    </row>
    <row r="7366" spans="1:25" x14ac:dyDescent="0.25">
      <c r="A7366" s="36">
        <v>44698</v>
      </c>
      <c r="B7366" s="246"/>
      <c r="X7366" s="3" t="s">
        <v>7377</v>
      </c>
      <c r="Y7366" s="4">
        <v>26612</v>
      </c>
    </row>
    <row r="7367" spans="1:25" x14ac:dyDescent="0.25">
      <c r="A7367" s="36">
        <v>44699</v>
      </c>
      <c r="B7367" s="246"/>
      <c r="X7367" s="3" t="s">
        <v>7378</v>
      </c>
      <c r="Y7367" s="4">
        <v>26612</v>
      </c>
    </row>
    <row r="7368" spans="1:25" x14ac:dyDescent="0.25">
      <c r="A7368" s="36">
        <v>44700</v>
      </c>
      <c r="B7368" s="246"/>
      <c r="X7368" s="3" t="s">
        <v>7379</v>
      </c>
      <c r="Y7368" s="4">
        <v>26616</v>
      </c>
    </row>
    <row r="7369" spans="1:25" x14ac:dyDescent="0.25">
      <c r="A7369" s="36">
        <v>44701</v>
      </c>
      <c r="B7369" s="246"/>
      <c r="X7369" s="3" t="s">
        <v>7380</v>
      </c>
      <c r="Y7369" s="4">
        <v>26614</v>
      </c>
    </row>
    <row r="7370" spans="1:25" x14ac:dyDescent="0.25">
      <c r="A7370" s="36">
        <v>44702</v>
      </c>
      <c r="B7370" s="246"/>
      <c r="X7370" s="3" t="s">
        <v>7381</v>
      </c>
      <c r="Y7370" s="4">
        <v>26612</v>
      </c>
    </row>
    <row r="7371" spans="1:25" x14ac:dyDescent="0.25">
      <c r="A7371" s="36">
        <v>44703</v>
      </c>
      <c r="B7371" s="246"/>
      <c r="X7371" s="3" t="s">
        <v>7382</v>
      </c>
      <c r="Y7371" s="4">
        <v>26611</v>
      </c>
    </row>
    <row r="7372" spans="1:25" x14ac:dyDescent="0.25">
      <c r="A7372" s="36">
        <v>44704</v>
      </c>
      <c r="B7372" s="246"/>
      <c r="X7372" s="3" t="s">
        <v>7383</v>
      </c>
      <c r="Y7372" s="4">
        <v>26611</v>
      </c>
    </row>
    <row r="7373" spans="1:25" x14ac:dyDescent="0.25">
      <c r="A7373" s="36">
        <v>44705</v>
      </c>
      <c r="B7373" s="246"/>
      <c r="X7373" s="3" t="s">
        <v>7384</v>
      </c>
      <c r="Y7373" s="4">
        <v>26616</v>
      </c>
    </row>
    <row r="7374" spans="1:25" x14ac:dyDescent="0.25">
      <c r="A7374" s="36">
        <v>44706</v>
      </c>
      <c r="B7374" s="246"/>
      <c r="X7374" s="3" t="s">
        <v>7385</v>
      </c>
      <c r="Y7374" s="4">
        <v>26616</v>
      </c>
    </row>
    <row r="7375" spans="1:25" x14ac:dyDescent="0.25">
      <c r="A7375" s="36">
        <v>44707</v>
      </c>
      <c r="B7375" s="246"/>
      <c r="X7375" s="3" t="s">
        <v>7386</v>
      </c>
      <c r="Y7375" s="4">
        <v>26621</v>
      </c>
    </row>
    <row r="7376" spans="1:25" x14ac:dyDescent="0.25">
      <c r="A7376" s="36">
        <v>44708</v>
      </c>
      <c r="B7376" s="246"/>
      <c r="X7376" s="3" t="s">
        <v>7387</v>
      </c>
      <c r="Y7376" s="4">
        <v>26629</v>
      </c>
    </row>
    <row r="7377" spans="1:25" x14ac:dyDescent="0.25">
      <c r="A7377" s="36">
        <v>44709</v>
      </c>
      <c r="B7377" s="246"/>
      <c r="X7377" s="3" t="s">
        <v>7388</v>
      </c>
      <c r="Y7377" s="4">
        <v>26627</v>
      </c>
    </row>
    <row r="7378" spans="1:25" x14ac:dyDescent="0.25">
      <c r="A7378" s="36">
        <v>44710</v>
      </c>
      <c r="B7378" s="246"/>
      <c r="X7378" s="3" t="s">
        <v>7389</v>
      </c>
      <c r="Y7378" s="4">
        <v>26634</v>
      </c>
    </row>
    <row r="7379" spans="1:25" x14ac:dyDescent="0.25">
      <c r="A7379" s="36">
        <v>44711</v>
      </c>
      <c r="B7379" s="246"/>
      <c r="X7379" s="3" t="s">
        <v>7390</v>
      </c>
      <c r="Y7379" s="4">
        <v>26634</v>
      </c>
    </row>
    <row r="7380" spans="1:25" x14ac:dyDescent="0.25">
      <c r="A7380" s="36">
        <v>44712</v>
      </c>
      <c r="B7380" s="246"/>
      <c r="X7380" s="3" t="s">
        <v>7391</v>
      </c>
      <c r="Y7380" s="4">
        <v>26632</v>
      </c>
    </row>
    <row r="7381" spans="1:25" x14ac:dyDescent="0.25">
      <c r="A7381" s="36">
        <v>44713</v>
      </c>
      <c r="B7381" s="246"/>
      <c r="X7381" s="3" t="s">
        <v>7392</v>
      </c>
      <c r="Y7381" s="4">
        <v>26632</v>
      </c>
    </row>
    <row r="7382" spans="1:25" x14ac:dyDescent="0.25">
      <c r="A7382" s="36">
        <v>44714</v>
      </c>
      <c r="B7382" s="246"/>
      <c r="X7382" s="3" t="s">
        <v>7393</v>
      </c>
      <c r="Y7382" s="4">
        <v>26631</v>
      </c>
    </row>
    <row r="7383" spans="1:25" x14ac:dyDescent="0.25">
      <c r="A7383" s="36">
        <v>44715</v>
      </c>
      <c r="B7383" s="246"/>
      <c r="X7383" s="3" t="s">
        <v>7394</v>
      </c>
      <c r="Y7383" s="4">
        <v>26636</v>
      </c>
    </row>
    <row r="7384" spans="1:25" x14ac:dyDescent="0.25">
      <c r="A7384" s="36">
        <v>44716</v>
      </c>
      <c r="B7384" s="246"/>
      <c r="X7384" s="3" t="s">
        <v>7395</v>
      </c>
      <c r="Y7384" s="4">
        <v>26635</v>
      </c>
    </row>
    <row r="7385" spans="1:25" x14ac:dyDescent="0.25">
      <c r="A7385" s="36">
        <v>44717</v>
      </c>
      <c r="B7385" s="246"/>
      <c r="X7385" s="3" t="s">
        <v>7396</v>
      </c>
      <c r="Y7385" s="4">
        <v>26641</v>
      </c>
    </row>
    <row r="7386" spans="1:25" x14ac:dyDescent="0.25">
      <c r="A7386" s="36">
        <v>44718</v>
      </c>
      <c r="B7386" s="246"/>
      <c r="X7386" s="3" t="s">
        <v>7397</v>
      </c>
      <c r="Y7386" s="4">
        <v>26641</v>
      </c>
    </row>
    <row r="7387" spans="1:25" x14ac:dyDescent="0.25">
      <c r="A7387" s="36">
        <v>44719</v>
      </c>
      <c r="B7387" s="246"/>
      <c r="X7387" s="3" t="s">
        <v>7398</v>
      </c>
      <c r="Y7387" s="4">
        <v>26649</v>
      </c>
    </row>
    <row r="7388" spans="1:25" x14ac:dyDescent="0.25">
      <c r="A7388" s="36">
        <v>44720</v>
      </c>
      <c r="B7388" s="246"/>
      <c r="X7388" s="3" t="s">
        <v>7399</v>
      </c>
      <c r="Y7388" s="4">
        <v>26649</v>
      </c>
    </row>
    <row r="7389" spans="1:25" x14ac:dyDescent="0.25">
      <c r="A7389" s="36">
        <v>44721</v>
      </c>
      <c r="B7389" s="246"/>
      <c r="X7389" s="3" t="s">
        <v>7400</v>
      </c>
      <c r="Y7389" s="4">
        <v>26648</v>
      </c>
    </row>
    <row r="7390" spans="1:25" x14ac:dyDescent="0.25">
      <c r="A7390" s="36">
        <v>44722</v>
      </c>
      <c r="B7390" s="246"/>
      <c r="X7390" s="3" t="s">
        <v>7401</v>
      </c>
      <c r="Y7390" s="4">
        <v>26653</v>
      </c>
    </row>
    <row r="7391" spans="1:25" x14ac:dyDescent="0.25">
      <c r="A7391" s="36">
        <v>44723</v>
      </c>
      <c r="B7391" s="246"/>
      <c r="X7391" s="3" t="s">
        <v>7402</v>
      </c>
      <c r="Y7391" s="4">
        <v>26652</v>
      </c>
    </row>
    <row r="7392" spans="1:25" x14ac:dyDescent="0.25">
      <c r="A7392" s="36">
        <v>44724</v>
      </c>
      <c r="B7392" s="246"/>
      <c r="X7392" s="3" t="s">
        <v>7403</v>
      </c>
      <c r="Y7392" s="4">
        <v>26659</v>
      </c>
    </row>
    <row r="7393" spans="1:25" x14ac:dyDescent="0.25">
      <c r="A7393" s="36">
        <v>44725</v>
      </c>
      <c r="B7393" s="246"/>
      <c r="X7393" s="3" t="s">
        <v>7404</v>
      </c>
      <c r="Y7393" s="4">
        <v>26659</v>
      </c>
    </row>
    <row r="7394" spans="1:25" x14ac:dyDescent="0.25">
      <c r="A7394" s="36">
        <v>44726</v>
      </c>
      <c r="B7394" s="246"/>
      <c r="X7394" s="3" t="s">
        <v>7405</v>
      </c>
      <c r="Y7394" s="4">
        <v>26667</v>
      </c>
    </row>
    <row r="7395" spans="1:25" x14ac:dyDescent="0.25">
      <c r="A7395" s="36">
        <v>44727</v>
      </c>
      <c r="B7395" s="246"/>
      <c r="X7395" s="3" t="s">
        <v>7406</v>
      </c>
      <c r="Y7395" s="4">
        <v>26667</v>
      </c>
    </row>
    <row r="7396" spans="1:25" x14ac:dyDescent="0.25">
      <c r="A7396" s="36">
        <v>44728</v>
      </c>
      <c r="B7396" s="246"/>
      <c r="X7396" s="3" t="s">
        <v>7407</v>
      </c>
      <c r="Y7396" s="4">
        <v>26669</v>
      </c>
    </row>
    <row r="7397" spans="1:25" x14ac:dyDescent="0.25">
      <c r="A7397" s="36">
        <v>44729</v>
      </c>
      <c r="B7397" s="246"/>
      <c r="X7397" s="3" t="s">
        <v>7408</v>
      </c>
      <c r="Y7397" s="4">
        <v>26668</v>
      </c>
    </row>
    <row r="7398" spans="1:25" x14ac:dyDescent="0.25">
      <c r="A7398" s="36">
        <v>44730</v>
      </c>
      <c r="B7398" s="246"/>
      <c r="X7398" s="3" t="s">
        <v>7409</v>
      </c>
      <c r="Y7398" s="4">
        <v>26674</v>
      </c>
    </row>
    <row r="7399" spans="1:25" x14ac:dyDescent="0.25">
      <c r="A7399" s="36">
        <v>44731</v>
      </c>
      <c r="B7399" s="246"/>
      <c r="X7399" s="3" t="s">
        <v>7410</v>
      </c>
      <c r="Y7399" s="4">
        <v>26673</v>
      </c>
    </row>
    <row r="7400" spans="1:25" x14ac:dyDescent="0.25">
      <c r="A7400" s="36">
        <v>44732</v>
      </c>
      <c r="B7400" s="246"/>
      <c r="X7400" s="3" t="s">
        <v>7411</v>
      </c>
      <c r="Y7400" s="4">
        <v>26673</v>
      </c>
    </row>
    <row r="7401" spans="1:25" x14ac:dyDescent="0.25">
      <c r="A7401" s="36">
        <v>44733</v>
      </c>
      <c r="B7401" s="246"/>
      <c r="X7401" s="3" t="s">
        <v>7412</v>
      </c>
      <c r="Y7401" s="4">
        <v>26679</v>
      </c>
    </row>
    <row r="7402" spans="1:25" x14ac:dyDescent="0.25">
      <c r="A7402" s="36">
        <v>44734</v>
      </c>
      <c r="B7402" s="246"/>
      <c r="X7402" s="3" t="s">
        <v>7413</v>
      </c>
      <c r="Y7402" s="4">
        <v>26679</v>
      </c>
    </row>
    <row r="7403" spans="1:25" x14ac:dyDescent="0.25">
      <c r="A7403" s="36">
        <v>44735</v>
      </c>
      <c r="B7403" s="246"/>
      <c r="X7403" s="3" t="s">
        <v>7414</v>
      </c>
      <c r="Y7403" s="4">
        <v>26678</v>
      </c>
    </row>
    <row r="7404" spans="1:25" x14ac:dyDescent="0.25">
      <c r="A7404" s="36">
        <v>44736</v>
      </c>
      <c r="B7404" s="246"/>
      <c r="X7404" s="3" t="s">
        <v>7415</v>
      </c>
      <c r="Y7404" s="4">
        <v>26676</v>
      </c>
    </row>
    <row r="7405" spans="1:25" x14ac:dyDescent="0.25">
      <c r="A7405" s="36">
        <v>44737</v>
      </c>
      <c r="B7405" s="246"/>
      <c r="X7405" s="3" t="s">
        <v>7416</v>
      </c>
      <c r="Y7405" s="4">
        <v>26675</v>
      </c>
    </row>
    <row r="7406" spans="1:25" x14ac:dyDescent="0.25">
      <c r="A7406" s="36">
        <v>44738</v>
      </c>
      <c r="B7406" s="246"/>
      <c r="X7406" s="3" t="s">
        <v>7417</v>
      </c>
      <c r="Y7406" s="4">
        <v>26673</v>
      </c>
    </row>
    <row r="7407" spans="1:25" x14ac:dyDescent="0.25">
      <c r="A7407" s="36">
        <v>44739</v>
      </c>
      <c r="B7407" s="246"/>
      <c r="X7407" s="3" t="s">
        <v>7418</v>
      </c>
      <c r="Y7407" s="4">
        <v>26673</v>
      </c>
    </row>
    <row r="7408" spans="1:25" x14ac:dyDescent="0.25">
      <c r="A7408" s="36">
        <v>44740</v>
      </c>
      <c r="B7408" s="246"/>
      <c r="X7408" s="3" t="s">
        <v>7419</v>
      </c>
      <c r="Y7408" s="4">
        <v>26679</v>
      </c>
    </row>
    <row r="7409" spans="1:25" x14ac:dyDescent="0.25">
      <c r="A7409" s="36">
        <v>44741</v>
      </c>
      <c r="B7409" s="246"/>
      <c r="X7409" s="3" t="s">
        <v>7420</v>
      </c>
      <c r="Y7409" s="4">
        <v>26679</v>
      </c>
    </row>
    <row r="7410" spans="1:25" x14ac:dyDescent="0.25">
      <c r="A7410" s="36">
        <v>44742</v>
      </c>
      <c r="B7410" s="246"/>
      <c r="X7410" s="3" t="s">
        <v>7421</v>
      </c>
      <c r="Y7410" s="4">
        <v>26679</v>
      </c>
    </row>
    <row r="7411" spans="1:25" x14ac:dyDescent="0.25">
      <c r="A7411" s="36">
        <v>44743</v>
      </c>
      <c r="B7411" s="246"/>
      <c r="X7411" s="3" t="s">
        <v>7422</v>
      </c>
      <c r="Y7411" s="4">
        <v>26677</v>
      </c>
    </row>
    <row r="7412" spans="1:25" x14ac:dyDescent="0.25">
      <c r="A7412" s="36">
        <v>44744</v>
      </c>
      <c r="B7412" s="246"/>
      <c r="X7412" s="3" t="s">
        <v>7423</v>
      </c>
      <c r="Y7412" s="4">
        <v>26683</v>
      </c>
    </row>
    <row r="7413" spans="1:25" x14ac:dyDescent="0.25">
      <c r="A7413" s="36">
        <v>44745</v>
      </c>
      <c r="B7413" s="246"/>
      <c r="X7413" s="3" t="s">
        <v>7424</v>
      </c>
      <c r="Y7413" s="4">
        <v>26682</v>
      </c>
    </row>
    <row r="7414" spans="1:25" x14ac:dyDescent="0.25">
      <c r="A7414" s="36">
        <v>44746</v>
      </c>
      <c r="B7414" s="246"/>
      <c r="X7414" s="3" t="s">
        <v>7425</v>
      </c>
      <c r="Y7414" s="4">
        <v>26682</v>
      </c>
    </row>
    <row r="7415" spans="1:25" x14ac:dyDescent="0.25">
      <c r="A7415" s="36">
        <v>44747</v>
      </c>
      <c r="B7415" s="246"/>
      <c r="X7415" s="3" t="s">
        <v>7426</v>
      </c>
      <c r="Y7415" s="4">
        <v>26689</v>
      </c>
    </row>
    <row r="7416" spans="1:25" x14ac:dyDescent="0.25">
      <c r="A7416" s="36">
        <v>44748</v>
      </c>
      <c r="B7416" s="246"/>
      <c r="X7416" s="3" t="s">
        <v>7427</v>
      </c>
      <c r="Y7416" s="4">
        <v>26689</v>
      </c>
    </row>
    <row r="7417" spans="1:25" x14ac:dyDescent="0.25">
      <c r="A7417" s="36">
        <v>44749</v>
      </c>
      <c r="B7417" s="246"/>
      <c r="X7417" s="3" t="s">
        <v>7428</v>
      </c>
      <c r="Y7417" s="4">
        <v>26692</v>
      </c>
    </row>
    <row r="7418" spans="1:25" x14ac:dyDescent="0.25">
      <c r="A7418" s="36">
        <v>44750</v>
      </c>
      <c r="B7418" s="246"/>
      <c r="X7418" s="3" t="s">
        <v>7429</v>
      </c>
      <c r="Y7418" s="4">
        <v>26691</v>
      </c>
    </row>
    <row r="7419" spans="1:25" x14ac:dyDescent="0.25">
      <c r="A7419" s="36">
        <v>44751</v>
      </c>
      <c r="B7419" s="246"/>
      <c r="X7419" s="3" t="s">
        <v>7430</v>
      </c>
      <c r="Y7419" s="4">
        <v>26699</v>
      </c>
    </row>
    <row r="7420" spans="1:25" x14ac:dyDescent="0.25">
      <c r="A7420" s="36">
        <v>44752</v>
      </c>
      <c r="B7420" s="246"/>
      <c r="X7420" s="3" t="s">
        <v>7431</v>
      </c>
      <c r="Y7420" s="4">
        <v>26706</v>
      </c>
    </row>
    <row r="7421" spans="1:25" x14ac:dyDescent="0.25">
      <c r="A7421" s="36">
        <v>44753</v>
      </c>
      <c r="B7421" s="246"/>
      <c r="X7421" s="3" t="s">
        <v>7432</v>
      </c>
      <c r="Y7421" s="4">
        <v>26706</v>
      </c>
    </row>
    <row r="7422" spans="1:25" x14ac:dyDescent="0.25">
      <c r="A7422" s="36">
        <v>44754</v>
      </c>
      <c r="B7422" s="246"/>
      <c r="X7422" s="3" t="s">
        <v>7433</v>
      </c>
      <c r="Y7422" s="4">
        <v>26705</v>
      </c>
    </row>
    <row r="7423" spans="1:25" x14ac:dyDescent="0.25">
      <c r="A7423" s="36">
        <v>44755</v>
      </c>
      <c r="B7423" s="246"/>
      <c r="X7423" s="3" t="s">
        <v>7434</v>
      </c>
      <c r="Y7423" s="4">
        <v>26705</v>
      </c>
    </row>
    <row r="7424" spans="1:25" x14ac:dyDescent="0.25">
      <c r="A7424" s="36">
        <v>44756</v>
      </c>
      <c r="B7424" s="246"/>
      <c r="X7424" s="3" t="s">
        <v>7435</v>
      </c>
      <c r="Y7424" s="4">
        <v>26704</v>
      </c>
    </row>
    <row r="7425" spans="1:25" x14ac:dyDescent="0.25">
      <c r="A7425" s="36">
        <v>44757</v>
      </c>
      <c r="B7425" s="246"/>
      <c r="X7425" s="3" t="s">
        <v>7436</v>
      </c>
      <c r="Y7425" s="4">
        <v>26703</v>
      </c>
    </row>
    <row r="7426" spans="1:25" x14ac:dyDescent="0.25">
      <c r="A7426" s="36">
        <v>44758</v>
      </c>
      <c r="B7426" s="246"/>
      <c r="X7426" s="3" t="s">
        <v>7437</v>
      </c>
      <c r="Y7426" s="4">
        <v>26701</v>
      </c>
    </row>
    <row r="7427" spans="1:25" x14ac:dyDescent="0.25">
      <c r="A7427" s="36">
        <v>44759</v>
      </c>
      <c r="B7427" s="246"/>
      <c r="X7427" s="3" t="s">
        <v>7438</v>
      </c>
      <c r="Y7427" s="4">
        <v>26706</v>
      </c>
    </row>
    <row r="7428" spans="1:25" x14ac:dyDescent="0.25">
      <c r="A7428" s="36">
        <v>44760</v>
      </c>
      <c r="B7428" s="246"/>
      <c r="X7428" s="3" t="s">
        <v>7439</v>
      </c>
      <c r="Y7428" s="4">
        <v>26706</v>
      </c>
    </row>
    <row r="7429" spans="1:25" x14ac:dyDescent="0.25">
      <c r="A7429" s="36">
        <v>44761</v>
      </c>
      <c r="B7429" s="246"/>
      <c r="X7429" s="3" t="s">
        <v>7440</v>
      </c>
      <c r="Y7429" s="4">
        <v>26714</v>
      </c>
    </row>
    <row r="7430" spans="1:25" x14ac:dyDescent="0.25">
      <c r="X7430" s="3" t="s">
        <v>7441</v>
      </c>
      <c r="Y7430" s="4">
        <v>26714</v>
      </c>
    </row>
    <row r="7431" spans="1:25" x14ac:dyDescent="0.25">
      <c r="X7431" s="3" t="s">
        <v>7442</v>
      </c>
      <c r="Y7431" s="4">
        <v>26714</v>
      </c>
    </row>
    <row r="7432" spans="1:25" x14ac:dyDescent="0.25">
      <c r="X7432" s="3" t="s">
        <v>7443</v>
      </c>
      <c r="Y7432" s="4">
        <v>26714</v>
      </c>
    </row>
    <row r="7433" spans="1:25" x14ac:dyDescent="0.25">
      <c r="X7433" s="3" t="s">
        <v>7444</v>
      </c>
      <c r="Y7433" s="4">
        <v>26713</v>
      </c>
    </row>
    <row r="7434" spans="1:25" x14ac:dyDescent="0.25">
      <c r="X7434" s="3" t="s">
        <v>7445</v>
      </c>
      <c r="Y7434" s="4">
        <v>26719</v>
      </c>
    </row>
    <row r="7435" spans="1:25" x14ac:dyDescent="0.25">
      <c r="X7435" s="3" t="s">
        <v>7446</v>
      </c>
      <c r="Y7435" s="4">
        <v>26719</v>
      </c>
    </row>
    <row r="7436" spans="1:25" x14ac:dyDescent="0.25">
      <c r="X7436" s="3" t="s">
        <v>7447</v>
      </c>
      <c r="Y7436" s="4">
        <v>26725</v>
      </c>
    </row>
    <row r="7437" spans="1:25" x14ac:dyDescent="0.25">
      <c r="X7437" s="3" t="s">
        <v>7448</v>
      </c>
      <c r="Y7437" s="4">
        <v>26725</v>
      </c>
    </row>
    <row r="7438" spans="1:25" x14ac:dyDescent="0.25">
      <c r="X7438" s="3" t="s">
        <v>7449</v>
      </c>
      <c r="Y7438" s="4">
        <v>26724</v>
      </c>
    </row>
    <row r="7439" spans="1:25" x14ac:dyDescent="0.25">
      <c r="X7439" s="3" t="s">
        <v>7450</v>
      </c>
      <c r="Y7439" s="4">
        <v>26744</v>
      </c>
    </row>
    <row r="7440" spans="1:25" x14ac:dyDescent="0.25">
      <c r="X7440" s="3" t="s">
        <v>7451</v>
      </c>
      <c r="Y7440" s="4">
        <v>26743</v>
      </c>
    </row>
    <row r="7441" spans="24:25" x14ac:dyDescent="0.25">
      <c r="X7441" s="3" t="s">
        <v>7452</v>
      </c>
      <c r="Y7441" s="4">
        <v>26758</v>
      </c>
    </row>
    <row r="7442" spans="24:25" x14ac:dyDescent="0.25">
      <c r="X7442" s="3" t="s">
        <v>7453</v>
      </c>
      <c r="Y7442" s="4">
        <v>26758</v>
      </c>
    </row>
    <row r="7443" spans="24:25" x14ac:dyDescent="0.25">
      <c r="X7443" s="3" t="s">
        <v>7454</v>
      </c>
      <c r="Y7443" s="4">
        <v>26757</v>
      </c>
    </row>
    <row r="7444" spans="24:25" x14ac:dyDescent="0.25">
      <c r="X7444" s="3" t="s">
        <v>7455</v>
      </c>
      <c r="Y7444" s="4">
        <v>26757</v>
      </c>
    </row>
    <row r="7445" spans="24:25" x14ac:dyDescent="0.25">
      <c r="X7445" s="3" t="s">
        <v>7456</v>
      </c>
      <c r="Y7445" s="4">
        <v>26756</v>
      </c>
    </row>
    <row r="7446" spans="24:25" x14ac:dyDescent="0.25">
      <c r="X7446" s="3" t="s">
        <v>7457</v>
      </c>
      <c r="Y7446" s="4">
        <v>26791</v>
      </c>
    </row>
    <row r="7447" spans="24:25" x14ac:dyDescent="0.25">
      <c r="X7447" s="3" t="s">
        <v>7458</v>
      </c>
      <c r="Y7447" s="4">
        <v>26790</v>
      </c>
    </row>
    <row r="7448" spans="24:25" x14ac:dyDescent="0.25">
      <c r="X7448" s="3" t="s">
        <v>7459</v>
      </c>
      <c r="Y7448" s="4">
        <v>26789</v>
      </c>
    </row>
    <row r="7449" spans="24:25" x14ac:dyDescent="0.25">
      <c r="X7449" s="3" t="s">
        <v>7460</v>
      </c>
      <c r="Y7449" s="4">
        <v>26789</v>
      </c>
    </row>
    <row r="7450" spans="24:25" x14ac:dyDescent="0.25">
      <c r="X7450" s="3" t="s">
        <v>7461</v>
      </c>
      <c r="Y7450" s="4">
        <v>26819</v>
      </c>
    </row>
    <row r="7451" spans="24:25" x14ac:dyDescent="0.25">
      <c r="X7451" s="3" t="s">
        <v>7462</v>
      </c>
      <c r="Y7451" s="4">
        <v>26819</v>
      </c>
    </row>
    <row r="7452" spans="24:25" x14ac:dyDescent="0.25">
      <c r="X7452" s="3" t="s">
        <v>7463</v>
      </c>
      <c r="Y7452" s="4">
        <v>26818</v>
      </c>
    </row>
    <row r="7453" spans="24:25" x14ac:dyDescent="0.25">
      <c r="X7453" s="3" t="s">
        <v>7464</v>
      </c>
      <c r="Y7453" s="4">
        <v>26817</v>
      </c>
    </row>
    <row r="7454" spans="24:25" x14ac:dyDescent="0.25">
      <c r="X7454" s="3" t="s">
        <v>7465</v>
      </c>
      <c r="Y7454" s="4">
        <v>26816</v>
      </c>
    </row>
    <row r="7455" spans="24:25" x14ac:dyDescent="0.25">
      <c r="X7455" s="3" t="s">
        <v>7466</v>
      </c>
      <c r="Y7455" s="4">
        <v>26815</v>
      </c>
    </row>
    <row r="7456" spans="24:25" x14ac:dyDescent="0.25">
      <c r="X7456" s="3" t="s">
        <v>7467</v>
      </c>
      <c r="Y7456" s="4">
        <v>26815</v>
      </c>
    </row>
    <row r="7457" spans="24:25" x14ac:dyDescent="0.25">
      <c r="X7457" s="3" t="s">
        <v>7468</v>
      </c>
      <c r="Y7457" s="4">
        <v>26847</v>
      </c>
    </row>
    <row r="7458" spans="24:25" x14ac:dyDescent="0.25">
      <c r="X7458" s="3" t="s">
        <v>7469</v>
      </c>
      <c r="Y7458" s="4">
        <v>26847</v>
      </c>
    </row>
    <row r="7459" spans="24:25" x14ac:dyDescent="0.25">
      <c r="X7459" s="3" t="s">
        <v>7470</v>
      </c>
      <c r="Y7459" s="4">
        <v>26846</v>
      </c>
    </row>
    <row r="7460" spans="24:25" x14ac:dyDescent="0.25">
      <c r="X7460" s="3" t="s">
        <v>7471</v>
      </c>
      <c r="Y7460" s="4">
        <v>26845</v>
      </c>
    </row>
    <row r="7461" spans="24:25" x14ac:dyDescent="0.25">
      <c r="X7461" s="3" t="s">
        <v>7472</v>
      </c>
      <c r="Y7461" s="4">
        <v>26880</v>
      </c>
    </row>
    <row r="7462" spans="24:25" x14ac:dyDescent="0.25">
      <c r="X7462" s="3" t="s">
        <v>7473</v>
      </c>
      <c r="Y7462" s="4">
        <v>26912</v>
      </c>
    </row>
    <row r="7463" spans="24:25" x14ac:dyDescent="0.25">
      <c r="X7463" s="3" t="s">
        <v>7474</v>
      </c>
      <c r="Y7463" s="4">
        <v>26912</v>
      </c>
    </row>
    <row r="7464" spans="24:25" x14ac:dyDescent="0.25">
      <c r="X7464" s="3" t="s">
        <v>7475</v>
      </c>
      <c r="Y7464" s="4">
        <v>26936</v>
      </c>
    </row>
    <row r="7465" spans="24:25" x14ac:dyDescent="0.25">
      <c r="X7465" s="3" t="s">
        <v>7476</v>
      </c>
      <c r="Y7465" s="4">
        <v>26936</v>
      </c>
    </row>
    <row r="7466" spans="24:25" x14ac:dyDescent="0.25">
      <c r="X7466" s="3" t="s">
        <v>7477</v>
      </c>
      <c r="Y7466" s="4">
        <v>26935</v>
      </c>
    </row>
    <row r="7467" spans="24:25" x14ac:dyDescent="0.25">
      <c r="X7467" s="3" t="s">
        <v>7478</v>
      </c>
      <c r="Y7467" s="4">
        <v>26934</v>
      </c>
    </row>
    <row r="7468" spans="24:25" x14ac:dyDescent="0.25">
      <c r="X7468" s="3" t="s">
        <v>7479</v>
      </c>
      <c r="Y7468" s="4">
        <v>26933</v>
      </c>
    </row>
    <row r="7469" spans="24:25" x14ac:dyDescent="0.25">
      <c r="X7469" s="3" t="s">
        <v>7480</v>
      </c>
      <c r="Y7469" s="4">
        <v>26932</v>
      </c>
    </row>
    <row r="7470" spans="24:25" x14ac:dyDescent="0.25">
      <c r="X7470" s="3" t="s">
        <v>7481</v>
      </c>
      <c r="Y7470" s="4">
        <v>26932</v>
      </c>
    </row>
    <row r="7471" spans="24:25" x14ac:dyDescent="0.25">
      <c r="X7471" s="3" t="s">
        <v>7482</v>
      </c>
      <c r="Y7471" s="4">
        <v>26932</v>
      </c>
    </row>
    <row r="7472" spans="24:25" x14ac:dyDescent="0.25">
      <c r="X7472" s="3" t="s">
        <v>7483</v>
      </c>
      <c r="Y7472" s="4">
        <v>26931</v>
      </c>
    </row>
    <row r="7473" spans="24:25" x14ac:dyDescent="0.25">
      <c r="X7473" s="3" t="s">
        <v>7484</v>
      </c>
      <c r="Y7473" s="4">
        <v>26976</v>
      </c>
    </row>
    <row r="7474" spans="24:25" x14ac:dyDescent="0.25">
      <c r="X7474" s="3" t="s">
        <v>7485</v>
      </c>
      <c r="Y7474" s="4">
        <v>26975</v>
      </c>
    </row>
    <row r="7475" spans="24:25" x14ac:dyDescent="0.25">
      <c r="X7475" s="3" t="s">
        <v>7486</v>
      </c>
      <c r="Y7475" s="4">
        <v>26974</v>
      </c>
    </row>
    <row r="7476" spans="24:25" x14ac:dyDescent="0.25">
      <c r="X7476" s="3" t="s">
        <v>7487</v>
      </c>
      <c r="Y7476" s="4">
        <v>27008</v>
      </c>
    </row>
    <row r="7477" spans="24:25" x14ac:dyDescent="0.25">
      <c r="X7477" s="3" t="s">
        <v>7488</v>
      </c>
      <c r="Y7477" s="4">
        <v>27008</v>
      </c>
    </row>
    <row r="7478" spans="24:25" x14ac:dyDescent="0.25">
      <c r="X7478" s="3" t="s">
        <v>7489</v>
      </c>
      <c r="Y7478" s="4">
        <v>27043</v>
      </c>
    </row>
    <row r="7479" spans="24:25" x14ac:dyDescent="0.25">
      <c r="X7479" s="3" t="s">
        <v>7490</v>
      </c>
      <c r="Y7479" s="4">
        <v>27043</v>
      </c>
    </row>
    <row r="7480" spans="24:25" x14ac:dyDescent="0.25">
      <c r="X7480" s="3" t="s">
        <v>7491</v>
      </c>
      <c r="Y7480" s="4">
        <v>27042</v>
      </c>
    </row>
    <row r="7481" spans="24:25" x14ac:dyDescent="0.25">
      <c r="X7481" s="3" t="s">
        <v>7492</v>
      </c>
      <c r="Y7481" s="4">
        <v>27042</v>
      </c>
    </row>
    <row r="7482" spans="24:25" x14ac:dyDescent="0.25">
      <c r="X7482" s="3" t="s">
        <v>7493</v>
      </c>
      <c r="Y7482" s="4">
        <v>27073</v>
      </c>
    </row>
    <row r="7483" spans="24:25" x14ac:dyDescent="0.25">
      <c r="X7483" s="3" t="s">
        <v>7494</v>
      </c>
      <c r="Y7483" s="4">
        <v>27072</v>
      </c>
    </row>
    <row r="7484" spans="24:25" x14ac:dyDescent="0.25">
      <c r="X7484" s="3" t="s">
        <v>7495</v>
      </c>
      <c r="Y7484" s="4">
        <v>27072</v>
      </c>
    </row>
    <row r="7485" spans="24:25" x14ac:dyDescent="0.25">
      <c r="X7485" s="3" t="s">
        <v>7496</v>
      </c>
      <c r="Y7485" s="4">
        <v>27109</v>
      </c>
    </row>
    <row r="7486" spans="24:25" x14ac:dyDescent="0.25">
      <c r="X7486" s="3" t="s">
        <v>7497</v>
      </c>
      <c r="Y7486" s="4">
        <v>27109</v>
      </c>
    </row>
    <row r="7487" spans="24:25" x14ac:dyDescent="0.25">
      <c r="X7487" s="3" t="s">
        <v>7498</v>
      </c>
      <c r="Y7487" s="4">
        <v>27108</v>
      </c>
    </row>
    <row r="7488" spans="24:25" x14ac:dyDescent="0.25">
      <c r="X7488" s="3" t="s">
        <v>7499</v>
      </c>
      <c r="Y7488" s="4">
        <v>27139</v>
      </c>
    </row>
    <row r="7489" spans="24:25" x14ac:dyDescent="0.25">
      <c r="X7489" s="3" t="s">
        <v>7500</v>
      </c>
      <c r="Y7489" s="4">
        <v>27138</v>
      </c>
    </row>
    <row r="7490" spans="24:25" x14ac:dyDescent="0.25">
      <c r="X7490" s="3" t="s">
        <v>7501</v>
      </c>
      <c r="Y7490" s="4">
        <v>27174</v>
      </c>
    </row>
    <row r="7491" spans="24:25" x14ac:dyDescent="0.25">
      <c r="X7491" s="3" t="s">
        <v>7502</v>
      </c>
      <c r="Y7491" s="4">
        <v>27174</v>
      </c>
    </row>
    <row r="7492" spans="24:25" x14ac:dyDescent="0.25">
      <c r="X7492" s="3" t="s">
        <v>7503</v>
      </c>
      <c r="Y7492" s="4">
        <v>27202</v>
      </c>
    </row>
    <row r="7493" spans="24:25" x14ac:dyDescent="0.25">
      <c r="X7493" s="3" t="s">
        <v>7504</v>
      </c>
      <c r="Y7493" s="4">
        <v>27202</v>
      </c>
    </row>
    <row r="7494" spans="24:25" x14ac:dyDescent="0.25">
      <c r="X7494" s="3" t="s">
        <v>7505</v>
      </c>
      <c r="Y7494" s="4">
        <v>27233</v>
      </c>
    </row>
    <row r="7495" spans="24:25" x14ac:dyDescent="0.25">
      <c r="X7495" s="3" t="s">
        <v>7506</v>
      </c>
      <c r="Y7495" s="4">
        <v>27232</v>
      </c>
    </row>
    <row r="7496" spans="24:25" x14ac:dyDescent="0.25">
      <c r="X7496" s="3" t="s">
        <v>7507</v>
      </c>
      <c r="Y7496" s="4">
        <v>27263</v>
      </c>
    </row>
    <row r="7497" spans="24:25" x14ac:dyDescent="0.25">
      <c r="X7497" s="3" t="s">
        <v>7508</v>
      </c>
      <c r="Y7497" s="4">
        <v>27294</v>
      </c>
    </row>
    <row r="7498" spans="24:25" x14ac:dyDescent="0.25">
      <c r="X7498" s="3" t="s">
        <v>7509</v>
      </c>
      <c r="Y7498" s="4">
        <v>27294</v>
      </c>
    </row>
    <row r="7499" spans="24:25" x14ac:dyDescent="0.25">
      <c r="X7499" s="3" t="s">
        <v>7510</v>
      </c>
      <c r="Y7499" s="4">
        <v>27293</v>
      </c>
    </row>
    <row r="7500" spans="24:25" x14ac:dyDescent="0.25">
      <c r="X7500" s="3" t="s">
        <v>7511</v>
      </c>
      <c r="Y7500" s="4">
        <v>27293</v>
      </c>
    </row>
    <row r="7501" spans="24:25" x14ac:dyDescent="0.25">
      <c r="X7501" s="3" t="s">
        <v>7512</v>
      </c>
      <c r="Y7501" s="4">
        <v>27292</v>
      </c>
    </row>
    <row r="7502" spans="24:25" x14ac:dyDescent="0.25">
      <c r="X7502" s="3" t="s">
        <v>7513</v>
      </c>
      <c r="Y7502" s="4">
        <v>27314</v>
      </c>
    </row>
    <row r="7503" spans="24:25" x14ac:dyDescent="0.25">
      <c r="X7503" s="3" t="s">
        <v>7514</v>
      </c>
      <c r="Y7503" s="4">
        <v>27348</v>
      </c>
    </row>
    <row r="7504" spans="24:25" x14ac:dyDescent="0.25">
      <c r="X7504" s="3" t="s">
        <v>7515</v>
      </c>
      <c r="Y7504" s="4">
        <v>27347</v>
      </c>
    </row>
    <row r="7505" spans="24:25" x14ac:dyDescent="0.25">
      <c r="X7505" s="3" t="s">
        <v>7516</v>
      </c>
      <c r="Y7505" s="4">
        <v>27347</v>
      </c>
    </row>
    <row r="7506" spans="24:25" x14ac:dyDescent="0.25">
      <c r="X7506" s="3" t="s">
        <v>7517</v>
      </c>
      <c r="Y7506" s="4">
        <v>27383</v>
      </c>
    </row>
    <row r="7507" spans="24:25" x14ac:dyDescent="0.25">
      <c r="X7507" s="3" t="s">
        <v>7518</v>
      </c>
      <c r="Y7507" s="4">
        <v>27383</v>
      </c>
    </row>
    <row r="7508" spans="24:25" x14ac:dyDescent="0.25">
      <c r="X7508" s="3" t="s">
        <v>7519</v>
      </c>
      <c r="Y7508" s="4">
        <v>27396</v>
      </c>
    </row>
    <row r="7509" spans="24:25" x14ac:dyDescent="0.25">
      <c r="X7509" s="3" t="s">
        <v>7520</v>
      </c>
      <c r="Y7509" s="4">
        <v>27395</v>
      </c>
    </row>
    <row r="7510" spans="24:25" x14ac:dyDescent="0.25">
      <c r="X7510" s="3" t="s">
        <v>7521</v>
      </c>
      <c r="Y7510" s="4">
        <v>27420</v>
      </c>
    </row>
    <row r="7511" spans="24:25" x14ac:dyDescent="0.25">
      <c r="X7511" s="3" t="s">
        <v>7522</v>
      </c>
      <c r="Y7511" s="4">
        <v>27419</v>
      </c>
    </row>
    <row r="7512" spans="24:25" x14ac:dyDescent="0.25">
      <c r="X7512" s="3" t="s">
        <v>7523</v>
      </c>
      <c r="Y7512" s="4">
        <v>27419</v>
      </c>
    </row>
    <row r="7513" spans="24:25" x14ac:dyDescent="0.25">
      <c r="X7513" s="3" t="s">
        <v>7524</v>
      </c>
      <c r="Y7513" s="4">
        <v>27455</v>
      </c>
    </row>
    <row r="7514" spans="24:25" x14ac:dyDescent="0.25">
      <c r="X7514" s="3" t="s">
        <v>7525</v>
      </c>
      <c r="Y7514" s="4">
        <v>27455</v>
      </c>
    </row>
    <row r="7515" spans="24:25" x14ac:dyDescent="0.25">
      <c r="X7515" s="3" t="s">
        <v>7526</v>
      </c>
      <c r="Y7515" s="4">
        <v>27497</v>
      </c>
    </row>
    <row r="7516" spans="24:25" x14ac:dyDescent="0.25">
      <c r="X7516" s="3" t="s">
        <v>7527</v>
      </c>
      <c r="Y7516" s="4">
        <v>27496</v>
      </c>
    </row>
    <row r="7517" spans="24:25" x14ac:dyDescent="0.25">
      <c r="X7517" s="3" t="s">
        <v>7528</v>
      </c>
      <c r="Y7517" s="4">
        <v>27495</v>
      </c>
    </row>
    <row r="7518" spans="24:25" x14ac:dyDescent="0.25">
      <c r="X7518" s="3" t="s">
        <v>7529</v>
      </c>
      <c r="Y7518" s="4">
        <v>27530</v>
      </c>
    </row>
    <row r="7519" spans="24:25" x14ac:dyDescent="0.25">
      <c r="X7519" s="3" t="s">
        <v>7530</v>
      </c>
      <c r="Y7519" s="4">
        <v>27530</v>
      </c>
    </row>
    <row r="7520" spans="24:25" x14ac:dyDescent="0.25">
      <c r="X7520" s="3" t="s">
        <v>7531</v>
      </c>
      <c r="Y7520" s="4">
        <v>27504</v>
      </c>
    </row>
    <row r="7521" spans="24:25" x14ac:dyDescent="0.25">
      <c r="X7521" s="3" t="s">
        <v>7532</v>
      </c>
      <c r="Y7521" s="4">
        <v>27504</v>
      </c>
    </row>
    <row r="7522" spans="24:25" x14ac:dyDescent="0.25">
      <c r="X7522" s="3" t="s">
        <v>7533</v>
      </c>
      <c r="Y7522" s="4">
        <v>27502</v>
      </c>
    </row>
    <row r="7523" spans="24:25" x14ac:dyDescent="0.25">
      <c r="X7523" s="3" t="s">
        <v>7534</v>
      </c>
      <c r="Y7523" s="4">
        <v>27501</v>
      </c>
    </row>
    <row r="7524" spans="24:25" x14ac:dyDescent="0.25">
      <c r="X7524" s="3" t="s">
        <v>7535</v>
      </c>
      <c r="Y7524" s="4">
        <v>27499</v>
      </c>
    </row>
    <row r="7525" spans="24:25" x14ac:dyDescent="0.25">
      <c r="X7525" s="3" t="s">
        <v>7536</v>
      </c>
      <c r="Y7525" s="4">
        <v>27535</v>
      </c>
    </row>
    <row r="7526" spans="24:25" x14ac:dyDescent="0.25">
      <c r="X7526" s="3" t="s">
        <v>7537</v>
      </c>
      <c r="Y7526" s="4">
        <v>27535</v>
      </c>
    </row>
    <row r="7527" spans="24:25" x14ac:dyDescent="0.25">
      <c r="X7527" s="3" t="s">
        <v>7538</v>
      </c>
      <c r="Y7527" s="4">
        <v>27560</v>
      </c>
    </row>
    <row r="7528" spans="24:25" x14ac:dyDescent="0.25">
      <c r="X7528" s="3" t="s">
        <v>7539</v>
      </c>
      <c r="Y7528" s="4">
        <v>27560</v>
      </c>
    </row>
    <row r="7529" spans="24:25" x14ac:dyDescent="0.25">
      <c r="X7529" s="3" t="s">
        <v>7540</v>
      </c>
      <c r="Y7529" s="4">
        <v>27559</v>
      </c>
    </row>
    <row r="7530" spans="24:25" x14ac:dyDescent="0.25">
      <c r="X7530" s="3" t="s">
        <v>7541</v>
      </c>
      <c r="Y7530" s="4">
        <v>27558</v>
      </c>
    </row>
    <row r="7531" spans="24:25" x14ac:dyDescent="0.25">
      <c r="X7531" s="3" t="s">
        <v>7542</v>
      </c>
      <c r="Y7531" s="4">
        <v>27558</v>
      </c>
    </row>
    <row r="7532" spans="24:25" x14ac:dyDescent="0.25">
      <c r="X7532" s="3" t="s">
        <v>7543</v>
      </c>
      <c r="Y7532" s="4">
        <v>27592</v>
      </c>
    </row>
    <row r="7533" spans="24:25" x14ac:dyDescent="0.25">
      <c r="X7533" s="3" t="s">
        <v>7544</v>
      </c>
      <c r="Y7533" s="4">
        <v>27592</v>
      </c>
    </row>
    <row r="7534" spans="24:25" x14ac:dyDescent="0.25">
      <c r="X7534" s="3" t="s">
        <v>7545</v>
      </c>
      <c r="Y7534" s="4">
        <v>27591</v>
      </c>
    </row>
    <row r="7535" spans="24:25" x14ac:dyDescent="0.25">
      <c r="X7535" s="3" t="s">
        <v>7546</v>
      </c>
      <c r="Y7535" s="4">
        <v>27591</v>
      </c>
    </row>
    <row r="7536" spans="24:25" x14ac:dyDescent="0.25">
      <c r="X7536" s="3" t="s">
        <v>7547</v>
      </c>
      <c r="Y7536" s="4">
        <v>27590</v>
      </c>
    </row>
    <row r="7537" spans="24:25" x14ac:dyDescent="0.25">
      <c r="X7537" s="3" t="s">
        <v>7548</v>
      </c>
      <c r="Y7537" s="4">
        <v>27630</v>
      </c>
    </row>
    <row r="7538" spans="24:25" x14ac:dyDescent="0.25">
      <c r="X7538" s="3" t="s">
        <v>7549</v>
      </c>
      <c r="Y7538" s="4">
        <v>27629</v>
      </c>
    </row>
    <row r="7539" spans="24:25" x14ac:dyDescent="0.25">
      <c r="X7539" s="3" t="s">
        <v>7550</v>
      </c>
      <c r="Y7539" s="4">
        <v>27628</v>
      </c>
    </row>
    <row r="7540" spans="24:25" x14ac:dyDescent="0.25">
      <c r="X7540" s="3" t="s">
        <v>7551</v>
      </c>
      <c r="Y7540" s="4">
        <v>27628</v>
      </c>
    </row>
    <row r="7541" spans="24:25" x14ac:dyDescent="0.25">
      <c r="X7541" s="3" t="s">
        <v>7552</v>
      </c>
      <c r="Y7541" s="4">
        <v>27670</v>
      </c>
    </row>
    <row r="7542" spans="24:25" x14ac:dyDescent="0.25">
      <c r="X7542" s="3" t="s">
        <v>7553</v>
      </c>
      <c r="Y7542" s="4">
        <v>27670</v>
      </c>
    </row>
    <row r="7543" spans="24:25" x14ac:dyDescent="0.25">
      <c r="X7543" s="3" t="s">
        <v>7554</v>
      </c>
      <c r="Y7543" s="4">
        <v>27669</v>
      </c>
    </row>
    <row r="7544" spans="24:25" x14ac:dyDescent="0.25">
      <c r="X7544" s="3" t="s">
        <v>7555</v>
      </c>
      <c r="Y7544" s="4">
        <v>27710</v>
      </c>
    </row>
    <row r="7545" spans="24:25" x14ac:dyDescent="0.25">
      <c r="X7545" s="3" t="s">
        <v>7556</v>
      </c>
      <c r="Y7545" s="4">
        <v>27709</v>
      </c>
    </row>
    <row r="7546" spans="24:25" x14ac:dyDescent="0.25">
      <c r="X7546" s="3" t="s">
        <v>7557</v>
      </c>
      <c r="Y7546" s="4">
        <v>27708</v>
      </c>
    </row>
    <row r="7547" spans="24:25" x14ac:dyDescent="0.25">
      <c r="X7547" s="3" t="s">
        <v>7558</v>
      </c>
      <c r="Y7547" s="4">
        <v>27708</v>
      </c>
    </row>
    <row r="7548" spans="24:25" x14ac:dyDescent="0.25">
      <c r="X7548" s="3" t="s">
        <v>7559</v>
      </c>
      <c r="Y7548" s="4">
        <v>27744</v>
      </c>
    </row>
    <row r="7549" spans="24:25" x14ac:dyDescent="0.25">
      <c r="X7549" s="3" t="s">
        <v>7560</v>
      </c>
      <c r="Y7549" s="4">
        <v>27744</v>
      </c>
    </row>
    <row r="7550" spans="24:25" x14ac:dyDescent="0.25">
      <c r="X7550" s="3" t="s">
        <v>7561</v>
      </c>
      <c r="Y7550" s="4">
        <v>27770</v>
      </c>
    </row>
    <row r="7551" spans="24:25" x14ac:dyDescent="0.25">
      <c r="X7551" s="3" t="s">
        <v>7562</v>
      </c>
      <c r="Y7551" s="4">
        <v>27769</v>
      </c>
    </row>
    <row r="7552" spans="24:25" x14ac:dyDescent="0.25">
      <c r="X7552" s="3" t="s">
        <v>7563</v>
      </c>
      <c r="Y7552" s="4">
        <v>27804</v>
      </c>
    </row>
    <row r="7553" spans="24:25" x14ac:dyDescent="0.25">
      <c r="X7553" s="3" t="s">
        <v>7564</v>
      </c>
      <c r="Y7553" s="4">
        <v>27847</v>
      </c>
    </row>
    <row r="7554" spans="24:25" x14ac:dyDescent="0.25">
      <c r="X7554" s="3" t="s">
        <v>7565</v>
      </c>
      <c r="Y7554" s="4">
        <v>27847</v>
      </c>
    </row>
    <row r="7555" spans="24:25" x14ac:dyDescent="0.25">
      <c r="X7555" s="3" t="s">
        <v>7566</v>
      </c>
      <c r="Y7555" s="4">
        <v>27883</v>
      </c>
    </row>
    <row r="7556" spans="24:25" x14ac:dyDescent="0.25">
      <c r="X7556" s="3" t="s">
        <v>7567</v>
      </c>
      <c r="Y7556" s="4">
        <v>27883</v>
      </c>
    </row>
    <row r="7557" spans="24:25" x14ac:dyDescent="0.25">
      <c r="X7557" s="3" t="s">
        <v>7568</v>
      </c>
      <c r="Y7557" s="4">
        <v>27888</v>
      </c>
    </row>
    <row r="7558" spans="24:25" x14ac:dyDescent="0.25">
      <c r="X7558" s="3" t="s">
        <v>7569</v>
      </c>
      <c r="Y7558" s="4">
        <v>27930</v>
      </c>
    </row>
    <row r="7559" spans="24:25" x14ac:dyDescent="0.25">
      <c r="X7559" s="3" t="s">
        <v>7570</v>
      </c>
      <c r="Y7559" s="4">
        <v>27960</v>
      </c>
    </row>
    <row r="7560" spans="24:25" x14ac:dyDescent="0.25">
      <c r="X7560" s="3" t="s">
        <v>7571</v>
      </c>
      <c r="Y7560" s="4">
        <v>27995</v>
      </c>
    </row>
    <row r="7561" spans="24:25" x14ac:dyDescent="0.25">
      <c r="X7561" s="3" t="s">
        <v>7572</v>
      </c>
      <c r="Y7561" s="4">
        <v>27995</v>
      </c>
    </row>
    <row r="7562" spans="24:25" x14ac:dyDescent="0.25">
      <c r="X7562" s="3" t="s">
        <v>7573</v>
      </c>
      <c r="Y7562" s="4">
        <v>27998</v>
      </c>
    </row>
    <row r="7563" spans="24:25" x14ac:dyDescent="0.25">
      <c r="X7563" s="3" t="s">
        <v>7574</v>
      </c>
      <c r="Y7563" s="4">
        <v>27998</v>
      </c>
    </row>
    <row r="7564" spans="24:25" x14ac:dyDescent="0.25">
      <c r="X7564" s="3" t="s">
        <v>7575</v>
      </c>
      <c r="Y7564" s="4">
        <v>27997</v>
      </c>
    </row>
    <row r="7565" spans="24:25" x14ac:dyDescent="0.25">
      <c r="X7565" s="3" t="s">
        <v>7576</v>
      </c>
      <c r="Y7565" s="4">
        <v>27996</v>
      </c>
    </row>
    <row r="7566" spans="24:25" x14ac:dyDescent="0.25">
      <c r="X7566" s="3" t="s">
        <v>7577</v>
      </c>
      <c r="Y7566" s="4">
        <v>27995</v>
      </c>
    </row>
    <row r="7567" spans="24:25" x14ac:dyDescent="0.25">
      <c r="X7567" s="3" t="s">
        <v>7578</v>
      </c>
      <c r="Y7567" s="4">
        <v>27994</v>
      </c>
    </row>
    <row r="7568" spans="24:25" x14ac:dyDescent="0.25">
      <c r="X7568" s="3" t="s">
        <v>7579</v>
      </c>
      <c r="Y7568" s="4">
        <v>27994</v>
      </c>
    </row>
    <row r="7569" spans="24:25" x14ac:dyDescent="0.25">
      <c r="X7569" s="3" t="s">
        <v>7580</v>
      </c>
      <c r="Y7569" s="4">
        <v>27994</v>
      </c>
    </row>
    <row r="7570" spans="24:25" x14ac:dyDescent="0.25">
      <c r="X7570" s="3" t="s">
        <v>7581</v>
      </c>
      <c r="Y7570" s="4">
        <v>27994</v>
      </c>
    </row>
    <row r="7571" spans="24:25" x14ac:dyDescent="0.25">
      <c r="X7571" s="3" t="s">
        <v>7582</v>
      </c>
      <c r="Y7571" s="4">
        <v>27994</v>
      </c>
    </row>
    <row r="7572" spans="24:25" x14ac:dyDescent="0.25">
      <c r="X7572" s="3" t="s">
        <v>7583</v>
      </c>
      <c r="Y7572" s="4">
        <v>27994</v>
      </c>
    </row>
    <row r="7573" spans="24:25" x14ac:dyDescent="0.25">
      <c r="X7573" s="3" t="s">
        <v>7584</v>
      </c>
      <c r="Y7573" s="4">
        <v>27993</v>
      </c>
    </row>
    <row r="7574" spans="24:25" x14ac:dyDescent="0.25">
      <c r="X7574" s="3" t="s">
        <v>7585</v>
      </c>
      <c r="Y7574" s="4">
        <v>27992</v>
      </c>
    </row>
    <row r="7575" spans="24:25" x14ac:dyDescent="0.25">
      <c r="X7575" s="3" t="s">
        <v>7586</v>
      </c>
      <c r="Y7575" s="4">
        <v>27992</v>
      </c>
    </row>
    <row r="7576" spans="24:25" x14ac:dyDescent="0.25">
      <c r="X7576" s="3" t="s">
        <v>7587</v>
      </c>
      <c r="Y7576" s="4">
        <v>28027</v>
      </c>
    </row>
    <row r="7577" spans="24:25" x14ac:dyDescent="0.25">
      <c r="X7577" s="3" t="s">
        <v>7588</v>
      </c>
      <c r="Y7577" s="4">
        <v>28027</v>
      </c>
    </row>
    <row r="7578" spans="24:25" x14ac:dyDescent="0.25">
      <c r="X7578" s="3" t="s">
        <v>7589</v>
      </c>
      <c r="Y7578" s="4">
        <v>28050</v>
      </c>
    </row>
    <row r="7579" spans="24:25" x14ac:dyDescent="0.25">
      <c r="X7579" s="3" t="s">
        <v>7590</v>
      </c>
      <c r="Y7579" s="4">
        <v>28085</v>
      </c>
    </row>
    <row r="7580" spans="24:25" x14ac:dyDescent="0.25">
      <c r="X7580" s="3" t="s">
        <v>7591</v>
      </c>
      <c r="Y7580" s="4">
        <v>28085</v>
      </c>
    </row>
    <row r="7581" spans="24:25" x14ac:dyDescent="0.25">
      <c r="X7581" s="3" t="s">
        <v>7592</v>
      </c>
      <c r="Y7581" s="4">
        <v>28085</v>
      </c>
    </row>
    <row r="7582" spans="24:25" x14ac:dyDescent="0.25">
      <c r="X7582" s="3" t="s">
        <v>7593</v>
      </c>
      <c r="Y7582" s="4">
        <v>28085</v>
      </c>
    </row>
    <row r="7583" spans="24:25" x14ac:dyDescent="0.25">
      <c r="X7583" s="3" t="s">
        <v>7594</v>
      </c>
      <c r="Y7583" s="4">
        <v>28084</v>
      </c>
    </row>
    <row r="7584" spans="24:25" x14ac:dyDescent="0.25">
      <c r="X7584" s="3" t="s">
        <v>7595</v>
      </c>
      <c r="Y7584" s="4">
        <v>28084</v>
      </c>
    </row>
    <row r="7585" spans="24:25" x14ac:dyDescent="0.25">
      <c r="X7585" s="3" t="s">
        <v>7596</v>
      </c>
      <c r="Y7585" s="4">
        <v>28083</v>
      </c>
    </row>
    <row r="7586" spans="24:25" x14ac:dyDescent="0.25">
      <c r="X7586" s="3" t="s">
        <v>7597</v>
      </c>
      <c r="Y7586" s="4">
        <v>28120</v>
      </c>
    </row>
    <row r="7587" spans="24:25" x14ac:dyDescent="0.25">
      <c r="X7587" s="3" t="s">
        <v>7598</v>
      </c>
      <c r="Y7587" s="4">
        <v>28150</v>
      </c>
    </row>
    <row r="7588" spans="24:25" x14ac:dyDescent="0.25">
      <c r="X7588" s="3" t="s">
        <v>7599</v>
      </c>
      <c r="Y7588" s="4">
        <v>28180</v>
      </c>
    </row>
    <row r="7589" spans="24:25" x14ac:dyDescent="0.25">
      <c r="X7589" s="3" t="s">
        <v>7600</v>
      </c>
      <c r="Y7589" s="4">
        <v>28180</v>
      </c>
    </row>
    <row r="7590" spans="24:25" x14ac:dyDescent="0.25">
      <c r="X7590" s="3" t="s">
        <v>7601</v>
      </c>
      <c r="Y7590" s="4">
        <v>28215</v>
      </c>
    </row>
    <row r="7591" spans="24:25" x14ac:dyDescent="0.25">
      <c r="X7591" s="3" t="s">
        <v>7602</v>
      </c>
      <c r="Y7591" s="4">
        <v>28215</v>
      </c>
    </row>
    <row r="7592" spans="24:25" x14ac:dyDescent="0.25">
      <c r="X7592" s="3" t="s">
        <v>7603</v>
      </c>
      <c r="Y7592" s="4">
        <v>28220</v>
      </c>
    </row>
    <row r="7593" spans="24:25" x14ac:dyDescent="0.25">
      <c r="X7593" s="3" t="s">
        <v>7604</v>
      </c>
      <c r="Y7593" s="4">
        <v>28258</v>
      </c>
    </row>
    <row r="7594" spans="24:25" x14ac:dyDescent="0.25">
      <c r="X7594" s="3" t="s">
        <v>7605</v>
      </c>
      <c r="Y7594" s="4">
        <v>28257</v>
      </c>
    </row>
    <row r="7595" spans="24:25" x14ac:dyDescent="0.25">
      <c r="X7595" s="3" t="s">
        <v>7606</v>
      </c>
      <c r="Y7595" s="4">
        <v>28256</v>
      </c>
    </row>
    <row r="7596" spans="24:25" x14ac:dyDescent="0.25">
      <c r="X7596" s="3" t="s">
        <v>7607</v>
      </c>
      <c r="Y7596" s="4">
        <v>28256</v>
      </c>
    </row>
    <row r="7597" spans="24:25" x14ac:dyDescent="0.25">
      <c r="X7597" s="3" t="s">
        <v>7608</v>
      </c>
      <c r="Y7597" s="4">
        <v>28255</v>
      </c>
    </row>
    <row r="7598" spans="24:25" x14ac:dyDescent="0.25">
      <c r="X7598" s="3" t="s">
        <v>7609</v>
      </c>
      <c r="Y7598" s="4">
        <v>28255</v>
      </c>
    </row>
    <row r="7599" spans="24:25" x14ac:dyDescent="0.25">
      <c r="X7599" s="3" t="s">
        <v>7610</v>
      </c>
      <c r="Y7599" s="4">
        <v>28270</v>
      </c>
    </row>
    <row r="7600" spans="24:25" x14ac:dyDescent="0.25">
      <c r="X7600" s="3" t="s">
        <v>7611</v>
      </c>
      <c r="Y7600" s="4">
        <v>28305</v>
      </c>
    </row>
    <row r="7601" spans="24:25" x14ac:dyDescent="0.25">
      <c r="X7601" s="3" t="s">
        <v>7612</v>
      </c>
      <c r="Y7601" s="4">
        <v>28305</v>
      </c>
    </row>
    <row r="7602" spans="24:25" x14ac:dyDescent="0.25">
      <c r="X7602" s="3" t="s">
        <v>7613</v>
      </c>
      <c r="Y7602" s="4">
        <v>28338</v>
      </c>
    </row>
    <row r="7603" spans="24:25" x14ac:dyDescent="0.25">
      <c r="X7603" s="3" t="s">
        <v>7614</v>
      </c>
      <c r="Y7603" s="4">
        <v>28338</v>
      </c>
    </row>
    <row r="7604" spans="24:25" x14ac:dyDescent="0.25">
      <c r="X7604" s="3" t="s">
        <v>7615</v>
      </c>
      <c r="Y7604" s="4">
        <v>28337</v>
      </c>
    </row>
    <row r="7605" spans="24:25" x14ac:dyDescent="0.25">
      <c r="X7605" s="3" t="s">
        <v>7616</v>
      </c>
      <c r="Y7605" s="4">
        <v>28337</v>
      </c>
    </row>
    <row r="7606" spans="24:25" x14ac:dyDescent="0.25">
      <c r="X7606" s="3" t="s">
        <v>7617</v>
      </c>
      <c r="Y7606" s="4">
        <v>28372</v>
      </c>
    </row>
    <row r="7607" spans="24:25" x14ac:dyDescent="0.25">
      <c r="X7607" s="3" t="s">
        <v>7618</v>
      </c>
      <c r="Y7607" s="4">
        <v>28371</v>
      </c>
    </row>
    <row r="7608" spans="24:25" x14ac:dyDescent="0.25">
      <c r="X7608" s="3" t="s">
        <v>7619</v>
      </c>
      <c r="Y7608" s="4">
        <v>28370</v>
      </c>
    </row>
    <row r="7609" spans="24:25" x14ac:dyDescent="0.25">
      <c r="X7609" s="3" t="s">
        <v>7620</v>
      </c>
      <c r="Y7609" s="4">
        <v>28369</v>
      </c>
    </row>
    <row r="7610" spans="24:25" x14ac:dyDescent="0.25">
      <c r="X7610" s="3" t="s">
        <v>7621</v>
      </c>
      <c r="Y7610" s="4">
        <v>28369</v>
      </c>
    </row>
    <row r="7611" spans="24:25" x14ac:dyDescent="0.25">
      <c r="X7611" s="3" t="s">
        <v>7622</v>
      </c>
      <c r="Y7611" s="4">
        <v>28369</v>
      </c>
    </row>
    <row r="7612" spans="24:25" x14ac:dyDescent="0.25">
      <c r="X7612" s="3" t="s">
        <v>7623</v>
      </c>
      <c r="Y7612" s="4">
        <v>28368</v>
      </c>
    </row>
    <row r="7613" spans="24:25" x14ac:dyDescent="0.25">
      <c r="X7613" s="3" t="s">
        <v>7624</v>
      </c>
      <c r="Y7613" s="4">
        <v>28400</v>
      </c>
    </row>
    <row r="7614" spans="24:25" x14ac:dyDescent="0.25">
      <c r="X7614" s="3" t="s">
        <v>7625</v>
      </c>
      <c r="Y7614" s="4">
        <v>28430</v>
      </c>
    </row>
    <row r="7615" spans="24:25" x14ac:dyDescent="0.25">
      <c r="X7615" s="3" t="s">
        <v>7626</v>
      </c>
      <c r="Y7615" s="4">
        <v>28429</v>
      </c>
    </row>
    <row r="7616" spans="24:25" x14ac:dyDescent="0.25">
      <c r="X7616" s="3" t="s">
        <v>7627</v>
      </c>
      <c r="Y7616" s="4">
        <v>28428</v>
      </c>
    </row>
    <row r="7617" spans="24:25" x14ac:dyDescent="0.25">
      <c r="X7617" s="3" t="s">
        <v>7628</v>
      </c>
      <c r="Y7617" s="4">
        <v>28428</v>
      </c>
    </row>
    <row r="7618" spans="24:25" x14ac:dyDescent="0.25">
      <c r="X7618" s="3" t="s">
        <v>7629</v>
      </c>
      <c r="Y7618" s="4">
        <v>28460</v>
      </c>
    </row>
    <row r="7619" spans="24:25" x14ac:dyDescent="0.25">
      <c r="X7619" s="3" t="s">
        <v>7630</v>
      </c>
      <c r="Y7619" s="4">
        <v>28460</v>
      </c>
    </row>
    <row r="7620" spans="24:25" x14ac:dyDescent="0.25">
      <c r="X7620" s="3" t="s">
        <v>7631</v>
      </c>
      <c r="Y7620" s="4">
        <v>28500</v>
      </c>
    </row>
    <row r="7621" spans="24:25" x14ac:dyDescent="0.25">
      <c r="X7621" s="3" t="s">
        <v>7632</v>
      </c>
      <c r="Y7621" s="4">
        <v>28500</v>
      </c>
    </row>
    <row r="7622" spans="24:25" x14ac:dyDescent="0.25">
      <c r="X7622" s="3" t="s">
        <v>7633</v>
      </c>
      <c r="Y7622" s="4">
        <v>28499</v>
      </c>
    </row>
    <row r="7623" spans="24:25" x14ac:dyDescent="0.25">
      <c r="X7623" s="3" t="s">
        <v>7634</v>
      </c>
      <c r="Y7623" s="4">
        <v>28498</v>
      </c>
    </row>
    <row r="7624" spans="24:25" x14ac:dyDescent="0.25">
      <c r="X7624" s="3" t="s">
        <v>7635</v>
      </c>
      <c r="Y7624" s="4">
        <v>28498</v>
      </c>
    </row>
    <row r="7625" spans="24:25" x14ac:dyDescent="0.25">
      <c r="X7625" s="3" t="s">
        <v>7636</v>
      </c>
      <c r="Y7625" s="4">
        <v>28498</v>
      </c>
    </row>
    <row r="7626" spans="24:25" x14ac:dyDescent="0.25">
      <c r="X7626" s="3" t="s">
        <v>7637</v>
      </c>
      <c r="Y7626" s="4">
        <v>28497</v>
      </c>
    </row>
    <row r="7627" spans="24:25" x14ac:dyDescent="0.25">
      <c r="X7627" s="3" t="s">
        <v>7638</v>
      </c>
      <c r="Y7627" s="4">
        <v>28532</v>
      </c>
    </row>
    <row r="7628" spans="24:25" x14ac:dyDescent="0.25">
      <c r="X7628" s="3" t="s">
        <v>7639</v>
      </c>
      <c r="Y7628" s="4">
        <v>28572</v>
      </c>
    </row>
    <row r="7629" spans="24:25" x14ac:dyDescent="0.25">
      <c r="X7629" s="3" t="s">
        <v>7640</v>
      </c>
      <c r="Y7629" s="4">
        <v>28610</v>
      </c>
    </row>
    <row r="7630" spans="24:25" x14ac:dyDescent="0.25">
      <c r="X7630" s="3" t="s">
        <v>7641</v>
      </c>
      <c r="Y7630" s="4">
        <v>28650</v>
      </c>
    </row>
    <row r="7631" spans="24:25" x14ac:dyDescent="0.25">
      <c r="X7631" s="3" t="s">
        <v>7642</v>
      </c>
      <c r="Y7631" s="4">
        <v>28650</v>
      </c>
    </row>
    <row r="7632" spans="24:25" x14ac:dyDescent="0.25">
      <c r="X7632" s="3" t="s">
        <v>7643</v>
      </c>
      <c r="Y7632" s="4">
        <v>28690</v>
      </c>
    </row>
    <row r="7633" spans="24:25" x14ac:dyDescent="0.25">
      <c r="X7633" s="3" t="s">
        <v>7644</v>
      </c>
      <c r="Y7633" s="4">
        <v>28690</v>
      </c>
    </row>
    <row r="7634" spans="24:25" x14ac:dyDescent="0.25">
      <c r="X7634" s="3" t="s">
        <v>7645</v>
      </c>
      <c r="Y7634" s="4">
        <v>28740</v>
      </c>
    </row>
    <row r="7635" spans="24:25" x14ac:dyDescent="0.25">
      <c r="X7635" s="3" t="s">
        <v>7646</v>
      </c>
      <c r="Y7635" s="4">
        <v>28780</v>
      </c>
    </row>
    <row r="7636" spans="24:25" x14ac:dyDescent="0.25">
      <c r="X7636" s="3" t="s">
        <v>7647</v>
      </c>
      <c r="Y7636" s="4">
        <v>28830</v>
      </c>
    </row>
    <row r="7637" spans="24:25" x14ac:dyDescent="0.25">
      <c r="X7637" s="3" t="s">
        <v>7648</v>
      </c>
      <c r="Y7637" s="4">
        <v>28829</v>
      </c>
    </row>
    <row r="7638" spans="24:25" x14ac:dyDescent="0.25">
      <c r="X7638" s="3" t="s">
        <v>7649</v>
      </c>
      <c r="Y7638" s="4">
        <v>28829</v>
      </c>
    </row>
    <row r="7639" spans="24:25" x14ac:dyDescent="0.25">
      <c r="X7639" s="3" t="s">
        <v>7650</v>
      </c>
      <c r="Y7639" s="4">
        <v>28828</v>
      </c>
    </row>
    <row r="7640" spans="24:25" x14ac:dyDescent="0.25">
      <c r="X7640" s="3" t="s">
        <v>7651</v>
      </c>
      <c r="Y7640" s="4">
        <v>28828</v>
      </c>
    </row>
    <row r="7641" spans="24:25" x14ac:dyDescent="0.25">
      <c r="X7641" s="3" t="s">
        <v>7652</v>
      </c>
      <c r="Y7641" s="4">
        <v>28890</v>
      </c>
    </row>
    <row r="7642" spans="24:25" x14ac:dyDescent="0.25">
      <c r="X7642" s="3" t="s">
        <v>7653</v>
      </c>
      <c r="Y7642" s="4">
        <v>28950</v>
      </c>
    </row>
    <row r="7643" spans="24:25" x14ac:dyDescent="0.25">
      <c r="X7643" s="3" t="s">
        <v>7654</v>
      </c>
      <c r="Y7643" s="4">
        <v>28950</v>
      </c>
    </row>
    <row r="7644" spans="24:25" x14ac:dyDescent="0.25">
      <c r="X7644" s="3" t="s">
        <v>7655</v>
      </c>
      <c r="Y7644" s="4">
        <v>28950</v>
      </c>
    </row>
    <row r="7645" spans="24:25" x14ac:dyDescent="0.25">
      <c r="X7645" s="3" t="s">
        <v>7656</v>
      </c>
      <c r="Y7645" s="4">
        <v>28950</v>
      </c>
    </row>
    <row r="7646" spans="24:25" x14ac:dyDescent="0.25">
      <c r="X7646" s="3" t="s">
        <v>7657</v>
      </c>
      <c r="Y7646" s="4">
        <v>28949</v>
      </c>
    </row>
    <row r="7647" spans="24:25" x14ac:dyDescent="0.25">
      <c r="X7647" s="3" t="s">
        <v>7658</v>
      </c>
      <c r="Y7647" s="4">
        <v>28949</v>
      </c>
    </row>
    <row r="7648" spans="24:25" x14ac:dyDescent="0.25">
      <c r="X7648" s="3" t="s">
        <v>7659</v>
      </c>
      <c r="Y7648" s="4">
        <v>28970</v>
      </c>
    </row>
    <row r="7649" spans="24:25" x14ac:dyDescent="0.25">
      <c r="X7649" s="3" t="s">
        <v>7660</v>
      </c>
      <c r="Y7649" s="4">
        <v>28969</v>
      </c>
    </row>
    <row r="7650" spans="24:25" x14ac:dyDescent="0.25">
      <c r="X7650" s="3" t="s">
        <v>7661</v>
      </c>
      <c r="Y7650" s="4">
        <v>29011</v>
      </c>
    </row>
    <row r="7651" spans="24:25" x14ac:dyDescent="0.25">
      <c r="X7651" s="3" t="s">
        <v>7662</v>
      </c>
      <c r="Y7651" s="4">
        <v>29010</v>
      </c>
    </row>
    <row r="7652" spans="24:25" x14ac:dyDescent="0.25">
      <c r="X7652" s="3" t="s">
        <v>7663</v>
      </c>
      <c r="Y7652" s="4">
        <v>29010</v>
      </c>
    </row>
    <row r="7653" spans="24:25" x14ac:dyDescent="0.25">
      <c r="X7653" s="3" t="s">
        <v>7664</v>
      </c>
      <c r="Y7653" s="4">
        <v>29050</v>
      </c>
    </row>
    <row r="7654" spans="24:25" x14ac:dyDescent="0.25">
      <c r="X7654" s="3" t="s">
        <v>7665</v>
      </c>
      <c r="Y7654" s="4">
        <v>29050</v>
      </c>
    </row>
    <row r="7655" spans="24:25" x14ac:dyDescent="0.25">
      <c r="X7655" s="3" t="s">
        <v>7666</v>
      </c>
      <c r="Y7655" s="4">
        <v>29090</v>
      </c>
    </row>
    <row r="7656" spans="24:25" x14ac:dyDescent="0.25">
      <c r="X7656" s="3" t="s">
        <v>7667</v>
      </c>
      <c r="Y7656" s="4">
        <v>29089</v>
      </c>
    </row>
    <row r="7657" spans="24:25" x14ac:dyDescent="0.25">
      <c r="X7657" s="3" t="s">
        <v>7668</v>
      </c>
      <c r="Y7657" s="4">
        <v>29127</v>
      </c>
    </row>
    <row r="7658" spans="24:25" x14ac:dyDescent="0.25">
      <c r="X7658" s="3" t="s">
        <v>7669</v>
      </c>
      <c r="Y7658" s="4">
        <v>29126</v>
      </c>
    </row>
    <row r="7659" spans="24:25" x14ac:dyDescent="0.25">
      <c r="X7659" s="3" t="s">
        <v>7670</v>
      </c>
      <c r="Y7659" s="4">
        <v>29126</v>
      </c>
    </row>
    <row r="7660" spans="24:25" x14ac:dyDescent="0.25">
      <c r="X7660" s="3" t="s">
        <v>7671</v>
      </c>
      <c r="Y7660" s="4">
        <v>29160</v>
      </c>
    </row>
    <row r="7661" spans="24:25" x14ac:dyDescent="0.25">
      <c r="X7661" s="3" t="s">
        <v>7672</v>
      </c>
      <c r="Y7661" s="4">
        <v>29160</v>
      </c>
    </row>
    <row r="7662" spans="24:25" x14ac:dyDescent="0.25">
      <c r="X7662" s="3" t="s">
        <v>7673</v>
      </c>
      <c r="Y7662" s="4">
        <v>29159</v>
      </c>
    </row>
    <row r="7663" spans="24:25" x14ac:dyDescent="0.25">
      <c r="X7663" s="3" t="s">
        <v>7674</v>
      </c>
      <c r="Y7663" s="4">
        <v>29200</v>
      </c>
    </row>
    <row r="7664" spans="24:25" x14ac:dyDescent="0.25">
      <c r="X7664" s="3" t="s">
        <v>7675</v>
      </c>
      <c r="Y7664" s="4">
        <v>29235</v>
      </c>
    </row>
    <row r="7665" spans="24:25" x14ac:dyDescent="0.25">
      <c r="X7665" s="3" t="s">
        <v>7676</v>
      </c>
      <c r="Y7665" s="4">
        <v>29234</v>
      </c>
    </row>
    <row r="7666" spans="24:25" x14ac:dyDescent="0.25">
      <c r="X7666" s="3" t="s">
        <v>7677</v>
      </c>
      <c r="Y7666" s="4">
        <v>29234</v>
      </c>
    </row>
    <row r="7667" spans="24:25" x14ac:dyDescent="0.25">
      <c r="X7667" s="3" t="s">
        <v>7678</v>
      </c>
      <c r="Y7667" s="4">
        <v>29275</v>
      </c>
    </row>
    <row r="7668" spans="24:25" x14ac:dyDescent="0.25">
      <c r="X7668" s="3" t="s">
        <v>7679</v>
      </c>
      <c r="Y7668" s="4">
        <v>29275</v>
      </c>
    </row>
    <row r="7669" spans="24:25" x14ac:dyDescent="0.25">
      <c r="X7669" s="3" t="s">
        <v>7680</v>
      </c>
      <c r="Y7669" s="4">
        <v>29320</v>
      </c>
    </row>
    <row r="7670" spans="24:25" x14ac:dyDescent="0.25">
      <c r="X7670" s="3" t="s">
        <v>7681</v>
      </c>
      <c r="Y7670" s="4">
        <v>29319</v>
      </c>
    </row>
    <row r="7671" spans="24:25" x14ac:dyDescent="0.25">
      <c r="X7671" s="3" t="s">
        <v>7682</v>
      </c>
      <c r="Y7671" s="4">
        <v>29360</v>
      </c>
    </row>
    <row r="7672" spans="24:25" x14ac:dyDescent="0.25">
      <c r="X7672" s="3" t="s">
        <v>7683</v>
      </c>
      <c r="Y7672" s="4">
        <v>29400</v>
      </c>
    </row>
    <row r="7673" spans="24:25" x14ac:dyDescent="0.25">
      <c r="X7673" s="3" t="s">
        <v>7684</v>
      </c>
      <c r="Y7673" s="4">
        <v>29400</v>
      </c>
    </row>
    <row r="7674" spans="24:25" x14ac:dyDescent="0.25">
      <c r="X7674" s="3" t="s">
        <v>7685</v>
      </c>
      <c r="Y7674" s="4">
        <v>29399</v>
      </c>
    </row>
    <row r="7675" spans="24:25" x14ac:dyDescent="0.25">
      <c r="X7675" s="3" t="s">
        <v>7686</v>
      </c>
      <c r="Y7675" s="4">
        <v>29399</v>
      </c>
    </row>
    <row r="7676" spans="24:25" x14ac:dyDescent="0.25">
      <c r="X7676" s="3" t="s">
        <v>7687</v>
      </c>
      <c r="Y7676" s="4">
        <v>29440</v>
      </c>
    </row>
    <row r="7677" spans="24:25" x14ac:dyDescent="0.25">
      <c r="X7677" s="3" t="s">
        <v>7688</v>
      </c>
      <c r="Y7677" s="4">
        <v>29439</v>
      </c>
    </row>
    <row r="7678" spans="24:25" x14ac:dyDescent="0.25">
      <c r="X7678" s="3" t="s">
        <v>7689</v>
      </c>
      <c r="Y7678" s="4">
        <v>29439</v>
      </c>
    </row>
    <row r="7679" spans="24:25" x14ac:dyDescent="0.25">
      <c r="X7679" s="3" t="s">
        <v>7690</v>
      </c>
      <c r="Y7679" s="4">
        <v>29438</v>
      </c>
    </row>
    <row r="7680" spans="24:25" x14ac:dyDescent="0.25">
      <c r="X7680" s="3" t="s">
        <v>7691</v>
      </c>
      <c r="Y7680" s="4">
        <v>29438</v>
      </c>
    </row>
    <row r="7681" spans="24:25" x14ac:dyDescent="0.25">
      <c r="X7681" s="3" t="s">
        <v>7692</v>
      </c>
      <c r="Y7681" s="4">
        <v>29437</v>
      </c>
    </row>
    <row r="7682" spans="24:25" x14ac:dyDescent="0.25">
      <c r="X7682" s="3" t="s">
        <v>7693</v>
      </c>
      <c r="Y7682" s="4">
        <v>29437</v>
      </c>
    </row>
    <row r="7683" spans="24:25" x14ac:dyDescent="0.25">
      <c r="X7683" s="3" t="s">
        <v>7694</v>
      </c>
      <c r="Y7683" s="4">
        <v>29470</v>
      </c>
    </row>
    <row r="7684" spans="24:25" x14ac:dyDescent="0.25">
      <c r="X7684" s="3" t="s">
        <v>7695</v>
      </c>
      <c r="Y7684" s="4">
        <v>29500</v>
      </c>
    </row>
    <row r="7685" spans="24:25" x14ac:dyDescent="0.25">
      <c r="X7685" s="3" t="s">
        <v>7696</v>
      </c>
      <c r="Y7685" s="4">
        <v>29499</v>
      </c>
    </row>
    <row r="7686" spans="24:25" x14ac:dyDescent="0.25">
      <c r="X7686" s="3" t="s">
        <v>7697</v>
      </c>
      <c r="Y7686" s="4">
        <v>29535</v>
      </c>
    </row>
    <row r="7687" spans="24:25" x14ac:dyDescent="0.25">
      <c r="X7687" s="3" t="s">
        <v>7698</v>
      </c>
      <c r="Y7687" s="4">
        <v>29535</v>
      </c>
    </row>
    <row r="7688" spans="24:25" x14ac:dyDescent="0.25">
      <c r="X7688" s="3" t="s">
        <v>7699</v>
      </c>
      <c r="Y7688" s="4">
        <v>29535</v>
      </c>
    </row>
    <row r="7689" spans="24:25" x14ac:dyDescent="0.25">
      <c r="X7689" s="3" t="s">
        <v>7700</v>
      </c>
      <c r="Y7689" s="4">
        <v>29535</v>
      </c>
    </row>
    <row r="7690" spans="24:25" x14ac:dyDescent="0.25">
      <c r="X7690" s="3" t="s">
        <v>7701</v>
      </c>
      <c r="Y7690" s="4">
        <v>29570</v>
      </c>
    </row>
    <row r="7691" spans="24:25" x14ac:dyDescent="0.25">
      <c r="X7691" s="3" t="s">
        <v>7702</v>
      </c>
      <c r="Y7691" s="4">
        <v>29569</v>
      </c>
    </row>
    <row r="7692" spans="24:25" x14ac:dyDescent="0.25">
      <c r="X7692" s="3" t="s">
        <v>7703</v>
      </c>
      <c r="Y7692" s="4">
        <v>29568</v>
      </c>
    </row>
    <row r="7693" spans="24:25" x14ac:dyDescent="0.25">
      <c r="X7693" s="3" t="s">
        <v>7704</v>
      </c>
      <c r="Y7693" s="4">
        <v>29567</v>
      </c>
    </row>
    <row r="7694" spans="24:25" x14ac:dyDescent="0.25">
      <c r="X7694" s="3" t="s">
        <v>7705</v>
      </c>
      <c r="Y7694" s="4">
        <v>29567</v>
      </c>
    </row>
    <row r="7695" spans="24:25" x14ac:dyDescent="0.25">
      <c r="X7695" s="3" t="s">
        <v>7706</v>
      </c>
      <c r="Y7695" s="4">
        <v>29566</v>
      </c>
    </row>
    <row r="7696" spans="24:25" x14ac:dyDescent="0.25">
      <c r="X7696" s="3" t="s">
        <v>7707</v>
      </c>
      <c r="Y7696" s="4">
        <v>29566</v>
      </c>
    </row>
    <row r="7697" spans="24:25" x14ac:dyDescent="0.25">
      <c r="X7697" s="3" t="s">
        <v>7708</v>
      </c>
      <c r="Y7697" s="4">
        <v>29565</v>
      </c>
    </row>
    <row r="7698" spans="24:25" x14ac:dyDescent="0.25">
      <c r="X7698" s="3" t="s">
        <v>7709</v>
      </c>
      <c r="Y7698" s="4">
        <v>29564</v>
      </c>
    </row>
    <row r="7699" spans="24:25" x14ac:dyDescent="0.25">
      <c r="X7699" s="3" t="s">
        <v>7710</v>
      </c>
      <c r="Y7699" s="4">
        <v>29563</v>
      </c>
    </row>
    <row r="7700" spans="24:25" x14ac:dyDescent="0.25">
      <c r="X7700" s="3" t="s">
        <v>7711</v>
      </c>
      <c r="Y7700" s="4">
        <v>29600</v>
      </c>
    </row>
    <row r="7701" spans="24:25" x14ac:dyDescent="0.25">
      <c r="X7701" s="3" t="s">
        <v>7712</v>
      </c>
      <c r="Y7701" s="4">
        <v>29600</v>
      </c>
    </row>
    <row r="7702" spans="24:25" x14ac:dyDescent="0.25">
      <c r="X7702" s="3" t="s">
        <v>7713</v>
      </c>
      <c r="Y7702" s="4">
        <v>29599</v>
      </c>
    </row>
    <row r="7703" spans="24:25" x14ac:dyDescent="0.25">
      <c r="X7703" s="3" t="s">
        <v>7714</v>
      </c>
      <c r="Y7703" s="4">
        <v>29599</v>
      </c>
    </row>
    <row r="7704" spans="24:25" x14ac:dyDescent="0.25">
      <c r="X7704" s="3" t="s">
        <v>7715</v>
      </c>
      <c r="Y7704" s="4">
        <v>29630</v>
      </c>
    </row>
    <row r="7705" spans="24:25" x14ac:dyDescent="0.25">
      <c r="X7705" s="3" t="s">
        <v>7716</v>
      </c>
      <c r="Y7705" s="4">
        <v>29670</v>
      </c>
    </row>
    <row r="7706" spans="24:25" x14ac:dyDescent="0.25">
      <c r="X7706" s="3" t="s">
        <v>7717</v>
      </c>
      <c r="Y7706" s="4">
        <v>29710</v>
      </c>
    </row>
    <row r="7707" spans="24:25" x14ac:dyDescent="0.25">
      <c r="X7707" s="3" t="s">
        <v>7718</v>
      </c>
      <c r="Y7707" s="4">
        <v>29709</v>
      </c>
    </row>
    <row r="7708" spans="24:25" x14ac:dyDescent="0.25">
      <c r="X7708" s="3" t="s">
        <v>7719</v>
      </c>
      <c r="Y7708" s="4">
        <v>29709</v>
      </c>
    </row>
    <row r="7709" spans="24:25" x14ac:dyDescent="0.25">
      <c r="X7709" s="3" t="s">
        <v>7720</v>
      </c>
      <c r="Y7709" s="4">
        <v>29708</v>
      </c>
    </row>
    <row r="7710" spans="24:25" x14ac:dyDescent="0.25">
      <c r="X7710" s="3" t="s">
        <v>7721</v>
      </c>
      <c r="Y7710" s="4">
        <v>29708</v>
      </c>
    </row>
    <row r="7711" spans="24:25" x14ac:dyDescent="0.25">
      <c r="X7711" s="3" t="s">
        <v>7722</v>
      </c>
      <c r="Y7711" s="4">
        <v>29740</v>
      </c>
    </row>
    <row r="7712" spans="24:25" x14ac:dyDescent="0.25">
      <c r="X7712" s="3" t="s">
        <v>7723</v>
      </c>
      <c r="Y7712" s="4">
        <v>29740</v>
      </c>
    </row>
    <row r="7713" spans="24:25" x14ac:dyDescent="0.25">
      <c r="X7713" s="3" t="s">
        <v>7724</v>
      </c>
      <c r="Y7713" s="4">
        <v>29739</v>
      </c>
    </row>
    <row r="7714" spans="24:25" x14ac:dyDescent="0.25">
      <c r="X7714" s="3" t="s">
        <v>7725</v>
      </c>
      <c r="Y7714" s="4">
        <v>29738</v>
      </c>
    </row>
    <row r="7715" spans="24:25" x14ac:dyDescent="0.25">
      <c r="X7715" s="3" t="s">
        <v>7726</v>
      </c>
      <c r="Y7715" s="4">
        <v>29738</v>
      </c>
    </row>
    <row r="7716" spans="24:25" x14ac:dyDescent="0.25">
      <c r="X7716" s="3" t="s">
        <v>7727</v>
      </c>
      <c r="Y7716" s="4">
        <v>29766</v>
      </c>
    </row>
    <row r="7717" spans="24:25" x14ac:dyDescent="0.25">
      <c r="X7717" s="3" t="s">
        <v>7728</v>
      </c>
      <c r="Y7717" s="4">
        <v>29766</v>
      </c>
    </row>
    <row r="7718" spans="24:25" x14ac:dyDescent="0.25">
      <c r="X7718" s="3" t="s">
        <v>7729</v>
      </c>
      <c r="Y7718" s="4">
        <v>29797</v>
      </c>
    </row>
    <row r="7719" spans="24:25" x14ac:dyDescent="0.25">
      <c r="X7719" s="3" t="s">
        <v>7730</v>
      </c>
      <c r="Y7719" s="4">
        <v>29830</v>
      </c>
    </row>
    <row r="7720" spans="24:25" x14ac:dyDescent="0.25">
      <c r="X7720" s="3" t="s">
        <v>7731</v>
      </c>
      <c r="Y7720" s="4">
        <v>29860</v>
      </c>
    </row>
    <row r="7721" spans="24:25" x14ac:dyDescent="0.25">
      <c r="X7721" s="3" t="s">
        <v>7732</v>
      </c>
      <c r="Y7721" s="4">
        <v>29859</v>
      </c>
    </row>
    <row r="7722" spans="24:25" x14ac:dyDescent="0.25">
      <c r="X7722" s="3" t="s">
        <v>7733</v>
      </c>
      <c r="Y7722" s="4">
        <v>29859</v>
      </c>
    </row>
    <row r="7723" spans="24:25" x14ac:dyDescent="0.25">
      <c r="X7723" s="3" t="s">
        <v>7734</v>
      </c>
      <c r="Y7723" s="4">
        <v>29858</v>
      </c>
    </row>
    <row r="7724" spans="24:25" x14ac:dyDescent="0.25">
      <c r="X7724" s="3" t="s">
        <v>7735</v>
      </c>
      <c r="Y7724" s="4">
        <v>29858</v>
      </c>
    </row>
    <row r="7725" spans="24:25" x14ac:dyDescent="0.25">
      <c r="X7725" s="3" t="s">
        <v>7736</v>
      </c>
      <c r="Y7725" s="4">
        <v>29857</v>
      </c>
    </row>
    <row r="7726" spans="24:25" x14ac:dyDescent="0.25">
      <c r="X7726" s="3" t="s">
        <v>7737</v>
      </c>
      <c r="Y7726" s="4">
        <v>29856</v>
      </c>
    </row>
    <row r="7727" spans="24:25" x14ac:dyDescent="0.25">
      <c r="X7727" s="3" t="s">
        <v>7738</v>
      </c>
      <c r="Y7727" s="4">
        <v>29890</v>
      </c>
    </row>
    <row r="7728" spans="24:25" x14ac:dyDescent="0.25">
      <c r="X7728" s="3" t="s">
        <v>7739</v>
      </c>
      <c r="Y7728" s="4">
        <v>29930</v>
      </c>
    </row>
    <row r="7729" spans="24:25" x14ac:dyDescent="0.25">
      <c r="X7729" s="3" t="s">
        <v>7740</v>
      </c>
      <c r="Y7729" s="4">
        <v>29930</v>
      </c>
    </row>
    <row r="7730" spans="24:25" x14ac:dyDescent="0.25">
      <c r="X7730" s="3" t="s">
        <v>7741</v>
      </c>
      <c r="Y7730" s="4">
        <v>29960</v>
      </c>
    </row>
    <row r="7731" spans="24:25" x14ac:dyDescent="0.25">
      <c r="X7731" s="3" t="s">
        <v>7742</v>
      </c>
      <c r="Y7731" s="4">
        <v>29960</v>
      </c>
    </row>
    <row r="7732" spans="24:25" x14ac:dyDescent="0.25">
      <c r="X7732" s="3" t="s">
        <v>7743</v>
      </c>
      <c r="Y7732" s="4">
        <v>29958</v>
      </c>
    </row>
    <row r="7733" spans="24:25" x14ac:dyDescent="0.25">
      <c r="X7733" s="3" t="s">
        <v>7744</v>
      </c>
      <c r="Y7733" s="4">
        <v>29956</v>
      </c>
    </row>
    <row r="7734" spans="24:25" x14ac:dyDescent="0.25">
      <c r="X7734" s="3" t="s">
        <v>7745</v>
      </c>
      <c r="Y7734" s="4">
        <v>29955</v>
      </c>
    </row>
    <row r="7735" spans="24:25" x14ac:dyDescent="0.25">
      <c r="X7735" s="3" t="s">
        <v>7746</v>
      </c>
      <c r="Y7735" s="4">
        <v>29957</v>
      </c>
    </row>
    <row r="7736" spans="24:25" x14ac:dyDescent="0.25">
      <c r="X7736" s="3" t="s">
        <v>7747</v>
      </c>
      <c r="Y7736" s="4">
        <v>29957</v>
      </c>
    </row>
    <row r="7737" spans="24:25" x14ac:dyDescent="0.25">
      <c r="X7737" s="3" t="s">
        <v>7748</v>
      </c>
      <c r="Y7737" s="4">
        <v>29959</v>
      </c>
    </row>
    <row r="7738" spans="24:25" x14ac:dyDescent="0.25">
      <c r="X7738" s="3" t="s">
        <v>7749</v>
      </c>
      <c r="Y7738" s="4">
        <v>29959</v>
      </c>
    </row>
    <row r="7739" spans="24:25" x14ac:dyDescent="0.25">
      <c r="X7739" s="3" t="s">
        <v>7750</v>
      </c>
      <c r="Y7739" s="4">
        <v>29958</v>
      </c>
    </row>
    <row r="7740" spans="24:25" x14ac:dyDescent="0.25">
      <c r="X7740" s="3" t="s">
        <v>7751</v>
      </c>
      <c r="Y7740" s="4">
        <v>29957</v>
      </c>
    </row>
    <row r="7741" spans="24:25" x14ac:dyDescent="0.25">
      <c r="X7741" s="3" t="s">
        <v>7752</v>
      </c>
      <c r="Y7741" s="4">
        <v>29956</v>
      </c>
    </row>
    <row r="7742" spans="24:25" x14ac:dyDescent="0.25">
      <c r="X7742" s="3" t="s">
        <v>7753</v>
      </c>
      <c r="Y7742" s="4">
        <v>29955</v>
      </c>
    </row>
    <row r="7743" spans="24:25" x14ac:dyDescent="0.25">
      <c r="X7743" s="3" t="s">
        <v>7754</v>
      </c>
      <c r="Y7743" s="4">
        <v>29955</v>
      </c>
    </row>
    <row r="7744" spans="24:25" x14ac:dyDescent="0.25">
      <c r="X7744" s="3" t="s">
        <v>7755</v>
      </c>
      <c r="Y7744" s="4">
        <v>29954</v>
      </c>
    </row>
    <row r="7745" spans="24:25" x14ac:dyDescent="0.25">
      <c r="X7745" s="3" t="s">
        <v>7756</v>
      </c>
      <c r="Y7745" s="4">
        <v>29954</v>
      </c>
    </row>
    <row r="7746" spans="24:25" x14ac:dyDescent="0.25">
      <c r="X7746" s="3" t="s">
        <v>7757</v>
      </c>
      <c r="Y7746" s="4">
        <v>29953</v>
      </c>
    </row>
    <row r="7747" spans="24:25" x14ac:dyDescent="0.25">
      <c r="X7747" s="3" t="s">
        <v>7758</v>
      </c>
      <c r="Y7747" s="4">
        <v>29955</v>
      </c>
    </row>
    <row r="7748" spans="24:25" x14ac:dyDescent="0.25">
      <c r="X7748" s="3" t="s">
        <v>7759</v>
      </c>
      <c r="Y7748" s="4">
        <v>29956</v>
      </c>
    </row>
    <row r="7749" spans="24:25" x14ac:dyDescent="0.25">
      <c r="X7749" s="3" t="s">
        <v>7760</v>
      </c>
      <c r="Y7749" s="4">
        <v>29955</v>
      </c>
    </row>
    <row r="7750" spans="24:25" x14ac:dyDescent="0.25">
      <c r="X7750" s="3" t="s">
        <v>7761</v>
      </c>
      <c r="Y7750" s="4">
        <v>29955</v>
      </c>
    </row>
    <row r="7751" spans="24:25" x14ac:dyDescent="0.25">
      <c r="X7751" s="3" t="s">
        <v>7762</v>
      </c>
      <c r="Y7751" s="4">
        <v>29955</v>
      </c>
    </row>
    <row r="7752" spans="24:25" x14ac:dyDescent="0.25">
      <c r="X7752" s="3" t="s">
        <v>7763</v>
      </c>
      <c r="Y7752" s="4">
        <v>29955</v>
      </c>
    </row>
    <row r="7753" spans="24:25" x14ac:dyDescent="0.25">
      <c r="X7753" s="3" t="s">
        <v>7764</v>
      </c>
      <c r="Y7753" s="4">
        <v>29954</v>
      </c>
    </row>
    <row r="7754" spans="24:25" x14ac:dyDescent="0.25">
      <c r="X7754" s="3" t="s">
        <v>7765</v>
      </c>
      <c r="Y7754" s="4">
        <v>29956</v>
      </c>
    </row>
    <row r="7755" spans="24:25" x14ac:dyDescent="0.25">
      <c r="X7755" s="3" t="s">
        <v>7766</v>
      </c>
      <c r="Y7755" s="4">
        <v>29957</v>
      </c>
    </row>
    <row r="7756" spans="24:25" x14ac:dyDescent="0.25">
      <c r="X7756" s="3" t="s">
        <v>7767</v>
      </c>
      <c r="Y7756" s="4">
        <v>29957</v>
      </c>
    </row>
    <row r="7757" spans="24:25" x14ac:dyDescent="0.25">
      <c r="X7757" s="3" t="s">
        <v>7768</v>
      </c>
      <c r="Y7757" s="4">
        <v>29957</v>
      </c>
    </row>
    <row r="7758" spans="24:25" x14ac:dyDescent="0.25">
      <c r="X7758" s="3" t="s">
        <v>7769</v>
      </c>
      <c r="Y7758" s="4">
        <v>29955</v>
      </c>
    </row>
    <row r="7759" spans="24:25" x14ac:dyDescent="0.25">
      <c r="X7759" s="3" t="s">
        <v>7770</v>
      </c>
      <c r="Y7759" s="4">
        <v>29955</v>
      </c>
    </row>
    <row r="7760" spans="24:25" x14ac:dyDescent="0.25">
      <c r="X7760" s="3" t="s">
        <v>7771</v>
      </c>
      <c r="Y7760" s="4">
        <v>29957</v>
      </c>
    </row>
    <row r="7761" spans="24:25" x14ac:dyDescent="0.25">
      <c r="X7761" s="3" t="s">
        <v>7772</v>
      </c>
      <c r="Y7761" s="4">
        <v>29955</v>
      </c>
    </row>
    <row r="7762" spans="24:25" x14ac:dyDescent="0.25">
      <c r="X7762" s="3" t="s">
        <v>7773</v>
      </c>
      <c r="Y7762" s="4">
        <v>29956</v>
      </c>
    </row>
    <row r="7763" spans="24:25" x14ac:dyDescent="0.25">
      <c r="X7763" s="3" t="s">
        <v>7774</v>
      </c>
      <c r="Y7763" s="4">
        <v>29957</v>
      </c>
    </row>
    <row r="7764" spans="24:25" x14ac:dyDescent="0.25">
      <c r="X7764" s="3" t="s">
        <v>7775</v>
      </c>
      <c r="Y7764" s="4">
        <v>29957</v>
      </c>
    </row>
    <row r="7765" spans="24:25" x14ac:dyDescent="0.25">
      <c r="X7765" s="3" t="s">
        <v>7776</v>
      </c>
      <c r="Y7765" s="4">
        <v>29955</v>
      </c>
    </row>
    <row r="7766" spans="24:25" x14ac:dyDescent="0.25">
      <c r="X7766" s="3" t="s">
        <v>7777</v>
      </c>
      <c r="Y7766" s="4">
        <v>29955</v>
      </c>
    </row>
    <row r="7767" spans="24:25" x14ac:dyDescent="0.25">
      <c r="X7767" s="3" t="s">
        <v>7778</v>
      </c>
      <c r="Y7767" s="4">
        <v>29954</v>
      </c>
    </row>
    <row r="7768" spans="24:25" x14ac:dyDescent="0.25">
      <c r="X7768" s="3" t="s">
        <v>7779</v>
      </c>
      <c r="Y7768" s="4">
        <v>29956</v>
      </c>
    </row>
    <row r="7769" spans="24:25" x14ac:dyDescent="0.25">
      <c r="X7769" s="3" t="s">
        <v>7780</v>
      </c>
      <c r="Y7769" s="4">
        <v>29954</v>
      </c>
    </row>
    <row r="7770" spans="24:25" x14ac:dyDescent="0.25">
      <c r="X7770" s="3" t="s">
        <v>7781</v>
      </c>
      <c r="Y7770" s="4">
        <v>29957</v>
      </c>
    </row>
    <row r="7771" spans="24:25" x14ac:dyDescent="0.25">
      <c r="X7771" s="3" t="s">
        <v>7782</v>
      </c>
      <c r="Y7771" s="4">
        <v>29957</v>
      </c>
    </row>
    <row r="7772" spans="24:25" x14ac:dyDescent="0.25">
      <c r="X7772" s="3" t="s">
        <v>7783</v>
      </c>
      <c r="Y7772" s="4">
        <v>29955</v>
      </c>
    </row>
    <row r="7773" spans="24:25" x14ac:dyDescent="0.25">
      <c r="X7773" s="3" t="s">
        <v>7784</v>
      </c>
      <c r="Y7773" s="4">
        <v>29955</v>
      </c>
    </row>
    <row r="7774" spans="24:25" x14ac:dyDescent="0.25">
      <c r="X7774" s="3" t="s">
        <v>7785</v>
      </c>
      <c r="Y7774" s="4">
        <v>29953</v>
      </c>
    </row>
    <row r="7775" spans="24:25" x14ac:dyDescent="0.25">
      <c r="X7775" s="3" t="s">
        <v>7786</v>
      </c>
      <c r="Y7775" s="4">
        <v>29954</v>
      </c>
    </row>
    <row r="7776" spans="24:25" x14ac:dyDescent="0.25">
      <c r="X7776" s="3" t="s">
        <v>7787</v>
      </c>
      <c r="Y7776" s="4">
        <v>29952</v>
      </c>
    </row>
    <row r="7777" spans="24:25" x14ac:dyDescent="0.25">
      <c r="X7777" s="3" t="s">
        <v>7788</v>
      </c>
      <c r="Y7777" s="4">
        <v>29950</v>
      </c>
    </row>
    <row r="7778" spans="24:25" x14ac:dyDescent="0.25">
      <c r="X7778" s="3" t="s">
        <v>7789</v>
      </c>
      <c r="Y7778" s="4">
        <v>29950</v>
      </c>
    </row>
    <row r="7779" spans="24:25" x14ac:dyDescent="0.25">
      <c r="X7779" s="3" t="s">
        <v>7790</v>
      </c>
      <c r="Y7779" s="4">
        <v>29952</v>
      </c>
    </row>
    <row r="7780" spans="24:25" x14ac:dyDescent="0.25">
      <c r="X7780" s="3" t="s">
        <v>7791</v>
      </c>
      <c r="Y7780" s="4">
        <v>29952</v>
      </c>
    </row>
    <row r="7781" spans="24:25" x14ac:dyDescent="0.25">
      <c r="X7781" s="3" t="s">
        <v>7792</v>
      </c>
      <c r="Y7781" s="4">
        <v>29950</v>
      </c>
    </row>
    <row r="7782" spans="24:25" x14ac:dyDescent="0.25">
      <c r="X7782" s="3" t="s">
        <v>7793</v>
      </c>
      <c r="Y7782" s="4">
        <v>29952</v>
      </c>
    </row>
    <row r="7783" spans="24:25" x14ac:dyDescent="0.25">
      <c r="X7783" s="3" t="s">
        <v>7794</v>
      </c>
      <c r="Y7783" s="4">
        <v>29950</v>
      </c>
    </row>
    <row r="7784" spans="24:25" x14ac:dyDescent="0.25">
      <c r="X7784" s="3" t="s">
        <v>7795</v>
      </c>
      <c r="Y7784" s="4">
        <v>29953</v>
      </c>
    </row>
    <row r="7785" spans="24:25" x14ac:dyDescent="0.25">
      <c r="X7785" s="3" t="s">
        <v>7796</v>
      </c>
      <c r="Y7785" s="4">
        <v>29953</v>
      </c>
    </row>
    <row r="7786" spans="24:25" x14ac:dyDescent="0.25">
      <c r="X7786" s="3" t="s">
        <v>7797</v>
      </c>
      <c r="Y7786" s="4">
        <v>29953</v>
      </c>
    </row>
    <row r="7787" spans="24:25" x14ac:dyDescent="0.25">
      <c r="X7787" s="3" t="s">
        <v>7798</v>
      </c>
      <c r="Y7787" s="4">
        <v>29957</v>
      </c>
    </row>
    <row r="7788" spans="24:25" x14ac:dyDescent="0.25">
      <c r="X7788" s="3" t="s">
        <v>7799</v>
      </c>
      <c r="Y7788" s="4">
        <v>29955</v>
      </c>
    </row>
    <row r="7789" spans="24:25" x14ac:dyDescent="0.25">
      <c r="X7789" s="3" t="s">
        <v>7800</v>
      </c>
      <c r="Y7789" s="4">
        <v>29953</v>
      </c>
    </row>
    <row r="7790" spans="24:25" x14ac:dyDescent="0.25">
      <c r="X7790" s="3" t="s">
        <v>7801</v>
      </c>
      <c r="Y7790" s="4">
        <v>29957</v>
      </c>
    </row>
    <row r="7791" spans="24:25" x14ac:dyDescent="0.25">
      <c r="X7791" s="3" t="s">
        <v>7802</v>
      </c>
      <c r="Y7791" s="4">
        <v>29960</v>
      </c>
    </row>
    <row r="7792" spans="24:25" x14ac:dyDescent="0.25">
      <c r="X7792" s="3" t="s">
        <v>7803</v>
      </c>
      <c r="Y7792" s="4">
        <v>29960</v>
      </c>
    </row>
    <row r="7793" spans="24:25" x14ac:dyDescent="0.25">
      <c r="X7793" s="3" t="s">
        <v>7804</v>
      </c>
      <c r="Y7793" s="4">
        <v>29957</v>
      </c>
    </row>
    <row r="7794" spans="24:25" x14ac:dyDescent="0.25">
      <c r="X7794" s="3" t="s">
        <v>7805</v>
      </c>
      <c r="Y7794" s="4">
        <v>29957</v>
      </c>
    </row>
    <row r="7795" spans="24:25" x14ac:dyDescent="0.25">
      <c r="X7795" s="3" t="s">
        <v>7806</v>
      </c>
      <c r="Y7795" s="4">
        <v>29956</v>
      </c>
    </row>
    <row r="7796" spans="24:25" x14ac:dyDescent="0.25">
      <c r="X7796" s="3" t="s">
        <v>7807</v>
      </c>
      <c r="Y7796" s="4">
        <v>29958</v>
      </c>
    </row>
    <row r="7797" spans="24:25" x14ac:dyDescent="0.25">
      <c r="X7797" s="3" t="s">
        <v>7808</v>
      </c>
      <c r="Y7797" s="4">
        <v>29960</v>
      </c>
    </row>
    <row r="7798" spans="24:25" x14ac:dyDescent="0.25">
      <c r="X7798" s="3" t="s">
        <v>7809</v>
      </c>
      <c r="Y7798" s="4">
        <v>29963</v>
      </c>
    </row>
    <row r="7799" spans="24:25" x14ac:dyDescent="0.25">
      <c r="X7799" s="3" t="s">
        <v>7810</v>
      </c>
      <c r="Y7799" s="4">
        <v>29963</v>
      </c>
    </row>
    <row r="7800" spans="24:25" x14ac:dyDescent="0.25">
      <c r="X7800" s="3" t="s">
        <v>7811</v>
      </c>
      <c r="Y7800" s="4">
        <v>29965</v>
      </c>
    </row>
    <row r="7801" spans="24:25" x14ac:dyDescent="0.25">
      <c r="X7801" s="3" t="s">
        <v>7812</v>
      </c>
      <c r="Y7801" s="4">
        <v>29965</v>
      </c>
    </row>
    <row r="7802" spans="24:25" x14ac:dyDescent="0.25">
      <c r="X7802" s="3" t="s">
        <v>7813</v>
      </c>
      <c r="Y7802" s="4">
        <v>29964</v>
      </c>
    </row>
    <row r="7803" spans="24:25" x14ac:dyDescent="0.25">
      <c r="X7803" s="3" t="s">
        <v>7814</v>
      </c>
      <c r="Y7803" s="4">
        <v>29966</v>
      </c>
    </row>
    <row r="7804" spans="24:25" x14ac:dyDescent="0.25">
      <c r="X7804" s="3" t="s">
        <v>7815</v>
      </c>
      <c r="Y7804" s="4">
        <v>29965</v>
      </c>
    </row>
    <row r="7805" spans="24:25" x14ac:dyDescent="0.25">
      <c r="X7805" s="3" t="s">
        <v>7816</v>
      </c>
      <c r="Y7805" s="4">
        <v>29964</v>
      </c>
    </row>
    <row r="7806" spans="24:25" x14ac:dyDescent="0.25">
      <c r="X7806" s="3" t="s">
        <v>7817</v>
      </c>
      <c r="Y7806" s="4">
        <v>29964</v>
      </c>
    </row>
    <row r="7807" spans="24:25" x14ac:dyDescent="0.25">
      <c r="X7807" s="3" t="s">
        <v>7818</v>
      </c>
      <c r="Y7807" s="4">
        <v>29963</v>
      </c>
    </row>
    <row r="7808" spans="24:25" x14ac:dyDescent="0.25">
      <c r="X7808" s="3" t="s">
        <v>7819</v>
      </c>
      <c r="Y7808" s="4">
        <v>29963</v>
      </c>
    </row>
    <row r="7809" spans="24:25" x14ac:dyDescent="0.25">
      <c r="X7809" s="3" t="s">
        <v>7820</v>
      </c>
      <c r="Y7809" s="4">
        <v>29965</v>
      </c>
    </row>
    <row r="7810" spans="24:25" x14ac:dyDescent="0.25">
      <c r="X7810" s="3" t="s">
        <v>7821</v>
      </c>
      <c r="Y7810" s="4">
        <v>29968</v>
      </c>
    </row>
    <row r="7811" spans="24:25" x14ac:dyDescent="0.25">
      <c r="X7811" s="3" t="s">
        <v>7822</v>
      </c>
      <c r="Y7811" s="4">
        <v>29970</v>
      </c>
    </row>
    <row r="7812" spans="24:25" x14ac:dyDescent="0.25">
      <c r="X7812" s="3" t="s">
        <v>7823</v>
      </c>
      <c r="Y7812" s="4">
        <v>29967</v>
      </c>
    </row>
    <row r="7813" spans="24:25" x14ac:dyDescent="0.25">
      <c r="X7813" s="3" t="s">
        <v>7824</v>
      </c>
      <c r="Y7813" s="4">
        <v>29967</v>
      </c>
    </row>
    <row r="7814" spans="24:25" x14ac:dyDescent="0.25">
      <c r="X7814" s="3" t="s">
        <v>7825</v>
      </c>
      <c r="Y7814" s="4">
        <v>29971</v>
      </c>
    </row>
    <row r="7815" spans="24:25" x14ac:dyDescent="0.25">
      <c r="X7815" s="3" t="s">
        <v>7826</v>
      </c>
      <c r="Y7815" s="4">
        <v>29971</v>
      </c>
    </row>
    <row r="7816" spans="24:25" x14ac:dyDescent="0.25">
      <c r="X7816" s="3" t="s">
        <v>7827</v>
      </c>
      <c r="Y7816" s="4">
        <v>29980</v>
      </c>
    </row>
    <row r="7817" spans="24:25" x14ac:dyDescent="0.25">
      <c r="X7817" s="3" t="s">
        <v>7828</v>
      </c>
      <c r="Y7817" s="4">
        <v>29978</v>
      </c>
    </row>
    <row r="7818" spans="24:25" x14ac:dyDescent="0.25">
      <c r="X7818" s="3" t="s">
        <v>7829</v>
      </c>
      <c r="Y7818" s="4">
        <v>29977</v>
      </c>
    </row>
    <row r="7819" spans="24:25" x14ac:dyDescent="0.25">
      <c r="X7819" s="3" t="s">
        <v>7830</v>
      </c>
      <c r="Y7819" s="4">
        <v>30027</v>
      </c>
    </row>
    <row r="7820" spans="24:25" x14ac:dyDescent="0.25">
      <c r="X7820" s="3" t="s">
        <v>7831</v>
      </c>
      <c r="Y7820" s="4">
        <v>30027</v>
      </c>
    </row>
    <row r="7821" spans="24:25" x14ac:dyDescent="0.25">
      <c r="X7821" s="3" t="s">
        <v>7832</v>
      </c>
      <c r="Y7821" s="4">
        <v>30071</v>
      </c>
    </row>
    <row r="7822" spans="24:25" x14ac:dyDescent="0.25">
      <c r="X7822" s="3" t="s">
        <v>7833</v>
      </c>
      <c r="Y7822" s="4">
        <v>30071</v>
      </c>
    </row>
    <row r="7823" spans="24:25" x14ac:dyDescent="0.25">
      <c r="X7823" s="3" t="s">
        <v>7834</v>
      </c>
      <c r="Y7823" s="4">
        <v>30086</v>
      </c>
    </row>
    <row r="7824" spans="24:25" x14ac:dyDescent="0.25">
      <c r="X7824" s="3" t="s">
        <v>7835</v>
      </c>
      <c r="Y7824" s="4">
        <v>30096</v>
      </c>
    </row>
    <row r="7825" spans="24:25" x14ac:dyDescent="0.25">
      <c r="X7825" s="3" t="s">
        <v>7836</v>
      </c>
      <c r="Y7825" s="4">
        <v>30096</v>
      </c>
    </row>
    <row r="7826" spans="24:25" x14ac:dyDescent="0.25">
      <c r="X7826" s="3" t="s">
        <v>7837</v>
      </c>
      <c r="Y7826" s="4">
        <v>30095</v>
      </c>
    </row>
    <row r="7827" spans="24:25" x14ac:dyDescent="0.25">
      <c r="X7827" s="3" t="s">
        <v>7838</v>
      </c>
      <c r="Y7827" s="4">
        <v>30095</v>
      </c>
    </row>
    <row r="7828" spans="24:25" x14ac:dyDescent="0.25">
      <c r="X7828" s="3" t="s">
        <v>7839</v>
      </c>
      <c r="Y7828" s="4">
        <v>30093</v>
      </c>
    </row>
    <row r="7829" spans="24:25" x14ac:dyDescent="0.25">
      <c r="X7829" s="3" t="s">
        <v>7840</v>
      </c>
      <c r="Y7829" s="4">
        <v>30093</v>
      </c>
    </row>
    <row r="7830" spans="24:25" x14ac:dyDescent="0.25">
      <c r="X7830" s="3" t="s">
        <v>7841</v>
      </c>
      <c r="Y7830" s="4">
        <v>30105</v>
      </c>
    </row>
    <row r="7831" spans="24:25" x14ac:dyDescent="0.25">
      <c r="X7831" s="3" t="s">
        <v>7842</v>
      </c>
      <c r="Y7831" s="4">
        <v>30106</v>
      </c>
    </row>
    <row r="7832" spans="24:25" x14ac:dyDescent="0.25">
      <c r="X7832" s="3" t="s">
        <v>7843</v>
      </c>
      <c r="Y7832" s="4">
        <v>30105</v>
      </c>
    </row>
    <row r="7833" spans="24:25" x14ac:dyDescent="0.25">
      <c r="X7833" s="3" t="s">
        <v>7844</v>
      </c>
      <c r="Y7833" s="4">
        <v>30105</v>
      </c>
    </row>
    <row r="7834" spans="24:25" x14ac:dyDescent="0.25">
      <c r="X7834" s="3" t="s">
        <v>7845</v>
      </c>
      <c r="Y7834" s="4">
        <v>30105</v>
      </c>
    </row>
    <row r="7835" spans="24:25" x14ac:dyDescent="0.25">
      <c r="X7835" s="3" t="s">
        <v>7846</v>
      </c>
      <c r="Y7835" s="4">
        <v>30105</v>
      </c>
    </row>
    <row r="7836" spans="24:25" x14ac:dyDescent="0.25">
      <c r="X7836" s="3" t="s">
        <v>7847</v>
      </c>
      <c r="Y7836" s="4">
        <v>30103</v>
      </c>
    </row>
    <row r="7837" spans="24:25" x14ac:dyDescent="0.25">
      <c r="X7837" s="3" t="s">
        <v>7848</v>
      </c>
      <c r="Y7837" s="4">
        <v>30108</v>
      </c>
    </row>
    <row r="7838" spans="24:25" x14ac:dyDescent="0.25">
      <c r="X7838" s="3" t="s">
        <v>7849</v>
      </c>
      <c r="Y7838" s="4">
        <v>30107</v>
      </c>
    </row>
    <row r="7839" spans="24:25" x14ac:dyDescent="0.25">
      <c r="X7839" s="3" t="s">
        <v>7850</v>
      </c>
      <c r="Y7839" s="4">
        <v>30112</v>
      </c>
    </row>
    <row r="7840" spans="24:25" x14ac:dyDescent="0.25">
      <c r="X7840" s="3" t="s">
        <v>7851</v>
      </c>
      <c r="Y7840" s="4">
        <v>30120</v>
      </c>
    </row>
    <row r="7841" spans="24:25" x14ac:dyDescent="0.25">
      <c r="X7841" s="3" t="s">
        <v>7852</v>
      </c>
      <c r="Y7841" s="4">
        <v>30120</v>
      </c>
    </row>
    <row r="7842" spans="24:25" x14ac:dyDescent="0.25">
      <c r="X7842" s="3" t="s">
        <v>7853</v>
      </c>
      <c r="Y7842" s="4">
        <v>30119</v>
      </c>
    </row>
    <row r="7843" spans="24:25" x14ac:dyDescent="0.25">
      <c r="X7843" s="3" t="s">
        <v>7854</v>
      </c>
      <c r="Y7843" s="4">
        <v>30119</v>
      </c>
    </row>
    <row r="7844" spans="24:25" x14ac:dyDescent="0.25">
      <c r="X7844" s="3" t="s">
        <v>7855</v>
      </c>
      <c r="Y7844" s="4">
        <v>30118</v>
      </c>
    </row>
    <row r="7845" spans="24:25" x14ac:dyDescent="0.25">
      <c r="X7845" s="3" t="s">
        <v>7856</v>
      </c>
      <c r="Y7845" s="4">
        <v>30117</v>
      </c>
    </row>
    <row r="7846" spans="24:25" x14ac:dyDescent="0.25">
      <c r="X7846" s="3" t="s">
        <v>7857</v>
      </c>
      <c r="Y7846" s="4">
        <v>30116</v>
      </c>
    </row>
    <row r="7847" spans="24:25" x14ac:dyDescent="0.25">
      <c r="X7847" s="3" t="s">
        <v>7858</v>
      </c>
      <c r="Y7847" s="4">
        <v>30120</v>
      </c>
    </row>
    <row r="7848" spans="24:25" x14ac:dyDescent="0.25">
      <c r="X7848" s="3" t="s">
        <v>7859</v>
      </c>
      <c r="Y7848" s="4">
        <v>30120</v>
      </c>
    </row>
    <row r="7849" spans="24:25" x14ac:dyDescent="0.25">
      <c r="X7849" s="3" t="s">
        <v>7860</v>
      </c>
      <c r="Y7849" s="4">
        <v>30119</v>
      </c>
    </row>
    <row r="7850" spans="24:25" x14ac:dyDescent="0.25">
      <c r="X7850" s="3" t="s">
        <v>7861</v>
      </c>
      <c r="Y7850" s="4">
        <v>30119</v>
      </c>
    </row>
    <row r="7851" spans="24:25" x14ac:dyDescent="0.25">
      <c r="X7851" s="3" t="s">
        <v>7862</v>
      </c>
      <c r="Y7851" s="4">
        <v>30118</v>
      </c>
    </row>
    <row r="7852" spans="24:25" x14ac:dyDescent="0.25">
      <c r="X7852" s="3" t="s">
        <v>7863</v>
      </c>
      <c r="Y7852" s="4">
        <v>30118</v>
      </c>
    </row>
    <row r="7853" spans="24:25" x14ac:dyDescent="0.25">
      <c r="X7853" s="3" t="s">
        <v>7864</v>
      </c>
      <c r="Y7853" s="4">
        <v>30128</v>
      </c>
    </row>
    <row r="7854" spans="24:25" x14ac:dyDescent="0.25">
      <c r="X7854" s="3" t="s">
        <v>7865</v>
      </c>
      <c r="Y7854" s="4">
        <v>30130</v>
      </c>
    </row>
    <row r="7855" spans="24:25" x14ac:dyDescent="0.25">
      <c r="X7855" s="3" t="s">
        <v>7866</v>
      </c>
      <c r="Y7855" s="4">
        <v>30130</v>
      </c>
    </row>
    <row r="7856" spans="24:25" x14ac:dyDescent="0.25">
      <c r="X7856" s="3" t="s">
        <v>7867</v>
      </c>
      <c r="Y7856" s="4">
        <v>30142</v>
      </c>
    </row>
    <row r="7857" spans="24:25" x14ac:dyDescent="0.25">
      <c r="X7857" s="3" t="s">
        <v>7868</v>
      </c>
      <c r="Y7857" s="4">
        <v>30142</v>
      </c>
    </row>
    <row r="7858" spans="24:25" x14ac:dyDescent="0.25">
      <c r="X7858" s="3" t="s">
        <v>7869</v>
      </c>
      <c r="Y7858" s="4">
        <v>30141</v>
      </c>
    </row>
    <row r="7859" spans="24:25" x14ac:dyDescent="0.25">
      <c r="X7859" s="3" t="s">
        <v>7870</v>
      </c>
      <c r="Y7859" s="4">
        <v>30149</v>
      </c>
    </row>
    <row r="7860" spans="24:25" x14ac:dyDescent="0.25">
      <c r="X7860" s="3" t="s">
        <v>7871</v>
      </c>
      <c r="Y7860" s="4">
        <v>30159</v>
      </c>
    </row>
    <row r="7861" spans="24:25" x14ac:dyDescent="0.25">
      <c r="X7861" s="3" t="s">
        <v>7872</v>
      </c>
      <c r="Y7861" s="4">
        <v>30158</v>
      </c>
    </row>
    <row r="7862" spans="24:25" x14ac:dyDescent="0.25">
      <c r="X7862" s="3" t="s">
        <v>7873</v>
      </c>
      <c r="Y7862" s="4">
        <v>30158</v>
      </c>
    </row>
    <row r="7863" spans="24:25" x14ac:dyDescent="0.25">
      <c r="X7863" s="3" t="s">
        <v>7874</v>
      </c>
      <c r="Y7863" s="4">
        <v>30157</v>
      </c>
    </row>
    <row r="7864" spans="24:25" x14ac:dyDescent="0.25">
      <c r="X7864" s="3" t="s">
        <v>7875</v>
      </c>
      <c r="Y7864" s="4">
        <v>30157</v>
      </c>
    </row>
    <row r="7865" spans="24:25" x14ac:dyDescent="0.25">
      <c r="X7865" s="3" t="s">
        <v>7876</v>
      </c>
      <c r="Y7865" s="4">
        <v>30165</v>
      </c>
    </row>
    <row r="7866" spans="24:25" x14ac:dyDescent="0.25">
      <c r="X7866" s="3" t="s">
        <v>7877</v>
      </c>
      <c r="Y7866" s="4">
        <v>30172</v>
      </c>
    </row>
    <row r="7867" spans="24:25" x14ac:dyDescent="0.25">
      <c r="X7867" s="3" t="s">
        <v>7878</v>
      </c>
      <c r="Y7867" s="4">
        <v>30180</v>
      </c>
    </row>
    <row r="7868" spans="24:25" x14ac:dyDescent="0.25">
      <c r="X7868" s="3" t="s">
        <v>7879</v>
      </c>
      <c r="Y7868" s="4">
        <v>30179</v>
      </c>
    </row>
    <row r="7869" spans="24:25" x14ac:dyDescent="0.25">
      <c r="X7869" s="3" t="s">
        <v>7880</v>
      </c>
      <c r="Y7869" s="4">
        <v>30179</v>
      </c>
    </row>
    <row r="7870" spans="24:25" x14ac:dyDescent="0.25">
      <c r="X7870" s="3" t="s">
        <v>7881</v>
      </c>
      <c r="Y7870" s="4">
        <v>30178</v>
      </c>
    </row>
    <row r="7871" spans="24:25" x14ac:dyDescent="0.25">
      <c r="X7871" s="3" t="s">
        <v>7882</v>
      </c>
      <c r="Y7871" s="4">
        <v>30178</v>
      </c>
    </row>
    <row r="7872" spans="24:25" x14ac:dyDescent="0.25">
      <c r="X7872" s="3" t="s">
        <v>7883</v>
      </c>
      <c r="Y7872" s="4">
        <v>30181</v>
      </c>
    </row>
    <row r="7873" spans="24:25" x14ac:dyDescent="0.25">
      <c r="X7873" s="3" t="s">
        <v>7884</v>
      </c>
      <c r="Y7873" s="4">
        <v>30183</v>
      </c>
    </row>
    <row r="7874" spans="24:25" x14ac:dyDescent="0.25">
      <c r="X7874" s="3" t="s">
        <v>7885</v>
      </c>
      <c r="Y7874" s="4">
        <v>30181</v>
      </c>
    </row>
    <row r="7875" spans="24:25" x14ac:dyDescent="0.25">
      <c r="X7875" s="3" t="s">
        <v>7886</v>
      </c>
      <c r="Y7875" s="4">
        <v>30185</v>
      </c>
    </row>
    <row r="7876" spans="24:25" x14ac:dyDescent="0.25">
      <c r="X7876" s="3" t="s">
        <v>7887</v>
      </c>
      <c r="Y7876" s="4">
        <v>30185</v>
      </c>
    </row>
    <row r="7877" spans="24:25" x14ac:dyDescent="0.25">
      <c r="X7877" s="3" t="s">
        <v>7888</v>
      </c>
      <c r="Y7877" s="4">
        <v>30189</v>
      </c>
    </row>
    <row r="7878" spans="24:25" x14ac:dyDescent="0.25">
      <c r="X7878" s="3" t="s">
        <v>7889</v>
      </c>
      <c r="Y7878" s="4">
        <v>30189</v>
      </c>
    </row>
    <row r="7879" spans="24:25" x14ac:dyDescent="0.25">
      <c r="X7879" s="3" t="s">
        <v>7890</v>
      </c>
      <c r="Y7879" s="4">
        <v>30187</v>
      </c>
    </row>
    <row r="7880" spans="24:25" x14ac:dyDescent="0.25">
      <c r="X7880" s="3" t="s">
        <v>7891</v>
      </c>
      <c r="Y7880" s="4">
        <v>30185</v>
      </c>
    </row>
    <row r="7881" spans="24:25" x14ac:dyDescent="0.25">
      <c r="X7881" s="3" t="s">
        <v>7892</v>
      </c>
      <c r="Y7881" s="4">
        <v>30184</v>
      </c>
    </row>
    <row r="7882" spans="24:25" x14ac:dyDescent="0.25">
      <c r="X7882" s="3" t="s">
        <v>7893</v>
      </c>
      <c r="Y7882" s="4">
        <v>30183</v>
      </c>
    </row>
    <row r="7883" spans="24:25" x14ac:dyDescent="0.25">
      <c r="X7883" s="3" t="s">
        <v>7894</v>
      </c>
      <c r="Y7883" s="4">
        <v>30183</v>
      </c>
    </row>
    <row r="7884" spans="24:25" x14ac:dyDescent="0.25">
      <c r="X7884" s="3" t="s">
        <v>7895</v>
      </c>
      <c r="Y7884" s="4">
        <v>30186</v>
      </c>
    </row>
    <row r="7885" spans="24:25" x14ac:dyDescent="0.25">
      <c r="X7885" s="3" t="s">
        <v>7896</v>
      </c>
      <c r="Y7885" s="4">
        <v>30186</v>
      </c>
    </row>
    <row r="7886" spans="24:25" x14ac:dyDescent="0.25">
      <c r="X7886" s="3" t="s">
        <v>7897</v>
      </c>
      <c r="Y7886" s="4">
        <v>30185</v>
      </c>
    </row>
    <row r="7887" spans="24:25" x14ac:dyDescent="0.25">
      <c r="X7887" s="3" t="s">
        <v>7898</v>
      </c>
      <c r="Y7887" s="4">
        <v>30184</v>
      </c>
    </row>
    <row r="7888" spans="24:25" x14ac:dyDescent="0.25">
      <c r="X7888" s="3" t="s">
        <v>7899</v>
      </c>
      <c r="Y7888" s="4">
        <v>30183</v>
      </c>
    </row>
    <row r="7889" spans="24:25" x14ac:dyDescent="0.25">
      <c r="X7889" s="3" t="s">
        <v>7900</v>
      </c>
      <c r="Y7889" s="4">
        <v>30181</v>
      </c>
    </row>
    <row r="7890" spans="24:25" x14ac:dyDescent="0.25">
      <c r="X7890" s="3" t="s">
        <v>7901</v>
      </c>
      <c r="Y7890" s="4">
        <v>30181</v>
      </c>
    </row>
    <row r="7891" spans="24:25" x14ac:dyDescent="0.25">
      <c r="X7891" s="3" t="s">
        <v>7902</v>
      </c>
      <c r="Y7891" s="4">
        <v>30180</v>
      </c>
    </row>
    <row r="7892" spans="24:25" x14ac:dyDescent="0.25">
      <c r="X7892" s="3" t="s">
        <v>7903</v>
      </c>
      <c r="Y7892" s="4">
        <v>30180</v>
      </c>
    </row>
    <row r="7893" spans="24:25" x14ac:dyDescent="0.25">
      <c r="X7893" s="3" t="s">
        <v>7904</v>
      </c>
      <c r="Y7893" s="4">
        <v>30182</v>
      </c>
    </row>
    <row r="7894" spans="24:25" x14ac:dyDescent="0.25">
      <c r="X7894" s="3" t="s">
        <v>7905</v>
      </c>
      <c r="Y7894" s="4">
        <v>30180</v>
      </c>
    </row>
    <row r="7895" spans="24:25" x14ac:dyDescent="0.25">
      <c r="X7895" s="3" t="s">
        <v>7906</v>
      </c>
      <c r="Y7895" s="4">
        <v>30179</v>
      </c>
    </row>
    <row r="7896" spans="24:25" x14ac:dyDescent="0.25">
      <c r="X7896" s="3" t="s">
        <v>7907</v>
      </c>
      <c r="Y7896" s="4">
        <v>30179</v>
      </c>
    </row>
    <row r="7897" spans="24:25" x14ac:dyDescent="0.25">
      <c r="X7897" s="3" t="s">
        <v>7908</v>
      </c>
      <c r="Y7897" s="4">
        <v>30179</v>
      </c>
    </row>
    <row r="7898" spans="24:25" x14ac:dyDescent="0.25">
      <c r="X7898" s="3" t="s">
        <v>7909</v>
      </c>
      <c r="Y7898" s="4">
        <v>30180</v>
      </c>
    </row>
    <row r="7899" spans="24:25" x14ac:dyDescent="0.25">
      <c r="X7899" s="3" t="s">
        <v>7910</v>
      </c>
      <c r="Y7899" s="4">
        <v>30180</v>
      </c>
    </row>
    <row r="7900" spans="24:25" x14ac:dyDescent="0.25">
      <c r="X7900" s="3" t="s">
        <v>7911</v>
      </c>
      <c r="Y7900" s="4">
        <v>30182</v>
      </c>
    </row>
    <row r="7901" spans="24:25" x14ac:dyDescent="0.25">
      <c r="X7901" s="3" t="s">
        <v>7912</v>
      </c>
      <c r="Y7901" s="4">
        <v>30185</v>
      </c>
    </row>
    <row r="7902" spans="24:25" x14ac:dyDescent="0.25">
      <c r="X7902" s="3" t="s">
        <v>7913</v>
      </c>
      <c r="Y7902" s="4">
        <v>30184</v>
      </c>
    </row>
    <row r="7903" spans="24:25" x14ac:dyDescent="0.25">
      <c r="X7903" s="3" t="s">
        <v>7914</v>
      </c>
      <c r="Y7903" s="4">
        <v>30186</v>
      </c>
    </row>
    <row r="7904" spans="24:25" x14ac:dyDescent="0.25">
      <c r="X7904" s="3" t="s">
        <v>7915</v>
      </c>
      <c r="Y7904" s="4">
        <v>30186</v>
      </c>
    </row>
    <row r="7905" spans="24:25" x14ac:dyDescent="0.25">
      <c r="X7905" s="3" t="s">
        <v>7916</v>
      </c>
      <c r="Y7905" s="4">
        <v>30187</v>
      </c>
    </row>
    <row r="7906" spans="24:25" x14ac:dyDescent="0.25">
      <c r="X7906" s="3" t="s">
        <v>7917</v>
      </c>
      <c r="Y7906" s="4">
        <v>30187</v>
      </c>
    </row>
    <row r="7907" spans="24:25" x14ac:dyDescent="0.25">
      <c r="X7907" s="3" t="s">
        <v>7918</v>
      </c>
      <c r="Y7907" s="4">
        <v>30189</v>
      </c>
    </row>
    <row r="7908" spans="24:25" x14ac:dyDescent="0.25">
      <c r="X7908" s="3" t="s">
        <v>7919</v>
      </c>
      <c r="Y7908" s="4">
        <v>30191</v>
      </c>
    </row>
    <row r="7909" spans="24:25" x14ac:dyDescent="0.25">
      <c r="X7909" s="3" t="s">
        <v>7920</v>
      </c>
      <c r="Y7909" s="4">
        <v>30193</v>
      </c>
    </row>
    <row r="7910" spans="24:25" x14ac:dyDescent="0.25">
      <c r="X7910" s="3" t="s">
        <v>7921</v>
      </c>
      <c r="Y7910" s="4">
        <v>30192</v>
      </c>
    </row>
    <row r="7911" spans="24:25" x14ac:dyDescent="0.25">
      <c r="X7911" s="3" t="s">
        <v>7922</v>
      </c>
      <c r="Y7911" s="4">
        <v>30192</v>
      </c>
    </row>
    <row r="7912" spans="24:25" x14ac:dyDescent="0.25">
      <c r="X7912" s="3" t="s">
        <v>7923</v>
      </c>
      <c r="Y7912" s="4">
        <v>30195</v>
      </c>
    </row>
    <row r="7913" spans="24:25" x14ac:dyDescent="0.25">
      <c r="X7913" s="3" t="s">
        <v>7924</v>
      </c>
      <c r="Y7913" s="4">
        <v>30195</v>
      </c>
    </row>
    <row r="7914" spans="24:25" x14ac:dyDescent="0.25">
      <c r="X7914" s="3" t="s">
        <v>7925</v>
      </c>
      <c r="Y7914" s="4">
        <v>30197</v>
      </c>
    </row>
    <row r="7915" spans="24:25" x14ac:dyDescent="0.25">
      <c r="X7915" s="3" t="s">
        <v>7926</v>
      </c>
      <c r="Y7915" s="4">
        <v>30200</v>
      </c>
    </row>
    <row r="7916" spans="24:25" x14ac:dyDescent="0.25">
      <c r="X7916" s="3" t="s">
        <v>7927</v>
      </c>
      <c r="Y7916" s="4">
        <v>30202</v>
      </c>
    </row>
    <row r="7917" spans="24:25" x14ac:dyDescent="0.25">
      <c r="X7917" s="3" t="s">
        <v>7928</v>
      </c>
      <c r="Y7917" s="4">
        <v>30201</v>
      </c>
    </row>
    <row r="7918" spans="24:25" x14ac:dyDescent="0.25">
      <c r="X7918" s="3" t="s">
        <v>7929</v>
      </c>
      <c r="Y7918" s="4">
        <v>30201</v>
      </c>
    </row>
    <row r="7919" spans="24:25" x14ac:dyDescent="0.25">
      <c r="X7919" s="3" t="s">
        <v>7930</v>
      </c>
      <c r="Y7919" s="4">
        <v>30200</v>
      </c>
    </row>
    <row r="7920" spans="24:25" x14ac:dyDescent="0.25">
      <c r="X7920" s="3" t="s">
        <v>7931</v>
      </c>
      <c r="Y7920" s="4">
        <v>30200</v>
      </c>
    </row>
    <row r="7921" spans="24:25" x14ac:dyDescent="0.25">
      <c r="X7921" s="3" t="s">
        <v>7932</v>
      </c>
      <c r="Y7921" s="4">
        <v>30202</v>
      </c>
    </row>
    <row r="7922" spans="24:25" x14ac:dyDescent="0.25">
      <c r="X7922" s="3" t="s">
        <v>7933</v>
      </c>
      <c r="Y7922" s="4">
        <v>30201</v>
      </c>
    </row>
    <row r="7923" spans="24:25" x14ac:dyDescent="0.25">
      <c r="X7923" s="3" t="s">
        <v>7934</v>
      </c>
      <c r="Y7923" s="4">
        <v>30212</v>
      </c>
    </row>
    <row r="7924" spans="24:25" x14ac:dyDescent="0.25">
      <c r="X7924" s="3" t="s">
        <v>7935</v>
      </c>
      <c r="Y7924" s="4">
        <v>30222</v>
      </c>
    </row>
    <row r="7925" spans="24:25" x14ac:dyDescent="0.25">
      <c r="X7925" s="3" t="s">
        <v>7936</v>
      </c>
      <c r="Y7925" s="4">
        <v>30222</v>
      </c>
    </row>
    <row r="7926" spans="24:25" x14ac:dyDescent="0.25">
      <c r="X7926" s="3" t="s">
        <v>7937</v>
      </c>
      <c r="Y7926" s="4">
        <v>30221</v>
      </c>
    </row>
    <row r="7927" spans="24:25" x14ac:dyDescent="0.25">
      <c r="X7927" s="3" t="s">
        <v>7938</v>
      </c>
      <c r="Y7927" s="4">
        <v>30221</v>
      </c>
    </row>
    <row r="7928" spans="24:25" x14ac:dyDescent="0.25">
      <c r="X7928" s="3" t="s">
        <v>7939</v>
      </c>
      <c r="Y7928" s="4">
        <v>30220</v>
      </c>
    </row>
    <row r="7929" spans="24:25" x14ac:dyDescent="0.25">
      <c r="X7929" s="3" t="s">
        <v>7940</v>
      </c>
      <c r="Y7929" s="4">
        <v>30227</v>
      </c>
    </row>
    <row r="7930" spans="24:25" x14ac:dyDescent="0.25">
      <c r="X7930" s="3" t="s">
        <v>7941</v>
      </c>
      <c r="Y7930" s="4">
        <v>30235</v>
      </c>
    </row>
    <row r="7931" spans="24:25" x14ac:dyDescent="0.25">
      <c r="X7931" s="3" t="s">
        <v>7942</v>
      </c>
      <c r="Y7931" s="4">
        <v>30240</v>
      </c>
    </row>
    <row r="7932" spans="24:25" x14ac:dyDescent="0.25">
      <c r="X7932" s="3" t="s">
        <v>7943</v>
      </c>
      <c r="Y7932" s="4">
        <v>30240</v>
      </c>
    </row>
    <row r="7933" spans="24:25" x14ac:dyDescent="0.25">
      <c r="X7933" s="3" t="s">
        <v>7944</v>
      </c>
      <c r="Y7933" s="4">
        <v>30240</v>
      </c>
    </row>
    <row r="7934" spans="24:25" x14ac:dyDescent="0.25">
      <c r="X7934" s="3" t="s">
        <v>7945</v>
      </c>
      <c r="Y7934" s="4">
        <v>30240</v>
      </c>
    </row>
    <row r="7935" spans="24:25" x14ac:dyDescent="0.25">
      <c r="X7935" s="3" t="s">
        <v>7946</v>
      </c>
      <c r="Y7935" s="4">
        <v>30240</v>
      </c>
    </row>
    <row r="7936" spans="24:25" x14ac:dyDescent="0.25">
      <c r="X7936" s="3" t="s">
        <v>7947</v>
      </c>
      <c r="Y7936" s="4">
        <v>30240</v>
      </c>
    </row>
    <row r="7937" spans="24:25" x14ac:dyDescent="0.25">
      <c r="X7937" s="3" t="s">
        <v>7948</v>
      </c>
      <c r="Y7937" s="4">
        <v>30240</v>
      </c>
    </row>
    <row r="7938" spans="24:25" x14ac:dyDescent="0.25">
      <c r="X7938" s="3" t="s">
        <v>7949</v>
      </c>
      <c r="Y7938" s="4">
        <v>30247</v>
      </c>
    </row>
    <row r="7939" spans="24:25" x14ac:dyDescent="0.25">
      <c r="X7939" s="3" t="s">
        <v>7950</v>
      </c>
      <c r="Y7939" s="4">
        <v>30247</v>
      </c>
    </row>
    <row r="7940" spans="24:25" x14ac:dyDescent="0.25">
      <c r="X7940" s="3" t="s">
        <v>7951</v>
      </c>
      <c r="Y7940" s="4">
        <v>30252</v>
      </c>
    </row>
    <row r="7941" spans="24:25" x14ac:dyDescent="0.25">
      <c r="X7941" s="3" t="s">
        <v>7952</v>
      </c>
      <c r="Y7941" s="4">
        <v>30252</v>
      </c>
    </row>
    <row r="7942" spans="24:25" x14ac:dyDescent="0.25">
      <c r="X7942" s="3" t="s">
        <v>7953</v>
      </c>
      <c r="Y7942" s="4">
        <v>30255</v>
      </c>
    </row>
    <row r="7943" spans="24:25" x14ac:dyDescent="0.25">
      <c r="X7943" s="3" t="s">
        <v>7954</v>
      </c>
      <c r="Y7943" s="4">
        <v>30254</v>
      </c>
    </row>
    <row r="7944" spans="24:25" x14ac:dyDescent="0.25">
      <c r="X7944" s="3" t="s">
        <v>7955</v>
      </c>
      <c r="Y7944" s="4">
        <v>30260</v>
      </c>
    </row>
    <row r="7945" spans="24:25" x14ac:dyDescent="0.25">
      <c r="X7945" s="3" t="s">
        <v>7956</v>
      </c>
      <c r="Y7945" s="4">
        <v>30260</v>
      </c>
    </row>
    <row r="7946" spans="24:25" x14ac:dyDescent="0.25">
      <c r="X7946" s="3" t="s">
        <v>7957</v>
      </c>
      <c r="Y7946" s="4">
        <v>30260</v>
      </c>
    </row>
    <row r="7947" spans="24:25" x14ac:dyDescent="0.25">
      <c r="X7947" s="3" t="s">
        <v>7958</v>
      </c>
      <c r="Y7947" s="4">
        <v>30265</v>
      </c>
    </row>
    <row r="7948" spans="24:25" x14ac:dyDescent="0.25">
      <c r="X7948" s="3" t="s">
        <v>7959</v>
      </c>
      <c r="Y7948" s="4">
        <v>30265</v>
      </c>
    </row>
    <row r="7949" spans="24:25" x14ac:dyDescent="0.25">
      <c r="X7949" s="3" t="s">
        <v>7960</v>
      </c>
      <c r="Y7949" s="4">
        <v>30269</v>
      </c>
    </row>
    <row r="7950" spans="24:25" x14ac:dyDescent="0.25">
      <c r="X7950" s="3" t="s">
        <v>7961</v>
      </c>
      <c r="Y7950" s="4">
        <v>30269</v>
      </c>
    </row>
    <row r="7951" spans="24:25" x14ac:dyDescent="0.25">
      <c r="X7951" s="3" t="s">
        <v>7962</v>
      </c>
      <c r="Y7951" s="4">
        <v>30275</v>
      </c>
    </row>
    <row r="7952" spans="24:25" x14ac:dyDescent="0.25">
      <c r="X7952" s="3" t="s">
        <v>7963</v>
      </c>
      <c r="Y7952" s="4">
        <v>30274</v>
      </c>
    </row>
    <row r="7953" spans="3:25" x14ac:dyDescent="0.25">
      <c r="X7953" s="3" t="s">
        <v>7964</v>
      </c>
      <c r="Y7953" s="4">
        <v>30274</v>
      </c>
    </row>
    <row r="7954" spans="3:25" x14ac:dyDescent="0.25">
      <c r="C7954" s="31"/>
      <c r="X7954" s="3" t="s">
        <v>7965</v>
      </c>
      <c r="Y7954" s="4">
        <v>30278</v>
      </c>
    </row>
    <row r="7955" spans="3:25" x14ac:dyDescent="0.25">
      <c r="C7955" s="31"/>
      <c r="X7955" s="3" t="s">
        <v>7966</v>
      </c>
      <c r="Y7955" s="4">
        <v>30278</v>
      </c>
    </row>
    <row r="7956" spans="3:25" x14ac:dyDescent="0.25">
      <c r="C7956" s="31"/>
      <c r="X7956" s="3" t="s">
        <v>7967</v>
      </c>
      <c r="Y7956" s="4">
        <v>30277</v>
      </c>
    </row>
    <row r="7957" spans="3:25" x14ac:dyDescent="0.25">
      <c r="C7957" s="31"/>
      <c r="X7957" s="3" t="s">
        <v>7968</v>
      </c>
      <c r="Y7957" s="4">
        <v>30281</v>
      </c>
    </row>
    <row r="7958" spans="3:25" x14ac:dyDescent="0.25">
      <c r="C7958" s="31"/>
      <c r="X7958" s="3" t="s">
        <v>7969</v>
      </c>
      <c r="Y7958" s="4">
        <v>30285</v>
      </c>
    </row>
    <row r="7959" spans="3:25" x14ac:dyDescent="0.25">
      <c r="C7959" s="31"/>
      <c r="X7959" s="3" t="s">
        <v>7970</v>
      </c>
      <c r="Y7959" s="4">
        <v>30290</v>
      </c>
    </row>
    <row r="7960" spans="3:25" x14ac:dyDescent="0.25">
      <c r="C7960" s="31"/>
      <c r="X7960" s="3" t="s">
        <v>7971</v>
      </c>
      <c r="Y7960" s="4">
        <v>30290</v>
      </c>
    </row>
    <row r="7961" spans="3:25" x14ac:dyDescent="0.25">
      <c r="C7961" s="31"/>
      <c r="X7961" s="3" t="s">
        <v>7972</v>
      </c>
      <c r="Y7961" s="4">
        <v>30289</v>
      </c>
    </row>
    <row r="7962" spans="3:25" x14ac:dyDescent="0.25">
      <c r="C7962" s="31"/>
      <c r="X7962" s="3" t="s">
        <v>7973</v>
      </c>
      <c r="Y7962" s="4">
        <v>30289</v>
      </c>
    </row>
    <row r="7963" spans="3:25" x14ac:dyDescent="0.25">
      <c r="C7963" s="31"/>
      <c r="X7963" s="3" t="s">
        <v>7974</v>
      </c>
      <c r="Y7963" s="4">
        <v>30293</v>
      </c>
    </row>
    <row r="7964" spans="3:25" x14ac:dyDescent="0.25">
      <c r="C7964" s="31"/>
      <c r="X7964" s="3" t="s">
        <v>7975</v>
      </c>
      <c r="Y7964" s="4">
        <v>30293</v>
      </c>
    </row>
    <row r="7965" spans="3:25" x14ac:dyDescent="0.25">
      <c r="C7965" s="31"/>
      <c r="X7965" s="3" t="s">
        <v>7976</v>
      </c>
      <c r="Y7965" s="4">
        <v>30296</v>
      </c>
    </row>
    <row r="7966" spans="3:25" x14ac:dyDescent="0.25">
      <c r="C7966" s="31"/>
      <c r="X7966" s="3" t="s">
        <v>7977</v>
      </c>
      <c r="Y7966" s="4">
        <v>30296</v>
      </c>
    </row>
    <row r="7967" spans="3:25" x14ac:dyDescent="0.25">
      <c r="C7967" s="31"/>
      <c r="X7967" s="3" t="s">
        <v>7978</v>
      </c>
      <c r="Y7967" s="4">
        <v>30296</v>
      </c>
    </row>
    <row r="7968" spans="3:25" x14ac:dyDescent="0.25">
      <c r="C7968" s="31"/>
      <c r="X7968" s="3" t="s">
        <v>7979</v>
      </c>
      <c r="Y7968" s="4">
        <v>30301</v>
      </c>
    </row>
    <row r="7969" spans="3:25" x14ac:dyDescent="0.25">
      <c r="C7969" s="31"/>
      <c r="X7969" s="3" t="s">
        <v>7980</v>
      </c>
      <c r="Y7969" s="4">
        <v>30301</v>
      </c>
    </row>
    <row r="7970" spans="3:25" x14ac:dyDescent="0.25">
      <c r="C7970" s="31"/>
      <c r="X7970" s="3" t="s">
        <v>7981</v>
      </c>
      <c r="Y7970" s="4">
        <v>30304</v>
      </c>
    </row>
    <row r="7971" spans="3:25" x14ac:dyDescent="0.25">
      <c r="C7971" s="31"/>
      <c r="X7971" s="3" t="s">
        <v>7982</v>
      </c>
      <c r="Y7971" s="4">
        <v>30309</v>
      </c>
    </row>
    <row r="7972" spans="3:25" x14ac:dyDescent="0.25">
      <c r="C7972" s="31"/>
      <c r="X7972" s="3" t="s">
        <v>7983</v>
      </c>
      <c r="Y7972" s="4">
        <v>30309</v>
      </c>
    </row>
    <row r="7973" spans="3:25" x14ac:dyDescent="0.25">
      <c r="C7973" s="31"/>
      <c r="X7973" s="3" t="s">
        <v>7984</v>
      </c>
      <c r="Y7973" s="4">
        <v>30310</v>
      </c>
    </row>
    <row r="7974" spans="3:25" x14ac:dyDescent="0.25">
      <c r="C7974" s="31"/>
      <c r="X7974" s="3" t="s">
        <v>7985</v>
      </c>
      <c r="Y7974" s="4">
        <v>30310</v>
      </c>
    </row>
    <row r="7975" spans="3:25" x14ac:dyDescent="0.25">
      <c r="C7975" s="31"/>
      <c r="X7975" s="3" t="s">
        <v>7986</v>
      </c>
      <c r="Y7975" s="4">
        <v>30315</v>
      </c>
    </row>
    <row r="7976" spans="3:25" x14ac:dyDescent="0.25">
      <c r="C7976" s="31"/>
      <c r="X7976" s="3" t="s">
        <v>7987</v>
      </c>
      <c r="Y7976" s="4">
        <v>30315</v>
      </c>
    </row>
    <row r="7977" spans="3:25" x14ac:dyDescent="0.25">
      <c r="C7977" s="31"/>
      <c r="X7977" s="3" t="s">
        <v>7988</v>
      </c>
      <c r="Y7977" s="4">
        <v>30319</v>
      </c>
    </row>
    <row r="7978" spans="3:25" x14ac:dyDescent="0.25">
      <c r="C7978" s="31"/>
      <c r="X7978" s="3" t="s">
        <v>7989</v>
      </c>
      <c r="Y7978" s="4">
        <v>30321</v>
      </c>
    </row>
    <row r="7979" spans="3:25" x14ac:dyDescent="0.25">
      <c r="C7979" s="31"/>
      <c r="X7979" s="3" t="s">
        <v>7990</v>
      </c>
      <c r="Y7979" s="4">
        <v>30327</v>
      </c>
    </row>
    <row r="7980" spans="3:25" x14ac:dyDescent="0.25">
      <c r="C7980" s="31"/>
      <c r="X7980" s="3" t="s">
        <v>7991</v>
      </c>
      <c r="Y7980" s="4">
        <v>30327</v>
      </c>
    </row>
    <row r="7981" spans="3:25" x14ac:dyDescent="0.25">
      <c r="C7981" s="31"/>
      <c r="X7981" s="3" t="s">
        <v>7992</v>
      </c>
      <c r="Y7981" s="4">
        <v>30327</v>
      </c>
    </row>
    <row r="7982" spans="3:25" x14ac:dyDescent="0.25">
      <c r="C7982" s="31"/>
      <c r="X7982" s="3" t="s">
        <v>7993</v>
      </c>
      <c r="Y7982" s="4">
        <v>30333</v>
      </c>
    </row>
    <row r="7983" spans="3:25" x14ac:dyDescent="0.25">
      <c r="C7983" s="31"/>
      <c r="X7983" s="3" t="s">
        <v>7994</v>
      </c>
      <c r="Y7983" s="4">
        <v>30333</v>
      </c>
    </row>
    <row r="7984" spans="3:25" x14ac:dyDescent="0.25">
      <c r="C7984" s="31"/>
      <c r="X7984" s="3" t="s">
        <v>7995</v>
      </c>
      <c r="Y7984" s="4">
        <v>30341</v>
      </c>
    </row>
    <row r="7985" spans="3:25" x14ac:dyDescent="0.25">
      <c r="C7985" s="31"/>
      <c r="X7985" s="3" t="s">
        <v>7996</v>
      </c>
      <c r="Y7985" s="4">
        <v>30350</v>
      </c>
    </row>
    <row r="7986" spans="3:25" x14ac:dyDescent="0.25">
      <c r="C7986" s="31"/>
      <c r="X7986" s="3" t="s">
        <v>7997</v>
      </c>
      <c r="Y7986" s="4">
        <v>30349</v>
      </c>
    </row>
    <row r="7987" spans="3:25" x14ac:dyDescent="0.25">
      <c r="C7987" s="31"/>
      <c r="X7987" s="3" t="s">
        <v>7998</v>
      </c>
      <c r="Y7987" s="4">
        <v>30353</v>
      </c>
    </row>
    <row r="7988" spans="3:25" x14ac:dyDescent="0.25">
      <c r="C7988" s="31"/>
      <c r="X7988" s="3" t="s">
        <v>7999</v>
      </c>
      <c r="Y7988" s="4">
        <v>30353</v>
      </c>
    </row>
    <row r="7989" spans="3:25" x14ac:dyDescent="0.25">
      <c r="C7989" s="31"/>
      <c r="X7989" s="3" t="s">
        <v>8000</v>
      </c>
      <c r="Y7989" s="4">
        <v>30360</v>
      </c>
    </row>
    <row r="7990" spans="3:25" x14ac:dyDescent="0.25">
      <c r="C7990" s="31"/>
      <c r="X7990" s="3" t="s">
        <v>8001</v>
      </c>
      <c r="Y7990" s="4">
        <v>30360</v>
      </c>
    </row>
    <row r="7991" spans="3:25" x14ac:dyDescent="0.25">
      <c r="C7991" s="31"/>
      <c r="X7991" s="3" t="s">
        <v>8002</v>
      </c>
      <c r="Y7991" s="4">
        <v>30364</v>
      </c>
    </row>
    <row r="7992" spans="3:25" x14ac:dyDescent="0.25">
      <c r="C7992" s="31"/>
      <c r="X7992" s="3" t="s">
        <v>8003</v>
      </c>
      <c r="Y7992" s="4">
        <v>30367</v>
      </c>
    </row>
    <row r="7993" spans="3:25" x14ac:dyDescent="0.25">
      <c r="C7993" s="31"/>
      <c r="X7993" s="3" t="s">
        <v>8004</v>
      </c>
      <c r="Y7993" s="4">
        <v>30370</v>
      </c>
    </row>
    <row r="7994" spans="3:25" x14ac:dyDescent="0.25">
      <c r="C7994" s="31"/>
      <c r="X7994" s="3" t="s">
        <v>8005</v>
      </c>
      <c r="Y7994" s="4">
        <v>30372</v>
      </c>
    </row>
    <row r="7995" spans="3:25" x14ac:dyDescent="0.25">
      <c r="C7995" s="31"/>
      <c r="X7995" s="3" t="s">
        <v>8006</v>
      </c>
      <c r="Y7995" s="4">
        <v>30372</v>
      </c>
    </row>
    <row r="7996" spans="3:25" x14ac:dyDescent="0.25">
      <c r="C7996" s="31"/>
      <c r="X7996" s="3" t="s">
        <v>8007</v>
      </c>
      <c r="Y7996" s="4">
        <v>30379</v>
      </c>
    </row>
    <row r="7997" spans="3:25" x14ac:dyDescent="0.25">
      <c r="C7997" s="31"/>
      <c r="X7997" s="3" t="s">
        <v>8008</v>
      </c>
      <c r="Y7997" s="4">
        <v>30379</v>
      </c>
    </row>
    <row r="7998" spans="3:25" x14ac:dyDescent="0.25">
      <c r="C7998" s="31"/>
      <c r="X7998" s="3" t="s">
        <v>8009</v>
      </c>
      <c r="Y7998" s="4">
        <v>30398</v>
      </c>
    </row>
    <row r="7999" spans="3:25" x14ac:dyDescent="0.25">
      <c r="C7999" s="31"/>
      <c r="X7999" s="3" t="s">
        <v>8010</v>
      </c>
      <c r="Y7999" s="4">
        <v>30420</v>
      </c>
    </row>
    <row r="8000" spans="3:25" x14ac:dyDescent="0.25">
      <c r="C8000" s="31"/>
      <c r="X8000" s="3" t="s">
        <v>8011</v>
      </c>
      <c r="Y8000" s="4">
        <v>30439</v>
      </c>
    </row>
    <row r="8001" spans="3:25" x14ac:dyDescent="0.25">
      <c r="C8001" s="31"/>
      <c r="X8001" s="3" t="s">
        <v>8012</v>
      </c>
      <c r="Y8001" s="4">
        <v>30449</v>
      </c>
    </row>
    <row r="8002" spans="3:25" x14ac:dyDescent="0.25">
      <c r="C8002" s="31"/>
      <c r="X8002" s="3" t="s">
        <v>8013</v>
      </c>
      <c r="Y8002" s="4">
        <v>30449</v>
      </c>
    </row>
    <row r="8003" spans="3:25" x14ac:dyDescent="0.25">
      <c r="C8003" s="31"/>
      <c r="X8003" s="3" t="s">
        <v>8014</v>
      </c>
      <c r="Y8003" s="4">
        <v>30465</v>
      </c>
    </row>
    <row r="8004" spans="3:25" x14ac:dyDescent="0.25">
      <c r="C8004" s="31"/>
      <c r="X8004" s="3" t="s">
        <v>8015</v>
      </c>
      <c r="Y8004" s="4">
        <v>30465</v>
      </c>
    </row>
    <row r="8005" spans="3:25" x14ac:dyDescent="0.25">
      <c r="C8005" s="31"/>
      <c r="X8005" s="3" t="s">
        <v>8016</v>
      </c>
      <c r="Y8005" s="4">
        <v>30465</v>
      </c>
    </row>
    <row r="8006" spans="3:25" x14ac:dyDescent="0.25">
      <c r="C8006" s="31"/>
      <c r="X8006" s="3" t="s">
        <v>8017</v>
      </c>
      <c r="Y8006" s="4">
        <v>30460</v>
      </c>
    </row>
    <row r="8007" spans="3:25" x14ac:dyDescent="0.25">
      <c r="C8007" s="31"/>
      <c r="X8007" s="3" t="s">
        <v>8018</v>
      </c>
      <c r="Y8007" s="4">
        <v>30480</v>
      </c>
    </row>
    <row r="8008" spans="3:25" x14ac:dyDescent="0.25">
      <c r="C8008" s="31"/>
      <c r="X8008" s="3" t="s">
        <v>8019</v>
      </c>
      <c r="Y8008" s="4">
        <v>30479</v>
      </c>
    </row>
    <row r="8009" spans="3:25" x14ac:dyDescent="0.25">
      <c r="X8009" s="3" t="s">
        <v>8020</v>
      </c>
      <c r="Y8009" s="4">
        <v>30479</v>
      </c>
    </row>
    <row r="8010" spans="3:25" x14ac:dyDescent="0.25">
      <c r="X8010" s="3" t="s">
        <v>8021</v>
      </c>
      <c r="Y8010" s="4">
        <v>30479</v>
      </c>
    </row>
    <row r="8011" spans="3:25" x14ac:dyDescent="0.25">
      <c r="X8011" s="3" t="s">
        <v>8022</v>
      </c>
      <c r="Y8011" s="4">
        <v>30478</v>
      </c>
    </row>
    <row r="8012" spans="3:25" x14ac:dyDescent="0.25">
      <c r="X8012" s="3" t="s">
        <v>8023</v>
      </c>
      <c r="Y8012" s="4">
        <v>30488</v>
      </c>
    </row>
    <row r="8013" spans="3:25" x14ac:dyDescent="0.25">
      <c r="X8013" s="3" t="s">
        <v>8024</v>
      </c>
      <c r="Y8013" s="4">
        <v>30487</v>
      </c>
    </row>
    <row r="8014" spans="3:25" x14ac:dyDescent="0.25">
      <c r="X8014" s="3" t="s">
        <v>8025</v>
      </c>
      <c r="Y8014" s="4">
        <v>30486</v>
      </c>
    </row>
    <row r="8015" spans="3:25" x14ac:dyDescent="0.25">
      <c r="X8015" s="3" t="s">
        <v>8026</v>
      </c>
      <c r="Y8015" s="4">
        <v>30485</v>
      </c>
    </row>
    <row r="8016" spans="3:25" x14ac:dyDescent="0.25">
      <c r="X8016" s="3" t="s">
        <v>8027</v>
      </c>
      <c r="Y8016" s="4">
        <v>30485</v>
      </c>
    </row>
    <row r="8017" spans="24:25" x14ac:dyDescent="0.25">
      <c r="X8017" s="3" t="s">
        <v>8028</v>
      </c>
      <c r="Y8017" s="4">
        <v>30500</v>
      </c>
    </row>
    <row r="8018" spans="24:25" x14ac:dyDescent="0.25">
      <c r="X8018" s="3" t="s">
        <v>8029</v>
      </c>
      <c r="Y8018" s="4">
        <v>30500</v>
      </c>
    </row>
    <row r="8019" spans="24:25" x14ac:dyDescent="0.25">
      <c r="X8019" s="3" t="s">
        <v>8030</v>
      </c>
      <c r="Y8019" s="4">
        <v>30510</v>
      </c>
    </row>
    <row r="8020" spans="24:25" x14ac:dyDescent="0.25">
      <c r="X8020" s="3" t="s">
        <v>8031</v>
      </c>
      <c r="Y8020" s="4">
        <v>30509</v>
      </c>
    </row>
    <row r="8021" spans="24:25" x14ac:dyDescent="0.25">
      <c r="X8021" s="3" t="s">
        <v>8032</v>
      </c>
      <c r="Y8021" s="4">
        <v>30530</v>
      </c>
    </row>
    <row r="8022" spans="24:25" x14ac:dyDescent="0.25">
      <c r="X8022" s="3" t="s">
        <v>8033</v>
      </c>
      <c r="Y8022" s="4">
        <v>30529</v>
      </c>
    </row>
    <row r="8023" spans="24:25" x14ac:dyDescent="0.25">
      <c r="X8023" s="3" t="s">
        <v>8034</v>
      </c>
      <c r="Y8023" s="4">
        <v>30529</v>
      </c>
    </row>
    <row r="8024" spans="24:25" x14ac:dyDescent="0.25">
      <c r="X8024" s="3" t="s">
        <v>8035</v>
      </c>
      <c r="Y8024" s="4">
        <v>30528</v>
      </c>
    </row>
    <row r="8025" spans="24:25" x14ac:dyDescent="0.25">
      <c r="X8025" s="3" t="s">
        <v>8036</v>
      </c>
      <c r="Y8025" s="4">
        <v>30528</v>
      </c>
    </row>
    <row r="8026" spans="24:25" x14ac:dyDescent="0.25">
      <c r="X8026" s="3" t="s">
        <v>8037</v>
      </c>
      <c r="Y8026" s="4">
        <v>30527</v>
      </c>
    </row>
    <row r="8027" spans="24:25" x14ac:dyDescent="0.25">
      <c r="X8027" s="3" t="s">
        <v>8038</v>
      </c>
      <c r="Y8027" s="4">
        <v>30550</v>
      </c>
    </row>
    <row r="8028" spans="24:25" x14ac:dyDescent="0.25">
      <c r="X8028" s="3" t="s">
        <v>8039</v>
      </c>
      <c r="Y8028" s="4">
        <v>30590</v>
      </c>
    </row>
    <row r="8029" spans="24:25" x14ac:dyDescent="0.25">
      <c r="X8029" s="3" t="s">
        <v>8040</v>
      </c>
      <c r="Y8029" s="4">
        <v>30589</v>
      </c>
    </row>
    <row r="8030" spans="24:25" x14ac:dyDescent="0.25">
      <c r="X8030" s="3" t="s">
        <v>8041</v>
      </c>
      <c r="Y8030" s="4">
        <v>30589</v>
      </c>
    </row>
    <row r="8031" spans="24:25" x14ac:dyDescent="0.25">
      <c r="X8031" s="3" t="s">
        <v>8042</v>
      </c>
      <c r="Y8031" s="4">
        <v>30640</v>
      </c>
    </row>
    <row r="8032" spans="24:25" x14ac:dyDescent="0.25">
      <c r="X8032" s="3" t="s">
        <v>8043</v>
      </c>
      <c r="Y8032" s="4">
        <v>30640</v>
      </c>
    </row>
    <row r="8033" spans="24:25" x14ac:dyDescent="0.25">
      <c r="X8033" s="3" t="s">
        <v>8044</v>
      </c>
      <c r="Y8033" s="4">
        <v>30640</v>
      </c>
    </row>
    <row r="8034" spans="24:25" x14ac:dyDescent="0.25">
      <c r="X8034" s="3" t="s">
        <v>8045</v>
      </c>
      <c r="Y8034" s="4">
        <v>30680</v>
      </c>
    </row>
    <row r="8035" spans="24:25" x14ac:dyDescent="0.25">
      <c r="X8035" s="3" t="s">
        <v>8046</v>
      </c>
      <c r="Y8035" s="4">
        <v>30679</v>
      </c>
    </row>
    <row r="8036" spans="24:25" x14ac:dyDescent="0.25">
      <c r="X8036" s="3" t="s">
        <v>8047</v>
      </c>
      <c r="Y8036" s="4">
        <v>30700</v>
      </c>
    </row>
    <row r="8037" spans="24:25" x14ac:dyDescent="0.25">
      <c r="X8037" s="3" t="s">
        <v>8048</v>
      </c>
      <c r="Y8037" s="4">
        <v>30700</v>
      </c>
    </row>
    <row r="8038" spans="24:25" x14ac:dyDescent="0.25">
      <c r="X8038" s="3" t="s">
        <v>8049</v>
      </c>
      <c r="Y8038" s="4">
        <v>30725</v>
      </c>
    </row>
    <row r="8039" spans="24:25" x14ac:dyDescent="0.25">
      <c r="X8039" s="3" t="s">
        <v>8050</v>
      </c>
      <c r="Y8039" s="4">
        <v>30725</v>
      </c>
    </row>
    <row r="8040" spans="24:25" x14ac:dyDescent="0.25">
      <c r="X8040" s="3" t="s">
        <v>8051</v>
      </c>
      <c r="Y8040" s="4">
        <v>30755</v>
      </c>
    </row>
    <row r="8041" spans="24:25" x14ac:dyDescent="0.25">
      <c r="X8041" s="3" t="s">
        <v>8052</v>
      </c>
      <c r="Y8041" s="4">
        <v>30790</v>
      </c>
    </row>
    <row r="8042" spans="24:25" x14ac:dyDescent="0.25">
      <c r="X8042" s="3" t="s">
        <v>8053</v>
      </c>
      <c r="Y8042" s="4">
        <v>30790</v>
      </c>
    </row>
    <row r="8043" spans="24:25" x14ac:dyDescent="0.25">
      <c r="X8043" s="3" t="s">
        <v>8054</v>
      </c>
      <c r="Y8043" s="4">
        <v>30790</v>
      </c>
    </row>
    <row r="8044" spans="24:25" x14ac:dyDescent="0.25">
      <c r="X8044" s="3" t="s">
        <v>8055</v>
      </c>
      <c r="Y8044" s="4">
        <v>30790</v>
      </c>
    </row>
    <row r="8045" spans="24:25" x14ac:dyDescent="0.25">
      <c r="X8045" s="3" t="s">
        <v>8056</v>
      </c>
      <c r="Y8045" s="4">
        <v>30835</v>
      </c>
    </row>
    <row r="8046" spans="24:25" x14ac:dyDescent="0.25">
      <c r="X8046" s="3" t="s">
        <v>8057</v>
      </c>
      <c r="Y8046" s="4">
        <v>30835</v>
      </c>
    </row>
    <row r="8047" spans="24:25" x14ac:dyDescent="0.25">
      <c r="X8047" s="3" t="s">
        <v>8058</v>
      </c>
      <c r="Y8047" s="4">
        <v>30850</v>
      </c>
    </row>
    <row r="8048" spans="24:25" x14ac:dyDescent="0.25">
      <c r="X8048" s="3" t="s">
        <v>8059</v>
      </c>
      <c r="Y8048" s="4">
        <v>30849</v>
      </c>
    </row>
    <row r="8049" spans="24:25" x14ac:dyDescent="0.25">
      <c r="X8049" s="3" t="s">
        <v>8060</v>
      </c>
      <c r="Y8049" s="4">
        <v>30865</v>
      </c>
    </row>
    <row r="8050" spans="24:25" x14ac:dyDescent="0.25">
      <c r="X8050" s="3" t="s">
        <v>8061</v>
      </c>
      <c r="Y8050" s="4">
        <v>30864</v>
      </c>
    </row>
    <row r="8051" spans="24:25" x14ac:dyDescent="0.25">
      <c r="X8051" s="3" t="s">
        <v>8062</v>
      </c>
      <c r="Y8051" s="4">
        <v>30864</v>
      </c>
    </row>
    <row r="8052" spans="24:25" x14ac:dyDescent="0.25">
      <c r="X8052" s="3" t="s">
        <v>8063</v>
      </c>
      <c r="Y8052" s="4">
        <v>30885</v>
      </c>
    </row>
    <row r="8053" spans="24:25" x14ac:dyDescent="0.25">
      <c r="X8053" s="3" t="s">
        <v>8064</v>
      </c>
      <c r="Y8053" s="4">
        <v>30885</v>
      </c>
    </row>
    <row r="8054" spans="24:25" x14ac:dyDescent="0.25">
      <c r="X8054" s="3" t="s">
        <v>8065</v>
      </c>
      <c r="Y8054" s="4">
        <v>30883</v>
      </c>
    </row>
    <row r="8055" spans="24:25" x14ac:dyDescent="0.25">
      <c r="X8055" s="3" t="s">
        <v>8066</v>
      </c>
      <c r="Y8055" s="4">
        <v>30882</v>
      </c>
    </row>
    <row r="8056" spans="24:25" x14ac:dyDescent="0.25">
      <c r="X8056" s="3" t="s">
        <v>8067</v>
      </c>
      <c r="Y8056" s="4">
        <v>30910</v>
      </c>
    </row>
    <row r="8057" spans="24:25" x14ac:dyDescent="0.25">
      <c r="X8057" s="3" t="s">
        <v>8068</v>
      </c>
      <c r="Y8057" s="4">
        <v>30909</v>
      </c>
    </row>
    <row r="8058" spans="24:25" x14ac:dyDescent="0.25">
      <c r="X8058" s="3" t="s">
        <v>8069</v>
      </c>
      <c r="Y8058" s="4">
        <v>30909</v>
      </c>
    </row>
    <row r="8059" spans="24:25" x14ac:dyDescent="0.25">
      <c r="X8059" s="3" t="s">
        <v>8070</v>
      </c>
      <c r="Y8059" s="4">
        <v>30940</v>
      </c>
    </row>
    <row r="8060" spans="24:25" x14ac:dyDescent="0.25">
      <c r="X8060" s="3" t="s">
        <v>8071</v>
      </c>
      <c r="Y8060" s="4">
        <v>30940</v>
      </c>
    </row>
    <row r="8061" spans="24:25" x14ac:dyDescent="0.25">
      <c r="X8061" s="3" t="s">
        <v>8072</v>
      </c>
      <c r="Y8061" s="4">
        <v>30956</v>
      </c>
    </row>
    <row r="8062" spans="24:25" x14ac:dyDescent="0.25">
      <c r="X8062" s="3" t="s">
        <v>8073</v>
      </c>
      <c r="Y8062" s="4">
        <v>30955</v>
      </c>
    </row>
    <row r="8063" spans="24:25" x14ac:dyDescent="0.25">
      <c r="X8063" s="3" t="s">
        <v>8074</v>
      </c>
      <c r="Y8063" s="4">
        <v>30954</v>
      </c>
    </row>
    <row r="8064" spans="24:25" x14ac:dyDescent="0.25">
      <c r="X8064" s="3" t="s">
        <v>8075</v>
      </c>
      <c r="Y8064" s="4">
        <v>30952</v>
      </c>
    </row>
    <row r="8065" spans="24:25" x14ac:dyDescent="0.25">
      <c r="X8065" s="3" t="s">
        <v>8076</v>
      </c>
      <c r="Y8065" s="4">
        <v>30952</v>
      </c>
    </row>
    <row r="8066" spans="24:25" x14ac:dyDescent="0.25">
      <c r="X8066" s="3" t="s">
        <v>8077</v>
      </c>
      <c r="Y8066" s="4">
        <v>30952</v>
      </c>
    </row>
    <row r="8067" spans="24:25" x14ac:dyDescent="0.25">
      <c r="X8067" s="3" t="s">
        <v>8078</v>
      </c>
      <c r="Y8067" s="4">
        <v>30951</v>
      </c>
    </row>
    <row r="8068" spans="24:25" x14ac:dyDescent="0.25">
      <c r="X8068" s="3" t="s">
        <v>8079</v>
      </c>
      <c r="Y8068" s="4">
        <v>30959</v>
      </c>
    </row>
    <row r="8069" spans="24:25" x14ac:dyDescent="0.25">
      <c r="X8069" s="3" t="s">
        <v>8080</v>
      </c>
      <c r="Y8069" s="4">
        <v>30959</v>
      </c>
    </row>
    <row r="8070" spans="24:25" x14ac:dyDescent="0.25">
      <c r="X8070" s="3" t="s">
        <v>8081</v>
      </c>
      <c r="Y8070" s="4">
        <v>30958</v>
      </c>
    </row>
    <row r="8071" spans="24:25" x14ac:dyDescent="0.25">
      <c r="X8071" s="3" t="s">
        <v>8082</v>
      </c>
      <c r="Y8071" s="4">
        <v>30990</v>
      </c>
    </row>
    <row r="8072" spans="24:25" x14ac:dyDescent="0.25">
      <c r="X8072" s="3" t="s">
        <v>8083</v>
      </c>
      <c r="Y8072" s="4">
        <v>30990</v>
      </c>
    </row>
    <row r="8073" spans="24:25" x14ac:dyDescent="0.25">
      <c r="X8073" s="3" t="s">
        <v>8084</v>
      </c>
      <c r="Y8073" s="4">
        <v>31020</v>
      </c>
    </row>
    <row r="8074" spans="24:25" x14ac:dyDescent="0.25">
      <c r="X8074" s="3" t="s">
        <v>8085</v>
      </c>
      <c r="Y8074" s="4">
        <v>31020</v>
      </c>
    </row>
    <row r="8075" spans="24:25" x14ac:dyDescent="0.25">
      <c r="X8075" s="3" t="s">
        <v>8086</v>
      </c>
      <c r="Y8075" s="4">
        <v>31019</v>
      </c>
    </row>
    <row r="8076" spans="24:25" x14ac:dyDescent="0.25">
      <c r="X8076" s="3" t="s">
        <v>8087</v>
      </c>
      <c r="Y8076" s="4">
        <v>31046</v>
      </c>
    </row>
    <row r="8077" spans="24:25" x14ac:dyDescent="0.25">
      <c r="X8077" s="3" t="s">
        <v>8088</v>
      </c>
      <c r="Y8077" s="4">
        <v>31045</v>
      </c>
    </row>
    <row r="8078" spans="24:25" x14ac:dyDescent="0.25">
      <c r="X8078" s="3" t="s">
        <v>8089</v>
      </c>
      <c r="Y8078" s="4">
        <v>31044</v>
      </c>
    </row>
    <row r="8079" spans="24:25" x14ac:dyDescent="0.25">
      <c r="X8079" s="3" t="s">
        <v>8090</v>
      </c>
      <c r="Y8079" s="4">
        <v>31044</v>
      </c>
    </row>
    <row r="8080" spans="24:25" x14ac:dyDescent="0.25">
      <c r="X8080" s="3" t="s">
        <v>8091</v>
      </c>
      <c r="Y8080" s="4">
        <v>31064</v>
      </c>
    </row>
    <row r="8081" spans="24:25" x14ac:dyDescent="0.25">
      <c r="X8081" s="3" t="s">
        <v>8092</v>
      </c>
      <c r="Y8081" s="4">
        <v>31064</v>
      </c>
    </row>
    <row r="8082" spans="24:25" x14ac:dyDescent="0.25">
      <c r="X8082" s="3" t="s">
        <v>8093</v>
      </c>
      <c r="Y8082" s="4">
        <v>31074</v>
      </c>
    </row>
    <row r="8083" spans="24:25" x14ac:dyDescent="0.25">
      <c r="X8083" s="3" t="s">
        <v>8094</v>
      </c>
      <c r="Y8083" s="4">
        <v>31073</v>
      </c>
    </row>
    <row r="8084" spans="24:25" x14ac:dyDescent="0.25">
      <c r="X8084" s="3" t="s">
        <v>8095</v>
      </c>
      <c r="Y8084" s="4">
        <v>31071</v>
      </c>
    </row>
    <row r="8085" spans="24:25" x14ac:dyDescent="0.25">
      <c r="X8085" s="3" t="s">
        <v>8096</v>
      </c>
      <c r="Y8085" s="4">
        <v>31070</v>
      </c>
    </row>
    <row r="8086" spans="24:25" x14ac:dyDescent="0.25">
      <c r="X8086" s="3" t="s">
        <v>8097</v>
      </c>
      <c r="Y8086" s="4">
        <v>31070</v>
      </c>
    </row>
    <row r="8087" spans="24:25" x14ac:dyDescent="0.25">
      <c r="X8087" s="3" t="s">
        <v>8098</v>
      </c>
      <c r="Y8087" s="4">
        <v>31069</v>
      </c>
    </row>
    <row r="8088" spans="24:25" x14ac:dyDescent="0.25">
      <c r="X8088" s="3" t="s">
        <v>8099</v>
      </c>
      <c r="Y8088" s="4">
        <v>31069</v>
      </c>
    </row>
    <row r="8089" spans="24:25" x14ac:dyDescent="0.25">
      <c r="X8089" s="3" t="s">
        <v>8100</v>
      </c>
      <c r="Y8089" s="4">
        <v>31100</v>
      </c>
    </row>
    <row r="8090" spans="24:25" x14ac:dyDescent="0.25">
      <c r="X8090" s="3" t="s">
        <v>8101</v>
      </c>
      <c r="Y8090" s="4">
        <v>31099</v>
      </c>
    </row>
    <row r="8091" spans="24:25" x14ac:dyDescent="0.25">
      <c r="X8091" s="3" t="s">
        <v>8102</v>
      </c>
      <c r="Y8091" s="4">
        <v>31135</v>
      </c>
    </row>
    <row r="8092" spans="24:25" x14ac:dyDescent="0.25">
      <c r="X8092" s="3" t="s">
        <v>8103</v>
      </c>
      <c r="Y8092" s="4">
        <v>31169</v>
      </c>
    </row>
    <row r="8093" spans="24:25" x14ac:dyDescent="0.25">
      <c r="X8093" s="3" t="s">
        <v>8104</v>
      </c>
      <c r="Y8093" s="4">
        <v>31169</v>
      </c>
    </row>
    <row r="8094" spans="24:25" x14ac:dyDescent="0.25">
      <c r="X8094" s="3" t="s">
        <v>8105</v>
      </c>
      <c r="Y8094" s="4">
        <v>31200</v>
      </c>
    </row>
    <row r="8095" spans="24:25" x14ac:dyDescent="0.25">
      <c r="X8095" s="3" t="s">
        <v>8106</v>
      </c>
      <c r="Y8095" s="4">
        <v>31200</v>
      </c>
    </row>
    <row r="8096" spans="24:25" x14ac:dyDescent="0.25">
      <c r="X8096" s="3" t="s">
        <v>8107</v>
      </c>
      <c r="Y8096" s="4">
        <v>31199</v>
      </c>
    </row>
    <row r="8097" spans="24:25" x14ac:dyDescent="0.25">
      <c r="X8097" s="3" t="s">
        <v>8108</v>
      </c>
      <c r="Y8097" s="4">
        <v>31230</v>
      </c>
    </row>
    <row r="8098" spans="24:25" x14ac:dyDescent="0.25">
      <c r="X8098" s="3" t="s">
        <v>8109</v>
      </c>
      <c r="Y8098" s="4">
        <v>31253</v>
      </c>
    </row>
    <row r="8099" spans="24:25" x14ac:dyDescent="0.25">
      <c r="X8099" s="3" t="s">
        <v>8110</v>
      </c>
      <c r="Y8099" s="4">
        <v>31256</v>
      </c>
    </row>
    <row r="8100" spans="24:25" x14ac:dyDescent="0.25">
      <c r="X8100" s="3" t="s">
        <v>8111</v>
      </c>
      <c r="Y8100" s="4">
        <v>31256</v>
      </c>
    </row>
    <row r="8101" spans="24:25" x14ac:dyDescent="0.25">
      <c r="X8101" s="3" t="s">
        <v>8112</v>
      </c>
      <c r="Y8101" s="4">
        <v>31270</v>
      </c>
    </row>
    <row r="8102" spans="24:25" x14ac:dyDescent="0.25">
      <c r="X8102" s="3" t="s">
        <v>8113</v>
      </c>
      <c r="Y8102" s="4">
        <v>31270</v>
      </c>
    </row>
    <row r="8103" spans="24:25" x14ac:dyDescent="0.25">
      <c r="X8103" s="3" t="s">
        <v>8114</v>
      </c>
      <c r="Y8103" s="4">
        <v>31268</v>
      </c>
    </row>
    <row r="8104" spans="24:25" x14ac:dyDescent="0.25">
      <c r="X8104" s="3" t="s">
        <v>8115</v>
      </c>
      <c r="Y8104" s="4">
        <v>31289</v>
      </c>
    </row>
    <row r="8105" spans="24:25" x14ac:dyDescent="0.25">
      <c r="X8105" s="3" t="s">
        <v>8116</v>
      </c>
      <c r="Y8105" s="4">
        <v>31287</v>
      </c>
    </row>
    <row r="8106" spans="24:25" x14ac:dyDescent="0.25">
      <c r="X8106" s="3" t="s">
        <v>8117</v>
      </c>
      <c r="Y8106" s="4">
        <v>31291</v>
      </c>
    </row>
    <row r="8107" spans="24:25" x14ac:dyDescent="0.25">
      <c r="X8107" s="3" t="s">
        <v>8118</v>
      </c>
      <c r="Y8107" s="4">
        <v>31291</v>
      </c>
    </row>
    <row r="8108" spans="24:25" x14ac:dyDescent="0.25">
      <c r="X8108" s="3" t="s">
        <v>8119</v>
      </c>
      <c r="Y8108" s="4">
        <v>31324</v>
      </c>
    </row>
    <row r="8109" spans="24:25" x14ac:dyDescent="0.25">
      <c r="X8109" s="3" t="s">
        <v>8120</v>
      </c>
      <c r="Y8109" s="4">
        <v>31324</v>
      </c>
    </row>
    <row r="8110" spans="24:25" x14ac:dyDescent="0.25">
      <c r="X8110" s="3" t="s">
        <v>8121</v>
      </c>
      <c r="Y8110" s="4">
        <v>31324</v>
      </c>
    </row>
    <row r="8111" spans="24:25" x14ac:dyDescent="0.25">
      <c r="X8111" s="3" t="s">
        <v>8122</v>
      </c>
      <c r="Y8111" s="4">
        <v>31323</v>
      </c>
    </row>
    <row r="8112" spans="24:25" x14ac:dyDescent="0.25">
      <c r="X8112" s="3" t="s">
        <v>8123</v>
      </c>
      <c r="Y8112" s="4">
        <v>31349</v>
      </c>
    </row>
    <row r="8113" spans="24:25" x14ac:dyDescent="0.25">
      <c r="X8113" s="3" t="s">
        <v>8124</v>
      </c>
      <c r="Y8113" s="4">
        <v>31347</v>
      </c>
    </row>
    <row r="8114" spans="24:25" x14ac:dyDescent="0.25">
      <c r="X8114" s="3" t="s">
        <v>8125</v>
      </c>
      <c r="Y8114" s="4">
        <v>31347</v>
      </c>
    </row>
    <row r="8115" spans="24:25" x14ac:dyDescent="0.25">
      <c r="X8115" s="3" t="s">
        <v>8126</v>
      </c>
      <c r="Y8115" s="4">
        <v>31379</v>
      </c>
    </row>
    <row r="8116" spans="24:25" x14ac:dyDescent="0.25">
      <c r="X8116" s="3" t="s">
        <v>8127</v>
      </c>
      <c r="Y8116" s="4">
        <v>31379</v>
      </c>
    </row>
    <row r="8117" spans="24:25" x14ac:dyDescent="0.25">
      <c r="X8117" s="3" t="s">
        <v>8128</v>
      </c>
      <c r="Y8117" s="4">
        <v>31377</v>
      </c>
    </row>
    <row r="8118" spans="24:25" x14ac:dyDescent="0.25">
      <c r="X8118" s="3" t="s">
        <v>8129</v>
      </c>
      <c r="Y8118" s="4">
        <v>31377</v>
      </c>
    </row>
    <row r="8119" spans="24:25" x14ac:dyDescent="0.25">
      <c r="X8119" s="3" t="s">
        <v>8130</v>
      </c>
      <c r="Y8119" s="4">
        <v>31410</v>
      </c>
    </row>
    <row r="8120" spans="24:25" x14ac:dyDescent="0.25">
      <c r="X8120" s="3" t="s">
        <v>8131</v>
      </c>
      <c r="Y8120" s="4">
        <v>31407</v>
      </c>
    </row>
    <row r="8121" spans="24:25" x14ac:dyDescent="0.25">
      <c r="X8121" s="3" t="s">
        <v>8132</v>
      </c>
      <c r="Y8121" s="4">
        <v>31407</v>
      </c>
    </row>
    <row r="8122" spans="24:25" x14ac:dyDescent="0.25">
      <c r="X8122" s="3" t="s">
        <v>8133</v>
      </c>
      <c r="Y8122" s="4">
        <v>31406</v>
      </c>
    </row>
    <row r="8123" spans="24:25" x14ac:dyDescent="0.25">
      <c r="X8123" s="3" t="s">
        <v>8134</v>
      </c>
      <c r="Y8123" s="4">
        <v>31406</v>
      </c>
    </row>
    <row r="8124" spans="24:25" x14ac:dyDescent="0.25">
      <c r="X8124" s="3" t="s">
        <v>8135</v>
      </c>
      <c r="Y8124" s="4">
        <v>31430</v>
      </c>
    </row>
    <row r="8125" spans="24:25" x14ac:dyDescent="0.25">
      <c r="X8125" s="3" t="s">
        <v>8136</v>
      </c>
      <c r="Y8125" s="4">
        <v>31429</v>
      </c>
    </row>
    <row r="8126" spans="24:25" x14ac:dyDescent="0.25">
      <c r="X8126" s="3" t="s">
        <v>8137</v>
      </c>
      <c r="Y8126" s="4">
        <v>31461</v>
      </c>
    </row>
    <row r="8127" spans="24:25" x14ac:dyDescent="0.25">
      <c r="X8127" s="3" t="s">
        <v>8138</v>
      </c>
      <c r="Y8127" s="4">
        <v>31460</v>
      </c>
    </row>
    <row r="8128" spans="24:25" x14ac:dyDescent="0.25">
      <c r="X8128" s="3" t="s">
        <v>8139</v>
      </c>
      <c r="Y8128" s="4">
        <v>31460</v>
      </c>
    </row>
    <row r="8129" spans="24:25" x14ac:dyDescent="0.25">
      <c r="X8129" s="3" t="s">
        <v>8140</v>
      </c>
      <c r="Y8129" s="4">
        <v>31459</v>
      </c>
    </row>
    <row r="8130" spans="24:25" x14ac:dyDescent="0.25">
      <c r="X8130" s="3" t="s">
        <v>8141</v>
      </c>
      <c r="Y8130" s="4">
        <v>31459</v>
      </c>
    </row>
    <row r="8131" spans="24:25" x14ac:dyDescent="0.25">
      <c r="X8131" s="3" t="s">
        <v>8142</v>
      </c>
      <c r="Y8131" s="4">
        <v>31490</v>
      </c>
    </row>
    <row r="8132" spans="24:25" x14ac:dyDescent="0.25">
      <c r="X8132" s="3" t="s">
        <v>8143</v>
      </c>
      <c r="Y8132" s="4">
        <v>31519</v>
      </c>
    </row>
    <row r="8133" spans="24:25" x14ac:dyDescent="0.25">
      <c r="X8133" s="3" t="s">
        <v>8144</v>
      </c>
      <c r="Y8133" s="4">
        <v>31517</v>
      </c>
    </row>
    <row r="8134" spans="24:25" x14ac:dyDescent="0.25">
      <c r="X8134" s="3" t="s">
        <v>8145</v>
      </c>
      <c r="Y8134" s="4">
        <v>31545</v>
      </c>
    </row>
    <row r="8135" spans="24:25" x14ac:dyDescent="0.25">
      <c r="X8135" s="3" t="s">
        <v>8146</v>
      </c>
      <c r="Y8135" s="4">
        <v>31545</v>
      </c>
    </row>
    <row r="8136" spans="24:25" x14ac:dyDescent="0.25">
      <c r="X8136" s="3" t="s">
        <v>8147</v>
      </c>
      <c r="Y8136" s="4">
        <v>31544</v>
      </c>
    </row>
    <row r="8137" spans="24:25" x14ac:dyDescent="0.25">
      <c r="X8137" s="3" t="s">
        <v>8148</v>
      </c>
      <c r="Y8137" s="4">
        <v>31544</v>
      </c>
    </row>
    <row r="8138" spans="24:25" x14ac:dyDescent="0.25">
      <c r="X8138" s="3" t="s">
        <v>8149</v>
      </c>
      <c r="Y8138" s="4">
        <v>31565</v>
      </c>
    </row>
    <row r="8139" spans="24:25" x14ac:dyDescent="0.25">
      <c r="X8139" s="3" t="s">
        <v>8150</v>
      </c>
      <c r="Y8139" s="4">
        <v>31565</v>
      </c>
    </row>
    <row r="8140" spans="24:25" x14ac:dyDescent="0.25">
      <c r="X8140" s="3" t="s">
        <v>8151</v>
      </c>
      <c r="Y8140" s="4">
        <v>31565</v>
      </c>
    </row>
    <row r="8141" spans="24:25" x14ac:dyDescent="0.25">
      <c r="X8141" s="3" t="s">
        <v>8152</v>
      </c>
      <c r="Y8141" s="4">
        <v>31609</v>
      </c>
    </row>
    <row r="8142" spans="24:25" x14ac:dyDescent="0.25">
      <c r="X8142" s="3" t="s">
        <v>8153</v>
      </c>
      <c r="Y8142" s="4">
        <v>31609</v>
      </c>
    </row>
    <row r="8143" spans="24:25" x14ac:dyDescent="0.25">
      <c r="X8143" s="3" t="s">
        <v>8154</v>
      </c>
      <c r="Y8143" s="4">
        <v>31640</v>
      </c>
    </row>
    <row r="8144" spans="24:25" x14ac:dyDescent="0.25">
      <c r="X8144" s="3" t="s">
        <v>8155</v>
      </c>
      <c r="Y8144" s="4">
        <v>31640</v>
      </c>
    </row>
    <row r="8145" spans="24:25" x14ac:dyDescent="0.25">
      <c r="X8145" s="3" t="s">
        <v>8156</v>
      </c>
      <c r="Y8145" s="4">
        <v>31639</v>
      </c>
    </row>
    <row r="8146" spans="24:25" x14ac:dyDescent="0.25">
      <c r="X8146" s="3" t="s">
        <v>8157</v>
      </c>
      <c r="Y8146" s="4">
        <v>31637</v>
      </c>
    </row>
    <row r="8147" spans="24:25" x14ac:dyDescent="0.25">
      <c r="X8147" s="3" t="s">
        <v>8158</v>
      </c>
      <c r="Y8147" s="4">
        <v>31666</v>
      </c>
    </row>
    <row r="8148" spans="24:25" x14ac:dyDescent="0.25">
      <c r="X8148" s="3" t="s">
        <v>8159</v>
      </c>
      <c r="Y8148" s="4">
        <v>31687</v>
      </c>
    </row>
    <row r="8149" spans="24:25" x14ac:dyDescent="0.25">
      <c r="X8149" s="3" t="s">
        <v>8160</v>
      </c>
      <c r="Y8149" s="4">
        <v>31687</v>
      </c>
    </row>
    <row r="8150" spans="24:25" x14ac:dyDescent="0.25">
      <c r="X8150" s="3" t="s">
        <v>8161</v>
      </c>
      <c r="Y8150" s="4">
        <v>31730</v>
      </c>
    </row>
    <row r="8151" spans="24:25" x14ac:dyDescent="0.25">
      <c r="X8151" s="3" t="s">
        <v>8162</v>
      </c>
      <c r="Y8151" s="4">
        <v>31730</v>
      </c>
    </row>
    <row r="8152" spans="24:25" x14ac:dyDescent="0.25">
      <c r="X8152" s="3" t="s">
        <v>8163</v>
      </c>
      <c r="Y8152" s="4">
        <v>31755</v>
      </c>
    </row>
    <row r="8153" spans="24:25" x14ac:dyDescent="0.25">
      <c r="X8153" s="3" t="s">
        <v>8164</v>
      </c>
      <c r="Y8153" s="4">
        <v>31753</v>
      </c>
    </row>
    <row r="8154" spans="24:25" x14ac:dyDescent="0.25">
      <c r="X8154" s="3" t="s">
        <v>8165</v>
      </c>
      <c r="Y8154" s="4">
        <v>31752</v>
      </c>
    </row>
    <row r="8155" spans="24:25" x14ac:dyDescent="0.25">
      <c r="X8155" s="3" t="s">
        <v>8166</v>
      </c>
      <c r="Y8155" s="4">
        <v>31751</v>
      </c>
    </row>
    <row r="8156" spans="24:25" x14ac:dyDescent="0.25">
      <c r="X8156" s="3" t="s">
        <v>8167</v>
      </c>
      <c r="Y8156" s="4">
        <v>31751</v>
      </c>
    </row>
    <row r="8157" spans="24:25" x14ac:dyDescent="0.25">
      <c r="X8157" s="3" t="s">
        <v>8168</v>
      </c>
      <c r="Y8157" s="4">
        <v>31750</v>
      </c>
    </row>
    <row r="8158" spans="24:25" x14ac:dyDescent="0.25">
      <c r="X8158" s="3" t="s">
        <v>8169</v>
      </c>
      <c r="Y8158" s="4">
        <v>31750</v>
      </c>
    </row>
    <row r="8159" spans="24:25" x14ac:dyDescent="0.25">
      <c r="X8159" s="3" t="s">
        <v>8170</v>
      </c>
      <c r="Y8159" s="4">
        <v>31778</v>
      </c>
    </row>
    <row r="8160" spans="24:25" x14ac:dyDescent="0.25">
      <c r="X8160" s="3" t="s">
        <v>8171</v>
      </c>
      <c r="Y8160" s="4">
        <v>31799</v>
      </c>
    </row>
    <row r="8161" spans="24:25" x14ac:dyDescent="0.25">
      <c r="X8161" s="3" t="s">
        <v>8172</v>
      </c>
      <c r="Y8161" s="4">
        <v>31797</v>
      </c>
    </row>
    <row r="8162" spans="24:25" x14ac:dyDescent="0.25">
      <c r="X8162" s="3" t="s">
        <v>8173</v>
      </c>
      <c r="Y8162" s="4">
        <v>31796</v>
      </c>
    </row>
    <row r="8163" spans="24:25" x14ac:dyDescent="0.25">
      <c r="X8163" s="3" t="s">
        <v>8174</v>
      </c>
      <c r="Y8163" s="4">
        <v>31796</v>
      </c>
    </row>
    <row r="8164" spans="24:25" x14ac:dyDescent="0.25">
      <c r="X8164" s="3" t="s">
        <v>8175</v>
      </c>
      <c r="Y8164" s="4">
        <v>31795</v>
      </c>
    </row>
    <row r="8165" spans="24:25" x14ac:dyDescent="0.25">
      <c r="X8165" s="3" t="s">
        <v>8176</v>
      </c>
      <c r="Y8165" s="4">
        <v>31795</v>
      </c>
    </row>
    <row r="8166" spans="24:25" x14ac:dyDescent="0.25">
      <c r="X8166" s="3" t="s">
        <v>8177</v>
      </c>
      <c r="Y8166" s="4">
        <v>31834</v>
      </c>
    </row>
    <row r="8167" spans="24:25" x14ac:dyDescent="0.25">
      <c r="X8167" s="3" t="s">
        <v>8178</v>
      </c>
      <c r="Y8167" s="4">
        <v>31865</v>
      </c>
    </row>
    <row r="8168" spans="24:25" x14ac:dyDescent="0.25">
      <c r="X8168" s="3" t="s">
        <v>8179</v>
      </c>
      <c r="Y8168" s="4">
        <v>31863</v>
      </c>
    </row>
    <row r="8169" spans="24:25" x14ac:dyDescent="0.25">
      <c r="X8169" s="3" t="s">
        <v>8180</v>
      </c>
      <c r="Y8169" s="4">
        <v>31930</v>
      </c>
    </row>
    <row r="8170" spans="24:25" x14ac:dyDescent="0.25">
      <c r="X8170" s="3" t="s">
        <v>8181</v>
      </c>
      <c r="Y8170" s="4">
        <v>31930</v>
      </c>
    </row>
    <row r="8171" spans="24:25" x14ac:dyDescent="0.25">
      <c r="X8171" s="3" t="s">
        <v>8182</v>
      </c>
      <c r="Y8171" s="4">
        <v>31965</v>
      </c>
    </row>
    <row r="8172" spans="24:25" x14ac:dyDescent="0.25">
      <c r="X8172" s="3" t="s">
        <v>8183</v>
      </c>
      <c r="Y8172" s="4">
        <v>31965</v>
      </c>
    </row>
    <row r="8173" spans="24:25" x14ac:dyDescent="0.25">
      <c r="X8173" s="3" t="s">
        <v>8184</v>
      </c>
      <c r="Y8173" s="4">
        <v>31999</v>
      </c>
    </row>
    <row r="8174" spans="24:25" x14ac:dyDescent="0.25">
      <c r="X8174" s="3" t="s">
        <v>8185</v>
      </c>
      <c r="Y8174" s="4">
        <v>32035</v>
      </c>
    </row>
    <row r="8175" spans="24:25" x14ac:dyDescent="0.25">
      <c r="X8175" s="3" t="s">
        <v>8186</v>
      </c>
      <c r="Y8175" s="4">
        <v>32037</v>
      </c>
    </row>
    <row r="8176" spans="24:25" x14ac:dyDescent="0.25">
      <c r="X8176" s="3" t="s">
        <v>8187</v>
      </c>
      <c r="Y8176" s="4">
        <v>32041</v>
      </c>
    </row>
    <row r="8177" spans="24:25" x14ac:dyDescent="0.25">
      <c r="X8177" s="3" t="s">
        <v>8188</v>
      </c>
      <c r="Y8177" s="4">
        <v>32041</v>
      </c>
    </row>
    <row r="8178" spans="24:25" x14ac:dyDescent="0.25">
      <c r="X8178" s="3" t="s">
        <v>8189</v>
      </c>
      <c r="Y8178" s="4">
        <v>32061</v>
      </c>
    </row>
    <row r="8179" spans="24:25" x14ac:dyDescent="0.25">
      <c r="X8179" s="3" t="s">
        <v>8190</v>
      </c>
      <c r="Y8179" s="4">
        <v>32061</v>
      </c>
    </row>
    <row r="8180" spans="24:25" x14ac:dyDescent="0.25">
      <c r="X8180" s="3" t="s">
        <v>8191</v>
      </c>
      <c r="Y8180" s="4">
        <v>32059</v>
      </c>
    </row>
    <row r="8181" spans="24:25" x14ac:dyDescent="0.25">
      <c r="X8181" s="3" t="s">
        <v>8192</v>
      </c>
      <c r="Y8181" s="4">
        <v>32056</v>
      </c>
    </row>
    <row r="8182" spans="24:25" x14ac:dyDescent="0.25">
      <c r="X8182" s="3" t="s">
        <v>8193</v>
      </c>
      <c r="Y8182" s="4">
        <v>32070</v>
      </c>
    </row>
    <row r="8183" spans="24:25" x14ac:dyDescent="0.25">
      <c r="X8183" s="3" t="s">
        <v>8194</v>
      </c>
      <c r="Y8183" s="4">
        <v>32095</v>
      </c>
    </row>
    <row r="8184" spans="24:25" x14ac:dyDescent="0.25">
      <c r="X8184" s="3" t="s">
        <v>8195</v>
      </c>
      <c r="Y8184" s="4">
        <v>32095</v>
      </c>
    </row>
    <row r="8185" spans="24:25" x14ac:dyDescent="0.25">
      <c r="X8185" s="3" t="s">
        <v>8196</v>
      </c>
      <c r="Y8185" s="4">
        <v>32092</v>
      </c>
    </row>
    <row r="8186" spans="24:25" x14ac:dyDescent="0.25">
      <c r="X8186" s="3" t="s">
        <v>8197</v>
      </c>
      <c r="Y8186" s="4">
        <v>32092</v>
      </c>
    </row>
    <row r="8187" spans="24:25" x14ac:dyDescent="0.25">
      <c r="X8187" s="3" t="s">
        <v>8198</v>
      </c>
      <c r="Y8187" s="4">
        <v>32092</v>
      </c>
    </row>
    <row r="8188" spans="24:25" x14ac:dyDescent="0.25">
      <c r="X8188" s="3" t="s">
        <v>8199</v>
      </c>
      <c r="Y8188" s="4">
        <v>32091</v>
      </c>
    </row>
    <row r="8189" spans="24:25" x14ac:dyDescent="0.25">
      <c r="X8189" s="3" t="s">
        <v>8200</v>
      </c>
      <c r="Y8189" s="4">
        <v>32091</v>
      </c>
    </row>
    <row r="8190" spans="24:25" x14ac:dyDescent="0.25">
      <c r="X8190" s="3" t="s">
        <v>8201</v>
      </c>
      <c r="Y8190" s="4">
        <v>32090</v>
      </c>
    </row>
    <row r="8191" spans="24:25" x14ac:dyDescent="0.25">
      <c r="X8191" s="3" t="s">
        <v>8202</v>
      </c>
      <c r="Y8191" s="4">
        <v>32090</v>
      </c>
    </row>
    <row r="8192" spans="24:25" x14ac:dyDescent="0.25">
      <c r="X8192" s="3" t="s">
        <v>8203</v>
      </c>
      <c r="Y8192" s="4">
        <v>32087</v>
      </c>
    </row>
    <row r="8193" spans="24:25" x14ac:dyDescent="0.25">
      <c r="X8193" s="3" t="s">
        <v>8204</v>
      </c>
      <c r="Y8193" s="4">
        <v>32087</v>
      </c>
    </row>
    <row r="8194" spans="24:25" x14ac:dyDescent="0.25">
      <c r="X8194" s="3" t="s">
        <v>8205</v>
      </c>
      <c r="Y8194" s="4">
        <v>32120</v>
      </c>
    </row>
    <row r="8195" spans="24:25" x14ac:dyDescent="0.25">
      <c r="X8195" s="3" t="s">
        <v>8206</v>
      </c>
      <c r="Y8195" s="4">
        <v>32119</v>
      </c>
    </row>
    <row r="8196" spans="24:25" x14ac:dyDescent="0.25">
      <c r="X8196" s="3" t="s">
        <v>8207</v>
      </c>
      <c r="Y8196" s="4">
        <v>32151</v>
      </c>
    </row>
    <row r="8197" spans="24:25" x14ac:dyDescent="0.25">
      <c r="X8197" s="3" t="s">
        <v>8208</v>
      </c>
      <c r="Y8197" s="4">
        <v>32150</v>
      </c>
    </row>
    <row r="8198" spans="24:25" x14ac:dyDescent="0.25">
      <c r="X8198" s="3" t="s">
        <v>8209</v>
      </c>
      <c r="Y8198" s="4">
        <v>32150</v>
      </c>
    </row>
    <row r="8199" spans="24:25" x14ac:dyDescent="0.25">
      <c r="X8199" s="3" t="s">
        <v>8210</v>
      </c>
      <c r="Y8199" s="4">
        <v>32199</v>
      </c>
    </row>
    <row r="8200" spans="24:25" x14ac:dyDescent="0.25">
      <c r="X8200" s="3" t="s">
        <v>8211</v>
      </c>
      <c r="Y8200" s="4">
        <v>32199</v>
      </c>
    </row>
    <row r="8201" spans="24:25" x14ac:dyDescent="0.25">
      <c r="X8201" s="3" t="s">
        <v>8212</v>
      </c>
      <c r="Y8201" s="4">
        <v>32229</v>
      </c>
    </row>
    <row r="8202" spans="24:25" x14ac:dyDescent="0.25">
      <c r="X8202" s="3" t="s">
        <v>8213</v>
      </c>
      <c r="Y8202" s="4">
        <v>32227</v>
      </c>
    </row>
    <row r="8203" spans="24:25" x14ac:dyDescent="0.25">
      <c r="X8203" s="3" t="s">
        <v>8214</v>
      </c>
      <c r="Y8203" s="4">
        <v>32226</v>
      </c>
    </row>
    <row r="8204" spans="24:25" x14ac:dyDescent="0.25">
      <c r="X8204" s="3" t="s">
        <v>8215</v>
      </c>
      <c r="Y8204" s="4">
        <v>32255</v>
      </c>
    </row>
    <row r="8205" spans="24:25" x14ac:dyDescent="0.25">
      <c r="X8205" s="3" t="s">
        <v>8216</v>
      </c>
      <c r="Y8205" s="4">
        <v>32255</v>
      </c>
    </row>
    <row r="8206" spans="24:25" x14ac:dyDescent="0.25">
      <c r="X8206" s="3" t="s">
        <v>8217</v>
      </c>
      <c r="Y8206" s="4">
        <v>32255</v>
      </c>
    </row>
    <row r="8207" spans="24:25" x14ac:dyDescent="0.25">
      <c r="X8207" s="3" t="s">
        <v>8218</v>
      </c>
      <c r="Y8207" s="4">
        <v>32289</v>
      </c>
    </row>
    <row r="8208" spans="24:25" x14ac:dyDescent="0.25">
      <c r="X8208" s="3" t="s">
        <v>8219</v>
      </c>
      <c r="Y8208" s="4">
        <v>32288</v>
      </c>
    </row>
    <row r="8209" spans="24:25" x14ac:dyDescent="0.25">
      <c r="X8209" s="3" t="s">
        <v>8220</v>
      </c>
      <c r="Y8209" s="4">
        <v>32321</v>
      </c>
    </row>
    <row r="8210" spans="24:25" x14ac:dyDescent="0.25">
      <c r="X8210" s="3" t="s">
        <v>8221</v>
      </c>
      <c r="Y8210" s="4">
        <v>32320</v>
      </c>
    </row>
    <row r="8211" spans="24:25" x14ac:dyDescent="0.25">
      <c r="X8211" s="3" t="s">
        <v>8222</v>
      </c>
      <c r="Y8211" s="4">
        <v>32319</v>
      </c>
    </row>
    <row r="8212" spans="24:25" x14ac:dyDescent="0.25">
      <c r="X8212" s="3" t="s">
        <v>8223</v>
      </c>
      <c r="Y8212" s="4">
        <v>32319</v>
      </c>
    </row>
    <row r="8213" spans="24:25" x14ac:dyDescent="0.25">
      <c r="X8213" s="3" t="s">
        <v>8224</v>
      </c>
      <c r="Y8213" s="4">
        <v>32318</v>
      </c>
    </row>
    <row r="8214" spans="24:25" x14ac:dyDescent="0.25">
      <c r="X8214" s="3" t="s">
        <v>8225</v>
      </c>
      <c r="Y8214" s="4">
        <v>32318</v>
      </c>
    </row>
    <row r="8215" spans="24:25" x14ac:dyDescent="0.25">
      <c r="X8215" s="3" t="s">
        <v>8226</v>
      </c>
      <c r="Y8215" s="4">
        <v>32317</v>
      </c>
    </row>
    <row r="8216" spans="24:25" x14ac:dyDescent="0.25">
      <c r="X8216" s="3" t="s">
        <v>8227</v>
      </c>
      <c r="Y8216" s="4">
        <v>32349</v>
      </c>
    </row>
    <row r="8217" spans="24:25" x14ac:dyDescent="0.25">
      <c r="X8217" s="3" t="s">
        <v>8228</v>
      </c>
      <c r="Y8217" s="4">
        <v>32348</v>
      </c>
    </row>
    <row r="8218" spans="24:25" x14ac:dyDescent="0.25">
      <c r="X8218" s="3" t="s">
        <v>8229</v>
      </c>
      <c r="Y8218" s="4">
        <v>32376</v>
      </c>
    </row>
    <row r="8219" spans="24:25" x14ac:dyDescent="0.25">
      <c r="X8219" s="3" t="s">
        <v>8230</v>
      </c>
      <c r="Y8219" s="4">
        <v>32376</v>
      </c>
    </row>
    <row r="8220" spans="24:25" x14ac:dyDescent="0.25">
      <c r="X8220" s="3" t="s">
        <v>8231</v>
      </c>
      <c r="Y8220" s="4">
        <v>32375</v>
      </c>
    </row>
    <row r="8221" spans="24:25" x14ac:dyDescent="0.25">
      <c r="X8221" s="3" t="s">
        <v>8232</v>
      </c>
      <c r="Y8221" s="4">
        <v>32375</v>
      </c>
    </row>
    <row r="8222" spans="24:25" x14ac:dyDescent="0.25">
      <c r="X8222" s="3" t="s">
        <v>8233</v>
      </c>
      <c r="Y8222" s="4">
        <v>32399</v>
      </c>
    </row>
    <row r="8223" spans="24:25" x14ac:dyDescent="0.25">
      <c r="X8223" s="3" t="s">
        <v>8234</v>
      </c>
      <c r="Y8223" s="4">
        <v>32374</v>
      </c>
    </row>
    <row r="8224" spans="24:25" x14ac:dyDescent="0.25">
      <c r="X8224" s="3" t="s">
        <v>8235</v>
      </c>
      <c r="Y8224" s="4">
        <v>32374</v>
      </c>
    </row>
    <row r="8225" spans="24:25" x14ac:dyDescent="0.25">
      <c r="X8225" s="3" t="s">
        <v>8236</v>
      </c>
      <c r="Y8225" s="4">
        <v>32371</v>
      </c>
    </row>
    <row r="8226" spans="24:25" x14ac:dyDescent="0.25">
      <c r="X8226" s="3" t="s">
        <v>8237</v>
      </c>
      <c r="Y8226" s="4">
        <v>32371</v>
      </c>
    </row>
    <row r="8227" spans="24:25" x14ac:dyDescent="0.25">
      <c r="X8227" s="3" t="s">
        <v>8238</v>
      </c>
      <c r="Y8227" s="4">
        <v>32370</v>
      </c>
    </row>
    <row r="8228" spans="24:25" x14ac:dyDescent="0.25">
      <c r="X8228" s="3" t="s">
        <v>8239</v>
      </c>
      <c r="Y8228" s="4">
        <v>32370</v>
      </c>
    </row>
    <row r="8229" spans="24:25" x14ac:dyDescent="0.25">
      <c r="X8229" s="3" t="s">
        <v>8240</v>
      </c>
      <c r="Y8229" s="4">
        <v>32370</v>
      </c>
    </row>
    <row r="8230" spans="24:25" x14ac:dyDescent="0.25">
      <c r="X8230" s="3" t="s">
        <v>8241</v>
      </c>
      <c r="Y8230" s="4">
        <v>32370</v>
      </c>
    </row>
    <row r="8231" spans="24:25" x14ac:dyDescent="0.25">
      <c r="X8231" s="3" t="s">
        <v>8242</v>
      </c>
      <c r="Y8231" s="4">
        <v>32369</v>
      </c>
    </row>
    <row r="8232" spans="24:25" x14ac:dyDescent="0.25">
      <c r="X8232" s="3" t="s">
        <v>8243</v>
      </c>
      <c r="Y8232" s="4">
        <v>32368</v>
      </c>
    </row>
    <row r="8233" spans="24:25" x14ac:dyDescent="0.25">
      <c r="X8233" s="3" t="s">
        <v>8244</v>
      </c>
      <c r="Y8233" s="4">
        <v>32368</v>
      </c>
    </row>
    <row r="8234" spans="24:25" x14ac:dyDescent="0.25">
      <c r="X8234" s="3" t="s">
        <v>8245</v>
      </c>
      <c r="Y8234" s="4">
        <v>32367</v>
      </c>
    </row>
    <row r="8235" spans="24:25" x14ac:dyDescent="0.25">
      <c r="X8235" s="3" t="s">
        <v>8246</v>
      </c>
      <c r="Y8235" s="4">
        <v>32367</v>
      </c>
    </row>
    <row r="8236" spans="24:25" x14ac:dyDescent="0.25">
      <c r="X8236" s="3" t="s">
        <v>8247</v>
      </c>
      <c r="Y8236" s="4">
        <v>32370</v>
      </c>
    </row>
    <row r="8237" spans="24:25" x14ac:dyDescent="0.25">
      <c r="X8237" s="3" t="s">
        <v>8248</v>
      </c>
      <c r="Y8237" s="4">
        <v>32369</v>
      </c>
    </row>
    <row r="8238" spans="24:25" x14ac:dyDescent="0.25">
      <c r="X8238" s="3" t="s">
        <v>8249</v>
      </c>
      <c r="Y8238" s="4">
        <v>32365</v>
      </c>
    </row>
    <row r="8239" spans="24:25" x14ac:dyDescent="0.25">
      <c r="X8239" s="3" t="s">
        <v>8250</v>
      </c>
      <c r="Y8239" s="4">
        <v>32366</v>
      </c>
    </row>
    <row r="8240" spans="24:25" x14ac:dyDescent="0.25">
      <c r="X8240" s="3" t="s">
        <v>8251</v>
      </c>
      <c r="Y8240" s="4">
        <v>32366</v>
      </c>
    </row>
    <row r="8241" spans="24:25" x14ac:dyDescent="0.25">
      <c r="X8241" s="3" t="s">
        <v>8252</v>
      </c>
      <c r="Y8241" s="4">
        <v>32362</v>
      </c>
    </row>
    <row r="8242" spans="24:25" x14ac:dyDescent="0.25">
      <c r="X8242" s="3" t="s">
        <v>8253</v>
      </c>
      <c r="Y8242" s="4">
        <v>32362</v>
      </c>
    </row>
    <row r="8243" spans="24:25" x14ac:dyDescent="0.25">
      <c r="X8243" s="3" t="s">
        <v>8254</v>
      </c>
      <c r="Y8243" s="4">
        <v>32360</v>
      </c>
    </row>
    <row r="8244" spans="24:25" x14ac:dyDescent="0.25">
      <c r="X8244" s="3" t="s">
        <v>8255</v>
      </c>
      <c r="Y8244" s="4">
        <v>32359</v>
      </c>
    </row>
    <row r="8245" spans="24:25" x14ac:dyDescent="0.25">
      <c r="X8245" s="3" t="s">
        <v>8256</v>
      </c>
      <c r="Y8245" s="4">
        <v>32362</v>
      </c>
    </row>
    <row r="8246" spans="24:25" x14ac:dyDescent="0.25">
      <c r="X8246" s="3" t="s">
        <v>8257</v>
      </c>
      <c r="Y8246" s="4">
        <v>32360</v>
      </c>
    </row>
    <row r="8247" spans="24:25" x14ac:dyDescent="0.25">
      <c r="X8247" s="3" t="s">
        <v>8258</v>
      </c>
      <c r="Y8247" s="4">
        <v>32360</v>
      </c>
    </row>
    <row r="8248" spans="24:25" x14ac:dyDescent="0.25">
      <c r="X8248" s="3" t="s">
        <v>8259</v>
      </c>
      <c r="Y8248" s="4">
        <v>32364</v>
      </c>
    </row>
    <row r="8249" spans="24:25" x14ac:dyDescent="0.25">
      <c r="X8249" s="3" t="s">
        <v>8260</v>
      </c>
      <c r="Y8249" s="4">
        <v>32364</v>
      </c>
    </row>
    <row r="8250" spans="24:25" x14ac:dyDescent="0.25">
      <c r="X8250" s="3" t="s">
        <v>8261</v>
      </c>
      <c r="Y8250" s="4">
        <v>32363</v>
      </c>
    </row>
    <row r="8251" spans="24:25" x14ac:dyDescent="0.25">
      <c r="X8251" s="3" t="s">
        <v>8262</v>
      </c>
      <c r="Y8251" s="4">
        <v>32366</v>
      </c>
    </row>
    <row r="8252" spans="24:25" x14ac:dyDescent="0.25">
      <c r="X8252" s="3" t="s">
        <v>8263</v>
      </c>
      <c r="Y8252" s="4">
        <v>32364</v>
      </c>
    </row>
    <row r="8253" spans="24:25" x14ac:dyDescent="0.25">
      <c r="X8253" s="3" t="s">
        <v>8264</v>
      </c>
      <c r="Y8253" s="4">
        <v>32363</v>
      </c>
    </row>
    <row r="8254" spans="24:25" x14ac:dyDescent="0.25">
      <c r="X8254" s="3" t="s">
        <v>8265</v>
      </c>
      <c r="Y8254" s="4">
        <v>32363</v>
      </c>
    </row>
    <row r="8255" spans="24:25" x14ac:dyDescent="0.25">
      <c r="X8255" s="3" t="s">
        <v>8266</v>
      </c>
      <c r="Y8255" s="4">
        <v>32367</v>
      </c>
    </row>
    <row r="8256" spans="24:25" x14ac:dyDescent="0.25">
      <c r="X8256" s="3" t="s">
        <v>8267</v>
      </c>
      <c r="Y8256" s="4">
        <v>32367</v>
      </c>
    </row>
    <row r="8257" spans="24:25" x14ac:dyDescent="0.25">
      <c r="X8257" s="3" t="s">
        <v>8268</v>
      </c>
      <c r="Y8257" s="4">
        <v>32371</v>
      </c>
    </row>
    <row r="8258" spans="24:25" x14ac:dyDescent="0.25">
      <c r="X8258" s="3" t="s">
        <v>8269</v>
      </c>
      <c r="Y8258" s="4">
        <v>32375</v>
      </c>
    </row>
    <row r="8259" spans="24:25" x14ac:dyDescent="0.25">
      <c r="X8259" s="3" t="s">
        <v>8270</v>
      </c>
      <c r="Y8259" s="4">
        <v>32379</v>
      </c>
    </row>
    <row r="8260" spans="24:25" x14ac:dyDescent="0.25">
      <c r="X8260" s="3" t="s">
        <v>8271</v>
      </c>
      <c r="Y8260" s="4">
        <v>32376</v>
      </c>
    </row>
    <row r="8261" spans="24:25" x14ac:dyDescent="0.25">
      <c r="X8261" s="3" t="s">
        <v>8272</v>
      </c>
      <c r="Y8261" s="4">
        <v>32376</v>
      </c>
    </row>
    <row r="8262" spans="24:25" x14ac:dyDescent="0.25">
      <c r="X8262" s="3" t="s">
        <v>8273</v>
      </c>
      <c r="Y8262" s="4">
        <v>32380</v>
      </c>
    </row>
    <row r="8263" spans="24:25" x14ac:dyDescent="0.25">
      <c r="X8263" s="3" t="s">
        <v>8274</v>
      </c>
      <c r="Y8263" s="4">
        <v>32380</v>
      </c>
    </row>
    <row r="8264" spans="24:25" x14ac:dyDescent="0.25">
      <c r="X8264" s="3" t="s">
        <v>8275</v>
      </c>
      <c r="Y8264" s="4">
        <v>32384</v>
      </c>
    </row>
    <row r="8265" spans="24:25" x14ac:dyDescent="0.25">
      <c r="X8265" s="3" t="s">
        <v>8276</v>
      </c>
      <c r="Y8265" s="4">
        <v>32387</v>
      </c>
    </row>
    <row r="8266" spans="24:25" x14ac:dyDescent="0.25">
      <c r="X8266" s="3" t="s">
        <v>8277</v>
      </c>
      <c r="Y8266" s="4">
        <v>32392</v>
      </c>
    </row>
    <row r="8267" spans="24:25" x14ac:dyDescent="0.25">
      <c r="X8267" s="3" t="s">
        <v>8278</v>
      </c>
      <c r="Y8267" s="4">
        <v>32390</v>
      </c>
    </row>
    <row r="8268" spans="24:25" x14ac:dyDescent="0.25">
      <c r="X8268" s="3" t="s">
        <v>8279</v>
      </c>
      <c r="Y8268" s="4">
        <v>32390</v>
      </c>
    </row>
    <row r="8269" spans="24:25" x14ac:dyDescent="0.25">
      <c r="X8269" s="3" t="s">
        <v>8280</v>
      </c>
      <c r="Y8269" s="4">
        <v>32390</v>
      </c>
    </row>
    <row r="8270" spans="24:25" x14ac:dyDescent="0.25">
      <c r="X8270" s="3" t="s">
        <v>8281</v>
      </c>
      <c r="Y8270" s="4">
        <v>32390</v>
      </c>
    </row>
    <row r="8271" spans="24:25" x14ac:dyDescent="0.25">
      <c r="X8271" s="3" t="s">
        <v>8282</v>
      </c>
      <c r="Y8271" s="4">
        <v>32394</v>
      </c>
    </row>
    <row r="8272" spans="24:25" x14ac:dyDescent="0.25">
      <c r="X8272" s="3" t="s">
        <v>8283</v>
      </c>
      <c r="Y8272" s="4">
        <v>32397</v>
      </c>
    </row>
    <row r="8273" spans="24:25" x14ac:dyDescent="0.25">
      <c r="X8273" s="3" t="s">
        <v>8284</v>
      </c>
      <c r="Y8273" s="4">
        <v>32402</v>
      </c>
    </row>
    <row r="8274" spans="24:25" x14ac:dyDescent="0.25">
      <c r="X8274" s="3" t="s">
        <v>8285</v>
      </c>
      <c r="Y8274" s="4">
        <v>32401</v>
      </c>
    </row>
    <row r="8275" spans="24:25" x14ac:dyDescent="0.25">
      <c r="X8275" s="3" t="s">
        <v>8286</v>
      </c>
      <c r="Y8275" s="4">
        <v>32401</v>
      </c>
    </row>
    <row r="8276" spans="24:25" x14ac:dyDescent="0.25">
      <c r="X8276" s="3" t="s">
        <v>8287</v>
      </c>
      <c r="Y8276" s="4">
        <v>32405</v>
      </c>
    </row>
    <row r="8277" spans="24:25" x14ac:dyDescent="0.25">
      <c r="X8277" s="3" t="s">
        <v>8288</v>
      </c>
      <c r="Y8277" s="4">
        <v>32405</v>
      </c>
    </row>
    <row r="8278" spans="24:25" x14ac:dyDescent="0.25">
      <c r="X8278" s="3" t="s">
        <v>8289</v>
      </c>
      <c r="Y8278" s="4">
        <v>32404</v>
      </c>
    </row>
    <row r="8279" spans="24:25" x14ac:dyDescent="0.25">
      <c r="X8279" s="3" t="s">
        <v>8290</v>
      </c>
      <c r="Y8279" s="4">
        <v>32403</v>
      </c>
    </row>
    <row r="8280" spans="24:25" x14ac:dyDescent="0.25">
      <c r="X8280" s="3" t="s">
        <v>8291</v>
      </c>
      <c r="Y8280" s="4">
        <v>32407</v>
      </c>
    </row>
    <row r="8281" spans="24:25" x14ac:dyDescent="0.25">
      <c r="X8281" s="3" t="s">
        <v>8292</v>
      </c>
      <c r="Y8281" s="4">
        <v>32407</v>
      </c>
    </row>
    <row r="8282" spans="24:25" x14ac:dyDescent="0.25">
      <c r="X8282" s="3" t="s">
        <v>8293</v>
      </c>
      <c r="Y8282" s="4">
        <v>32407</v>
      </c>
    </row>
    <row r="8283" spans="24:25" x14ac:dyDescent="0.25">
      <c r="X8283" s="3" t="s">
        <v>8294</v>
      </c>
      <c r="Y8283" s="4">
        <v>32405</v>
      </c>
    </row>
    <row r="8284" spans="24:25" x14ac:dyDescent="0.25">
      <c r="X8284" s="3" t="s">
        <v>8295</v>
      </c>
      <c r="Y8284" s="4">
        <v>32405</v>
      </c>
    </row>
    <row r="8285" spans="24:25" x14ac:dyDescent="0.25">
      <c r="X8285" s="3" t="s">
        <v>8296</v>
      </c>
      <c r="Y8285" s="4">
        <v>32409</v>
      </c>
    </row>
    <row r="8286" spans="24:25" x14ac:dyDescent="0.25">
      <c r="X8286" s="3" t="s">
        <v>8297</v>
      </c>
      <c r="Y8286" s="4">
        <v>32412</v>
      </c>
    </row>
    <row r="8287" spans="24:25" x14ac:dyDescent="0.25">
      <c r="X8287" s="3" t="s">
        <v>8298</v>
      </c>
      <c r="Y8287" s="4">
        <v>32416</v>
      </c>
    </row>
    <row r="8288" spans="24:25" x14ac:dyDescent="0.25">
      <c r="X8288" s="3" t="s">
        <v>8299</v>
      </c>
      <c r="Y8288" s="4">
        <v>32420</v>
      </c>
    </row>
    <row r="8289" spans="24:25" x14ac:dyDescent="0.25">
      <c r="X8289" s="3" t="s">
        <v>8300</v>
      </c>
      <c r="Y8289" s="4">
        <v>32420</v>
      </c>
    </row>
    <row r="8290" spans="24:25" x14ac:dyDescent="0.25">
      <c r="X8290" s="3" t="s">
        <v>8301</v>
      </c>
      <c r="Y8290" s="4">
        <v>32418</v>
      </c>
    </row>
    <row r="8291" spans="24:25" x14ac:dyDescent="0.25">
      <c r="X8291" s="3" t="s">
        <v>8302</v>
      </c>
      <c r="Y8291" s="4">
        <v>32418</v>
      </c>
    </row>
    <row r="8292" spans="24:25" x14ac:dyDescent="0.25">
      <c r="X8292" s="3" t="s">
        <v>8303</v>
      </c>
      <c r="Y8292" s="4">
        <v>32417</v>
      </c>
    </row>
    <row r="8293" spans="24:25" x14ac:dyDescent="0.25">
      <c r="X8293" s="3" t="s">
        <v>8304</v>
      </c>
      <c r="Y8293" s="4">
        <v>32420</v>
      </c>
    </row>
    <row r="8294" spans="24:25" x14ac:dyDescent="0.25">
      <c r="X8294" s="3" t="s">
        <v>8305</v>
      </c>
      <c r="Y8294" s="4">
        <v>32424</v>
      </c>
    </row>
    <row r="8295" spans="24:25" x14ac:dyDescent="0.25">
      <c r="X8295" s="3" t="s">
        <v>8306</v>
      </c>
      <c r="Y8295" s="4">
        <v>32422</v>
      </c>
    </row>
    <row r="8296" spans="24:25" x14ac:dyDescent="0.25">
      <c r="X8296" s="3" t="s">
        <v>8307</v>
      </c>
      <c r="Y8296" s="4">
        <v>32422</v>
      </c>
    </row>
    <row r="8297" spans="24:25" x14ac:dyDescent="0.25">
      <c r="X8297" s="3" t="s">
        <v>8308</v>
      </c>
      <c r="Y8297" s="4">
        <v>32420</v>
      </c>
    </row>
    <row r="8298" spans="24:25" x14ac:dyDescent="0.25">
      <c r="X8298" s="3" t="s">
        <v>8309</v>
      </c>
      <c r="Y8298" s="4">
        <v>32420</v>
      </c>
    </row>
    <row r="8299" spans="24:25" x14ac:dyDescent="0.25">
      <c r="X8299" s="3" t="s">
        <v>8310</v>
      </c>
      <c r="Y8299" s="4">
        <v>32420</v>
      </c>
    </row>
    <row r="8300" spans="24:25" x14ac:dyDescent="0.25">
      <c r="X8300" s="3" t="s">
        <v>8311</v>
      </c>
      <c r="Y8300" s="4">
        <v>32420</v>
      </c>
    </row>
    <row r="8301" spans="24:25" x14ac:dyDescent="0.25">
      <c r="X8301" s="3" t="s">
        <v>8312</v>
      </c>
      <c r="Y8301" s="4">
        <v>32420</v>
      </c>
    </row>
    <row r="8302" spans="24:25" x14ac:dyDescent="0.25">
      <c r="X8302" s="3" t="s">
        <v>8313</v>
      </c>
      <c r="Y8302" s="4">
        <v>32420</v>
      </c>
    </row>
    <row r="8303" spans="24:25" x14ac:dyDescent="0.25">
      <c r="X8303" s="3" t="s">
        <v>8314</v>
      </c>
      <c r="Y8303" s="4">
        <v>32420</v>
      </c>
    </row>
    <row r="8304" spans="24:25" x14ac:dyDescent="0.25">
      <c r="X8304" s="3" t="s">
        <v>8315</v>
      </c>
      <c r="Y8304" s="4">
        <v>32418</v>
      </c>
    </row>
    <row r="8305" spans="24:25" x14ac:dyDescent="0.25">
      <c r="X8305" s="3" t="s">
        <v>8316</v>
      </c>
      <c r="Y8305" s="4">
        <v>32418</v>
      </c>
    </row>
    <row r="8306" spans="24:25" x14ac:dyDescent="0.25">
      <c r="X8306" s="3" t="s">
        <v>8317</v>
      </c>
      <c r="Y8306" s="4">
        <v>32416</v>
      </c>
    </row>
    <row r="8307" spans="24:25" x14ac:dyDescent="0.25">
      <c r="X8307" s="3" t="s">
        <v>8318</v>
      </c>
      <c r="Y8307" s="4">
        <v>32415</v>
      </c>
    </row>
    <row r="8308" spans="24:25" x14ac:dyDescent="0.25">
      <c r="X8308" s="3" t="s">
        <v>8319</v>
      </c>
      <c r="Y8308" s="4">
        <v>32418</v>
      </c>
    </row>
    <row r="8309" spans="24:25" x14ac:dyDescent="0.25">
      <c r="X8309" s="3" t="s">
        <v>8320</v>
      </c>
      <c r="Y8309" s="4">
        <v>32422</v>
      </c>
    </row>
    <row r="8310" spans="24:25" x14ac:dyDescent="0.25">
      <c r="X8310" s="3" t="s">
        <v>8321</v>
      </c>
      <c r="Y8310" s="4">
        <v>32422</v>
      </c>
    </row>
    <row r="8311" spans="24:25" x14ac:dyDescent="0.25">
      <c r="X8311" s="3" t="s">
        <v>8322</v>
      </c>
      <c r="Y8311" s="4">
        <v>32422</v>
      </c>
    </row>
    <row r="8312" spans="24:25" x14ac:dyDescent="0.25">
      <c r="X8312" s="3" t="s">
        <v>8323</v>
      </c>
      <c r="Y8312" s="4">
        <v>32422</v>
      </c>
    </row>
    <row r="8313" spans="24:25" x14ac:dyDescent="0.25">
      <c r="X8313" s="3" t="s">
        <v>8324</v>
      </c>
      <c r="Y8313" s="4">
        <v>32425</v>
      </c>
    </row>
    <row r="8314" spans="24:25" x14ac:dyDescent="0.25">
      <c r="X8314" s="3" t="s">
        <v>8325</v>
      </c>
      <c r="Y8314" s="4">
        <v>32429</v>
      </c>
    </row>
    <row r="8315" spans="24:25" x14ac:dyDescent="0.25">
      <c r="X8315" s="3" t="s">
        <v>8326</v>
      </c>
      <c r="Y8315" s="4">
        <v>32428</v>
      </c>
    </row>
    <row r="8316" spans="24:25" x14ac:dyDescent="0.25">
      <c r="X8316" s="3" t="s">
        <v>8327</v>
      </c>
      <c r="Y8316" s="4">
        <v>32431</v>
      </c>
    </row>
    <row r="8317" spans="24:25" x14ac:dyDescent="0.25">
      <c r="X8317" s="3" t="s">
        <v>8328</v>
      </c>
      <c r="Y8317" s="4">
        <v>32431</v>
      </c>
    </row>
    <row r="8318" spans="24:25" x14ac:dyDescent="0.25">
      <c r="X8318" s="3" t="s">
        <v>8329</v>
      </c>
      <c r="Y8318" s="4">
        <v>32435</v>
      </c>
    </row>
    <row r="8319" spans="24:25" x14ac:dyDescent="0.25">
      <c r="X8319" s="3" t="s">
        <v>8330</v>
      </c>
      <c r="Y8319" s="4">
        <v>32435</v>
      </c>
    </row>
    <row r="8320" spans="24:25" x14ac:dyDescent="0.25">
      <c r="X8320" s="3" t="s">
        <v>8331</v>
      </c>
      <c r="Y8320" s="4">
        <v>32439</v>
      </c>
    </row>
    <row r="8321" spans="24:25" x14ac:dyDescent="0.25">
      <c r="X8321" s="3" t="s">
        <v>8332</v>
      </c>
      <c r="Y8321" s="4">
        <v>32439</v>
      </c>
    </row>
    <row r="8322" spans="24:25" x14ac:dyDescent="0.25">
      <c r="X8322" s="3" t="s">
        <v>8333</v>
      </c>
      <c r="Y8322" s="4">
        <v>32438</v>
      </c>
    </row>
    <row r="8323" spans="24:25" x14ac:dyDescent="0.25">
      <c r="X8323" s="3" t="s">
        <v>8334</v>
      </c>
      <c r="Y8323" s="4">
        <v>32436</v>
      </c>
    </row>
    <row r="8324" spans="24:25" x14ac:dyDescent="0.25">
      <c r="X8324" s="3" t="s">
        <v>8335</v>
      </c>
      <c r="Y8324" s="4">
        <v>32436</v>
      </c>
    </row>
    <row r="8325" spans="24:25" x14ac:dyDescent="0.25">
      <c r="X8325" s="3" t="s">
        <v>8336</v>
      </c>
      <c r="Y8325" s="4">
        <v>32440</v>
      </c>
    </row>
    <row r="8326" spans="24:25" x14ac:dyDescent="0.25">
      <c r="X8326" s="3" t="s">
        <v>8337</v>
      </c>
      <c r="Y8326" s="4">
        <v>32440</v>
      </c>
    </row>
    <row r="8327" spans="24:25" x14ac:dyDescent="0.25">
      <c r="X8327" s="3" t="s">
        <v>8338</v>
      </c>
      <c r="Y8327" s="4">
        <v>32439</v>
      </c>
    </row>
    <row r="8328" spans="24:25" x14ac:dyDescent="0.25">
      <c r="X8328" s="3" t="s">
        <v>8339</v>
      </c>
      <c r="Y8328" s="4">
        <v>32438</v>
      </c>
    </row>
    <row r="8329" spans="24:25" x14ac:dyDescent="0.25">
      <c r="X8329" s="3" t="s">
        <v>8340</v>
      </c>
      <c r="Y8329" s="4">
        <v>32437</v>
      </c>
    </row>
    <row r="8330" spans="24:25" x14ac:dyDescent="0.25">
      <c r="X8330" s="3" t="s">
        <v>8341</v>
      </c>
      <c r="Y8330" s="4">
        <v>32440</v>
      </c>
    </row>
    <row r="8331" spans="24:25" x14ac:dyDescent="0.25">
      <c r="X8331" s="3" t="s">
        <v>8342</v>
      </c>
      <c r="Y8331" s="4">
        <v>32440</v>
      </c>
    </row>
    <row r="8332" spans="24:25" x14ac:dyDescent="0.25">
      <c r="X8332" s="3" t="s">
        <v>8343</v>
      </c>
      <c r="Y8332" s="4">
        <v>32439</v>
      </c>
    </row>
    <row r="8333" spans="24:25" x14ac:dyDescent="0.25">
      <c r="X8333" s="3" t="s">
        <v>8344</v>
      </c>
      <c r="Y8333" s="4">
        <v>32439</v>
      </c>
    </row>
    <row r="8334" spans="24:25" x14ac:dyDescent="0.25">
      <c r="X8334" s="3" t="s">
        <v>8345</v>
      </c>
      <c r="Y8334" s="4">
        <v>32437</v>
      </c>
    </row>
    <row r="8335" spans="24:25" x14ac:dyDescent="0.25">
      <c r="X8335" s="3" t="s">
        <v>8346</v>
      </c>
      <c r="Y8335" s="4">
        <v>32437</v>
      </c>
    </row>
    <row r="8336" spans="24:25" x14ac:dyDescent="0.25">
      <c r="X8336" s="3" t="s">
        <v>8347</v>
      </c>
      <c r="Y8336" s="4">
        <v>32435</v>
      </c>
    </row>
    <row r="8337" spans="24:25" x14ac:dyDescent="0.25">
      <c r="X8337" s="3" t="s">
        <v>8348</v>
      </c>
      <c r="Y8337" s="4">
        <v>32439</v>
      </c>
    </row>
    <row r="8338" spans="24:25" x14ac:dyDescent="0.25">
      <c r="X8338" s="3" t="s">
        <v>8349</v>
      </c>
      <c r="Y8338" s="4">
        <v>32439</v>
      </c>
    </row>
    <row r="8339" spans="24:25" x14ac:dyDescent="0.25">
      <c r="X8339" s="3" t="s">
        <v>8350</v>
      </c>
      <c r="Y8339" s="4">
        <v>32442</v>
      </c>
    </row>
    <row r="8340" spans="24:25" x14ac:dyDescent="0.25">
      <c r="X8340" s="3" t="s">
        <v>8351</v>
      </c>
      <c r="Y8340" s="4">
        <v>32442</v>
      </c>
    </row>
    <row r="8341" spans="24:25" x14ac:dyDescent="0.25">
      <c r="X8341" s="3" t="s">
        <v>8352</v>
      </c>
      <c r="Y8341" s="4">
        <v>32441</v>
      </c>
    </row>
    <row r="8342" spans="24:25" x14ac:dyDescent="0.25">
      <c r="X8342" s="3" t="s">
        <v>8353</v>
      </c>
      <c r="Y8342" s="4">
        <v>32440</v>
      </c>
    </row>
    <row r="8343" spans="24:25" x14ac:dyDescent="0.25">
      <c r="X8343" s="3" t="s">
        <v>8354</v>
      </c>
      <c r="Y8343" s="4">
        <v>32439</v>
      </c>
    </row>
    <row r="8344" spans="24:25" x14ac:dyDescent="0.25">
      <c r="X8344" s="3" t="s">
        <v>8355</v>
      </c>
      <c r="Y8344" s="4">
        <v>32443</v>
      </c>
    </row>
    <row r="8345" spans="24:25" x14ac:dyDescent="0.25">
      <c r="X8345" s="3" t="s">
        <v>8356</v>
      </c>
      <c r="Y8345" s="4">
        <v>32443</v>
      </c>
    </row>
    <row r="8346" spans="24:25" x14ac:dyDescent="0.25">
      <c r="X8346" s="3" t="s">
        <v>8357</v>
      </c>
      <c r="Y8346" s="4">
        <v>32441</v>
      </c>
    </row>
    <row r="8347" spans="24:25" x14ac:dyDescent="0.25">
      <c r="X8347" s="3" t="s">
        <v>8358</v>
      </c>
      <c r="Y8347" s="4">
        <v>32441</v>
      </c>
    </row>
    <row r="8348" spans="24:25" x14ac:dyDescent="0.25">
      <c r="X8348" s="3" t="s">
        <v>8359</v>
      </c>
      <c r="Y8348" s="4">
        <v>32444</v>
      </c>
    </row>
    <row r="8349" spans="24:25" x14ac:dyDescent="0.25">
      <c r="X8349" s="3" t="s">
        <v>8360</v>
      </c>
      <c r="Y8349" s="4">
        <v>32446</v>
      </c>
    </row>
    <row r="8350" spans="24:25" x14ac:dyDescent="0.25">
      <c r="X8350" s="3" t="s">
        <v>8361</v>
      </c>
      <c r="Y8350" s="4">
        <v>32449</v>
      </c>
    </row>
    <row r="8351" spans="24:25" x14ac:dyDescent="0.25">
      <c r="X8351" s="3" t="s">
        <v>8362</v>
      </c>
      <c r="Y8351" s="4">
        <v>32451</v>
      </c>
    </row>
    <row r="8352" spans="24:25" x14ac:dyDescent="0.25">
      <c r="X8352" s="3" t="s">
        <v>8363</v>
      </c>
      <c r="Y8352" s="4">
        <v>32451</v>
      </c>
    </row>
    <row r="8353" spans="24:25" x14ac:dyDescent="0.25">
      <c r="X8353" s="3" t="s">
        <v>8364</v>
      </c>
      <c r="Y8353" s="4">
        <v>32450</v>
      </c>
    </row>
    <row r="8354" spans="24:25" x14ac:dyDescent="0.25">
      <c r="X8354" s="3" t="s">
        <v>8365</v>
      </c>
      <c r="Y8354" s="4">
        <v>32450</v>
      </c>
    </row>
    <row r="8355" spans="24:25" x14ac:dyDescent="0.25">
      <c r="X8355" s="3" t="s">
        <v>8366</v>
      </c>
      <c r="Y8355" s="4">
        <v>32449</v>
      </c>
    </row>
    <row r="8356" spans="24:25" x14ac:dyDescent="0.25">
      <c r="X8356" s="3" t="s">
        <v>8367</v>
      </c>
      <c r="Y8356" s="4">
        <v>32447</v>
      </c>
    </row>
    <row r="8357" spans="24:25" x14ac:dyDescent="0.25">
      <c r="X8357" s="3" t="s">
        <v>8368</v>
      </c>
      <c r="Y8357" s="4">
        <v>32444</v>
      </c>
    </row>
    <row r="8358" spans="24:25" x14ac:dyDescent="0.25">
      <c r="X8358" s="3" t="s">
        <v>8369</v>
      </c>
      <c r="Y8358" s="4">
        <v>32442</v>
      </c>
    </row>
    <row r="8359" spans="24:25" x14ac:dyDescent="0.25">
      <c r="X8359" s="3" t="s">
        <v>8370</v>
      </c>
      <c r="Y8359" s="4">
        <v>32442</v>
      </c>
    </row>
    <row r="8360" spans="24:25" x14ac:dyDescent="0.25">
      <c r="X8360" s="3" t="s">
        <v>8371</v>
      </c>
      <c r="Y8360" s="4">
        <v>32440</v>
      </c>
    </row>
    <row r="8361" spans="24:25" x14ac:dyDescent="0.25">
      <c r="X8361" s="3" t="s">
        <v>8372</v>
      </c>
      <c r="Y8361" s="4">
        <v>32440</v>
      </c>
    </row>
    <row r="8362" spans="24:25" x14ac:dyDescent="0.25">
      <c r="X8362" s="3" t="s">
        <v>8373</v>
      </c>
      <c r="Y8362" s="4">
        <v>32443</v>
      </c>
    </row>
    <row r="8363" spans="24:25" x14ac:dyDescent="0.25">
      <c r="X8363" s="3" t="s">
        <v>8374</v>
      </c>
      <c r="Y8363" s="4">
        <v>32440</v>
      </c>
    </row>
    <row r="8364" spans="24:25" x14ac:dyDescent="0.25">
      <c r="X8364" s="3" t="s">
        <v>8375</v>
      </c>
      <c r="Y8364" s="4">
        <v>32444</v>
      </c>
    </row>
    <row r="8365" spans="24:25" x14ac:dyDescent="0.25">
      <c r="X8365" s="3" t="s">
        <v>8376</v>
      </c>
      <c r="Y8365" s="4">
        <v>32442</v>
      </c>
    </row>
    <row r="8366" spans="24:25" x14ac:dyDescent="0.25">
      <c r="X8366" s="3" t="s">
        <v>8377</v>
      </c>
      <c r="Y8366" s="4">
        <v>32442</v>
      </c>
    </row>
    <row r="8367" spans="24:25" x14ac:dyDescent="0.25">
      <c r="X8367" s="3" t="s">
        <v>8378</v>
      </c>
      <c r="Y8367" s="4">
        <v>32446</v>
      </c>
    </row>
    <row r="8368" spans="24:25" x14ac:dyDescent="0.25">
      <c r="X8368" s="3" t="s">
        <v>8379</v>
      </c>
      <c r="Y8368" s="4">
        <v>32446</v>
      </c>
    </row>
    <row r="8369" spans="24:25" x14ac:dyDescent="0.25">
      <c r="X8369" s="3" t="s">
        <v>8380</v>
      </c>
      <c r="Y8369" s="4">
        <v>32449</v>
      </c>
    </row>
    <row r="8370" spans="24:25" x14ac:dyDescent="0.25">
      <c r="X8370" s="3" t="s">
        <v>8381</v>
      </c>
      <c r="Y8370" s="4">
        <v>32452</v>
      </c>
    </row>
    <row r="8371" spans="24:25" x14ac:dyDescent="0.25">
      <c r="X8371" s="3" t="s">
        <v>8382</v>
      </c>
      <c r="Y8371" s="4">
        <v>32450</v>
      </c>
    </row>
    <row r="8372" spans="24:25" x14ac:dyDescent="0.25">
      <c r="X8372" s="3" t="s">
        <v>8383</v>
      </c>
      <c r="Y8372" s="4">
        <v>32447</v>
      </c>
    </row>
    <row r="8373" spans="24:25" x14ac:dyDescent="0.25">
      <c r="X8373" s="3" t="s">
        <v>8384</v>
      </c>
      <c r="Y8373" s="4">
        <v>32447</v>
      </c>
    </row>
    <row r="8374" spans="24:25" x14ac:dyDescent="0.25">
      <c r="X8374" s="3" t="s">
        <v>8385</v>
      </c>
      <c r="Y8374" s="4">
        <v>32446</v>
      </c>
    </row>
    <row r="8375" spans="24:25" x14ac:dyDescent="0.25">
      <c r="X8375" s="3" t="s">
        <v>8386</v>
      </c>
      <c r="Y8375" s="4">
        <v>32446</v>
      </c>
    </row>
    <row r="8376" spans="24:25" x14ac:dyDescent="0.25">
      <c r="X8376" s="3" t="s">
        <v>8387</v>
      </c>
      <c r="Y8376" s="4">
        <v>32446</v>
      </c>
    </row>
    <row r="8377" spans="24:25" x14ac:dyDescent="0.25">
      <c r="X8377" s="3" t="s">
        <v>8388</v>
      </c>
      <c r="Y8377" s="4">
        <v>32449</v>
      </c>
    </row>
    <row r="8378" spans="24:25" x14ac:dyDescent="0.25">
      <c r="X8378" s="3" t="s">
        <v>8389</v>
      </c>
      <c r="Y8378" s="4">
        <v>32451</v>
      </c>
    </row>
    <row r="8379" spans="24:25" x14ac:dyDescent="0.25">
      <c r="X8379" s="3" t="s">
        <v>8390</v>
      </c>
      <c r="Y8379" s="4">
        <v>32454</v>
      </c>
    </row>
    <row r="8380" spans="24:25" x14ac:dyDescent="0.25">
      <c r="X8380" s="3" t="s">
        <v>8391</v>
      </c>
      <c r="Y8380" s="4">
        <v>32454</v>
      </c>
    </row>
    <row r="8381" spans="24:25" x14ac:dyDescent="0.25">
      <c r="X8381" s="3" t="s">
        <v>8392</v>
      </c>
      <c r="Y8381" s="4">
        <v>32458</v>
      </c>
    </row>
    <row r="8382" spans="24:25" x14ac:dyDescent="0.25">
      <c r="X8382" s="3" t="s">
        <v>8393</v>
      </c>
      <c r="Y8382" s="4">
        <v>32458</v>
      </c>
    </row>
    <row r="8383" spans="24:25" x14ac:dyDescent="0.25">
      <c r="X8383" s="3" t="s">
        <v>8394</v>
      </c>
      <c r="Y8383" s="4">
        <v>32456</v>
      </c>
    </row>
    <row r="8384" spans="24:25" x14ac:dyDescent="0.25">
      <c r="X8384" s="3" t="s">
        <v>8395</v>
      </c>
      <c r="Y8384" s="4">
        <v>32460</v>
      </c>
    </row>
    <row r="8385" spans="24:25" x14ac:dyDescent="0.25">
      <c r="X8385" s="3" t="s">
        <v>8396</v>
      </c>
      <c r="Y8385" s="4">
        <v>32458</v>
      </c>
    </row>
    <row r="8386" spans="24:25" x14ac:dyDescent="0.25">
      <c r="X8386" s="3" t="s">
        <v>8397</v>
      </c>
      <c r="Y8386" s="4">
        <v>32457</v>
      </c>
    </row>
    <row r="8387" spans="24:25" x14ac:dyDescent="0.25">
      <c r="X8387" s="3" t="s">
        <v>8398</v>
      </c>
      <c r="Y8387" s="4">
        <v>32457</v>
      </c>
    </row>
    <row r="8388" spans="24:25" x14ac:dyDescent="0.25">
      <c r="X8388" s="3" t="s">
        <v>8399</v>
      </c>
      <c r="Y8388" s="4">
        <v>32469</v>
      </c>
    </row>
    <row r="8389" spans="24:25" x14ac:dyDescent="0.25">
      <c r="X8389" s="3" t="s">
        <v>8400</v>
      </c>
      <c r="Y8389" s="4">
        <v>32469</v>
      </c>
    </row>
    <row r="8390" spans="24:25" x14ac:dyDescent="0.25">
      <c r="X8390" s="3" t="s">
        <v>8401</v>
      </c>
      <c r="Y8390" s="4">
        <v>32468</v>
      </c>
    </row>
    <row r="8391" spans="24:25" x14ac:dyDescent="0.25">
      <c r="X8391" s="3" t="s">
        <v>8402</v>
      </c>
      <c r="Y8391" s="4">
        <v>32482</v>
      </c>
    </row>
    <row r="8392" spans="24:25" x14ac:dyDescent="0.25">
      <c r="X8392" s="3" t="s">
        <v>8403</v>
      </c>
      <c r="Y8392" s="4">
        <v>32495</v>
      </c>
    </row>
    <row r="8393" spans="24:25" x14ac:dyDescent="0.25">
      <c r="X8393" s="3" t="s">
        <v>8404</v>
      </c>
      <c r="Y8393" s="4">
        <v>32493</v>
      </c>
    </row>
    <row r="8394" spans="24:25" x14ac:dyDescent="0.25">
      <c r="X8394" s="3" t="s">
        <v>8405</v>
      </c>
      <c r="Y8394" s="4">
        <v>32493</v>
      </c>
    </row>
    <row r="8395" spans="24:25" x14ac:dyDescent="0.25">
      <c r="X8395" s="3" t="s">
        <v>8406</v>
      </c>
      <c r="Y8395" s="4">
        <v>32492</v>
      </c>
    </row>
    <row r="8396" spans="24:25" x14ac:dyDescent="0.25">
      <c r="X8396" s="3" t="s">
        <v>8407</v>
      </c>
      <c r="Y8396" s="4">
        <v>32492</v>
      </c>
    </row>
    <row r="8397" spans="24:25" x14ac:dyDescent="0.25">
      <c r="X8397" s="3" t="s">
        <v>8408</v>
      </c>
      <c r="Y8397" s="4">
        <v>32492</v>
      </c>
    </row>
    <row r="8398" spans="24:25" x14ac:dyDescent="0.25">
      <c r="X8398" s="3" t="s">
        <v>8409</v>
      </c>
      <c r="Y8398" s="4">
        <v>32492</v>
      </c>
    </row>
    <row r="8399" spans="24:25" x14ac:dyDescent="0.25">
      <c r="X8399" s="3" t="s">
        <v>8410</v>
      </c>
      <c r="Y8399" s="4">
        <v>32490</v>
      </c>
    </row>
    <row r="8400" spans="24:25" x14ac:dyDescent="0.25">
      <c r="X8400" s="3" t="s">
        <v>8411</v>
      </c>
      <c r="Y8400" s="4">
        <v>32489</v>
      </c>
    </row>
    <row r="8401" spans="24:25" x14ac:dyDescent="0.25">
      <c r="X8401" s="3" t="s">
        <v>8412</v>
      </c>
      <c r="Y8401" s="4">
        <v>32489</v>
      </c>
    </row>
    <row r="8402" spans="24:25" x14ac:dyDescent="0.25">
      <c r="X8402" s="3" t="s">
        <v>8413</v>
      </c>
      <c r="Y8402" s="4">
        <v>32505</v>
      </c>
    </row>
    <row r="8403" spans="24:25" x14ac:dyDescent="0.25">
      <c r="X8403" s="3" t="s">
        <v>8414</v>
      </c>
      <c r="Y8403" s="4">
        <v>32505</v>
      </c>
    </row>
    <row r="8404" spans="24:25" x14ac:dyDescent="0.25">
      <c r="X8404" s="3" t="s">
        <v>8415</v>
      </c>
      <c r="Y8404" s="4">
        <v>32519</v>
      </c>
    </row>
    <row r="8405" spans="24:25" x14ac:dyDescent="0.25">
      <c r="X8405" s="3" t="s">
        <v>8416</v>
      </c>
      <c r="Y8405" s="4">
        <v>32534</v>
      </c>
    </row>
    <row r="8406" spans="24:25" x14ac:dyDescent="0.25">
      <c r="X8406" s="3" t="s">
        <v>8417</v>
      </c>
      <c r="Y8406" s="4">
        <v>32545</v>
      </c>
    </row>
    <row r="8407" spans="24:25" x14ac:dyDescent="0.25">
      <c r="X8407" s="3" t="s">
        <v>8418</v>
      </c>
      <c r="Y8407" s="4">
        <v>32560</v>
      </c>
    </row>
    <row r="8408" spans="24:25" x14ac:dyDescent="0.25">
      <c r="X8408" s="3" t="s">
        <v>8419</v>
      </c>
      <c r="Y8408" s="4">
        <v>32560</v>
      </c>
    </row>
    <row r="8409" spans="24:25" x14ac:dyDescent="0.25">
      <c r="X8409" s="3" t="s">
        <v>8420</v>
      </c>
      <c r="Y8409" s="4">
        <v>32558</v>
      </c>
    </row>
    <row r="8410" spans="24:25" x14ac:dyDescent="0.25">
      <c r="X8410" s="3" t="s">
        <v>8421</v>
      </c>
      <c r="Y8410" s="4">
        <v>32558</v>
      </c>
    </row>
    <row r="8411" spans="24:25" x14ac:dyDescent="0.25">
      <c r="X8411" s="3" t="s">
        <v>8422</v>
      </c>
      <c r="Y8411" s="4">
        <v>32571</v>
      </c>
    </row>
    <row r="8412" spans="24:25" x14ac:dyDescent="0.25">
      <c r="X8412" s="3" t="s">
        <v>8423</v>
      </c>
      <c r="Y8412" s="4">
        <v>32585</v>
      </c>
    </row>
    <row r="8413" spans="24:25" x14ac:dyDescent="0.25">
      <c r="X8413" s="3" t="s">
        <v>8424</v>
      </c>
      <c r="Y8413" s="4">
        <v>32595</v>
      </c>
    </row>
    <row r="8414" spans="24:25" x14ac:dyDescent="0.25">
      <c r="X8414" s="3" t="s">
        <v>8425</v>
      </c>
      <c r="Y8414" s="4">
        <v>32609</v>
      </c>
    </row>
    <row r="8415" spans="24:25" x14ac:dyDescent="0.25">
      <c r="X8415" s="3" t="s">
        <v>8426</v>
      </c>
      <c r="Y8415" s="4">
        <v>32609</v>
      </c>
    </row>
    <row r="8416" spans="24:25" x14ac:dyDescent="0.25">
      <c r="X8416" s="3" t="s">
        <v>8427</v>
      </c>
      <c r="Y8416" s="4">
        <v>32624</v>
      </c>
    </row>
    <row r="8417" spans="24:25" x14ac:dyDescent="0.25">
      <c r="X8417" s="3" t="s">
        <v>8428</v>
      </c>
      <c r="Y8417" s="4">
        <v>32624</v>
      </c>
    </row>
    <row r="8418" spans="24:25" x14ac:dyDescent="0.25">
      <c r="X8418" s="3" t="s">
        <v>8429</v>
      </c>
      <c r="Y8418" s="4">
        <v>32638</v>
      </c>
    </row>
    <row r="8419" spans="24:25" x14ac:dyDescent="0.25">
      <c r="X8419" s="3" t="s">
        <v>8430</v>
      </c>
      <c r="Y8419" s="4">
        <v>32649</v>
      </c>
    </row>
    <row r="8420" spans="24:25" x14ac:dyDescent="0.25">
      <c r="X8420" s="3" t="s">
        <v>8431</v>
      </c>
      <c r="Y8420" s="4">
        <v>32659</v>
      </c>
    </row>
    <row r="8421" spans="24:25" x14ac:dyDescent="0.25">
      <c r="X8421" s="3" t="s">
        <v>8432</v>
      </c>
      <c r="Y8421" s="4">
        <v>32659</v>
      </c>
    </row>
    <row r="8422" spans="24:25" x14ac:dyDescent="0.25">
      <c r="X8422" s="3" t="s">
        <v>8433</v>
      </c>
      <c r="Y8422" s="4">
        <v>32659</v>
      </c>
    </row>
    <row r="8423" spans="24:25" x14ac:dyDescent="0.25">
      <c r="X8423" s="3" t="s">
        <v>8434</v>
      </c>
      <c r="Y8423" s="4">
        <v>32670</v>
      </c>
    </row>
    <row r="8424" spans="24:25" x14ac:dyDescent="0.25">
      <c r="X8424" s="3" t="s">
        <v>8435</v>
      </c>
      <c r="Y8424" s="4">
        <v>32670</v>
      </c>
    </row>
    <row r="8425" spans="24:25" x14ac:dyDescent="0.25">
      <c r="X8425" s="3" t="s">
        <v>8436</v>
      </c>
      <c r="Y8425" s="4">
        <v>32678</v>
      </c>
    </row>
    <row r="8426" spans="24:25" x14ac:dyDescent="0.25">
      <c r="X8426" s="3" t="s">
        <v>8437</v>
      </c>
      <c r="Y8426" s="4">
        <v>32693</v>
      </c>
    </row>
    <row r="8427" spans="24:25" x14ac:dyDescent="0.25">
      <c r="X8427" s="3" t="s">
        <v>8438</v>
      </c>
      <c r="Y8427" s="4">
        <v>32705</v>
      </c>
    </row>
    <row r="8428" spans="24:25" x14ac:dyDescent="0.25">
      <c r="X8428" s="3" t="s">
        <v>8439</v>
      </c>
      <c r="Y8428" s="4">
        <v>32715</v>
      </c>
    </row>
    <row r="8429" spans="24:25" x14ac:dyDescent="0.25">
      <c r="X8429" s="3" t="s">
        <v>8440</v>
      </c>
      <c r="Y8429" s="4">
        <v>32715</v>
      </c>
    </row>
    <row r="8430" spans="24:25" x14ac:dyDescent="0.25">
      <c r="X8430" s="3" t="s">
        <v>8441</v>
      </c>
      <c r="Y8430" s="4">
        <v>32720</v>
      </c>
    </row>
    <row r="8431" spans="24:25" x14ac:dyDescent="0.25">
      <c r="X8431" s="3" t="s">
        <v>8442</v>
      </c>
      <c r="Y8431" s="4">
        <v>32720</v>
      </c>
    </row>
    <row r="8432" spans="24:25" x14ac:dyDescent="0.25">
      <c r="X8432" s="3" t="s">
        <v>8443</v>
      </c>
      <c r="Y8432" s="4">
        <v>32735</v>
      </c>
    </row>
    <row r="8433" spans="24:25" x14ac:dyDescent="0.25">
      <c r="X8433" s="3" t="s">
        <v>8444</v>
      </c>
      <c r="Y8433" s="4">
        <v>32745</v>
      </c>
    </row>
    <row r="8434" spans="24:25" x14ac:dyDescent="0.25">
      <c r="X8434" s="3" t="s">
        <v>8445</v>
      </c>
      <c r="Y8434" s="4">
        <v>32759</v>
      </c>
    </row>
    <row r="8435" spans="24:25" x14ac:dyDescent="0.25">
      <c r="X8435" s="3" t="s">
        <v>8446</v>
      </c>
      <c r="Y8435" s="4">
        <v>32771</v>
      </c>
    </row>
    <row r="8436" spans="24:25" x14ac:dyDescent="0.25">
      <c r="X8436" s="3" t="s">
        <v>8447</v>
      </c>
      <c r="Y8436" s="4">
        <v>32771</v>
      </c>
    </row>
    <row r="8437" spans="24:25" x14ac:dyDescent="0.25">
      <c r="X8437" s="3" t="s">
        <v>8448</v>
      </c>
      <c r="Y8437" s="4">
        <v>32786</v>
      </c>
    </row>
    <row r="8438" spans="24:25" x14ac:dyDescent="0.25">
      <c r="X8438" s="3" t="s">
        <v>8449</v>
      </c>
      <c r="Y8438" s="4">
        <v>32786</v>
      </c>
    </row>
    <row r="8439" spans="24:25" x14ac:dyDescent="0.25">
      <c r="X8439" s="3" t="s">
        <v>8450</v>
      </c>
      <c r="Y8439" s="4">
        <v>32798</v>
      </c>
    </row>
    <row r="8440" spans="24:25" x14ac:dyDescent="0.25">
      <c r="X8440" s="3" t="s">
        <v>8451</v>
      </c>
      <c r="Y8440" s="4">
        <v>32811</v>
      </c>
    </row>
    <row r="8441" spans="24:25" x14ac:dyDescent="0.25">
      <c r="X8441" s="3" t="s">
        <v>8452</v>
      </c>
      <c r="Y8441" s="4">
        <v>32822</v>
      </c>
    </row>
    <row r="8442" spans="24:25" x14ac:dyDescent="0.25">
      <c r="X8442" s="3" t="s">
        <v>8453</v>
      </c>
      <c r="Y8442" s="4">
        <v>32837</v>
      </c>
    </row>
    <row r="8443" spans="24:25" x14ac:dyDescent="0.25">
      <c r="X8443" s="3" t="s">
        <v>8454</v>
      </c>
      <c r="Y8443" s="4">
        <v>32837</v>
      </c>
    </row>
    <row r="8444" spans="24:25" x14ac:dyDescent="0.25">
      <c r="X8444" s="3" t="s">
        <v>8455</v>
      </c>
      <c r="Y8444" s="4">
        <v>32844</v>
      </c>
    </row>
    <row r="8445" spans="24:25" x14ac:dyDescent="0.25">
      <c r="X8445" s="3" t="s">
        <v>8456</v>
      </c>
      <c r="Y8445" s="4">
        <v>32844</v>
      </c>
    </row>
    <row r="8446" spans="24:25" x14ac:dyDescent="0.25">
      <c r="X8446" s="3" t="s">
        <v>8457</v>
      </c>
      <c r="Y8446" s="4">
        <v>32859</v>
      </c>
    </row>
    <row r="8447" spans="24:25" x14ac:dyDescent="0.25">
      <c r="X8447" s="3" t="s">
        <v>8458</v>
      </c>
      <c r="Y8447" s="4">
        <v>32884</v>
      </c>
    </row>
    <row r="8448" spans="24:25" x14ac:dyDescent="0.25">
      <c r="X8448" s="3" t="s">
        <v>8459</v>
      </c>
      <c r="Y8448" s="4">
        <v>32911</v>
      </c>
    </row>
    <row r="8449" spans="24:25" x14ac:dyDescent="0.25">
      <c r="X8449" s="3" t="s">
        <v>8460</v>
      </c>
      <c r="Y8449" s="4">
        <v>32931</v>
      </c>
    </row>
    <row r="8450" spans="24:25" x14ac:dyDescent="0.25">
      <c r="X8450" s="3" t="s">
        <v>8461</v>
      </c>
      <c r="Y8450" s="4">
        <v>32931</v>
      </c>
    </row>
    <row r="8451" spans="24:25" x14ac:dyDescent="0.25">
      <c r="X8451" s="3" t="s">
        <v>8462</v>
      </c>
      <c r="Y8451" s="4">
        <v>32954</v>
      </c>
    </row>
    <row r="8452" spans="24:25" x14ac:dyDescent="0.25">
      <c r="X8452" s="3" t="s">
        <v>8463</v>
      </c>
      <c r="Y8452" s="4">
        <v>32954</v>
      </c>
    </row>
    <row r="8453" spans="24:25" x14ac:dyDescent="0.25">
      <c r="X8453" s="3" t="s">
        <v>8464</v>
      </c>
      <c r="Y8453" s="4">
        <v>32980</v>
      </c>
    </row>
    <row r="8454" spans="24:25" x14ac:dyDescent="0.25">
      <c r="X8454" s="3" t="s">
        <v>8465</v>
      </c>
      <c r="Y8454" s="4">
        <v>33003</v>
      </c>
    </row>
    <row r="8455" spans="24:25" x14ac:dyDescent="0.25">
      <c r="X8455" s="3" t="s">
        <v>8466</v>
      </c>
      <c r="Y8455" s="4">
        <v>33040</v>
      </c>
    </row>
    <row r="8456" spans="24:25" x14ac:dyDescent="0.25">
      <c r="X8456" s="3" t="s">
        <v>8467</v>
      </c>
      <c r="Y8456" s="4">
        <v>33075</v>
      </c>
    </row>
    <row r="8457" spans="24:25" x14ac:dyDescent="0.25">
      <c r="X8457" s="3" t="s">
        <v>8468</v>
      </c>
      <c r="Y8457" s="4">
        <v>33075</v>
      </c>
    </row>
    <row r="8458" spans="24:25" x14ac:dyDescent="0.25">
      <c r="X8458" s="3" t="s">
        <v>8469</v>
      </c>
      <c r="Y8458" s="4">
        <v>33090</v>
      </c>
    </row>
    <row r="8459" spans="24:25" x14ac:dyDescent="0.25">
      <c r="X8459" s="3" t="s">
        <v>8470</v>
      </c>
      <c r="Y8459" s="4">
        <v>33090</v>
      </c>
    </row>
    <row r="8460" spans="24:25" x14ac:dyDescent="0.25">
      <c r="X8460" s="3" t="s">
        <v>8471</v>
      </c>
      <c r="Y8460" s="4">
        <v>33127</v>
      </c>
    </row>
    <row r="8461" spans="24:25" x14ac:dyDescent="0.25">
      <c r="X8461" s="3" t="s">
        <v>8472</v>
      </c>
      <c r="Y8461" s="4">
        <v>33160</v>
      </c>
    </row>
    <row r="8462" spans="24:25" x14ac:dyDescent="0.25">
      <c r="X8462" s="3" t="s">
        <v>8473</v>
      </c>
      <c r="Y8462" s="4">
        <v>33169</v>
      </c>
    </row>
    <row r="8463" spans="24:25" x14ac:dyDescent="0.25">
      <c r="X8463" s="3" t="s">
        <v>8474</v>
      </c>
      <c r="Y8463" s="4">
        <v>33208</v>
      </c>
    </row>
    <row r="8464" spans="24:25" x14ac:dyDescent="0.25">
      <c r="X8464" s="3" t="s">
        <v>8475</v>
      </c>
      <c r="Y8464" s="4">
        <v>33208</v>
      </c>
    </row>
    <row r="8465" spans="24:25" x14ac:dyDescent="0.25">
      <c r="X8465" s="3" t="s">
        <v>8476</v>
      </c>
      <c r="Y8465" s="4">
        <v>33246</v>
      </c>
    </row>
    <row r="8466" spans="24:25" x14ac:dyDescent="0.25">
      <c r="X8466" s="3" t="s">
        <v>8477</v>
      </c>
      <c r="Y8466" s="4">
        <v>33246</v>
      </c>
    </row>
    <row r="8467" spans="24:25" x14ac:dyDescent="0.25">
      <c r="X8467" s="3" t="s">
        <v>8478</v>
      </c>
      <c r="Y8467" s="4">
        <v>33255</v>
      </c>
    </row>
    <row r="8468" spans="24:25" x14ac:dyDescent="0.25">
      <c r="X8468" s="3" t="s">
        <v>8479</v>
      </c>
      <c r="Y8468" s="4">
        <v>33266</v>
      </c>
    </row>
    <row r="8469" spans="24:25" x14ac:dyDescent="0.25">
      <c r="X8469" s="3" t="s">
        <v>8480</v>
      </c>
      <c r="Y8469" s="4">
        <v>33291</v>
      </c>
    </row>
    <row r="8470" spans="24:25" x14ac:dyDescent="0.25">
      <c r="X8470" s="3" t="s">
        <v>8481</v>
      </c>
      <c r="Y8470" s="4">
        <v>33330</v>
      </c>
    </row>
    <row r="8471" spans="24:25" x14ac:dyDescent="0.25">
      <c r="X8471" s="3" t="s">
        <v>8482</v>
      </c>
      <c r="Y8471" s="4">
        <v>33330</v>
      </c>
    </row>
    <row r="8472" spans="24:25" x14ac:dyDescent="0.25">
      <c r="X8472" s="3" t="s">
        <v>8483</v>
      </c>
      <c r="Y8472" s="4">
        <v>33330</v>
      </c>
    </row>
    <row r="8473" spans="24:25" x14ac:dyDescent="0.25">
      <c r="X8473" s="3" t="s">
        <v>8484</v>
      </c>
      <c r="Y8473" s="4">
        <v>33320</v>
      </c>
    </row>
    <row r="8474" spans="24:25" x14ac:dyDescent="0.25">
      <c r="X8474" s="3" t="s">
        <v>8485</v>
      </c>
      <c r="Y8474" s="4">
        <v>33354</v>
      </c>
    </row>
    <row r="8475" spans="24:25" x14ac:dyDescent="0.25">
      <c r="X8475" s="3" t="s">
        <v>8486</v>
      </c>
      <c r="Y8475" s="4">
        <v>33393</v>
      </c>
    </row>
    <row r="8476" spans="24:25" x14ac:dyDescent="0.25">
      <c r="X8476" s="3" t="s">
        <v>8487</v>
      </c>
      <c r="Y8476" s="4">
        <v>33420</v>
      </c>
    </row>
    <row r="8477" spans="24:25" x14ac:dyDescent="0.25">
      <c r="X8477" s="3" t="s">
        <v>8488</v>
      </c>
      <c r="Y8477" s="4">
        <v>33460</v>
      </c>
    </row>
    <row r="8478" spans="24:25" x14ac:dyDescent="0.25">
      <c r="X8478" s="3" t="s">
        <v>8489</v>
      </c>
      <c r="Y8478" s="4">
        <v>33460</v>
      </c>
    </row>
    <row r="8479" spans="24:25" x14ac:dyDescent="0.25">
      <c r="X8479" s="3" t="s">
        <v>8490</v>
      </c>
      <c r="Y8479" s="4">
        <v>33450</v>
      </c>
    </row>
    <row r="8480" spans="24:25" x14ac:dyDescent="0.25">
      <c r="X8480" s="3" t="s">
        <v>8491</v>
      </c>
      <c r="Y8480" s="4">
        <v>33450</v>
      </c>
    </row>
    <row r="8481" spans="24:25" x14ac:dyDescent="0.25">
      <c r="X8481" s="3" t="s">
        <v>8492</v>
      </c>
      <c r="Y8481" s="4">
        <v>33485</v>
      </c>
    </row>
    <row r="8482" spans="24:25" x14ac:dyDescent="0.25">
      <c r="X8482" s="3" t="s">
        <v>8493</v>
      </c>
      <c r="Y8482" s="4">
        <v>33515</v>
      </c>
    </row>
    <row r="8483" spans="24:25" x14ac:dyDescent="0.25">
      <c r="X8483" s="3" t="s">
        <v>8494</v>
      </c>
      <c r="Y8483" s="4">
        <v>33530</v>
      </c>
    </row>
    <row r="8484" spans="24:25" x14ac:dyDescent="0.25">
      <c r="X8484" s="3" t="s">
        <v>8495</v>
      </c>
      <c r="Y8484" s="4">
        <v>33570</v>
      </c>
    </row>
    <row r="8485" spans="24:25" x14ac:dyDescent="0.25">
      <c r="X8485" s="3" t="s">
        <v>8496</v>
      </c>
      <c r="Y8485" s="4">
        <v>33570</v>
      </c>
    </row>
    <row r="8486" spans="24:25" x14ac:dyDescent="0.25">
      <c r="X8486" s="3" t="s">
        <v>8497</v>
      </c>
      <c r="Y8486" s="4">
        <v>33605</v>
      </c>
    </row>
    <row r="8487" spans="24:25" x14ac:dyDescent="0.25">
      <c r="X8487" s="3" t="s">
        <v>8498</v>
      </c>
      <c r="Y8487" s="4">
        <v>33605</v>
      </c>
    </row>
    <row r="8488" spans="24:25" x14ac:dyDescent="0.25">
      <c r="X8488" s="3" t="s">
        <v>8499</v>
      </c>
      <c r="Y8488" s="4">
        <v>33645</v>
      </c>
    </row>
    <row r="8489" spans="24:25" x14ac:dyDescent="0.25">
      <c r="X8489" s="3" t="s">
        <v>8500</v>
      </c>
      <c r="Y8489" s="4">
        <v>33699</v>
      </c>
    </row>
    <row r="8490" spans="24:25" x14ac:dyDescent="0.25">
      <c r="X8490" s="3" t="s">
        <v>8501</v>
      </c>
      <c r="Y8490" s="4">
        <v>33757</v>
      </c>
    </row>
    <row r="8491" spans="24:25" x14ac:dyDescent="0.25">
      <c r="X8491" s="3" t="s">
        <v>8502</v>
      </c>
      <c r="Y8491" s="4">
        <v>33805</v>
      </c>
    </row>
    <row r="8492" spans="24:25" x14ac:dyDescent="0.25">
      <c r="X8492" s="3" t="s">
        <v>8503</v>
      </c>
      <c r="Y8492" s="4">
        <v>33805</v>
      </c>
    </row>
    <row r="8493" spans="24:25" x14ac:dyDescent="0.25">
      <c r="X8493" s="3" t="s">
        <v>8504</v>
      </c>
      <c r="Y8493" s="4">
        <v>33805</v>
      </c>
    </row>
    <row r="8494" spans="24:25" x14ac:dyDescent="0.25">
      <c r="X8494" s="3" t="s">
        <v>8505</v>
      </c>
      <c r="Y8494" s="4">
        <v>33805</v>
      </c>
    </row>
    <row r="8495" spans="24:25" x14ac:dyDescent="0.25">
      <c r="X8495" s="3" t="s">
        <v>8506</v>
      </c>
      <c r="Y8495" s="4">
        <v>33834</v>
      </c>
    </row>
    <row r="8496" spans="24:25" x14ac:dyDescent="0.25">
      <c r="X8496" s="3" t="s">
        <v>8507</v>
      </c>
      <c r="Y8496" s="4">
        <v>33889</v>
      </c>
    </row>
    <row r="8497" spans="24:25" x14ac:dyDescent="0.25">
      <c r="X8497" s="3" t="s">
        <v>8508</v>
      </c>
      <c r="Y8497" s="4">
        <v>33942</v>
      </c>
    </row>
    <row r="8498" spans="24:25" x14ac:dyDescent="0.25">
      <c r="X8498" s="3" t="s">
        <v>8509</v>
      </c>
      <c r="Y8498" s="4">
        <v>34002</v>
      </c>
    </row>
    <row r="8499" spans="24:25" x14ac:dyDescent="0.25">
      <c r="X8499" s="3" t="s">
        <v>8510</v>
      </c>
      <c r="Y8499" s="4">
        <v>34002</v>
      </c>
    </row>
    <row r="8500" spans="24:25" x14ac:dyDescent="0.25">
      <c r="X8500" s="3" t="s">
        <v>8511</v>
      </c>
      <c r="Y8500" s="4">
        <v>34049</v>
      </c>
    </row>
    <row r="8501" spans="24:25" x14ac:dyDescent="0.25">
      <c r="X8501" s="3" t="s">
        <v>8512</v>
      </c>
      <c r="Y8501" s="4">
        <v>34049</v>
      </c>
    </row>
    <row r="8502" spans="24:25" x14ac:dyDescent="0.25">
      <c r="X8502" s="3" t="s">
        <v>8513</v>
      </c>
      <c r="Y8502" s="4">
        <v>34084</v>
      </c>
    </row>
    <row r="8503" spans="24:25" x14ac:dyDescent="0.25">
      <c r="X8503" s="3" t="s">
        <v>8514</v>
      </c>
      <c r="Y8503" s="4">
        <v>34117</v>
      </c>
    </row>
    <row r="8504" spans="24:25" x14ac:dyDescent="0.25">
      <c r="X8504" s="3" t="s">
        <v>8515</v>
      </c>
      <c r="Y8504" s="4">
        <v>34115</v>
      </c>
    </row>
    <row r="8505" spans="24:25" x14ac:dyDescent="0.25">
      <c r="X8505" s="3" t="s">
        <v>8516</v>
      </c>
      <c r="Y8505" s="4">
        <v>34149</v>
      </c>
    </row>
    <row r="8506" spans="24:25" x14ac:dyDescent="0.25">
      <c r="X8506" s="3" t="s">
        <v>8517</v>
      </c>
      <c r="Y8506" s="4">
        <v>34149</v>
      </c>
    </row>
    <row r="8507" spans="24:25" x14ac:dyDescent="0.25">
      <c r="X8507" s="3" t="s">
        <v>8518</v>
      </c>
      <c r="Y8507" s="4">
        <v>34179</v>
      </c>
    </row>
    <row r="8508" spans="24:25" x14ac:dyDescent="0.25">
      <c r="X8508" s="3" t="s">
        <v>8519</v>
      </c>
      <c r="Y8508" s="4">
        <v>34179</v>
      </c>
    </row>
    <row r="8509" spans="24:25" x14ac:dyDescent="0.25">
      <c r="X8509" s="3" t="s">
        <v>8520</v>
      </c>
      <c r="Y8509" s="4">
        <v>34209</v>
      </c>
    </row>
    <row r="8510" spans="24:25" x14ac:dyDescent="0.25">
      <c r="X8510" s="3" t="s">
        <v>8521</v>
      </c>
      <c r="Y8510" s="4">
        <v>34244</v>
      </c>
    </row>
    <row r="8511" spans="24:25" x14ac:dyDescent="0.25">
      <c r="X8511" s="3" t="s">
        <v>8522</v>
      </c>
      <c r="Y8511" s="4">
        <v>34273</v>
      </c>
    </row>
    <row r="8512" spans="24:25" x14ac:dyDescent="0.25">
      <c r="X8512" s="3" t="s">
        <v>8523</v>
      </c>
      <c r="Y8512" s="4">
        <v>34299</v>
      </c>
    </row>
    <row r="8513" spans="24:25" x14ac:dyDescent="0.25">
      <c r="X8513" s="3" t="s">
        <v>8524</v>
      </c>
      <c r="Y8513" s="4">
        <v>34299</v>
      </c>
    </row>
    <row r="8514" spans="24:25" x14ac:dyDescent="0.25">
      <c r="X8514" s="3" t="s">
        <v>8525</v>
      </c>
      <c r="Y8514" s="4">
        <v>34321</v>
      </c>
    </row>
    <row r="8515" spans="24:25" x14ac:dyDescent="0.25">
      <c r="X8515" s="3" t="s">
        <v>8526</v>
      </c>
      <c r="Y8515" s="4">
        <v>34321</v>
      </c>
    </row>
    <row r="8516" spans="24:25" x14ac:dyDescent="0.25">
      <c r="X8516" s="3" t="s">
        <v>8527</v>
      </c>
      <c r="Y8516" s="4">
        <v>34341</v>
      </c>
    </row>
    <row r="8517" spans="24:25" x14ac:dyDescent="0.25">
      <c r="X8517" s="3" t="s">
        <v>8528</v>
      </c>
      <c r="Y8517" s="4">
        <v>34363</v>
      </c>
    </row>
    <row r="8518" spans="24:25" x14ac:dyDescent="0.25">
      <c r="X8518" s="3" t="s">
        <v>8529</v>
      </c>
      <c r="Y8518" s="4">
        <v>34422</v>
      </c>
    </row>
    <row r="8519" spans="24:25" x14ac:dyDescent="0.25">
      <c r="X8519" s="3" t="s">
        <v>8530</v>
      </c>
      <c r="Y8519" s="4">
        <v>34489</v>
      </c>
    </row>
    <row r="8520" spans="24:25" x14ac:dyDescent="0.25">
      <c r="X8520" s="3" t="s">
        <v>8531</v>
      </c>
      <c r="Y8520" s="4">
        <v>34489</v>
      </c>
    </row>
    <row r="8521" spans="24:25" x14ac:dyDescent="0.25">
      <c r="X8521" s="3" t="s">
        <v>8532</v>
      </c>
      <c r="Y8521" s="4">
        <v>34789</v>
      </c>
    </row>
    <row r="8522" spans="24:25" x14ac:dyDescent="0.25">
      <c r="X8522" s="3" t="s">
        <v>8533</v>
      </c>
      <c r="Y8522" s="4">
        <v>34789</v>
      </c>
    </row>
    <row r="8523" spans="24:25" x14ac:dyDescent="0.25">
      <c r="X8523" s="3" t="s">
        <v>8534</v>
      </c>
      <c r="Y8523" s="4">
        <v>34879</v>
      </c>
    </row>
    <row r="8524" spans="24:25" x14ac:dyDescent="0.25">
      <c r="X8524" s="3" t="s">
        <v>8535</v>
      </c>
      <c r="Y8524" s="4">
        <v>34954</v>
      </c>
    </row>
    <row r="8525" spans="24:25" x14ac:dyDescent="0.25">
      <c r="X8525" s="3" t="s">
        <v>8536</v>
      </c>
      <c r="Y8525" s="4">
        <v>34965</v>
      </c>
    </row>
    <row r="8526" spans="24:25" x14ac:dyDescent="0.25">
      <c r="X8526" s="3" t="s">
        <v>8537</v>
      </c>
      <c r="Y8526" s="4">
        <v>34950</v>
      </c>
    </row>
    <row r="8527" spans="24:25" x14ac:dyDescent="0.25">
      <c r="X8527" s="3" t="s">
        <v>8538</v>
      </c>
      <c r="Y8527" s="4">
        <v>34950</v>
      </c>
    </row>
    <row r="8528" spans="24:25" x14ac:dyDescent="0.25">
      <c r="X8528" s="3" t="s">
        <v>8539</v>
      </c>
      <c r="Y8528" s="4">
        <v>34999</v>
      </c>
    </row>
    <row r="8529" spans="24:25" x14ac:dyDescent="0.25">
      <c r="X8529" s="3" t="s">
        <v>8540</v>
      </c>
      <c r="Y8529" s="4">
        <v>34999</v>
      </c>
    </row>
    <row r="8530" spans="24:25" x14ac:dyDescent="0.25">
      <c r="X8530" s="3" t="s">
        <v>8541</v>
      </c>
      <c r="Y8530" s="4">
        <v>35057</v>
      </c>
    </row>
    <row r="8531" spans="24:25" x14ac:dyDescent="0.25">
      <c r="X8531" s="3" t="s">
        <v>8542</v>
      </c>
      <c r="Y8531" s="4">
        <v>35099</v>
      </c>
    </row>
    <row r="8532" spans="24:25" x14ac:dyDescent="0.25">
      <c r="X8532" s="3" t="s">
        <v>8543</v>
      </c>
      <c r="Y8532" s="4">
        <v>35149</v>
      </c>
    </row>
    <row r="8533" spans="24:25" x14ac:dyDescent="0.25">
      <c r="X8533" s="3" t="s">
        <v>8544</v>
      </c>
      <c r="Y8533" s="4">
        <v>35149</v>
      </c>
    </row>
    <row r="8534" spans="24:25" x14ac:dyDescent="0.25">
      <c r="X8534" s="3" t="s">
        <v>8545</v>
      </c>
      <c r="Y8534" s="4">
        <v>35149</v>
      </c>
    </row>
    <row r="8535" spans="24:25" x14ac:dyDescent="0.25">
      <c r="X8535" s="3" t="s">
        <v>8546</v>
      </c>
      <c r="Y8535" s="4">
        <v>35190</v>
      </c>
    </row>
    <row r="8536" spans="24:25" x14ac:dyDescent="0.25">
      <c r="X8536" s="3" t="s">
        <v>8547</v>
      </c>
      <c r="Y8536" s="4">
        <v>35190</v>
      </c>
    </row>
    <row r="8537" spans="24:25" x14ac:dyDescent="0.25">
      <c r="X8537" s="3" t="s">
        <v>8548</v>
      </c>
      <c r="Y8537" s="4">
        <v>35249</v>
      </c>
    </row>
    <row r="8538" spans="24:25" x14ac:dyDescent="0.25">
      <c r="X8538" s="3" t="s">
        <v>8549</v>
      </c>
      <c r="Y8538" s="4">
        <v>35245</v>
      </c>
    </row>
    <row r="8539" spans="24:25" x14ac:dyDescent="0.25">
      <c r="X8539" s="3" t="s">
        <v>8550</v>
      </c>
      <c r="Y8539" s="4">
        <v>35240</v>
      </c>
    </row>
    <row r="8540" spans="24:25" x14ac:dyDescent="0.25">
      <c r="X8540" s="3" t="s">
        <v>8551</v>
      </c>
      <c r="Y8540" s="4">
        <v>35237</v>
      </c>
    </row>
    <row r="8541" spans="24:25" x14ac:dyDescent="0.25">
      <c r="X8541" s="3" t="s">
        <v>8552</v>
      </c>
      <c r="Y8541" s="4">
        <v>35237</v>
      </c>
    </row>
    <row r="8542" spans="24:25" x14ac:dyDescent="0.25">
      <c r="X8542" s="3" t="s">
        <v>8553</v>
      </c>
      <c r="Y8542" s="4">
        <v>35233</v>
      </c>
    </row>
    <row r="8543" spans="24:25" x14ac:dyDescent="0.25">
      <c r="X8543" s="3" t="s">
        <v>8554</v>
      </c>
      <c r="Y8543" s="4">
        <v>35233</v>
      </c>
    </row>
    <row r="8544" spans="24:25" x14ac:dyDescent="0.25">
      <c r="X8544" s="3" t="s">
        <v>8555</v>
      </c>
      <c r="Y8544" s="4">
        <v>35232</v>
      </c>
    </row>
    <row r="8545" spans="24:25" x14ac:dyDescent="0.25">
      <c r="X8545" s="3" t="s">
        <v>8556</v>
      </c>
      <c r="Y8545" s="4">
        <v>35240</v>
      </c>
    </row>
    <row r="8546" spans="24:25" x14ac:dyDescent="0.25">
      <c r="X8546" s="3" t="s">
        <v>8557</v>
      </c>
      <c r="Y8546" s="4">
        <v>35238</v>
      </c>
    </row>
    <row r="8547" spans="24:25" x14ac:dyDescent="0.25">
      <c r="X8547" s="3" t="s">
        <v>8558</v>
      </c>
      <c r="Y8547" s="4">
        <v>35235</v>
      </c>
    </row>
    <row r="8548" spans="24:25" x14ac:dyDescent="0.25">
      <c r="X8548" s="3" t="s">
        <v>8559</v>
      </c>
      <c r="Y8548" s="4">
        <v>35235</v>
      </c>
    </row>
    <row r="8549" spans="24:25" x14ac:dyDescent="0.25">
      <c r="X8549" s="3" t="s">
        <v>8560</v>
      </c>
      <c r="Y8549" s="4">
        <v>35230</v>
      </c>
    </row>
    <row r="8550" spans="24:25" x14ac:dyDescent="0.25">
      <c r="X8550" s="3" t="s">
        <v>8561</v>
      </c>
      <c r="Y8550" s="4">
        <v>35230</v>
      </c>
    </row>
    <row r="8551" spans="24:25" x14ac:dyDescent="0.25">
      <c r="X8551" s="3" t="s">
        <v>8562</v>
      </c>
      <c r="Y8551" s="4">
        <v>35230</v>
      </c>
    </row>
    <row r="8552" spans="24:25" x14ac:dyDescent="0.25">
      <c r="X8552" s="3" t="s">
        <v>8563</v>
      </c>
      <c r="Y8552" s="4">
        <v>35240</v>
      </c>
    </row>
    <row r="8553" spans="24:25" x14ac:dyDescent="0.25">
      <c r="X8553" s="3" t="s">
        <v>8564</v>
      </c>
      <c r="Y8553" s="4">
        <v>35251</v>
      </c>
    </row>
    <row r="8554" spans="24:25" x14ac:dyDescent="0.25">
      <c r="X8554" s="3" t="s">
        <v>8565</v>
      </c>
      <c r="Y8554" s="4">
        <v>35265</v>
      </c>
    </row>
    <row r="8555" spans="24:25" x14ac:dyDescent="0.25">
      <c r="X8555" s="3" t="s">
        <v>8566</v>
      </c>
      <c r="Y8555" s="4">
        <v>35265</v>
      </c>
    </row>
    <row r="8556" spans="24:25" x14ac:dyDescent="0.25">
      <c r="X8556" s="3" t="s">
        <v>8567</v>
      </c>
      <c r="Y8556" s="4">
        <v>35277</v>
      </c>
    </row>
    <row r="8557" spans="24:25" x14ac:dyDescent="0.25">
      <c r="X8557" s="3" t="s">
        <v>8568</v>
      </c>
      <c r="Y8557" s="4">
        <v>35277</v>
      </c>
    </row>
    <row r="8558" spans="24:25" x14ac:dyDescent="0.25">
      <c r="X8558" s="3" t="s">
        <v>8569</v>
      </c>
      <c r="Y8558" s="4">
        <v>35291</v>
      </c>
    </row>
    <row r="8559" spans="24:25" x14ac:dyDescent="0.25">
      <c r="X8559" s="3" t="s">
        <v>8570</v>
      </c>
      <c r="Y8559" s="4">
        <v>35304</v>
      </c>
    </row>
    <row r="8560" spans="24:25" x14ac:dyDescent="0.25">
      <c r="X8560" s="3" t="s">
        <v>8571</v>
      </c>
      <c r="Y8560" s="4">
        <v>35304</v>
      </c>
    </row>
    <row r="8561" spans="24:25" x14ac:dyDescent="0.25">
      <c r="X8561" s="3" t="s">
        <v>8572</v>
      </c>
      <c r="Y8561" s="4">
        <v>35374</v>
      </c>
    </row>
    <row r="8562" spans="24:25" x14ac:dyDescent="0.25">
      <c r="X8562" s="3" t="s">
        <v>8573</v>
      </c>
      <c r="Y8562" s="4">
        <v>35374</v>
      </c>
    </row>
    <row r="8563" spans="24:25" x14ac:dyDescent="0.25">
      <c r="X8563" s="3" t="s">
        <v>8574</v>
      </c>
      <c r="Y8563" s="4">
        <v>35434</v>
      </c>
    </row>
    <row r="8564" spans="24:25" x14ac:dyDescent="0.25">
      <c r="X8564" s="3" t="s">
        <v>8575</v>
      </c>
      <c r="Y8564" s="4">
        <v>35434</v>
      </c>
    </row>
    <row r="8565" spans="24:25" x14ac:dyDescent="0.25">
      <c r="X8565" s="3" t="s">
        <v>8576</v>
      </c>
      <c r="Y8565" s="4">
        <v>35499</v>
      </c>
    </row>
    <row r="8566" spans="24:25" x14ac:dyDescent="0.25">
      <c r="X8566" s="3" t="s">
        <v>8577</v>
      </c>
      <c r="Y8566" s="4">
        <v>35539</v>
      </c>
    </row>
    <row r="8567" spans="24:25" x14ac:dyDescent="0.25">
      <c r="X8567" s="3" t="s">
        <v>8578</v>
      </c>
      <c r="Y8567" s="4">
        <v>35589</v>
      </c>
    </row>
    <row r="8568" spans="24:25" x14ac:dyDescent="0.25">
      <c r="X8568" s="3" t="s">
        <v>8579</v>
      </c>
      <c r="Y8568" s="4">
        <v>35599</v>
      </c>
    </row>
    <row r="8569" spans="24:25" x14ac:dyDescent="0.25">
      <c r="X8569" s="3" t="s">
        <v>8580</v>
      </c>
      <c r="Y8569" s="4">
        <v>35599</v>
      </c>
    </row>
    <row r="8570" spans="24:25" x14ac:dyDescent="0.25">
      <c r="X8570" s="3" t="s">
        <v>8581</v>
      </c>
      <c r="Y8570" s="4">
        <v>35659</v>
      </c>
    </row>
    <row r="8571" spans="24:25" x14ac:dyDescent="0.25">
      <c r="X8571" s="3" t="s">
        <v>8582</v>
      </c>
      <c r="Y8571" s="4">
        <v>35659</v>
      </c>
    </row>
    <row r="8572" spans="24:25" x14ac:dyDescent="0.25">
      <c r="X8572" s="3" t="s">
        <v>8583</v>
      </c>
      <c r="Y8572" s="4">
        <v>35699</v>
      </c>
    </row>
    <row r="8573" spans="24:25" x14ac:dyDescent="0.25">
      <c r="X8573" s="3" t="s">
        <v>8584</v>
      </c>
      <c r="Y8573" s="4">
        <v>35750</v>
      </c>
    </row>
    <row r="8574" spans="24:25" x14ac:dyDescent="0.25">
      <c r="X8574" s="3" t="s">
        <v>8585</v>
      </c>
      <c r="Y8574" s="4">
        <v>35760</v>
      </c>
    </row>
    <row r="8575" spans="24:25" x14ac:dyDescent="0.25">
      <c r="X8575" s="3" t="s">
        <v>8586</v>
      </c>
      <c r="Y8575" s="4">
        <v>35859</v>
      </c>
    </row>
    <row r="8576" spans="24:25" x14ac:dyDescent="0.25">
      <c r="X8576" s="3" t="s">
        <v>8587</v>
      </c>
      <c r="Y8576" s="4">
        <v>35859</v>
      </c>
    </row>
    <row r="8577" spans="24:25" x14ac:dyDescent="0.25">
      <c r="X8577" s="3" t="s">
        <v>8588</v>
      </c>
      <c r="Y8577" s="4">
        <v>35909</v>
      </c>
    </row>
    <row r="8578" spans="24:25" x14ac:dyDescent="0.25">
      <c r="X8578" s="3" t="s">
        <v>8589</v>
      </c>
      <c r="Y8578" s="4">
        <v>35909</v>
      </c>
    </row>
    <row r="8579" spans="24:25" x14ac:dyDescent="0.25">
      <c r="X8579" s="3" t="s">
        <v>8590</v>
      </c>
      <c r="Y8579" s="4">
        <v>35958</v>
      </c>
    </row>
    <row r="8580" spans="24:25" x14ac:dyDescent="0.25">
      <c r="X8580" s="3" t="s">
        <v>8591</v>
      </c>
      <c r="Y8580" s="4">
        <v>35998</v>
      </c>
    </row>
    <row r="8581" spans="24:25" x14ac:dyDescent="0.25">
      <c r="X8581" s="3" t="s">
        <v>8592</v>
      </c>
      <c r="Y8581" s="4">
        <v>36039</v>
      </c>
    </row>
    <row r="8582" spans="24:25" x14ac:dyDescent="0.25">
      <c r="X8582" s="3" t="s">
        <v>8593</v>
      </c>
      <c r="Y8582" s="4">
        <v>36074</v>
      </c>
    </row>
    <row r="8583" spans="24:25" x14ac:dyDescent="0.25">
      <c r="X8583" s="3" t="s">
        <v>8594</v>
      </c>
      <c r="Y8583" s="4">
        <v>36074</v>
      </c>
    </row>
    <row r="8584" spans="24:25" x14ac:dyDescent="0.25">
      <c r="X8584" s="3" t="s">
        <v>8595</v>
      </c>
      <c r="Y8584" s="4">
        <v>36064</v>
      </c>
    </row>
    <row r="8585" spans="24:25" x14ac:dyDescent="0.25">
      <c r="X8585" s="3" t="s">
        <v>8596</v>
      </c>
      <c r="Y8585" s="4">
        <v>36064</v>
      </c>
    </row>
    <row r="8586" spans="24:25" x14ac:dyDescent="0.25">
      <c r="X8586" s="3" t="s">
        <v>8597</v>
      </c>
      <c r="Y8586" s="4">
        <v>36059</v>
      </c>
    </row>
    <row r="8587" spans="24:25" x14ac:dyDescent="0.25">
      <c r="X8587" s="3" t="s">
        <v>8598</v>
      </c>
      <c r="Y8587" s="4">
        <v>36057</v>
      </c>
    </row>
    <row r="8588" spans="24:25" x14ac:dyDescent="0.25">
      <c r="X8588" s="3" t="s">
        <v>8599</v>
      </c>
      <c r="Y8588" s="4">
        <v>36056</v>
      </c>
    </row>
    <row r="8589" spans="24:25" x14ac:dyDescent="0.25">
      <c r="X8589" s="3" t="s">
        <v>8600</v>
      </c>
      <c r="Y8589" s="4">
        <v>36091</v>
      </c>
    </row>
    <row r="8590" spans="24:25" x14ac:dyDescent="0.25">
      <c r="X8590" s="3" t="s">
        <v>8601</v>
      </c>
      <c r="Y8590" s="4">
        <v>36091</v>
      </c>
    </row>
    <row r="8591" spans="24:25" x14ac:dyDescent="0.25">
      <c r="X8591" s="3" t="s">
        <v>8602</v>
      </c>
      <c r="Y8591" s="4">
        <v>36089</v>
      </c>
    </row>
    <row r="8592" spans="24:25" x14ac:dyDescent="0.25">
      <c r="X8592" s="3" t="s">
        <v>8603</v>
      </c>
      <c r="Y8592" s="4">
        <v>36089</v>
      </c>
    </row>
    <row r="8593" spans="24:25" x14ac:dyDescent="0.25">
      <c r="X8593" s="3" t="s">
        <v>8604</v>
      </c>
      <c r="Y8593" s="4">
        <v>36129</v>
      </c>
    </row>
    <row r="8594" spans="24:25" x14ac:dyDescent="0.25">
      <c r="X8594" s="3" t="s">
        <v>8605</v>
      </c>
      <c r="Y8594" s="4">
        <v>36219</v>
      </c>
    </row>
    <row r="8595" spans="24:25" x14ac:dyDescent="0.25">
      <c r="X8595" s="3" t="s">
        <v>8606</v>
      </c>
      <c r="Y8595" s="4">
        <v>36289</v>
      </c>
    </row>
    <row r="8596" spans="24:25" x14ac:dyDescent="0.25">
      <c r="X8596" s="3" t="s">
        <v>8607</v>
      </c>
      <c r="Y8596" s="4">
        <v>36374</v>
      </c>
    </row>
    <row r="8597" spans="24:25" x14ac:dyDescent="0.25">
      <c r="X8597" s="3" t="s">
        <v>8608</v>
      </c>
      <c r="Y8597" s="4">
        <v>36374</v>
      </c>
    </row>
    <row r="8598" spans="24:25" x14ac:dyDescent="0.25">
      <c r="X8598" s="3" t="s">
        <v>8609</v>
      </c>
      <c r="Y8598" s="4">
        <v>36469</v>
      </c>
    </row>
    <row r="8599" spans="24:25" x14ac:dyDescent="0.25">
      <c r="X8599" s="3" t="s">
        <v>8610</v>
      </c>
      <c r="Y8599" s="4">
        <v>36469</v>
      </c>
    </row>
    <row r="8600" spans="24:25" x14ac:dyDescent="0.25">
      <c r="X8600" s="3" t="s">
        <v>8611</v>
      </c>
      <c r="Y8600" s="4">
        <v>36511</v>
      </c>
    </row>
    <row r="8601" spans="24:25" x14ac:dyDescent="0.25">
      <c r="X8601" s="3" t="s">
        <v>8612</v>
      </c>
      <c r="Y8601" s="4">
        <v>36559</v>
      </c>
    </row>
    <row r="8602" spans="24:25" x14ac:dyDescent="0.25">
      <c r="X8602" s="3" t="s">
        <v>8613</v>
      </c>
      <c r="Y8602" s="4">
        <v>36554</v>
      </c>
    </row>
    <row r="8603" spans="24:25" x14ac:dyDescent="0.25">
      <c r="X8603" s="3" t="s">
        <v>8614</v>
      </c>
      <c r="Y8603" s="4">
        <v>36609</v>
      </c>
    </row>
    <row r="8604" spans="24:25" x14ac:dyDescent="0.25">
      <c r="X8604" s="3" t="s">
        <v>8615</v>
      </c>
      <c r="Y8604" s="4">
        <v>36609</v>
      </c>
    </row>
    <row r="8605" spans="24:25" x14ac:dyDescent="0.25">
      <c r="X8605" s="3" t="s">
        <v>8616</v>
      </c>
      <c r="Y8605" s="4">
        <v>36639</v>
      </c>
    </row>
    <row r="8606" spans="24:25" x14ac:dyDescent="0.25">
      <c r="X8606" s="3" t="s">
        <v>8617</v>
      </c>
      <c r="Y8606" s="4">
        <v>36639</v>
      </c>
    </row>
    <row r="8607" spans="24:25" x14ac:dyDescent="0.25">
      <c r="X8607" s="3" t="s">
        <v>8618</v>
      </c>
      <c r="Y8607" s="4">
        <v>36635</v>
      </c>
    </row>
    <row r="8608" spans="24:25" x14ac:dyDescent="0.25">
      <c r="X8608" s="3" t="s">
        <v>8619</v>
      </c>
      <c r="Y8608" s="4">
        <v>36670</v>
      </c>
    </row>
    <row r="8609" spans="24:25" x14ac:dyDescent="0.25">
      <c r="X8609" s="3" t="s">
        <v>8620</v>
      </c>
      <c r="Y8609" s="4">
        <v>36721</v>
      </c>
    </row>
    <row r="8610" spans="24:25" x14ac:dyDescent="0.25">
      <c r="X8610" s="3" t="s">
        <v>8621</v>
      </c>
      <c r="Y8610" s="4">
        <v>36775</v>
      </c>
    </row>
    <row r="8611" spans="24:25" x14ac:dyDescent="0.25">
      <c r="X8611" s="3" t="s">
        <v>8622</v>
      </c>
      <c r="Y8611" s="4">
        <v>36775</v>
      </c>
    </row>
    <row r="8612" spans="24:25" x14ac:dyDescent="0.25">
      <c r="X8612" s="3" t="s">
        <v>8623</v>
      </c>
      <c r="Y8612" s="4">
        <v>36860</v>
      </c>
    </row>
    <row r="8613" spans="24:25" x14ac:dyDescent="0.25">
      <c r="X8613" s="3" t="s">
        <v>8624</v>
      </c>
      <c r="Y8613" s="4">
        <v>36860</v>
      </c>
    </row>
    <row r="8614" spans="24:25" x14ac:dyDescent="0.25">
      <c r="X8614" s="3" t="s">
        <v>8625</v>
      </c>
      <c r="Y8614" s="4">
        <v>36905</v>
      </c>
    </row>
    <row r="8615" spans="24:25" x14ac:dyDescent="0.25">
      <c r="X8615" s="3" t="s">
        <v>8626</v>
      </c>
      <c r="Y8615" s="4">
        <v>36954</v>
      </c>
    </row>
    <row r="8616" spans="24:25" x14ac:dyDescent="0.25">
      <c r="X8616" s="3" t="s">
        <v>8627</v>
      </c>
      <c r="Y8616" s="4">
        <v>36952</v>
      </c>
    </row>
    <row r="8617" spans="24:25" x14ac:dyDescent="0.25">
      <c r="X8617" s="3" t="s">
        <v>8628</v>
      </c>
      <c r="Y8617" s="4">
        <v>36950</v>
      </c>
    </row>
    <row r="8618" spans="24:25" x14ac:dyDescent="0.25">
      <c r="X8618" s="3" t="s">
        <v>8629</v>
      </c>
      <c r="Y8618" s="4">
        <v>36950</v>
      </c>
    </row>
    <row r="8619" spans="24:25" x14ac:dyDescent="0.25">
      <c r="X8619" s="3" t="s">
        <v>8630</v>
      </c>
      <c r="Y8619" s="4">
        <v>36949</v>
      </c>
    </row>
    <row r="8620" spans="24:25" x14ac:dyDescent="0.25">
      <c r="X8620" s="3" t="s">
        <v>8631</v>
      </c>
      <c r="Y8620" s="4">
        <v>36949</v>
      </c>
    </row>
    <row r="8621" spans="24:25" x14ac:dyDescent="0.25">
      <c r="X8621" s="3" t="s">
        <v>8632</v>
      </c>
      <c r="Y8621" s="4">
        <v>36948</v>
      </c>
    </row>
    <row r="8622" spans="24:25" x14ac:dyDescent="0.25">
      <c r="X8622" s="3" t="s">
        <v>8633</v>
      </c>
      <c r="Y8622" s="4">
        <v>36952</v>
      </c>
    </row>
    <row r="8623" spans="24:25" x14ac:dyDescent="0.25">
      <c r="X8623" s="3" t="s">
        <v>8634</v>
      </c>
      <c r="Y8623" s="4">
        <v>36955</v>
      </c>
    </row>
    <row r="8624" spans="24:25" x14ac:dyDescent="0.25">
      <c r="X8624" s="3" t="s">
        <v>8635</v>
      </c>
      <c r="Y8624" s="4">
        <v>36979</v>
      </c>
    </row>
    <row r="8625" spans="24:25" x14ac:dyDescent="0.25">
      <c r="X8625" s="3" t="s">
        <v>8636</v>
      </c>
      <c r="Y8625" s="4">
        <v>36979</v>
      </c>
    </row>
    <row r="8626" spans="24:25" x14ac:dyDescent="0.25">
      <c r="X8626" s="3" t="s">
        <v>8637</v>
      </c>
      <c r="Y8626" s="4">
        <v>36978</v>
      </c>
    </row>
    <row r="8627" spans="24:25" x14ac:dyDescent="0.25">
      <c r="X8627" s="3" t="s">
        <v>8638</v>
      </c>
      <c r="Y8627" s="4">
        <v>36978</v>
      </c>
    </row>
    <row r="8628" spans="24:25" x14ac:dyDescent="0.25">
      <c r="X8628" s="3" t="s">
        <v>8639</v>
      </c>
      <c r="Y8628" s="4">
        <v>36998</v>
      </c>
    </row>
    <row r="8629" spans="24:25" x14ac:dyDescent="0.25">
      <c r="X8629" s="3" t="s">
        <v>8640</v>
      </c>
      <c r="Y8629" s="4">
        <v>37019</v>
      </c>
    </row>
    <row r="8630" spans="24:25" x14ac:dyDescent="0.25">
      <c r="X8630" s="3" t="s">
        <v>8641</v>
      </c>
      <c r="Y8630" s="4">
        <v>37054</v>
      </c>
    </row>
    <row r="8631" spans="24:25" x14ac:dyDescent="0.25">
      <c r="X8631" s="3" t="s">
        <v>8642</v>
      </c>
      <c r="Y8631" s="4">
        <v>37091</v>
      </c>
    </row>
    <row r="8632" spans="24:25" x14ac:dyDescent="0.25">
      <c r="X8632" s="3" t="s">
        <v>8643</v>
      </c>
      <c r="Y8632" s="4">
        <v>37091</v>
      </c>
    </row>
    <row r="8633" spans="24:25" x14ac:dyDescent="0.25">
      <c r="X8633" s="3" t="s">
        <v>8644</v>
      </c>
      <c r="Y8633" s="4">
        <v>37130</v>
      </c>
    </row>
    <row r="8634" spans="24:25" x14ac:dyDescent="0.25">
      <c r="X8634" s="3" t="s">
        <v>8645</v>
      </c>
      <c r="Y8634" s="4">
        <v>37130</v>
      </c>
    </row>
    <row r="8635" spans="24:25" x14ac:dyDescent="0.25">
      <c r="X8635" s="3" t="s">
        <v>8646</v>
      </c>
      <c r="Y8635" s="4">
        <v>37150</v>
      </c>
    </row>
    <row r="8636" spans="24:25" x14ac:dyDescent="0.25">
      <c r="X8636" s="3" t="s">
        <v>8647</v>
      </c>
      <c r="Y8636" s="4">
        <v>37150</v>
      </c>
    </row>
    <row r="8637" spans="24:25" x14ac:dyDescent="0.25">
      <c r="X8637" s="3" t="s">
        <v>8648</v>
      </c>
      <c r="Y8637" s="4">
        <v>37175</v>
      </c>
    </row>
    <row r="8638" spans="24:25" x14ac:dyDescent="0.25">
      <c r="X8638" s="3" t="s">
        <v>8649</v>
      </c>
      <c r="Y8638" s="4">
        <v>37210</v>
      </c>
    </row>
    <row r="8639" spans="24:25" x14ac:dyDescent="0.25">
      <c r="X8639" s="3" t="s">
        <v>8650</v>
      </c>
      <c r="Y8639" s="4">
        <v>37210</v>
      </c>
    </row>
    <row r="8640" spans="24:25" x14ac:dyDescent="0.25">
      <c r="X8640" s="3" t="s">
        <v>8651</v>
      </c>
      <c r="Y8640" s="4">
        <v>37208</v>
      </c>
    </row>
    <row r="8641" spans="24:25" x14ac:dyDescent="0.25">
      <c r="X8641" s="3" t="s">
        <v>8652</v>
      </c>
      <c r="Y8641" s="4">
        <v>37208</v>
      </c>
    </row>
    <row r="8642" spans="24:25" x14ac:dyDescent="0.25">
      <c r="X8642" s="3" t="s">
        <v>8653</v>
      </c>
      <c r="Y8642" s="4">
        <v>37235</v>
      </c>
    </row>
    <row r="8643" spans="24:25" x14ac:dyDescent="0.25">
      <c r="X8643" s="3" t="s">
        <v>8654</v>
      </c>
      <c r="Y8643" s="4">
        <v>37264</v>
      </c>
    </row>
    <row r="8644" spans="24:25" x14ac:dyDescent="0.25">
      <c r="X8644" s="3" t="s">
        <v>8655</v>
      </c>
      <c r="Y8644" s="4">
        <v>37299</v>
      </c>
    </row>
    <row r="8645" spans="24:25" x14ac:dyDescent="0.25">
      <c r="X8645" s="3" t="s">
        <v>8656</v>
      </c>
      <c r="Y8645" s="4">
        <v>37330</v>
      </c>
    </row>
    <row r="8646" spans="24:25" x14ac:dyDescent="0.25">
      <c r="X8646" s="3" t="s">
        <v>8657</v>
      </c>
      <c r="Y8646" s="4">
        <v>37330</v>
      </c>
    </row>
    <row r="8647" spans="24:25" x14ac:dyDescent="0.25">
      <c r="X8647" s="3" t="s">
        <v>8658</v>
      </c>
      <c r="Y8647" s="4">
        <v>37326</v>
      </c>
    </row>
    <row r="8648" spans="24:25" x14ac:dyDescent="0.25">
      <c r="X8648" s="3" t="s">
        <v>8659</v>
      </c>
      <c r="Y8648" s="4">
        <v>37326</v>
      </c>
    </row>
    <row r="8649" spans="24:25" x14ac:dyDescent="0.25">
      <c r="X8649" s="3" t="s">
        <v>8660</v>
      </c>
      <c r="Y8649" s="4">
        <v>37350</v>
      </c>
    </row>
    <row r="8650" spans="24:25" x14ac:dyDescent="0.25">
      <c r="X8650" s="3" t="s">
        <v>8661</v>
      </c>
      <c r="Y8650" s="4">
        <v>37383</v>
      </c>
    </row>
    <row r="8651" spans="24:25" x14ac:dyDescent="0.25">
      <c r="X8651" s="3" t="s">
        <v>8662</v>
      </c>
      <c r="Y8651" s="4">
        <v>37415</v>
      </c>
    </row>
    <row r="8652" spans="24:25" x14ac:dyDescent="0.25">
      <c r="X8652" s="3" t="s">
        <v>8663</v>
      </c>
      <c r="Y8652" s="4">
        <v>37440</v>
      </c>
    </row>
    <row r="8653" spans="24:25" x14ac:dyDescent="0.25">
      <c r="X8653" s="3" t="s">
        <v>8664</v>
      </c>
      <c r="Y8653" s="4">
        <v>37440</v>
      </c>
    </row>
    <row r="8654" spans="24:25" x14ac:dyDescent="0.25">
      <c r="X8654" s="3" t="s">
        <v>8665</v>
      </c>
      <c r="Y8654" s="4">
        <v>37499</v>
      </c>
    </row>
    <row r="8655" spans="24:25" x14ac:dyDescent="0.25">
      <c r="X8655" s="3" t="s">
        <v>8666</v>
      </c>
      <c r="Y8655" s="4">
        <v>37499</v>
      </c>
    </row>
    <row r="8656" spans="24:25" x14ac:dyDescent="0.25">
      <c r="X8656" s="3" t="s">
        <v>8667</v>
      </c>
      <c r="Y8656" s="4">
        <v>37534</v>
      </c>
    </row>
    <row r="8657" spans="24:25" x14ac:dyDescent="0.25">
      <c r="X8657" s="3" t="s">
        <v>8668</v>
      </c>
      <c r="Y8657" s="4">
        <v>37610</v>
      </c>
    </row>
    <row r="8658" spans="24:25" x14ac:dyDescent="0.25">
      <c r="X8658" s="3" t="s">
        <v>8669</v>
      </c>
      <c r="Y8658" s="4">
        <v>37695</v>
      </c>
    </row>
    <row r="8659" spans="24:25" x14ac:dyDescent="0.25">
      <c r="X8659" s="3" t="s">
        <v>8670</v>
      </c>
      <c r="Y8659" s="4">
        <v>37693</v>
      </c>
    </row>
    <row r="8660" spans="24:25" x14ac:dyDescent="0.25">
      <c r="X8660" s="3" t="s">
        <v>8671</v>
      </c>
      <c r="Y8660" s="4">
        <v>37693</v>
      </c>
    </row>
    <row r="8661" spans="24:25" x14ac:dyDescent="0.25">
      <c r="X8661" s="3" t="s">
        <v>8672</v>
      </c>
      <c r="Y8661" s="4">
        <v>37691</v>
      </c>
    </row>
    <row r="8662" spans="24:25" x14ac:dyDescent="0.25">
      <c r="X8662" s="3" t="s">
        <v>8673</v>
      </c>
      <c r="Y8662" s="4">
        <v>37691</v>
      </c>
    </row>
    <row r="8663" spans="24:25" x14ac:dyDescent="0.25">
      <c r="X8663" s="3" t="s">
        <v>8674</v>
      </c>
      <c r="Y8663" s="4">
        <v>37690</v>
      </c>
    </row>
    <row r="8664" spans="24:25" x14ac:dyDescent="0.25">
      <c r="X8664" s="3" t="s">
        <v>8675</v>
      </c>
      <c r="Y8664" s="4">
        <v>37690</v>
      </c>
    </row>
    <row r="8665" spans="24:25" x14ac:dyDescent="0.25">
      <c r="X8665" s="3" t="s">
        <v>8676</v>
      </c>
      <c r="Y8665" s="4">
        <v>37690</v>
      </c>
    </row>
    <row r="8666" spans="24:25" x14ac:dyDescent="0.25">
      <c r="X8666" s="3" t="s">
        <v>8677</v>
      </c>
      <c r="Y8666" s="4">
        <v>37690</v>
      </c>
    </row>
    <row r="8667" spans="24:25" x14ac:dyDescent="0.25">
      <c r="X8667" s="3" t="s">
        <v>8678</v>
      </c>
      <c r="Y8667" s="4">
        <v>37690</v>
      </c>
    </row>
    <row r="8668" spans="24:25" x14ac:dyDescent="0.25">
      <c r="X8668" s="3" t="s">
        <v>8679</v>
      </c>
      <c r="Y8668" s="4">
        <v>37690</v>
      </c>
    </row>
    <row r="8669" spans="24:25" x14ac:dyDescent="0.25">
      <c r="X8669" s="3" t="s">
        <v>8680</v>
      </c>
      <c r="Y8669" s="4">
        <v>37687</v>
      </c>
    </row>
    <row r="8670" spans="24:25" x14ac:dyDescent="0.25">
      <c r="X8670" s="3" t="s">
        <v>8681</v>
      </c>
      <c r="Y8670" s="4">
        <v>37686</v>
      </c>
    </row>
    <row r="8671" spans="24:25" x14ac:dyDescent="0.25">
      <c r="X8671" s="3" t="s">
        <v>8682</v>
      </c>
      <c r="Y8671" s="4">
        <v>37685</v>
      </c>
    </row>
    <row r="8672" spans="24:25" x14ac:dyDescent="0.25">
      <c r="X8672" s="3" t="s">
        <v>8683</v>
      </c>
      <c r="Y8672" s="4">
        <v>37694</v>
      </c>
    </row>
    <row r="8673" spans="24:25" x14ac:dyDescent="0.25">
      <c r="X8673" s="3" t="s">
        <v>8684</v>
      </c>
      <c r="Y8673" s="4">
        <v>37743</v>
      </c>
    </row>
    <row r="8674" spans="24:25" x14ac:dyDescent="0.25">
      <c r="X8674" s="3" t="s">
        <v>8685</v>
      </c>
      <c r="Y8674" s="4">
        <v>37743</v>
      </c>
    </row>
    <row r="8675" spans="24:25" x14ac:dyDescent="0.25">
      <c r="X8675" s="3" t="s">
        <v>8686</v>
      </c>
      <c r="Y8675" s="4">
        <v>37743</v>
      </c>
    </row>
    <row r="8676" spans="24:25" x14ac:dyDescent="0.25">
      <c r="X8676" s="3" t="s">
        <v>8687</v>
      </c>
      <c r="Y8676" s="4">
        <v>37743</v>
      </c>
    </row>
    <row r="8677" spans="24:25" x14ac:dyDescent="0.25">
      <c r="X8677" s="3" t="s">
        <v>8688</v>
      </c>
      <c r="Y8677" s="4">
        <v>37743</v>
      </c>
    </row>
    <row r="8678" spans="24:25" x14ac:dyDescent="0.25">
      <c r="X8678" s="3" t="s">
        <v>8689</v>
      </c>
      <c r="Y8678" s="4">
        <v>37776</v>
      </c>
    </row>
    <row r="8679" spans="24:25" x14ac:dyDescent="0.25">
      <c r="X8679" s="3" t="s">
        <v>8690</v>
      </c>
      <c r="Y8679" s="4">
        <v>37820</v>
      </c>
    </row>
    <row r="8680" spans="24:25" x14ac:dyDescent="0.25">
      <c r="X8680" s="3" t="s">
        <v>8691</v>
      </c>
      <c r="Y8680" s="4">
        <v>37819</v>
      </c>
    </row>
    <row r="8681" spans="24:25" x14ac:dyDescent="0.25">
      <c r="X8681" s="3" t="s">
        <v>8692</v>
      </c>
      <c r="Y8681" s="4">
        <v>37819</v>
      </c>
    </row>
    <row r="8682" spans="24:25" x14ac:dyDescent="0.25">
      <c r="X8682" s="3" t="s">
        <v>8693</v>
      </c>
      <c r="Y8682" s="4">
        <v>37814</v>
      </c>
    </row>
    <row r="8683" spans="24:25" x14ac:dyDescent="0.25">
      <c r="X8683" s="3" t="s">
        <v>8694</v>
      </c>
      <c r="Y8683" s="4">
        <v>37814</v>
      </c>
    </row>
    <row r="8684" spans="24:25" x14ac:dyDescent="0.25">
      <c r="X8684" s="3" t="s">
        <v>8695</v>
      </c>
      <c r="Y8684" s="4">
        <v>37830</v>
      </c>
    </row>
    <row r="8685" spans="24:25" x14ac:dyDescent="0.25">
      <c r="X8685" s="3" t="s">
        <v>8696</v>
      </c>
      <c r="Y8685" s="4">
        <v>42000</v>
      </c>
    </row>
    <row r="8686" spans="24:25" x14ac:dyDescent="0.25">
      <c r="X8686" s="3" t="s">
        <v>8697</v>
      </c>
      <c r="Y8686" s="4">
        <v>42000</v>
      </c>
    </row>
    <row r="8687" spans="24:25" x14ac:dyDescent="0.25">
      <c r="X8687" s="3" t="s">
        <v>8698</v>
      </c>
      <c r="Y8687" s="4">
        <v>42000</v>
      </c>
    </row>
    <row r="8688" spans="24:25" x14ac:dyDescent="0.25">
      <c r="X8688" s="3" t="s">
        <v>8699</v>
      </c>
      <c r="Y8688" s="4">
        <v>42000</v>
      </c>
    </row>
    <row r="8689" spans="24:25" x14ac:dyDescent="0.25">
      <c r="X8689" s="3" t="s">
        <v>8700</v>
      </c>
      <c r="Y8689" s="4">
        <v>42000</v>
      </c>
    </row>
    <row r="8690" spans="24:25" x14ac:dyDescent="0.25">
      <c r="X8690" s="3" t="s">
        <v>8701</v>
      </c>
      <c r="Y8690" s="4">
        <v>42000</v>
      </c>
    </row>
    <row r="8691" spans="24:25" x14ac:dyDescent="0.25">
      <c r="X8691" s="3" t="s">
        <v>8702</v>
      </c>
      <c r="Y8691" s="4">
        <v>42000</v>
      </c>
    </row>
    <row r="8692" spans="24:25" x14ac:dyDescent="0.25">
      <c r="X8692" s="3" t="s">
        <v>8703</v>
      </c>
      <c r="Y8692" s="4">
        <v>42000</v>
      </c>
    </row>
    <row r="8693" spans="24:25" x14ac:dyDescent="0.25">
      <c r="X8693" s="3" t="s">
        <v>8704</v>
      </c>
      <c r="Y8693" s="4">
        <v>42000</v>
      </c>
    </row>
    <row r="8694" spans="24:25" x14ac:dyDescent="0.25">
      <c r="X8694" s="3" t="s">
        <v>8705</v>
      </c>
      <c r="Y8694" s="4">
        <v>42000</v>
      </c>
    </row>
    <row r="8695" spans="24:25" x14ac:dyDescent="0.25">
      <c r="X8695" s="3" t="s">
        <v>8706</v>
      </c>
      <c r="Y8695" s="4">
        <v>42000</v>
      </c>
    </row>
    <row r="8696" spans="24:25" x14ac:dyDescent="0.25">
      <c r="X8696" s="3" t="s">
        <v>8707</v>
      </c>
      <c r="Y8696" s="4">
        <v>42000</v>
      </c>
    </row>
    <row r="8697" spans="24:25" x14ac:dyDescent="0.25">
      <c r="X8697" s="3" t="s">
        <v>8708</v>
      </c>
      <c r="Y8697" s="4">
        <v>42000</v>
      </c>
    </row>
    <row r="8698" spans="24:25" x14ac:dyDescent="0.25">
      <c r="X8698" s="3" t="s">
        <v>8709</v>
      </c>
      <c r="Y8698" s="4">
        <v>42000</v>
      </c>
    </row>
    <row r="8699" spans="24:25" x14ac:dyDescent="0.25">
      <c r="X8699" s="3" t="s">
        <v>8710</v>
      </c>
      <c r="Y8699" s="4">
        <v>42000</v>
      </c>
    </row>
    <row r="8700" spans="24:25" x14ac:dyDescent="0.25">
      <c r="X8700" s="3" t="s">
        <v>8711</v>
      </c>
      <c r="Y8700" s="4">
        <v>42000</v>
      </c>
    </row>
    <row r="8701" spans="24:25" x14ac:dyDescent="0.25">
      <c r="X8701" s="3" t="s">
        <v>8712</v>
      </c>
      <c r="Y8701" s="4">
        <v>42000</v>
      </c>
    </row>
    <row r="8702" spans="24:25" x14ac:dyDescent="0.25">
      <c r="X8702" s="3" t="s">
        <v>8713</v>
      </c>
      <c r="Y8702" s="4">
        <v>42000</v>
      </c>
    </row>
    <row r="8703" spans="24:25" x14ac:dyDescent="0.25">
      <c r="X8703" s="3" t="s">
        <v>8714</v>
      </c>
      <c r="Y8703" s="4">
        <v>42000</v>
      </c>
    </row>
    <row r="8704" spans="24:25" x14ac:dyDescent="0.25">
      <c r="X8704" s="3" t="s">
        <v>8715</v>
      </c>
      <c r="Y8704" s="4">
        <v>42000</v>
      </c>
    </row>
    <row r="8705" spans="24:25" x14ac:dyDescent="0.25">
      <c r="X8705" s="3" t="s">
        <v>8716</v>
      </c>
      <c r="Y8705" s="4">
        <v>42000</v>
      </c>
    </row>
    <row r="8706" spans="24:25" x14ac:dyDescent="0.25">
      <c r="X8706" s="3" t="s">
        <v>8717</v>
      </c>
      <c r="Y8706" s="4">
        <v>42000</v>
      </c>
    </row>
    <row r="8707" spans="24:25" x14ac:dyDescent="0.25">
      <c r="X8707" s="3" t="s">
        <v>8718</v>
      </c>
      <c r="Y8707" s="4">
        <v>42000</v>
      </c>
    </row>
    <row r="8708" spans="24:25" x14ac:dyDescent="0.25">
      <c r="X8708" s="3" t="s">
        <v>8719</v>
      </c>
      <c r="Y8708" s="4">
        <v>42000</v>
      </c>
    </row>
    <row r="8709" spans="24:25" x14ac:dyDescent="0.25">
      <c r="X8709" s="3" t="s">
        <v>8720</v>
      </c>
      <c r="Y8709" s="4">
        <v>42000</v>
      </c>
    </row>
    <row r="8710" spans="24:25" x14ac:dyDescent="0.25">
      <c r="X8710" s="3" t="s">
        <v>8721</v>
      </c>
      <c r="Y8710" s="4">
        <v>42000</v>
      </c>
    </row>
    <row r="8711" spans="24:25" x14ac:dyDescent="0.25">
      <c r="X8711" s="3" t="s">
        <v>8722</v>
      </c>
      <c r="Y8711" s="4">
        <v>42000</v>
      </c>
    </row>
    <row r="8712" spans="24:25" x14ac:dyDescent="0.25">
      <c r="X8712" s="3" t="s">
        <v>8723</v>
      </c>
      <c r="Y8712" s="4">
        <v>42000</v>
      </c>
    </row>
    <row r="8713" spans="24:25" x14ac:dyDescent="0.25">
      <c r="X8713" s="3" t="s">
        <v>8724</v>
      </c>
      <c r="Y8713" s="4">
        <v>42000</v>
      </c>
    </row>
    <row r="8714" spans="24:25" x14ac:dyDescent="0.25">
      <c r="X8714" s="3" t="s">
        <v>8725</v>
      </c>
      <c r="Y8714" s="4">
        <v>42000</v>
      </c>
    </row>
    <row r="8715" spans="24:25" x14ac:dyDescent="0.25">
      <c r="X8715" s="3" t="s">
        <v>8726</v>
      </c>
      <c r="Y8715" s="4">
        <v>42000</v>
      </c>
    </row>
    <row r="8716" spans="24:25" x14ac:dyDescent="0.25">
      <c r="X8716" s="3" t="s">
        <v>8727</v>
      </c>
      <c r="Y8716" s="4">
        <v>42000</v>
      </c>
    </row>
    <row r="8717" spans="24:25" x14ac:dyDescent="0.25">
      <c r="X8717" s="3" t="s">
        <v>8728</v>
      </c>
      <c r="Y8717" s="4">
        <v>42000</v>
      </c>
    </row>
    <row r="8718" spans="24:25" x14ac:dyDescent="0.25">
      <c r="X8718" s="3" t="s">
        <v>8729</v>
      </c>
      <c r="Y8718" s="4">
        <v>42000</v>
      </c>
    </row>
    <row r="8719" spans="24:25" x14ac:dyDescent="0.25">
      <c r="X8719" s="3" t="s">
        <v>8730</v>
      </c>
      <c r="Y8719" s="4">
        <v>42000</v>
      </c>
    </row>
    <row r="8720" spans="24:25" x14ac:dyDescent="0.25">
      <c r="X8720" s="3" t="s">
        <v>8731</v>
      </c>
      <c r="Y8720" s="4">
        <v>42000</v>
      </c>
    </row>
    <row r="8721" spans="24:25" x14ac:dyDescent="0.25">
      <c r="X8721" s="3" t="s">
        <v>8732</v>
      </c>
      <c r="Y8721" s="4">
        <v>42000</v>
      </c>
    </row>
    <row r="8722" spans="24:25" x14ac:dyDescent="0.25">
      <c r="X8722" s="3" t="s">
        <v>8733</v>
      </c>
      <c r="Y8722" s="4">
        <v>42000</v>
      </c>
    </row>
    <row r="8723" spans="24:25" x14ac:dyDescent="0.25">
      <c r="X8723" s="3" t="s">
        <v>8734</v>
      </c>
      <c r="Y8723" s="4">
        <v>42000</v>
      </c>
    </row>
    <row r="8724" spans="24:25" x14ac:dyDescent="0.25">
      <c r="X8724" s="3" t="s">
        <v>8735</v>
      </c>
      <c r="Y8724" s="4">
        <v>42000</v>
      </c>
    </row>
    <row r="8725" spans="24:25" x14ac:dyDescent="0.25">
      <c r="X8725" s="3" t="s">
        <v>8736</v>
      </c>
      <c r="Y8725" s="4">
        <v>42000</v>
      </c>
    </row>
    <row r="8726" spans="24:25" x14ac:dyDescent="0.25">
      <c r="X8726" s="3" t="s">
        <v>8737</v>
      </c>
      <c r="Y8726" s="4">
        <v>42050</v>
      </c>
    </row>
    <row r="8727" spans="24:25" x14ac:dyDescent="0.25">
      <c r="X8727" s="3" t="s">
        <v>8738</v>
      </c>
      <c r="Y8727" s="4">
        <v>42060</v>
      </c>
    </row>
    <row r="8728" spans="24:25" x14ac:dyDescent="0.25">
      <c r="X8728" s="3" t="s">
        <v>8739</v>
      </c>
      <c r="Y8728" s="4">
        <v>42080</v>
      </c>
    </row>
    <row r="8729" spans="24:25" x14ac:dyDescent="0.25">
      <c r="X8729" s="3" t="s">
        <v>8740</v>
      </c>
      <c r="Y8729" s="4">
        <v>42090</v>
      </c>
    </row>
    <row r="8730" spans="24:25" x14ac:dyDescent="0.25">
      <c r="X8730" s="3" t="s">
        <v>8741</v>
      </c>
      <c r="Y8730" s="4">
        <v>42090</v>
      </c>
    </row>
    <row r="8731" spans="24:25" x14ac:dyDescent="0.25">
      <c r="X8731" s="3" t="s">
        <v>8742</v>
      </c>
      <c r="Y8731" s="4">
        <v>42110</v>
      </c>
    </row>
    <row r="8732" spans="24:25" x14ac:dyDescent="0.25">
      <c r="X8732" s="3" t="s">
        <v>8743</v>
      </c>
      <c r="Y8732" s="4">
        <v>42110</v>
      </c>
    </row>
    <row r="8733" spans="24:25" x14ac:dyDescent="0.25">
      <c r="X8733" s="3" t="s">
        <v>8744</v>
      </c>
      <c r="Y8733" s="4">
        <v>42125</v>
      </c>
    </row>
    <row r="8734" spans="24:25" x14ac:dyDescent="0.25">
      <c r="X8734" s="3" t="s">
        <v>8745</v>
      </c>
      <c r="Y8734" s="4">
        <v>42135</v>
      </c>
    </row>
    <row r="8735" spans="24:25" x14ac:dyDescent="0.25">
      <c r="X8735" s="3" t="s">
        <v>8746</v>
      </c>
      <c r="Y8735" s="4">
        <v>42143</v>
      </c>
    </row>
    <row r="8736" spans="24:25" x14ac:dyDescent="0.25">
      <c r="X8736" s="3" t="s">
        <v>8747</v>
      </c>
      <c r="Y8736" s="4">
        <v>42155</v>
      </c>
    </row>
    <row r="8737" spans="24:25" x14ac:dyDescent="0.25">
      <c r="X8737" s="3" t="s">
        <v>8748</v>
      </c>
      <c r="Y8737" s="4">
        <v>42155</v>
      </c>
    </row>
    <row r="8738" spans="24:25" x14ac:dyDescent="0.25">
      <c r="X8738" s="3" t="s">
        <v>8749</v>
      </c>
      <c r="Y8738" s="4">
        <v>42165</v>
      </c>
    </row>
    <row r="8739" spans="24:25" x14ac:dyDescent="0.25">
      <c r="X8739" s="3" t="s">
        <v>8750</v>
      </c>
      <c r="Y8739" s="4">
        <v>42165</v>
      </c>
    </row>
    <row r="8740" spans="24:25" x14ac:dyDescent="0.25">
      <c r="X8740" s="3" t="s">
        <v>8751</v>
      </c>
      <c r="Y8740" s="4">
        <v>42165</v>
      </c>
    </row>
    <row r="8741" spans="24:25" x14ac:dyDescent="0.25">
      <c r="X8741" s="3" t="s">
        <v>8752</v>
      </c>
      <c r="Y8741" s="4">
        <v>42165</v>
      </c>
    </row>
    <row r="8742" spans="24:25" x14ac:dyDescent="0.25">
      <c r="X8742" s="3" t="s">
        <v>8753</v>
      </c>
      <c r="Y8742" s="4">
        <v>42165</v>
      </c>
    </row>
    <row r="8743" spans="24:25" x14ac:dyDescent="0.25">
      <c r="X8743" s="3" t="s">
        <v>8754</v>
      </c>
      <c r="Y8743" s="4">
        <v>42190</v>
      </c>
    </row>
    <row r="8744" spans="24:25" x14ac:dyDescent="0.25">
      <c r="X8744" s="3" t="s">
        <v>8755</v>
      </c>
      <c r="Y8744" s="4">
        <v>42190</v>
      </c>
    </row>
    <row r="8745" spans="24:25" x14ac:dyDescent="0.25">
      <c r="X8745" s="3" t="s">
        <v>8756</v>
      </c>
      <c r="Y8745" s="4">
        <v>42210</v>
      </c>
    </row>
    <row r="8746" spans="24:25" x14ac:dyDescent="0.25">
      <c r="X8746" s="3" t="s">
        <v>8757</v>
      </c>
      <c r="Y8746" s="4">
        <v>42210</v>
      </c>
    </row>
    <row r="8747" spans="24:25" x14ac:dyDescent="0.25">
      <c r="X8747" s="3" t="s">
        <v>8758</v>
      </c>
      <c r="Y8747" s="4">
        <v>42230</v>
      </c>
    </row>
    <row r="8748" spans="24:25" x14ac:dyDescent="0.25">
      <c r="X8748" s="3" t="s">
        <v>8759</v>
      </c>
      <c r="Y8748" s="4">
        <v>42245</v>
      </c>
    </row>
    <row r="8749" spans="24:25" x14ac:dyDescent="0.25">
      <c r="X8749" s="3" t="s">
        <v>8760</v>
      </c>
      <c r="Y8749" s="4">
        <v>42270</v>
      </c>
    </row>
    <row r="8750" spans="24:25" x14ac:dyDescent="0.25">
      <c r="X8750" s="3" t="s">
        <v>8761</v>
      </c>
      <c r="Y8750" s="4">
        <v>42320</v>
      </c>
    </row>
    <row r="8751" spans="24:25" x14ac:dyDescent="0.25">
      <c r="X8751" s="3" t="s">
        <v>8762</v>
      </c>
      <c r="Y8751" s="4">
        <v>42320</v>
      </c>
    </row>
    <row r="8752" spans="24:25" x14ac:dyDescent="0.25">
      <c r="X8752" s="3" t="s">
        <v>8763</v>
      </c>
      <c r="Y8752" s="4">
        <v>42320</v>
      </c>
    </row>
    <row r="8753" spans="24:25" x14ac:dyDescent="0.25">
      <c r="X8753" s="3" t="s">
        <v>8764</v>
      </c>
      <c r="Y8753" s="4">
        <v>42390</v>
      </c>
    </row>
    <row r="8754" spans="24:25" x14ac:dyDescent="0.25">
      <c r="X8754" s="3" t="s">
        <v>8765</v>
      </c>
      <c r="Y8754" s="4">
        <v>42420</v>
      </c>
    </row>
    <row r="8755" spans="24:25" x14ac:dyDescent="0.25">
      <c r="X8755" s="3" t="s">
        <v>8766</v>
      </c>
      <c r="Y8755" s="4">
        <v>42440</v>
      </c>
    </row>
    <row r="8756" spans="24:25" x14ac:dyDescent="0.25">
      <c r="X8756" s="3" t="s">
        <v>8767</v>
      </c>
      <c r="Y8756" s="4">
        <v>42460</v>
      </c>
    </row>
    <row r="8757" spans="24:25" x14ac:dyDescent="0.25">
      <c r="X8757" s="3" t="s">
        <v>8768</v>
      </c>
      <c r="Y8757" s="4">
        <v>42490</v>
      </c>
    </row>
    <row r="8758" spans="24:25" x14ac:dyDescent="0.25">
      <c r="X8758" s="3" t="s">
        <v>8769</v>
      </c>
      <c r="Y8758" s="4">
        <v>42490</v>
      </c>
    </row>
    <row r="8759" spans="24:25" x14ac:dyDescent="0.25">
      <c r="X8759" s="3" t="s">
        <v>8770</v>
      </c>
      <c r="Y8759" s="4">
        <v>42510</v>
      </c>
    </row>
    <row r="8760" spans="24:25" x14ac:dyDescent="0.25">
      <c r="X8760" s="3" t="s">
        <v>8771</v>
      </c>
      <c r="Y8760" s="4">
        <v>42510</v>
      </c>
    </row>
    <row r="8761" spans="24:25" x14ac:dyDescent="0.25">
      <c r="X8761" s="3" t="s">
        <v>8772</v>
      </c>
      <c r="Y8761" s="4">
        <v>42520</v>
      </c>
    </row>
    <row r="8762" spans="24:25" x14ac:dyDescent="0.25">
      <c r="X8762" s="3" t="s">
        <v>8773</v>
      </c>
      <c r="Y8762" s="4">
        <v>42540</v>
      </c>
    </row>
    <row r="8763" spans="24:25" x14ac:dyDescent="0.25">
      <c r="X8763" s="3" t="s">
        <v>8774</v>
      </c>
      <c r="Y8763" s="4">
        <v>42560</v>
      </c>
    </row>
    <row r="8764" spans="24:25" x14ac:dyDescent="0.25">
      <c r="X8764" s="3" t="s">
        <v>8775</v>
      </c>
      <c r="Y8764" s="4">
        <v>42590</v>
      </c>
    </row>
    <row r="8765" spans="24:25" x14ac:dyDescent="0.25">
      <c r="X8765" s="3" t="s">
        <v>8776</v>
      </c>
      <c r="Y8765" s="4">
        <v>42590</v>
      </c>
    </row>
    <row r="8766" spans="24:25" x14ac:dyDescent="0.25">
      <c r="X8766" s="3" t="s">
        <v>8777</v>
      </c>
      <c r="Y8766" s="4">
        <v>42610</v>
      </c>
    </row>
    <row r="8767" spans="24:25" x14ac:dyDescent="0.25">
      <c r="X8767" s="3" t="s">
        <v>8778</v>
      </c>
      <c r="Y8767" s="4">
        <v>42610</v>
      </c>
    </row>
    <row r="8768" spans="24:25" x14ac:dyDescent="0.25">
      <c r="X8768" s="3" t="s">
        <v>8779</v>
      </c>
      <c r="Y8768" s="4">
        <v>42625</v>
      </c>
    </row>
    <row r="8769" spans="24:25" x14ac:dyDescent="0.25">
      <c r="X8769" s="3" t="s">
        <v>8780</v>
      </c>
      <c r="Y8769" s="4">
        <v>42700</v>
      </c>
    </row>
    <row r="8770" spans="24:25" x14ac:dyDescent="0.25">
      <c r="X8770" s="3" t="s">
        <v>8781</v>
      </c>
      <c r="Y8770" s="4">
        <v>42770</v>
      </c>
    </row>
    <row r="8771" spans="24:25" x14ac:dyDescent="0.25">
      <c r="X8771" s="3" t="s">
        <v>8782</v>
      </c>
      <c r="Y8771" s="4">
        <v>42850</v>
      </c>
    </row>
    <row r="8772" spans="24:25" x14ac:dyDescent="0.25">
      <c r="X8772" s="3" t="s">
        <v>8783</v>
      </c>
      <c r="Y8772" s="4">
        <v>42850</v>
      </c>
    </row>
    <row r="8773" spans="24:25" x14ac:dyDescent="0.25">
      <c r="X8773" s="3" t="s">
        <v>8784</v>
      </c>
      <c r="Y8773" s="4">
        <v>42930</v>
      </c>
    </row>
    <row r="8774" spans="24:25" x14ac:dyDescent="0.25">
      <c r="X8774" s="3" t="s">
        <v>8785</v>
      </c>
      <c r="Y8774" s="4">
        <v>42930</v>
      </c>
    </row>
    <row r="8775" spans="24:25" x14ac:dyDescent="0.25">
      <c r="X8775" s="3" t="s">
        <v>8786</v>
      </c>
      <c r="Y8775" s="4">
        <v>42930</v>
      </c>
    </row>
    <row r="8776" spans="24:25" x14ac:dyDescent="0.25">
      <c r="X8776" s="3" t="s">
        <v>8787</v>
      </c>
      <c r="Y8776" s="4">
        <v>43010</v>
      </c>
    </row>
    <row r="8777" spans="24:25" x14ac:dyDescent="0.25">
      <c r="X8777" s="3" t="s">
        <v>8788</v>
      </c>
      <c r="Y8777" s="4">
        <v>43100</v>
      </c>
    </row>
    <row r="8778" spans="24:25" x14ac:dyDescent="0.25">
      <c r="X8778" s="3" t="s">
        <v>8789</v>
      </c>
      <c r="Y8778" s="4">
        <v>43190</v>
      </c>
    </row>
    <row r="8779" spans="24:25" x14ac:dyDescent="0.25">
      <c r="X8779" s="3" t="s">
        <v>8790</v>
      </c>
      <c r="Y8779" s="4">
        <v>43190</v>
      </c>
    </row>
    <row r="8780" spans="24:25" x14ac:dyDescent="0.25">
      <c r="X8780" s="3" t="s">
        <v>8791</v>
      </c>
      <c r="Y8780" s="4">
        <v>43270</v>
      </c>
    </row>
    <row r="8781" spans="24:25" x14ac:dyDescent="0.25">
      <c r="X8781" s="3" t="s">
        <v>8792</v>
      </c>
      <c r="Y8781" s="4">
        <v>43270</v>
      </c>
    </row>
    <row r="8782" spans="24:25" x14ac:dyDescent="0.25">
      <c r="X8782" s="3" t="s">
        <v>8793</v>
      </c>
      <c r="Y8782" s="4">
        <v>43350</v>
      </c>
    </row>
    <row r="8783" spans="24:25" x14ac:dyDescent="0.25">
      <c r="X8783" s="3" t="s">
        <v>8794</v>
      </c>
      <c r="Y8783" s="4">
        <v>43420</v>
      </c>
    </row>
    <row r="8784" spans="24:25" x14ac:dyDescent="0.25">
      <c r="X8784" s="3" t="s">
        <v>8795</v>
      </c>
      <c r="Y8784" s="4">
        <v>43500</v>
      </c>
    </row>
    <row r="8785" spans="24:25" x14ac:dyDescent="0.25">
      <c r="X8785" s="3" t="s">
        <v>8796</v>
      </c>
      <c r="Y8785" s="4">
        <v>43580</v>
      </c>
    </row>
    <row r="8786" spans="24:25" x14ac:dyDescent="0.25">
      <c r="X8786" s="3" t="s">
        <v>8797</v>
      </c>
      <c r="Y8786" s="4">
        <v>43580</v>
      </c>
    </row>
    <row r="8787" spans="24:25" x14ac:dyDescent="0.25">
      <c r="X8787" s="3" t="s">
        <v>8798</v>
      </c>
      <c r="Y8787" s="4">
        <v>43650</v>
      </c>
    </row>
    <row r="8788" spans="24:25" x14ac:dyDescent="0.25">
      <c r="X8788" s="3" t="s">
        <v>8799</v>
      </c>
      <c r="Y8788" s="4">
        <v>43650</v>
      </c>
    </row>
    <row r="8789" spans="24:25" x14ac:dyDescent="0.25">
      <c r="X8789" s="3" t="s">
        <v>8800</v>
      </c>
      <c r="Y8789" s="4">
        <v>43730</v>
      </c>
    </row>
    <row r="8790" spans="24:25" x14ac:dyDescent="0.25">
      <c r="X8790" s="3" t="s">
        <v>8801</v>
      </c>
      <c r="Y8790" s="4">
        <v>43800</v>
      </c>
    </row>
    <row r="8791" spans="24:25" x14ac:dyDescent="0.25">
      <c r="X8791" s="3" t="s">
        <v>8802</v>
      </c>
      <c r="Y8791" s="4">
        <v>43880</v>
      </c>
    </row>
    <row r="8792" spans="24:25" x14ac:dyDescent="0.25">
      <c r="X8792" s="3" t="s">
        <v>8803</v>
      </c>
      <c r="Y8792" s="4">
        <v>43950</v>
      </c>
    </row>
    <row r="8793" spans="24:25" x14ac:dyDescent="0.25">
      <c r="X8793" s="3" t="s">
        <v>8804</v>
      </c>
      <c r="Y8793" s="4">
        <v>43950</v>
      </c>
    </row>
    <row r="8794" spans="24:25" x14ac:dyDescent="0.25">
      <c r="X8794" s="3" t="s">
        <v>8805</v>
      </c>
      <c r="Y8794" s="4">
        <v>44030</v>
      </c>
    </row>
    <row r="8795" spans="24:25" x14ac:dyDescent="0.25">
      <c r="X8795" s="3" t="s">
        <v>8806</v>
      </c>
      <c r="Y8795" s="4">
        <v>44030</v>
      </c>
    </row>
    <row r="8796" spans="24:25" x14ac:dyDescent="0.25">
      <c r="X8796" s="3" t="s">
        <v>8807</v>
      </c>
      <c r="Y8796" s="4">
        <v>44050</v>
      </c>
    </row>
    <row r="8797" spans="24:25" x14ac:dyDescent="0.25">
      <c r="X8797" s="3" t="s">
        <v>8808</v>
      </c>
      <c r="Y8797" s="4">
        <v>44070</v>
      </c>
    </row>
    <row r="8798" spans="24:25" x14ac:dyDescent="0.25">
      <c r="X8798" s="3" t="s">
        <v>8809</v>
      </c>
      <c r="Y8798" s="4">
        <v>44090</v>
      </c>
    </row>
    <row r="8799" spans="24:25" x14ac:dyDescent="0.25">
      <c r="X8799" s="3" t="s">
        <v>8810</v>
      </c>
      <c r="Y8799" s="4">
        <v>44110</v>
      </c>
    </row>
    <row r="8800" spans="24:25" x14ac:dyDescent="0.25">
      <c r="X8800" s="3" t="s">
        <v>8811</v>
      </c>
      <c r="Y8800" s="4">
        <v>44110</v>
      </c>
    </row>
    <row r="8801" spans="24:25" x14ac:dyDescent="0.25">
      <c r="X8801" s="3" t="s">
        <v>8812</v>
      </c>
      <c r="Y8801" s="4">
        <v>44120</v>
      </c>
    </row>
    <row r="8802" spans="24:25" x14ac:dyDescent="0.25">
      <c r="X8802" s="3" t="s">
        <v>8813</v>
      </c>
      <c r="Y8802" s="4">
        <v>44120</v>
      </c>
    </row>
    <row r="8803" spans="24:25" x14ac:dyDescent="0.25">
      <c r="X8803" s="3" t="s">
        <v>8814</v>
      </c>
      <c r="Y8803" s="4">
        <v>44120</v>
      </c>
    </row>
    <row r="8804" spans="24:25" x14ac:dyDescent="0.25">
      <c r="X8804" s="3" t="s">
        <v>8815</v>
      </c>
      <c r="Y8804" s="4">
        <v>42000</v>
      </c>
    </row>
    <row r="8805" spans="24:25" x14ac:dyDescent="0.25">
      <c r="X8805" s="3" t="s">
        <v>8816</v>
      </c>
      <c r="Y8805" s="4">
        <v>42000</v>
      </c>
    </row>
    <row r="8806" spans="24:25" x14ac:dyDescent="0.25">
      <c r="X8806" s="3" t="s">
        <v>8817</v>
      </c>
      <c r="Y8806" s="4">
        <v>42000</v>
      </c>
    </row>
    <row r="8807" spans="24:25" x14ac:dyDescent="0.25">
      <c r="X8807" s="3" t="s">
        <v>8818</v>
      </c>
      <c r="Y8807" s="4">
        <v>42000</v>
      </c>
    </row>
    <row r="8808" spans="24:25" x14ac:dyDescent="0.25">
      <c r="X8808" s="3" t="s">
        <v>8819</v>
      </c>
      <c r="Y8808" s="4">
        <v>42000</v>
      </c>
    </row>
    <row r="8809" spans="24:25" x14ac:dyDescent="0.25">
      <c r="X8809" s="3" t="s">
        <v>8820</v>
      </c>
      <c r="Y8809" s="4">
        <v>42000</v>
      </c>
    </row>
    <row r="8810" spans="24:25" x14ac:dyDescent="0.25">
      <c r="X8810" s="3" t="s">
        <v>8821</v>
      </c>
      <c r="Y8810" s="4">
        <v>42000</v>
      </c>
    </row>
    <row r="8811" spans="24:25" x14ac:dyDescent="0.25">
      <c r="X8811" s="3" t="s">
        <v>8822</v>
      </c>
      <c r="Y8811" s="4">
        <v>42000</v>
      </c>
    </row>
    <row r="8812" spans="24:25" x14ac:dyDescent="0.25">
      <c r="X8812" s="3" t="s">
        <v>8823</v>
      </c>
      <c r="Y8812" s="4">
        <v>42000</v>
      </c>
    </row>
    <row r="8813" spans="24:25" x14ac:dyDescent="0.25">
      <c r="X8813" s="3" t="s">
        <v>8824</v>
      </c>
      <c r="Y8813" s="4">
        <v>42000</v>
      </c>
    </row>
    <row r="8814" spans="24:25" x14ac:dyDescent="0.25">
      <c r="X8814" s="3" t="s">
        <v>8825</v>
      </c>
      <c r="Y8814" s="4">
        <v>42000</v>
      </c>
    </row>
    <row r="8815" spans="24:25" x14ac:dyDescent="0.25">
      <c r="X8815" s="3" t="s">
        <v>8826</v>
      </c>
      <c r="Y8815" s="4">
        <v>42000</v>
      </c>
    </row>
    <row r="8816" spans="24:25" x14ac:dyDescent="0.25">
      <c r="X8816" s="3" t="s">
        <v>8827</v>
      </c>
      <c r="Y8816" s="4">
        <v>42000</v>
      </c>
    </row>
    <row r="8817" spans="24:25" x14ac:dyDescent="0.25">
      <c r="X8817" s="3" t="s">
        <v>8828</v>
      </c>
      <c r="Y8817" s="4">
        <v>42000</v>
      </c>
    </row>
    <row r="8818" spans="24:25" x14ac:dyDescent="0.25">
      <c r="X8818" s="3" t="s">
        <v>8829</v>
      </c>
      <c r="Y8818" s="4">
        <v>42000</v>
      </c>
    </row>
    <row r="8819" spans="24:25" x14ac:dyDescent="0.25">
      <c r="X8819" s="3" t="s">
        <v>8830</v>
      </c>
      <c r="Y8819" s="4">
        <v>42000</v>
      </c>
    </row>
    <row r="8820" spans="24:25" x14ac:dyDescent="0.25">
      <c r="X8820" s="3" t="s">
        <v>8831</v>
      </c>
      <c r="Y8820" s="4">
        <v>42000</v>
      </c>
    </row>
    <row r="8821" spans="24:25" x14ac:dyDescent="0.25">
      <c r="X8821" s="3" t="s">
        <v>8832</v>
      </c>
      <c r="Y8821" s="4">
        <v>42000</v>
      </c>
    </row>
    <row r="8822" spans="24:25" x14ac:dyDescent="0.25">
      <c r="X8822" s="3" t="s">
        <v>8833</v>
      </c>
      <c r="Y8822" s="4">
        <v>42000</v>
      </c>
    </row>
    <row r="8823" spans="24:25" x14ac:dyDescent="0.25">
      <c r="X8823" s="3" t="s">
        <v>8834</v>
      </c>
      <c r="Y8823" s="4">
        <v>42000</v>
      </c>
    </row>
    <row r="8824" spans="24:25" x14ac:dyDescent="0.25">
      <c r="X8824" s="3" t="s">
        <v>8835</v>
      </c>
      <c r="Y8824" s="4">
        <v>42000</v>
      </c>
    </row>
    <row r="8825" spans="24:25" x14ac:dyDescent="0.25">
      <c r="X8825" s="3" t="s">
        <v>8836</v>
      </c>
      <c r="Y8825" s="4">
        <v>42000</v>
      </c>
    </row>
    <row r="8826" spans="24:25" x14ac:dyDescent="0.25">
      <c r="X8826" s="3" t="s">
        <v>8837</v>
      </c>
      <c r="Y8826" s="4">
        <v>42000</v>
      </c>
    </row>
    <row r="8827" spans="24:25" x14ac:dyDescent="0.25">
      <c r="X8827" s="3" t="s">
        <v>8838</v>
      </c>
      <c r="Y8827" s="4">
        <v>42000</v>
      </c>
    </row>
    <row r="8828" spans="24:25" x14ac:dyDescent="0.25">
      <c r="X8828" s="3" t="s">
        <v>8839</v>
      </c>
      <c r="Y8828" s="4">
        <v>42000</v>
      </c>
    </row>
    <row r="8829" spans="24:25" x14ac:dyDescent="0.25">
      <c r="X8829" s="3" t="s">
        <v>8840</v>
      </c>
      <c r="Y8829" s="4">
        <v>42000</v>
      </c>
    </row>
    <row r="8830" spans="24:25" x14ac:dyDescent="0.25">
      <c r="X8830" s="3" t="s">
        <v>8841</v>
      </c>
      <c r="Y8830" s="4">
        <v>42000</v>
      </c>
    </row>
    <row r="8831" spans="24:25" x14ac:dyDescent="0.25">
      <c r="X8831" s="3" t="s">
        <v>8842</v>
      </c>
      <c r="Y8831" s="4">
        <v>42000</v>
      </c>
    </row>
    <row r="8832" spans="24:25" x14ac:dyDescent="0.25">
      <c r="X8832" s="3" t="s">
        <v>8843</v>
      </c>
      <c r="Y8832" s="4">
        <v>42000</v>
      </c>
    </row>
    <row r="8833" spans="24:25" x14ac:dyDescent="0.25">
      <c r="X8833" s="3" t="s">
        <v>8844</v>
      </c>
      <c r="Y8833" s="4">
        <v>42000</v>
      </c>
    </row>
    <row r="8834" spans="24:25" x14ac:dyDescent="0.25">
      <c r="X8834" s="3" t="s">
        <v>8845</v>
      </c>
      <c r="Y8834" s="4">
        <v>42000</v>
      </c>
    </row>
    <row r="8835" spans="24:25" x14ac:dyDescent="0.25">
      <c r="X8835" s="3" t="s">
        <v>8846</v>
      </c>
      <c r="Y8835" s="4">
        <v>42000</v>
      </c>
    </row>
    <row r="8836" spans="24:25" x14ac:dyDescent="0.25">
      <c r="X8836" s="3" t="s">
        <v>8847</v>
      </c>
      <c r="Y8836" s="4">
        <v>42000</v>
      </c>
    </row>
    <row r="8837" spans="24:25" x14ac:dyDescent="0.25">
      <c r="X8837" s="3" t="s">
        <v>8848</v>
      </c>
      <c r="Y8837" s="4">
        <v>42000</v>
      </c>
    </row>
    <row r="8838" spans="24:25" x14ac:dyDescent="0.25">
      <c r="X8838" s="3" t="s">
        <v>8849</v>
      </c>
      <c r="Y8838" s="4">
        <v>42000</v>
      </c>
    </row>
    <row r="8839" spans="24:25" x14ac:dyDescent="0.25">
      <c r="X8839" s="3" t="s">
        <v>8850</v>
      </c>
      <c r="Y8839" s="4">
        <v>42000</v>
      </c>
    </row>
    <row r="8840" spans="24:25" x14ac:dyDescent="0.25">
      <c r="X8840" s="3" t="s">
        <v>8851</v>
      </c>
      <c r="Y8840" s="4">
        <v>42000</v>
      </c>
    </row>
    <row r="8841" spans="24:25" x14ac:dyDescent="0.25">
      <c r="X8841" s="3" t="s">
        <v>8852</v>
      </c>
      <c r="Y8841" s="4">
        <v>42000</v>
      </c>
    </row>
    <row r="8842" spans="24:25" x14ac:dyDescent="0.25">
      <c r="X8842" s="3" t="s">
        <v>8853</v>
      </c>
      <c r="Y8842" s="4">
        <v>42000</v>
      </c>
    </row>
    <row r="8843" spans="24:25" x14ac:dyDescent="0.25">
      <c r="X8843" s="3" t="s">
        <v>8854</v>
      </c>
      <c r="Y8843" s="4">
        <v>42000</v>
      </c>
    </row>
    <row r="8844" spans="24:25" x14ac:dyDescent="0.25">
      <c r="X8844" s="3" t="s">
        <v>8855</v>
      </c>
      <c r="Y8844" s="4">
        <v>42000</v>
      </c>
    </row>
    <row r="8845" spans="24:25" x14ac:dyDescent="0.25">
      <c r="X8845" s="3" t="s">
        <v>8856</v>
      </c>
      <c r="Y8845" s="4">
        <v>42000</v>
      </c>
    </row>
    <row r="8846" spans="24:25" x14ac:dyDescent="0.25">
      <c r="X8846" s="3" t="s">
        <v>8857</v>
      </c>
      <c r="Y8846" s="4">
        <v>42000</v>
      </c>
    </row>
    <row r="8847" spans="24:25" x14ac:dyDescent="0.25">
      <c r="X8847" s="3" t="s">
        <v>8858</v>
      </c>
      <c r="Y8847" s="4">
        <v>42000</v>
      </c>
    </row>
    <row r="8848" spans="24:25" x14ac:dyDescent="0.25">
      <c r="X8848" s="3" t="s">
        <v>8859</v>
      </c>
      <c r="Y8848" s="4">
        <v>42000</v>
      </c>
    </row>
    <row r="8849" spans="24:25" x14ac:dyDescent="0.25">
      <c r="X8849" s="3" t="s">
        <v>8860</v>
      </c>
      <c r="Y8849" s="4">
        <v>42000</v>
      </c>
    </row>
    <row r="8850" spans="24:25" x14ac:dyDescent="0.25">
      <c r="X8850" s="3" t="s">
        <v>8861</v>
      </c>
      <c r="Y8850" s="4">
        <v>42000</v>
      </c>
    </row>
    <row r="8851" spans="24:25" x14ac:dyDescent="0.25">
      <c r="X8851" s="3" t="s">
        <v>8862</v>
      </c>
      <c r="Y8851" s="4">
        <v>42000</v>
      </c>
    </row>
    <row r="8852" spans="24:25" x14ac:dyDescent="0.25">
      <c r="X8852" s="3" t="s">
        <v>8863</v>
      </c>
      <c r="Y8852" s="4">
        <v>42000</v>
      </c>
    </row>
    <row r="8853" spans="24:25" x14ac:dyDescent="0.25">
      <c r="X8853" s="3" t="s">
        <v>8864</v>
      </c>
      <c r="Y8853" s="4">
        <v>42000</v>
      </c>
    </row>
    <row r="8854" spans="24:25" x14ac:dyDescent="0.25">
      <c r="X8854" s="3" t="s">
        <v>8865</v>
      </c>
      <c r="Y8854" s="4">
        <v>42000</v>
      </c>
    </row>
    <row r="8855" spans="24:25" x14ac:dyDescent="0.25">
      <c r="X8855" s="3" t="s">
        <v>8866</v>
      </c>
      <c r="Y8855" s="4">
        <v>42000</v>
      </c>
    </row>
    <row r="8856" spans="24:25" x14ac:dyDescent="0.25">
      <c r="X8856" s="3" t="s">
        <v>8867</v>
      </c>
      <c r="Y8856" s="4">
        <v>42000</v>
      </c>
    </row>
    <row r="8857" spans="24:25" x14ac:dyDescent="0.25">
      <c r="X8857" s="3" t="s">
        <v>8868</v>
      </c>
      <c r="Y8857" s="4">
        <v>42000</v>
      </c>
    </row>
    <row r="8858" spans="24:25" x14ac:dyDescent="0.25">
      <c r="X8858" s="3" t="s">
        <v>8869</v>
      </c>
      <c r="Y8858" s="4">
        <v>42000</v>
      </c>
    </row>
    <row r="8859" spans="24:25" x14ac:dyDescent="0.25">
      <c r="X8859" s="3" t="s">
        <v>8870</v>
      </c>
      <c r="Y8859" s="4">
        <v>42000</v>
      </c>
    </row>
    <row r="8860" spans="24:25" x14ac:dyDescent="0.25">
      <c r="X8860" s="3" t="s">
        <v>8871</v>
      </c>
      <c r="Y8860" s="4">
        <v>42000</v>
      </c>
    </row>
    <row r="8861" spans="24:25" x14ac:dyDescent="0.25">
      <c r="X8861" s="3" t="s">
        <v>8872</v>
      </c>
      <c r="Y8861" s="4">
        <v>42000</v>
      </c>
    </row>
    <row r="8862" spans="24:25" x14ac:dyDescent="0.25">
      <c r="X8862" s="3" t="s">
        <v>8873</v>
      </c>
      <c r="Y8862" s="4">
        <v>42000</v>
      </c>
    </row>
    <row r="8863" spans="24:25" x14ac:dyDescent="0.25">
      <c r="X8863" s="3" t="s">
        <v>8874</v>
      </c>
      <c r="Y8863" s="4">
        <v>42000</v>
      </c>
    </row>
    <row r="8864" spans="24:25" x14ac:dyDescent="0.25">
      <c r="X8864" s="3" t="s">
        <v>8875</v>
      </c>
      <c r="Y8864" s="4">
        <v>42000</v>
      </c>
    </row>
    <row r="8865" spans="24:25" x14ac:dyDescent="0.25">
      <c r="X8865" s="3" t="s">
        <v>8876</v>
      </c>
      <c r="Y8865" s="4">
        <v>42000</v>
      </c>
    </row>
    <row r="8866" spans="24:25" x14ac:dyDescent="0.25">
      <c r="X8866" s="3" t="s">
        <v>8877</v>
      </c>
      <c r="Y8866" s="4">
        <v>42000</v>
      </c>
    </row>
    <row r="8867" spans="24:25" x14ac:dyDescent="0.25">
      <c r="X8867" s="3" t="s">
        <v>8878</v>
      </c>
      <c r="Y8867" s="4">
        <v>42000</v>
      </c>
    </row>
    <row r="8868" spans="24:25" x14ac:dyDescent="0.25">
      <c r="X8868" s="3" t="s">
        <v>8879</v>
      </c>
      <c r="Y8868" s="4">
        <v>42000</v>
      </c>
    </row>
    <row r="8869" spans="24:25" x14ac:dyDescent="0.25">
      <c r="X8869" s="3" t="s">
        <v>8880</v>
      </c>
      <c r="Y8869" s="4">
        <v>42000</v>
      </c>
    </row>
    <row r="8870" spans="24:25" x14ac:dyDescent="0.25">
      <c r="X8870" s="3" t="s">
        <v>8881</v>
      </c>
      <c r="Y8870" s="4">
        <v>42000</v>
      </c>
    </row>
    <row r="8871" spans="24:25" x14ac:dyDescent="0.25">
      <c r="X8871" s="3" t="s">
        <v>8882</v>
      </c>
      <c r="Y8871" s="4">
        <v>42000</v>
      </c>
    </row>
    <row r="8872" spans="24:25" x14ac:dyDescent="0.25">
      <c r="X8872" s="3" t="s">
        <v>8883</v>
      </c>
      <c r="Y8872" s="4">
        <v>42000</v>
      </c>
    </row>
    <row r="8873" spans="24:25" x14ac:dyDescent="0.25">
      <c r="X8873" s="3" t="s">
        <v>8884</v>
      </c>
      <c r="Y8873" s="4">
        <v>42000</v>
      </c>
    </row>
    <row r="8874" spans="24:25" x14ac:dyDescent="0.25">
      <c r="X8874" s="3" t="s">
        <v>8885</v>
      </c>
      <c r="Y8874" s="4">
        <v>42000</v>
      </c>
    </row>
    <row r="8875" spans="24:25" x14ac:dyDescent="0.25">
      <c r="X8875" s="3" t="s">
        <v>8886</v>
      </c>
      <c r="Y8875" s="4">
        <v>42000</v>
      </c>
    </row>
    <row r="8876" spans="24:25" x14ac:dyDescent="0.25">
      <c r="X8876" s="3" t="s">
        <v>8887</v>
      </c>
      <c r="Y8876" s="4">
        <v>42000</v>
      </c>
    </row>
    <row r="8877" spans="24:25" x14ac:dyDescent="0.25">
      <c r="X8877" s="3" t="s">
        <v>8888</v>
      </c>
      <c r="Y8877" s="4">
        <v>42000</v>
      </c>
    </row>
    <row r="8878" spans="24:25" x14ac:dyDescent="0.25">
      <c r="X8878" s="3" t="s">
        <v>8889</v>
      </c>
      <c r="Y8878" s="4">
        <v>42000</v>
      </c>
    </row>
    <row r="8879" spans="24:25" x14ac:dyDescent="0.25">
      <c r="X8879" s="3" t="s">
        <v>8890</v>
      </c>
      <c r="Y8879" s="4">
        <v>42000</v>
      </c>
    </row>
    <row r="8880" spans="24:25" x14ac:dyDescent="0.25">
      <c r="X8880" s="3" t="s">
        <v>8891</v>
      </c>
      <c r="Y8880" s="4">
        <v>42000</v>
      </c>
    </row>
    <row r="8881" spans="24:25" x14ac:dyDescent="0.25">
      <c r="X8881" s="3" t="s">
        <v>8892</v>
      </c>
      <c r="Y8881" s="4">
        <v>42000</v>
      </c>
    </row>
    <row r="8882" spans="24:25" x14ac:dyDescent="0.25">
      <c r="X8882" s="3" t="s">
        <v>8893</v>
      </c>
      <c r="Y8882" s="4">
        <v>42000</v>
      </c>
    </row>
    <row r="8883" spans="24:25" x14ac:dyDescent="0.25">
      <c r="X8883" s="3" t="s">
        <v>8894</v>
      </c>
      <c r="Y8883" s="4">
        <v>42000</v>
      </c>
    </row>
    <row r="8884" spans="24:25" x14ac:dyDescent="0.25">
      <c r="X8884" s="3" t="s">
        <v>8895</v>
      </c>
      <c r="Y8884" s="4">
        <v>42000</v>
      </c>
    </row>
    <row r="8885" spans="24:25" x14ac:dyDescent="0.25">
      <c r="X8885" s="3" t="s">
        <v>8896</v>
      </c>
      <c r="Y8885" s="4">
        <v>42000</v>
      </c>
    </row>
    <row r="8886" spans="24:25" x14ac:dyDescent="0.25">
      <c r="X8886" s="3" t="s">
        <v>8897</v>
      </c>
      <c r="Y8886" s="4">
        <v>42000</v>
      </c>
    </row>
    <row r="8887" spans="24:25" x14ac:dyDescent="0.25">
      <c r="X8887" s="3" t="s">
        <v>8898</v>
      </c>
      <c r="Y8887" s="4">
        <v>42000</v>
      </c>
    </row>
    <row r="8888" spans="24:25" x14ac:dyDescent="0.25">
      <c r="X8888" s="3" t="s">
        <v>8899</v>
      </c>
      <c r="Y8888" s="4">
        <v>42000</v>
      </c>
    </row>
    <row r="8889" spans="24:25" x14ac:dyDescent="0.25">
      <c r="X8889" s="3" t="s">
        <v>8900</v>
      </c>
      <c r="Y8889" s="4">
        <v>42000</v>
      </c>
    </row>
    <row r="8890" spans="24:25" x14ac:dyDescent="0.25">
      <c r="X8890" s="3" t="s">
        <v>8901</v>
      </c>
      <c r="Y8890" s="4">
        <v>42000</v>
      </c>
    </row>
    <row r="8891" spans="24:25" x14ac:dyDescent="0.25">
      <c r="X8891" s="3" t="s">
        <v>8902</v>
      </c>
      <c r="Y8891" s="4">
        <v>42000</v>
      </c>
    </row>
    <row r="8892" spans="24:25" x14ac:dyDescent="0.25">
      <c r="X8892" s="3" t="s">
        <v>8903</v>
      </c>
      <c r="Y8892" s="4">
        <v>42000</v>
      </c>
    </row>
    <row r="8893" spans="24:25" x14ac:dyDescent="0.25">
      <c r="X8893" s="3" t="s">
        <v>8904</v>
      </c>
      <c r="Y8893" s="4">
        <v>42000</v>
      </c>
    </row>
    <row r="8894" spans="24:25" x14ac:dyDescent="0.25">
      <c r="X8894" s="3" t="s">
        <v>8905</v>
      </c>
      <c r="Y8894" s="4">
        <v>42000</v>
      </c>
    </row>
    <row r="8895" spans="24:25" x14ac:dyDescent="0.25">
      <c r="X8895" s="3" t="s">
        <v>8906</v>
      </c>
      <c r="Y8895" s="4">
        <v>42000</v>
      </c>
    </row>
    <row r="8896" spans="24:25" x14ac:dyDescent="0.25">
      <c r="X8896" s="3" t="s">
        <v>8907</v>
      </c>
      <c r="Y8896" s="4">
        <v>42000</v>
      </c>
    </row>
    <row r="8897" spans="24:25" x14ac:dyDescent="0.25">
      <c r="X8897" s="3" t="s">
        <v>8908</v>
      </c>
      <c r="Y8897" s="4">
        <v>42000</v>
      </c>
    </row>
    <row r="8898" spans="24:25" x14ac:dyDescent="0.25">
      <c r="X8898" s="3" t="s">
        <v>8909</v>
      </c>
      <c r="Y8898" s="4">
        <v>42000</v>
      </c>
    </row>
    <row r="8899" spans="24:25" x14ac:dyDescent="0.25">
      <c r="X8899" s="3" t="s">
        <v>8910</v>
      </c>
      <c r="Y8899" s="4">
        <v>42000</v>
      </c>
    </row>
    <row r="8900" spans="24:25" x14ac:dyDescent="0.25">
      <c r="X8900" s="3" t="s">
        <v>8911</v>
      </c>
      <c r="Y8900" s="4">
        <v>42000</v>
      </c>
    </row>
    <row r="8901" spans="24:25" x14ac:dyDescent="0.25">
      <c r="X8901" s="3" t="s">
        <v>8912</v>
      </c>
      <c r="Y8901" s="4">
        <v>42000</v>
      </c>
    </row>
    <row r="8902" spans="24:25" x14ac:dyDescent="0.25">
      <c r="X8902" s="3" t="s">
        <v>8913</v>
      </c>
      <c r="Y8902" s="4">
        <v>42000</v>
      </c>
    </row>
    <row r="8903" spans="24:25" x14ac:dyDescent="0.25">
      <c r="X8903" s="3" t="s">
        <v>8914</v>
      </c>
      <c r="Y8903" s="4">
        <v>42000</v>
      </c>
    </row>
    <row r="8904" spans="24:25" x14ac:dyDescent="0.25">
      <c r="X8904" s="3" t="s">
        <v>8915</v>
      </c>
      <c r="Y8904" s="4">
        <v>42000</v>
      </c>
    </row>
    <row r="8905" spans="24:25" x14ac:dyDescent="0.25">
      <c r="X8905" s="3" t="s">
        <v>8916</v>
      </c>
      <c r="Y8905" s="4">
        <v>42000</v>
      </c>
    </row>
    <row r="8906" spans="24:25" x14ac:dyDescent="0.25">
      <c r="X8906" s="3" t="s">
        <v>8917</v>
      </c>
      <c r="Y8906" s="4">
        <v>42000</v>
      </c>
    </row>
    <row r="8907" spans="24:25" x14ac:dyDescent="0.25">
      <c r="X8907" s="3" t="s">
        <v>8918</v>
      </c>
      <c r="Y8907" s="4">
        <v>42000</v>
      </c>
    </row>
    <row r="8908" spans="24:25" x14ac:dyDescent="0.25">
      <c r="X8908" s="3" t="s">
        <v>8919</v>
      </c>
      <c r="Y8908" s="4">
        <v>42000</v>
      </c>
    </row>
    <row r="8909" spans="24:25" x14ac:dyDescent="0.25">
      <c r="X8909" s="3" t="s">
        <v>8920</v>
      </c>
      <c r="Y8909" s="4">
        <v>42000</v>
      </c>
    </row>
    <row r="8910" spans="24:25" x14ac:dyDescent="0.25">
      <c r="X8910" s="3" t="s">
        <v>8921</v>
      </c>
      <c r="Y8910" s="4">
        <v>42000</v>
      </c>
    </row>
    <row r="8911" spans="24:25" x14ac:dyDescent="0.25">
      <c r="X8911" s="3" t="s">
        <v>8922</v>
      </c>
      <c r="Y8911" s="4">
        <v>42000</v>
      </c>
    </row>
    <row r="8912" spans="24:25" x14ac:dyDescent="0.25">
      <c r="X8912" s="3" t="s">
        <v>8923</v>
      </c>
      <c r="Y8912" s="4">
        <v>42000</v>
      </c>
    </row>
    <row r="8913" spans="24:25" x14ac:dyDescent="0.25">
      <c r="X8913" s="3" t="s">
        <v>8924</v>
      </c>
      <c r="Y8913" s="4">
        <v>42000</v>
      </c>
    </row>
    <row r="8914" spans="24:25" x14ac:dyDescent="0.25">
      <c r="X8914" s="3" t="s">
        <v>8925</v>
      </c>
      <c r="Y8914" s="4">
        <v>42000</v>
      </c>
    </row>
    <row r="8915" spans="24:25" x14ac:dyDescent="0.25">
      <c r="X8915" s="3" t="s">
        <v>8926</v>
      </c>
      <c r="Y8915" s="4">
        <v>42000</v>
      </c>
    </row>
    <row r="8916" spans="24:25" x14ac:dyDescent="0.25">
      <c r="X8916" s="3" t="s">
        <v>8927</v>
      </c>
      <c r="Y8916" s="4">
        <v>42000</v>
      </c>
    </row>
    <row r="8917" spans="24:25" x14ac:dyDescent="0.25">
      <c r="X8917" s="3" t="s">
        <v>8928</v>
      </c>
      <c r="Y8917" s="4">
        <v>42000</v>
      </c>
    </row>
    <row r="8918" spans="24:25" x14ac:dyDescent="0.25">
      <c r="X8918" s="3" t="s">
        <v>8929</v>
      </c>
      <c r="Y8918" s="4">
        <v>42000</v>
      </c>
    </row>
    <row r="8919" spans="24:25" x14ac:dyDescent="0.25">
      <c r="X8919" s="3" t="s">
        <v>8930</v>
      </c>
      <c r="Y8919" s="4">
        <v>42000</v>
      </c>
    </row>
    <row r="8920" spans="24:25" x14ac:dyDescent="0.25">
      <c r="X8920" s="3" t="s">
        <v>8931</v>
      </c>
      <c r="Y8920" s="4">
        <v>42000</v>
      </c>
    </row>
    <row r="8921" spans="24:25" x14ac:dyDescent="0.25">
      <c r="X8921" s="3" t="s">
        <v>8932</v>
      </c>
      <c r="Y8921" s="4">
        <v>42000</v>
      </c>
    </row>
    <row r="8922" spans="24:25" x14ac:dyDescent="0.25">
      <c r="X8922" s="3" t="s">
        <v>8933</v>
      </c>
      <c r="Y8922" s="4">
        <v>42000</v>
      </c>
    </row>
    <row r="8923" spans="24:25" x14ac:dyDescent="0.25">
      <c r="X8923" s="3" t="s">
        <v>8934</v>
      </c>
      <c r="Y8923" s="4">
        <v>42000</v>
      </c>
    </row>
    <row r="8924" spans="24:25" x14ac:dyDescent="0.25">
      <c r="X8924" s="3" t="s">
        <v>8935</v>
      </c>
      <c r="Y8924" s="4">
        <v>42000</v>
      </c>
    </row>
    <row r="8925" spans="24:25" x14ac:dyDescent="0.25">
      <c r="X8925" s="3" t="s">
        <v>8936</v>
      </c>
      <c r="Y8925" s="4">
        <v>42000</v>
      </c>
    </row>
    <row r="8926" spans="24:25" x14ac:dyDescent="0.25">
      <c r="X8926" s="3" t="s">
        <v>8937</v>
      </c>
      <c r="Y8926" s="4">
        <v>42000</v>
      </c>
    </row>
    <row r="8927" spans="24:25" x14ac:dyDescent="0.25">
      <c r="X8927" s="3" t="s">
        <v>8938</v>
      </c>
      <c r="Y8927" s="4">
        <v>42000</v>
      </c>
    </row>
    <row r="8928" spans="24:25" x14ac:dyDescent="0.25">
      <c r="X8928" s="3" t="s">
        <v>8939</v>
      </c>
      <c r="Y8928" s="4">
        <v>42000</v>
      </c>
    </row>
    <row r="8929" spans="24:25" x14ac:dyDescent="0.25">
      <c r="X8929" s="3" t="s">
        <v>8940</v>
      </c>
      <c r="Y8929" s="4">
        <v>42000</v>
      </c>
    </row>
    <row r="8930" spans="24:25" x14ac:dyDescent="0.25">
      <c r="X8930" s="3" t="s">
        <v>8941</v>
      </c>
      <c r="Y8930" s="4">
        <v>42000</v>
      </c>
    </row>
    <row r="8931" spans="24:25" x14ac:dyDescent="0.25">
      <c r="X8931" s="3" t="s">
        <v>8942</v>
      </c>
      <c r="Y8931" s="4">
        <v>42000</v>
      </c>
    </row>
    <row r="8932" spans="24:25" x14ac:dyDescent="0.25">
      <c r="X8932" s="3" t="s">
        <v>8943</v>
      </c>
      <c r="Y8932" s="4">
        <v>42000</v>
      </c>
    </row>
    <row r="8933" spans="24:25" x14ac:dyDescent="0.25">
      <c r="X8933" s="3" t="s">
        <v>8944</v>
      </c>
      <c r="Y8933" s="4">
        <v>42000</v>
      </c>
    </row>
    <row r="8934" spans="24:25" x14ac:dyDescent="0.25">
      <c r="X8934" s="3" t="s">
        <v>8945</v>
      </c>
      <c r="Y8934" s="4">
        <v>42000</v>
      </c>
    </row>
    <row r="8935" spans="24:25" x14ac:dyDescent="0.25">
      <c r="X8935" s="3" t="s">
        <v>8946</v>
      </c>
      <c r="Y8935" s="4">
        <v>42000</v>
      </c>
    </row>
    <row r="8936" spans="24:25" x14ac:dyDescent="0.25">
      <c r="X8936" s="3" t="s">
        <v>8947</v>
      </c>
      <c r="Y8936" s="4">
        <v>42000</v>
      </c>
    </row>
    <row r="8937" spans="24:25" x14ac:dyDescent="0.25">
      <c r="X8937" s="3" t="s">
        <v>8948</v>
      </c>
      <c r="Y8937" s="4">
        <v>42000</v>
      </c>
    </row>
    <row r="8938" spans="24:25" x14ac:dyDescent="0.25">
      <c r="X8938" s="3" t="s">
        <v>8949</v>
      </c>
      <c r="Y8938" s="4">
        <v>42000</v>
      </c>
    </row>
    <row r="8939" spans="24:25" x14ac:dyDescent="0.25">
      <c r="X8939" s="3" t="s">
        <v>8950</v>
      </c>
      <c r="Y8939" s="4">
        <v>42000</v>
      </c>
    </row>
    <row r="8940" spans="24:25" x14ac:dyDescent="0.25">
      <c r="X8940" s="3" t="s">
        <v>8951</v>
      </c>
      <c r="Y8940" s="4">
        <v>42000</v>
      </c>
    </row>
    <row r="8941" spans="24:25" x14ac:dyDescent="0.25">
      <c r="X8941" s="3" t="s">
        <v>8952</v>
      </c>
      <c r="Y8941" s="4">
        <v>42000</v>
      </c>
    </row>
    <row r="8942" spans="24:25" x14ac:dyDescent="0.25">
      <c r="X8942" s="3" t="s">
        <v>8953</v>
      </c>
      <c r="Y8942" s="4">
        <v>42000</v>
      </c>
    </row>
    <row r="8943" spans="24:25" x14ac:dyDescent="0.25">
      <c r="X8943" s="3" t="s">
        <v>8954</v>
      </c>
      <c r="Y8943" s="4">
        <v>42000</v>
      </c>
    </row>
    <row r="8944" spans="24:25" x14ac:dyDescent="0.25">
      <c r="X8944" s="3" t="s">
        <v>8955</v>
      </c>
      <c r="Y8944" s="4">
        <v>42000</v>
      </c>
    </row>
    <row r="8945" spans="24:25" x14ac:dyDescent="0.25">
      <c r="X8945" s="3" t="s">
        <v>8956</v>
      </c>
      <c r="Y8945" s="4">
        <v>42000</v>
      </c>
    </row>
    <row r="8946" spans="24:25" x14ac:dyDescent="0.25">
      <c r="X8946" s="3" t="s">
        <v>8957</v>
      </c>
      <c r="Y8946" s="4">
        <v>42000</v>
      </c>
    </row>
    <row r="8947" spans="24:25" x14ac:dyDescent="0.25">
      <c r="X8947" s="3" t="s">
        <v>8958</v>
      </c>
      <c r="Y8947" s="4">
        <v>42000</v>
      </c>
    </row>
    <row r="8948" spans="24:25" x14ac:dyDescent="0.25">
      <c r="X8948" s="3" t="s">
        <v>8959</v>
      </c>
      <c r="Y8948" s="4">
        <v>42000</v>
      </c>
    </row>
    <row r="8949" spans="24:25" x14ac:dyDescent="0.25">
      <c r="X8949" s="3" t="s">
        <v>8960</v>
      </c>
      <c r="Y8949" s="4">
        <v>42000</v>
      </c>
    </row>
    <row r="8950" spans="24:25" x14ac:dyDescent="0.25">
      <c r="X8950" s="3" t="s">
        <v>8961</v>
      </c>
      <c r="Y8950" s="4">
        <v>42000</v>
      </c>
    </row>
    <row r="8951" spans="24:25" x14ac:dyDescent="0.25">
      <c r="X8951" s="3" t="s">
        <v>8962</v>
      </c>
      <c r="Y8951" s="4">
        <v>42000</v>
      </c>
    </row>
    <row r="8952" spans="24:25" x14ac:dyDescent="0.25">
      <c r="X8952" s="3" t="s">
        <v>8963</v>
      </c>
      <c r="Y8952" s="4">
        <v>42000</v>
      </c>
    </row>
    <row r="8953" spans="24:25" x14ac:dyDescent="0.25">
      <c r="X8953" s="3" t="s">
        <v>8964</v>
      </c>
      <c r="Y8953" s="4">
        <v>42000</v>
      </c>
    </row>
    <row r="8954" spans="24:25" x14ac:dyDescent="0.25">
      <c r="X8954" s="3" t="s">
        <v>8965</v>
      </c>
      <c r="Y8954" s="4">
        <v>42000</v>
      </c>
    </row>
    <row r="8955" spans="24:25" x14ac:dyDescent="0.25">
      <c r="X8955" s="3" t="s">
        <v>8966</v>
      </c>
      <c r="Y8955" s="4">
        <v>42000</v>
      </c>
    </row>
    <row r="8956" spans="24:25" x14ac:dyDescent="0.25">
      <c r="X8956" s="3" t="s">
        <v>8967</v>
      </c>
      <c r="Y8956" s="4">
        <v>42000</v>
      </c>
    </row>
    <row r="8957" spans="24:25" x14ac:dyDescent="0.25">
      <c r="X8957" s="3" t="s">
        <v>8968</v>
      </c>
      <c r="Y8957" s="4">
        <v>42000</v>
      </c>
    </row>
    <row r="8958" spans="24:25" x14ac:dyDescent="0.25">
      <c r="X8958" s="3" t="s">
        <v>8969</v>
      </c>
      <c r="Y8958" s="4">
        <v>42000</v>
      </c>
    </row>
    <row r="8959" spans="24:25" x14ac:dyDescent="0.25">
      <c r="X8959" s="3" t="s">
        <v>8970</v>
      </c>
      <c r="Y8959" s="4">
        <v>42000</v>
      </c>
    </row>
    <row r="8960" spans="24:25" x14ac:dyDescent="0.25">
      <c r="X8960" s="3" t="s">
        <v>8971</v>
      </c>
      <c r="Y8960" s="4">
        <v>42000</v>
      </c>
    </row>
    <row r="8961" spans="24:25" x14ac:dyDescent="0.25">
      <c r="X8961" s="3" t="s">
        <v>8972</v>
      </c>
      <c r="Y8961" s="4">
        <v>42000</v>
      </c>
    </row>
    <row r="8962" spans="24:25" x14ac:dyDescent="0.25">
      <c r="X8962" s="3" t="s">
        <v>8973</v>
      </c>
      <c r="Y8962" s="4">
        <v>42000</v>
      </c>
    </row>
    <row r="8963" spans="24:25" x14ac:dyDescent="0.25">
      <c r="X8963" s="3" t="s">
        <v>8974</v>
      </c>
      <c r="Y8963" s="4">
        <v>42000</v>
      </c>
    </row>
    <row r="8964" spans="24:25" x14ac:dyDescent="0.25">
      <c r="X8964" s="3" t="s">
        <v>8975</v>
      </c>
      <c r="Y8964" s="4">
        <v>42000</v>
      </c>
    </row>
    <row r="8965" spans="24:25" x14ac:dyDescent="0.25">
      <c r="X8965" s="3" t="s">
        <v>8976</v>
      </c>
      <c r="Y8965" s="4">
        <v>42000</v>
      </c>
    </row>
    <row r="8966" spans="24:25" x14ac:dyDescent="0.25">
      <c r="X8966" s="3" t="s">
        <v>8977</v>
      </c>
      <c r="Y8966" s="4">
        <v>42000</v>
      </c>
    </row>
    <row r="8967" spans="24:25" x14ac:dyDescent="0.25">
      <c r="X8967" s="3" t="s">
        <v>8978</v>
      </c>
      <c r="Y8967" s="4">
        <v>42000</v>
      </c>
    </row>
    <row r="8968" spans="24:25" x14ac:dyDescent="0.25">
      <c r="X8968" s="3" t="s">
        <v>8979</v>
      </c>
      <c r="Y8968" s="4">
        <v>42000</v>
      </c>
    </row>
    <row r="8969" spans="24:25" x14ac:dyDescent="0.25">
      <c r="X8969" s="3" t="s">
        <v>8980</v>
      </c>
      <c r="Y8969" s="4">
        <v>42000</v>
      </c>
    </row>
    <row r="8970" spans="24:25" x14ac:dyDescent="0.25">
      <c r="X8970" s="3" t="s">
        <v>8981</v>
      </c>
      <c r="Y8970" s="4">
        <v>42000</v>
      </c>
    </row>
    <row r="8971" spans="24:25" x14ac:dyDescent="0.25">
      <c r="X8971" s="3" t="s">
        <v>8982</v>
      </c>
      <c r="Y8971" s="4">
        <v>42000</v>
      </c>
    </row>
    <row r="8972" spans="24:25" x14ac:dyDescent="0.25">
      <c r="X8972" s="3" t="s">
        <v>8983</v>
      </c>
      <c r="Y8972" s="4">
        <v>42000</v>
      </c>
    </row>
    <row r="8973" spans="24:25" x14ac:dyDescent="0.25">
      <c r="X8973" s="3" t="s">
        <v>8984</v>
      </c>
      <c r="Y8973" s="4">
        <v>42000</v>
      </c>
    </row>
    <row r="8974" spans="24:25" x14ac:dyDescent="0.25">
      <c r="X8974" s="3" t="s">
        <v>8985</v>
      </c>
      <c r="Y8974" s="4">
        <v>42000</v>
      </c>
    </row>
    <row r="8975" spans="24:25" x14ac:dyDescent="0.25">
      <c r="X8975" s="3" t="s">
        <v>8986</v>
      </c>
      <c r="Y8975" s="4">
        <v>42000</v>
      </c>
    </row>
    <row r="8976" spans="24:25" x14ac:dyDescent="0.25">
      <c r="X8976" s="3" t="s">
        <v>8987</v>
      </c>
      <c r="Y8976" s="4">
        <v>42000</v>
      </c>
    </row>
    <row r="8977" spans="24:25" x14ac:dyDescent="0.25">
      <c r="X8977" s="3" t="s">
        <v>8988</v>
      </c>
      <c r="Y8977" s="4">
        <v>42000</v>
      </c>
    </row>
    <row r="8978" spans="24:25" x14ac:dyDescent="0.25">
      <c r="X8978" s="3" t="s">
        <v>8989</v>
      </c>
      <c r="Y8978" s="4">
        <v>42000</v>
      </c>
    </row>
    <row r="8979" spans="24:25" x14ac:dyDescent="0.25">
      <c r="X8979" s="3" t="s">
        <v>8990</v>
      </c>
      <c r="Y8979" s="4">
        <v>42000</v>
      </c>
    </row>
    <row r="8980" spans="24:25" x14ac:dyDescent="0.25">
      <c r="X8980" s="3" t="s">
        <v>8991</v>
      </c>
      <c r="Y8980" s="4">
        <v>42000</v>
      </c>
    </row>
    <row r="8981" spans="24:25" x14ac:dyDescent="0.25">
      <c r="X8981" s="3" t="s">
        <v>8992</v>
      </c>
      <c r="Y8981" s="4">
        <v>42000</v>
      </c>
    </row>
    <row r="8982" spans="24:25" x14ac:dyDescent="0.25">
      <c r="X8982" s="3" t="s">
        <v>8993</v>
      </c>
      <c r="Y8982" s="4">
        <v>42000</v>
      </c>
    </row>
    <row r="8983" spans="24:25" x14ac:dyDescent="0.25">
      <c r="X8983" s="3" t="s">
        <v>8994</v>
      </c>
      <c r="Y8983" s="4">
        <v>42000</v>
      </c>
    </row>
    <row r="8984" spans="24:25" x14ac:dyDescent="0.25">
      <c r="X8984" s="3" t="s">
        <v>8995</v>
      </c>
      <c r="Y8984" s="4">
        <v>42000</v>
      </c>
    </row>
    <row r="8985" spans="24:25" x14ac:dyDescent="0.25">
      <c r="X8985" s="3" t="s">
        <v>8996</v>
      </c>
      <c r="Y8985" s="4">
        <v>42000</v>
      </c>
    </row>
    <row r="8986" spans="24:25" x14ac:dyDescent="0.25">
      <c r="X8986" s="3" t="s">
        <v>8997</v>
      </c>
      <c r="Y8986" s="4">
        <v>42000</v>
      </c>
    </row>
    <row r="8987" spans="24:25" x14ac:dyDescent="0.25">
      <c r="X8987" s="3" t="s">
        <v>8998</v>
      </c>
      <c r="Y8987" s="4">
        <v>42000</v>
      </c>
    </row>
    <row r="8988" spans="24:25" x14ac:dyDescent="0.25">
      <c r="X8988" s="3" t="s">
        <v>8999</v>
      </c>
      <c r="Y8988" s="4">
        <v>42000</v>
      </c>
    </row>
    <row r="8989" spans="24:25" x14ac:dyDescent="0.25">
      <c r="X8989" s="3" t="s">
        <v>9000</v>
      </c>
      <c r="Y8989" s="4">
        <v>42000</v>
      </c>
    </row>
    <row r="8990" spans="24:25" x14ac:dyDescent="0.25">
      <c r="X8990" s="3" t="s">
        <v>9001</v>
      </c>
      <c r="Y8990" s="4">
        <v>42000</v>
      </c>
    </row>
    <row r="8991" spans="24:25" x14ac:dyDescent="0.25">
      <c r="X8991" s="3" t="s">
        <v>9002</v>
      </c>
      <c r="Y8991" s="4">
        <v>42000</v>
      </c>
    </row>
    <row r="8992" spans="24:25" x14ac:dyDescent="0.25">
      <c r="X8992" s="3" t="s">
        <v>9003</v>
      </c>
      <c r="Y8992" s="4">
        <v>42000</v>
      </c>
    </row>
    <row r="8993" spans="24:25" x14ac:dyDescent="0.25">
      <c r="X8993" s="3" t="s">
        <v>9004</v>
      </c>
      <c r="Y8993" s="4">
        <v>42000</v>
      </c>
    </row>
    <row r="8994" spans="24:25" x14ac:dyDescent="0.25">
      <c r="X8994" s="3" t="s">
        <v>9005</v>
      </c>
      <c r="Y8994" s="4">
        <v>42000</v>
      </c>
    </row>
    <row r="8995" spans="24:25" x14ac:dyDescent="0.25">
      <c r="X8995" s="3" t="s">
        <v>9006</v>
      </c>
      <c r="Y8995" s="4">
        <v>42000</v>
      </c>
    </row>
    <row r="8996" spans="24:25" x14ac:dyDescent="0.25">
      <c r="X8996" s="3" t="s">
        <v>9007</v>
      </c>
      <c r="Y8996" s="4">
        <v>42000</v>
      </c>
    </row>
    <row r="8997" spans="24:25" x14ac:dyDescent="0.25">
      <c r="X8997" s="3" t="s">
        <v>9008</v>
      </c>
      <c r="Y8997" s="4">
        <v>42000</v>
      </c>
    </row>
    <row r="8998" spans="24:25" x14ac:dyDescent="0.25">
      <c r="X8998" s="3" t="s">
        <v>9009</v>
      </c>
      <c r="Y8998" s="4">
        <v>42000</v>
      </c>
    </row>
    <row r="8999" spans="24:25" x14ac:dyDescent="0.25">
      <c r="X8999" s="3" t="s">
        <v>9010</v>
      </c>
      <c r="Y8999" s="4">
        <v>42000</v>
      </c>
    </row>
    <row r="9000" spans="24:25" x14ac:dyDescent="0.25">
      <c r="X9000" s="3" t="s">
        <v>9011</v>
      </c>
      <c r="Y9000" s="4">
        <v>42000</v>
      </c>
    </row>
    <row r="9001" spans="24:25" x14ac:dyDescent="0.25">
      <c r="X9001" s="3" t="s">
        <v>9012</v>
      </c>
      <c r="Y9001" s="4">
        <v>42000</v>
      </c>
    </row>
    <row r="9002" spans="24:25" x14ac:dyDescent="0.25">
      <c r="X9002" s="3" t="s">
        <v>9013</v>
      </c>
      <c r="Y9002" s="4">
        <v>42000</v>
      </c>
    </row>
    <row r="9003" spans="24:25" x14ac:dyDescent="0.25">
      <c r="X9003" s="3" t="s">
        <v>9014</v>
      </c>
      <c r="Y9003" s="4">
        <v>42000</v>
      </c>
    </row>
    <row r="9004" spans="24:25" x14ac:dyDescent="0.25">
      <c r="X9004" s="3" t="s">
        <v>9015</v>
      </c>
      <c r="Y9004" s="4">
        <v>42000</v>
      </c>
    </row>
    <row r="9005" spans="24:25" x14ac:dyDescent="0.25">
      <c r="X9005" s="3" t="s">
        <v>9016</v>
      </c>
      <c r="Y9005" s="4">
        <v>42000</v>
      </c>
    </row>
    <row r="9006" spans="24:25" x14ac:dyDescent="0.25">
      <c r="X9006" s="3" t="s">
        <v>9017</v>
      </c>
      <c r="Y9006" s="4">
        <v>42000</v>
      </c>
    </row>
    <row r="9007" spans="24:25" x14ac:dyDescent="0.25">
      <c r="X9007" s="3" t="s">
        <v>9018</v>
      </c>
      <c r="Y9007" s="4">
        <v>42000</v>
      </c>
    </row>
    <row r="9008" spans="24:25" x14ac:dyDescent="0.25">
      <c r="X9008" s="3" t="s">
        <v>9019</v>
      </c>
      <c r="Y9008" s="4">
        <v>42000</v>
      </c>
    </row>
    <row r="9009" spans="24:25" x14ac:dyDescent="0.25">
      <c r="X9009" s="3" t="s">
        <v>9020</v>
      </c>
      <c r="Y9009" s="4">
        <v>42000</v>
      </c>
    </row>
    <row r="9010" spans="24:25" x14ac:dyDescent="0.25">
      <c r="X9010" s="3" t="s">
        <v>9021</v>
      </c>
      <c r="Y9010" s="4">
        <v>42000</v>
      </c>
    </row>
    <row r="9011" spans="24:25" x14ac:dyDescent="0.25">
      <c r="X9011" s="3" t="s">
        <v>9022</v>
      </c>
      <c r="Y9011" s="4">
        <v>42000</v>
      </c>
    </row>
    <row r="9012" spans="24:25" x14ac:dyDescent="0.25">
      <c r="X9012" s="3" t="s">
        <v>9023</v>
      </c>
      <c r="Y9012" s="4">
        <v>42000</v>
      </c>
    </row>
    <row r="9013" spans="24:25" x14ac:dyDescent="0.25">
      <c r="X9013" s="3" t="s">
        <v>9024</v>
      </c>
      <c r="Y9013" s="4">
        <v>42000</v>
      </c>
    </row>
    <row r="9014" spans="24:25" x14ac:dyDescent="0.25">
      <c r="X9014" s="3" t="s">
        <v>9025</v>
      </c>
      <c r="Y9014" s="4">
        <v>42000</v>
      </c>
    </row>
    <row r="9015" spans="24:25" x14ac:dyDescent="0.25">
      <c r="X9015" s="3" t="s">
        <v>9026</v>
      </c>
      <c r="Y9015" s="4">
        <v>42000</v>
      </c>
    </row>
    <row r="9016" spans="24:25" x14ac:dyDescent="0.25">
      <c r="X9016" s="3" t="s">
        <v>9027</v>
      </c>
      <c r="Y9016" s="4">
        <v>42000</v>
      </c>
    </row>
    <row r="9017" spans="24:25" x14ac:dyDescent="0.25">
      <c r="X9017" s="3" t="s">
        <v>9028</v>
      </c>
      <c r="Y9017" s="4">
        <v>42000</v>
      </c>
    </row>
    <row r="9018" spans="24:25" x14ac:dyDescent="0.25">
      <c r="X9018" s="3" t="s">
        <v>9029</v>
      </c>
      <c r="Y9018" s="4">
        <v>42000</v>
      </c>
    </row>
    <row r="9019" spans="24:25" x14ac:dyDescent="0.25">
      <c r="X9019" s="3" t="s">
        <v>9030</v>
      </c>
      <c r="Y9019" s="4">
        <v>42000</v>
      </c>
    </row>
    <row r="9020" spans="24:25" x14ac:dyDescent="0.25">
      <c r="X9020" s="3" t="s">
        <v>9031</v>
      </c>
      <c r="Y9020" s="4">
        <v>42000</v>
      </c>
    </row>
    <row r="9021" spans="24:25" x14ac:dyDescent="0.25">
      <c r="X9021" s="3" t="s">
        <v>9032</v>
      </c>
      <c r="Y9021" s="4">
        <v>42000</v>
      </c>
    </row>
    <row r="9022" spans="24:25" x14ac:dyDescent="0.25">
      <c r="X9022" s="3" t="s">
        <v>9033</v>
      </c>
      <c r="Y9022" s="4">
        <v>42000</v>
      </c>
    </row>
    <row r="9023" spans="24:25" x14ac:dyDescent="0.25">
      <c r="X9023" s="3" t="s">
        <v>9034</v>
      </c>
      <c r="Y9023" s="4">
        <v>42000</v>
      </c>
    </row>
    <row r="9024" spans="24:25" x14ac:dyDescent="0.25">
      <c r="X9024" s="3" t="s">
        <v>9035</v>
      </c>
      <c r="Y9024" s="4">
        <v>42000</v>
      </c>
    </row>
    <row r="9025" spans="24:25" x14ac:dyDescent="0.25">
      <c r="X9025" s="3" t="s">
        <v>9036</v>
      </c>
      <c r="Y9025" s="4">
        <v>42000</v>
      </c>
    </row>
    <row r="9026" spans="24:25" x14ac:dyDescent="0.25">
      <c r="X9026" s="3" t="s">
        <v>9037</v>
      </c>
      <c r="Y9026" s="4">
        <v>42000</v>
      </c>
    </row>
    <row r="9027" spans="24:25" x14ac:dyDescent="0.25">
      <c r="X9027" s="3" t="s">
        <v>9038</v>
      </c>
      <c r="Y9027" s="4">
        <v>42000</v>
      </c>
    </row>
    <row r="9028" spans="24:25" x14ac:dyDescent="0.25">
      <c r="X9028" s="3" t="s">
        <v>9039</v>
      </c>
      <c r="Y9028" s="4">
        <v>42000</v>
      </c>
    </row>
    <row r="9029" spans="24:25" x14ac:dyDescent="0.25">
      <c r="X9029" s="3" t="s">
        <v>9040</v>
      </c>
      <c r="Y9029" s="4">
        <v>42000</v>
      </c>
    </row>
    <row r="9030" spans="24:25" x14ac:dyDescent="0.25">
      <c r="X9030" s="3" t="s">
        <v>9041</v>
      </c>
      <c r="Y9030" s="4">
        <v>42000</v>
      </c>
    </row>
    <row r="9031" spans="24:25" x14ac:dyDescent="0.25">
      <c r="X9031" s="3" t="s">
        <v>9042</v>
      </c>
      <c r="Y9031" s="4">
        <v>42000</v>
      </c>
    </row>
    <row r="9032" spans="24:25" x14ac:dyDescent="0.25">
      <c r="X9032" s="3" t="s">
        <v>9043</v>
      </c>
      <c r="Y9032" s="4">
        <v>42000</v>
      </c>
    </row>
    <row r="9033" spans="24:25" x14ac:dyDescent="0.25">
      <c r="X9033" s="3" t="s">
        <v>9044</v>
      </c>
      <c r="Y9033" s="4">
        <v>42000</v>
      </c>
    </row>
    <row r="9034" spans="24:25" x14ac:dyDescent="0.25">
      <c r="X9034" s="3" t="s">
        <v>9045</v>
      </c>
      <c r="Y9034" s="4">
        <v>42000</v>
      </c>
    </row>
    <row r="9035" spans="24:25" x14ac:dyDescent="0.25">
      <c r="X9035" s="3" t="s">
        <v>9046</v>
      </c>
      <c r="Y9035" s="4">
        <v>42000</v>
      </c>
    </row>
    <row r="9036" spans="24:25" x14ac:dyDescent="0.25">
      <c r="X9036" s="3" t="s">
        <v>9047</v>
      </c>
      <c r="Y9036" s="4">
        <v>42000</v>
      </c>
    </row>
    <row r="9037" spans="24:25" x14ac:dyDescent="0.25">
      <c r="X9037" s="3" t="s">
        <v>9048</v>
      </c>
      <c r="Y9037" s="4">
        <v>42000</v>
      </c>
    </row>
    <row r="9038" spans="24:25" x14ac:dyDescent="0.25">
      <c r="X9038" s="3" t="s">
        <v>9049</v>
      </c>
      <c r="Y9038" s="4">
        <v>42000</v>
      </c>
    </row>
    <row r="9039" spans="24:25" x14ac:dyDescent="0.25">
      <c r="X9039" s="3" t="s">
        <v>9050</v>
      </c>
      <c r="Y9039" s="4">
        <v>42000</v>
      </c>
    </row>
    <row r="9040" spans="24:25" x14ac:dyDescent="0.25">
      <c r="X9040" s="3" t="s">
        <v>9051</v>
      </c>
      <c r="Y9040" s="4">
        <v>42000</v>
      </c>
    </row>
    <row r="9041" spans="24:25" x14ac:dyDescent="0.25">
      <c r="X9041" s="3" t="s">
        <v>9052</v>
      </c>
      <c r="Y9041" s="4">
        <v>42000</v>
      </c>
    </row>
    <row r="9042" spans="24:25" x14ac:dyDescent="0.25">
      <c r="X9042" s="3" t="s">
        <v>9053</v>
      </c>
      <c r="Y9042" s="4">
        <v>42000</v>
      </c>
    </row>
    <row r="9043" spans="24:25" x14ac:dyDescent="0.25">
      <c r="X9043" s="3" t="s">
        <v>9054</v>
      </c>
      <c r="Y9043" s="4">
        <v>42000</v>
      </c>
    </row>
    <row r="9044" spans="24:25" x14ac:dyDescent="0.25">
      <c r="X9044" s="3" t="s">
        <v>9055</v>
      </c>
      <c r="Y9044" s="4">
        <v>42000</v>
      </c>
    </row>
    <row r="9045" spans="24:25" x14ac:dyDescent="0.25">
      <c r="X9045" s="3" t="s">
        <v>9056</v>
      </c>
      <c r="Y9045" s="4">
        <v>42000</v>
      </c>
    </row>
    <row r="9046" spans="24:25" x14ac:dyDescent="0.25">
      <c r="X9046" s="3" t="s">
        <v>9057</v>
      </c>
      <c r="Y9046" s="4">
        <v>42000</v>
      </c>
    </row>
    <row r="9047" spans="24:25" x14ac:dyDescent="0.25">
      <c r="X9047" s="3" t="s">
        <v>9058</v>
      </c>
      <c r="Y9047" s="4">
        <v>42000</v>
      </c>
    </row>
    <row r="9048" spans="24:25" x14ac:dyDescent="0.25">
      <c r="X9048" s="3" t="s">
        <v>9059</v>
      </c>
      <c r="Y9048" s="4">
        <v>42000</v>
      </c>
    </row>
    <row r="9049" spans="24:25" x14ac:dyDescent="0.25">
      <c r="X9049" s="3" t="s">
        <v>9060</v>
      </c>
      <c r="Y9049" s="4">
        <v>42000</v>
      </c>
    </row>
    <row r="9050" spans="24:25" x14ac:dyDescent="0.25">
      <c r="X9050" s="3" t="s">
        <v>9061</v>
      </c>
      <c r="Y9050" s="4">
        <v>42000</v>
      </c>
    </row>
    <row r="9051" spans="24:25" x14ac:dyDescent="0.25">
      <c r="X9051" s="3" t="s">
        <v>9062</v>
      </c>
      <c r="Y9051" s="4">
        <v>42000</v>
      </c>
    </row>
    <row r="9052" spans="24:25" x14ac:dyDescent="0.25">
      <c r="X9052" s="3" t="s">
        <v>9063</v>
      </c>
      <c r="Y9052" s="4">
        <v>42000</v>
      </c>
    </row>
    <row r="9053" spans="24:25" x14ac:dyDescent="0.25">
      <c r="X9053" s="3" t="s">
        <v>9064</v>
      </c>
      <c r="Y9053" s="4">
        <v>42000</v>
      </c>
    </row>
    <row r="9054" spans="24:25" x14ac:dyDescent="0.25">
      <c r="X9054" s="3" t="s">
        <v>9065</v>
      </c>
      <c r="Y9054" s="4">
        <v>42000</v>
      </c>
    </row>
    <row r="9055" spans="24:25" x14ac:dyDescent="0.25">
      <c r="X9055" s="3" t="s">
        <v>9066</v>
      </c>
      <c r="Y9055" s="4">
        <v>42000</v>
      </c>
    </row>
    <row r="9056" spans="24:25" x14ac:dyDescent="0.25">
      <c r="X9056" s="3" t="s">
        <v>9067</v>
      </c>
      <c r="Y9056" s="4">
        <v>42000</v>
      </c>
    </row>
    <row r="9057" spans="24:25" x14ac:dyDescent="0.25">
      <c r="X9057" s="3" t="s">
        <v>9068</v>
      </c>
      <c r="Y9057" s="4">
        <v>42000</v>
      </c>
    </row>
    <row r="9058" spans="24:25" x14ac:dyDescent="0.25">
      <c r="X9058" s="3" t="s">
        <v>9069</v>
      </c>
      <c r="Y9058" s="4">
        <v>42000</v>
      </c>
    </row>
    <row r="9059" spans="24:25" x14ac:dyDescent="0.25">
      <c r="X9059" s="3" t="s">
        <v>9070</v>
      </c>
      <c r="Y9059" s="4">
        <v>42000</v>
      </c>
    </row>
    <row r="9060" spans="24:25" x14ac:dyDescent="0.25">
      <c r="X9060" s="3" t="s">
        <v>9071</v>
      </c>
      <c r="Y9060" s="4">
        <v>42000</v>
      </c>
    </row>
    <row r="9061" spans="24:25" x14ac:dyDescent="0.25">
      <c r="X9061" s="3" t="s">
        <v>9072</v>
      </c>
      <c r="Y9061" s="4">
        <v>42000</v>
      </c>
    </row>
    <row r="9062" spans="24:25" x14ac:dyDescent="0.25">
      <c r="X9062" s="3" t="s">
        <v>9073</v>
      </c>
      <c r="Y9062" s="4">
        <v>42000</v>
      </c>
    </row>
    <row r="9063" spans="24:25" x14ac:dyDescent="0.25">
      <c r="X9063" s="3" t="s">
        <v>9074</v>
      </c>
      <c r="Y9063" s="4">
        <v>42000</v>
      </c>
    </row>
    <row r="9064" spans="24:25" x14ac:dyDescent="0.25">
      <c r="X9064" s="3" t="s">
        <v>9075</v>
      </c>
      <c r="Y9064" s="4">
        <v>42000</v>
      </c>
    </row>
    <row r="9065" spans="24:25" x14ac:dyDescent="0.25">
      <c r="X9065" s="3" t="s">
        <v>9076</v>
      </c>
      <c r="Y9065" s="4">
        <v>42000</v>
      </c>
    </row>
    <row r="9066" spans="24:25" x14ac:dyDescent="0.25">
      <c r="X9066" s="3" t="s">
        <v>9077</v>
      </c>
      <c r="Y9066" s="4">
        <v>42000</v>
      </c>
    </row>
    <row r="9067" spans="24:25" x14ac:dyDescent="0.25">
      <c r="X9067" s="3" t="s">
        <v>9078</v>
      </c>
      <c r="Y9067" s="4">
        <v>42000</v>
      </c>
    </row>
    <row r="9068" spans="24:25" x14ac:dyDescent="0.25">
      <c r="X9068" s="3" t="s">
        <v>9079</v>
      </c>
      <c r="Y9068" s="4">
        <v>42000</v>
      </c>
    </row>
    <row r="9069" spans="24:25" x14ac:dyDescent="0.25">
      <c r="X9069" s="3" t="s">
        <v>9080</v>
      </c>
      <c r="Y9069" s="4">
        <v>42000</v>
      </c>
    </row>
    <row r="9070" spans="24:25" x14ac:dyDescent="0.25">
      <c r="X9070" s="3" t="s">
        <v>9081</v>
      </c>
      <c r="Y9070" s="4">
        <v>42000</v>
      </c>
    </row>
    <row r="9071" spans="24:25" x14ac:dyDescent="0.25">
      <c r="X9071" s="3" t="s">
        <v>9082</v>
      </c>
      <c r="Y9071" s="4">
        <v>42000</v>
      </c>
    </row>
    <row r="9072" spans="24:25" x14ac:dyDescent="0.25">
      <c r="X9072" s="3" t="s">
        <v>9083</v>
      </c>
      <c r="Y9072" s="4">
        <v>42000</v>
      </c>
    </row>
    <row r="9073" spans="24:25" x14ac:dyDescent="0.25">
      <c r="X9073" s="3" t="s">
        <v>9084</v>
      </c>
      <c r="Y9073" s="4">
        <v>42000</v>
      </c>
    </row>
    <row r="9074" spans="24:25" x14ac:dyDescent="0.25">
      <c r="X9074" s="3" t="s">
        <v>9085</v>
      </c>
      <c r="Y9074" s="4">
        <v>42000</v>
      </c>
    </row>
    <row r="9075" spans="24:25" x14ac:dyDescent="0.25">
      <c r="X9075" s="3" t="s">
        <v>9086</v>
      </c>
      <c r="Y9075" s="4">
        <v>42000</v>
      </c>
    </row>
    <row r="9076" spans="24:25" x14ac:dyDescent="0.25">
      <c r="X9076" s="3" t="s">
        <v>9087</v>
      </c>
      <c r="Y9076" s="4">
        <v>42000</v>
      </c>
    </row>
    <row r="9077" spans="24:25" x14ac:dyDescent="0.25">
      <c r="X9077" s="3" t="s">
        <v>9088</v>
      </c>
      <c r="Y9077" s="4">
        <v>42000</v>
      </c>
    </row>
    <row r="9078" spans="24:25" x14ac:dyDescent="0.25">
      <c r="X9078" s="3" t="s">
        <v>9089</v>
      </c>
      <c r="Y9078" s="4">
        <v>42000</v>
      </c>
    </row>
    <row r="9079" spans="24:25" x14ac:dyDescent="0.25">
      <c r="X9079" s="3" t="s">
        <v>9090</v>
      </c>
      <c r="Y9079" s="4">
        <v>42000</v>
      </c>
    </row>
    <row r="9080" spans="24:25" x14ac:dyDescent="0.25">
      <c r="X9080" s="3" t="s">
        <v>9091</v>
      </c>
      <c r="Y9080" s="4">
        <v>42000</v>
      </c>
    </row>
    <row r="9081" spans="24:25" x14ac:dyDescent="0.25">
      <c r="X9081" s="3" t="s">
        <v>9092</v>
      </c>
      <c r="Y9081" s="4">
        <v>42000</v>
      </c>
    </row>
    <row r="9082" spans="24:25" x14ac:dyDescent="0.25">
      <c r="X9082" s="3" t="s">
        <v>9093</v>
      </c>
      <c r="Y9082" s="4">
        <v>42000</v>
      </c>
    </row>
    <row r="9083" spans="24:25" x14ac:dyDescent="0.25">
      <c r="X9083" s="3" t="s">
        <v>9094</v>
      </c>
      <c r="Y9083" s="4">
        <v>42000</v>
      </c>
    </row>
    <row r="9084" spans="24:25" x14ac:dyDescent="0.25">
      <c r="X9084" s="3" t="s">
        <v>9095</v>
      </c>
      <c r="Y9084" s="4">
        <v>42000</v>
      </c>
    </row>
    <row r="9085" spans="24:25" x14ac:dyDescent="0.25">
      <c r="X9085" s="3" t="s">
        <v>9096</v>
      </c>
      <c r="Y9085" s="4">
        <v>42000</v>
      </c>
    </row>
    <row r="9086" spans="24:25" x14ac:dyDescent="0.25">
      <c r="X9086" s="3" t="s">
        <v>9097</v>
      </c>
      <c r="Y9086" s="4">
        <v>42000</v>
      </c>
    </row>
    <row r="9087" spans="24:25" x14ac:dyDescent="0.25">
      <c r="X9087" s="3" t="s">
        <v>9098</v>
      </c>
      <c r="Y9087" s="4">
        <v>42000</v>
      </c>
    </row>
    <row r="9088" spans="24:25" x14ac:dyDescent="0.25">
      <c r="X9088" s="3" t="s">
        <v>9099</v>
      </c>
      <c r="Y9088" s="4">
        <v>42000</v>
      </c>
    </row>
    <row r="9089" spans="24:25" x14ac:dyDescent="0.25">
      <c r="X9089" s="3" t="s">
        <v>9100</v>
      </c>
      <c r="Y9089" s="4">
        <v>42000</v>
      </c>
    </row>
    <row r="9090" spans="24:25" x14ac:dyDescent="0.25">
      <c r="X9090" s="3" t="s">
        <v>9101</v>
      </c>
      <c r="Y9090" s="4">
        <v>42000</v>
      </c>
    </row>
    <row r="9091" spans="24:25" x14ac:dyDescent="0.25">
      <c r="X9091" s="3" t="s">
        <v>9102</v>
      </c>
      <c r="Y9091" s="4">
        <v>42000</v>
      </c>
    </row>
    <row r="9092" spans="24:25" x14ac:dyDescent="0.25">
      <c r="X9092" s="3" t="s">
        <v>9103</v>
      </c>
      <c r="Y9092" s="4">
        <v>42000</v>
      </c>
    </row>
    <row r="9093" spans="24:25" x14ac:dyDescent="0.25">
      <c r="X9093" s="3" t="s">
        <v>9104</v>
      </c>
      <c r="Y9093" s="4">
        <v>42000</v>
      </c>
    </row>
    <row r="9094" spans="24:25" x14ac:dyDescent="0.25">
      <c r="X9094" s="3" t="s">
        <v>9105</v>
      </c>
      <c r="Y9094" s="4">
        <v>42000</v>
      </c>
    </row>
    <row r="9095" spans="24:25" x14ac:dyDescent="0.25">
      <c r="X9095" s="3" t="s">
        <v>9106</v>
      </c>
      <c r="Y9095" s="4">
        <v>42000</v>
      </c>
    </row>
    <row r="9096" spans="24:25" x14ac:dyDescent="0.25">
      <c r="X9096" s="3" t="s">
        <v>9107</v>
      </c>
      <c r="Y9096" s="4">
        <v>42000</v>
      </c>
    </row>
    <row r="9097" spans="24:25" x14ac:dyDescent="0.25">
      <c r="X9097" s="3" t="s">
        <v>9108</v>
      </c>
      <c r="Y9097" s="4">
        <v>42000</v>
      </c>
    </row>
    <row r="9098" spans="24:25" x14ac:dyDescent="0.25">
      <c r="X9098" s="3" t="s">
        <v>9109</v>
      </c>
      <c r="Y9098" s="4">
        <v>42000</v>
      </c>
    </row>
    <row r="9099" spans="24:25" x14ac:dyDescent="0.25">
      <c r="X9099" s="3" t="s">
        <v>9110</v>
      </c>
      <c r="Y9099" s="4">
        <v>42000</v>
      </c>
    </row>
    <row r="9100" spans="24:25" x14ac:dyDescent="0.25">
      <c r="X9100" s="3" t="s">
        <v>9111</v>
      </c>
      <c r="Y9100" s="4">
        <v>42000</v>
      </c>
    </row>
    <row r="9101" spans="24:25" x14ac:dyDescent="0.25">
      <c r="X9101" s="3" t="s">
        <v>9112</v>
      </c>
      <c r="Y9101" s="4">
        <v>42000</v>
      </c>
    </row>
    <row r="9102" spans="24:25" x14ac:dyDescent="0.25">
      <c r="X9102" s="3" t="s">
        <v>9113</v>
      </c>
      <c r="Y9102" s="4">
        <v>42000</v>
      </c>
    </row>
    <row r="9103" spans="24:25" x14ac:dyDescent="0.25">
      <c r="X9103" s="3" t="s">
        <v>9114</v>
      </c>
      <c r="Y9103" s="4">
        <v>42000</v>
      </c>
    </row>
    <row r="9104" spans="24:25" x14ac:dyDescent="0.25">
      <c r="X9104" s="3" t="s">
        <v>9115</v>
      </c>
      <c r="Y9104" s="4">
        <v>42000</v>
      </c>
    </row>
    <row r="9105" spans="24:25" x14ac:dyDescent="0.25">
      <c r="X9105" s="3" t="s">
        <v>9116</v>
      </c>
      <c r="Y9105" s="4">
        <v>42000</v>
      </c>
    </row>
    <row r="9106" spans="24:25" x14ac:dyDescent="0.25">
      <c r="X9106" s="3" t="s">
        <v>9117</v>
      </c>
      <c r="Y9106" s="4">
        <v>42000</v>
      </c>
    </row>
    <row r="9107" spans="24:25" x14ac:dyDescent="0.25">
      <c r="X9107" s="3" t="s">
        <v>9118</v>
      </c>
      <c r="Y9107" s="4">
        <v>42000</v>
      </c>
    </row>
    <row r="9108" spans="24:25" x14ac:dyDescent="0.25">
      <c r="X9108" s="3" t="s">
        <v>9119</v>
      </c>
      <c r="Y9108" s="4">
        <v>42000</v>
      </c>
    </row>
    <row r="9109" spans="24:25" x14ac:dyDescent="0.25">
      <c r="X9109" s="3" t="s">
        <v>9120</v>
      </c>
      <c r="Y9109" s="4">
        <v>42000</v>
      </c>
    </row>
    <row r="9110" spans="24:25" x14ac:dyDescent="0.25">
      <c r="X9110" s="3" t="s">
        <v>9121</v>
      </c>
      <c r="Y9110" s="4">
        <v>42000</v>
      </c>
    </row>
    <row r="9111" spans="24:25" x14ac:dyDescent="0.25">
      <c r="X9111" s="3" t="s">
        <v>9122</v>
      </c>
      <c r="Y9111" s="4">
        <v>42000</v>
      </c>
    </row>
    <row r="9112" spans="24:25" x14ac:dyDescent="0.25">
      <c r="X9112" s="3" t="s">
        <v>9123</v>
      </c>
      <c r="Y9112" s="4">
        <v>42000</v>
      </c>
    </row>
    <row r="9113" spans="24:25" x14ac:dyDescent="0.25">
      <c r="X9113" s="3" t="s">
        <v>9124</v>
      </c>
      <c r="Y9113" s="4">
        <v>42000</v>
      </c>
    </row>
    <row r="9114" spans="24:25" x14ac:dyDescent="0.25">
      <c r="X9114" s="3" t="s">
        <v>9125</v>
      </c>
      <c r="Y9114" s="4">
        <v>42000</v>
      </c>
    </row>
    <row r="9115" spans="24:25" x14ac:dyDescent="0.25">
      <c r="X9115" s="3" t="s">
        <v>9126</v>
      </c>
      <c r="Y9115" s="4">
        <v>42000</v>
      </c>
    </row>
    <row r="9116" spans="24:25" x14ac:dyDescent="0.25">
      <c r="X9116" s="3" t="s">
        <v>9127</v>
      </c>
      <c r="Y9116" s="4">
        <v>42000</v>
      </c>
    </row>
    <row r="9117" spans="24:25" x14ac:dyDescent="0.25">
      <c r="X9117" s="3" t="s">
        <v>9128</v>
      </c>
      <c r="Y9117" s="4">
        <v>42000</v>
      </c>
    </row>
    <row r="9118" spans="24:25" x14ac:dyDescent="0.25">
      <c r="X9118" s="3" t="s">
        <v>9129</v>
      </c>
      <c r="Y9118" s="4">
        <v>42000</v>
      </c>
    </row>
    <row r="9119" spans="24:25" x14ac:dyDescent="0.25">
      <c r="X9119" s="3" t="s">
        <v>9130</v>
      </c>
      <c r="Y9119" s="4">
        <v>42000</v>
      </c>
    </row>
    <row r="9120" spans="24:25" x14ac:dyDescent="0.25">
      <c r="X9120" s="3" t="s">
        <v>9131</v>
      </c>
      <c r="Y9120" s="4">
        <v>42000</v>
      </c>
    </row>
    <row r="9121" spans="24:25" x14ac:dyDescent="0.25">
      <c r="X9121" s="3" t="s">
        <v>9132</v>
      </c>
      <c r="Y9121" s="4">
        <v>42000</v>
      </c>
    </row>
    <row r="9122" spans="24:25" x14ac:dyDescent="0.25">
      <c r="X9122" s="3" t="s">
        <v>9133</v>
      </c>
      <c r="Y9122" s="4">
        <v>42000</v>
      </c>
    </row>
    <row r="9123" spans="24:25" x14ac:dyDescent="0.25">
      <c r="X9123" s="3" t="s">
        <v>9134</v>
      </c>
      <c r="Y9123" s="4">
        <v>42000</v>
      </c>
    </row>
    <row r="9124" spans="24:25" x14ac:dyDescent="0.25">
      <c r="X9124" s="3" t="s">
        <v>9135</v>
      </c>
      <c r="Y9124" s="4">
        <v>42000</v>
      </c>
    </row>
    <row r="9125" spans="24:25" x14ac:dyDescent="0.25">
      <c r="X9125" s="3" t="s">
        <v>9136</v>
      </c>
      <c r="Y9125" s="4">
        <v>42000</v>
      </c>
    </row>
    <row r="9126" spans="24:25" x14ac:dyDescent="0.25">
      <c r="X9126" s="3" t="s">
        <v>9137</v>
      </c>
      <c r="Y9126" s="4">
        <v>42000</v>
      </c>
    </row>
    <row r="9127" spans="24:25" x14ac:dyDescent="0.25">
      <c r="X9127" s="3" t="s">
        <v>9138</v>
      </c>
      <c r="Y9127" s="4">
        <v>42000</v>
      </c>
    </row>
    <row r="9128" spans="24:25" x14ac:dyDescent="0.25">
      <c r="X9128" s="3" t="s">
        <v>9139</v>
      </c>
      <c r="Y9128" s="4">
        <v>42000</v>
      </c>
    </row>
    <row r="9129" spans="24:25" x14ac:dyDescent="0.25">
      <c r="X9129" s="3" t="s">
        <v>9140</v>
      </c>
      <c r="Y9129" s="4">
        <v>42000</v>
      </c>
    </row>
    <row r="9130" spans="24:25" x14ac:dyDescent="0.25">
      <c r="X9130" s="3" t="s">
        <v>9141</v>
      </c>
      <c r="Y9130" s="4">
        <v>42000</v>
      </c>
    </row>
    <row r="9131" spans="24:25" x14ac:dyDescent="0.25">
      <c r="X9131" s="3" t="s">
        <v>9142</v>
      </c>
      <c r="Y9131" s="4">
        <v>42000</v>
      </c>
    </row>
    <row r="9132" spans="24:25" x14ac:dyDescent="0.25">
      <c r="X9132" s="3" t="s">
        <v>9143</v>
      </c>
      <c r="Y9132" s="4">
        <v>42000</v>
      </c>
    </row>
    <row r="9133" spans="24:25" x14ac:dyDescent="0.25">
      <c r="X9133" s="3" t="s">
        <v>9144</v>
      </c>
      <c r="Y9133" s="4">
        <v>42000</v>
      </c>
    </row>
    <row r="9134" spans="24:25" x14ac:dyDescent="0.25">
      <c r="X9134" s="3" t="s">
        <v>9145</v>
      </c>
      <c r="Y9134" s="4">
        <v>42000</v>
      </c>
    </row>
    <row r="9135" spans="24:25" x14ac:dyDescent="0.25">
      <c r="X9135" s="3" t="s">
        <v>9146</v>
      </c>
      <c r="Y9135" s="4">
        <v>42000</v>
      </c>
    </row>
    <row r="9136" spans="24:25" x14ac:dyDescent="0.25">
      <c r="X9136" s="3" t="s">
        <v>9147</v>
      </c>
      <c r="Y9136" s="4">
        <v>42000</v>
      </c>
    </row>
    <row r="9137" spans="24:25" x14ac:dyDescent="0.25">
      <c r="X9137" s="3" t="s">
        <v>9148</v>
      </c>
      <c r="Y9137" s="4">
        <v>42000</v>
      </c>
    </row>
    <row r="9138" spans="24:25" x14ac:dyDescent="0.25">
      <c r="X9138" s="3" t="s">
        <v>9149</v>
      </c>
      <c r="Y9138" s="4">
        <v>42000</v>
      </c>
    </row>
    <row r="9139" spans="24:25" x14ac:dyDescent="0.25">
      <c r="X9139" s="3" t="s">
        <v>9150</v>
      </c>
      <c r="Y9139" s="4">
        <v>42000</v>
      </c>
    </row>
    <row r="9140" spans="24:25" x14ac:dyDescent="0.25">
      <c r="X9140" s="3" t="s">
        <v>9151</v>
      </c>
      <c r="Y9140" s="4">
        <v>42000</v>
      </c>
    </row>
    <row r="9141" spans="24:25" x14ac:dyDescent="0.25">
      <c r="X9141" s="3" t="s">
        <v>9152</v>
      </c>
      <c r="Y9141" s="4">
        <v>42000</v>
      </c>
    </row>
    <row r="9142" spans="24:25" x14ac:dyDescent="0.25">
      <c r="X9142" s="3" t="s">
        <v>9153</v>
      </c>
      <c r="Y9142" s="4">
        <v>42000</v>
      </c>
    </row>
    <row r="9143" spans="24:25" x14ac:dyDescent="0.25">
      <c r="X9143" s="3" t="s">
        <v>9154</v>
      </c>
      <c r="Y9143" s="4">
        <v>42000</v>
      </c>
    </row>
    <row r="9144" spans="24:25" x14ac:dyDescent="0.25">
      <c r="X9144" s="3" t="s">
        <v>9155</v>
      </c>
      <c r="Y9144" s="4">
        <v>42000</v>
      </c>
    </row>
    <row r="9145" spans="24:25" x14ac:dyDescent="0.25">
      <c r="X9145" s="3" t="s">
        <v>9156</v>
      </c>
      <c r="Y9145" s="4">
        <v>42000</v>
      </c>
    </row>
    <row r="9146" spans="24:25" x14ac:dyDescent="0.25">
      <c r="X9146" s="3" t="s">
        <v>9157</v>
      </c>
      <c r="Y9146" s="4">
        <v>42000</v>
      </c>
    </row>
    <row r="9147" spans="24:25" x14ac:dyDescent="0.25">
      <c r="X9147" s="3" t="s">
        <v>9158</v>
      </c>
      <c r="Y9147" s="4">
        <v>42000</v>
      </c>
    </row>
    <row r="9148" spans="24:25" x14ac:dyDescent="0.25">
      <c r="X9148" s="3" t="s">
        <v>9159</v>
      </c>
      <c r="Y9148" s="4">
        <v>42000</v>
      </c>
    </row>
    <row r="9149" spans="24:25" x14ac:dyDescent="0.25">
      <c r="X9149" s="3" t="s">
        <v>9160</v>
      </c>
      <c r="Y9149" s="4">
        <v>42000</v>
      </c>
    </row>
    <row r="9150" spans="24:25" x14ac:dyDescent="0.25">
      <c r="X9150" s="3" t="s">
        <v>9161</v>
      </c>
      <c r="Y9150" s="4">
        <v>42000</v>
      </c>
    </row>
    <row r="9151" spans="24:25" x14ac:dyDescent="0.25">
      <c r="X9151" s="3" t="s">
        <v>9162</v>
      </c>
      <c r="Y9151" s="4">
        <v>42000</v>
      </c>
    </row>
    <row r="9152" spans="24:25" x14ac:dyDescent="0.25">
      <c r="X9152" s="3" t="s">
        <v>9163</v>
      </c>
      <c r="Y9152" s="4">
        <v>42000</v>
      </c>
    </row>
    <row r="9153" spans="24:25" x14ac:dyDescent="0.25">
      <c r="X9153" s="3" t="s">
        <v>9164</v>
      </c>
      <c r="Y9153" s="4">
        <v>42000</v>
      </c>
    </row>
    <row r="9154" spans="24:25" x14ac:dyDescent="0.25">
      <c r="X9154" s="3" t="s">
        <v>9165</v>
      </c>
      <c r="Y9154" s="4">
        <v>42000</v>
      </c>
    </row>
    <row r="9155" spans="24:25" x14ac:dyDescent="0.25">
      <c r="X9155" s="3" t="s">
        <v>9166</v>
      </c>
      <c r="Y9155" s="4">
        <v>42000</v>
      </c>
    </row>
    <row r="9156" spans="24:25" x14ac:dyDescent="0.25">
      <c r="X9156" s="3" t="s">
        <v>9167</v>
      </c>
      <c r="Y9156" s="4">
        <v>42000</v>
      </c>
    </row>
    <row r="9157" spans="24:25" x14ac:dyDescent="0.25">
      <c r="X9157" s="3" t="s">
        <v>9168</v>
      </c>
      <c r="Y9157" s="4">
        <v>42000</v>
      </c>
    </row>
    <row r="9158" spans="24:25" x14ac:dyDescent="0.25">
      <c r="X9158" s="3" t="s">
        <v>9169</v>
      </c>
      <c r="Y9158" s="4">
        <v>42000</v>
      </c>
    </row>
    <row r="9159" spans="24:25" x14ac:dyDescent="0.25">
      <c r="X9159" s="3" t="s">
        <v>9170</v>
      </c>
      <c r="Y9159" s="4">
        <v>42000</v>
      </c>
    </row>
    <row r="9160" spans="24:25" x14ac:dyDescent="0.25">
      <c r="X9160" s="3" t="s">
        <v>9171</v>
      </c>
      <c r="Y9160" s="4">
        <v>42000</v>
      </c>
    </row>
    <row r="9161" spans="24:25" x14ac:dyDescent="0.25">
      <c r="X9161" s="3" t="s">
        <v>9172</v>
      </c>
      <c r="Y9161" s="4">
        <v>42000</v>
      </c>
    </row>
    <row r="9162" spans="24:25" x14ac:dyDescent="0.25">
      <c r="X9162" s="3" t="s">
        <v>9173</v>
      </c>
      <c r="Y9162" s="4">
        <v>42000</v>
      </c>
    </row>
    <row r="9163" spans="24:25" x14ac:dyDescent="0.25">
      <c r="X9163" s="3" t="s">
        <v>9174</v>
      </c>
      <c r="Y9163" s="4">
        <v>42000</v>
      </c>
    </row>
    <row r="9164" spans="24:25" x14ac:dyDescent="0.25">
      <c r="X9164" s="3" t="s">
        <v>9175</v>
      </c>
      <c r="Y9164" s="4">
        <v>42000</v>
      </c>
    </row>
    <row r="9165" spans="24:25" x14ac:dyDescent="0.25">
      <c r="X9165" s="3" t="s">
        <v>9176</v>
      </c>
      <c r="Y9165" s="4">
        <v>42000</v>
      </c>
    </row>
    <row r="9166" spans="24:25" x14ac:dyDescent="0.25">
      <c r="X9166" s="3" t="s">
        <v>9177</v>
      </c>
      <c r="Y9166" s="4">
        <v>42000</v>
      </c>
    </row>
    <row r="9167" spans="24:25" x14ac:dyDescent="0.25">
      <c r="X9167" s="3" t="s">
        <v>9178</v>
      </c>
      <c r="Y9167" s="4">
        <v>42000</v>
      </c>
    </row>
    <row r="9168" spans="24:25" x14ac:dyDescent="0.25">
      <c r="X9168" s="3" t="s">
        <v>9179</v>
      </c>
      <c r="Y9168" s="4">
        <v>42000</v>
      </c>
    </row>
    <row r="9169" spans="24:25" x14ac:dyDescent="0.25">
      <c r="X9169" s="3" t="s">
        <v>9180</v>
      </c>
      <c r="Y9169" s="4">
        <v>42000</v>
      </c>
    </row>
    <row r="9170" spans="24:25" x14ac:dyDescent="0.25">
      <c r="X9170" s="3" t="s">
        <v>9181</v>
      </c>
      <c r="Y9170" s="4">
        <v>42000</v>
      </c>
    </row>
    <row r="9171" spans="24:25" x14ac:dyDescent="0.25">
      <c r="X9171" s="3" t="s">
        <v>9182</v>
      </c>
      <c r="Y9171" s="4">
        <v>42000</v>
      </c>
    </row>
    <row r="9172" spans="24:25" x14ac:dyDescent="0.25">
      <c r="X9172" s="3" t="s">
        <v>9183</v>
      </c>
      <c r="Y9172" s="4">
        <v>42000</v>
      </c>
    </row>
    <row r="9173" spans="24:25" x14ac:dyDescent="0.25">
      <c r="X9173" s="3" t="s">
        <v>9184</v>
      </c>
      <c r="Y9173" s="4">
        <v>42000</v>
      </c>
    </row>
    <row r="9174" spans="24:25" x14ac:dyDescent="0.25">
      <c r="X9174" s="3" t="s">
        <v>9185</v>
      </c>
      <c r="Y9174" s="4">
        <v>42000</v>
      </c>
    </row>
    <row r="9175" spans="24:25" x14ac:dyDescent="0.25">
      <c r="X9175" s="3" t="s">
        <v>9186</v>
      </c>
      <c r="Y9175" s="4">
        <v>42000</v>
      </c>
    </row>
    <row r="9176" spans="24:25" x14ac:dyDescent="0.25">
      <c r="X9176" s="3" t="s">
        <v>9187</v>
      </c>
      <c r="Y9176" s="4">
        <v>42000</v>
      </c>
    </row>
    <row r="9177" spans="24:25" x14ac:dyDescent="0.25">
      <c r="X9177" s="3" t="s">
        <v>9188</v>
      </c>
      <c r="Y9177" s="4">
        <v>42000</v>
      </c>
    </row>
    <row r="9178" spans="24:25" x14ac:dyDescent="0.25">
      <c r="X9178" s="3" t="s">
        <v>9189</v>
      </c>
      <c r="Y9178" s="4">
        <v>42000</v>
      </c>
    </row>
    <row r="9179" spans="24:25" x14ac:dyDescent="0.25">
      <c r="X9179" s="3" t="s">
        <v>9190</v>
      </c>
      <c r="Y9179" s="4">
        <v>42000</v>
      </c>
    </row>
    <row r="9180" spans="24:25" x14ac:dyDescent="0.25">
      <c r="X9180" s="3" t="s">
        <v>9191</v>
      </c>
      <c r="Y9180" s="4">
        <v>42000</v>
      </c>
    </row>
    <row r="9181" spans="24:25" x14ac:dyDescent="0.25">
      <c r="X9181" s="3" t="s">
        <v>9192</v>
      </c>
      <c r="Y9181" s="4">
        <v>42000</v>
      </c>
    </row>
    <row r="9182" spans="24:25" x14ac:dyDescent="0.25">
      <c r="X9182" s="3" t="s">
        <v>9193</v>
      </c>
      <c r="Y9182" s="4">
        <v>42000</v>
      </c>
    </row>
    <row r="9183" spans="24:25" x14ac:dyDescent="0.25">
      <c r="X9183" s="3" t="s">
        <v>9194</v>
      </c>
      <c r="Y9183" s="4">
        <v>42000</v>
      </c>
    </row>
    <row r="9184" spans="24:25" x14ac:dyDescent="0.25">
      <c r="X9184" s="3" t="s">
        <v>9195</v>
      </c>
      <c r="Y9184" s="4">
        <v>42000</v>
      </c>
    </row>
    <row r="9185" spans="24:25" x14ac:dyDescent="0.25">
      <c r="X9185" s="3" t="s">
        <v>9196</v>
      </c>
      <c r="Y9185" s="4">
        <v>42000</v>
      </c>
    </row>
    <row r="9186" spans="24:25" x14ac:dyDescent="0.25">
      <c r="X9186" s="3" t="s">
        <v>9197</v>
      </c>
      <c r="Y9186" s="4">
        <v>42000</v>
      </c>
    </row>
    <row r="9187" spans="24:25" x14ac:dyDescent="0.25">
      <c r="X9187" s="3" t="s">
        <v>9198</v>
      </c>
      <c r="Y9187" s="4">
        <v>42000</v>
      </c>
    </row>
    <row r="9188" spans="24:25" x14ac:dyDescent="0.25">
      <c r="X9188" s="3" t="s">
        <v>9199</v>
      </c>
      <c r="Y9188" s="4">
        <v>42000</v>
      </c>
    </row>
    <row r="9189" spans="24:25" x14ac:dyDescent="0.25">
      <c r="X9189" s="3" t="s">
        <v>9200</v>
      </c>
      <c r="Y9189" s="4">
        <v>42000</v>
      </c>
    </row>
    <row r="9190" spans="24:25" x14ac:dyDescent="0.25">
      <c r="X9190" s="3" t="s">
        <v>9201</v>
      </c>
      <c r="Y9190" s="4">
        <v>42000</v>
      </c>
    </row>
    <row r="9191" spans="24:25" x14ac:dyDescent="0.25">
      <c r="X9191" s="3" t="s">
        <v>9202</v>
      </c>
      <c r="Y9191" s="4">
        <v>42000</v>
      </c>
    </row>
    <row r="9192" spans="24:25" x14ac:dyDescent="0.25">
      <c r="X9192" s="3" t="s">
        <v>9203</v>
      </c>
      <c r="Y9192" s="4">
        <v>42000</v>
      </c>
    </row>
    <row r="9193" spans="24:25" x14ac:dyDescent="0.25">
      <c r="X9193" s="3" t="s">
        <v>9204</v>
      </c>
      <c r="Y9193" s="4">
        <v>42000</v>
      </c>
    </row>
    <row r="9194" spans="24:25" x14ac:dyDescent="0.25">
      <c r="X9194" s="3" t="s">
        <v>9205</v>
      </c>
      <c r="Y9194" s="4">
        <v>42000</v>
      </c>
    </row>
    <row r="9195" spans="24:25" x14ac:dyDescent="0.25">
      <c r="X9195" s="3" t="s">
        <v>9206</v>
      </c>
      <c r="Y9195" s="4">
        <v>42000</v>
      </c>
    </row>
    <row r="9196" spans="24:25" x14ac:dyDescent="0.25">
      <c r="X9196" s="3" t="s">
        <v>9207</v>
      </c>
      <c r="Y9196" s="4">
        <v>42000</v>
      </c>
    </row>
    <row r="9197" spans="24:25" x14ac:dyDescent="0.25">
      <c r="X9197" s="3" t="s">
        <v>9208</v>
      </c>
      <c r="Y9197" s="4">
        <v>42000</v>
      </c>
    </row>
    <row r="9198" spans="24:25" x14ac:dyDescent="0.25">
      <c r="X9198" s="3" t="s">
        <v>9209</v>
      </c>
      <c r="Y9198" s="4">
        <v>42000</v>
      </c>
    </row>
    <row r="9199" spans="24:25" x14ac:dyDescent="0.25">
      <c r="X9199" s="3" t="s">
        <v>9210</v>
      </c>
      <c r="Y9199" s="4">
        <v>42000</v>
      </c>
    </row>
    <row r="9200" spans="24:25" x14ac:dyDescent="0.25">
      <c r="X9200" s="3" t="s">
        <v>9211</v>
      </c>
      <c r="Y9200" s="4">
        <v>42000</v>
      </c>
    </row>
    <row r="9201" spans="24:25" x14ac:dyDescent="0.25">
      <c r="X9201" s="3" t="s">
        <v>9212</v>
      </c>
      <c r="Y9201" s="4">
        <v>42000</v>
      </c>
    </row>
    <row r="9202" spans="24:25" x14ac:dyDescent="0.25">
      <c r="X9202" s="3" t="s">
        <v>9213</v>
      </c>
      <c r="Y9202" s="4">
        <v>42000</v>
      </c>
    </row>
    <row r="9203" spans="24:25" x14ac:dyDescent="0.25">
      <c r="X9203" s="3" t="s">
        <v>9214</v>
      </c>
      <c r="Y9203" s="4">
        <v>42000</v>
      </c>
    </row>
    <row r="9204" spans="24:25" x14ac:dyDescent="0.25">
      <c r="X9204" s="3" t="s">
        <v>9215</v>
      </c>
      <c r="Y9204" s="4">
        <v>42000</v>
      </c>
    </row>
    <row r="9205" spans="24:25" x14ac:dyDescent="0.25">
      <c r="X9205" s="3" t="s">
        <v>9216</v>
      </c>
      <c r="Y9205" s="4">
        <v>42000</v>
      </c>
    </row>
    <row r="9206" spans="24:25" x14ac:dyDescent="0.25">
      <c r="X9206" s="3" t="s">
        <v>9217</v>
      </c>
      <c r="Y9206" s="4">
        <v>42000</v>
      </c>
    </row>
    <row r="9207" spans="24:25" x14ac:dyDescent="0.25">
      <c r="X9207" s="3" t="s">
        <v>9218</v>
      </c>
      <c r="Y9207" s="4">
        <v>42000</v>
      </c>
    </row>
    <row r="9208" spans="24:25" x14ac:dyDescent="0.25">
      <c r="X9208" s="3" t="s">
        <v>9219</v>
      </c>
      <c r="Y9208" s="4">
        <v>42000</v>
      </c>
    </row>
    <row r="9209" spans="24:25" x14ac:dyDescent="0.25">
      <c r="X9209" s="3" t="s">
        <v>9220</v>
      </c>
      <c r="Y9209" s="4">
        <v>42000</v>
      </c>
    </row>
    <row r="9210" spans="24:25" x14ac:dyDescent="0.25">
      <c r="X9210" s="3" t="s">
        <v>9221</v>
      </c>
      <c r="Y9210" s="4">
        <v>42000</v>
      </c>
    </row>
    <row r="9211" spans="24:25" x14ac:dyDescent="0.25">
      <c r="X9211" s="3" t="s">
        <v>9222</v>
      </c>
      <c r="Y9211" s="4">
        <v>42000</v>
      </c>
    </row>
    <row r="9212" spans="24:25" x14ac:dyDescent="0.25">
      <c r="X9212" s="3" t="s">
        <v>9223</v>
      </c>
      <c r="Y9212" s="4">
        <v>42000</v>
      </c>
    </row>
    <row r="9213" spans="24:25" x14ac:dyDescent="0.25">
      <c r="X9213" s="3" t="s">
        <v>9224</v>
      </c>
      <c r="Y9213" s="4">
        <v>42000</v>
      </c>
    </row>
    <row r="9214" spans="24:25" x14ac:dyDescent="0.25">
      <c r="X9214" s="3" t="s">
        <v>9225</v>
      </c>
      <c r="Y9214" s="4">
        <v>42000</v>
      </c>
    </row>
    <row r="9215" spans="24:25" x14ac:dyDescent="0.25">
      <c r="X9215" s="3" t="s">
        <v>9226</v>
      </c>
      <c r="Y9215" s="4">
        <v>42000</v>
      </c>
    </row>
    <row r="9216" spans="24:25" x14ac:dyDescent="0.25">
      <c r="X9216" s="3" t="s">
        <v>9227</v>
      </c>
      <c r="Y9216" s="4">
        <v>42000</v>
      </c>
    </row>
    <row r="9217" spans="24:25" x14ac:dyDescent="0.25">
      <c r="X9217" s="3" t="s">
        <v>9228</v>
      </c>
      <c r="Y9217" s="4">
        <v>42000</v>
      </c>
    </row>
    <row r="9218" spans="24:25" x14ac:dyDescent="0.25">
      <c r="X9218" s="3" t="s">
        <v>9229</v>
      </c>
      <c r="Y9218" s="4">
        <v>42000</v>
      </c>
    </row>
    <row r="9219" spans="24:25" x14ac:dyDescent="0.25">
      <c r="X9219" s="3" t="s">
        <v>9230</v>
      </c>
      <c r="Y9219" s="4">
        <v>42000</v>
      </c>
    </row>
    <row r="9220" spans="24:25" x14ac:dyDescent="0.25">
      <c r="X9220" s="3" t="s">
        <v>9231</v>
      </c>
      <c r="Y9220" s="4">
        <v>42000</v>
      </c>
    </row>
    <row r="9221" spans="24:25" x14ac:dyDescent="0.25">
      <c r="X9221" s="3" t="s">
        <v>9232</v>
      </c>
      <c r="Y9221" s="4">
        <v>42000</v>
      </c>
    </row>
    <row r="9222" spans="24:25" x14ac:dyDescent="0.25">
      <c r="X9222" s="3" t="s">
        <v>9233</v>
      </c>
      <c r="Y9222" s="4">
        <v>42000</v>
      </c>
    </row>
    <row r="9223" spans="24:25" x14ac:dyDescent="0.25">
      <c r="X9223" s="3" t="s">
        <v>9234</v>
      </c>
      <c r="Y9223" s="4">
        <v>42000</v>
      </c>
    </row>
    <row r="9224" spans="24:25" x14ac:dyDescent="0.25">
      <c r="X9224" s="3" t="s">
        <v>9235</v>
      </c>
      <c r="Y9224" s="4">
        <v>42000</v>
      </c>
    </row>
    <row r="9225" spans="24:25" x14ac:dyDescent="0.25">
      <c r="X9225" s="3" t="s">
        <v>9236</v>
      </c>
      <c r="Y9225" s="4">
        <v>42000</v>
      </c>
    </row>
    <row r="9226" spans="24:25" x14ac:dyDescent="0.25">
      <c r="X9226" s="3" t="s">
        <v>9237</v>
      </c>
      <c r="Y9226" s="4">
        <v>42000</v>
      </c>
    </row>
    <row r="9227" spans="24:25" x14ac:dyDescent="0.25">
      <c r="X9227" s="3" t="s">
        <v>9238</v>
      </c>
      <c r="Y9227" s="4">
        <v>42000</v>
      </c>
    </row>
    <row r="9228" spans="24:25" x14ac:dyDescent="0.25">
      <c r="X9228" s="3" t="s">
        <v>9239</v>
      </c>
      <c r="Y9228" s="4">
        <v>42000</v>
      </c>
    </row>
    <row r="9229" spans="24:25" x14ac:dyDescent="0.25">
      <c r="X9229" s="3" t="s">
        <v>9240</v>
      </c>
      <c r="Y9229" s="4">
        <v>42000</v>
      </c>
    </row>
    <row r="9230" spans="24:25" x14ac:dyDescent="0.25">
      <c r="X9230" s="3" t="s">
        <v>9241</v>
      </c>
      <c r="Y9230" s="4">
        <v>42000</v>
      </c>
    </row>
    <row r="9231" spans="24:25" x14ac:dyDescent="0.25">
      <c r="X9231" s="3" t="s">
        <v>9242</v>
      </c>
      <c r="Y9231" s="4">
        <v>42000</v>
      </c>
    </row>
    <row r="9232" spans="24:25" x14ac:dyDescent="0.25">
      <c r="X9232" s="3" t="s">
        <v>9243</v>
      </c>
      <c r="Y9232" s="4">
        <v>42000</v>
      </c>
    </row>
    <row r="9233" spans="24:25" x14ac:dyDescent="0.25">
      <c r="X9233" s="3" t="s">
        <v>9244</v>
      </c>
      <c r="Y9233" s="4">
        <v>42000</v>
      </c>
    </row>
    <row r="9234" spans="24:25" x14ac:dyDescent="0.25">
      <c r="X9234" s="3" t="s">
        <v>9245</v>
      </c>
      <c r="Y9234" s="4">
        <v>42000</v>
      </c>
    </row>
    <row r="9235" spans="24:25" x14ac:dyDescent="0.25">
      <c r="X9235" s="3" t="s">
        <v>9246</v>
      </c>
      <c r="Y9235" s="4">
        <v>42000</v>
      </c>
    </row>
    <row r="9236" spans="24:25" x14ac:dyDescent="0.25">
      <c r="X9236" s="3" t="s">
        <v>9247</v>
      </c>
      <c r="Y9236" s="4">
        <v>42000</v>
      </c>
    </row>
    <row r="9237" spans="24:25" x14ac:dyDescent="0.25">
      <c r="X9237" s="3" t="s">
        <v>9248</v>
      </c>
      <c r="Y9237" s="4">
        <v>42000</v>
      </c>
    </row>
    <row r="9238" spans="24:25" x14ac:dyDescent="0.25">
      <c r="X9238" s="3" t="s">
        <v>9249</v>
      </c>
      <c r="Y9238" s="4">
        <v>42000</v>
      </c>
    </row>
    <row r="9239" spans="24:25" x14ac:dyDescent="0.25">
      <c r="X9239" s="3" t="s">
        <v>9250</v>
      </c>
      <c r="Y9239" s="4">
        <v>42000</v>
      </c>
    </row>
    <row r="9240" spans="24:25" x14ac:dyDescent="0.25">
      <c r="X9240" s="3" t="s">
        <v>9251</v>
      </c>
      <c r="Y9240" s="4">
        <v>42000</v>
      </c>
    </row>
    <row r="9241" spans="24:25" x14ac:dyDescent="0.25">
      <c r="X9241" s="3" t="s">
        <v>9252</v>
      </c>
      <c r="Y9241" s="4">
        <v>42000</v>
      </c>
    </row>
    <row r="9242" spans="24:25" x14ac:dyDescent="0.25">
      <c r="X9242" s="3" t="s">
        <v>9253</v>
      </c>
      <c r="Y9242" s="4">
        <v>42000</v>
      </c>
    </row>
    <row r="9243" spans="24:25" x14ac:dyDescent="0.25">
      <c r="X9243" s="3" t="s">
        <v>9254</v>
      </c>
      <c r="Y9243" s="4">
        <v>42000</v>
      </c>
    </row>
    <row r="9244" spans="24:25" x14ac:dyDescent="0.25">
      <c r="X9244" s="3" t="s">
        <v>9255</v>
      </c>
      <c r="Y9244" s="4">
        <v>42000</v>
      </c>
    </row>
    <row r="9245" spans="24:25" x14ac:dyDescent="0.25">
      <c r="X9245" s="3" t="s">
        <v>9256</v>
      </c>
      <c r="Y9245" s="4">
        <v>42000</v>
      </c>
    </row>
    <row r="9246" spans="24:25" x14ac:dyDescent="0.25">
      <c r="X9246" s="3" t="s">
        <v>9257</v>
      </c>
      <c r="Y9246" s="4">
        <v>42000</v>
      </c>
    </row>
    <row r="9247" spans="24:25" x14ac:dyDescent="0.25">
      <c r="X9247" s="3" t="s">
        <v>9258</v>
      </c>
      <c r="Y9247" s="4">
        <v>42000</v>
      </c>
    </row>
    <row r="9248" spans="24:25" x14ac:dyDescent="0.25">
      <c r="X9248" s="3" t="s">
        <v>9259</v>
      </c>
      <c r="Y9248" s="4">
        <v>42000</v>
      </c>
    </row>
    <row r="9249" spans="24:25" x14ac:dyDescent="0.25">
      <c r="X9249" s="3" t="s">
        <v>9260</v>
      </c>
      <c r="Y9249" s="4">
        <v>42000</v>
      </c>
    </row>
    <row r="9250" spans="24:25" x14ac:dyDescent="0.25">
      <c r="X9250" s="3" t="s">
        <v>9261</v>
      </c>
      <c r="Y9250" s="4">
        <v>42000</v>
      </c>
    </row>
    <row r="9251" spans="24:25" x14ac:dyDescent="0.25">
      <c r="X9251" s="3" t="s">
        <v>9262</v>
      </c>
      <c r="Y9251" s="4">
        <v>42000</v>
      </c>
    </row>
    <row r="9252" spans="24:25" x14ac:dyDescent="0.25">
      <c r="X9252" s="3" t="s">
        <v>9263</v>
      </c>
      <c r="Y9252" s="4">
        <v>42000</v>
      </c>
    </row>
    <row r="9253" spans="24:25" x14ac:dyDescent="0.25">
      <c r="X9253" s="3" t="s">
        <v>9264</v>
      </c>
      <c r="Y9253" s="4">
        <v>42000</v>
      </c>
    </row>
    <row r="9254" spans="24:25" x14ac:dyDescent="0.25">
      <c r="X9254" s="3" t="s">
        <v>9265</v>
      </c>
      <c r="Y9254" s="4">
        <v>42000</v>
      </c>
    </row>
    <row r="9255" spans="24:25" x14ac:dyDescent="0.25">
      <c r="X9255" s="3" t="s">
        <v>9266</v>
      </c>
      <c r="Y9255" s="4">
        <v>42000</v>
      </c>
    </row>
    <row r="9256" spans="24:25" x14ac:dyDescent="0.25">
      <c r="X9256" s="3" t="s">
        <v>9267</v>
      </c>
      <c r="Y9256" s="4">
        <v>42000</v>
      </c>
    </row>
    <row r="9257" spans="24:25" x14ac:dyDescent="0.25">
      <c r="X9257" s="3" t="s">
        <v>9268</v>
      </c>
      <c r="Y9257" s="4">
        <v>42000</v>
      </c>
    </row>
    <row r="9258" spans="24:25" x14ac:dyDescent="0.25">
      <c r="X9258" s="3" t="s">
        <v>9269</v>
      </c>
      <c r="Y9258" s="4">
        <v>42000</v>
      </c>
    </row>
    <row r="9259" spans="24:25" x14ac:dyDescent="0.25">
      <c r="X9259" s="3" t="s">
        <v>9270</v>
      </c>
      <c r="Y9259" s="4">
        <v>42000</v>
      </c>
    </row>
    <row r="9260" spans="24:25" x14ac:dyDescent="0.25">
      <c r="X9260" s="3" t="s">
        <v>9271</v>
      </c>
      <c r="Y9260" s="4">
        <v>42000</v>
      </c>
    </row>
    <row r="9261" spans="24:25" x14ac:dyDescent="0.25">
      <c r="X9261" s="3" t="s">
        <v>9272</v>
      </c>
      <c r="Y9261" s="4">
        <v>42000</v>
      </c>
    </row>
    <row r="9262" spans="24:25" x14ac:dyDescent="0.25">
      <c r="X9262" s="3" t="s">
        <v>9273</v>
      </c>
      <c r="Y9262" s="4">
        <v>42000</v>
      </c>
    </row>
    <row r="9263" spans="24:25" x14ac:dyDescent="0.25">
      <c r="X9263" s="3" t="s">
        <v>9274</v>
      </c>
      <c r="Y9263" s="4">
        <v>42000</v>
      </c>
    </row>
    <row r="9264" spans="24:25" x14ac:dyDescent="0.25">
      <c r="X9264" s="3" t="s">
        <v>9275</v>
      </c>
      <c r="Y9264" s="4">
        <v>42000</v>
      </c>
    </row>
    <row r="9265" spans="24:25" x14ac:dyDescent="0.25">
      <c r="X9265" s="3" t="s">
        <v>9276</v>
      </c>
      <c r="Y9265" s="4">
        <v>42000</v>
      </c>
    </row>
    <row r="9266" spans="24:25" x14ac:dyDescent="0.25">
      <c r="X9266" s="3" t="s">
        <v>9277</v>
      </c>
      <c r="Y9266" s="4">
        <v>42000</v>
      </c>
    </row>
    <row r="9267" spans="24:25" x14ac:dyDescent="0.25">
      <c r="X9267" s="3" t="s">
        <v>9278</v>
      </c>
      <c r="Y9267" s="4">
        <v>42000</v>
      </c>
    </row>
    <row r="9268" spans="24:25" x14ac:dyDescent="0.25">
      <c r="X9268" s="3" t="s">
        <v>9279</v>
      </c>
      <c r="Y9268" s="4">
        <v>42000</v>
      </c>
    </row>
    <row r="9269" spans="24:25" x14ac:dyDescent="0.25">
      <c r="X9269" s="3" t="s">
        <v>9280</v>
      </c>
      <c r="Y9269" s="4">
        <v>42000</v>
      </c>
    </row>
    <row r="9270" spans="24:25" x14ac:dyDescent="0.25">
      <c r="X9270" s="3" t="s">
        <v>9281</v>
      </c>
      <c r="Y9270" s="4">
        <v>42000</v>
      </c>
    </row>
    <row r="9271" spans="24:25" x14ac:dyDescent="0.25">
      <c r="X9271" s="3" t="s">
        <v>9282</v>
      </c>
      <c r="Y9271" s="4">
        <v>42000</v>
      </c>
    </row>
    <row r="9272" spans="24:25" x14ac:dyDescent="0.25">
      <c r="X9272" s="3" t="s">
        <v>9283</v>
      </c>
      <c r="Y9272" s="4">
        <v>42000</v>
      </c>
    </row>
    <row r="9273" spans="24:25" x14ac:dyDescent="0.25">
      <c r="X9273" s="3" t="s">
        <v>9284</v>
      </c>
      <c r="Y9273" s="4">
        <v>42000</v>
      </c>
    </row>
    <row r="9274" spans="24:25" x14ac:dyDescent="0.25">
      <c r="X9274" s="3" t="s">
        <v>9285</v>
      </c>
      <c r="Y9274" s="4">
        <v>42000</v>
      </c>
    </row>
    <row r="9275" spans="24:25" x14ac:dyDescent="0.25">
      <c r="X9275" s="3" t="s">
        <v>9286</v>
      </c>
      <c r="Y9275" s="4">
        <v>42000</v>
      </c>
    </row>
    <row r="9276" spans="24:25" x14ac:dyDescent="0.25">
      <c r="X9276" s="3" t="s">
        <v>9287</v>
      </c>
      <c r="Y9276" s="4">
        <v>42000</v>
      </c>
    </row>
    <row r="9277" spans="24:25" x14ac:dyDescent="0.25">
      <c r="X9277" s="3" t="s">
        <v>9288</v>
      </c>
      <c r="Y9277" s="4">
        <v>42000</v>
      </c>
    </row>
    <row r="9278" spans="24:25" x14ac:dyDescent="0.25">
      <c r="X9278" s="3" t="s">
        <v>9289</v>
      </c>
      <c r="Y9278" s="4">
        <v>42000</v>
      </c>
    </row>
    <row r="9279" spans="24:25" x14ac:dyDescent="0.25">
      <c r="X9279" s="3" t="s">
        <v>9290</v>
      </c>
      <c r="Y9279" s="4">
        <v>42000</v>
      </c>
    </row>
    <row r="9280" spans="24:25" x14ac:dyDescent="0.25">
      <c r="X9280" s="3" t="s">
        <v>9291</v>
      </c>
      <c r="Y9280" s="4">
        <v>42000</v>
      </c>
    </row>
    <row r="9281" spans="24:25" x14ac:dyDescent="0.25">
      <c r="X9281" s="3" t="s">
        <v>9292</v>
      </c>
      <c r="Y9281" s="4">
        <v>42000</v>
      </c>
    </row>
    <row r="9282" spans="24:25" x14ac:dyDescent="0.25">
      <c r="X9282" s="3" t="s">
        <v>9293</v>
      </c>
      <c r="Y9282" s="4">
        <v>42000</v>
      </c>
    </row>
    <row r="9283" spans="24:25" x14ac:dyDescent="0.25">
      <c r="X9283" s="3" t="s">
        <v>9294</v>
      </c>
      <c r="Y9283" s="4">
        <v>42000</v>
      </c>
    </row>
    <row r="9284" spans="24:25" x14ac:dyDescent="0.25">
      <c r="X9284" s="3" t="s">
        <v>9295</v>
      </c>
      <c r="Y9284" s="4">
        <v>42000</v>
      </c>
    </row>
    <row r="9285" spans="24:25" x14ac:dyDescent="0.25">
      <c r="X9285" s="3" t="s">
        <v>9296</v>
      </c>
      <c r="Y9285" s="4">
        <v>42000</v>
      </c>
    </row>
    <row r="9286" spans="24:25" x14ac:dyDescent="0.25">
      <c r="X9286" s="3" t="s">
        <v>9297</v>
      </c>
      <c r="Y9286" s="4">
        <v>42000</v>
      </c>
    </row>
    <row r="9287" spans="24:25" x14ac:dyDescent="0.25">
      <c r="X9287" s="3" t="s">
        <v>9298</v>
      </c>
      <c r="Y9287" s="4">
        <v>42000</v>
      </c>
    </row>
    <row r="9288" spans="24:25" x14ac:dyDescent="0.25">
      <c r="X9288" s="3" t="s">
        <v>9299</v>
      </c>
      <c r="Y9288" s="4">
        <v>42000</v>
      </c>
    </row>
    <row r="9289" spans="24:25" x14ac:dyDescent="0.25">
      <c r="X9289" s="3" t="s">
        <v>9300</v>
      </c>
      <c r="Y9289" s="4">
        <v>42000</v>
      </c>
    </row>
    <row r="9290" spans="24:25" x14ac:dyDescent="0.25">
      <c r="X9290" s="3" t="s">
        <v>9301</v>
      </c>
      <c r="Y9290" s="4">
        <v>42000</v>
      </c>
    </row>
    <row r="9291" spans="24:25" x14ac:dyDescent="0.25">
      <c r="X9291" s="3" t="s">
        <v>9302</v>
      </c>
      <c r="Y9291" s="4">
        <v>42000</v>
      </c>
    </row>
    <row r="9292" spans="24:25" x14ac:dyDescent="0.25">
      <c r="X9292" s="3" t="s">
        <v>9303</v>
      </c>
      <c r="Y9292" s="4">
        <v>42000</v>
      </c>
    </row>
    <row r="9293" spans="24:25" x14ac:dyDescent="0.25">
      <c r="X9293" s="3" t="s">
        <v>9304</v>
      </c>
      <c r="Y9293" s="4">
        <v>42000</v>
      </c>
    </row>
    <row r="9294" spans="24:25" x14ac:dyDescent="0.25">
      <c r="X9294" s="3" t="s">
        <v>9305</v>
      </c>
      <c r="Y9294" s="4">
        <v>42000</v>
      </c>
    </row>
    <row r="9295" spans="24:25" x14ac:dyDescent="0.25">
      <c r="X9295" s="3" t="s">
        <v>9306</v>
      </c>
      <c r="Y9295" s="4">
        <v>42000</v>
      </c>
    </row>
    <row r="9296" spans="24:25" x14ac:dyDescent="0.25">
      <c r="X9296" s="3" t="s">
        <v>9307</v>
      </c>
      <c r="Y9296" s="4">
        <v>42000</v>
      </c>
    </row>
    <row r="9297" spans="24:25" x14ac:dyDescent="0.25">
      <c r="X9297" s="3" t="s">
        <v>9308</v>
      </c>
      <c r="Y9297" s="4">
        <v>42000</v>
      </c>
    </row>
    <row r="9298" spans="24:25" x14ac:dyDescent="0.25">
      <c r="X9298" s="3" t="s">
        <v>9309</v>
      </c>
      <c r="Y9298" s="4">
        <v>42000</v>
      </c>
    </row>
    <row r="9299" spans="24:25" x14ac:dyDescent="0.25">
      <c r="X9299" s="3" t="s">
        <v>9310</v>
      </c>
      <c r="Y9299" s="4">
        <v>42000</v>
      </c>
    </row>
    <row r="9300" spans="24:25" x14ac:dyDescent="0.25">
      <c r="X9300" s="3" t="s">
        <v>9311</v>
      </c>
      <c r="Y9300" s="4">
        <v>42000</v>
      </c>
    </row>
    <row r="9301" spans="24:25" x14ac:dyDescent="0.25">
      <c r="X9301" s="3" t="s">
        <v>9312</v>
      </c>
      <c r="Y9301" s="4">
        <v>42000</v>
      </c>
    </row>
    <row r="9302" spans="24:25" x14ac:dyDescent="0.25">
      <c r="X9302" s="3" t="s">
        <v>9313</v>
      </c>
      <c r="Y9302" s="4">
        <v>42000</v>
      </c>
    </row>
    <row r="9303" spans="24:25" x14ac:dyDescent="0.25">
      <c r="X9303" s="3" t="s">
        <v>9314</v>
      </c>
      <c r="Y9303" s="4">
        <v>42000</v>
      </c>
    </row>
    <row r="9304" spans="24:25" x14ac:dyDescent="0.25">
      <c r="X9304" s="3" t="s">
        <v>9315</v>
      </c>
      <c r="Y9304" s="4">
        <v>42000</v>
      </c>
    </row>
    <row r="9305" spans="24:25" x14ac:dyDescent="0.25">
      <c r="X9305" s="3" t="s">
        <v>9316</v>
      </c>
      <c r="Y9305" s="4">
        <v>42000</v>
      </c>
    </row>
    <row r="9306" spans="24:25" x14ac:dyDescent="0.25">
      <c r="X9306" s="3" t="s">
        <v>9317</v>
      </c>
      <c r="Y9306" s="4">
        <v>42000</v>
      </c>
    </row>
    <row r="9307" spans="24:25" x14ac:dyDescent="0.25">
      <c r="X9307" s="3" t="s">
        <v>9318</v>
      </c>
      <c r="Y9307" s="4">
        <v>42000</v>
      </c>
    </row>
    <row r="9308" spans="24:25" x14ac:dyDescent="0.25">
      <c r="X9308" s="3" t="s">
        <v>9319</v>
      </c>
      <c r="Y9308" s="4">
        <v>42000</v>
      </c>
    </row>
    <row r="9309" spans="24:25" x14ac:dyDescent="0.25">
      <c r="X9309" s="3" t="s">
        <v>9320</v>
      </c>
      <c r="Y9309" s="4">
        <v>42000</v>
      </c>
    </row>
    <row r="9310" spans="24:25" x14ac:dyDescent="0.25">
      <c r="X9310" s="3" t="s">
        <v>9321</v>
      </c>
      <c r="Y9310" s="4">
        <v>42000</v>
      </c>
    </row>
    <row r="9311" spans="24:25" x14ac:dyDescent="0.25">
      <c r="X9311" s="3" t="s">
        <v>9322</v>
      </c>
      <c r="Y9311" s="4">
        <v>42000</v>
      </c>
    </row>
    <row r="9312" spans="24:25" x14ac:dyDescent="0.25">
      <c r="X9312" s="3" t="s">
        <v>9323</v>
      </c>
      <c r="Y9312" s="4">
        <v>42000</v>
      </c>
    </row>
    <row r="9313" spans="24:25" x14ac:dyDescent="0.25">
      <c r="X9313" s="3" t="s">
        <v>9324</v>
      </c>
      <c r="Y9313" s="4">
        <v>42000</v>
      </c>
    </row>
    <row r="9314" spans="24:25" x14ac:dyDescent="0.25">
      <c r="X9314" s="3" t="s">
        <v>9325</v>
      </c>
      <c r="Y9314" s="4">
        <v>42000</v>
      </c>
    </row>
    <row r="9315" spans="24:25" x14ac:dyDescent="0.25">
      <c r="X9315" s="3" t="s">
        <v>9326</v>
      </c>
      <c r="Y9315" s="4">
        <v>42000</v>
      </c>
    </row>
    <row r="9316" spans="24:25" x14ac:dyDescent="0.25">
      <c r="X9316" s="3" t="s">
        <v>9327</v>
      </c>
      <c r="Y9316" s="4">
        <v>42000</v>
      </c>
    </row>
    <row r="9317" spans="24:25" x14ac:dyDescent="0.25">
      <c r="X9317" s="3" t="s">
        <v>9328</v>
      </c>
      <c r="Y9317" s="4">
        <v>42000</v>
      </c>
    </row>
    <row r="9318" spans="24:25" x14ac:dyDescent="0.25">
      <c r="X9318" s="3" t="s">
        <v>9329</v>
      </c>
      <c r="Y9318" s="4">
        <v>42000</v>
      </c>
    </row>
    <row r="9319" spans="24:25" x14ac:dyDescent="0.25">
      <c r="X9319" s="3" t="s">
        <v>9330</v>
      </c>
      <c r="Y9319" s="4">
        <v>42000</v>
      </c>
    </row>
    <row r="9320" spans="24:25" x14ac:dyDescent="0.25">
      <c r="X9320" s="3" t="s">
        <v>9331</v>
      </c>
      <c r="Y9320" s="4">
        <v>42000</v>
      </c>
    </row>
    <row r="9321" spans="24:25" x14ac:dyDescent="0.25">
      <c r="X9321" s="3" t="s">
        <v>9332</v>
      </c>
      <c r="Y9321" s="4">
        <v>42000</v>
      </c>
    </row>
    <row r="9322" spans="24:25" x14ac:dyDescent="0.25">
      <c r="X9322" s="3" t="s">
        <v>9333</v>
      </c>
      <c r="Y9322" s="4">
        <v>42000</v>
      </c>
    </row>
    <row r="9323" spans="24:25" x14ac:dyDescent="0.25">
      <c r="X9323" s="3" t="s">
        <v>9334</v>
      </c>
      <c r="Y9323" s="4">
        <v>42000</v>
      </c>
    </row>
    <row r="9324" spans="24:25" x14ac:dyDescent="0.25">
      <c r="X9324" s="3" t="s">
        <v>9335</v>
      </c>
      <c r="Y9324" s="4">
        <v>42000</v>
      </c>
    </row>
    <row r="9325" spans="24:25" x14ac:dyDescent="0.25">
      <c r="X9325" s="3" t="s">
        <v>9336</v>
      </c>
      <c r="Y9325" s="4">
        <v>42000</v>
      </c>
    </row>
    <row r="9326" spans="24:25" x14ac:dyDescent="0.25">
      <c r="X9326" s="3" t="s">
        <v>9337</v>
      </c>
      <c r="Y9326" s="4">
        <v>42000</v>
      </c>
    </row>
    <row r="9327" spans="24:25" x14ac:dyDescent="0.25">
      <c r="X9327" s="3" t="s">
        <v>9338</v>
      </c>
      <c r="Y9327" s="4">
        <v>42000</v>
      </c>
    </row>
    <row r="9328" spans="24:25" x14ac:dyDescent="0.25">
      <c r="X9328" s="3" t="s">
        <v>9339</v>
      </c>
      <c r="Y9328" s="4">
        <v>42000</v>
      </c>
    </row>
    <row r="9329" spans="24:25" x14ac:dyDescent="0.25">
      <c r="X9329" s="3" t="s">
        <v>9340</v>
      </c>
      <c r="Y9329" s="4">
        <v>42000</v>
      </c>
    </row>
    <row r="9330" spans="24:25" x14ac:dyDescent="0.25">
      <c r="X9330" s="3" t="s">
        <v>9341</v>
      </c>
      <c r="Y9330" s="4">
        <v>42000</v>
      </c>
    </row>
    <row r="9331" spans="24:25" x14ac:dyDescent="0.25">
      <c r="X9331" s="3" t="s">
        <v>9342</v>
      </c>
      <c r="Y9331" s="4">
        <v>42000</v>
      </c>
    </row>
    <row r="9332" spans="24:25" x14ac:dyDescent="0.25">
      <c r="X9332" s="3" t="s">
        <v>9343</v>
      </c>
      <c r="Y9332" s="4">
        <v>42000</v>
      </c>
    </row>
    <row r="9333" spans="24:25" x14ac:dyDescent="0.25">
      <c r="X9333" s="3" t="s">
        <v>9344</v>
      </c>
      <c r="Y9333" s="4">
        <v>42000</v>
      </c>
    </row>
    <row r="9334" spans="24:25" x14ac:dyDescent="0.25">
      <c r="X9334" s="3" t="s">
        <v>9345</v>
      </c>
      <c r="Y9334" s="4">
        <v>42000</v>
      </c>
    </row>
    <row r="9335" spans="24:25" x14ac:dyDescent="0.25">
      <c r="X9335" s="3" t="s">
        <v>9346</v>
      </c>
      <c r="Y9335" s="4">
        <v>42000</v>
      </c>
    </row>
    <row r="9336" spans="24:25" x14ac:dyDescent="0.25">
      <c r="X9336" s="3" t="s">
        <v>9347</v>
      </c>
      <c r="Y9336" s="4">
        <v>42000</v>
      </c>
    </row>
    <row r="9337" spans="24:25" x14ac:dyDescent="0.25">
      <c r="X9337" s="3" t="s">
        <v>9348</v>
      </c>
      <c r="Y9337" s="4">
        <v>42000</v>
      </c>
    </row>
    <row r="9338" spans="24:25" x14ac:dyDescent="0.25">
      <c r="X9338" s="3" t="s">
        <v>9349</v>
      </c>
      <c r="Y9338" s="4">
        <v>42000</v>
      </c>
    </row>
    <row r="9339" spans="24:25" x14ac:dyDescent="0.25">
      <c r="X9339" s="3" t="s">
        <v>9350</v>
      </c>
      <c r="Y9339" s="4">
        <v>42000</v>
      </c>
    </row>
    <row r="9340" spans="24:25" x14ac:dyDescent="0.25">
      <c r="X9340" s="3" t="s">
        <v>9351</v>
      </c>
      <c r="Y9340" s="4">
        <v>42000</v>
      </c>
    </row>
    <row r="9341" spans="24:25" x14ac:dyDescent="0.25">
      <c r="X9341" s="3" t="s">
        <v>9352</v>
      </c>
      <c r="Y9341" s="4">
        <v>42000</v>
      </c>
    </row>
    <row r="9342" spans="24:25" x14ac:dyDescent="0.25">
      <c r="X9342" s="3" t="s">
        <v>9353</v>
      </c>
      <c r="Y9342" s="4">
        <v>42000</v>
      </c>
    </row>
    <row r="9343" spans="24:25" x14ac:dyDescent="0.25">
      <c r="X9343" s="3" t="s">
        <v>9354</v>
      </c>
      <c r="Y9343" s="4">
        <v>42000</v>
      </c>
    </row>
    <row r="9344" spans="24:25" x14ac:dyDescent="0.25">
      <c r="X9344" s="3" t="s">
        <v>9355</v>
      </c>
      <c r="Y9344" s="4">
        <v>42000</v>
      </c>
    </row>
    <row r="9345" spans="24:25" x14ac:dyDescent="0.25">
      <c r="X9345" s="3" t="s">
        <v>9356</v>
      </c>
      <c r="Y9345" s="4">
        <v>42000</v>
      </c>
    </row>
    <row r="9346" spans="24:25" x14ac:dyDescent="0.25">
      <c r="X9346" s="3" t="s">
        <v>9357</v>
      </c>
      <c r="Y9346" s="4">
        <v>42000</v>
      </c>
    </row>
    <row r="9347" spans="24:25" x14ac:dyDescent="0.25">
      <c r="X9347" s="3" t="s">
        <v>9358</v>
      </c>
      <c r="Y9347" s="4">
        <v>42000</v>
      </c>
    </row>
    <row r="9348" spans="24:25" x14ac:dyDescent="0.25">
      <c r="X9348" s="3" t="s">
        <v>9359</v>
      </c>
      <c r="Y9348" s="4">
        <v>42000</v>
      </c>
    </row>
    <row r="9349" spans="24:25" x14ac:dyDescent="0.25">
      <c r="X9349" s="3" t="s">
        <v>9360</v>
      </c>
      <c r="Y9349" s="4">
        <v>42000</v>
      </c>
    </row>
    <row r="9350" spans="24:25" x14ac:dyDescent="0.25">
      <c r="X9350" s="3" t="s">
        <v>9361</v>
      </c>
      <c r="Y9350" s="4">
        <v>42000</v>
      </c>
    </row>
    <row r="9351" spans="24:25" x14ac:dyDescent="0.25">
      <c r="X9351" s="3" t="s">
        <v>9362</v>
      </c>
      <c r="Y9351" s="4">
        <v>42000</v>
      </c>
    </row>
    <row r="9352" spans="24:25" x14ac:dyDescent="0.25">
      <c r="X9352" s="3" t="s">
        <v>9363</v>
      </c>
      <c r="Y9352" s="4">
        <v>42000</v>
      </c>
    </row>
    <row r="9353" spans="24:25" x14ac:dyDescent="0.25">
      <c r="X9353" s="3" t="s">
        <v>9364</v>
      </c>
      <c r="Y9353" s="4">
        <v>42000</v>
      </c>
    </row>
    <row r="9354" spans="24:25" x14ac:dyDescent="0.25">
      <c r="X9354" s="3" t="s">
        <v>9365</v>
      </c>
      <c r="Y9354" s="4">
        <v>42000</v>
      </c>
    </row>
    <row r="9355" spans="24:25" x14ac:dyDescent="0.25">
      <c r="X9355" s="3" t="s">
        <v>9366</v>
      </c>
      <c r="Y9355" s="4">
        <v>42000</v>
      </c>
    </row>
    <row r="9356" spans="24:25" x14ac:dyDescent="0.25">
      <c r="X9356" s="3" t="s">
        <v>9367</v>
      </c>
      <c r="Y9356" s="4">
        <v>42000</v>
      </c>
    </row>
    <row r="9357" spans="24:25" x14ac:dyDescent="0.25">
      <c r="X9357" s="3" t="s">
        <v>9368</v>
      </c>
      <c r="Y9357" s="4">
        <v>42000</v>
      </c>
    </row>
    <row r="9358" spans="24:25" x14ac:dyDescent="0.25">
      <c r="X9358" s="3" t="s">
        <v>9369</v>
      </c>
      <c r="Y9358" s="4">
        <v>42000</v>
      </c>
    </row>
    <row r="9359" spans="24:25" x14ac:dyDescent="0.25">
      <c r="X9359" s="3" t="s">
        <v>9370</v>
      </c>
      <c r="Y9359" s="4">
        <v>42000</v>
      </c>
    </row>
    <row r="9360" spans="24:25" x14ac:dyDescent="0.25">
      <c r="X9360" s="3" t="s">
        <v>9371</v>
      </c>
      <c r="Y9360" s="4">
        <v>42000</v>
      </c>
    </row>
    <row r="9361" spans="24:25" x14ac:dyDescent="0.25">
      <c r="X9361" s="3" t="s">
        <v>9372</v>
      </c>
      <c r="Y9361" s="4">
        <v>42000</v>
      </c>
    </row>
    <row r="9362" spans="24:25" x14ac:dyDescent="0.25">
      <c r="X9362" s="3" t="s">
        <v>9373</v>
      </c>
      <c r="Y9362" s="4">
        <v>42000</v>
      </c>
    </row>
    <row r="9363" spans="24:25" x14ac:dyDescent="0.25">
      <c r="X9363" s="3" t="s">
        <v>9374</v>
      </c>
      <c r="Y9363" s="4">
        <v>42000</v>
      </c>
    </row>
    <row r="9364" spans="24:25" x14ac:dyDescent="0.25">
      <c r="X9364" s="3" t="s">
        <v>9375</v>
      </c>
      <c r="Y9364" s="4">
        <v>42000</v>
      </c>
    </row>
    <row r="9365" spans="24:25" x14ac:dyDescent="0.25">
      <c r="X9365" s="3" t="s">
        <v>9376</v>
      </c>
      <c r="Y9365" s="4">
        <v>42000</v>
      </c>
    </row>
    <row r="9366" spans="24:25" x14ac:dyDescent="0.25">
      <c r="X9366" s="3" t="s">
        <v>9377</v>
      </c>
      <c r="Y9366" s="4">
        <v>42000</v>
      </c>
    </row>
    <row r="9367" spans="24:25" x14ac:dyDescent="0.25">
      <c r="X9367" s="3" t="s">
        <v>9378</v>
      </c>
      <c r="Y9367" s="4">
        <v>42000</v>
      </c>
    </row>
    <row r="9368" spans="24:25" x14ac:dyDescent="0.25">
      <c r="X9368" s="3" t="s">
        <v>9379</v>
      </c>
      <c r="Y9368" s="4">
        <v>42000</v>
      </c>
    </row>
    <row r="9369" spans="24:25" x14ac:dyDescent="0.25">
      <c r="X9369" s="3" t="s">
        <v>9380</v>
      </c>
      <c r="Y9369" s="4">
        <v>42000</v>
      </c>
    </row>
    <row r="9370" spans="24:25" x14ac:dyDescent="0.25">
      <c r="X9370" s="3" t="s">
        <v>9381</v>
      </c>
      <c r="Y9370" s="4">
        <v>42000</v>
      </c>
    </row>
    <row r="9371" spans="24:25" x14ac:dyDescent="0.25">
      <c r="X9371" s="3" t="s">
        <v>9382</v>
      </c>
      <c r="Y9371" s="4">
        <v>42000</v>
      </c>
    </row>
    <row r="9372" spans="24:25" x14ac:dyDescent="0.25">
      <c r="X9372" s="3" t="s">
        <v>9383</v>
      </c>
      <c r="Y9372" s="4">
        <v>42000</v>
      </c>
    </row>
    <row r="9373" spans="24:25" x14ac:dyDescent="0.25">
      <c r="X9373" s="3" t="s">
        <v>9384</v>
      </c>
      <c r="Y9373" s="4">
        <v>42000</v>
      </c>
    </row>
    <row r="9374" spans="24:25" x14ac:dyDescent="0.25">
      <c r="X9374" s="3" t="s">
        <v>9385</v>
      </c>
      <c r="Y9374" s="4">
        <v>42000</v>
      </c>
    </row>
    <row r="9375" spans="24:25" x14ac:dyDescent="0.25">
      <c r="X9375" s="3" t="s">
        <v>9386</v>
      </c>
      <c r="Y9375" s="4">
        <v>42000</v>
      </c>
    </row>
    <row r="9376" spans="24:25" x14ac:dyDescent="0.25">
      <c r="X9376" s="3" t="s">
        <v>9387</v>
      </c>
      <c r="Y9376" s="4">
        <v>42000</v>
      </c>
    </row>
    <row r="9377" spans="24:25" x14ac:dyDescent="0.25">
      <c r="X9377" s="3" t="s">
        <v>9388</v>
      </c>
      <c r="Y9377" s="4">
        <v>42000</v>
      </c>
    </row>
    <row r="9378" spans="24:25" x14ac:dyDescent="0.25">
      <c r="X9378" s="3" t="s">
        <v>9389</v>
      </c>
      <c r="Y9378" s="4">
        <v>42000</v>
      </c>
    </row>
    <row r="9379" spans="24:25" x14ac:dyDescent="0.25">
      <c r="X9379" s="3" t="s">
        <v>9390</v>
      </c>
      <c r="Y9379" s="4">
        <v>42000</v>
      </c>
    </row>
    <row r="9380" spans="24:25" x14ac:dyDescent="0.25">
      <c r="X9380" s="3" t="s">
        <v>9391</v>
      </c>
      <c r="Y9380" s="4">
        <v>42000</v>
      </c>
    </row>
    <row r="9381" spans="24:25" x14ac:dyDescent="0.25">
      <c r="X9381" s="3" t="s">
        <v>9392</v>
      </c>
      <c r="Y9381" s="4">
        <v>42000</v>
      </c>
    </row>
    <row r="9382" spans="24:25" x14ac:dyDescent="0.25">
      <c r="X9382" s="3" t="s">
        <v>9393</v>
      </c>
      <c r="Y9382" s="4">
        <v>42000</v>
      </c>
    </row>
    <row r="9383" spans="24:25" x14ac:dyDescent="0.25">
      <c r="X9383" s="3" t="s">
        <v>9394</v>
      </c>
      <c r="Y9383" s="4">
        <v>42000</v>
      </c>
    </row>
    <row r="9384" spans="24:25" x14ac:dyDescent="0.25">
      <c r="X9384" s="3" t="s">
        <v>9395</v>
      </c>
      <c r="Y9384" s="4">
        <v>42000</v>
      </c>
    </row>
    <row r="9385" spans="24:25" x14ac:dyDescent="0.25">
      <c r="X9385" s="3" t="s">
        <v>9396</v>
      </c>
      <c r="Y9385" s="4">
        <v>42000</v>
      </c>
    </row>
    <row r="9386" spans="24:25" x14ac:dyDescent="0.25">
      <c r="X9386" s="3" t="s">
        <v>9397</v>
      </c>
      <c r="Y9386" s="4">
        <v>42000</v>
      </c>
    </row>
    <row r="9387" spans="24:25" x14ac:dyDescent="0.25">
      <c r="X9387" s="3" t="s">
        <v>9398</v>
      </c>
      <c r="Y9387" s="4">
        <v>42000</v>
      </c>
    </row>
    <row r="9388" spans="24:25" x14ac:dyDescent="0.25">
      <c r="X9388" s="3" t="s">
        <v>9399</v>
      </c>
      <c r="Y9388" s="4">
        <v>42000</v>
      </c>
    </row>
    <row r="9389" spans="24:25" x14ac:dyDescent="0.25">
      <c r="X9389" s="3" t="s">
        <v>9400</v>
      </c>
      <c r="Y9389" s="4">
        <v>42000</v>
      </c>
    </row>
    <row r="9390" spans="24:25" x14ac:dyDescent="0.25">
      <c r="X9390" s="3" t="s">
        <v>9401</v>
      </c>
      <c r="Y9390" s="4">
        <v>42000</v>
      </c>
    </row>
    <row r="9391" spans="24:25" x14ac:dyDescent="0.25">
      <c r="X9391" s="3" t="s">
        <v>9402</v>
      </c>
      <c r="Y9391" s="4">
        <v>42000</v>
      </c>
    </row>
    <row r="9392" spans="24:25" x14ac:dyDescent="0.25">
      <c r="X9392" s="3" t="s">
        <v>9403</v>
      </c>
      <c r="Y9392" s="4">
        <v>42000</v>
      </c>
    </row>
    <row r="9393" spans="24:25" x14ac:dyDescent="0.25">
      <c r="X9393" s="3" t="s">
        <v>9404</v>
      </c>
      <c r="Y9393" s="4">
        <v>42000</v>
      </c>
    </row>
    <row r="9394" spans="24:25" x14ac:dyDescent="0.25">
      <c r="X9394" s="3" t="s">
        <v>9405</v>
      </c>
      <c r="Y9394" s="4">
        <v>42000</v>
      </c>
    </row>
    <row r="9395" spans="24:25" x14ac:dyDescent="0.25">
      <c r="X9395" s="3" t="s">
        <v>9406</v>
      </c>
      <c r="Y9395" s="4">
        <v>42000</v>
      </c>
    </row>
    <row r="9396" spans="24:25" x14ac:dyDescent="0.25">
      <c r="X9396" s="3" t="s">
        <v>9407</v>
      </c>
      <c r="Y9396" s="4">
        <v>42000</v>
      </c>
    </row>
    <row r="9397" spans="24:25" x14ac:dyDescent="0.25">
      <c r="X9397" s="3" t="s">
        <v>9408</v>
      </c>
      <c r="Y9397" s="4">
        <v>42000</v>
      </c>
    </row>
    <row r="9398" spans="24:25" x14ac:dyDescent="0.25">
      <c r="X9398" s="3" t="s">
        <v>9409</v>
      </c>
      <c r="Y9398" s="4">
        <v>42000</v>
      </c>
    </row>
    <row r="9399" spans="24:25" x14ac:dyDescent="0.25">
      <c r="X9399" s="3" t="s">
        <v>9410</v>
      </c>
      <c r="Y9399" s="4">
        <v>42000</v>
      </c>
    </row>
    <row r="9400" spans="24:25" x14ac:dyDescent="0.25">
      <c r="X9400" s="3" t="s">
        <v>9411</v>
      </c>
      <c r="Y9400" s="4">
        <v>42000</v>
      </c>
    </row>
    <row r="9401" spans="24:25" x14ac:dyDescent="0.25">
      <c r="X9401" s="3" t="s">
        <v>9412</v>
      </c>
      <c r="Y9401" s="4">
        <v>42000</v>
      </c>
    </row>
    <row r="9402" spans="24:25" x14ac:dyDescent="0.25">
      <c r="X9402" s="3" t="s">
        <v>9413</v>
      </c>
      <c r="Y9402" s="4">
        <v>42000</v>
      </c>
    </row>
    <row r="9403" spans="24:25" x14ac:dyDescent="0.25">
      <c r="X9403" s="3" t="s">
        <v>9414</v>
      </c>
      <c r="Y9403" s="4">
        <v>42000</v>
      </c>
    </row>
    <row r="9404" spans="24:25" x14ac:dyDescent="0.25">
      <c r="X9404" s="3" t="s">
        <v>9415</v>
      </c>
      <c r="Y9404" s="4">
        <v>42000</v>
      </c>
    </row>
    <row r="9405" spans="24:25" x14ac:dyDescent="0.25">
      <c r="X9405" s="3" t="s">
        <v>9416</v>
      </c>
      <c r="Y9405" s="4">
        <v>42000</v>
      </c>
    </row>
    <row r="9406" spans="24:25" x14ac:dyDescent="0.25">
      <c r="X9406" s="3" t="s">
        <v>9417</v>
      </c>
      <c r="Y9406" s="4">
        <v>42000</v>
      </c>
    </row>
    <row r="9407" spans="24:25" x14ac:dyDescent="0.25">
      <c r="X9407" s="3" t="s">
        <v>9418</v>
      </c>
      <c r="Y9407" s="4">
        <v>42000</v>
      </c>
    </row>
    <row r="9408" spans="24:25" x14ac:dyDescent="0.25">
      <c r="X9408" s="3" t="s">
        <v>9419</v>
      </c>
      <c r="Y9408" s="4">
        <v>42000</v>
      </c>
    </row>
    <row r="9409" spans="24:25" x14ac:dyDescent="0.25">
      <c r="X9409" s="3" t="s">
        <v>9420</v>
      </c>
      <c r="Y9409" s="4">
        <v>42000</v>
      </c>
    </row>
    <row r="9410" spans="24:25" x14ac:dyDescent="0.25">
      <c r="X9410" s="3" t="s">
        <v>9421</v>
      </c>
      <c r="Y9410" s="4">
        <v>42000</v>
      </c>
    </row>
    <row r="9411" spans="24:25" x14ac:dyDescent="0.25">
      <c r="X9411" s="3" t="s">
        <v>9422</v>
      </c>
      <c r="Y9411" s="4">
        <v>42000</v>
      </c>
    </row>
    <row r="9412" spans="24:25" x14ac:dyDescent="0.25">
      <c r="X9412" s="3" t="s">
        <v>9423</v>
      </c>
      <c r="Y9412" s="4">
        <v>42000</v>
      </c>
    </row>
    <row r="9413" spans="24:25" x14ac:dyDescent="0.25">
      <c r="X9413" s="3" t="s">
        <v>9424</v>
      </c>
      <c r="Y9413" s="4">
        <v>42000</v>
      </c>
    </row>
    <row r="9414" spans="24:25" x14ac:dyDescent="0.25">
      <c r="X9414" s="3" t="s">
        <v>9425</v>
      </c>
      <c r="Y9414" s="4">
        <v>42000</v>
      </c>
    </row>
    <row r="9415" spans="24:25" x14ac:dyDescent="0.25">
      <c r="X9415" s="3" t="s">
        <v>9426</v>
      </c>
      <c r="Y9415" s="4">
        <v>42000</v>
      </c>
    </row>
    <row r="9416" spans="24:25" x14ac:dyDescent="0.25">
      <c r="X9416" s="3" t="s">
        <v>9427</v>
      </c>
      <c r="Y9416" s="4">
        <v>42000</v>
      </c>
    </row>
    <row r="9417" spans="24:25" x14ac:dyDescent="0.25">
      <c r="X9417" s="3" t="s">
        <v>9428</v>
      </c>
      <c r="Y9417" s="4">
        <v>42000</v>
      </c>
    </row>
    <row r="9418" spans="24:25" x14ac:dyDescent="0.25">
      <c r="X9418" s="3" t="s">
        <v>9429</v>
      </c>
      <c r="Y9418" s="4">
        <v>42000</v>
      </c>
    </row>
    <row r="9419" spans="24:25" x14ac:dyDescent="0.25">
      <c r="X9419" s="3" t="s">
        <v>9430</v>
      </c>
      <c r="Y9419" s="4">
        <v>42000</v>
      </c>
    </row>
    <row r="9420" spans="24:25" x14ac:dyDescent="0.25">
      <c r="X9420" s="3" t="s">
        <v>9431</v>
      </c>
      <c r="Y9420" s="4">
        <v>42000</v>
      </c>
    </row>
    <row r="9421" spans="24:25" x14ac:dyDescent="0.25">
      <c r="X9421" s="3" t="s">
        <v>9432</v>
      </c>
      <c r="Y9421" s="4">
        <v>42000</v>
      </c>
    </row>
    <row r="9422" spans="24:25" x14ac:dyDescent="0.25">
      <c r="X9422" s="3" t="s">
        <v>9433</v>
      </c>
      <c r="Y9422" s="4">
        <v>42000</v>
      </c>
    </row>
    <row r="9423" spans="24:25" x14ac:dyDescent="0.25">
      <c r="X9423" s="3" t="s">
        <v>9434</v>
      </c>
      <c r="Y9423" s="4">
        <v>42000</v>
      </c>
    </row>
    <row r="9424" spans="24:25" x14ac:dyDescent="0.25">
      <c r="X9424" s="3" t="s">
        <v>9435</v>
      </c>
      <c r="Y9424" s="4">
        <v>42000</v>
      </c>
    </row>
    <row r="9425" spans="24:25" x14ac:dyDescent="0.25">
      <c r="X9425" s="3" t="s">
        <v>9436</v>
      </c>
      <c r="Y9425" s="4">
        <v>42000</v>
      </c>
    </row>
    <row r="9426" spans="24:25" x14ac:dyDescent="0.25">
      <c r="X9426" s="3" t="s">
        <v>9437</v>
      </c>
      <c r="Y9426" s="4">
        <v>42000</v>
      </c>
    </row>
    <row r="9427" spans="24:25" x14ac:dyDescent="0.25">
      <c r="X9427" s="3" t="s">
        <v>9438</v>
      </c>
      <c r="Y9427" s="4">
        <v>42000</v>
      </c>
    </row>
    <row r="9428" spans="24:25" x14ac:dyDescent="0.25">
      <c r="X9428" s="3" t="s">
        <v>9439</v>
      </c>
      <c r="Y9428" s="4">
        <v>42000</v>
      </c>
    </row>
    <row r="9429" spans="24:25" x14ac:dyDescent="0.25">
      <c r="X9429" s="3" t="s">
        <v>9440</v>
      </c>
      <c r="Y9429" s="4">
        <v>42000</v>
      </c>
    </row>
    <row r="9430" spans="24:25" x14ac:dyDescent="0.25">
      <c r="X9430" s="3" t="s">
        <v>9441</v>
      </c>
      <c r="Y9430" s="4">
        <v>42000</v>
      </c>
    </row>
    <row r="9431" spans="24:25" x14ac:dyDescent="0.25">
      <c r="X9431" s="3" t="s">
        <v>9442</v>
      </c>
      <c r="Y9431" s="4">
        <v>42000</v>
      </c>
    </row>
    <row r="9432" spans="24:25" x14ac:dyDescent="0.25">
      <c r="X9432" s="3" t="s">
        <v>9443</v>
      </c>
      <c r="Y9432" s="4">
        <v>42000</v>
      </c>
    </row>
    <row r="9433" spans="24:25" x14ac:dyDescent="0.25">
      <c r="X9433" s="3" t="s">
        <v>9444</v>
      </c>
      <c r="Y9433" s="4">
        <v>42000</v>
      </c>
    </row>
    <row r="9434" spans="24:25" x14ac:dyDescent="0.25">
      <c r="X9434" s="3" t="s">
        <v>9445</v>
      </c>
      <c r="Y9434" s="4">
        <v>42000</v>
      </c>
    </row>
    <row r="9435" spans="24:25" x14ac:dyDescent="0.25">
      <c r="X9435" s="3" t="s">
        <v>9446</v>
      </c>
      <c r="Y9435" s="4">
        <v>42000</v>
      </c>
    </row>
    <row r="9436" spans="24:25" x14ac:dyDescent="0.25">
      <c r="X9436" s="3" t="s">
        <v>9447</v>
      </c>
      <c r="Y9436" s="4">
        <v>42000</v>
      </c>
    </row>
    <row r="9437" spans="24:25" x14ac:dyDescent="0.25">
      <c r="X9437" s="3" t="s">
        <v>9448</v>
      </c>
      <c r="Y9437" s="4">
        <v>42000</v>
      </c>
    </row>
    <row r="9438" spans="24:25" x14ac:dyDescent="0.25">
      <c r="X9438" s="3" t="s">
        <v>9449</v>
      </c>
      <c r="Y9438" s="4">
        <v>42000</v>
      </c>
    </row>
    <row r="9439" spans="24:25" x14ac:dyDescent="0.25">
      <c r="X9439" s="3" t="s">
        <v>9450</v>
      </c>
      <c r="Y9439" s="4">
        <v>42000</v>
      </c>
    </row>
    <row r="9440" spans="24:25" x14ac:dyDescent="0.25">
      <c r="X9440" s="3" t="s">
        <v>9451</v>
      </c>
      <c r="Y9440" s="4">
        <v>42000</v>
      </c>
    </row>
    <row r="9441" spans="24:25" x14ac:dyDescent="0.25">
      <c r="X9441" s="3" t="s">
        <v>9452</v>
      </c>
      <c r="Y9441" s="4">
        <v>42000</v>
      </c>
    </row>
    <row r="9442" spans="24:25" x14ac:dyDescent="0.25">
      <c r="X9442" s="3" t="s">
        <v>9453</v>
      </c>
      <c r="Y9442" s="4">
        <v>42000</v>
      </c>
    </row>
    <row r="9443" spans="24:25" x14ac:dyDescent="0.25">
      <c r="X9443" s="3" t="s">
        <v>9454</v>
      </c>
      <c r="Y9443" s="4">
        <v>42000</v>
      </c>
    </row>
    <row r="9444" spans="24:25" x14ac:dyDescent="0.25">
      <c r="X9444" s="3" t="s">
        <v>9455</v>
      </c>
      <c r="Y9444" s="4">
        <v>42000</v>
      </c>
    </row>
    <row r="9445" spans="24:25" x14ac:dyDescent="0.25">
      <c r="X9445" s="3" t="s">
        <v>9456</v>
      </c>
      <c r="Y9445" s="4">
        <v>42000</v>
      </c>
    </row>
    <row r="9446" spans="24:25" x14ac:dyDescent="0.25">
      <c r="X9446" s="3" t="s">
        <v>9457</v>
      </c>
      <c r="Y9446" s="4">
        <v>42000</v>
      </c>
    </row>
    <row r="9447" spans="24:25" x14ac:dyDescent="0.25">
      <c r="X9447" s="3" t="s">
        <v>9458</v>
      </c>
      <c r="Y9447" s="4">
        <v>42000</v>
      </c>
    </row>
    <row r="9448" spans="24:25" x14ac:dyDescent="0.25">
      <c r="X9448" s="3" t="s">
        <v>9459</v>
      </c>
      <c r="Y9448" s="4">
        <v>42000</v>
      </c>
    </row>
    <row r="9449" spans="24:25" x14ac:dyDescent="0.25">
      <c r="X9449" s="3" t="s">
        <v>9460</v>
      </c>
      <c r="Y9449" s="4">
        <v>42000</v>
      </c>
    </row>
    <row r="9450" spans="24:25" x14ac:dyDescent="0.25">
      <c r="X9450" s="3" t="s">
        <v>9461</v>
      </c>
      <c r="Y9450" s="4">
        <v>42000</v>
      </c>
    </row>
    <row r="9451" spans="24:25" x14ac:dyDescent="0.25">
      <c r="X9451" s="3" t="s">
        <v>9462</v>
      </c>
      <c r="Y9451" s="4">
        <v>42000</v>
      </c>
    </row>
    <row r="9452" spans="24:25" x14ac:dyDescent="0.25">
      <c r="X9452" s="3" t="s">
        <v>9463</v>
      </c>
      <c r="Y9452" s="4">
        <v>42000</v>
      </c>
    </row>
    <row r="9453" spans="24:25" x14ac:dyDescent="0.25">
      <c r="X9453" s="3" t="s">
        <v>9464</v>
      </c>
      <c r="Y9453" s="4">
        <v>42000</v>
      </c>
    </row>
    <row r="9454" spans="24:25" x14ac:dyDescent="0.25">
      <c r="X9454" s="3" t="s">
        <v>9465</v>
      </c>
      <c r="Y9454" s="4">
        <v>42000</v>
      </c>
    </row>
    <row r="9455" spans="24:25" x14ac:dyDescent="0.25">
      <c r="X9455" s="3" t="s">
        <v>9466</v>
      </c>
      <c r="Y9455" s="4">
        <v>42000</v>
      </c>
    </row>
    <row r="9456" spans="24:25" x14ac:dyDescent="0.25">
      <c r="X9456" s="3" t="s">
        <v>9467</v>
      </c>
      <c r="Y9456" s="4">
        <v>42000</v>
      </c>
    </row>
    <row r="9457" spans="24:25" x14ac:dyDescent="0.25">
      <c r="X9457" s="3" t="s">
        <v>9468</v>
      </c>
      <c r="Y9457" s="4">
        <v>42000</v>
      </c>
    </row>
    <row r="9458" spans="24:25" x14ac:dyDescent="0.25">
      <c r="X9458" s="3" t="s">
        <v>9469</v>
      </c>
      <c r="Y9458" s="4">
        <v>42000</v>
      </c>
    </row>
    <row r="9459" spans="24:25" x14ac:dyDescent="0.25">
      <c r="X9459" s="3" t="s">
        <v>9470</v>
      </c>
      <c r="Y9459" s="4">
        <v>42000</v>
      </c>
    </row>
    <row r="9460" spans="24:25" x14ac:dyDescent="0.25">
      <c r="X9460" s="3" t="s">
        <v>9471</v>
      </c>
      <c r="Y9460" s="4">
        <v>42000</v>
      </c>
    </row>
    <row r="9461" spans="24:25" x14ac:dyDescent="0.25">
      <c r="X9461" s="3" t="s">
        <v>9472</v>
      </c>
      <c r="Y9461" s="4">
        <v>42000</v>
      </c>
    </row>
    <row r="9462" spans="24:25" x14ac:dyDescent="0.25">
      <c r="X9462" s="3" t="s">
        <v>9473</v>
      </c>
      <c r="Y9462" s="4">
        <v>42000</v>
      </c>
    </row>
    <row r="9463" spans="24:25" x14ac:dyDescent="0.25">
      <c r="X9463" s="3" t="s">
        <v>9474</v>
      </c>
      <c r="Y9463" s="4">
        <v>42000</v>
      </c>
    </row>
    <row r="9464" spans="24:25" x14ac:dyDescent="0.25">
      <c r="X9464" s="3" t="s">
        <v>9475</v>
      </c>
      <c r="Y9464" s="4">
        <v>42000</v>
      </c>
    </row>
    <row r="9465" spans="24:25" x14ac:dyDescent="0.25">
      <c r="X9465" s="3" t="s">
        <v>9476</v>
      </c>
      <c r="Y9465" s="4">
        <v>42000</v>
      </c>
    </row>
    <row r="9466" spans="24:25" x14ac:dyDescent="0.25">
      <c r="X9466" s="3" t="s">
        <v>9477</v>
      </c>
      <c r="Y9466" s="4">
        <v>42000</v>
      </c>
    </row>
    <row r="9467" spans="24:25" x14ac:dyDescent="0.25">
      <c r="X9467" s="3" t="s">
        <v>9478</v>
      </c>
      <c r="Y9467" s="4">
        <v>42000</v>
      </c>
    </row>
    <row r="9468" spans="24:25" x14ac:dyDescent="0.25">
      <c r="X9468" s="3" t="s">
        <v>9479</v>
      </c>
      <c r="Y9468" s="4">
        <v>42000</v>
      </c>
    </row>
    <row r="9469" spans="24:25" x14ac:dyDescent="0.25">
      <c r="X9469" s="3" t="s">
        <v>9480</v>
      </c>
      <c r="Y9469" s="4">
        <v>42000</v>
      </c>
    </row>
    <row r="9470" spans="24:25" x14ac:dyDescent="0.25">
      <c r="X9470" s="3" t="s">
        <v>9481</v>
      </c>
      <c r="Y9470" s="4">
        <v>42000</v>
      </c>
    </row>
    <row r="9471" spans="24:25" x14ac:dyDescent="0.25">
      <c r="X9471" s="3" t="s">
        <v>9482</v>
      </c>
      <c r="Y9471" s="4">
        <v>42000</v>
      </c>
    </row>
    <row r="9472" spans="24:25" x14ac:dyDescent="0.25">
      <c r="X9472" s="3" t="s">
        <v>9483</v>
      </c>
      <c r="Y9472" s="4">
        <v>42000</v>
      </c>
    </row>
    <row r="9473" spans="24:25" x14ac:dyDescent="0.25">
      <c r="X9473" s="3" t="s">
        <v>9484</v>
      </c>
      <c r="Y9473" s="4">
        <v>42000</v>
      </c>
    </row>
    <row r="9474" spans="24:25" x14ac:dyDescent="0.25">
      <c r="X9474" s="3" t="s">
        <v>9485</v>
      </c>
      <c r="Y9474" s="4">
        <v>42000</v>
      </c>
    </row>
    <row r="9475" spans="24:25" x14ac:dyDescent="0.25">
      <c r="X9475" s="3" t="s">
        <v>9486</v>
      </c>
      <c r="Y9475" s="4">
        <v>42000</v>
      </c>
    </row>
    <row r="9476" spans="24:25" x14ac:dyDescent="0.25">
      <c r="X9476" s="3" t="s">
        <v>9487</v>
      </c>
      <c r="Y9476" s="4">
        <v>42000</v>
      </c>
    </row>
    <row r="9477" spans="24:25" x14ac:dyDescent="0.25">
      <c r="X9477" s="3" t="s">
        <v>9488</v>
      </c>
      <c r="Y9477" s="4">
        <v>42000</v>
      </c>
    </row>
    <row r="9478" spans="24:25" x14ac:dyDescent="0.25">
      <c r="X9478" s="3" t="s">
        <v>9489</v>
      </c>
      <c r="Y9478" s="4">
        <v>42000</v>
      </c>
    </row>
    <row r="9479" spans="24:25" x14ac:dyDescent="0.25">
      <c r="X9479" s="3" t="s">
        <v>9490</v>
      </c>
      <c r="Y9479" s="4">
        <v>42000</v>
      </c>
    </row>
    <row r="9480" spans="24:25" x14ac:dyDescent="0.25">
      <c r="X9480" s="3" t="s">
        <v>9491</v>
      </c>
      <c r="Y9480" s="4">
        <v>42000</v>
      </c>
    </row>
    <row r="9481" spans="24:25" x14ac:dyDescent="0.25">
      <c r="X9481" s="3" t="s">
        <v>9492</v>
      </c>
      <c r="Y9481" s="4">
        <v>42000</v>
      </c>
    </row>
    <row r="9482" spans="24:25" x14ac:dyDescent="0.25">
      <c r="X9482" s="3" t="s">
        <v>9493</v>
      </c>
      <c r="Y9482" s="4">
        <v>42000</v>
      </c>
    </row>
    <row r="9483" spans="24:25" x14ac:dyDescent="0.25">
      <c r="X9483" s="3" t="s">
        <v>9494</v>
      </c>
      <c r="Y9483" s="4">
        <v>42000</v>
      </c>
    </row>
    <row r="9484" spans="24:25" x14ac:dyDescent="0.25">
      <c r="X9484" s="3" t="s">
        <v>9495</v>
      </c>
      <c r="Y9484" s="4">
        <v>42000</v>
      </c>
    </row>
    <row r="9485" spans="24:25" x14ac:dyDescent="0.25">
      <c r="X9485" s="3" t="s">
        <v>9496</v>
      </c>
      <c r="Y9485" s="4">
        <v>42000</v>
      </c>
    </row>
    <row r="9486" spans="24:25" x14ac:dyDescent="0.25">
      <c r="X9486" s="3" t="s">
        <v>9497</v>
      </c>
      <c r="Y9486" s="4">
        <v>42000</v>
      </c>
    </row>
    <row r="9487" spans="24:25" x14ac:dyDescent="0.25">
      <c r="X9487" s="3" t="s">
        <v>9498</v>
      </c>
      <c r="Y9487" s="4">
        <v>42000</v>
      </c>
    </row>
    <row r="9488" spans="24:25" x14ac:dyDescent="0.25">
      <c r="X9488" s="3" t="s">
        <v>9499</v>
      </c>
      <c r="Y9488" s="4">
        <v>42000</v>
      </c>
    </row>
    <row r="9489" spans="24:25" x14ac:dyDescent="0.25">
      <c r="X9489" s="3" t="s">
        <v>9500</v>
      </c>
      <c r="Y9489" s="4">
        <v>42000</v>
      </c>
    </row>
    <row r="9490" spans="24:25" x14ac:dyDescent="0.25">
      <c r="X9490" s="3" t="s">
        <v>9501</v>
      </c>
      <c r="Y9490" s="4">
        <v>42000</v>
      </c>
    </row>
    <row r="9491" spans="24:25" x14ac:dyDescent="0.25">
      <c r="X9491" s="3" t="s">
        <v>9502</v>
      </c>
      <c r="Y9491" s="4">
        <v>42000</v>
      </c>
    </row>
    <row r="9492" spans="24:25" x14ac:dyDescent="0.25">
      <c r="X9492" s="3" t="s">
        <v>9503</v>
      </c>
      <c r="Y9492" s="4">
        <v>42000</v>
      </c>
    </row>
    <row r="9493" spans="24:25" x14ac:dyDescent="0.25">
      <c r="X9493" s="3" t="s">
        <v>9504</v>
      </c>
      <c r="Y9493" s="4">
        <v>42000</v>
      </c>
    </row>
    <row r="9494" spans="24:25" x14ac:dyDescent="0.25">
      <c r="X9494" s="3" t="s">
        <v>9505</v>
      </c>
      <c r="Y9494" s="4">
        <v>42000</v>
      </c>
    </row>
    <row r="9495" spans="24:25" x14ac:dyDescent="0.25">
      <c r="X9495" s="3" t="s">
        <v>9506</v>
      </c>
      <c r="Y9495" s="4">
        <v>42000</v>
      </c>
    </row>
    <row r="9496" spans="24:25" x14ac:dyDescent="0.25">
      <c r="X9496" s="3" t="s">
        <v>9507</v>
      </c>
      <c r="Y9496" s="4">
        <v>42000</v>
      </c>
    </row>
    <row r="9497" spans="24:25" x14ac:dyDescent="0.25">
      <c r="X9497" s="3" t="s">
        <v>9508</v>
      </c>
      <c r="Y9497" s="4">
        <v>42000</v>
      </c>
    </row>
    <row r="9498" spans="24:25" x14ac:dyDescent="0.25">
      <c r="X9498" s="3" t="s">
        <v>9509</v>
      </c>
      <c r="Y9498" s="4">
        <v>42000</v>
      </c>
    </row>
    <row r="9499" spans="24:25" x14ac:dyDescent="0.25">
      <c r="X9499" s="3" t="s">
        <v>9510</v>
      </c>
      <c r="Y9499" s="4">
        <v>42000</v>
      </c>
    </row>
    <row r="9500" spans="24:25" x14ac:dyDescent="0.25">
      <c r="X9500" s="3" t="s">
        <v>9511</v>
      </c>
      <c r="Y9500" s="4">
        <v>42000</v>
      </c>
    </row>
    <row r="9501" spans="24:25" x14ac:dyDescent="0.25">
      <c r="X9501" s="3" t="s">
        <v>9512</v>
      </c>
      <c r="Y9501" s="4">
        <v>42000</v>
      </c>
    </row>
    <row r="9502" spans="24:25" x14ac:dyDescent="0.25">
      <c r="X9502" s="3" t="s">
        <v>9513</v>
      </c>
      <c r="Y9502" s="4">
        <v>42000</v>
      </c>
    </row>
    <row r="9503" spans="24:25" x14ac:dyDescent="0.25">
      <c r="X9503" s="3" t="s">
        <v>9514</v>
      </c>
      <c r="Y9503" s="4">
        <v>42000</v>
      </c>
    </row>
    <row r="9504" spans="24:25" x14ac:dyDescent="0.25">
      <c r="X9504" s="3" t="s">
        <v>9515</v>
      </c>
      <c r="Y9504" s="4">
        <v>42000</v>
      </c>
    </row>
    <row r="9505" spans="24:25" x14ac:dyDescent="0.25">
      <c r="X9505" s="3" t="s">
        <v>9516</v>
      </c>
      <c r="Y9505" s="4">
        <v>42000</v>
      </c>
    </row>
    <row r="9506" spans="24:25" x14ac:dyDescent="0.25">
      <c r="X9506" s="3" t="s">
        <v>9517</v>
      </c>
      <c r="Y9506" s="4">
        <v>42000</v>
      </c>
    </row>
    <row r="9507" spans="24:25" x14ac:dyDescent="0.25">
      <c r="X9507" s="3" t="s">
        <v>9518</v>
      </c>
      <c r="Y9507" s="4">
        <v>42000</v>
      </c>
    </row>
    <row r="9508" spans="24:25" x14ac:dyDescent="0.25">
      <c r="X9508" s="3" t="s">
        <v>9519</v>
      </c>
      <c r="Y9508" s="4">
        <v>42000</v>
      </c>
    </row>
    <row r="9509" spans="24:25" x14ac:dyDescent="0.25">
      <c r="X9509" s="3" t="s">
        <v>9520</v>
      </c>
      <c r="Y9509" s="4">
        <v>42000</v>
      </c>
    </row>
    <row r="9510" spans="24:25" x14ac:dyDescent="0.25">
      <c r="X9510" s="3" t="s">
        <v>9521</v>
      </c>
      <c r="Y9510" s="4">
        <v>42000</v>
      </c>
    </row>
    <row r="9511" spans="24:25" x14ac:dyDescent="0.25">
      <c r="X9511" s="3" t="s">
        <v>9522</v>
      </c>
      <c r="Y9511" s="4">
        <v>42000</v>
      </c>
    </row>
    <row r="9512" spans="24:25" x14ac:dyDescent="0.25">
      <c r="X9512" s="3" t="s">
        <v>9523</v>
      </c>
      <c r="Y9512" s="4">
        <v>42000</v>
      </c>
    </row>
    <row r="9513" spans="24:25" x14ac:dyDescent="0.25">
      <c r="X9513" s="3" t="s">
        <v>9524</v>
      </c>
      <c r="Y9513" s="4">
        <v>42000</v>
      </c>
    </row>
    <row r="9514" spans="24:25" x14ac:dyDescent="0.25">
      <c r="X9514" s="3" t="s">
        <v>9525</v>
      </c>
      <c r="Y9514" s="4">
        <v>42000</v>
      </c>
    </row>
    <row r="9515" spans="24:25" x14ac:dyDescent="0.25">
      <c r="X9515" s="3" t="s">
        <v>9526</v>
      </c>
      <c r="Y9515" s="4">
        <v>42000</v>
      </c>
    </row>
    <row r="9516" spans="24:25" x14ac:dyDescent="0.25">
      <c r="X9516" s="3" t="s">
        <v>9527</v>
      </c>
      <c r="Y9516" s="4">
        <v>42000</v>
      </c>
    </row>
    <row r="9517" spans="24:25" x14ac:dyDescent="0.25">
      <c r="X9517" s="3" t="s">
        <v>9528</v>
      </c>
      <c r="Y9517" s="4">
        <v>42000</v>
      </c>
    </row>
    <row r="9518" spans="24:25" x14ac:dyDescent="0.25">
      <c r="X9518" s="3" t="s">
        <v>9529</v>
      </c>
      <c r="Y9518" s="4">
        <v>42000</v>
      </c>
    </row>
    <row r="9519" spans="24:25" x14ac:dyDescent="0.25">
      <c r="X9519" s="3" t="s">
        <v>9530</v>
      </c>
      <c r="Y9519" s="4">
        <v>42000</v>
      </c>
    </row>
    <row r="9520" spans="24:25" x14ac:dyDescent="0.25">
      <c r="X9520" s="3" t="s">
        <v>9531</v>
      </c>
      <c r="Y9520" s="4">
        <v>42000</v>
      </c>
    </row>
    <row r="9521" spans="24:25" x14ac:dyDescent="0.25">
      <c r="X9521" s="3" t="s">
        <v>9532</v>
      </c>
      <c r="Y9521" s="4">
        <v>42000</v>
      </c>
    </row>
    <row r="9522" spans="24:25" x14ac:dyDescent="0.25">
      <c r="X9522" s="3" t="s">
        <v>9533</v>
      </c>
      <c r="Y9522" s="4">
        <v>42000</v>
      </c>
    </row>
    <row r="9523" spans="24:25" x14ac:dyDescent="0.25">
      <c r="X9523" s="3" t="s">
        <v>9534</v>
      </c>
      <c r="Y9523" s="4">
        <v>42000</v>
      </c>
    </row>
    <row r="9524" spans="24:25" x14ac:dyDescent="0.25">
      <c r="X9524" s="3" t="s">
        <v>9535</v>
      </c>
      <c r="Y9524" s="4">
        <v>42000</v>
      </c>
    </row>
    <row r="9525" spans="24:25" x14ac:dyDescent="0.25">
      <c r="X9525" s="3" t="s">
        <v>9536</v>
      </c>
      <c r="Y9525" s="4">
        <v>42000</v>
      </c>
    </row>
    <row r="9526" spans="24:25" x14ac:dyDescent="0.25">
      <c r="X9526" s="3" t="s">
        <v>9537</v>
      </c>
      <c r="Y9526" s="4">
        <v>42000</v>
      </c>
    </row>
    <row r="9527" spans="24:25" x14ac:dyDescent="0.25">
      <c r="X9527" s="3" t="s">
        <v>9538</v>
      </c>
      <c r="Y9527" s="4">
        <v>42000</v>
      </c>
    </row>
    <row r="9528" spans="24:25" x14ac:dyDescent="0.25">
      <c r="X9528" s="3" t="s">
        <v>9539</v>
      </c>
      <c r="Y9528" s="4">
        <v>42000</v>
      </c>
    </row>
    <row r="9529" spans="24:25" x14ac:dyDescent="0.25">
      <c r="X9529" s="3" t="s">
        <v>9540</v>
      </c>
      <c r="Y9529" s="4">
        <v>42000</v>
      </c>
    </row>
    <row r="9530" spans="24:25" x14ac:dyDescent="0.25">
      <c r="X9530" s="3" t="s">
        <v>9541</v>
      </c>
      <c r="Y9530" s="4">
        <v>42000</v>
      </c>
    </row>
    <row r="9531" spans="24:25" x14ac:dyDescent="0.25">
      <c r="X9531" s="3" t="s">
        <v>9542</v>
      </c>
      <c r="Y9531" s="4">
        <v>42000</v>
      </c>
    </row>
    <row r="9532" spans="24:25" x14ac:dyDescent="0.25">
      <c r="X9532" s="3" t="s">
        <v>9543</v>
      </c>
      <c r="Y9532" s="4">
        <v>42000</v>
      </c>
    </row>
    <row r="9533" spans="24:25" x14ac:dyDescent="0.25">
      <c r="X9533" s="3" t="s">
        <v>9544</v>
      </c>
      <c r="Y9533" s="4">
        <v>42000</v>
      </c>
    </row>
    <row r="9534" spans="24:25" x14ac:dyDescent="0.25">
      <c r="X9534" s="3" t="s">
        <v>9545</v>
      </c>
      <c r="Y9534" s="4">
        <v>42000</v>
      </c>
    </row>
    <row r="9535" spans="24:25" x14ac:dyDescent="0.25">
      <c r="X9535" s="3" t="s">
        <v>9546</v>
      </c>
      <c r="Y9535" s="4">
        <v>42000</v>
      </c>
    </row>
    <row r="9536" spans="24:25" x14ac:dyDescent="0.25">
      <c r="X9536" s="3" t="s">
        <v>9547</v>
      </c>
      <c r="Y9536" s="4">
        <v>42000</v>
      </c>
    </row>
    <row r="9537" spans="24:25" x14ac:dyDescent="0.25">
      <c r="X9537" s="3" t="s">
        <v>9548</v>
      </c>
      <c r="Y9537" s="4">
        <v>42000</v>
      </c>
    </row>
    <row r="9538" spans="24:25" x14ac:dyDescent="0.25">
      <c r="X9538" s="3" t="s">
        <v>9549</v>
      </c>
      <c r="Y9538" s="4">
        <v>42000</v>
      </c>
    </row>
    <row r="9539" spans="24:25" x14ac:dyDescent="0.25">
      <c r="X9539" s="3" t="s">
        <v>9550</v>
      </c>
      <c r="Y9539" s="4">
        <v>42000</v>
      </c>
    </row>
    <row r="9540" spans="24:25" x14ac:dyDescent="0.25">
      <c r="X9540" s="3" t="s">
        <v>9551</v>
      </c>
      <c r="Y9540" s="4">
        <v>42000</v>
      </c>
    </row>
    <row r="9541" spans="24:25" x14ac:dyDescent="0.25">
      <c r="X9541" s="3" t="s">
        <v>9552</v>
      </c>
      <c r="Y9541" s="4">
        <v>42000</v>
      </c>
    </row>
    <row r="9542" spans="24:25" x14ac:dyDescent="0.25">
      <c r="X9542" s="3" t="s">
        <v>9553</v>
      </c>
      <c r="Y9542" s="4">
        <v>42000</v>
      </c>
    </row>
    <row r="9543" spans="24:25" x14ac:dyDescent="0.25">
      <c r="X9543" s="3" t="s">
        <v>9554</v>
      </c>
      <c r="Y9543" s="4">
        <v>42000</v>
      </c>
    </row>
    <row r="9544" spans="24:25" x14ac:dyDescent="0.25">
      <c r="X9544" s="3" t="s">
        <v>9555</v>
      </c>
      <c r="Y9544" s="4">
        <v>42000</v>
      </c>
    </row>
    <row r="9545" spans="24:25" x14ac:dyDescent="0.25">
      <c r="X9545" s="3" t="s">
        <v>9556</v>
      </c>
      <c r="Y9545" s="4">
        <v>42000</v>
      </c>
    </row>
    <row r="9546" spans="24:25" x14ac:dyDescent="0.25">
      <c r="X9546" s="3" t="s">
        <v>9557</v>
      </c>
      <c r="Y9546" s="4">
        <v>42000</v>
      </c>
    </row>
    <row r="9547" spans="24:25" x14ac:dyDescent="0.25">
      <c r="X9547" s="3" t="s">
        <v>9558</v>
      </c>
      <c r="Y9547" s="4">
        <v>42000</v>
      </c>
    </row>
    <row r="9548" spans="24:25" x14ac:dyDescent="0.25">
      <c r="X9548" s="3" t="s">
        <v>9559</v>
      </c>
      <c r="Y9548" s="4">
        <v>42000</v>
      </c>
    </row>
    <row r="9549" spans="24:25" x14ac:dyDescent="0.25">
      <c r="X9549" s="3" t="s">
        <v>9560</v>
      </c>
      <c r="Y9549" s="4">
        <v>42000</v>
      </c>
    </row>
    <row r="9550" spans="24:25" x14ac:dyDescent="0.25">
      <c r="X9550" s="3" t="s">
        <v>9561</v>
      </c>
      <c r="Y9550" s="4">
        <v>42000</v>
      </c>
    </row>
    <row r="9551" spans="24:25" x14ac:dyDescent="0.25">
      <c r="X9551" s="3" t="s">
        <v>9562</v>
      </c>
      <c r="Y9551" s="4">
        <v>42000</v>
      </c>
    </row>
    <row r="9552" spans="24:25" x14ac:dyDescent="0.25">
      <c r="X9552" s="3" t="s">
        <v>9563</v>
      </c>
      <c r="Y9552" s="4">
        <v>42000</v>
      </c>
    </row>
    <row r="9553" spans="24:25" x14ac:dyDescent="0.25">
      <c r="X9553" s="3" t="s">
        <v>9564</v>
      </c>
      <c r="Y9553" s="4">
        <v>42000</v>
      </c>
    </row>
    <row r="9554" spans="24:25" x14ac:dyDescent="0.25">
      <c r="X9554" s="3" t="s">
        <v>9565</v>
      </c>
      <c r="Y9554" s="4">
        <v>42000</v>
      </c>
    </row>
    <row r="9555" spans="24:25" x14ac:dyDescent="0.25">
      <c r="X9555" s="3" t="s">
        <v>9566</v>
      </c>
      <c r="Y9555" s="4">
        <v>42000</v>
      </c>
    </row>
    <row r="9556" spans="24:25" x14ac:dyDescent="0.25">
      <c r="X9556" s="3" t="s">
        <v>9567</v>
      </c>
      <c r="Y9556" s="4">
        <v>42000</v>
      </c>
    </row>
    <row r="9557" spans="24:25" x14ac:dyDescent="0.25">
      <c r="X9557" s="3" t="s">
        <v>9568</v>
      </c>
      <c r="Y9557" s="4">
        <v>42000</v>
      </c>
    </row>
    <row r="9558" spans="24:25" x14ac:dyDescent="0.25">
      <c r="X9558" s="3" t="s">
        <v>9569</v>
      </c>
      <c r="Y9558" s="4">
        <v>42000</v>
      </c>
    </row>
    <row r="9559" spans="24:25" x14ac:dyDescent="0.25">
      <c r="X9559" s="3" t="s">
        <v>9570</v>
      </c>
      <c r="Y9559" s="4">
        <v>42000</v>
      </c>
    </row>
    <row r="9560" spans="24:25" x14ac:dyDescent="0.25">
      <c r="X9560" s="3" t="s">
        <v>9571</v>
      </c>
      <c r="Y9560" s="4">
        <v>42000</v>
      </c>
    </row>
    <row r="9561" spans="24:25" x14ac:dyDescent="0.25">
      <c r="X9561" s="3" t="s">
        <v>9572</v>
      </c>
      <c r="Y9561" s="4">
        <v>42000</v>
      </c>
    </row>
    <row r="9562" spans="24:25" x14ac:dyDescent="0.25">
      <c r="X9562" s="3" t="s">
        <v>9573</v>
      </c>
      <c r="Y9562" s="4">
        <v>42000</v>
      </c>
    </row>
    <row r="9563" spans="24:25" x14ac:dyDescent="0.25">
      <c r="X9563" s="3" t="s">
        <v>9574</v>
      </c>
      <c r="Y9563" s="4">
        <v>42000</v>
      </c>
    </row>
    <row r="9564" spans="24:25" x14ac:dyDescent="0.25">
      <c r="X9564" s="3" t="s">
        <v>9575</v>
      </c>
      <c r="Y9564" s="4">
        <v>42000</v>
      </c>
    </row>
    <row r="9565" spans="24:25" x14ac:dyDescent="0.25">
      <c r="X9565" s="3" t="s">
        <v>9576</v>
      </c>
      <c r="Y9565" s="4">
        <v>42000</v>
      </c>
    </row>
    <row r="9566" spans="24:25" x14ac:dyDescent="0.25">
      <c r="X9566" s="3" t="s">
        <v>9577</v>
      </c>
      <c r="Y9566" s="4">
        <v>42000</v>
      </c>
    </row>
    <row r="9567" spans="24:25" x14ac:dyDescent="0.25">
      <c r="X9567" s="3" t="s">
        <v>9578</v>
      </c>
      <c r="Y9567" s="4">
        <v>42000</v>
      </c>
    </row>
    <row r="9568" spans="24:25" x14ac:dyDescent="0.25">
      <c r="X9568" s="3" t="s">
        <v>9579</v>
      </c>
      <c r="Y9568" s="4">
        <v>42000</v>
      </c>
    </row>
    <row r="9569" spans="24:25" x14ac:dyDescent="0.25">
      <c r="X9569" s="3" t="s">
        <v>9580</v>
      </c>
      <c r="Y9569" s="4">
        <v>42000</v>
      </c>
    </row>
    <row r="9570" spans="24:25" x14ac:dyDescent="0.25">
      <c r="X9570" s="3" t="s">
        <v>9581</v>
      </c>
      <c r="Y9570" s="4">
        <v>42000</v>
      </c>
    </row>
    <row r="9571" spans="24:25" x14ac:dyDescent="0.25">
      <c r="X9571" s="3" t="s">
        <v>9582</v>
      </c>
      <c r="Y9571" s="4">
        <v>42000</v>
      </c>
    </row>
    <row r="9572" spans="24:25" x14ac:dyDescent="0.25">
      <c r="X9572" s="3" t="s">
        <v>9583</v>
      </c>
      <c r="Y9572" s="4">
        <v>42000</v>
      </c>
    </row>
    <row r="9573" spans="24:25" x14ac:dyDescent="0.25">
      <c r="X9573" s="3" t="s">
        <v>9584</v>
      </c>
      <c r="Y9573" s="4">
        <v>42000</v>
      </c>
    </row>
    <row r="9574" spans="24:25" x14ac:dyDescent="0.25">
      <c r="X9574" s="3" t="s">
        <v>9585</v>
      </c>
      <c r="Y9574" s="4">
        <v>42000</v>
      </c>
    </row>
    <row r="9575" spans="24:25" x14ac:dyDescent="0.25">
      <c r="X9575" s="3" t="s">
        <v>9586</v>
      </c>
      <c r="Y9575" s="4">
        <v>42000</v>
      </c>
    </row>
    <row r="9576" spans="24:25" x14ac:dyDescent="0.25">
      <c r="X9576" s="3" t="s">
        <v>9587</v>
      </c>
      <c r="Y9576" s="4">
        <v>42000</v>
      </c>
    </row>
    <row r="9577" spans="24:25" x14ac:dyDescent="0.25">
      <c r="X9577" s="3" t="s">
        <v>9588</v>
      </c>
      <c r="Y9577" s="4">
        <v>42000</v>
      </c>
    </row>
    <row r="9578" spans="24:25" x14ac:dyDescent="0.25">
      <c r="X9578" s="3" t="s">
        <v>9589</v>
      </c>
      <c r="Y9578" s="4">
        <v>42000</v>
      </c>
    </row>
    <row r="9579" spans="24:25" x14ac:dyDescent="0.25">
      <c r="X9579" s="3" t="s">
        <v>9590</v>
      </c>
      <c r="Y9579" s="4">
        <v>42000</v>
      </c>
    </row>
    <row r="9580" spans="24:25" x14ac:dyDescent="0.25">
      <c r="X9580" s="3" t="s">
        <v>9591</v>
      </c>
      <c r="Y9580" s="4">
        <v>42000</v>
      </c>
    </row>
    <row r="9581" spans="24:25" x14ac:dyDescent="0.25">
      <c r="X9581" s="3" t="s">
        <v>9592</v>
      </c>
      <c r="Y9581" s="4">
        <v>42000</v>
      </c>
    </row>
    <row r="9582" spans="24:25" x14ac:dyDescent="0.25">
      <c r="X9582" s="3" t="s">
        <v>9593</v>
      </c>
      <c r="Y9582" s="4">
        <v>42000</v>
      </c>
    </row>
    <row r="9583" spans="24:25" x14ac:dyDescent="0.25">
      <c r="X9583" s="3" t="s">
        <v>9594</v>
      </c>
      <c r="Y9583" s="4">
        <v>42000</v>
      </c>
    </row>
    <row r="9584" spans="24:25" x14ac:dyDescent="0.25">
      <c r="X9584" s="3" t="s">
        <v>9595</v>
      </c>
      <c r="Y9584" s="4">
        <v>42000</v>
      </c>
    </row>
    <row r="9585" spans="24:25" x14ac:dyDescent="0.25">
      <c r="X9585" s="3" t="s">
        <v>9596</v>
      </c>
      <c r="Y9585" s="4">
        <v>42000</v>
      </c>
    </row>
    <row r="9586" spans="24:25" x14ac:dyDescent="0.25">
      <c r="X9586" s="3" t="s">
        <v>9597</v>
      </c>
      <c r="Y9586" s="4">
        <v>42000</v>
      </c>
    </row>
    <row r="9587" spans="24:25" x14ac:dyDescent="0.25">
      <c r="X9587" s="3" t="s">
        <v>9598</v>
      </c>
      <c r="Y9587" s="4">
        <v>42000</v>
      </c>
    </row>
    <row r="9588" spans="24:25" x14ac:dyDescent="0.25">
      <c r="X9588" s="3" t="s">
        <v>9599</v>
      </c>
      <c r="Y9588" s="4">
        <v>42000</v>
      </c>
    </row>
    <row r="9589" spans="24:25" x14ac:dyDescent="0.25">
      <c r="X9589" s="3" t="s">
        <v>9600</v>
      </c>
      <c r="Y9589" s="4">
        <v>42000</v>
      </c>
    </row>
    <row r="9590" spans="24:25" x14ac:dyDescent="0.25">
      <c r="X9590" s="3" t="s">
        <v>9601</v>
      </c>
      <c r="Y9590" s="4">
        <v>42000</v>
      </c>
    </row>
    <row r="9591" spans="24:25" x14ac:dyDescent="0.25">
      <c r="X9591" s="3" t="s">
        <v>9602</v>
      </c>
      <c r="Y9591" s="4">
        <v>42000</v>
      </c>
    </row>
    <row r="9592" spans="24:25" x14ac:dyDescent="0.25">
      <c r="X9592" s="3" t="s">
        <v>9603</v>
      </c>
      <c r="Y9592" s="4">
        <v>42000</v>
      </c>
    </row>
    <row r="9593" spans="24:25" x14ac:dyDescent="0.25">
      <c r="X9593" s="3" t="s">
        <v>9604</v>
      </c>
      <c r="Y9593" s="4">
        <v>42000</v>
      </c>
    </row>
    <row r="9594" spans="24:25" x14ac:dyDescent="0.25">
      <c r="X9594" s="3" t="s">
        <v>9605</v>
      </c>
      <c r="Y9594" s="4">
        <v>42000</v>
      </c>
    </row>
    <row r="9595" spans="24:25" x14ac:dyDescent="0.25">
      <c r="X9595" s="3" t="s">
        <v>9606</v>
      </c>
      <c r="Y9595" s="4">
        <v>42000</v>
      </c>
    </row>
    <row r="9596" spans="24:25" x14ac:dyDescent="0.25">
      <c r="X9596" s="3" t="s">
        <v>9607</v>
      </c>
      <c r="Y9596" s="4">
        <v>42000</v>
      </c>
    </row>
    <row r="9597" spans="24:25" x14ac:dyDescent="0.25">
      <c r="X9597" s="3" t="s">
        <v>9608</v>
      </c>
      <c r="Y9597" s="4">
        <v>42000</v>
      </c>
    </row>
    <row r="9598" spans="24:25" x14ac:dyDescent="0.25">
      <c r="X9598" s="3" t="s">
        <v>9609</v>
      </c>
      <c r="Y9598" s="4">
        <v>42000</v>
      </c>
    </row>
    <row r="9599" spans="24:25" x14ac:dyDescent="0.25">
      <c r="X9599" s="3" t="s">
        <v>9610</v>
      </c>
      <c r="Y9599" s="4">
        <v>42000</v>
      </c>
    </row>
    <row r="9600" spans="24:25" x14ac:dyDescent="0.25">
      <c r="X9600" s="3" t="s">
        <v>9611</v>
      </c>
      <c r="Y9600" s="4">
        <v>42000</v>
      </c>
    </row>
    <row r="9601" spans="24:25" x14ac:dyDescent="0.25">
      <c r="X9601" s="3" t="s">
        <v>9612</v>
      </c>
      <c r="Y9601" s="4">
        <v>42000</v>
      </c>
    </row>
    <row r="9602" spans="24:25" x14ac:dyDescent="0.25">
      <c r="X9602" s="3" t="s">
        <v>9613</v>
      </c>
      <c r="Y9602" s="4">
        <v>42000</v>
      </c>
    </row>
    <row r="9603" spans="24:25" x14ac:dyDescent="0.25">
      <c r="X9603" s="3" t="s">
        <v>9614</v>
      </c>
      <c r="Y9603" s="4">
        <v>42000</v>
      </c>
    </row>
    <row r="9604" spans="24:25" x14ac:dyDescent="0.25">
      <c r="X9604" s="3" t="s">
        <v>9615</v>
      </c>
      <c r="Y9604" s="4">
        <v>42000</v>
      </c>
    </row>
    <row r="9605" spans="24:25" x14ac:dyDescent="0.25">
      <c r="X9605" s="3" t="s">
        <v>9616</v>
      </c>
      <c r="Y9605" s="4">
        <v>42000</v>
      </c>
    </row>
    <row r="9606" spans="24:25" x14ac:dyDescent="0.25">
      <c r="X9606" s="3" t="s">
        <v>9617</v>
      </c>
      <c r="Y9606" s="4">
        <v>42000</v>
      </c>
    </row>
    <row r="9607" spans="24:25" x14ac:dyDescent="0.25">
      <c r="X9607" s="3" t="s">
        <v>9618</v>
      </c>
      <c r="Y9607" s="4">
        <v>42000</v>
      </c>
    </row>
    <row r="9608" spans="24:25" x14ac:dyDescent="0.25">
      <c r="X9608" s="3" t="s">
        <v>9619</v>
      </c>
      <c r="Y9608" s="4">
        <v>42000</v>
      </c>
    </row>
    <row r="9609" spans="24:25" x14ac:dyDescent="0.25">
      <c r="X9609" s="3" t="s">
        <v>9620</v>
      </c>
      <c r="Y9609" s="4">
        <v>42000</v>
      </c>
    </row>
    <row r="9610" spans="24:25" x14ac:dyDescent="0.25">
      <c r="X9610" s="3" t="s">
        <v>9621</v>
      </c>
      <c r="Y9610" s="4">
        <v>42000</v>
      </c>
    </row>
    <row r="9611" spans="24:25" x14ac:dyDescent="0.25">
      <c r="X9611" s="3" t="s">
        <v>9622</v>
      </c>
      <c r="Y9611" s="4">
        <v>42000</v>
      </c>
    </row>
    <row r="9612" spans="24:25" x14ac:dyDescent="0.25">
      <c r="X9612" s="3" t="s">
        <v>9623</v>
      </c>
      <c r="Y9612" s="4">
        <v>42000</v>
      </c>
    </row>
    <row r="9613" spans="24:25" x14ac:dyDescent="0.25">
      <c r="X9613" s="3" t="s">
        <v>9624</v>
      </c>
      <c r="Y9613" s="4">
        <v>42000</v>
      </c>
    </row>
    <row r="9614" spans="24:25" x14ac:dyDescent="0.25">
      <c r="X9614" s="3" t="s">
        <v>9625</v>
      </c>
      <c r="Y9614" s="4">
        <v>42000</v>
      </c>
    </row>
    <row r="9615" spans="24:25" x14ac:dyDescent="0.25">
      <c r="X9615" s="3" t="s">
        <v>9626</v>
      </c>
      <c r="Y9615" s="4">
        <v>42000</v>
      </c>
    </row>
    <row r="9616" spans="24:25" x14ac:dyDescent="0.25">
      <c r="X9616" s="3" t="s">
        <v>9627</v>
      </c>
      <c r="Y9616" s="4">
        <v>42000</v>
      </c>
    </row>
    <row r="9617" spans="24:25" x14ac:dyDescent="0.25">
      <c r="X9617" s="3" t="s">
        <v>9628</v>
      </c>
      <c r="Y9617" s="4">
        <v>42000</v>
      </c>
    </row>
    <row r="9618" spans="24:25" x14ac:dyDescent="0.25">
      <c r="X9618" s="3" t="s">
        <v>9629</v>
      </c>
      <c r="Y9618" s="4">
        <v>42000</v>
      </c>
    </row>
    <row r="9619" spans="24:25" x14ac:dyDescent="0.25">
      <c r="X9619" s="3" t="s">
        <v>9630</v>
      </c>
      <c r="Y9619" s="4">
        <v>42000</v>
      </c>
    </row>
    <row r="9620" spans="24:25" x14ac:dyDescent="0.25">
      <c r="X9620" s="3" t="s">
        <v>9631</v>
      </c>
      <c r="Y9620" s="4">
        <v>42000</v>
      </c>
    </row>
    <row r="9621" spans="24:25" x14ac:dyDescent="0.25">
      <c r="X9621" s="3" t="s">
        <v>9632</v>
      </c>
      <c r="Y9621" s="4">
        <v>42000</v>
      </c>
    </row>
    <row r="9622" spans="24:25" x14ac:dyDescent="0.25">
      <c r="X9622" s="3" t="s">
        <v>9633</v>
      </c>
      <c r="Y9622" s="4">
        <v>42000</v>
      </c>
    </row>
    <row r="9623" spans="24:25" x14ac:dyDescent="0.25">
      <c r="X9623" s="3" t="s">
        <v>9634</v>
      </c>
      <c r="Y9623" s="4">
        <v>42000</v>
      </c>
    </row>
    <row r="9624" spans="24:25" x14ac:dyDescent="0.25">
      <c r="X9624" s="3" t="s">
        <v>9635</v>
      </c>
      <c r="Y9624" s="4">
        <v>42000</v>
      </c>
    </row>
    <row r="9625" spans="24:25" x14ac:dyDescent="0.25">
      <c r="X9625" s="3" t="s">
        <v>9636</v>
      </c>
      <c r="Y9625" s="4">
        <v>42000</v>
      </c>
    </row>
    <row r="9626" spans="24:25" x14ac:dyDescent="0.25">
      <c r="X9626" s="3" t="s">
        <v>9637</v>
      </c>
      <c r="Y9626" s="4">
        <v>42000</v>
      </c>
    </row>
    <row r="9627" spans="24:25" x14ac:dyDescent="0.25">
      <c r="X9627" s="3" t="s">
        <v>9638</v>
      </c>
      <c r="Y9627" s="4">
        <v>42000</v>
      </c>
    </row>
    <row r="9628" spans="24:25" x14ac:dyDescent="0.25">
      <c r="X9628" s="3" t="s">
        <v>9639</v>
      </c>
      <c r="Y9628" s="4">
        <v>42000</v>
      </c>
    </row>
    <row r="9629" spans="24:25" x14ac:dyDescent="0.25">
      <c r="X9629" s="3" t="s">
        <v>9640</v>
      </c>
      <c r="Y9629" s="4">
        <v>42000</v>
      </c>
    </row>
    <row r="9630" spans="24:25" x14ac:dyDescent="0.25">
      <c r="X9630" s="3" t="s">
        <v>9641</v>
      </c>
      <c r="Y9630" s="4">
        <v>42000</v>
      </c>
    </row>
    <row r="9631" spans="24:25" x14ac:dyDescent="0.25">
      <c r="X9631" s="3" t="s">
        <v>9642</v>
      </c>
      <c r="Y9631" s="4">
        <v>42000</v>
      </c>
    </row>
    <row r="9632" spans="24:25" x14ac:dyDescent="0.25">
      <c r="X9632" s="3" t="s">
        <v>9643</v>
      </c>
      <c r="Y9632" s="4">
        <v>42000</v>
      </c>
    </row>
    <row r="9633" spans="24:25" x14ac:dyDescent="0.25">
      <c r="X9633" s="3" t="s">
        <v>9644</v>
      </c>
      <c r="Y9633" s="4">
        <v>42000</v>
      </c>
    </row>
    <row r="9634" spans="24:25" x14ac:dyDescent="0.25">
      <c r="X9634" s="3" t="s">
        <v>9645</v>
      </c>
      <c r="Y9634" s="4">
        <v>42000</v>
      </c>
    </row>
    <row r="9635" spans="24:25" x14ac:dyDescent="0.25">
      <c r="X9635" s="3" t="s">
        <v>9646</v>
      </c>
      <c r="Y9635" s="4">
        <v>42000</v>
      </c>
    </row>
    <row r="9636" spans="24:25" x14ac:dyDescent="0.25">
      <c r="X9636" s="3" t="s">
        <v>9647</v>
      </c>
      <c r="Y9636" s="4">
        <v>42000</v>
      </c>
    </row>
    <row r="9637" spans="24:25" x14ac:dyDescent="0.25">
      <c r="X9637" s="3" t="s">
        <v>9648</v>
      </c>
      <c r="Y9637" s="4">
        <v>42000</v>
      </c>
    </row>
    <row r="9638" spans="24:25" x14ac:dyDescent="0.25">
      <c r="X9638" s="3" t="s">
        <v>9649</v>
      </c>
      <c r="Y9638" s="4">
        <v>42000</v>
      </c>
    </row>
    <row r="9639" spans="24:25" x14ac:dyDescent="0.25">
      <c r="X9639" s="3" t="s">
        <v>9650</v>
      </c>
      <c r="Y9639" s="4">
        <v>42000</v>
      </c>
    </row>
    <row r="9640" spans="24:25" x14ac:dyDescent="0.25">
      <c r="X9640" s="3" t="s">
        <v>9651</v>
      </c>
      <c r="Y9640" s="4">
        <v>42000</v>
      </c>
    </row>
    <row r="9641" spans="24:25" x14ac:dyDescent="0.25">
      <c r="X9641" s="3" t="s">
        <v>9652</v>
      </c>
      <c r="Y9641" s="4">
        <v>42000</v>
      </c>
    </row>
    <row r="9642" spans="24:25" x14ac:dyDescent="0.25">
      <c r="X9642" s="3" t="s">
        <v>9653</v>
      </c>
      <c r="Y9642" s="4">
        <v>42000</v>
      </c>
    </row>
    <row r="9643" spans="24:25" x14ac:dyDescent="0.25">
      <c r="X9643" s="3" t="s">
        <v>9654</v>
      </c>
      <c r="Y9643" s="4">
        <v>42000</v>
      </c>
    </row>
    <row r="9644" spans="24:25" x14ac:dyDescent="0.25">
      <c r="X9644" s="3" t="s">
        <v>9655</v>
      </c>
      <c r="Y9644" s="4">
        <v>42000</v>
      </c>
    </row>
    <row r="9645" spans="24:25" x14ac:dyDescent="0.25">
      <c r="X9645" s="3" t="s">
        <v>9656</v>
      </c>
      <c r="Y9645" s="4">
        <v>42000</v>
      </c>
    </row>
    <row r="9646" spans="24:25" x14ac:dyDescent="0.25">
      <c r="X9646" s="3" t="s">
        <v>9657</v>
      </c>
      <c r="Y9646" s="4">
        <v>42000</v>
      </c>
    </row>
    <row r="9647" spans="24:25" x14ac:dyDescent="0.25">
      <c r="X9647" s="3" t="s">
        <v>9658</v>
      </c>
      <c r="Y9647" s="4">
        <v>42000</v>
      </c>
    </row>
    <row r="9648" spans="24:25" x14ac:dyDescent="0.25">
      <c r="X9648" s="3" t="s">
        <v>9659</v>
      </c>
      <c r="Y9648" s="4">
        <v>42000</v>
      </c>
    </row>
    <row r="9649" spans="24:25" x14ac:dyDescent="0.25">
      <c r="X9649" s="3" t="s">
        <v>9660</v>
      </c>
      <c r="Y9649" s="4">
        <v>42000</v>
      </c>
    </row>
    <row r="9650" spans="24:25" x14ac:dyDescent="0.25">
      <c r="X9650" s="3" t="s">
        <v>9661</v>
      </c>
      <c r="Y9650" s="4">
        <v>42000</v>
      </c>
    </row>
    <row r="9651" spans="24:25" x14ac:dyDescent="0.25">
      <c r="X9651" s="3" t="s">
        <v>9662</v>
      </c>
      <c r="Y9651" s="4">
        <v>42000</v>
      </c>
    </row>
    <row r="9652" spans="24:25" x14ac:dyDescent="0.25">
      <c r="X9652" s="3" t="s">
        <v>9663</v>
      </c>
      <c r="Y9652" s="4">
        <v>42000</v>
      </c>
    </row>
    <row r="9653" spans="24:25" x14ac:dyDescent="0.25">
      <c r="X9653" s="3" t="s">
        <v>9664</v>
      </c>
      <c r="Y9653" s="4">
        <v>42000</v>
      </c>
    </row>
    <row r="9654" spans="24:25" x14ac:dyDescent="0.25">
      <c r="X9654" s="3" t="s">
        <v>9665</v>
      </c>
      <c r="Y9654" s="4">
        <v>42000</v>
      </c>
    </row>
    <row r="9655" spans="24:25" x14ac:dyDescent="0.25">
      <c r="X9655" s="3" t="s">
        <v>9666</v>
      </c>
      <c r="Y9655" s="4">
        <v>42000</v>
      </c>
    </row>
    <row r="9656" spans="24:25" x14ac:dyDescent="0.25">
      <c r="X9656" s="3" t="s">
        <v>9667</v>
      </c>
      <c r="Y9656" s="4">
        <v>42000</v>
      </c>
    </row>
    <row r="9657" spans="24:25" x14ac:dyDescent="0.25">
      <c r="X9657" s="3" t="s">
        <v>9668</v>
      </c>
      <c r="Y9657" s="4">
        <v>42000</v>
      </c>
    </row>
    <row r="9658" spans="24:25" x14ac:dyDescent="0.25">
      <c r="X9658" s="3" t="s">
        <v>9669</v>
      </c>
      <c r="Y9658" s="4">
        <v>42000</v>
      </c>
    </row>
    <row r="9659" spans="24:25" x14ac:dyDescent="0.25">
      <c r="X9659" s="3" t="s">
        <v>9670</v>
      </c>
      <c r="Y9659" s="4">
        <v>42000</v>
      </c>
    </row>
    <row r="9660" spans="24:25" x14ac:dyDescent="0.25">
      <c r="X9660" s="3" t="s">
        <v>9671</v>
      </c>
      <c r="Y9660" s="4">
        <v>42000</v>
      </c>
    </row>
    <row r="9661" spans="24:25" x14ac:dyDescent="0.25">
      <c r="X9661" s="3" t="s">
        <v>9672</v>
      </c>
      <c r="Y9661" s="4">
        <v>42000</v>
      </c>
    </row>
    <row r="9662" spans="24:25" x14ac:dyDescent="0.25">
      <c r="X9662" s="3" t="s">
        <v>9673</v>
      </c>
      <c r="Y9662" s="4">
        <v>42000</v>
      </c>
    </row>
    <row r="9663" spans="24:25" x14ac:dyDescent="0.25">
      <c r="X9663" s="3" t="s">
        <v>9674</v>
      </c>
      <c r="Y9663" s="4">
        <v>42000</v>
      </c>
    </row>
    <row r="9664" spans="24:25" x14ac:dyDescent="0.25">
      <c r="X9664" s="3" t="s">
        <v>9675</v>
      </c>
      <c r="Y9664" s="4">
        <v>42000</v>
      </c>
    </row>
    <row r="9665" spans="24:25" x14ac:dyDescent="0.25">
      <c r="X9665" s="3" t="s">
        <v>9676</v>
      </c>
      <c r="Y9665" s="4">
        <v>42000</v>
      </c>
    </row>
    <row r="9666" spans="24:25" x14ac:dyDescent="0.25">
      <c r="X9666" s="3" t="s">
        <v>9677</v>
      </c>
      <c r="Y9666" s="4">
        <v>42000</v>
      </c>
    </row>
    <row r="9667" spans="24:25" x14ac:dyDescent="0.25">
      <c r="X9667" s="3" t="s">
        <v>9678</v>
      </c>
      <c r="Y9667" s="4">
        <v>42000</v>
      </c>
    </row>
    <row r="9668" spans="24:25" x14ac:dyDescent="0.25">
      <c r="X9668" s="3" t="s">
        <v>9679</v>
      </c>
      <c r="Y9668" s="4">
        <v>42000</v>
      </c>
    </row>
    <row r="9669" spans="24:25" x14ac:dyDescent="0.25">
      <c r="X9669" s="3" t="s">
        <v>9680</v>
      </c>
      <c r="Y9669" s="4">
        <v>42000</v>
      </c>
    </row>
    <row r="9670" spans="24:25" x14ac:dyDescent="0.25">
      <c r="X9670" s="3" t="s">
        <v>9681</v>
      </c>
      <c r="Y9670" s="4">
        <v>42000</v>
      </c>
    </row>
    <row r="9671" spans="24:25" x14ac:dyDescent="0.25">
      <c r="X9671" s="3" t="s">
        <v>9682</v>
      </c>
      <c r="Y9671" s="4">
        <v>42000</v>
      </c>
    </row>
    <row r="9672" spans="24:25" x14ac:dyDescent="0.25">
      <c r="X9672" s="3" t="s">
        <v>9683</v>
      </c>
      <c r="Y9672" s="4">
        <v>42000</v>
      </c>
    </row>
    <row r="9673" spans="24:25" x14ac:dyDescent="0.25">
      <c r="X9673" s="3" t="s">
        <v>9684</v>
      </c>
      <c r="Y9673" s="4">
        <v>42000</v>
      </c>
    </row>
    <row r="9674" spans="24:25" x14ac:dyDescent="0.25">
      <c r="X9674" s="3" t="s">
        <v>9685</v>
      </c>
      <c r="Y9674" s="4">
        <v>42000</v>
      </c>
    </row>
    <row r="9675" spans="24:25" x14ac:dyDescent="0.25">
      <c r="X9675" s="3" t="s">
        <v>9686</v>
      </c>
      <c r="Y9675" s="4">
        <v>42000</v>
      </c>
    </row>
    <row r="9676" spans="24:25" x14ac:dyDescent="0.25">
      <c r="X9676" s="3" t="s">
        <v>9687</v>
      </c>
      <c r="Y9676" s="4">
        <v>42000</v>
      </c>
    </row>
    <row r="9677" spans="24:25" x14ac:dyDescent="0.25">
      <c r="X9677" s="3" t="s">
        <v>9688</v>
      </c>
      <c r="Y9677" s="4">
        <v>42000</v>
      </c>
    </row>
    <row r="9678" spans="24:25" x14ac:dyDescent="0.25">
      <c r="X9678" s="3" t="s">
        <v>9689</v>
      </c>
      <c r="Y9678" s="4">
        <v>42000</v>
      </c>
    </row>
    <row r="9679" spans="24:25" x14ac:dyDescent="0.25">
      <c r="X9679" s="3" t="s">
        <v>9690</v>
      </c>
      <c r="Y9679" s="4">
        <v>42000</v>
      </c>
    </row>
    <row r="9680" spans="24:25" x14ac:dyDescent="0.25">
      <c r="X9680" s="3" t="s">
        <v>9691</v>
      </c>
      <c r="Y9680" s="4">
        <v>42000</v>
      </c>
    </row>
    <row r="9681" spans="24:25" x14ac:dyDescent="0.25">
      <c r="X9681" s="3" t="s">
        <v>9692</v>
      </c>
      <c r="Y9681" s="4">
        <v>42000</v>
      </c>
    </row>
    <row r="9682" spans="24:25" x14ac:dyDescent="0.25">
      <c r="X9682" s="3" t="s">
        <v>9693</v>
      </c>
      <c r="Y9682" s="4">
        <v>42000</v>
      </c>
    </row>
    <row r="9683" spans="24:25" x14ac:dyDescent="0.25">
      <c r="X9683" s="3" t="s">
        <v>9694</v>
      </c>
      <c r="Y9683" s="4">
        <v>42000</v>
      </c>
    </row>
    <row r="9684" spans="24:25" x14ac:dyDescent="0.25">
      <c r="X9684" s="3" t="s">
        <v>9695</v>
      </c>
      <c r="Y9684" s="4">
        <v>42000</v>
      </c>
    </row>
    <row r="9685" spans="24:25" x14ac:dyDescent="0.25">
      <c r="X9685" s="3" t="s">
        <v>9696</v>
      </c>
      <c r="Y9685" s="4">
        <v>42000</v>
      </c>
    </row>
    <row r="9686" spans="24:25" x14ac:dyDescent="0.25">
      <c r="X9686" s="3" t="s">
        <v>9697</v>
      </c>
      <c r="Y9686" s="4">
        <v>42000</v>
      </c>
    </row>
    <row r="9687" spans="24:25" x14ac:dyDescent="0.25">
      <c r="X9687" s="3" t="s">
        <v>9698</v>
      </c>
      <c r="Y9687" s="4">
        <v>42000</v>
      </c>
    </row>
    <row r="9688" spans="24:25" x14ac:dyDescent="0.25">
      <c r="X9688" s="3" t="s">
        <v>9699</v>
      </c>
      <c r="Y9688" s="4">
        <v>42000</v>
      </c>
    </row>
    <row r="9689" spans="24:25" x14ac:dyDescent="0.25">
      <c r="X9689" s="3" t="s">
        <v>9700</v>
      </c>
      <c r="Y9689" s="4">
        <v>42000</v>
      </c>
    </row>
    <row r="9690" spans="24:25" x14ac:dyDescent="0.25">
      <c r="X9690" s="3" t="s">
        <v>9701</v>
      </c>
      <c r="Y9690" s="4">
        <v>42000</v>
      </c>
    </row>
    <row r="9691" spans="24:25" x14ac:dyDescent="0.25">
      <c r="X9691" s="3" t="s">
        <v>9702</v>
      </c>
      <c r="Y9691" s="4">
        <v>42000</v>
      </c>
    </row>
    <row r="9692" spans="24:25" x14ac:dyDescent="0.25">
      <c r="X9692" s="3" t="s">
        <v>9703</v>
      </c>
      <c r="Y9692" s="4">
        <v>42000</v>
      </c>
    </row>
    <row r="9693" spans="24:25" x14ac:dyDescent="0.25">
      <c r="X9693" s="3" t="s">
        <v>9704</v>
      </c>
      <c r="Y9693" s="4">
        <v>42000</v>
      </c>
    </row>
    <row r="9694" spans="24:25" x14ac:dyDescent="0.25">
      <c r="X9694" s="3" t="s">
        <v>9705</v>
      </c>
      <c r="Y9694" s="4">
        <v>42000</v>
      </c>
    </row>
    <row r="9695" spans="24:25" x14ac:dyDescent="0.25">
      <c r="X9695" s="3" t="s">
        <v>9706</v>
      </c>
      <c r="Y9695" s="4">
        <v>42000</v>
      </c>
    </row>
    <row r="9696" spans="24:25" x14ac:dyDescent="0.25">
      <c r="X9696" s="3" t="s">
        <v>9707</v>
      </c>
      <c r="Y9696" s="4">
        <v>42000</v>
      </c>
    </row>
    <row r="9697" spans="24:25" x14ac:dyDescent="0.25">
      <c r="X9697" s="3" t="s">
        <v>9708</v>
      </c>
      <c r="Y9697" s="4">
        <v>42000</v>
      </c>
    </row>
    <row r="9698" spans="24:25" x14ac:dyDescent="0.25">
      <c r="X9698" s="3" t="s">
        <v>9709</v>
      </c>
      <c r="Y9698" s="4">
        <v>42000</v>
      </c>
    </row>
    <row r="9699" spans="24:25" x14ac:dyDescent="0.25">
      <c r="X9699" s="3" t="s">
        <v>9710</v>
      </c>
      <c r="Y9699" s="4">
        <v>42000</v>
      </c>
    </row>
    <row r="9700" spans="24:25" x14ac:dyDescent="0.25">
      <c r="X9700" s="3" t="s">
        <v>9711</v>
      </c>
      <c r="Y9700" s="4">
        <v>42000</v>
      </c>
    </row>
    <row r="9701" spans="24:25" x14ac:dyDescent="0.25">
      <c r="X9701" s="3" t="s">
        <v>9712</v>
      </c>
      <c r="Y9701" s="4">
        <v>42000</v>
      </c>
    </row>
    <row r="9702" spans="24:25" x14ac:dyDescent="0.25">
      <c r="X9702" s="3" t="s">
        <v>9713</v>
      </c>
      <c r="Y9702" s="4">
        <v>42000</v>
      </c>
    </row>
    <row r="9703" spans="24:25" x14ac:dyDescent="0.25">
      <c r="X9703" s="3" t="s">
        <v>9714</v>
      </c>
      <c r="Y9703" s="4">
        <v>42000</v>
      </c>
    </row>
    <row r="9704" spans="24:25" x14ac:dyDescent="0.25">
      <c r="X9704" s="3" t="s">
        <v>9715</v>
      </c>
      <c r="Y9704" s="4">
        <v>42000</v>
      </c>
    </row>
    <row r="9705" spans="24:25" x14ac:dyDescent="0.25">
      <c r="X9705" s="3" t="s">
        <v>9716</v>
      </c>
      <c r="Y9705" s="4">
        <v>42000</v>
      </c>
    </row>
    <row r="9706" spans="24:25" x14ac:dyDescent="0.25">
      <c r="X9706" s="3" t="s">
        <v>9717</v>
      </c>
      <c r="Y9706" s="4">
        <v>42000</v>
      </c>
    </row>
    <row r="9707" spans="24:25" x14ac:dyDescent="0.25">
      <c r="X9707" s="3" t="s">
        <v>9718</v>
      </c>
      <c r="Y9707" s="4">
        <v>42000</v>
      </c>
    </row>
    <row r="9708" spans="24:25" x14ac:dyDescent="0.25">
      <c r="X9708" s="3" t="s">
        <v>9719</v>
      </c>
      <c r="Y9708" s="4">
        <v>42000</v>
      </c>
    </row>
    <row r="9709" spans="24:25" x14ac:dyDescent="0.25">
      <c r="X9709" s="3" t="s">
        <v>9720</v>
      </c>
      <c r="Y9709" s="4">
        <v>42000</v>
      </c>
    </row>
    <row r="9710" spans="24:25" x14ac:dyDescent="0.25">
      <c r="X9710" s="3" t="s">
        <v>9721</v>
      </c>
      <c r="Y9710" s="4">
        <v>42000</v>
      </c>
    </row>
    <row r="9711" spans="24:25" x14ac:dyDescent="0.25">
      <c r="X9711" s="3" t="s">
        <v>9722</v>
      </c>
      <c r="Y9711" s="4">
        <v>42000</v>
      </c>
    </row>
    <row r="9712" spans="24:25" x14ac:dyDescent="0.25">
      <c r="X9712" s="3" t="s">
        <v>9723</v>
      </c>
      <c r="Y9712" s="4">
        <v>42000</v>
      </c>
    </row>
    <row r="9713" spans="24:25" x14ac:dyDescent="0.25">
      <c r="X9713" s="3" t="s">
        <v>9724</v>
      </c>
      <c r="Y9713" s="4">
        <v>42000</v>
      </c>
    </row>
    <row r="9714" spans="24:25" x14ac:dyDescent="0.25">
      <c r="X9714" s="3" t="s">
        <v>9725</v>
      </c>
      <c r="Y9714" s="4">
        <v>42000</v>
      </c>
    </row>
    <row r="9715" spans="24:25" x14ac:dyDescent="0.25">
      <c r="X9715" s="3" t="s">
        <v>9726</v>
      </c>
      <c r="Y9715" s="4">
        <v>42000</v>
      </c>
    </row>
    <row r="9716" spans="24:25" x14ac:dyDescent="0.25">
      <c r="X9716" s="3" t="s">
        <v>9727</v>
      </c>
      <c r="Y9716" s="4">
        <v>42000</v>
      </c>
    </row>
    <row r="9717" spans="24:25" x14ac:dyDescent="0.25">
      <c r="X9717" s="3" t="s">
        <v>9728</v>
      </c>
      <c r="Y9717" s="4">
        <v>42000</v>
      </c>
    </row>
    <row r="9718" spans="24:25" x14ac:dyDescent="0.25">
      <c r="X9718" s="3" t="s">
        <v>9729</v>
      </c>
      <c r="Y9718" s="4">
        <v>42000</v>
      </c>
    </row>
    <row r="9719" spans="24:25" x14ac:dyDescent="0.25">
      <c r="X9719" s="3" t="s">
        <v>9730</v>
      </c>
      <c r="Y9719" s="4">
        <v>42000</v>
      </c>
    </row>
    <row r="9720" spans="24:25" x14ac:dyDescent="0.25">
      <c r="X9720" s="3" t="s">
        <v>9731</v>
      </c>
      <c r="Y9720" s="4">
        <v>42000</v>
      </c>
    </row>
    <row r="9721" spans="24:25" x14ac:dyDescent="0.25">
      <c r="X9721" s="3" t="s">
        <v>9732</v>
      </c>
      <c r="Y9721" s="4">
        <v>42000</v>
      </c>
    </row>
    <row r="9722" spans="24:25" x14ac:dyDescent="0.25">
      <c r="X9722" s="3" t="s">
        <v>9733</v>
      </c>
      <c r="Y9722" s="4">
        <v>42000</v>
      </c>
    </row>
    <row r="9723" spans="24:25" x14ac:dyDescent="0.25">
      <c r="X9723" s="3" t="s">
        <v>9734</v>
      </c>
      <c r="Y9723" s="4">
        <v>42000</v>
      </c>
    </row>
    <row r="9724" spans="24:25" x14ac:dyDescent="0.25">
      <c r="X9724" s="3" t="s">
        <v>9735</v>
      </c>
      <c r="Y9724" s="4">
        <v>42000</v>
      </c>
    </row>
    <row r="9725" spans="24:25" x14ac:dyDescent="0.25">
      <c r="X9725" s="3" t="s">
        <v>9736</v>
      </c>
      <c r="Y9725" s="4">
        <v>42000</v>
      </c>
    </row>
    <row r="9726" spans="24:25" x14ac:dyDescent="0.25">
      <c r="X9726" s="3" t="s">
        <v>9737</v>
      </c>
      <c r="Y9726" s="4">
        <v>42000</v>
      </c>
    </row>
    <row r="9727" spans="24:25" x14ac:dyDescent="0.25">
      <c r="X9727" s="3" t="s">
        <v>9738</v>
      </c>
      <c r="Y9727" s="4">
        <v>42000</v>
      </c>
    </row>
    <row r="9728" spans="24:25" x14ac:dyDescent="0.25">
      <c r="X9728" s="3" t="s">
        <v>9739</v>
      </c>
      <c r="Y9728" s="4">
        <v>42000</v>
      </c>
    </row>
    <row r="9729" spans="24:25" x14ac:dyDescent="0.25">
      <c r="X9729" s="3" t="s">
        <v>9740</v>
      </c>
      <c r="Y9729" s="4">
        <v>42000</v>
      </c>
    </row>
    <row r="9730" spans="24:25" x14ac:dyDescent="0.25">
      <c r="X9730" s="3" t="s">
        <v>9741</v>
      </c>
      <c r="Y9730" s="4">
        <v>42000</v>
      </c>
    </row>
    <row r="9731" spans="24:25" x14ac:dyDescent="0.25">
      <c r="X9731" s="3" t="s">
        <v>9742</v>
      </c>
      <c r="Y9731" s="4">
        <v>42000</v>
      </c>
    </row>
    <row r="9732" spans="24:25" x14ac:dyDescent="0.25">
      <c r="X9732" s="3" t="s">
        <v>9743</v>
      </c>
      <c r="Y9732" s="4">
        <v>42000</v>
      </c>
    </row>
    <row r="9733" spans="24:25" x14ac:dyDescent="0.25">
      <c r="X9733" s="3" t="s">
        <v>9744</v>
      </c>
      <c r="Y9733" s="4">
        <v>42000</v>
      </c>
    </row>
    <row r="9734" spans="24:25" x14ac:dyDescent="0.25">
      <c r="X9734" s="3" t="s">
        <v>9745</v>
      </c>
      <c r="Y9734" s="4">
        <v>42000</v>
      </c>
    </row>
    <row r="9735" spans="24:25" x14ac:dyDescent="0.25">
      <c r="X9735" s="3" t="s">
        <v>9746</v>
      </c>
      <c r="Y9735" s="4">
        <v>42000</v>
      </c>
    </row>
    <row r="9736" spans="24:25" x14ac:dyDescent="0.25">
      <c r="X9736" s="3" t="s">
        <v>9747</v>
      </c>
      <c r="Y9736" s="4">
        <v>42000</v>
      </c>
    </row>
    <row r="9737" spans="24:25" x14ac:dyDescent="0.25">
      <c r="X9737" s="3" t="s">
        <v>9748</v>
      </c>
      <c r="Y9737" s="4">
        <v>42000</v>
      </c>
    </row>
    <row r="9738" spans="24:25" x14ac:dyDescent="0.25">
      <c r="X9738" s="3" t="s">
        <v>9749</v>
      </c>
      <c r="Y9738" s="4">
        <v>42000</v>
      </c>
    </row>
    <row r="9739" spans="24:25" x14ac:dyDescent="0.25">
      <c r="X9739" s="3" t="s">
        <v>9750</v>
      </c>
      <c r="Y9739" s="4">
        <v>42000</v>
      </c>
    </row>
    <row r="9740" spans="24:25" x14ac:dyDescent="0.25">
      <c r="X9740" s="3" t="s">
        <v>9751</v>
      </c>
      <c r="Y9740" s="4">
        <v>42000</v>
      </c>
    </row>
    <row r="9741" spans="24:25" x14ac:dyDescent="0.25">
      <c r="X9741" s="3" t="s">
        <v>9752</v>
      </c>
      <c r="Y9741" s="4">
        <v>42000</v>
      </c>
    </row>
    <row r="9742" spans="24:25" x14ac:dyDescent="0.25">
      <c r="X9742" s="3" t="s">
        <v>9753</v>
      </c>
      <c r="Y9742" s="4">
        <v>42000</v>
      </c>
    </row>
    <row r="9743" spans="24:25" x14ac:dyDescent="0.25">
      <c r="X9743" s="3" t="s">
        <v>9754</v>
      </c>
      <c r="Y9743" s="4">
        <v>42000</v>
      </c>
    </row>
    <row r="9744" spans="24:25" x14ac:dyDescent="0.25">
      <c r="X9744" s="3" t="s">
        <v>9755</v>
      </c>
      <c r="Y9744" s="4">
        <v>42000</v>
      </c>
    </row>
    <row r="9745" spans="24:25" x14ac:dyDescent="0.25">
      <c r="X9745" s="3" t="s">
        <v>9756</v>
      </c>
      <c r="Y9745" s="4">
        <v>42000</v>
      </c>
    </row>
    <row r="9746" spans="24:25" x14ac:dyDescent="0.25">
      <c r="X9746" s="3" t="s">
        <v>9757</v>
      </c>
      <c r="Y9746" s="4">
        <v>42000</v>
      </c>
    </row>
    <row r="9747" spans="24:25" x14ac:dyDescent="0.25">
      <c r="X9747" s="3" t="s">
        <v>9758</v>
      </c>
      <c r="Y9747" s="4">
        <v>42000</v>
      </c>
    </row>
    <row r="9748" spans="24:25" x14ac:dyDescent="0.25">
      <c r="X9748" s="3" t="s">
        <v>9759</v>
      </c>
      <c r="Y9748" s="4">
        <v>42000</v>
      </c>
    </row>
    <row r="9749" spans="24:25" x14ac:dyDescent="0.25">
      <c r="X9749" s="3" t="s">
        <v>9760</v>
      </c>
      <c r="Y9749" s="4">
        <v>42000</v>
      </c>
    </row>
    <row r="9750" spans="24:25" x14ac:dyDescent="0.25">
      <c r="X9750" s="3" t="s">
        <v>9761</v>
      </c>
      <c r="Y9750" s="4">
        <v>42000</v>
      </c>
    </row>
    <row r="9751" spans="24:25" x14ac:dyDescent="0.25">
      <c r="X9751" s="3" t="s">
        <v>9762</v>
      </c>
      <c r="Y9751" s="4">
        <v>42000</v>
      </c>
    </row>
    <row r="9752" spans="24:25" x14ac:dyDescent="0.25">
      <c r="X9752" s="3" t="s">
        <v>9763</v>
      </c>
      <c r="Y9752" s="4">
        <v>42000</v>
      </c>
    </row>
    <row r="9753" spans="24:25" x14ac:dyDescent="0.25">
      <c r="X9753" s="3" t="s">
        <v>9764</v>
      </c>
      <c r="Y9753" s="4">
        <v>42000</v>
      </c>
    </row>
    <row r="9754" spans="24:25" x14ac:dyDescent="0.25">
      <c r="X9754" s="3" t="s">
        <v>9765</v>
      </c>
      <c r="Y9754" s="4">
        <v>42000</v>
      </c>
    </row>
    <row r="9755" spans="24:25" x14ac:dyDescent="0.25">
      <c r="X9755" s="3" t="s">
        <v>9766</v>
      </c>
      <c r="Y9755" s="4">
        <v>42000</v>
      </c>
    </row>
    <row r="9756" spans="24:25" x14ac:dyDescent="0.25">
      <c r="X9756" s="3" t="s">
        <v>9767</v>
      </c>
      <c r="Y9756" s="4">
        <v>42000</v>
      </c>
    </row>
    <row r="9757" spans="24:25" x14ac:dyDescent="0.25">
      <c r="X9757" s="3" t="s">
        <v>9768</v>
      </c>
      <c r="Y9757" s="4">
        <v>42000</v>
      </c>
    </row>
    <row r="9758" spans="24:25" x14ac:dyDescent="0.25">
      <c r="X9758" s="3" t="s">
        <v>9769</v>
      </c>
      <c r="Y9758" s="4">
        <v>42000</v>
      </c>
    </row>
    <row r="9759" spans="24:25" x14ac:dyDescent="0.25">
      <c r="X9759" s="3" t="s">
        <v>9770</v>
      </c>
      <c r="Y9759" s="4">
        <v>42000</v>
      </c>
    </row>
    <row r="9760" spans="24:25" x14ac:dyDescent="0.25">
      <c r="X9760" s="3" t="s">
        <v>9771</v>
      </c>
      <c r="Y9760" s="4">
        <v>42000</v>
      </c>
    </row>
    <row r="9761" spans="24:25" x14ac:dyDescent="0.25">
      <c r="X9761" s="3" t="s">
        <v>9772</v>
      </c>
      <c r="Y9761" s="4">
        <v>42000</v>
      </c>
    </row>
    <row r="9762" spans="24:25" x14ac:dyDescent="0.25">
      <c r="X9762" s="3" t="s">
        <v>9773</v>
      </c>
      <c r="Y9762" s="4">
        <v>42000</v>
      </c>
    </row>
    <row r="9763" spans="24:25" x14ac:dyDescent="0.25">
      <c r="X9763" s="3" t="s">
        <v>9774</v>
      </c>
      <c r="Y9763" s="4">
        <v>42000</v>
      </c>
    </row>
    <row r="9764" spans="24:25" x14ac:dyDescent="0.25">
      <c r="X9764" s="3" t="s">
        <v>9775</v>
      </c>
      <c r="Y9764" s="4">
        <v>42000</v>
      </c>
    </row>
    <row r="9765" spans="24:25" x14ac:dyDescent="0.25">
      <c r="X9765" s="3" t="s">
        <v>9776</v>
      </c>
      <c r="Y9765" s="4">
        <v>42000</v>
      </c>
    </row>
    <row r="9766" spans="24:25" x14ac:dyDescent="0.25">
      <c r="X9766" s="3" t="s">
        <v>9777</v>
      </c>
      <c r="Y9766" s="4">
        <v>42000</v>
      </c>
    </row>
    <row r="9767" spans="24:25" x14ac:dyDescent="0.25">
      <c r="X9767" s="3" t="s">
        <v>9778</v>
      </c>
      <c r="Y9767" s="4">
        <v>42000</v>
      </c>
    </row>
    <row r="9768" spans="24:25" x14ac:dyDescent="0.25">
      <c r="X9768" s="3" t="s">
        <v>9779</v>
      </c>
      <c r="Y9768" s="4">
        <v>42000</v>
      </c>
    </row>
    <row r="9769" spans="24:25" x14ac:dyDescent="0.25">
      <c r="X9769" s="3" t="s">
        <v>9780</v>
      </c>
      <c r="Y9769" s="4">
        <v>42000</v>
      </c>
    </row>
    <row r="9770" spans="24:25" x14ac:dyDescent="0.25">
      <c r="X9770" s="3" t="s">
        <v>9781</v>
      </c>
      <c r="Y9770" s="4">
        <v>42000</v>
      </c>
    </row>
    <row r="9771" spans="24:25" x14ac:dyDescent="0.25">
      <c r="X9771" s="3" t="s">
        <v>9782</v>
      </c>
      <c r="Y9771" s="4">
        <v>42000</v>
      </c>
    </row>
    <row r="9772" spans="24:25" x14ac:dyDescent="0.25">
      <c r="X9772" s="3" t="s">
        <v>9783</v>
      </c>
      <c r="Y9772" s="4">
        <v>42000</v>
      </c>
    </row>
    <row r="9773" spans="24:25" x14ac:dyDescent="0.25">
      <c r="X9773" s="3" t="s">
        <v>9784</v>
      </c>
      <c r="Y9773" s="4">
        <v>42000</v>
      </c>
    </row>
    <row r="9774" spans="24:25" x14ac:dyDescent="0.25">
      <c r="X9774" s="3" t="s">
        <v>9785</v>
      </c>
      <c r="Y9774" s="4">
        <v>42000</v>
      </c>
    </row>
    <row r="9775" spans="24:25" x14ac:dyDescent="0.25">
      <c r="X9775" s="3" t="s">
        <v>9786</v>
      </c>
      <c r="Y9775" s="4">
        <v>42000</v>
      </c>
    </row>
    <row r="9776" spans="24:25" x14ac:dyDescent="0.25">
      <c r="X9776" s="3" t="s">
        <v>9787</v>
      </c>
      <c r="Y9776" s="4">
        <v>42000</v>
      </c>
    </row>
    <row r="9777" spans="24:25" x14ac:dyDescent="0.25">
      <c r="X9777" s="3" t="s">
        <v>9788</v>
      </c>
      <c r="Y9777" s="4">
        <v>42000</v>
      </c>
    </row>
    <row r="9778" spans="24:25" x14ac:dyDescent="0.25">
      <c r="X9778" s="3" t="s">
        <v>9789</v>
      </c>
      <c r="Y9778" s="4">
        <v>42000</v>
      </c>
    </row>
    <row r="9779" spans="24:25" x14ac:dyDescent="0.25">
      <c r="X9779" s="3" t="s">
        <v>9790</v>
      </c>
      <c r="Y9779" s="4">
        <v>42000</v>
      </c>
    </row>
    <row r="9780" spans="24:25" x14ac:dyDescent="0.25">
      <c r="X9780" s="3" t="s">
        <v>9791</v>
      </c>
      <c r="Y9780" s="4">
        <v>42000</v>
      </c>
    </row>
    <row r="9781" spans="24:25" x14ac:dyDescent="0.25">
      <c r="X9781" s="3" t="s">
        <v>9792</v>
      </c>
      <c r="Y9781" s="4">
        <v>42000</v>
      </c>
    </row>
    <row r="9782" spans="24:25" x14ac:dyDescent="0.25">
      <c r="X9782" s="3" t="s">
        <v>9793</v>
      </c>
      <c r="Y9782" s="4">
        <v>42000</v>
      </c>
    </row>
    <row r="9783" spans="24:25" x14ac:dyDescent="0.25">
      <c r="X9783" s="3" t="s">
        <v>9794</v>
      </c>
      <c r="Y9783" s="4">
        <v>42000</v>
      </c>
    </row>
    <row r="9784" spans="24:25" x14ac:dyDescent="0.25">
      <c r="X9784" s="3" t="s">
        <v>9795</v>
      </c>
      <c r="Y9784" s="4">
        <v>42000</v>
      </c>
    </row>
    <row r="9785" spans="24:25" x14ac:dyDescent="0.25">
      <c r="X9785" s="3" t="s">
        <v>9796</v>
      </c>
      <c r="Y9785" s="4">
        <v>42000</v>
      </c>
    </row>
    <row r="9786" spans="24:25" x14ac:dyDescent="0.25">
      <c r="X9786" s="3" t="s">
        <v>9797</v>
      </c>
      <c r="Y9786" s="4">
        <v>42000</v>
      </c>
    </row>
    <row r="9787" spans="24:25" x14ac:dyDescent="0.25">
      <c r="X9787" s="3" t="s">
        <v>9798</v>
      </c>
      <c r="Y9787" s="4">
        <v>42000</v>
      </c>
    </row>
    <row r="9788" spans="24:25" x14ac:dyDescent="0.25">
      <c r="X9788" s="3" t="s">
        <v>9799</v>
      </c>
      <c r="Y9788" s="4">
        <v>42000</v>
      </c>
    </row>
    <row r="9789" spans="24:25" x14ac:dyDescent="0.25">
      <c r="X9789" s="3" t="s">
        <v>9800</v>
      </c>
      <c r="Y9789" s="4">
        <v>42000</v>
      </c>
    </row>
    <row r="9790" spans="24:25" x14ac:dyDescent="0.25">
      <c r="X9790" s="3" t="s">
        <v>9801</v>
      </c>
      <c r="Y9790" s="4">
        <v>42000</v>
      </c>
    </row>
    <row r="9791" spans="24:25" x14ac:dyDescent="0.25">
      <c r="X9791" s="3" t="s">
        <v>9802</v>
      </c>
      <c r="Y9791" s="4">
        <v>42000</v>
      </c>
    </row>
    <row r="9792" spans="24:25" x14ac:dyDescent="0.25">
      <c r="X9792" s="3" t="s">
        <v>9803</v>
      </c>
      <c r="Y9792" s="4">
        <v>42000</v>
      </c>
    </row>
    <row r="9793" spans="24:25" x14ac:dyDescent="0.25">
      <c r="X9793" s="3" t="s">
        <v>9804</v>
      </c>
      <c r="Y9793" s="4">
        <v>42000</v>
      </c>
    </row>
    <row r="9794" spans="24:25" x14ac:dyDescent="0.25">
      <c r="X9794" s="3" t="s">
        <v>9805</v>
      </c>
      <c r="Y9794" s="4">
        <v>42000</v>
      </c>
    </row>
    <row r="9795" spans="24:25" x14ac:dyDescent="0.25">
      <c r="X9795" s="3" t="s">
        <v>9806</v>
      </c>
      <c r="Y9795" s="4">
        <v>42000</v>
      </c>
    </row>
    <row r="9796" spans="24:25" x14ac:dyDescent="0.25">
      <c r="X9796" s="3" t="s">
        <v>9807</v>
      </c>
      <c r="Y9796" s="4">
        <v>42000</v>
      </c>
    </row>
    <row r="9797" spans="24:25" x14ac:dyDescent="0.25">
      <c r="X9797" s="3" t="s">
        <v>9808</v>
      </c>
      <c r="Y9797" s="4">
        <v>42000</v>
      </c>
    </row>
    <row r="9798" spans="24:25" x14ac:dyDescent="0.25">
      <c r="X9798" s="3" t="s">
        <v>9809</v>
      </c>
      <c r="Y9798" s="4">
        <v>42000</v>
      </c>
    </row>
    <row r="9799" spans="24:25" x14ac:dyDescent="0.25">
      <c r="X9799" s="3" t="s">
        <v>9810</v>
      </c>
      <c r="Y9799" s="4">
        <v>42000</v>
      </c>
    </row>
    <row r="9800" spans="24:25" x14ac:dyDescent="0.25">
      <c r="X9800" s="3" t="s">
        <v>9811</v>
      </c>
      <c r="Y9800" s="4">
        <v>42000</v>
      </c>
    </row>
    <row r="9801" spans="24:25" x14ac:dyDescent="0.25">
      <c r="X9801" s="3" t="s">
        <v>9812</v>
      </c>
      <c r="Y9801" s="4">
        <v>42000</v>
      </c>
    </row>
    <row r="9802" spans="24:25" x14ac:dyDescent="0.25">
      <c r="X9802" s="3" t="s">
        <v>9813</v>
      </c>
      <c r="Y9802" s="4">
        <v>42000</v>
      </c>
    </row>
    <row r="9803" spans="24:25" x14ac:dyDescent="0.25">
      <c r="X9803" s="3" t="s">
        <v>9814</v>
      </c>
      <c r="Y9803" s="4">
        <v>42000</v>
      </c>
    </row>
    <row r="9804" spans="24:25" x14ac:dyDescent="0.25">
      <c r="X9804" s="3" t="s">
        <v>9815</v>
      </c>
      <c r="Y9804" s="4">
        <v>42000</v>
      </c>
    </row>
    <row r="9805" spans="24:25" x14ac:dyDescent="0.25">
      <c r="X9805" s="3" t="s">
        <v>9816</v>
      </c>
      <c r="Y9805" s="4">
        <v>42000</v>
      </c>
    </row>
    <row r="9806" spans="24:25" x14ac:dyDescent="0.25">
      <c r="X9806" s="3" t="s">
        <v>9817</v>
      </c>
      <c r="Y9806" s="4">
        <v>42000</v>
      </c>
    </row>
    <row r="9807" spans="24:25" x14ac:dyDescent="0.25">
      <c r="X9807" s="3" t="s">
        <v>9818</v>
      </c>
      <c r="Y9807" s="4">
        <v>42000</v>
      </c>
    </row>
    <row r="9808" spans="24:25" x14ac:dyDescent="0.25">
      <c r="X9808" s="3" t="s">
        <v>9819</v>
      </c>
      <c r="Y9808" s="4">
        <v>42000</v>
      </c>
    </row>
    <row r="9809" spans="24:25" x14ac:dyDescent="0.25">
      <c r="X9809" s="3" t="s">
        <v>9820</v>
      </c>
      <c r="Y9809" s="4">
        <v>42000</v>
      </c>
    </row>
    <row r="9810" spans="24:25" x14ac:dyDescent="0.25">
      <c r="X9810" s="3" t="s">
        <v>9821</v>
      </c>
      <c r="Y9810" s="4">
        <v>42000</v>
      </c>
    </row>
    <row r="9811" spans="24:25" x14ac:dyDescent="0.25">
      <c r="X9811" s="3" t="s">
        <v>9822</v>
      </c>
      <c r="Y9811" s="4">
        <v>42000</v>
      </c>
    </row>
    <row r="9812" spans="24:25" x14ac:dyDescent="0.25">
      <c r="X9812" s="3" t="s">
        <v>9823</v>
      </c>
      <c r="Y9812" s="4">
        <v>42000</v>
      </c>
    </row>
    <row r="9813" spans="24:25" x14ac:dyDescent="0.25">
      <c r="X9813" s="3" t="s">
        <v>9824</v>
      </c>
      <c r="Y9813" s="4">
        <v>42000</v>
      </c>
    </row>
    <row r="9814" spans="24:25" x14ac:dyDescent="0.25">
      <c r="X9814" s="3" t="s">
        <v>9825</v>
      </c>
      <c r="Y9814" s="4">
        <v>42000</v>
      </c>
    </row>
    <row r="9815" spans="24:25" x14ac:dyDescent="0.25">
      <c r="X9815" s="3" t="s">
        <v>9826</v>
      </c>
      <c r="Y9815" s="4">
        <v>42000</v>
      </c>
    </row>
    <row r="9816" spans="24:25" x14ac:dyDescent="0.25">
      <c r="X9816" s="3" t="s">
        <v>9827</v>
      </c>
      <c r="Y9816" s="4">
        <v>42000</v>
      </c>
    </row>
    <row r="9817" spans="24:25" x14ac:dyDescent="0.25">
      <c r="X9817" s="3" t="s">
        <v>9828</v>
      </c>
      <c r="Y9817" s="4">
        <v>42000</v>
      </c>
    </row>
    <row r="9818" spans="24:25" x14ac:dyDescent="0.25">
      <c r="X9818" s="3" t="s">
        <v>9829</v>
      </c>
      <c r="Y9818" s="4">
        <v>42000</v>
      </c>
    </row>
    <row r="9819" spans="24:25" x14ac:dyDescent="0.25">
      <c r="X9819" s="3" t="s">
        <v>9830</v>
      </c>
      <c r="Y9819" s="4">
        <v>42000</v>
      </c>
    </row>
    <row r="9820" spans="24:25" x14ac:dyDescent="0.25">
      <c r="X9820" s="3" t="s">
        <v>9831</v>
      </c>
      <c r="Y9820" s="4">
        <v>42000</v>
      </c>
    </row>
    <row r="9821" spans="24:25" x14ac:dyDescent="0.25">
      <c r="X9821" s="3" t="s">
        <v>9832</v>
      </c>
      <c r="Y9821" s="4">
        <v>42000</v>
      </c>
    </row>
    <row r="9822" spans="24:25" x14ac:dyDescent="0.25">
      <c r="X9822" s="3" t="s">
        <v>9833</v>
      </c>
      <c r="Y9822" s="4">
        <v>42000</v>
      </c>
    </row>
    <row r="9823" spans="24:25" x14ac:dyDescent="0.25">
      <c r="X9823" s="3" t="s">
        <v>9834</v>
      </c>
      <c r="Y9823" s="4">
        <v>42000</v>
      </c>
    </row>
    <row r="9824" spans="24:25" x14ac:dyDescent="0.25">
      <c r="X9824" s="3" t="s">
        <v>9835</v>
      </c>
      <c r="Y9824" s="4">
        <v>42000</v>
      </c>
    </row>
    <row r="9825" spans="24:25" x14ac:dyDescent="0.25">
      <c r="X9825" s="3" t="s">
        <v>9836</v>
      </c>
      <c r="Y9825" s="4">
        <v>42000</v>
      </c>
    </row>
    <row r="9826" spans="24:25" x14ac:dyDescent="0.25">
      <c r="X9826" s="3" t="s">
        <v>9837</v>
      </c>
      <c r="Y9826" s="4">
        <v>42000</v>
      </c>
    </row>
    <row r="9827" spans="24:25" x14ac:dyDescent="0.25">
      <c r="X9827" s="3" t="s">
        <v>9838</v>
      </c>
      <c r="Y9827" s="4">
        <v>42000</v>
      </c>
    </row>
    <row r="9828" spans="24:25" x14ac:dyDescent="0.25">
      <c r="X9828" s="3" t="s">
        <v>9839</v>
      </c>
      <c r="Y9828" s="4">
        <v>42000</v>
      </c>
    </row>
    <row r="9829" spans="24:25" x14ac:dyDescent="0.25">
      <c r="X9829" s="3" t="s">
        <v>9840</v>
      </c>
      <c r="Y9829" s="4">
        <v>42000</v>
      </c>
    </row>
    <row r="9830" spans="24:25" x14ac:dyDescent="0.25">
      <c r="X9830" s="3" t="s">
        <v>9841</v>
      </c>
      <c r="Y9830" s="4">
        <v>42000</v>
      </c>
    </row>
    <row r="9831" spans="24:25" x14ac:dyDescent="0.25">
      <c r="X9831" s="3" t="s">
        <v>9842</v>
      </c>
      <c r="Y9831" s="4">
        <v>42000</v>
      </c>
    </row>
    <row r="9832" spans="24:25" x14ac:dyDescent="0.25">
      <c r="X9832" s="3" t="s">
        <v>9843</v>
      </c>
      <c r="Y9832" s="4">
        <v>42000</v>
      </c>
    </row>
    <row r="9833" spans="24:25" x14ac:dyDescent="0.25">
      <c r="X9833" s="3" t="s">
        <v>9844</v>
      </c>
      <c r="Y9833" s="4">
        <v>42000</v>
      </c>
    </row>
    <row r="9834" spans="24:25" x14ac:dyDescent="0.25">
      <c r="X9834" s="3" t="s">
        <v>9845</v>
      </c>
      <c r="Y9834" s="4">
        <v>42000</v>
      </c>
    </row>
    <row r="9835" spans="24:25" x14ac:dyDescent="0.25">
      <c r="X9835" s="3" t="s">
        <v>9846</v>
      </c>
      <c r="Y9835" s="4">
        <v>42000</v>
      </c>
    </row>
    <row r="9836" spans="24:25" x14ac:dyDescent="0.25">
      <c r="X9836" s="3" t="s">
        <v>9847</v>
      </c>
      <c r="Y9836" s="4">
        <v>42000</v>
      </c>
    </row>
    <row r="9837" spans="24:25" x14ac:dyDescent="0.25">
      <c r="X9837" s="3" t="s">
        <v>9848</v>
      </c>
      <c r="Y9837" s="4">
        <v>42000</v>
      </c>
    </row>
    <row r="9838" spans="24:25" x14ac:dyDescent="0.25">
      <c r="X9838" s="3" t="s">
        <v>9849</v>
      </c>
      <c r="Y9838" s="4">
        <v>42000</v>
      </c>
    </row>
    <row r="9839" spans="24:25" x14ac:dyDescent="0.25">
      <c r="X9839" s="3" t="s">
        <v>9850</v>
      </c>
      <c r="Y9839" s="4">
        <v>42000</v>
      </c>
    </row>
    <row r="9840" spans="24:25" x14ac:dyDescent="0.25">
      <c r="X9840" s="3" t="s">
        <v>9851</v>
      </c>
      <c r="Y9840" s="4">
        <v>42000</v>
      </c>
    </row>
    <row r="9841" spans="24:25" x14ac:dyDescent="0.25">
      <c r="X9841" s="3" t="s">
        <v>9852</v>
      </c>
      <c r="Y9841" s="4">
        <v>42000</v>
      </c>
    </row>
    <row r="9842" spans="24:25" x14ac:dyDescent="0.25">
      <c r="X9842" s="3" t="s">
        <v>9853</v>
      </c>
      <c r="Y9842" s="4">
        <v>42000</v>
      </c>
    </row>
    <row r="9843" spans="24:25" x14ac:dyDescent="0.25">
      <c r="X9843" s="3" t="s">
        <v>9854</v>
      </c>
      <c r="Y9843" s="4">
        <v>42000</v>
      </c>
    </row>
    <row r="9844" spans="24:25" x14ac:dyDescent="0.25">
      <c r="X9844" s="3" t="s">
        <v>9855</v>
      </c>
      <c r="Y9844" s="4">
        <v>42000</v>
      </c>
    </row>
    <row r="9845" spans="24:25" x14ac:dyDescent="0.25">
      <c r="X9845" s="3" t="s">
        <v>9856</v>
      </c>
      <c r="Y9845" s="4">
        <v>42000</v>
      </c>
    </row>
    <row r="9846" spans="24:25" x14ac:dyDescent="0.25">
      <c r="X9846" s="3" t="s">
        <v>9857</v>
      </c>
      <c r="Y9846" s="4">
        <v>42000</v>
      </c>
    </row>
    <row r="9847" spans="24:25" x14ac:dyDescent="0.25">
      <c r="X9847" s="3" t="s">
        <v>9858</v>
      </c>
      <c r="Y9847" s="4">
        <v>42000</v>
      </c>
    </row>
    <row r="9848" spans="24:25" x14ac:dyDescent="0.25">
      <c r="X9848" s="3" t="s">
        <v>9859</v>
      </c>
      <c r="Y9848" s="4">
        <v>42000</v>
      </c>
    </row>
    <row r="9849" spans="24:25" x14ac:dyDescent="0.25">
      <c r="X9849" s="3" t="s">
        <v>9860</v>
      </c>
      <c r="Y9849" s="4">
        <v>42000</v>
      </c>
    </row>
    <row r="9850" spans="24:25" x14ac:dyDescent="0.25">
      <c r="X9850" s="3" t="s">
        <v>9861</v>
      </c>
      <c r="Y9850" s="4">
        <v>42000</v>
      </c>
    </row>
    <row r="9851" spans="24:25" x14ac:dyDescent="0.25">
      <c r="X9851" s="3" t="s">
        <v>9862</v>
      </c>
      <c r="Y9851" s="4">
        <v>42000</v>
      </c>
    </row>
    <row r="9852" spans="24:25" x14ac:dyDescent="0.25">
      <c r="X9852" s="3" t="s">
        <v>9863</v>
      </c>
      <c r="Y9852" s="4">
        <v>42000</v>
      </c>
    </row>
    <row r="9853" spans="24:25" x14ac:dyDescent="0.25">
      <c r="X9853" s="3" t="s">
        <v>9864</v>
      </c>
      <c r="Y9853" s="4">
        <v>42000</v>
      </c>
    </row>
    <row r="9854" spans="24:25" x14ac:dyDescent="0.25">
      <c r="X9854" s="3" t="s">
        <v>9865</v>
      </c>
      <c r="Y9854" s="4">
        <v>42000</v>
      </c>
    </row>
    <row r="9855" spans="24:25" x14ac:dyDescent="0.25">
      <c r="X9855" s="3" t="s">
        <v>9866</v>
      </c>
      <c r="Y9855" s="4">
        <v>42000</v>
      </c>
    </row>
    <row r="9856" spans="24:25" x14ac:dyDescent="0.25">
      <c r="X9856" s="3" t="s">
        <v>9867</v>
      </c>
      <c r="Y9856" s="4">
        <v>42000</v>
      </c>
    </row>
    <row r="9857" spans="24:25" x14ac:dyDescent="0.25">
      <c r="X9857" s="3" t="s">
        <v>9868</v>
      </c>
      <c r="Y9857" s="4">
        <v>42000</v>
      </c>
    </row>
    <row r="9858" spans="24:25" x14ac:dyDescent="0.25">
      <c r="X9858" s="3" t="s">
        <v>9869</v>
      </c>
      <c r="Y9858" s="4">
        <v>42000</v>
      </c>
    </row>
    <row r="9859" spans="24:25" x14ac:dyDescent="0.25">
      <c r="X9859" s="3" t="s">
        <v>9870</v>
      </c>
      <c r="Y9859" s="4">
        <v>42000</v>
      </c>
    </row>
    <row r="9860" spans="24:25" x14ac:dyDescent="0.25">
      <c r="X9860" s="3" t="s">
        <v>9871</v>
      </c>
      <c r="Y9860" s="4">
        <v>42000</v>
      </c>
    </row>
    <row r="9861" spans="24:25" x14ac:dyDescent="0.25">
      <c r="X9861" s="3" t="s">
        <v>9872</v>
      </c>
      <c r="Y9861" s="4">
        <v>42000</v>
      </c>
    </row>
    <row r="9862" spans="24:25" x14ac:dyDescent="0.25">
      <c r="X9862" s="3" t="s">
        <v>9873</v>
      </c>
      <c r="Y9862" s="4">
        <v>42000</v>
      </c>
    </row>
    <row r="9863" spans="24:25" x14ac:dyDescent="0.25">
      <c r="X9863" s="3" t="s">
        <v>9874</v>
      </c>
      <c r="Y9863" s="4">
        <v>42000</v>
      </c>
    </row>
    <row r="9864" spans="24:25" x14ac:dyDescent="0.25">
      <c r="X9864" s="3" t="s">
        <v>9875</v>
      </c>
      <c r="Y9864" s="4">
        <v>42000</v>
      </c>
    </row>
    <row r="9865" spans="24:25" x14ac:dyDescent="0.25">
      <c r="X9865" s="3" t="s">
        <v>9876</v>
      </c>
      <c r="Y9865" s="4">
        <v>42000</v>
      </c>
    </row>
    <row r="9866" spans="24:25" x14ac:dyDescent="0.25">
      <c r="X9866" s="3" t="s">
        <v>9877</v>
      </c>
      <c r="Y9866" s="4">
        <v>42000</v>
      </c>
    </row>
    <row r="9867" spans="24:25" x14ac:dyDescent="0.25">
      <c r="X9867" s="3" t="s">
        <v>9878</v>
      </c>
      <c r="Y9867" s="4">
        <v>42000</v>
      </c>
    </row>
    <row r="9868" spans="24:25" x14ac:dyDescent="0.25">
      <c r="X9868" s="3" t="s">
        <v>9879</v>
      </c>
      <c r="Y9868" s="4">
        <v>42000</v>
      </c>
    </row>
    <row r="9869" spans="24:25" x14ac:dyDescent="0.25">
      <c r="X9869" s="3" t="s">
        <v>9880</v>
      </c>
      <c r="Y9869" s="4">
        <v>42000</v>
      </c>
    </row>
    <row r="9870" spans="24:25" x14ac:dyDescent="0.25">
      <c r="X9870" s="3" t="s">
        <v>9881</v>
      </c>
      <c r="Y9870" s="4">
        <v>42000</v>
      </c>
    </row>
    <row r="9871" spans="24:25" x14ac:dyDescent="0.25">
      <c r="X9871" s="3" t="s">
        <v>9882</v>
      </c>
      <c r="Y9871" s="4">
        <v>42000</v>
      </c>
    </row>
    <row r="9872" spans="24:25" x14ac:dyDescent="0.25">
      <c r="X9872" s="3" t="s">
        <v>9883</v>
      </c>
      <c r="Y9872" s="4">
        <v>42000</v>
      </c>
    </row>
    <row r="9873" spans="24:25" x14ac:dyDescent="0.25">
      <c r="X9873" s="3" t="s">
        <v>9884</v>
      </c>
      <c r="Y9873" s="4">
        <v>42000</v>
      </c>
    </row>
    <row r="9874" spans="24:25" x14ac:dyDescent="0.25">
      <c r="X9874" s="3" t="s">
        <v>9885</v>
      </c>
      <c r="Y9874" s="4">
        <v>42000</v>
      </c>
    </row>
    <row r="9875" spans="24:25" x14ac:dyDescent="0.25">
      <c r="X9875" s="3" t="s">
        <v>9886</v>
      </c>
      <c r="Y9875" s="4">
        <v>42000</v>
      </c>
    </row>
    <row r="9876" spans="24:25" x14ac:dyDescent="0.25">
      <c r="X9876" s="3" t="s">
        <v>9887</v>
      </c>
      <c r="Y9876" s="4">
        <v>42000</v>
      </c>
    </row>
    <row r="9877" spans="24:25" x14ac:dyDescent="0.25">
      <c r="X9877" s="3" t="s">
        <v>9888</v>
      </c>
      <c r="Y9877" s="4">
        <v>42000</v>
      </c>
    </row>
    <row r="9878" spans="24:25" x14ac:dyDescent="0.25">
      <c r="X9878" s="3" t="s">
        <v>9889</v>
      </c>
      <c r="Y9878" s="4">
        <v>42000</v>
      </c>
    </row>
    <row r="9879" spans="24:25" x14ac:dyDescent="0.25">
      <c r="X9879" s="3" t="s">
        <v>9890</v>
      </c>
      <c r="Y9879" s="4">
        <v>42000</v>
      </c>
    </row>
    <row r="9880" spans="24:25" x14ac:dyDescent="0.25">
      <c r="X9880" s="3" t="s">
        <v>9891</v>
      </c>
      <c r="Y9880" s="4">
        <v>42000</v>
      </c>
    </row>
    <row r="9881" spans="24:25" x14ac:dyDescent="0.25">
      <c r="X9881" s="3" t="s">
        <v>9892</v>
      </c>
      <c r="Y9881" s="4">
        <v>42000</v>
      </c>
    </row>
    <row r="9882" spans="24:25" x14ac:dyDescent="0.25">
      <c r="X9882" s="3" t="s">
        <v>9893</v>
      </c>
      <c r="Y9882" s="4">
        <v>42000</v>
      </c>
    </row>
    <row r="9883" spans="24:25" x14ac:dyDescent="0.25">
      <c r="X9883" s="3" t="s">
        <v>9894</v>
      </c>
      <c r="Y9883" s="4">
        <v>42000</v>
      </c>
    </row>
    <row r="9884" spans="24:25" x14ac:dyDescent="0.25">
      <c r="X9884" s="3" t="s">
        <v>9895</v>
      </c>
      <c r="Y9884" s="4">
        <v>42000</v>
      </c>
    </row>
    <row r="9885" spans="24:25" x14ac:dyDescent="0.25">
      <c r="X9885" s="3" t="s">
        <v>9896</v>
      </c>
      <c r="Y9885" s="4">
        <v>42000</v>
      </c>
    </row>
    <row r="9886" spans="24:25" x14ac:dyDescent="0.25">
      <c r="X9886" s="3" t="s">
        <v>9897</v>
      </c>
      <c r="Y9886" s="4">
        <v>42000</v>
      </c>
    </row>
    <row r="9887" spans="24:25" x14ac:dyDescent="0.25">
      <c r="X9887" s="3" t="s">
        <v>9898</v>
      </c>
      <c r="Y9887" s="4">
        <v>42000</v>
      </c>
    </row>
    <row r="9888" spans="24:25" x14ac:dyDescent="0.25">
      <c r="X9888" s="3" t="s">
        <v>9899</v>
      </c>
      <c r="Y9888" s="4">
        <v>42000</v>
      </c>
    </row>
    <row r="9889" spans="24:25" x14ac:dyDescent="0.25">
      <c r="X9889" s="3" t="s">
        <v>9900</v>
      </c>
      <c r="Y9889" s="4">
        <v>42000</v>
      </c>
    </row>
    <row r="9890" spans="24:25" x14ac:dyDescent="0.25">
      <c r="X9890" s="3" t="s">
        <v>9901</v>
      </c>
      <c r="Y9890" s="4">
        <v>42000</v>
      </c>
    </row>
    <row r="9891" spans="24:25" x14ac:dyDescent="0.25">
      <c r="X9891" s="3" t="s">
        <v>9902</v>
      </c>
      <c r="Y9891" s="4">
        <v>42000</v>
      </c>
    </row>
    <row r="9892" spans="24:25" x14ac:dyDescent="0.25">
      <c r="X9892" s="3" t="s">
        <v>9903</v>
      </c>
      <c r="Y9892" s="4">
        <v>42000</v>
      </c>
    </row>
    <row r="9893" spans="24:25" x14ac:dyDescent="0.25">
      <c r="X9893" s="3" t="s">
        <v>9904</v>
      </c>
      <c r="Y9893" s="4">
        <v>42000</v>
      </c>
    </row>
    <row r="9894" spans="24:25" x14ac:dyDescent="0.25">
      <c r="X9894" s="3" t="s">
        <v>9905</v>
      </c>
      <c r="Y9894" s="4">
        <v>42000</v>
      </c>
    </row>
    <row r="9895" spans="24:25" x14ac:dyDescent="0.25">
      <c r="X9895" s="3" t="s">
        <v>9906</v>
      </c>
      <c r="Y9895" s="4">
        <v>42000</v>
      </c>
    </row>
    <row r="9896" spans="24:25" x14ac:dyDescent="0.25">
      <c r="X9896" s="3" t="s">
        <v>9907</v>
      </c>
      <c r="Y9896" s="4">
        <v>42000</v>
      </c>
    </row>
    <row r="9897" spans="24:25" x14ac:dyDescent="0.25">
      <c r="X9897" s="3" t="s">
        <v>9908</v>
      </c>
      <c r="Y9897" s="4">
        <v>42000</v>
      </c>
    </row>
    <row r="9898" spans="24:25" x14ac:dyDescent="0.25">
      <c r="X9898" s="3" t="s">
        <v>9909</v>
      </c>
      <c r="Y9898" s="4">
        <v>42000</v>
      </c>
    </row>
    <row r="9899" spans="24:25" x14ac:dyDescent="0.25">
      <c r="X9899" s="3" t="s">
        <v>9910</v>
      </c>
      <c r="Y9899" s="4">
        <v>42000</v>
      </c>
    </row>
    <row r="9900" spans="24:25" x14ac:dyDescent="0.25">
      <c r="X9900" s="3" t="s">
        <v>9911</v>
      </c>
      <c r="Y9900" s="4">
        <v>42000</v>
      </c>
    </row>
    <row r="9901" spans="24:25" x14ac:dyDescent="0.25">
      <c r="X9901" s="3" t="s">
        <v>9912</v>
      </c>
      <c r="Y9901" s="4">
        <v>42000</v>
      </c>
    </row>
    <row r="9902" spans="24:25" x14ac:dyDescent="0.25">
      <c r="X9902" s="3" t="s">
        <v>9913</v>
      </c>
      <c r="Y9902" s="4">
        <v>42000</v>
      </c>
    </row>
    <row r="9903" spans="24:25" x14ac:dyDescent="0.25">
      <c r="X9903" s="3" t="s">
        <v>9914</v>
      </c>
      <c r="Y9903" s="4">
        <v>42000</v>
      </c>
    </row>
    <row r="9904" spans="24:25" x14ac:dyDescent="0.25">
      <c r="X9904" s="3" t="s">
        <v>9915</v>
      </c>
      <c r="Y9904" s="4">
        <v>42000</v>
      </c>
    </row>
    <row r="9905" spans="24:25" x14ac:dyDescent="0.25">
      <c r="X9905" s="3" t="s">
        <v>9916</v>
      </c>
      <c r="Y9905" s="4">
        <v>42000</v>
      </c>
    </row>
    <row r="9906" spans="24:25" x14ac:dyDescent="0.25">
      <c r="X9906" s="3" t="s">
        <v>9917</v>
      </c>
      <c r="Y9906" s="4">
        <v>42000</v>
      </c>
    </row>
    <row r="9907" spans="24:25" x14ac:dyDescent="0.25">
      <c r="X9907" s="3" t="s">
        <v>9918</v>
      </c>
      <c r="Y9907" s="4">
        <v>42000</v>
      </c>
    </row>
    <row r="9908" spans="24:25" x14ac:dyDescent="0.25">
      <c r="X9908" s="3" t="s">
        <v>9919</v>
      </c>
      <c r="Y9908" s="4">
        <v>42000</v>
      </c>
    </row>
    <row r="9909" spans="24:25" x14ac:dyDescent="0.25">
      <c r="X9909" s="3" t="s">
        <v>9920</v>
      </c>
      <c r="Y9909" s="4">
        <v>42000</v>
      </c>
    </row>
    <row r="9910" spans="24:25" x14ac:dyDescent="0.25">
      <c r="X9910" s="3" t="s">
        <v>9921</v>
      </c>
      <c r="Y9910" s="4">
        <v>42000</v>
      </c>
    </row>
    <row r="9911" spans="24:25" x14ac:dyDescent="0.25">
      <c r="X9911" s="3" t="s">
        <v>9922</v>
      </c>
      <c r="Y9911" s="4">
        <v>42000</v>
      </c>
    </row>
    <row r="9912" spans="24:25" x14ac:dyDescent="0.25">
      <c r="X9912" s="3" t="s">
        <v>9923</v>
      </c>
      <c r="Y9912" s="4">
        <v>42000</v>
      </c>
    </row>
    <row r="9913" spans="24:25" x14ac:dyDescent="0.25">
      <c r="X9913" s="3" t="s">
        <v>9924</v>
      </c>
      <c r="Y9913" s="4">
        <v>42000</v>
      </c>
    </row>
    <row r="9914" spans="24:25" x14ac:dyDescent="0.25">
      <c r="X9914" s="3" t="s">
        <v>9925</v>
      </c>
      <c r="Y9914" s="4">
        <v>42000</v>
      </c>
    </row>
    <row r="9915" spans="24:25" x14ac:dyDescent="0.25">
      <c r="X9915" s="3" t="s">
        <v>9926</v>
      </c>
      <c r="Y9915" s="4">
        <v>42000</v>
      </c>
    </row>
    <row r="9916" spans="24:25" x14ac:dyDescent="0.25">
      <c r="X9916" s="3" t="s">
        <v>9927</v>
      </c>
      <c r="Y9916" s="4">
        <v>42000</v>
      </c>
    </row>
    <row r="9917" spans="24:25" x14ac:dyDescent="0.25">
      <c r="X9917" s="3" t="s">
        <v>9928</v>
      </c>
      <c r="Y9917" s="4">
        <v>42000</v>
      </c>
    </row>
    <row r="9918" spans="24:25" x14ac:dyDescent="0.25">
      <c r="X9918" s="3" t="s">
        <v>9929</v>
      </c>
      <c r="Y9918" s="4">
        <v>42000</v>
      </c>
    </row>
    <row r="9919" spans="24:25" x14ac:dyDescent="0.25">
      <c r="X9919" s="3" t="s">
        <v>9930</v>
      </c>
      <c r="Y9919" s="4">
        <v>42000</v>
      </c>
    </row>
    <row r="9920" spans="24:25" x14ac:dyDescent="0.25">
      <c r="X9920" s="3" t="s">
        <v>9931</v>
      </c>
      <c r="Y9920" s="4">
        <v>42000</v>
      </c>
    </row>
    <row r="9921" spans="24:25" x14ac:dyDescent="0.25">
      <c r="X9921" s="3" t="s">
        <v>9932</v>
      </c>
      <c r="Y9921" s="4">
        <v>42000</v>
      </c>
    </row>
    <row r="9922" spans="24:25" x14ac:dyDescent="0.25">
      <c r="X9922" s="3" t="s">
        <v>9933</v>
      </c>
      <c r="Y9922" s="4">
        <v>42000</v>
      </c>
    </row>
    <row r="9923" spans="24:25" x14ac:dyDescent="0.25">
      <c r="X9923" s="3" t="s">
        <v>9934</v>
      </c>
      <c r="Y9923" s="4">
        <v>42000</v>
      </c>
    </row>
    <row r="9924" spans="24:25" x14ac:dyDescent="0.25">
      <c r="X9924" s="3" t="s">
        <v>9935</v>
      </c>
      <c r="Y9924" s="4">
        <v>42000</v>
      </c>
    </row>
    <row r="9925" spans="24:25" x14ac:dyDescent="0.25">
      <c r="X9925" s="3" t="s">
        <v>9936</v>
      </c>
      <c r="Y9925" s="4">
        <v>42000</v>
      </c>
    </row>
    <row r="9926" spans="24:25" x14ac:dyDescent="0.25">
      <c r="X9926" s="3" t="s">
        <v>9937</v>
      </c>
      <c r="Y9926" s="4">
        <v>42000</v>
      </c>
    </row>
    <row r="9927" spans="24:25" x14ac:dyDescent="0.25">
      <c r="X9927" s="3" t="s">
        <v>9938</v>
      </c>
      <c r="Y9927" s="4">
        <v>42000</v>
      </c>
    </row>
    <row r="9928" spans="24:25" x14ac:dyDescent="0.25">
      <c r="X9928" s="3" t="s">
        <v>9939</v>
      </c>
      <c r="Y9928" s="4">
        <v>42000</v>
      </c>
    </row>
    <row r="9929" spans="24:25" x14ac:dyDescent="0.25">
      <c r="X9929" s="3" t="s">
        <v>9940</v>
      </c>
      <c r="Y9929" s="4">
        <v>42000</v>
      </c>
    </row>
    <row r="9930" spans="24:25" x14ac:dyDescent="0.25">
      <c r="X9930" s="3" t="s">
        <v>9941</v>
      </c>
      <c r="Y9930" s="4">
        <v>42000</v>
      </c>
    </row>
    <row r="9931" spans="24:25" x14ac:dyDescent="0.25">
      <c r="X9931" s="3" t="s">
        <v>9942</v>
      </c>
      <c r="Y9931" s="4">
        <v>42000</v>
      </c>
    </row>
    <row r="9932" spans="24:25" x14ac:dyDescent="0.25">
      <c r="X9932" s="3" t="s">
        <v>9943</v>
      </c>
      <c r="Y9932" s="4">
        <v>42000</v>
      </c>
    </row>
    <row r="9933" spans="24:25" x14ac:dyDescent="0.25">
      <c r="X9933" s="3" t="s">
        <v>9944</v>
      </c>
      <c r="Y9933" s="4">
        <v>42000</v>
      </c>
    </row>
    <row r="9934" spans="24:25" x14ac:dyDescent="0.25">
      <c r="X9934" s="3" t="s">
        <v>9945</v>
      </c>
      <c r="Y9934" s="4">
        <v>42000</v>
      </c>
    </row>
    <row r="9935" spans="24:25" x14ac:dyDescent="0.25">
      <c r="X9935" s="3" t="s">
        <v>9946</v>
      </c>
      <c r="Y9935" s="4">
        <v>42000</v>
      </c>
    </row>
    <row r="9936" spans="24:25" x14ac:dyDescent="0.25">
      <c r="X9936" s="3" t="s">
        <v>9947</v>
      </c>
      <c r="Y9936" s="4">
        <v>42000</v>
      </c>
    </row>
    <row r="9937" spans="24:25" x14ac:dyDescent="0.25">
      <c r="X9937" s="3" t="s">
        <v>9948</v>
      </c>
      <c r="Y9937" s="4">
        <v>42000</v>
      </c>
    </row>
    <row r="9938" spans="24:25" x14ac:dyDescent="0.25">
      <c r="X9938" s="3" t="s">
        <v>9949</v>
      </c>
      <c r="Y9938" s="4">
        <v>42000</v>
      </c>
    </row>
    <row r="9939" spans="24:25" x14ac:dyDescent="0.25">
      <c r="X9939" s="3" t="s">
        <v>9950</v>
      </c>
      <c r="Y9939" s="4">
        <v>42000</v>
      </c>
    </row>
    <row r="9940" spans="24:25" x14ac:dyDescent="0.25">
      <c r="X9940" s="3" t="s">
        <v>9951</v>
      </c>
      <c r="Y9940" s="4">
        <v>42000</v>
      </c>
    </row>
    <row r="9941" spans="24:25" x14ac:dyDescent="0.25">
      <c r="X9941" s="3" t="s">
        <v>9952</v>
      </c>
      <c r="Y9941" s="4">
        <v>42000</v>
      </c>
    </row>
    <row r="9942" spans="24:25" x14ac:dyDescent="0.25">
      <c r="X9942" s="3" t="s">
        <v>9953</v>
      </c>
      <c r="Y9942" s="4">
        <v>42000</v>
      </c>
    </row>
    <row r="9943" spans="24:25" x14ac:dyDescent="0.25">
      <c r="X9943" s="3" t="s">
        <v>9954</v>
      </c>
      <c r="Y9943" s="4">
        <v>42000</v>
      </c>
    </row>
    <row r="9944" spans="24:25" x14ac:dyDescent="0.25">
      <c r="X9944" s="3" t="s">
        <v>9955</v>
      </c>
      <c r="Y9944" s="4">
        <v>42000</v>
      </c>
    </row>
    <row r="9945" spans="24:25" x14ac:dyDescent="0.25">
      <c r="X9945" s="3" t="s">
        <v>9956</v>
      </c>
      <c r="Y9945" s="4">
        <v>42000</v>
      </c>
    </row>
    <row r="9946" spans="24:25" x14ac:dyDescent="0.25">
      <c r="X9946" s="3" t="s">
        <v>9957</v>
      </c>
      <c r="Y9946" s="4">
        <v>42000</v>
      </c>
    </row>
    <row r="9947" spans="24:25" x14ac:dyDescent="0.25">
      <c r="X9947" s="3" t="s">
        <v>9958</v>
      </c>
      <c r="Y9947" s="4">
        <v>42000</v>
      </c>
    </row>
    <row r="9948" spans="24:25" x14ac:dyDescent="0.25">
      <c r="X9948" s="3" t="s">
        <v>9959</v>
      </c>
      <c r="Y9948" s="4">
        <v>42000</v>
      </c>
    </row>
    <row r="9949" spans="24:25" x14ac:dyDescent="0.25">
      <c r="X9949" s="3" t="s">
        <v>9960</v>
      </c>
      <c r="Y9949" s="4">
        <v>42000</v>
      </c>
    </row>
    <row r="9950" spans="24:25" x14ac:dyDescent="0.25">
      <c r="X9950" s="3" t="s">
        <v>9961</v>
      </c>
      <c r="Y9950" s="4">
        <v>42000</v>
      </c>
    </row>
    <row r="9951" spans="24:25" x14ac:dyDescent="0.25">
      <c r="X9951" s="3" t="s">
        <v>9962</v>
      </c>
      <c r="Y9951" s="4">
        <v>42000</v>
      </c>
    </row>
    <row r="9952" spans="24:25" x14ac:dyDescent="0.25">
      <c r="X9952" s="3" t="s">
        <v>9963</v>
      </c>
      <c r="Y9952" s="4">
        <v>42000</v>
      </c>
    </row>
    <row r="9953" spans="24:25" x14ac:dyDescent="0.25">
      <c r="X9953" s="3" t="s">
        <v>9964</v>
      </c>
      <c r="Y9953" s="4">
        <v>42000</v>
      </c>
    </row>
    <row r="9954" spans="24:25" x14ac:dyDescent="0.25">
      <c r="X9954" s="3" t="s">
        <v>9965</v>
      </c>
      <c r="Y9954" s="4">
        <v>42000</v>
      </c>
    </row>
    <row r="9955" spans="24:25" x14ac:dyDescent="0.25">
      <c r="X9955" s="3" t="s">
        <v>9966</v>
      </c>
      <c r="Y9955" s="4">
        <v>42000</v>
      </c>
    </row>
    <row r="9956" spans="24:25" x14ac:dyDescent="0.25">
      <c r="X9956" s="3" t="s">
        <v>9967</v>
      </c>
      <c r="Y9956" s="4">
        <v>42000</v>
      </c>
    </row>
    <row r="9957" spans="24:25" x14ac:dyDescent="0.25">
      <c r="X9957" s="3" t="s">
        <v>9968</v>
      </c>
      <c r="Y9957" s="4">
        <v>42000</v>
      </c>
    </row>
    <row r="9958" spans="24:25" x14ac:dyDescent="0.25">
      <c r="X9958" s="3" t="s">
        <v>9969</v>
      </c>
      <c r="Y9958" s="4">
        <v>42000</v>
      </c>
    </row>
    <row r="9959" spans="24:25" x14ac:dyDescent="0.25">
      <c r="X9959" s="3" t="s">
        <v>9970</v>
      </c>
      <c r="Y9959" s="4">
        <v>42000</v>
      </c>
    </row>
    <row r="9960" spans="24:25" x14ac:dyDescent="0.25">
      <c r="X9960" s="3" t="s">
        <v>9971</v>
      </c>
      <c r="Y9960" s="4">
        <v>42000</v>
      </c>
    </row>
    <row r="9961" spans="24:25" x14ac:dyDescent="0.25">
      <c r="X9961" s="3" t="s">
        <v>9972</v>
      </c>
      <c r="Y9961" s="4">
        <v>42000</v>
      </c>
    </row>
    <row r="9962" spans="24:25" x14ac:dyDescent="0.25">
      <c r="X9962" s="3" t="s">
        <v>9973</v>
      </c>
      <c r="Y9962" s="4">
        <v>42000</v>
      </c>
    </row>
    <row r="9963" spans="24:25" x14ac:dyDescent="0.25">
      <c r="X9963" s="3" t="s">
        <v>9974</v>
      </c>
      <c r="Y9963" s="4">
        <v>42000</v>
      </c>
    </row>
    <row r="9964" spans="24:25" x14ac:dyDescent="0.25">
      <c r="X9964" s="3" t="s">
        <v>9975</v>
      </c>
      <c r="Y9964" s="4">
        <v>42000</v>
      </c>
    </row>
    <row r="9965" spans="24:25" x14ac:dyDescent="0.25">
      <c r="X9965" s="3" t="s">
        <v>9976</v>
      </c>
      <c r="Y9965" s="4">
        <v>42000</v>
      </c>
    </row>
    <row r="9966" spans="24:25" x14ac:dyDescent="0.25">
      <c r="X9966" s="3" t="s">
        <v>9977</v>
      </c>
      <c r="Y9966" s="4">
        <v>42000</v>
      </c>
    </row>
    <row r="9967" spans="24:25" x14ac:dyDescent="0.25">
      <c r="X9967" s="3" t="s">
        <v>9978</v>
      </c>
      <c r="Y9967" s="4">
        <v>42000</v>
      </c>
    </row>
    <row r="9968" spans="24:25" x14ac:dyDescent="0.25">
      <c r="X9968" s="3" t="s">
        <v>9979</v>
      </c>
      <c r="Y9968" s="4">
        <v>42000</v>
      </c>
    </row>
    <row r="9969" spans="24:25" x14ac:dyDescent="0.25">
      <c r="X9969" s="3" t="s">
        <v>9980</v>
      </c>
      <c r="Y9969" s="4">
        <v>42000</v>
      </c>
    </row>
    <row r="9970" spans="24:25" x14ac:dyDescent="0.25">
      <c r="X9970" s="3" t="s">
        <v>9981</v>
      </c>
      <c r="Y9970" s="4">
        <v>42000</v>
      </c>
    </row>
    <row r="9971" spans="24:25" x14ac:dyDescent="0.25">
      <c r="X9971" s="3" t="s">
        <v>9982</v>
      </c>
      <c r="Y9971" s="4">
        <v>42000</v>
      </c>
    </row>
    <row r="9972" spans="24:25" x14ac:dyDescent="0.25">
      <c r="X9972" s="3" t="s">
        <v>9983</v>
      </c>
      <c r="Y9972" s="4">
        <v>42000</v>
      </c>
    </row>
    <row r="9973" spans="24:25" x14ac:dyDescent="0.25">
      <c r="X9973" s="3" t="s">
        <v>9984</v>
      </c>
      <c r="Y9973" s="4">
        <v>42000</v>
      </c>
    </row>
    <row r="9974" spans="24:25" x14ac:dyDescent="0.25">
      <c r="X9974" s="3" t="s">
        <v>9985</v>
      </c>
      <c r="Y9974" s="4">
        <v>42000</v>
      </c>
    </row>
    <row r="9975" spans="24:25" x14ac:dyDescent="0.25">
      <c r="X9975" s="3" t="s">
        <v>9986</v>
      </c>
      <c r="Y9975" s="4">
        <v>42000</v>
      </c>
    </row>
    <row r="9976" spans="24:25" x14ac:dyDescent="0.25">
      <c r="X9976" s="3" t="s">
        <v>9987</v>
      </c>
      <c r="Y9976" s="4">
        <v>42000</v>
      </c>
    </row>
    <row r="9977" spans="24:25" x14ac:dyDescent="0.25">
      <c r="X9977" s="3" t="s">
        <v>9988</v>
      </c>
      <c r="Y9977" s="4">
        <v>42000</v>
      </c>
    </row>
    <row r="9978" spans="24:25" x14ac:dyDescent="0.25">
      <c r="X9978" s="3" t="s">
        <v>9989</v>
      </c>
      <c r="Y9978" s="4">
        <v>42000</v>
      </c>
    </row>
    <row r="9979" spans="24:25" x14ac:dyDescent="0.25">
      <c r="X9979" s="3" t="s">
        <v>9990</v>
      </c>
      <c r="Y9979" s="4">
        <v>42000</v>
      </c>
    </row>
    <row r="9980" spans="24:25" x14ac:dyDescent="0.25">
      <c r="X9980" s="3" t="s">
        <v>9991</v>
      </c>
      <c r="Y9980" s="4">
        <v>42000</v>
      </c>
    </row>
    <row r="9981" spans="24:25" x14ac:dyDescent="0.25">
      <c r="X9981" s="3" t="s">
        <v>9992</v>
      </c>
      <c r="Y9981" s="4">
        <v>42000</v>
      </c>
    </row>
    <row r="9982" spans="24:25" x14ac:dyDescent="0.25">
      <c r="X9982" s="3" t="s">
        <v>9993</v>
      </c>
      <c r="Y9982" s="4">
        <v>42000</v>
      </c>
    </row>
    <row r="9983" spans="24:25" x14ac:dyDescent="0.25">
      <c r="X9983" s="3" t="s">
        <v>9994</v>
      </c>
      <c r="Y9983" s="4">
        <v>42000</v>
      </c>
    </row>
    <row r="9984" spans="24:25" x14ac:dyDescent="0.25">
      <c r="X9984" s="3" t="s">
        <v>9995</v>
      </c>
      <c r="Y9984" s="4">
        <v>42000</v>
      </c>
    </row>
    <row r="9985" spans="24:25" x14ac:dyDescent="0.25">
      <c r="X9985" s="3" t="s">
        <v>9996</v>
      </c>
      <c r="Y9985" s="4">
        <v>42000</v>
      </c>
    </row>
    <row r="9986" spans="24:25" x14ac:dyDescent="0.25">
      <c r="X9986" s="3" t="s">
        <v>9997</v>
      </c>
      <c r="Y9986" s="4">
        <v>42000</v>
      </c>
    </row>
    <row r="9987" spans="24:25" x14ac:dyDescent="0.25">
      <c r="X9987" s="3" t="s">
        <v>9998</v>
      </c>
      <c r="Y9987" s="4">
        <v>42000</v>
      </c>
    </row>
    <row r="9988" spans="24:25" x14ac:dyDescent="0.25">
      <c r="X9988" s="3" t="s">
        <v>9999</v>
      </c>
      <c r="Y9988" s="4">
        <v>42000</v>
      </c>
    </row>
    <row r="9989" spans="24:25" x14ac:dyDescent="0.25">
      <c r="X9989" s="3" t="s">
        <v>10000</v>
      </c>
      <c r="Y9989" s="4">
        <v>42000</v>
      </c>
    </row>
    <row r="9990" spans="24:25" x14ac:dyDescent="0.25">
      <c r="X9990" s="3" t="s">
        <v>10001</v>
      </c>
      <c r="Y9990" s="4">
        <v>42000</v>
      </c>
    </row>
    <row r="9991" spans="24:25" x14ac:dyDescent="0.25">
      <c r="X9991" s="3" t="s">
        <v>10002</v>
      </c>
      <c r="Y9991" s="4">
        <v>42000</v>
      </c>
    </row>
    <row r="9992" spans="24:25" x14ac:dyDescent="0.25">
      <c r="X9992" s="3" t="s">
        <v>10003</v>
      </c>
      <c r="Y9992" s="4">
        <v>42000</v>
      </c>
    </row>
    <row r="9993" spans="24:25" x14ac:dyDescent="0.25">
      <c r="X9993" s="3" t="s">
        <v>10004</v>
      </c>
      <c r="Y9993" s="4">
        <v>42000</v>
      </c>
    </row>
    <row r="9994" spans="24:25" x14ac:dyDescent="0.25">
      <c r="X9994" s="3" t="s">
        <v>10005</v>
      </c>
      <c r="Y9994" s="4">
        <v>42000</v>
      </c>
    </row>
    <row r="9995" spans="24:25" x14ac:dyDescent="0.25">
      <c r="X9995" s="3" t="s">
        <v>10006</v>
      </c>
      <c r="Y9995" s="4">
        <v>42000</v>
      </c>
    </row>
    <row r="9996" spans="24:25" x14ac:dyDescent="0.25">
      <c r="X9996" s="3" t="s">
        <v>10007</v>
      </c>
      <c r="Y9996" s="4">
        <v>42000</v>
      </c>
    </row>
    <row r="9997" spans="24:25" x14ac:dyDescent="0.25">
      <c r="X9997" s="3" t="s">
        <v>10008</v>
      </c>
      <c r="Y9997" s="4">
        <v>42000</v>
      </c>
    </row>
    <row r="9998" spans="24:25" x14ac:dyDescent="0.25">
      <c r="X9998" s="3" t="s">
        <v>10009</v>
      </c>
      <c r="Y9998" s="4">
        <v>42000</v>
      </c>
    </row>
    <row r="9999" spans="24:25" x14ac:dyDescent="0.25">
      <c r="X9999" s="3" t="s">
        <v>10010</v>
      </c>
      <c r="Y9999" s="4">
        <v>42000</v>
      </c>
    </row>
    <row r="10000" spans="24:25" x14ac:dyDescent="0.25">
      <c r="X10000" s="3" t="s">
        <v>10011</v>
      </c>
      <c r="Y10000" s="4">
        <v>42000</v>
      </c>
    </row>
    <row r="10001" spans="24:25" x14ac:dyDescent="0.25">
      <c r="X10001" s="3" t="s">
        <v>10012</v>
      </c>
      <c r="Y10001" s="4">
        <v>42000</v>
      </c>
    </row>
    <row r="10002" spans="24:25" x14ac:dyDescent="0.25">
      <c r="X10002" s="3" t="s">
        <v>10013</v>
      </c>
      <c r="Y10002" s="4">
        <v>42000</v>
      </c>
    </row>
    <row r="10003" spans="24:25" x14ac:dyDescent="0.25">
      <c r="X10003" s="3" t="s">
        <v>10014</v>
      </c>
      <c r="Y10003" s="4">
        <v>42000</v>
      </c>
    </row>
    <row r="10004" spans="24:25" x14ac:dyDescent="0.25">
      <c r="X10004" s="3" t="s">
        <v>10015</v>
      </c>
      <c r="Y10004" s="4">
        <v>42000</v>
      </c>
    </row>
    <row r="10005" spans="24:25" x14ac:dyDescent="0.25">
      <c r="X10005" s="3" t="s">
        <v>10016</v>
      </c>
      <c r="Y10005" s="4">
        <v>42000</v>
      </c>
    </row>
    <row r="10006" spans="24:25" x14ac:dyDescent="0.25">
      <c r="X10006" s="3" t="s">
        <v>10017</v>
      </c>
      <c r="Y10006" s="4">
        <v>42000</v>
      </c>
    </row>
    <row r="10007" spans="24:25" x14ac:dyDescent="0.25">
      <c r="X10007" s="3" t="s">
        <v>10018</v>
      </c>
      <c r="Y10007" s="4">
        <v>42000</v>
      </c>
    </row>
    <row r="10008" spans="24:25" x14ac:dyDescent="0.25">
      <c r="X10008" s="3" t="s">
        <v>10019</v>
      </c>
      <c r="Y10008" s="4">
        <v>42000</v>
      </c>
    </row>
    <row r="10009" spans="24:25" x14ac:dyDescent="0.25">
      <c r="X10009" s="3" t="s">
        <v>10020</v>
      </c>
      <c r="Y10009" s="4">
        <v>42000</v>
      </c>
    </row>
    <row r="10010" spans="24:25" x14ac:dyDescent="0.25">
      <c r="X10010" s="3" t="s">
        <v>10021</v>
      </c>
      <c r="Y10010" s="4">
        <v>42000</v>
      </c>
    </row>
    <row r="10011" spans="24:25" x14ac:dyDescent="0.25">
      <c r="X10011" s="3" t="s">
        <v>10022</v>
      </c>
      <c r="Y10011" s="4">
        <v>42000</v>
      </c>
    </row>
    <row r="10012" spans="24:25" x14ac:dyDescent="0.25">
      <c r="X10012" s="3" t="s">
        <v>10023</v>
      </c>
      <c r="Y10012" s="4">
        <v>42000</v>
      </c>
    </row>
    <row r="10013" spans="24:25" x14ac:dyDescent="0.25">
      <c r="X10013" s="3" t="s">
        <v>10024</v>
      </c>
      <c r="Y10013" s="4">
        <v>42000</v>
      </c>
    </row>
    <row r="10014" spans="24:25" x14ac:dyDescent="0.25">
      <c r="X10014" s="3" t="s">
        <v>10025</v>
      </c>
      <c r="Y10014" s="4">
        <v>42000</v>
      </c>
    </row>
    <row r="10015" spans="24:25" x14ac:dyDescent="0.25">
      <c r="X10015" s="3" t="s">
        <v>10026</v>
      </c>
      <c r="Y10015" s="4">
        <v>42000</v>
      </c>
    </row>
    <row r="10016" spans="24:25" x14ac:dyDescent="0.25">
      <c r="X10016" s="3" t="s">
        <v>10027</v>
      </c>
      <c r="Y10016" s="4">
        <v>42000</v>
      </c>
    </row>
    <row r="10017" spans="24:25" x14ac:dyDescent="0.25">
      <c r="X10017" s="3" t="s">
        <v>10028</v>
      </c>
      <c r="Y10017" s="4">
        <v>42000</v>
      </c>
    </row>
    <row r="10018" spans="24:25" x14ac:dyDescent="0.25">
      <c r="X10018" s="3" t="s">
        <v>10029</v>
      </c>
      <c r="Y10018" s="4">
        <v>42000</v>
      </c>
    </row>
    <row r="10019" spans="24:25" x14ac:dyDescent="0.25">
      <c r="X10019" s="3" t="s">
        <v>10030</v>
      </c>
      <c r="Y10019" s="4">
        <v>42000</v>
      </c>
    </row>
    <row r="10020" spans="24:25" x14ac:dyDescent="0.25">
      <c r="X10020" s="3" t="s">
        <v>10031</v>
      </c>
      <c r="Y10020" s="4">
        <v>42000</v>
      </c>
    </row>
    <row r="10021" spans="24:25" x14ac:dyDescent="0.25">
      <c r="X10021" s="3" t="s">
        <v>10032</v>
      </c>
      <c r="Y10021" s="4">
        <v>42000</v>
      </c>
    </row>
    <row r="10022" spans="24:25" x14ac:dyDescent="0.25">
      <c r="X10022" s="3" t="s">
        <v>10033</v>
      </c>
      <c r="Y10022" s="4">
        <v>42000</v>
      </c>
    </row>
    <row r="10023" spans="24:25" x14ac:dyDescent="0.25">
      <c r="X10023" s="3" t="s">
        <v>10034</v>
      </c>
      <c r="Y10023" s="4">
        <v>42000</v>
      </c>
    </row>
    <row r="10024" spans="24:25" x14ac:dyDescent="0.25">
      <c r="X10024" s="3" t="s">
        <v>10035</v>
      </c>
      <c r="Y10024" s="4">
        <v>42000</v>
      </c>
    </row>
    <row r="10025" spans="24:25" x14ac:dyDescent="0.25">
      <c r="X10025" s="3" t="s">
        <v>10036</v>
      </c>
      <c r="Y10025" s="4">
        <v>42000</v>
      </c>
    </row>
    <row r="10026" spans="24:25" x14ac:dyDescent="0.25">
      <c r="X10026" s="3" t="s">
        <v>10037</v>
      </c>
      <c r="Y10026" s="4">
        <v>42000</v>
      </c>
    </row>
    <row r="10027" spans="24:25" x14ac:dyDescent="0.25">
      <c r="X10027" s="3" t="s">
        <v>10038</v>
      </c>
      <c r="Y10027" s="4">
        <v>42000</v>
      </c>
    </row>
    <row r="10028" spans="24:25" x14ac:dyDescent="0.25">
      <c r="X10028" s="3" t="s">
        <v>10039</v>
      </c>
      <c r="Y10028" s="4">
        <v>42000</v>
      </c>
    </row>
    <row r="10029" spans="24:25" x14ac:dyDescent="0.25">
      <c r="X10029" s="3" t="s">
        <v>10040</v>
      </c>
      <c r="Y10029" s="4">
        <v>42000</v>
      </c>
    </row>
    <row r="10030" spans="24:25" x14ac:dyDescent="0.25">
      <c r="X10030" s="3" t="s">
        <v>10041</v>
      </c>
      <c r="Y10030" s="4">
        <v>42000</v>
      </c>
    </row>
    <row r="10031" spans="24:25" x14ac:dyDescent="0.25">
      <c r="X10031" s="3" t="s">
        <v>10042</v>
      </c>
      <c r="Y10031" s="4">
        <v>42000</v>
      </c>
    </row>
    <row r="10032" spans="24:25" x14ac:dyDescent="0.25">
      <c r="X10032" s="3" t="s">
        <v>10043</v>
      </c>
      <c r="Y10032" s="4">
        <v>42000</v>
      </c>
    </row>
    <row r="10033" spans="24:25" x14ac:dyDescent="0.25">
      <c r="X10033" s="3" t="s">
        <v>10044</v>
      </c>
      <c r="Y10033" s="4">
        <v>42000</v>
      </c>
    </row>
    <row r="10034" spans="24:25" x14ac:dyDescent="0.25">
      <c r="X10034" s="3" t="s">
        <v>10045</v>
      </c>
      <c r="Y10034" s="4">
        <v>42000</v>
      </c>
    </row>
    <row r="10035" spans="24:25" x14ac:dyDescent="0.25">
      <c r="X10035" s="3" t="s">
        <v>10046</v>
      </c>
      <c r="Y10035" s="4">
        <v>42000</v>
      </c>
    </row>
    <row r="10036" spans="24:25" x14ac:dyDescent="0.25">
      <c r="X10036" s="3" t="s">
        <v>10047</v>
      </c>
      <c r="Y10036" s="4">
        <v>42000</v>
      </c>
    </row>
    <row r="10037" spans="24:25" x14ac:dyDescent="0.25">
      <c r="X10037" s="3" t="s">
        <v>10048</v>
      </c>
      <c r="Y10037" s="4">
        <v>42000</v>
      </c>
    </row>
    <row r="10038" spans="24:25" x14ac:dyDescent="0.25">
      <c r="X10038" s="3" t="s">
        <v>10049</v>
      </c>
      <c r="Y10038" s="4">
        <v>42000</v>
      </c>
    </row>
    <row r="10039" spans="24:25" x14ac:dyDescent="0.25">
      <c r="X10039" s="3" t="s">
        <v>10050</v>
      </c>
      <c r="Y10039" s="4">
        <v>42000</v>
      </c>
    </row>
    <row r="10040" spans="24:25" x14ac:dyDescent="0.25">
      <c r="X10040" s="3" t="s">
        <v>10051</v>
      </c>
      <c r="Y10040" s="4">
        <v>42000</v>
      </c>
    </row>
    <row r="10041" spans="24:25" x14ac:dyDescent="0.25">
      <c r="X10041" s="3" t="s">
        <v>10052</v>
      </c>
      <c r="Y10041" s="4">
        <v>42000</v>
      </c>
    </row>
    <row r="10042" spans="24:25" x14ac:dyDescent="0.25">
      <c r="X10042" s="3" t="s">
        <v>10053</v>
      </c>
      <c r="Y10042" s="4">
        <v>42000</v>
      </c>
    </row>
    <row r="10043" spans="24:25" x14ac:dyDescent="0.25">
      <c r="X10043" s="3" t="s">
        <v>10054</v>
      </c>
      <c r="Y10043" s="4">
        <v>42000</v>
      </c>
    </row>
    <row r="10044" spans="24:25" x14ac:dyDescent="0.25">
      <c r="X10044" s="3" t="s">
        <v>10055</v>
      </c>
      <c r="Y10044" s="4">
        <v>42000</v>
      </c>
    </row>
    <row r="10045" spans="24:25" x14ac:dyDescent="0.25">
      <c r="X10045" s="3" t="s">
        <v>10056</v>
      </c>
      <c r="Y10045" s="4">
        <v>42000</v>
      </c>
    </row>
    <row r="10046" spans="24:25" x14ac:dyDescent="0.25">
      <c r="X10046" s="3" t="s">
        <v>10057</v>
      </c>
      <c r="Y10046" s="4">
        <v>42000</v>
      </c>
    </row>
    <row r="10047" spans="24:25" x14ac:dyDescent="0.25">
      <c r="X10047" s="3" t="s">
        <v>10058</v>
      </c>
      <c r="Y10047" s="4">
        <v>42000</v>
      </c>
    </row>
    <row r="10048" spans="24:25" x14ac:dyDescent="0.25">
      <c r="X10048" s="3" t="s">
        <v>10059</v>
      </c>
      <c r="Y10048" s="4">
        <v>42000</v>
      </c>
    </row>
    <row r="10049" spans="24:25" x14ac:dyDescent="0.25">
      <c r="X10049" s="3" t="s">
        <v>10060</v>
      </c>
      <c r="Y10049" s="4">
        <v>42000</v>
      </c>
    </row>
    <row r="10050" spans="24:25" x14ac:dyDescent="0.25">
      <c r="X10050" s="3" t="s">
        <v>10061</v>
      </c>
      <c r="Y10050" s="4">
        <v>42000</v>
      </c>
    </row>
    <row r="10051" spans="24:25" x14ac:dyDescent="0.25">
      <c r="X10051" s="3" t="s">
        <v>10062</v>
      </c>
      <c r="Y10051" s="4">
        <v>42000</v>
      </c>
    </row>
    <row r="10052" spans="24:25" x14ac:dyDescent="0.25">
      <c r="X10052" s="3" t="s">
        <v>10063</v>
      </c>
      <c r="Y10052" s="4">
        <v>42000</v>
      </c>
    </row>
    <row r="10053" spans="24:25" x14ac:dyDescent="0.25">
      <c r="X10053" s="3" t="s">
        <v>10064</v>
      </c>
      <c r="Y10053" s="4">
        <v>42000</v>
      </c>
    </row>
    <row r="10054" spans="24:25" x14ac:dyDescent="0.25">
      <c r="X10054" s="3" t="s">
        <v>10065</v>
      </c>
      <c r="Y10054" s="4">
        <v>42000</v>
      </c>
    </row>
    <row r="10055" spans="24:25" x14ac:dyDescent="0.25">
      <c r="X10055" s="3" t="s">
        <v>10066</v>
      </c>
      <c r="Y10055" s="4">
        <v>42000</v>
      </c>
    </row>
    <row r="10056" spans="24:25" x14ac:dyDescent="0.25">
      <c r="X10056" s="3" t="s">
        <v>10067</v>
      </c>
      <c r="Y10056" s="4">
        <v>42000</v>
      </c>
    </row>
    <row r="10057" spans="24:25" x14ac:dyDescent="0.25">
      <c r="X10057" s="3" t="s">
        <v>10068</v>
      </c>
      <c r="Y10057" s="4">
        <v>42000</v>
      </c>
    </row>
    <row r="10058" spans="24:25" x14ac:dyDescent="0.25">
      <c r="X10058" s="3" t="s">
        <v>10069</v>
      </c>
      <c r="Y10058" s="4">
        <v>42000</v>
      </c>
    </row>
    <row r="10059" spans="24:25" x14ac:dyDescent="0.25">
      <c r="X10059" s="3" t="s">
        <v>10070</v>
      </c>
      <c r="Y10059" s="4">
        <v>42000</v>
      </c>
    </row>
    <row r="10060" spans="24:25" x14ac:dyDescent="0.25">
      <c r="X10060" s="3" t="s">
        <v>10071</v>
      </c>
      <c r="Y10060" s="4">
        <v>42000</v>
      </c>
    </row>
    <row r="10061" spans="24:25" x14ac:dyDescent="0.25">
      <c r="X10061" s="3" t="s">
        <v>10072</v>
      </c>
      <c r="Y10061" s="4">
        <v>42000</v>
      </c>
    </row>
    <row r="10062" spans="24:25" x14ac:dyDescent="0.25">
      <c r="X10062" s="3" t="s">
        <v>10073</v>
      </c>
      <c r="Y10062" s="4">
        <v>42000</v>
      </c>
    </row>
    <row r="10063" spans="24:25" x14ac:dyDescent="0.25">
      <c r="X10063" s="3" t="s">
        <v>10074</v>
      </c>
      <c r="Y10063" s="4">
        <v>42000</v>
      </c>
    </row>
    <row r="10064" spans="24:25" x14ac:dyDescent="0.25">
      <c r="X10064" s="3" t="s">
        <v>10075</v>
      </c>
      <c r="Y10064" s="4">
        <v>42000</v>
      </c>
    </row>
    <row r="10065" spans="24:25" x14ac:dyDescent="0.25">
      <c r="X10065" s="3" t="s">
        <v>10076</v>
      </c>
      <c r="Y10065" s="4">
        <v>42000</v>
      </c>
    </row>
    <row r="10066" spans="24:25" x14ac:dyDescent="0.25">
      <c r="X10066" s="3" t="s">
        <v>10077</v>
      </c>
      <c r="Y10066" s="4">
        <v>42000</v>
      </c>
    </row>
    <row r="10067" spans="24:25" x14ac:dyDescent="0.25">
      <c r="X10067" s="3" t="s">
        <v>10078</v>
      </c>
      <c r="Y10067" s="4">
        <v>42000</v>
      </c>
    </row>
    <row r="10068" spans="24:25" x14ac:dyDescent="0.25">
      <c r="X10068" s="3" t="s">
        <v>10079</v>
      </c>
      <c r="Y10068" s="4">
        <v>42000</v>
      </c>
    </row>
    <row r="10069" spans="24:25" x14ac:dyDescent="0.25">
      <c r="X10069" s="3" t="s">
        <v>10080</v>
      </c>
      <c r="Y10069" s="4">
        <v>42000</v>
      </c>
    </row>
    <row r="10070" spans="24:25" x14ac:dyDescent="0.25">
      <c r="X10070" s="3" t="s">
        <v>10081</v>
      </c>
      <c r="Y10070" s="4">
        <v>42000</v>
      </c>
    </row>
    <row r="10071" spans="24:25" x14ac:dyDescent="0.25">
      <c r="X10071" s="3" t="s">
        <v>10082</v>
      </c>
      <c r="Y10071" s="4">
        <v>42000</v>
      </c>
    </row>
    <row r="10072" spans="24:25" x14ac:dyDescent="0.25">
      <c r="X10072" s="3" t="s">
        <v>10083</v>
      </c>
      <c r="Y10072" s="4">
        <v>42000</v>
      </c>
    </row>
    <row r="10073" spans="24:25" x14ac:dyDescent="0.25">
      <c r="X10073" s="3" t="s">
        <v>10084</v>
      </c>
      <c r="Y10073" s="4">
        <v>42000</v>
      </c>
    </row>
    <row r="10074" spans="24:25" x14ac:dyDescent="0.25">
      <c r="X10074" s="3" t="s">
        <v>10085</v>
      </c>
      <c r="Y10074" s="4">
        <v>42000</v>
      </c>
    </row>
    <row r="10075" spans="24:25" x14ac:dyDescent="0.25">
      <c r="X10075" s="3" t="s">
        <v>10086</v>
      </c>
      <c r="Y10075" s="4">
        <v>42000</v>
      </c>
    </row>
    <row r="10076" spans="24:25" x14ac:dyDescent="0.25">
      <c r="X10076" s="3" t="s">
        <v>10087</v>
      </c>
      <c r="Y10076" s="4">
        <v>42000</v>
      </c>
    </row>
    <row r="10077" spans="24:25" x14ac:dyDescent="0.25">
      <c r="X10077" s="3" t="s">
        <v>10088</v>
      </c>
      <c r="Y10077" s="4">
        <v>42000</v>
      </c>
    </row>
    <row r="10078" spans="24:25" x14ac:dyDescent="0.25">
      <c r="X10078" s="3" t="s">
        <v>10089</v>
      </c>
      <c r="Y10078" s="4">
        <v>42000</v>
      </c>
    </row>
    <row r="10079" spans="24:25" x14ac:dyDescent="0.25">
      <c r="X10079" s="3" t="s">
        <v>10090</v>
      </c>
      <c r="Y10079" s="4">
        <v>42000</v>
      </c>
    </row>
    <row r="10080" spans="24:25" x14ac:dyDescent="0.25">
      <c r="X10080" s="3" t="s">
        <v>10091</v>
      </c>
      <c r="Y10080" s="4">
        <v>42000</v>
      </c>
    </row>
    <row r="10081" spans="24:25" x14ac:dyDescent="0.25">
      <c r="X10081" s="3" t="s">
        <v>10092</v>
      </c>
      <c r="Y10081" s="4">
        <v>42000</v>
      </c>
    </row>
    <row r="10082" spans="24:25" x14ac:dyDescent="0.25">
      <c r="X10082" s="3" t="s">
        <v>10093</v>
      </c>
      <c r="Y10082" s="4">
        <v>42000</v>
      </c>
    </row>
    <row r="10083" spans="24:25" x14ac:dyDescent="0.25">
      <c r="X10083" s="3" t="s">
        <v>10094</v>
      </c>
      <c r="Y10083" s="4">
        <v>42000</v>
      </c>
    </row>
    <row r="10084" spans="24:25" x14ac:dyDescent="0.25">
      <c r="X10084" s="3" t="s">
        <v>10095</v>
      </c>
      <c r="Y10084" s="4">
        <v>42000</v>
      </c>
    </row>
    <row r="10085" spans="24:25" x14ac:dyDescent="0.25">
      <c r="X10085" s="3" t="s">
        <v>10096</v>
      </c>
      <c r="Y10085" s="4">
        <v>42000</v>
      </c>
    </row>
    <row r="10086" spans="24:25" x14ac:dyDescent="0.25">
      <c r="X10086" s="3" t="s">
        <v>10097</v>
      </c>
      <c r="Y10086" s="4">
        <v>42000</v>
      </c>
    </row>
    <row r="10087" spans="24:25" x14ac:dyDescent="0.25">
      <c r="X10087" s="3" t="s">
        <v>10098</v>
      </c>
      <c r="Y10087" s="4">
        <v>42000</v>
      </c>
    </row>
    <row r="10088" spans="24:25" x14ac:dyDescent="0.25">
      <c r="X10088" s="3" t="s">
        <v>10099</v>
      </c>
      <c r="Y10088" s="4">
        <v>42000</v>
      </c>
    </row>
    <row r="10089" spans="24:25" x14ac:dyDescent="0.25">
      <c r="X10089" s="3" t="s">
        <v>10100</v>
      </c>
      <c r="Y10089" s="4">
        <v>42000</v>
      </c>
    </row>
    <row r="10090" spans="24:25" x14ac:dyDescent="0.25">
      <c r="X10090" s="3" t="s">
        <v>10101</v>
      </c>
      <c r="Y10090" s="4">
        <v>42000</v>
      </c>
    </row>
    <row r="10091" spans="24:25" x14ac:dyDescent="0.25">
      <c r="X10091" s="3" t="s">
        <v>10102</v>
      </c>
      <c r="Y10091" s="4">
        <v>42000</v>
      </c>
    </row>
    <row r="10092" spans="24:25" x14ac:dyDescent="0.25">
      <c r="X10092" s="3" t="s">
        <v>10103</v>
      </c>
      <c r="Y10092" s="4">
        <v>42000</v>
      </c>
    </row>
    <row r="10093" spans="24:25" x14ac:dyDescent="0.25">
      <c r="X10093" s="3" t="s">
        <v>10104</v>
      </c>
      <c r="Y10093" s="4">
        <v>42000</v>
      </c>
    </row>
    <row r="10094" spans="24:25" x14ac:dyDescent="0.25">
      <c r="X10094" s="3" t="s">
        <v>10105</v>
      </c>
      <c r="Y10094" s="4">
        <v>42000</v>
      </c>
    </row>
    <row r="10095" spans="24:25" x14ac:dyDescent="0.25">
      <c r="X10095" s="3" t="s">
        <v>10106</v>
      </c>
      <c r="Y10095" s="4">
        <v>42000</v>
      </c>
    </row>
    <row r="10096" spans="24:25" x14ac:dyDescent="0.25">
      <c r="X10096" s="3" t="s">
        <v>10107</v>
      </c>
      <c r="Y10096" s="4">
        <v>42000</v>
      </c>
    </row>
    <row r="10097" spans="24:25" x14ac:dyDescent="0.25">
      <c r="X10097" s="3" t="s">
        <v>10108</v>
      </c>
      <c r="Y10097" s="4">
        <v>42000</v>
      </c>
    </row>
    <row r="10098" spans="24:25" x14ac:dyDescent="0.25">
      <c r="X10098" s="3" t="s">
        <v>10109</v>
      </c>
      <c r="Y10098" s="4">
        <v>42000</v>
      </c>
    </row>
    <row r="10099" spans="24:25" x14ac:dyDescent="0.25">
      <c r="X10099" s="3" t="s">
        <v>10110</v>
      </c>
      <c r="Y10099" s="4">
        <v>42000</v>
      </c>
    </row>
    <row r="10100" spans="24:25" x14ac:dyDescent="0.25">
      <c r="X10100" s="3" t="s">
        <v>10111</v>
      </c>
      <c r="Y10100" s="4">
        <v>42000</v>
      </c>
    </row>
    <row r="10101" spans="24:25" x14ac:dyDescent="0.25">
      <c r="X10101" s="3" t="s">
        <v>10112</v>
      </c>
      <c r="Y10101" s="4">
        <v>42000</v>
      </c>
    </row>
    <row r="10102" spans="24:25" x14ac:dyDescent="0.25">
      <c r="X10102" s="3" t="s">
        <v>10113</v>
      </c>
      <c r="Y10102" s="4">
        <v>42000</v>
      </c>
    </row>
    <row r="10103" spans="24:25" x14ac:dyDescent="0.25">
      <c r="X10103" s="3" t="s">
        <v>10114</v>
      </c>
      <c r="Y10103" s="4">
        <v>42000</v>
      </c>
    </row>
    <row r="10104" spans="24:25" x14ac:dyDescent="0.25">
      <c r="X10104" s="3" t="s">
        <v>10115</v>
      </c>
      <c r="Y10104" s="4">
        <v>42000</v>
      </c>
    </row>
    <row r="10105" spans="24:25" x14ac:dyDescent="0.25">
      <c r="X10105" s="3" t="s">
        <v>10116</v>
      </c>
      <c r="Y10105" s="4">
        <v>42000</v>
      </c>
    </row>
    <row r="10106" spans="24:25" x14ac:dyDescent="0.25">
      <c r="X10106" s="3" t="s">
        <v>10117</v>
      </c>
      <c r="Y10106" s="4">
        <v>42000</v>
      </c>
    </row>
    <row r="10107" spans="24:25" x14ac:dyDescent="0.25">
      <c r="X10107" s="3" t="s">
        <v>10118</v>
      </c>
      <c r="Y10107" s="4">
        <v>42000</v>
      </c>
    </row>
    <row r="10108" spans="24:25" x14ac:dyDescent="0.25">
      <c r="X10108" s="3" t="s">
        <v>10119</v>
      </c>
      <c r="Y10108" s="4">
        <v>42000</v>
      </c>
    </row>
    <row r="10109" spans="24:25" x14ac:dyDescent="0.25">
      <c r="X10109" s="3" t="s">
        <v>10120</v>
      </c>
      <c r="Y10109" s="4">
        <v>42000</v>
      </c>
    </row>
    <row r="10110" spans="24:25" x14ac:dyDescent="0.25">
      <c r="X10110" s="3" t="s">
        <v>10121</v>
      </c>
      <c r="Y10110" s="4">
        <v>42000</v>
      </c>
    </row>
    <row r="10111" spans="24:25" x14ac:dyDescent="0.25">
      <c r="X10111" s="3" t="s">
        <v>10122</v>
      </c>
      <c r="Y10111" s="4">
        <v>42000</v>
      </c>
    </row>
    <row r="10112" spans="24:25" x14ac:dyDescent="0.25">
      <c r="X10112" s="3" t="s">
        <v>10123</v>
      </c>
      <c r="Y10112" s="4">
        <v>42000</v>
      </c>
    </row>
    <row r="10113" spans="24:25" x14ac:dyDescent="0.25">
      <c r="X10113" s="3" t="s">
        <v>10124</v>
      </c>
      <c r="Y10113" s="4">
        <v>42000</v>
      </c>
    </row>
    <row r="10114" spans="24:25" x14ac:dyDescent="0.25">
      <c r="X10114" s="3" t="s">
        <v>10125</v>
      </c>
      <c r="Y10114" s="4">
        <v>42000</v>
      </c>
    </row>
    <row r="10115" spans="24:25" x14ac:dyDescent="0.25">
      <c r="X10115" s="3" t="s">
        <v>10126</v>
      </c>
      <c r="Y10115" s="4">
        <v>42000</v>
      </c>
    </row>
    <row r="10116" spans="24:25" x14ac:dyDescent="0.25">
      <c r="X10116" s="3" t="s">
        <v>10127</v>
      </c>
      <c r="Y10116" s="4">
        <v>42000</v>
      </c>
    </row>
    <row r="10117" spans="24:25" x14ac:dyDescent="0.25">
      <c r="X10117" s="3" t="s">
        <v>10128</v>
      </c>
      <c r="Y10117" s="4">
        <v>42000</v>
      </c>
    </row>
    <row r="10118" spans="24:25" x14ac:dyDescent="0.25">
      <c r="X10118" s="3" t="s">
        <v>10129</v>
      </c>
      <c r="Y10118" s="4">
        <v>42000</v>
      </c>
    </row>
    <row r="10119" spans="24:25" x14ac:dyDescent="0.25">
      <c r="X10119" s="3" t="s">
        <v>10130</v>
      </c>
      <c r="Y10119" s="4">
        <v>42000</v>
      </c>
    </row>
    <row r="10120" spans="24:25" x14ac:dyDescent="0.25">
      <c r="X10120" s="3" t="s">
        <v>10131</v>
      </c>
      <c r="Y10120" s="4">
        <v>42000</v>
      </c>
    </row>
    <row r="10121" spans="24:25" x14ac:dyDescent="0.25">
      <c r="X10121" s="3" t="s">
        <v>10132</v>
      </c>
      <c r="Y10121" s="4">
        <v>42000</v>
      </c>
    </row>
    <row r="10122" spans="24:25" x14ac:dyDescent="0.25">
      <c r="X10122" s="3" t="s">
        <v>10133</v>
      </c>
      <c r="Y10122" s="4">
        <v>42000</v>
      </c>
    </row>
    <row r="10123" spans="24:25" x14ac:dyDescent="0.25">
      <c r="X10123" s="3" t="s">
        <v>10134</v>
      </c>
      <c r="Y10123" s="4">
        <v>42000</v>
      </c>
    </row>
    <row r="10124" spans="24:25" x14ac:dyDescent="0.25">
      <c r="X10124" s="3" t="s">
        <v>10135</v>
      </c>
      <c r="Y10124" s="4">
        <v>42000</v>
      </c>
    </row>
    <row r="10125" spans="24:25" x14ac:dyDescent="0.25">
      <c r="X10125" s="3" t="s">
        <v>10136</v>
      </c>
      <c r="Y10125" s="4">
        <v>42000</v>
      </c>
    </row>
    <row r="10126" spans="24:25" x14ac:dyDescent="0.25">
      <c r="X10126" s="3" t="s">
        <v>10137</v>
      </c>
      <c r="Y10126" s="4">
        <v>42000</v>
      </c>
    </row>
    <row r="10127" spans="24:25" x14ac:dyDescent="0.25">
      <c r="X10127" s="3" t="s">
        <v>10138</v>
      </c>
      <c r="Y10127" s="4">
        <v>42000</v>
      </c>
    </row>
    <row r="10128" spans="24:25" x14ac:dyDescent="0.25">
      <c r="X10128" s="3" t="s">
        <v>10139</v>
      </c>
      <c r="Y10128" s="4">
        <v>42000</v>
      </c>
    </row>
    <row r="10129" spans="24:25" x14ac:dyDescent="0.25">
      <c r="X10129" s="3" t="s">
        <v>10140</v>
      </c>
      <c r="Y10129" s="4">
        <v>42000</v>
      </c>
    </row>
    <row r="10130" spans="24:25" x14ac:dyDescent="0.25">
      <c r="X10130" s="3" t="s">
        <v>10141</v>
      </c>
      <c r="Y10130" s="4">
        <v>42000</v>
      </c>
    </row>
    <row r="10131" spans="24:25" x14ac:dyDescent="0.25">
      <c r="X10131" s="3" t="s">
        <v>10142</v>
      </c>
      <c r="Y10131" s="4">
        <v>42000</v>
      </c>
    </row>
    <row r="10132" spans="24:25" x14ac:dyDescent="0.25">
      <c r="X10132" s="3" t="s">
        <v>10143</v>
      </c>
      <c r="Y10132" s="4">
        <v>42000</v>
      </c>
    </row>
    <row r="10133" spans="24:25" x14ac:dyDescent="0.25">
      <c r="X10133" s="3" t="s">
        <v>10144</v>
      </c>
      <c r="Y10133" s="4">
        <v>42000</v>
      </c>
    </row>
    <row r="10134" spans="24:25" x14ac:dyDescent="0.25">
      <c r="X10134" s="3" t="s">
        <v>10145</v>
      </c>
      <c r="Y10134" s="4">
        <v>42000</v>
      </c>
    </row>
    <row r="10135" spans="24:25" x14ac:dyDescent="0.25">
      <c r="X10135" s="3" t="s">
        <v>10146</v>
      </c>
      <c r="Y10135" s="4">
        <v>42000</v>
      </c>
    </row>
    <row r="10136" spans="24:25" x14ac:dyDescent="0.25">
      <c r="X10136" s="3" t="s">
        <v>10147</v>
      </c>
      <c r="Y10136" s="4">
        <v>42000</v>
      </c>
    </row>
    <row r="10137" spans="24:25" x14ac:dyDescent="0.25">
      <c r="X10137" s="3" t="s">
        <v>10148</v>
      </c>
      <c r="Y10137" s="4">
        <v>42000</v>
      </c>
    </row>
    <row r="10138" spans="24:25" x14ac:dyDescent="0.25">
      <c r="X10138" s="3" t="s">
        <v>10149</v>
      </c>
      <c r="Y10138" s="4">
        <v>42000</v>
      </c>
    </row>
    <row r="10139" spans="24:25" x14ac:dyDescent="0.25">
      <c r="X10139" s="3" t="s">
        <v>10150</v>
      </c>
      <c r="Y10139" s="4">
        <v>42000</v>
      </c>
    </row>
    <row r="10140" spans="24:25" x14ac:dyDescent="0.25">
      <c r="X10140" s="3" t="s">
        <v>10151</v>
      </c>
      <c r="Y10140" s="4">
        <v>42000</v>
      </c>
    </row>
    <row r="10141" spans="24:25" x14ac:dyDescent="0.25">
      <c r="X10141" s="3" t="s">
        <v>10152</v>
      </c>
      <c r="Y10141" s="4">
        <v>42000</v>
      </c>
    </row>
    <row r="10142" spans="24:25" x14ac:dyDescent="0.25">
      <c r="X10142" s="3" t="s">
        <v>10153</v>
      </c>
      <c r="Y10142" s="4">
        <v>42000</v>
      </c>
    </row>
    <row r="10143" spans="24:25" x14ac:dyDescent="0.25">
      <c r="X10143" s="3" t="s">
        <v>10154</v>
      </c>
      <c r="Y10143" s="4">
        <v>42000</v>
      </c>
    </row>
    <row r="10144" spans="24:25" x14ac:dyDescent="0.25">
      <c r="X10144" s="3" t="s">
        <v>10155</v>
      </c>
      <c r="Y10144" s="4">
        <v>42000</v>
      </c>
    </row>
    <row r="10145" spans="24:25" x14ac:dyDescent="0.25">
      <c r="X10145" s="3" t="s">
        <v>10156</v>
      </c>
      <c r="Y10145" s="4">
        <v>42000</v>
      </c>
    </row>
    <row r="10146" spans="24:25" x14ac:dyDescent="0.25">
      <c r="X10146" s="3" t="s">
        <v>10157</v>
      </c>
      <c r="Y10146" s="4">
        <v>42000</v>
      </c>
    </row>
    <row r="10147" spans="24:25" x14ac:dyDescent="0.25">
      <c r="X10147" s="3" t="s">
        <v>10158</v>
      </c>
      <c r="Y10147" s="4">
        <v>42000</v>
      </c>
    </row>
    <row r="10148" spans="24:25" x14ac:dyDescent="0.25">
      <c r="X10148" s="3" t="s">
        <v>10159</v>
      </c>
      <c r="Y10148" s="4">
        <v>42000</v>
      </c>
    </row>
    <row r="10149" spans="24:25" x14ac:dyDescent="0.25">
      <c r="X10149" s="3" t="s">
        <v>10160</v>
      </c>
      <c r="Y10149" s="4">
        <v>42000</v>
      </c>
    </row>
    <row r="10150" spans="24:25" x14ac:dyDescent="0.25">
      <c r="X10150" s="3" t="s">
        <v>10161</v>
      </c>
      <c r="Y10150" s="4">
        <v>42000</v>
      </c>
    </row>
    <row r="10151" spans="24:25" x14ac:dyDescent="0.25">
      <c r="X10151" s="3" t="s">
        <v>10162</v>
      </c>
      <c r="Y10151" s="4">
        <v>42000</v>
      </c>
    </row>
    <row r="10152" spans="24:25" x14ac:dyDescent="0.25">
      <c r="X10152" s="3" t="s">
        <v>10163</v>
      </c>
      <c r="Y10152" s="4">
        <v>42000</v>
      </c>
    </row>
    <row r="10153" spans="24:25" x14ac:dyDescent="0.25">
      <c r="X10153" s="3" t="s">
        <v>10164</v>
      </c>
      <c r="Y10153" s="4">
        <v>42000</v>
      </c>
    </row>
    <row r="10154" spans="24:25" x14ac:dyDescent="0.25">
      <c r="X10154" s="3" t="s">
        <v>10165</v>
      </c>
      <c r="Y10154" s="4">
        <v>42000</v>
      </c>
    </row>
    <row r="10155" spans="24:25" x14ac:dyDescent="0.25">
      <c r="X10155" s="3" t="s">
        <v>10166</v>
      </c>
      <c r="Y10155" s="4">
        <v>42000</v>
      </c>
    </row>
    <row r="10156" spans="24:25" x14ac:dyDescent="0.25">
      <c r="X10156" s="3" t="s">
        <v>10167</v>
      </c>
      <c r="Y10156" s="4">
        <v>42000</v>
      </c>
    </row>
    <row r="10157" spans="24:25" x14ac:dyDescent="0.25">
      <c r="X10157" s="3" t="s">
        <v>10168</v>
      </c>
      <c r="Y10157" s="4">
        <v>42000</v>
      </c>
    </row>
    <row r="10158" spans="24:25" x14ac:dyDescent="0.25">
      <c r="X10158" s="3" t="s">
        <v>10169</v>
      </c>
      <c r="Y10158" s="4">
        <v>42000</v>
      </c>
    </row>
    <row r="10159" spans="24:25" x14ac:dyDescent="0.25">
      <c r="X10159" s="3" t="s">
        <v>10170</v>
      </c>
      <c r="Y10159" s="4">
        <v>42000</v>
      </c>
    </row>
    <row r="10160" spans="24:25" x14ac:dyDescent="0.25">
      <c r="X10160" s="3" t="s">
        <v>10171</v>
      </c>
      <c r="Y10160" s="4">
        <v>42000</v>
      </c>
    </row>
    <row r="10161" spans="24:25" x14ac:dyDescent="0.25">
      <c r="X10161" s="3" t="s">
        <v>10172</v>
      </c>
      <c r="Y10161" s="4">
        <v>42000</v>
      </c>
    </row>
    <row r="10162" spans="24:25" x14ac:dyDescent="0.25">
      <c r="X10162" s="3" t="s">
        <v>10173</v>
      </c>
      <c r="Y10162" s="4">
        <v>42000</v>
      </c>
    </row>
    <row r="10163" spans="24:25" x14ac:dyDescent="0.25">
      <c r="X10163" s="3" t="s">
        <v>10174</v>
      </c>
      <c r="Y10163" s="4">
        <v>42000</v>
      </c>
    </row>
    <row r="10164" spans="24:25" x14ac:dyDescent="0.25">
      <c r="X10164" s="3" t="s">
        <v>10175</v>
      </c>
      <c r="Y10164" s="4">
        <v>42000</v>
      </c>
    </row>
    <row r="10165" spans="24:25" x14ac:dyDescent="0.25">
      <c r="X10165" s="3" t="s">
        <v>10176</v>
      </c>
      <c r="Y10165" s="4">
        <v>42000</v>
      </c>
    </row>
    <row r="10166" spans="24:25" x14ac:dyDescent="0.25">
      <c r="X10166" s="3" t="s">
        <v>10177</v>
      </c>
      <c r="Y10166" s="4">
        <v>42000</v>
      </c>
    </row>
    <row r="10167" spans="24:25" x14ac:dyDescent="0.25">
      <c r="X10167" s="3" t="s">
        <v>10178</v>
      </c>
      <c r="Y10167" s="4">
        <v>42000</v>
      </c>
    </row>
    <row r="10168" spans="24:25" x14ac:dyDescent="0.25">
      <c r="X10168" s="3" t="s">
        <v>10179</v>
      </c>
      <c r="Y10168" s="4">
        <v>42000</v>
      </c>
    </row>
    <row r="10169" spans="24:25" x14ac:dyDescent="0.25">
      <c r="X10169" s="3" t="s">
        <v>10180</v>
      </c>
      <c r="Y10169" s="4">
        <v>42000</v>
      </c>
    </row>
    <row r="10170" spans="24:25" x14ac:dyDescent="0.25">
      <c r="X10170" s="3" t="s">
        <v>10181</v>
      </c>
      <c r="Y10170" s="4">
        <v>42000</v>
      </c>
    </row>
    <row r="10171" spans="24:25" x14ac:dyDescent="0.25">
      <c r="X10171" s="3" t="s">
        <v>10182</v>
      </c>
      <c r="Y10171" s="4">
        <v>42000</v>
      </c>
    </row>
    <row r="10172" spans="24:25" x14ac:dyDescent="0.25">
      <c r="X10172" s="3" t="s">
        <v>10183</v>
      </c>
      <c r="Y10172" s="4">
        <v>42000</v>
      </c>
    </row>
    <row r="10173" spans="24:25" x14ac:dyDescent="0.25">
      <c r="X10173" s="3" t="s">
        <v>10184</v>
      </c>
      <c r="Y10173" s="4">
        <v>42000</v>
      </c>
    </row>
    <row r="10174" spans="24:25" x14ac:dyDescent="0.25">
      <c r="X10174" s="3" t="s">
        <v>10185</v>
      </c>
      <c r="Y10174" s="4">
        <v>42000</v>
      </c>
    </row>
    <row r="10175" spans="24:25" x14ac:dyDescent="0.25">
      <c r="X10175" s="3" t="s">
        <v>10186</v>
      </c>
      <c r="Y10175" s="4">
        <v>42000</v>
      </c>
    </row>
    <row r="10176" spans="24:25" x14ac:dyDescent="0.25">
      <c r="X10176" s="3" t="s">
        <v>10187</v>
      </c>
      <c r="Y10176" s="4">
        <v>42000</v>
      </c>
    </row>
    <row r="10177" spans="24:25" x14ac:dyDescent="0.25">
      <c r="X10177" s="3" t="s">
        <v>10188</v>
      </c>
      <c r="Y10177" s="4">
        <v>42000</v>
      </c>
    </row>
    <row r="10178" spans="24:25" x14ac:dyDescent="0.25">
      <c r="X10178" s="3" t="s">
        <v>10189</v>
      </c>
      <c r="Y10178" s="4">
        <v>42000</v>
      </c>
    </row>
    <row r="10179" spans="24:25" x14ac:dyDescent="0.25">
      <c r="X10179" s="3" t="s">
        <v>10190</v>
      </c>
      <c r="Y10179" s="4">
        <v>42000</v>
      </c>
    </row>
    <row r="10180" spans="24:25" x14ac:dyDescent="0.25">
      <c r="X10180" s="3" t="s">
        <v>10191</v>
      </c>
      <c r="Y10180" s="4">
        <v>42000</v>
      </c>
    </row>
    <row r="10181" spans="24:25" x14ac:dyDescent="0.25">
      <c r="X10181" s="3" t="s">
        <v>10192</v>
      </c>
      <c r="Y10181" s="4">
        <v>42000</v>
      </c>
    </row>
    <row r="10182" spans="24:25" x14ac:dyDescent="0.25">
      <c r="X10182" s="3" t="s">
        <v>10193</v>
      </c>
      <c r="Y10182" s="4">
        <v>42000</v>
      </c>
    </row>
    <row r="10183" spans="24:25" x14ac:dyDescent="0.25">
      <c r="X10183" s="3" t="s">
        <v>10194</v>
      </c>
      <c r="Y10183" s="4">
        <v>42000</v>
      </c>
    </row>
    <row r="10184" spans="24:25" x14ac:dyDescent="0.25">
      <c r="X10184" s="3" t="s">
        <v>10195</v>
      </c>
      <c r="Y10184" s="4">
        <v>42000</v>
      </c>
    </row>
    <row r="10185" spans="24:25" x14ac:dyDescent="0.25">
      <c r="X10185" s="3" t="s">
        <v>10196</v>
      </c>
      <c r="Y10185" s="4">
        <v>42000</v>
      </c>
    </row>
    <row r="10186" spans="24:25" x14ac:dyDescent="0.25">
      <c r="X10186" s="3" t="s">
        <v>10197</v>
      </c>
      <c r="Y10186" s="4">
        <v>42000</v>
      </c>
    </row>
    <row r="10187" spans="24:25" x14ac:dyDescent="0.25">
      <c r="X10187" s="3" t="s">
        <v>10198</v>
      </c>
      <c r="Y10187" s="4">
        <v>42000</v>
      </c>
    </row>
    <row r="10188" spans="24:25" x14ac:dyDescent="0.25">
      <c r="X10188" s="3" t="s">
        <v>10199</v>
      </c>
      <c r="Y10188" s="4">
        <v>42000</v>
      </c>
    </row>
    <row r="10189" spans="24:25" x14ac:dyDescent="0.25">
      <c r="X10189" s="3" t="s">
        <v>10200</v>
      </c>
      <c r="Y10189" s="4">
        <v>42000</v>
      </c>
    </row>
    <row r="10190" spans="24:25" x14ac:dyDescent="0.25">
      <c r="X10190" s="3" t="s">
        <v>10201</v>
      </c>
      <c r="Y10190" s="4">
        <v>42000</v>
      </c>
    </row>
    <row r="10191" spans="24:25" x14ac:dyDescent="0.25">
      <c r="X10191" s="3" t="s">
        <v>10202</v>
      </c>
      <c r="Y10191" s="4">
        <v>42000</v>
      </c>
    </row>
    <row r="10192" spans="24:25" x14ac:dyDescent="0.25">
      <c r="X10192" s="3" t="s">
        <v>10203</v>
      </c>
      <c r="Y10192" s="4">
        <v>42000</v>
      </c>
    </row>
    <row r="10193" spans="24:25" x14ac:dyDescent="0.25">
      <c r="X10193" s="3" t="s">
        <v>10204</v>
      </c>
      <c r="Y10193" s="4">
        <v>42000</v>
      </c>
    </row>
    <row r="10194" spans="24:25" x14ac:dyDescent="0.25">
      <c r="X10194" s="3" t="s">
        <v>10205</v>
      </c>
      <c r="Y10194" s="4">
        <v>42000</v>
      </c>
    </row>
    <row r="10195" spans="24:25" x14ac:dyDescent="0.25">
      <c r="X10195" s="3" t="s">
        <v>10206</v>
      </c>
      <c r="Y10195" s="4">
        <v>42000</v>
      </c>
    </row>
    <row r="10196" spans="24:25" x14ac:dyDescent="0.25">
      <c r="X10196" s="3" t="s">
        <v>10207</v>
      </c>
      <c r="Y10196" s="4">
        <v>42000</v>
      </c>
    </row>
    <row r="10197" spans="24:25" x14ac:dyDescent="0.25">
      <c r="X10197" s="3" t="s">
        <v>10208</v>
      </c>
      <c r="Y10197" s="4">
        <v>42000</v>
      </c>
    </row>
    <row r="10198" spans="24:25" x14ac:dyDescent="0.25">
      <c r="X10198" s="3" t="s">
        <v>10209</v>
      </c>
      <c r="Y10198" s="4">
        <v>42000</v>
      </c>
    </row>
    <row r="10199" spans="24:25" x14ac:dyDescent="0.25">
      <c r="X10199" s="3" t="s">
        <v>10210</v>
      </c>
      <c r="Y10199" s="4">
        <v>42000</v>
      </c>
    </row>
    <row r="10200" spans="24:25" x14ac:dyDescent="0.25">
      <c r="X10200" s="3" t="s">
        <v>10211</v>
      </c>
      <c r="Y10200" s="4">
        <v>42000</v>
      </c>
    </row>
    <row r="10201" spans="24:25" x14ac:dyDescent="0.25">
      <c r="X10201" s="3" t="s">
        <v>10212</v>
      </c>
      <c r="Y10201" s="4">
        <v>42000</v>
      </c>
    </row>
    <row r="10202" spans="24:25" x14ac:dyDescent="0.25">
      <c r="X10202" s="3" t="s">
        <v>10213</v>
      </c>
      <c r="Y10202" s="4">
        <v>42000</v>
      </c>
    </row>
    <row r="10203" spans="24:25" x14ac:dyDescent="0.25">
      <c r="X10203" s="3" t="s">
        <v>10214</v>
      </c>
      <c r="Y10203" s="4">
        <v>42000</v>
      </c>
    </row>
    <row r="10204" spans="24:25" x14ac:dyDescent="0.25">
      <c r="X10204" s="3" t="s">
        <v>10215</v>
      </c>
      <c r="Y10204" s="4">
        <v>42000</v>
      </c>
    </row>
    <row r="10205" spans="24:25" x14ac:dyDescent="0.25">
      <c r="X10205" s="3" t="s">
        <v>10216</v>
      </c>
      <c r="Y10205" s="4">
        <v>42000</v>
      </c>
    </row>
    <row r="10206" spans="24:25" x14ac:dyDescent="0.25">
      <c r="X10206" s="3" t="s">
        <v>10217</v>
      </c>
      <c r="Y10206" s="4">
        <v>42000</v>
      </c>
    </row>
    <row r="10207" spans="24:25" x14ac:dyDescent="0.25">
      <c r="X10207" s="3" t="s">
        <v>10218</v>
      </c>
      <c r="Y10207" s="4">
        <v>42000</v>
      </c>
    </row>
    <row r="10208" spans="24:25" x14ac:dyDescent="0.25">
      <c r="X10208" s="3" t="s">
        <v>10219</v>
      </c>
      <c r="Y10208" s="4">
        <v>42000</v>
      </c>
    </row>
    <row r="10209" spans="24:25" x14ac:dyDescent="0.25">
      <c r="X10209" s="3" t="s">
        <v>10220</v>
      </c>
      <c r="Y10209" s="4">
        <v>42000</v>
      </c>
    </row>
    <row r="10210" spans="24:25" x14ac:dyDescent="0.25">
      <c r="X10210" s="3" t="s">
        <v>10221</v>
      </c>
      <c r="Y10210" s="4">
        <v>42000</v>
      </c>
    </row>
    <row r="10211" spans="24:25" x14ac:dyDescent="0.25">
      <c r="X10211" s="3" t="s">
        <v>10222</v>
      </c>
      <c r="Y10211" s="4">
        <v>42000</v>
      </c>
    </row>
    <row r="10212" spans="24:25" x14ac:dyDescent="0.25">
      <c r="X10212" s="3" t="s">
        <v>10223</v>
      </c>
      <c r="Y10212" s="4">
        <v>42000</v>
      </c>
    </row>
    <row r="10213" spans="24:25" x14ac:dyDescent="0.25">
      <c r="X10213" s="3" t="s">
        <v>10224</v>
      </c>
      <c r="Y10213" s="4">
        <v>42000</v>
      </c>
    </row>
    <row r="10214" spans="24:25" x14ac:dyDescent="0.25">
      <c r="X10214" s="3" t="s">
        <v>10225</v>
      </c>
      <c r="Y10214" s="4">
        <v>42000</v>
      </c>
    </row>
    <row r="10215" spans="24:25" x14ac:dyDescent="0.25">
      <c r="X10215" s="3" t="s">
        <v>10226</v>
      </c>
      <c r="Y10215" s="4">
        <v>42000</v>
      </c>
    </row>
    <row r="10216" spans="24:25" x14ac:dyDescent="0.25">
      <c r="X10216" s="3" t="s">
        <v>10227</v>
      </c>
      <c r="Y10216" s="4">
        <v>42000</v>
      </c>
    </row>
    <row r="10217" spans="24:25" x14ac:dyDescent="0.25">
      <c r="X10217" s="3" t="s">
        <v>10228</v>
      </c>
      <c r="Y10217" s="4">
        <v>42000</v>
      </c>
    </row>
    <row r="10218" spans="24:25" x14ac:dyDescent="0.25">
      <c r="X10218" s="3" t="s">
        <v>10229</v>
      </c>
      <c r="Y10218" s="4">
        <v>42000</v>
      </c>
    </row>
    <row r="10219" spans="24:25" x14ac:dyDescent="0.25">
      <c r="X10219" s="3" t="s">
        <v>10230</v>
      </c>
      <c r="Y10219" s="4">
        <v>42000</v>
      </c>
    </row>
    <row r="10220" spans="24:25" x14ac:dyDescent="0.25">
      <c r="X10220" s="3" t="s">
        <v>10231</v>
      </c>
      <c r="Y10220" s="4">
        <v>42000</v>
      </c>
    </row>
    <row r="10221" spans="24:25" x14ac:dyDescent="0.25">
      <c r="X10221" s="3" t="s">
        <v>10232</v>
      </c>
      <c r="Y10221" s="4">
        <v>42000</v>
      </c>
    </row>
    <row r="10222" spans="24:25" x14ac:dyDescent="0.25">
      <c r="X10222" s="3" t="s">
        <v>10233</v>
      </c>
      <c r="Y10222" s="4">
        <v>42000</v>
      </c>
    </row>
    <row r="10223" spans="24:25" x14ac:dyDescent="0.25">
      <c r="X10223" s="3" t="s">
        <v>10234</v>
      </c>
      <c r="Y10223" s="4">
        <v>42000</v>
      </c>
    </row>
    <row r="10224" spans="24:25" x14ac:dyDescent="0.25">
      <c r="X10224" s="3" t="s">
        <v>10235</v>
      </c>
      <c r="Y10224" s="4">
        <v>42000</v>
      </c>
    </row>
    <row r="10225" spans="24:25" x14ac:dyDescent="0.25">
      <c r="X10225" s="3" t="s">
        <v>10236</v>
      </c>
      <c r="Y10225" s="4">
        <v>42000</v>
      </c>
    </row>
    <row r="10226" spans="24:25" x14ac:dyDescent="0.25">
      <c r="X10226" s="3" t="s">
        <v>10237</v>
      </c>
      <c r="Y10226" s="4">
        <v>42000</v>
      </c>
    </row>
    <row r="10227" spans="24:25" x14ac:dyDescent="0.25">
      <c r="X10227" s="3" t="s">
        <v>10238</v>
      </c>
      <c r="Y10227" s="4">
        <v>42000</v>
      </c>
    </row>
    <row r="10228" spans="24:25" x14ac:dyDescent="0.25">
      <c r="X10228" s="3" t="s">
        <v>10239</v>
      </c>
      <c r="Y10228" s="4">
        <v>42000</v>
      </c>
    </row>
    <row r="10229" spans="24:25" x14ac:dyDescent="0.25">
      <c r="X10229" s="3" t="s">
        <v>10240</v>
      </c>
      <c r="Y10229" s="4">
        <v>42000</v>
      </c>
    </row>
    <row r="10230" spans="24:25" x14ac:dyDescent="0.25">
      <c r="X10230" s="3" t="s">
        <v>10241</v>
      </c>
      <c r="Y10230" s="4">
        <v>42000</v>
      </c>
    </row>
    <row r="10231" spans="24:25" x14ac:dyDescent="0.25">
      <c r="X10231" s="3" t="s">
        <v>10242</v>
      </c>
      <c r="Y10231" s="4">
        <v>42000</v>
      </c>
    </row>
    <row r="10232" spans="24:25" x14ac:dyDescent="0.25">
      <c r="X10232" s="3" t="s">
        <v>10243</v>
      </c>
      <c r="Y10232" s="4">
        <v>42000</v>
      </c>
    </row>
    <row r="10233" spans="24:25" x14ac:dyDescent="0.25">
      <c r="X10233" s="3" t="s">
        <v>10244</v>
      </c>
      <c r="Y10233" s="4">
        <v>42000</v>
      </c>
    </row>
    <row r="10234" spans="24:25" x14ac:dyDescent="0.25">
      <c r="X10234" s="3" t="s">
        <v>10245</v>
      </c>
      <c r="Y10234" s="4">
        <v>42000</v>
      </c>
    </row>
    <row r="10235" spans="24:25" x14ac:dyDescent="0.25">
      <c r="X10235" s="3" t="s">
        <v>10246</v>
      </c>
      <c r="Y10235" s="4">
        <v>42000</v>
      </c>
    </row>
    <row r="10236" spans="24:25" x14ac:dyDescent="0.25">
      <c r="X10236" s="3" t="s">
        <v>10247</v>
      </c>
      <c r="Y10236" s="4">
        <v>42000</v>
      </c>
    </row>
    <row r="10237" spans="24:25" x14ac:dyDescent="0.25">
      <c r="X10237" s="3" t="s">
        <v>10248</v>
      </c>
      <c r="Y10237" s="4">
        <v>42000</v>
      </c>
    </row>
    <row r="10238" spans="24:25" x14ac:dyDescent="0.25">
      <c r="X10238" s="3" t="s">
        <v>10249</v>
      </c>
      <c r="Y10238" s="4">
        <v>42000</v>
      </c>
    </row>
    <row r="10239" spans="24:25" x14ac:dyDescent="0.25">
      <c r="X10239" s="3" t="s">
        <v>10250</v>
      </c>
      <c r="Y10239" s="4">
        <v>42000</v>
      </c>
    </row>
    <row r="10240" spans="24:25" x14ac:dyDescent="0.25">
      <c r="X10240" s="3" t="s">
        <v>10251</v>
      </c>
      <c r="Y10240" s="4">
        <v>42000</v>
      </c>
    </row>
    <row r="10241" spans="24:25" x14ac:dyDescent="0.25">
      <c r="X10241" s="3" t="s">
        <v>10252</v>
      </c>
      <c r="Y10241" s="4">
        <v>42000</v>
      </c>
    </row>
    <row r="10242" spans="24:25" x14ac:dyDescent="0.25">
      <c r="X10242" s="3" t="s">
        <v>10253</v>
      </c>
      <c r="Y10242" s="4">
        <v>42000</v>
      </c>
    </row>
    <row r="10243" spans="24:25" x14ac:dyDescent="0.25">
      <c r="X10243" s="3" t="s">
        <v>10254</v>
      </c>
      <c r="Y10243" s="4">
        <v>42000</v>
      </c>
    </row>
    <row r="10244" spans="24:25" x14ac:dyDescent="0.25">
      <c r="X10244" s="3" t="s">
        <v>10255</v>
      </c>
      <c r="Y10244" s="4">
        <v>42000</v>
      </c>
    </row>
    <row r="10245" spans="24:25" x14ac:dyDescent="0.25">
      <c r="X10245" s="3" t="s">
        <v>10256</v>
      </c>
      <c r="Y10245" s="4">
        <v>42000</v>
      </c>
    </row>
    <row r="10246" spans="24:25" x14ac:dyDescent="0.25">
      <c r="X10246" s="3" t="s">
        <v>10257</v>
      </c>
      <c r="Y10246" s="4">
        <v>42000</v>
      </c>
    </row>
    <row r="10247" spans="24:25" x14ac:dyDescent="0.25">
      <c r="X10247" s="3" t="s">
        <v>10258</v>
      </c>
      <c r="Y10247" s="4">
        <v>42000</v>
      </c>
    </row>
    <row r="10248" spans="24:25" x14ac:dyDescent="0.25">
      <c r="X10248" s="3" t="s">
        <v>10259</v>
      </c>
      <c r="Y10248" s="4">
        <v>42000</v>
      </c>
    </row>
    <row r="10249" spans="24:25" x14ac:dyDescent="0.25">
      <c r="X10249" s="3" t="s">
        <v>10260</v>
      </c>
      <c r="Y10249" s="4">
        <v>42000</v>
      </c>
    </row>
    <row r="10250" spans="24:25" x14ac:dyDescent="0.25">
      <c r="X10250" s="3" t="s">
        <v>10261</v>
      </c>
      <c r="Y10250" s="4">
        <v>42000</v>
      </c>
    </row>
    <row r="10251" spans="24:25" x14ac:dyDescent="0.25">
      <c r="X10251" s="3" t="s">
        <v>10262</v>
      </c>
      <c r="Y10251" s="4">
        <v>42000</v>
      </c>
    </row>
    <row r="10252" spans="24:25" x14ac:dyDescent="0.25">
      <c r="X10252" s="3" t="s">
        <v>10263</v>
      </c>
      <c r="Y10252" s="4">
        <v>42000</v>
      </c>
    </row>
    <row r="10253" spans="24:25" x14ac:dyDescent="0.25">
      <c r="X10253" s="3" t="s">
        <v>10264</v>
      </c>
      <c r="Y10253" s="4">
        <v>42000</v>
      </c>
    </row>
    <row r="10254" spans="24:25" x14ac:dyDescent="0.25">
      <c r="X10254" s="3" t="s">
        <v>10265</v>
      </c>
      <c r="Y10254" s="4">
        <v>42000</v>
      </c>
    </row>
    <row r="10255" spans="24:25" x14ac:dyDescent="0.25">
      <c r="X10255" s="3" t="s">
        <v>10266</v>
      </c>
      <c r="Y10255" s="4">
        <v>42000</v>
      </c>
    </row>
    <row r="10256" spans="24:25" x14ac:dyDescent="0.25">
      <c r="X10256" s="3" t="s">
        <v>10267</v>
      </c>
      <c r="Y10256" s="4">
        <v>42000</v>
      </c>
    </row>
    <row r="10257" spans="24:25" x14ac:dyDescent="0.25">
      <c r="X10257" s="3" t="s">
        <v>10268</v>
      </c>
      <c r="Y10257" s="4">
        <v>42000</v>
      </c>
    </row>
    <row r="10258" spans="24:25" x14ac:dyDescent="0.25">
      <c r="X10258" s="3" t="s">
        <v>10269</v>
      </c>
      <c r="Y10258" s="4">
        <v>42000</v>
      </c>
    </row>
    <row r="10259" spans="24:25" x14ac:dyDescent="0.25">
      <c r="X10259" s="3" t="s">
        <v>10270</v>
      </c>
      <c r="Y10259" s="4">
        <v>42000</v>
      </c>
    </row>
    <row r="10260" spans="24:25" x14ac:dyDescent="0.25">
      <c r="X10260" s="3" t="s">
        <v>10271</v>
      </c>
      <c r="Y10260" s="4">
        <v>42000</v>
      </c>
    </row>
    <row r="10261" spans="24:25" x14ac:dyDescent="0.25">
      <c r="X10261" s="3" t="s">
        <v>10272</v>
      </c>
      <c r="Y10261" s="4">
        <v>42000</v>
      </c>
    </row>
    <row r="10262" spans="24:25" x14ac:dyDescent="0.25">
      <c r="X10262" s="3" t="s">
        <v>10273</v>
      </c>
      <c r="Y10262" s="4">
        <v>42000</v>
      </c>
    </row>
    <row r="10263" spans="24:25" x14ac:dyDescent="0.25">
      <c r="X10263" s="3" t="s">
        <v>10274</v>
      </c>
      <c r="Y10263" s="4">
        <v>42000</v>
      </c>
    </row>
    <row r="10264" spans="24:25" x14ac:dyDescent="0.25">
      <c r="X10264" s="3" t="s">
        <v>10275</v>
      </c>
      <c r="Y10264" s="4">
        <v>42000</v>
      </c>
    </row>
    <row r="10265" spans="24:25" x14ac:dyDescent="0.25">
      <c r="X10265" s="3" t="s">
        <v>10276</v>
      </c>
      <c r="Y10265" s="4">
        <v>42000</v>
      </c>
    </row>
    <row r="10266" spans="24:25" x14ac:dyDescent="0.25">
      <c r="X10266" s="3" t="s">
        <v>10277</v>
      </c>
      <c r="Y10266" s="4">
        <v>42000</v>
      </c>
    </row>
    <row r="10267" spans="24:25" x14ac:dyDescent="0.25">
      <c r="X10267" s="3" t="s">
        <v>10278</v>
      </c>
      <c r="Y10267" s="4">
        <v>42000</v>
      </c>
    </row>
    <row r="10268" spans="24:25" x14ac:dyDescent="0.25">
      <c r="X10268" s="3" t="s">
        <v>10279</v>
      </c>
      <c r="Y10268" s="4">
        <v>42000</v>
      </c>
    </row>
    <row r="10269" spans="24:25" x14ac:dyDescent="0.25">
      <c r="X10269" s="3" t="s">
        <v>10280</v>
      </c>
      <c r="Y10269" s="4">
        <v>42000</v>
      </c>
    </row>
    <row r="10270" spans="24:25" x14ac:dyDescent="0.25">
      <c r="X10270" s="3" t="s">
        <v>10281</v>
      </c>
      <c r="Y10270" s="4">
        <v>42000</v>
      </c>
    </row>
    <row r="10271" spans="24:25" x14ac:dyDescent="0.25">
      <c r="X10271" s="3" t="s">
        <v>10282</v>
      </c>
      <c r="Y10271" s="4">
        <v>42000</v>
      </c>
    </row>
    <row r="10272" spans="24:25" x14ac:dyDescent="0.25">
      <c r="X10272" s="3" t="s">
        <v>10283</v>
      </c>
      <c r="Y10272" s="4">
        <v>42000</v>
      </c>
    </row>
    <row r="10273" spans="24:25" x14ac:dyDescent="0.25">
      <c r="X10273" s="3" t="s">
        <v>10284</v>
      </c>
      <c r="Y10273" s="4">
        <v>42000</v>
      </c>
    </row>
    <row r="10274" spans="24:25" x14ac:dyDescent="0.25">
      <c r="X10274" s="3" t="s">
        <v>10285</v>
      </c>
      <c r="Y10274" s="4">
        <v>42000</v>
      </c>
    </row>
    <row r="10275" spans="24:25" x14ac:dyDescent="0.25">
      <c r="X10275" s="3" t="s">
        <v>10286</v>
      </c>
      <c r="Y10275" s="4">
        <v>42000</v>
      </c>
    </row>
    <row r="10276" spans="24:25" x14ac:dyDescent="0.25">
      <c r="X10276" s="3" t="s">
        <v>10287</v>
      </c>
      <c r="Y10276" s="4">
        <v>42000</v>
      </c>
    </row>
    <row r="10277" spans="24:25" x14ac:dyDescent="0.25">
      <c r="X10277" s="3" t="s">
        <v>10288</v>
      </c>
      <c r="Y10277" s="4">
        <v>42000</v>
      </c>
    </row>
    <row r="10278" spans="24:25" x14ac:dyDescent="0.25">
      <c r="X10278" s="3" t="s">
        <v>10289</v>
      </c>
      <c r="Y10278" s="4">
        <v>42000</v>
      </c>
    </row>
    <row r="10279" spans="24:25" x14ac:dyDescent="0.25">
      <c r="X10279" s="3" t="s">
        <v>10290</v>
      </c>
      <c r="Y10279" s="4">
        <v>42000</v>
      </c>
    </row>
    <row r="10280" spans="24:25" x14ac:dyDescent="0.25">
      <c r="X10280" s="3" t="s">
        <v>10291</v>
      </c>
      <c r="Y10280" s="4">
        <v>42000</v>
      </c>
    </row>
    <row r="10281" spans="24:25" x14ac:dyDescent="0.25">
      <c r="X10281" s="3" t="s">
        <v>10292</v>
      </c>
      <c r="Y10281" s="4">
        <v>42000</v>
      </c>
    </row>
    <row r="10282" spans="24:25" x14ac:dyDescent="0.25">
      <c r="X10282" s="3" t="s">
        <v>10293</v>
      </c>
      <c r="Y10282" s="4">
        <v>42000</v>
      </c>
    </row>
    <row r="10283" spans="24:25" x14ac:dyDescent="0.25">
      <c r="X10283" s="3" t="s">
        <v>10294</v>
      </c>
      <c r="Y10283" s="4">
        <v>42000</v>
      </c>
    </row>
    <row r="10284" spans="24:25" x14ac:dyDescent="0.25">
      <c r="X10284" s="3" t="s">
        <v>10295</v>
      </c>
      <c r="Y10284" s="4">
        <v>42000</v>
      </c>
    </row>
    <row r="10285" spans="24:25" x14ac:dyDescent="0.25">
      <c r="X10285" s="3" t="s">
        <v>10296</v>
      </c>
      <c r="Y10285" s="4">
        <v>42000</v>
      </c>
    </row>
    <row r="10286" spans="24:25" x14ac:dyDescent="0.25">
      <c r="X10286" s="3" t="s">
        <v>10297</v>
      </c>
      <c r="Y10286" s="4">
        <v>42000</v>
      </c>
    </row>
    <row r="10287" spans="24:25" x14ac:dyDescent="0.25">
      <c r="X10287" s="3" t="s">
        <v>10298</v>
      </c>
      <c r="Y10287" s="4">
        <v>42000</v>
      </c>
    </row>
    <row r="10288" spans="24:25" x14ac:dyDescent="0.25">
      <c r="X10288" s="3" t="s">
        <v>10299</v>
      </c>
      <c r="Y10288" s="4">
        <v>42000</v>
      </c>
    </row>
    <row r="10289" spans="24:25" x14ac:dyDescent="0.25">
      <c r="X10289" s="3" t="s">
        <v>10300</v>
      </c>
      <c r="Y10289" s="4">
        <v>42000</v>
      </c>
    </row>
    <row r="10290" spans="24:25" x14ac:dyDescent="0.25">
      <c r="X10290" s="3" t="s">
        <v>10301</v>
      </c>
      <c r="Y10290" s="4">
        <v>42000</v>
      </c>
    </row>
    <row r="10291" spans="24:25" x14ac:dyDescent="0.25">
      <c r="X10291" s="3" t="s">
        <v>10302</v>
      </c>
      <c r="Y10291" s="4">
        <v>42000</v>
      </c>
    </row>
    <row r="10292" spans="24:25" x14ac:dyDescent="0.25">
      <c r="X10292" s="3" t="s">
        <v>10303</v>
      </c>
      <c r="Y10292" s="4">
        <v>42000</v>
      </c>
    </row>
    <row r="10293" spans="24:25" x14ac:dyDescent="0.25">
      <c r="X10293" s="3" t="s">
        <v>10304</v>
      </c>
      <c r="Y10293" s="4">
        <v>42000</v>
      </c>
    </row>
  </sheetData>
  <mergeCells count="1">
    <mergeCell ref="V3:W3"/>
  </mergeCells>
  <phoneticPr fontId="6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D387A-236B-4251-9610-F4DA5667FDAC}">
  <dimension ref="B1:AS835"/>
  <sheetViews>
    <sheetView zoomScaleNormal="100" workbookViewId="0">
      <pane ySplit="3" topLeftCell="A4" activePane="bottomLeft" state="frozen"/>
      <selection pane="bottomLeft" activeCell="G8" sqref="G8"/>
    </sheetView>
  </sheetViews>
  <sheetFormatPr defaultRowHeight="15" x14ac:dyDescent="0.25"/>
  <cols>
    <col min="1" max="1" width="5.140625" customWidth="1"/>
    <col min="2" max="2" width="11.5703125" style="2" customWidth="1"/>
    <col min="3" max="3" width="17.7109375" customWidth="1"/>
    <col min="4" max="4" width="12.140625" style="2" customWidth="1"/>
    <col min="5" max="5" width="7.5703125" style="2" customWidth="1"/>
    <col min="6" max="6" width="10.42578125" customWidth="1"/>
    <col min="7" max="7" width="8.28515625" customWidth="1"/>
    <col min="8" max="8" width="15" customWidth="1"/>
    <col min="9" max="9" width="5.85546875" style="2" customWidth="1"/>
    <col min="10" max="10" width="10.42578125" style="2" customWidth="1"/>
    <col min="11" max="11" width="10.28515625" style="2" customWidth="1"/>
    <col min="12" max="12" width="12" style="2" customWidth="1"/>
    <col min="13" max="13" width="8" style="2" bestFit="1" customWidth="1"/>
    <col min="14" max="14" width="13.7109375" style="2" customWidth="1"/>
    <col min="15" max="15" width="18.28515625" style="2" bestFit="1" customWidth="1"/>
    <col min="16" max="16" width="10.85546875" style="151" customWidth="1"/>
    <col min="17" max="17" width="6.7109375" style="2" customWidth="1"/>
    <col min="18" max="18" width="8" style="2" customWidth="1"/>
    <col min="19" max="20" width="9.7109375" style="2" customWidth="1"/>
    <col min="21" max="21" width="10.85546875" style="2" customWidth="1"/>
    <col min="22" max="22" width="13.42578125" style="2" customWidth="1"/>
    <col min="23" max="23" width="16" style="2" customWidth="1"/>
    <col min="24" max="24" width="9" style="2" customWidth="1"/>
    <col min="25" max="25" width="14.140625" style="2" customWidth="1"/>
    <col min="27" max="27" width="14.85546875" style="2" customWidth="1"/>
    <col min="28" max="28" width="21.140625" style="2" customWidth="1"/>
  </cols>
  <sheetData>
    <row r="1" spans="2:45" ht="21" x14ac:dyDescent="0.35">
      <c r="B1" s="170"/>
      <c r="C1" s="171"/>
      <c r="D1" s="170" t="s">
        <v>17958</v>
      </c>
      <c r="E1" s="170"/>
      <c r="F1" s="171"/>
      <c r="G1" s="171"/>
      <c r="H1" s="171"/>
      <c r="J1" s="175"/>
      <c r="K1" s="175"/>
      <c r="L1" s="175"/>
      <c r="M1" s="175"/>
      <c r="N1" s="179" t="s">
        <v>17959</v>
      </c>
      <c r="O1" s="175"/>
      <c r="P1" s="175"/>
      <c r="R1" s="172"/>
      <c r="S1" s="172"/>
      <c r="T1" s="172"/>
      <c r="U1" s="172"/>
      <c r="V1" s="180" t="s">
        <v>17954</v>
      </c>
      <c r="W1" s="172"/>
      <c r="X1" s="172"/>
    </row>
    <row r="2" spans="2:45" s="34" customFormat="1" ht="178.5" x14ac:dyDescent="0.25">
      <c r="B2" s="168" t="s">
        <v>17931</v>
      </c>
      <c r="C2" s="167" t="s">
        <v>17947</v>
      </c>
      <c r="D2" s="168" t="s">
        <v>17940</v>
      </c>
      <c r="E2" s="169" t="s">
        <v>17953</v>
      </c>
      <c r="F2" s="167" t="s">
        <v>17939</v>
      </c>
      <c r="G2" s="167"/>
      <c r="H2" s="167" t="s">
        <v>17935</v>
      </c>
      <c r="I2" s="162"/>
      <c r="J2" s="176"/>
      <c r="K2" s="177" t="s">
        <v>17941</v>
      </c>
      <c r="L2" s="177" t="s">
        <v>17939</v>
      </c>
      <c r="M2" s="176"/>
      <c r="N2" s="178" t="s">
        <v>17937</v>
      </c>
      <c r="O2" s="177" t="s">
        <v>17947</v>
      </c>
      <c r="P2" s="177" t="s">
        <v>17960</v>
      </c>
      <c r="Q2" s="37"/>
      <c r="R2" s="173"/>
      <c r="S2" s="174" t="s">
        <v>17942</v>
      </c>
      <c r="T2" s="174" t="s">
        <v>17955</v>
      </c>
      <c r="U2" s="174" t="s">
        <v>17956</v>
      </c>
      <c r="V2" s="174" t="s">
        <v>17957</v>
      </c>
      <c r="W2" s="174" t="s">
        <v>17948</v>
      </c>
      <c r="X2" s="174" t="s">
        <v>17944</v>
      </c>
      <c r="Y2" s="164"/>
      <c r="AA2" s="161"/>
      <c r="AB2" s="161"/>
    </row>
    <row r="3" spans="2:45" s="34" customFormat="1" ht="54" x14ac:dyDescent="0.25">
      <c r="B3" s="155" t="s">
        <v>17706</v>
      </c>
      <c r="C3" s="155" t="s">
        <v>17950</v>
      </c>
      <c r="D3" s="155" t="s">
        <v>17938</v>
      </c>
      <c r="E3" s="155" t="s">
        <v>17936</v>
      </c>
      <c r="F3" s="155" t="s">
        <v>17933</v>
      </c>
      <c r="G3" s="155" t="s">
        <v>17951</v>
      </c>
      <c r="H3" s="155" t="s">
        <v>17932</v>
      </c>
      <c r="I3" s="37"/>
      <c r="J3" s="156" t="s">
        <v>17934</v>
      </c>
      <c r="K3" s="156" t="s">
        <v>17936</v>
      </c>
      <c r="L3" s="156" t="s">
        <v>17933</v>
      </c>
      <c r="M3" s="156" t="s">
        <v>17932</v>
      </c>
      <c r="N3" s="156" t="s">
        <v>17938</v>
      </c>
      <c r="O3" s="156" t="s">
        <v>17952</v>
      </c>
      <c r="P3" s="156" t="s">
        <v>17961</v>
      </c>
      <c r="Q3" s="37"/>
      <c r="R3" s="157" t="s">
        <v>13</v>
      </c>
      <c r="S3" s="157" t="s">
        <v>17943</v>
      </c>
      <c r="T3" s="157" t="s">
        <v>17938</v>
      </c>
      <c r="U3" s="157" t="s">
        <v>10328</v>
      </c>
      <c r="V3" s="157" t="s">
        <v>17946</v>
      </c>
      <c r="W3" s="157" t="s">
        <v>17949</v>
      </c>
      <c r="X3" s="157" t="s">
        <v>17945</v>
      </c>
      <c r="Y3" s="181"/>
      <c r="AA3" s="1"/>
      <c r="AB3" s="37"/>
    </row>
    <row r="4" spans="2:45" x14ac:dyDescent="0.25">
      <c r="B4" s="158">
        <v>19906</v>
      </c>
      <c r="C4" s="154"/>
      <c r="D4" s="159">
        <v>0.8</v>
      </c>
      <c r="F4" s="152"/>
      <c r="G4" s="152"/>
      <c r="H4" s="153">
        <v>0.26129000000000002</v>
      </c>
      <c r="I4" s="18"/>
      <c r="J4" s="154">
        <v>40179</v>
      </c>
      <c r="K4" s="153">
        <v>8458.1</v>
      </c>
      <c r="L4" s="150">
        <v>2.2287499999999998</v>
      </c>
      <c r="M4" s="150">
        <v>2.6211099999999998</v>
      </c>
      <c r="N4" s="159">
        <v>0.11</v>
      </c>
      <c r="O4" s="150">
        <f t="shared" ref="O4:O35" si="0">(C670/C658-1)*100</f>
        <v>1.5536247398705294</v>
      </c>
      <c r="P4" s="150">
        <v>-0.16061698414341799</v>
      </c>
      <c r="Q4" s="18"/>
      <c r="R4" s="160">
        <v>1955</v>
      </c>
      <c r="S4" s="163"/>
      <c r="T4" s="163">
        <v>1.79</v>
      </c>
      <c r="U4" s="163"/>
      <c r="V4" s="163"/>
      <c r="W4" s="163"/>
      <c r="X4" s="166">
        <v>425.47949999999997</v>
      </c>
      <c r="Y4" s="163"/>
      <c r="AA4" s="18"/>
      <c r="AB4"/>
    </row>
    <row r="5" spans="2:45" x14ac:dyDescent="0.25">
      <c r="B5" s="158">
        <v>19937</v>
      </c>
      <c r="C5" s="154"/>
      <c r="D5" s="159">
        <v>1.22</v>
      </c>
      <c r="F5" s="152"/>
      <c r="G5" s="152"/>
      <c r="H5" s="153">
        <v>0</v>
      </c>
      <c r="I5" s="18"/>
      <c r="J5" s="154">
        <v>40210</v>
      </c>
      <c r="K5" s="153">
        <v>8507.4</v>
      </c>
      <c r="L5" s="150">
        <v>2.4605299999999999</v>
      </c>
      <c r="M5" s="150">
        <v>2.1513399999999998</v>
      </c>
      <c r="N5" s="159">
        <v>0.13</v>
      </c>
      <c r="O5" s="150">
        <f t="shared" si="0"/>
        <v>1.3400096469669442</v>
      </c>
      <c r="P5" s="150">
        <v>-0.120398595386481</v>
      </c>
      <c r="Q5" s="18"/>
      <c r="R5" s="160">
        <v>1956</v>
      </c>
      <c r="S5" s="163"/>
      <c r="T5" s="163">
        <v>2.73</v>
      </c>
      <c r="U5" s="163"/>
      <c r="V5" s="163"/>
      <c r="W5" s="163"/>
      <c r="X5" s="166">
        <v>449.35250000000002</v>
      </c>
      <c r="Y5" s="163"/>
      <c r="AA5" s="18"/>
      <c r="AB5"/>
    </row>
    <row r="6" spans="2:45" x14ac:dyDescent="0.25">
      <c r="B6" s="158">
        <v>19968</v>
      </c>
      <c r="C6" s="154"/>
      <c r="D6" s="159">
        <v>1.07</v>
      </c>
      <c r="F6" s="152"/>
      <c r="G6" s="152"/>
      <c r="H6" s="153">
        <v>-0.29751</v>
      </c>
      <c r="I6" s="18"/>
      <c r="J6" s="154">
        <v>40238</v>
      </c>
      <c r="K6" s="153">
        <v>8504.5</v>
      </c>
      <c r="L6" s="150">
        <v>1.6154299999999999</v>
      </c>
      <c r="M6" s="150">
        <v>2.2861699999999998</v>
      </c>
      <c r="N6" s="159">
        <v>0.16</v>
      </c>
      <c r="O6" s="150">
        <f t="shared" si="0"/>
        <v>1.1068473602605211</v>
      </c>
      <c r="P6" s="150">
        <v>-5.4216345355556202E-2</v>
      </c>
      <c r="Q6" s="18"/>
      <c r="R6" s="160">
        <v>1957</v>
      </c>
      <c r="S6" s="163"/>
      <c r="T6" s="163">
        <v>3.11</v>
      </c>
      <c r="U6" s="163"/>
      <c r="V6" s="163"/>
      <c r="W6" s="163"/>
      <c r="X6" s="166">
        <v>474.03949999999998</v>
      </c>
      <c r="Y6" s="163"/>
      <c r="AA6" s="18"/>
      <c r="AB6"/>
    </row>
    <row r="7" spans="2:45" x14ac:dyDescent="0.25">
      <c r="B7" s="158">
        <v>19998</v>
      </c>
      <c r="C7" s="154"/>
      <c r="D7" s="159">
        <v>0.85</v>
      </c>
      <c r="F7" s="152"/>
      <c r="G7" s="152"/>
      <c r="H7" s="153">
        <v>-0.85343000000000002</v>
      </c>
      <c r="I7" s="18"/>
      <c r="J7" s="154">
        <v>40269</v>
      </c>
      <c r="K7" s="153">
        <v>8535.2000000000007</v>
      </c>
      <c r="L7" s="150">
        <v>1.9383999999999999</v>
      </c>
      <c r="M7" s="150">
        <v>2.2067700000000001</v>
      </c>
      <c r="N7" s="159">
        <v>0.2</v>
      </c>
      <c r="O7" s="150">
        <f t="shared" si="0"/>
        <v>0.92314151033798808</v>
      </c>
      <c r="P7" s="150">
        <v>-1.06895614360745E-3</v>
      </c>
      <c r="Q7" s="18"/>
      <c r="R7" s="160">
        <v>1958</v>
      </c>
      <c r="S7" s="163"/>
      <c r="T7" s="163">
        <v>1.57</v>
      </c>
      <c r="U7" s="163"/>
      <c r="V7" s="163"/>
      <c r="W7" s="18">
        <v>2.27535</v>
      </c>
      <c r="X7" s="166">
        <v>481.2285</v>
      </c>
      <c r="Y7" s="163"/>
      <c r="AA7" s="18"/>
      <c r="AB7"/>
    </row>
    <row r="8" spans="2:45" x14ac:dyDescent="0.25">
      <c r="B8" s="158">
        <v>20029</v>
      </c>
      <c r="C8" s="154"/>
      <c r="D8" s="159">
        <v>0.83</v>
      </c>
      <c r="F8" s="152"/>
      <c r="G8" s="152"/>
      <c r="H8" s="153">
        <v>-0.26071</v>
      </c>
      <c r="I8" s="18"/>
      <c r="J8" s="154">
        <v>40299</v>
      </c>
      <c r="K8" s="153">
        <v>8589.9</v>
      </c>
      <c r="L8" s="150">
        <v>1.8883399999999999</v>
      </c>
      <c r="M8" s="150">
        <v>2.0035500000000002</v>
      </c>
      <c r="N8" s="159">
        <v>0.2</v>
      </c>
      <c r="O8" s="150">
        <f t="shared" si="0"/>
        <v>0.94237158190648707</v>
      </c>
      <c r="P8" s="150">
        <v>2.6481894337539599E-2</v>
      </c>
      <c r="Q8" s="18"/>
      <c r="R8" s="160">
        <v>1959</v>
      </c>
      <c r="S8" s="18">
        <v>293.3</v>
      </c>
      <c r="T8" s="163">
        <v>3.31</v>
      </c>
      <c r="U8" s="163"/>
      <c r="V8" s="163"/>
      <c r="W8" s="18">
        <v>1.9994400000000001</v>
      </c>
      <c r="X8" s="166">
        <v>521.65425000000005</v>
      </c>
      <c r="Y8" s="18"/>
      <c r="AA8" s="18"/>
      <c r="AB8"/>
    </row>
    <row r="9" spans="2:45" x14ac:dyDescent="0.25">
      <c r="B9" s="158">
        <v>20059</v>
      </c>
      <c r="C9" s="154"/>
      <c r="D9" s="159">
        <v>1.28</v>
      </c>
      <c r="F9" s="152"/>
      <c r="G9" s="152"/>
      <c r="H9" s="153">
        <v>-0.37215999999999999</v>
      </c>
      <c r="I9" s="18"/>
      <c r="J9" s="154">
        <v>40330</v>
      </c>
      <c r="K9" s="153">
        <v>8609</v>
      </c>
      <c r="L9" s="150">
        <v>1.9963299999999999</v>
      </c>
      <c r="M9" s="150">
        <v>1.1215599999999999</v>
      </c>
      <c r="N9" s="159">
        <v>0.18</v>
      </c>
      <c r="O9" s="150">
        <f>(C675/C663-1)*100</f>
        <v>0.90385483598820482</v>
      </c>
      <c r="P9" s="150">
        <v>2.00378198019453E-2</v>
      </c>
      <c r="Q9" s="18"/>
      <c r="R9" s="160">
        <v>1960</v>
      </c>
      <c r="S9" s="18">
        <v>304.28333333333336</v>
      </c>
      <c r="T9" s="163">
        <v>3.21</v>
      </c>
      <c r="U9" s="27">
        <v>1.4579759862778601</v>
      </c>
      <c r="V9" s="163"/>
      <c r="W9" s="18">
        <v>1.5185</v>
      </c>
      <c r="X9" s="166">
        <v>542.38225</v>
      </c>
      <c r="Y9" s="18"/>
      <c r="AA9" s="18"/>
      <c r="AB9"/>
      <c r="AE9" t="s">
        <v>17530</v>
      </c>
    </row>
    <row r="10" spans="2:45" ht="15.75" thickBot="1" x14ac:dyDescent="0.3">
      <c r="B10" s="158">
        <v>20090</v>
      </c>
      <c r="C10" s="154"/>
      <c r="D10" s="159">
        <v>1.39</v>
      </c>
      <c r="F10" s="152"/>
      <c r="G10" s="152"/>
      <c r="H10" s="153">
        <v>-0.63102999999999998</v>
      </c>
      <c r="I10" s="18"/>
      <c r="J10" s="154">
        <v>40360</v>
      </c>
      <c r="K10" s="153">
        <v>8618.7999999999993</v>
      </c>
      <c r="L10" s="150">
        <v>2.05681</v>
      </c>
      <c r="M10" s="150">
        <v>1.3407800000000001</v>
      </c>
      <c r="N10" s="159">
        <v>0.18</v>
      </c>
      <c r="O10" s="150">
        <f t="shared" si="0"/>
        <v>0.86984271711876282</v>
      </c>
      <c r="P10" s="150">
        <v>5.2954793334755397E-2</v>
      </c>
      <c r="Q10" s="18"/>
      <c r="R10" s="160">
        <v>1961</v>
      </c>
      <c r="S10" s="18">
        <v>324.83333333333331</v>
      </c>
      <c r="T10" s="163">
        <v>1.95</v>
      </c>
      <c r="U10" s="27">
        <v>1.07072414764723</v>
      </c>
      <c r="V10" s="163"/>
      <c r="W10" s="18">
        <v>1.11504</v>
      </c>
      <c r="X10" s="166">
        <v>562.20974999999999</v>
      </c>
      <c r="Y10" s="18"/>
      <c r="AA10" s="18"/>
      <c r="AB10"/>
      <c r="AE10" s="2"/>
      <c r="AF10" s="2"/>
      <c r="AG10" s="2"/>
      <c r="AH10" s="2"/>
      <c r="AI10" s="2"/>
    </row>
    <row r="11" spans="2:45" ht="15.75" thickBot="1" x14ac:dyDescent="0.3">
      <c r="B11" s="158">
        <v>20121</v>
      </c>
      <c r="C11" s="154"/>
      <c r="D11" s="159">
        <v>1.29</v>
      </c>
      <c r="F11" s="152"/>
      <c r="G11" s="152"/>
      <c r="H11" s="153">
        <v>-0.62985999999999998</v>
      </c>
      <c r="I11" s="18"/>
      <c r="J11" s="154">
        <v>40391</v>
      </c>
      <c r="K11" s="153">
        <v>8669.1</v>
      </c>
      <c r="L11" s="150">
        <v>2.6536400000000002</v>
      </c>
      <c r="M11" s="150">
        <v>1.15018</v>
      </c>
      <c r="N11" s="159">
        <v>0.19</v>
      </c>
      <c r="O11" s="150">
        <f t="shared" si="0"/>
        <v>0.89027122534106606</v>
      </c>
      <c r="P11" s="150">
        <v>6.0824265195209601E-2</v>
      </c>
      <c r="Q11" s="18"/>
      <c r="R11" s="160">
        <v>1962</v>
      </c>
      <c r="S11" s="18">
        <v>350.1</v>
      </c>
      <c r="T11" s="163">
        <v>2.71</v>
      </c>
      <c r="U11" s="27">
        <v>1.1987733482018501</v>
      </c>
      <c r="V11" s="163"/>
      <c r="W11" s="18">
        <v>1.37171</v>
      </c>
      <c r="X11" s="166">
        <v>603.92150000000004</v>
      </c>
      <c r="Y11" s="18"/>
      <c r="AB11" s="27">
        <f>AVERAGE(P124:P135)</f>
        <v>1.1989341730799892</v>
      </c>
      <c r="AC11">
        <v>2020</v>
      </c>
      <c r="AE11" s="6" t="s">
        <v>10306</v>
      </c>
      <c r="AF11" s="7" t="s">
        <v>10307</v>
      </c>
      <c r="AG11" s="7" t="s">
        <v>10308</v>
      </c>
      <c r="AH11" s="7" t="s">
        <v>10309</v>
      </c>
      <c r="AI11" s="7" t="s">
        <v>10310</v>
      </c>
      <c r="AJ11" s="7" t="s">
        <v>10311</v>
      </c>
      <c r="AK11" s="7" t="s">
        <v>10312</v>
      </c>
      <c r="AL11" s="7" t="s">
        <v>10313</v>
      </c>
      <c r="AM11" s="7" t="s">
        <v>10314</v>
      </c>
      <c r="AN11" s="7" t="s">
        <v>10315</v>
      </c>
      <c r="AO11" s="7" t="s">
        <v>10316</v>
      </c>
      <c r="AP11" s="8" t="s">
        <v>10317</v>
      </c>
      <c r="AQ11" s="6" t="s">
        <v>10318</v>
      </c>
      <c r="AR11" s="8" t="s">
        <v>5</v>
      </c>
    </row>
    <row r="12" spans="2:45" ht="15.75" thickBot="1" x14ac:dyDescent="0.3">
      <c r="B12" s="158">
        <v>20149</v>
      </c>
      <c r="C12" s="154"/>
      <c r="D12" s="159">
        <v>1.35</v>
      </c>
      <c r="F12" s="152"/>
      <c r="G12" s="152"/>
      <c r="H12" s="153">
        <v>-0.51987000000000005</v>
      </c>
      <c r="I12" s="18"/>
      <c r="J12" s="154">
        <v>40422</v>
      </c>
      <c r="K12" s="153">
        <v>8700.1</v>
      </c>
      <c r="L12" s="150">
        <v>3.0304799999999998</v>
      </c>
      <c r="M12" s="150">
        <v>1.1183099999999999</v>
      </c>
      <c r="N12" s="159">
        <v>0.19</v>
      </c>
      <c r="O12" s="150">
        <f t="shared" si="0"/>
        <v>0.80404475394868502</v>
      </c>
      <c r="P12" s="150">
        <v>0.107237951249144</v>
      </c>
      <c r="Q12" s="18"/>
      <c r="R12" s="160">
        <v>1963</v>
      </c>
      <c r="S12" s="18">
        <v>379.60833333333335</v>
      </c>
      <c r="T12" s="163">
        <v>3.18</v>
      </c>
      <c r="U12" s="27">
        <v>1.2396694214876001</v>
      </c>
      <c r="V12" s="163"/>
      <c r="W12" s="18">
        <v>1.24702</v>
      </c>
      <c r="X12" s="166">
        <v>637.45150000000001</v>
      </c>
      <c r="Y12" s="18"/>
      <c r="AB12" s="27">
        <f>AVERAGE(P136:P147)</f>
        <v>4.6296959074266555</v>
      </c>
      <c r="AC12">
        <v>2021</v>
      </c>
      <c r="AE12" s="6">
        <v>2022</v>
      </c>
      <c r="AF12" s="10">
        <v>7.4800000000000005E-2</v>
      </c>
      <c r="AG12" s="10">
        <v>7.8710000000000002E-2</v>
      </c>
      <c r="AH12" s="10">
        <v>8.5419999999999996E-2</v>
      </c>
      <c r="AI12" s="10">
        <v>8.2589999999999997E-2</v>
      </c>
      <c r="AJ12" s="10">
        <v>8.5819999999999994E-2</v>
      </c>
      <c r="AK12" s="10">
        <v>9.06E-2</v>
      </c>
      <c r="AL12" s="10">
        <v>8.5250000000000006E-2</v>
      </c>
      <c r="AM12" s="10">
        <v>8.2629999999999995E-2</v>
      </c>
      <c r="AN12" s="10">
        <v>8.2019999999999996E-2</v>
      </c>
      <c r="AO12" s="10">
        <v>7.7450000000000005E-2</v>
      </c>
      <c r="AP12" s="10">
        <v>7.1099999999999997E-2</v>
      </c>
      <c r="AQ12" s="17">
        <v>7.0000000000000007E-2</v>
      </c>
      <c r="AS12" s="9">
        <f>AVERAGE(AF12:AQ12)</f>
        <v>8.0532500000000007E-2</v>
      </c>
    </row>
    <row r="13" spans="2:45" ht="15.75" thickBot="1" x14ac:dyDescent="0.3">
      <c r="B13" s="158">
        <v>20180</v>
      </c>
      <c r="C13" s="154"/>
      <c r="D13" s="159">
        <v>1.43</v>
      </c>
      <c r="F13" s="152"/>
      <c r="G13" s="152"/>
      <c r="H13" s="153">
        <v>-0.26061000000000001</v>
      </c>
      <c r="I13" s="18"/>
      <c r="J13" s="154">
        <v>40452</v>
      </c>
      <c r="K13" s="153">
        <v>8749.4</v>
      </c>
      <c r="L13" s="150">
        <v>3.2852899999999998</v>
      </c>
      <c r="M13" s="150">
        <v>1.1667000000000001</v>
      </c>
      <c r="N13" s="159">
        <v>0.19</v>
      </c>
      <c r="O13" s="150">
        <f t="shared" si="0"/>
        <v>0.6106980895298042</v>
      </c>
      <c r="P13" s="150">
        <v>0.113040073979051</v>
      </c>
      <c r="Q13" s="18"/>
      <c r="R13" s="160">
        <v>1964</v>
      </c>
      <c r="S13" s="18">
        <v>409.31666666666666</v>
      </c>
      <c r="T13" s="163">
        <v>3.5</v>
      </c>
      <c r="U13" s="27">
        <v>1.27891156462583</v>
      </c>
      <c r="V13" s="163"/>
      <c r="W13" s="18">
        <v>1.4937100000000001</v>
      </c>
      <c r="X13" s="166">
        <v>684.4615</v>
      </c>
      <c r="Y13" s="18"/>
      <c r="AB13" s="27">
        <f>AVERAGE(P148:P159)</f>
        <v>7.9720366554769093</v>
      </c>
      <c r="AC13">
        <v>2022</v>
      </c>
      <c r="AE13" s="13">
        <v>2021</v>
      </c>
      <c r="AF13" s="14">
        <v>1.4E-2</v>
      </c>
      <c r="AG13" s="14">
        <v>1.6760000000000001E-2</v>
      </c>
      <c r="AH13" s="14">
        <v>2.6200000000000001E-2</v>
      </c>
      <c r="AI13" s="14">
        <v>4.1599999999999998E-2</v>
      </c>
      <c r="AJ13" s="14">
        <v>4.9930000000000002E-2</v>
      </c>
      <c r="AK13" s="14">
        <v>5.391E-2</v>
      </c>
      <c r="AL13" s="14">
        <v>5.3650000000000003E-2</v>
      </c>
      <c r="AM13" s="14">
        <v>5.2510000000000001E-2</v>
      </c>
      <c r="AN13" s="14">
        <v>5.3900000000000003E-2</v>
      </c>
      <c r="AO13" s="14">
        <v>6.2219999999999998E-2</v>
      </c>
      <c r="AP13" s="14">
        <v>6.8089999999999998E-2</v>
      </c>
      <c r="AQ13" s="14">
        <v>7.0360000000000006E-2</v>
      </c>
      <c r="AR13" s="15">
        <v>4.6980000000000001E-2</v>
      </c>
      <c r="AS13" s="9">
        <f>AVERAGE(AF13:AQ13)</f>
        <v>4.6927500000000004E-2</v>
      </c>
    </row>
    <row r="14" spans="2:45" ht="15.75" thickBot="1" x14ac:dyDescent="0.3">
      <c r="B14" s="158">
        <v>20210</v>
      </c>
      <c r="C14" s="154"/>
      <c r="D14" s="159">
        <v>1.43</v>
      </c>
      <c r="F14" s="152"/>
      <c r="G14" s="152"/>
      <c r="H14" s="153">
        <v>-0.59413000000000005</v>
      </c>
      <c r="I14" s="18"/>
      <c r="J14" s="154">
        <v>40483</v>
      </c>
      <c r="K14" s="153">
        <v>8770</v>
      </c>
      <c r="L14" s="150">
        <v>3.16676</v>
      </c>
      <c r="M14" s="150">
        <v>1.0845400000000001</v>
      </c>
      <c r="N14" s="159">
        <v>0.19</v>
      </c>
      <c r="O14" s="150">
        <f t="shared" si="0"/>
        <v>0.76820458835487049</v>
      </c>
      <c r="P14" s="150">
        <v>0.135715519308999</v>
      </c>
      <c r="Q14" s="18"/>
      <c r="R14" s="160">
        <v>1965</v>
      </c>
      <c r="S14" s="18">
        <v>442.45</v>
      </c>
      <c r="T14" s="163">
        <v>4.08</v>
      </c>
      <c r="U14" s="27">
        <v>1.5851692638366901</v>
      </c>
      <c r="V14" s="163"/>
      <c r="W14" s="18">
        <v>1.44591</v>
      </c>
      <c r="X14" s="166">
        <v>742.29025000000001</v>
      </c>
      <c r="Y14" s="18"/>
      <c r="AB14" s="27">
        <f>AVERAGE(P160:P171)</f>
        <v>4.3816170911913046</v>
      </c>
      <c r="AC14">
        <v>2023</v>
      </c>
      <c r="AE14" s="6">
        <v>2020</v>
      </c>
      <c r="AF14" s="10">
        <v>2.487E-2</v>
      </c>
      <c r="AG14" s="10">
        <v>2.3349999999999999E-2</v>
      </c>
      <c r="AH14" s="10">
        <v>1.5389999999999999E-2</v>
      </c>
      <c r="AI14" s="10">
        <v>3.29E-3</v>
      </c>
      <c r="AJ14" s="10">
        <v>1.1800000000000001E-3</v>
      </c>
      <c r="AK14" s="10">
        <v>6.4599999999999996E-3</v>
      </c>
      <c r="AL14" s="10">
        <v>9.8600000000000007E-3</v>
      </c>
      <c r="AM14" s="10">
        <v>1.3100000000000001E-2</v>
      </c>
      <c r="AN14" s="10">
        <v>1.371E-2</v>
      </c>
      <c r="AO14" s="10">
        <v>1.1820000000000001E-2</v>
      </c>
      <c r="AP14" s="10">
        <v>1.175E-2</v>
      </c>
      <c r="AQ14" s="10">
        <v>1.362E-2</v>
      </c>
      <c r="AR14" s="16">
        <v>1.234E-2</v>
      </c>
      <c r="AS14" s="9">
        <f>AVERAGE(AF14:AQ14)</f>
        <v>1.2366666666666666E-2</v>
      </c>
    </row>
    <row r="15" spans="2:45" ht="15.75" thickBot="1" x14ac:dyDescent="0.3">
      <c r="B15" s="158">
        <v>20241</v>
      </c>
      <c r="C15" s="154"/>
      <c r="D15" s="159">
        <v>1.64</v>
      </c>
      <c r="F15" s="152"/>
      <c r="G15" s="152"/>
      <c r="H15" s="153">
        <v>-0.85375000000000001</v>
      </c>
      <c r="I15" s="18"/>
      <c r="J15" s="154">
        <v>40513</v>
      </c>
      <c r="K15" s="153">
        <v>8801.7999999999993</v>
      </c>
      <c r="L15" s="150">
        <v>3.5993400000000002</v>
      </c>
      <c r="M15" s="150">
        <v>1.4377899999999999</v>
      </c>
      <c r="N15" s="159">
        <v>0.18</v>
      </c>
      <c r="O15" s="150">
        <f t="shared" si="0"/>
        <v>0.80445403931370674</v>
      </c>
      <c r="P15" s="150">
        <v>0.13148809119142801</v>
      </c>
      <c r="Q15" s="18"/>
      <c r="R15" s="160">
        <v>1966</v>
      </c>
      <c r="S15" s="18">
        <v>471.375</v>
      </c>
      <c r="T15" s="163">
        <v>5.1100000000000003</v>
      </c>
      <c r="U15" s="27">
        <v>3.0150753768843899</v>
      </c>
      <c r="V15" s="163"/>
      <c r="W15" s="18">
        <v>2.4433699999999998</v>
      </c>
      <c r="X15" s="166">
        <v>813.41375000000005</v>
      </c>
      <c r="Y15" s="18"/>
      <c r="AB15" s="18"/>
      <c r="AC15">
        <v>2024</v>
      </c>
      <c r="AE15" s="13">
        <v>2019</v>
      </c>
      <c r="AF15" s="14">
        <v>1.5509999999999999E-2</v>
      </c>
      <c r="AG15" s="14">
        <v>1.52E-2</v>
      </c>
      <c r="AH15" s="14">
        <v>1.8630000000000001E-2</v>
      </c>
      <c r="AI15" s="14">
        <v>1.9959999999999999E-2</v>
      </c>
      <c r="AJ15" s="14">
        <v>1.7899999999999999E-2</v>
      </c>
      <c r="AK15" s="14">
        <v>1.6480000000000002E-2</v>
      </c>
      <c r="AL15" s="14">
        <v>1.8110000000000001E-2</v>
      </c>
      <c r="AM15" s="14">
        <v>1.7500000000000002E-2</v>
      </c>
      <c r="AN15" s="14">
        <v>1.711E-2</v>
      </c>
      <c r="AO15" s="14">
        <v>1.7639999999999999E-2</v>
      </c>
      <c r="AP15" s="14">
        <v>2.051E-2</v>
      </c>
      <c r="AQ15" s="14">
        <v>2.2849999999999999E-2</v>
      </c>
      <c r="AR15" s="15">
        <v>1.8120000000000001E-2</v>
      </c>
      <c r="AS15" s="9">
        <f>AVERAGE(AF15:AQ15)</f>
        <v>1.8116666666666666E-2</v>
      </c>
    </row>
    <row r="16" spans="2:45" ht="15.75" thickBot="1" x14ac:dyDescent="0.3">
      <c r="B16" s="158">
        <v>20271</v>
      </c>
      <c r="C16" s="154"/>
      <c r="D16" s="159">
        <v>1.68</v>
      </c>
      <c r="F16" s="152"/>
      <c r="G16" s="152"/>
      <c r="H16" s="153">
        <v>-0.37230000000000002</v>
      </c>
      <c r="I16" s="18"/>
      <c r="J16" s="154">
        <v>40544</v>
      </c>
      <c r="K16" s="153">
        <v>8823.1</v>
      </c>
      <c r="L16" s="150">
        <v>4.3153899999999998</v>
      </c>
      <c r="M16" s="150">
        <v>1.70078</v>
      </c>
      <c r="N16" s="159">
        <v>0.17</v>
      </c>
      <c r="O16" s="150">
        <f t="shared" si="0"/>
        <v>0.95008314931435134</v>
      </c>
      <c r="P16" s="150">
        <v>0.16813417769984099</v>
      </c>
      <c r="Q16" s="18"/>
      <c r="R16" s="160">
        <v>1967</v>
      </c>
      <c r="S16" s="18">
        <v>503.64166666666665</v>
      </c>
      <c r="T16" s="163">
        <v>4.22</v>
      </c>
      <c r="U16" s="27">
        <v>2.7727856225930698</v>
      </c>
      <c r="V16" s="163"/>
      <c r="W16" s="18">
        <v>3.4782600000000001</v>
      </c>
      <c r="X16" s="166">
        <v>859.95624999999995</v>
      </c>
      <c r="Y16" s="18"/>
      <c r="AB16" s="18"/>
      <c r="AC16">
        <v>2025</v>
      </c>
      <c r="AE16" s="6">
        <v>2018</v>
      </c>
      <c r="AF16" s="10">
        <v>2.0709999999999999E-2</v>
      </c>
      <c r="AG16" s="10">
        <v>2.2120000000000001E-2</v>
      </c>
      <c r="AH16" s="10">
        <v>2.3599999999999999E-2</v>
      </c>
      <c r="AI16" s="10">
        <v>2.4629999999999999E-2</v>
      </c>
      <c r="AJ16" s="10">
        <v>2.801E-2</v>
      </c>
      <c r="AK16" s="10">
        <v>2.8719999999999999E-2</v>
      </c>
      <c r="AL16" s="10">
        <v>2.9499999999999998E-2</v>
      </c>
      <c r="AM16" s="10">
        <v>2.699E-2</v>
      </c>
      <c r="AN16" s="10">
        <v>2.2769999999999999E-2</v>
      </c>
      <c r="AO16" s="10">
        <v>2.5219999999999999E-2</v>
      </c>
      <c r="AP16" s="10">
        <v>2.1770000000000001E-2</v>
      </c>
      <c r="AQ16" s="11">
        <v>1.9099999999999999E-2</v>
      </c>
      <c r="AR16" s="12">
        <v>2.443E-2</v>
      </c>
    </row>
    <row r="17" spans="2:28" x14ac:dyDescent="0.25">
      <c r="B17" s="158">
        <v>20302</v>
      </c>
      <c r="C17" s="154"/>
      <c r="D17" s="159">
        <v>1.96</v>
      </c>
      <c r="F17" s="152"/>
      <c r="G17" s="152"/>
      <c r="H17" s="153">
        <v>-0.48416999999999999</v>
      </c>
      <c r="I17" s="18"/>
      <c r="J17" s="154">
        <v>40575</v>
      </c>
      <c r="K17" s="153">
        <v>8886.9</v>
      </c>
      <c r="L17" s="150">
        <v>4.46082</v>
      </c>
      <c r="M17" s="150">
        <v>2.1248999999999998</v>
      </c>
      <c r="N17" s="159">
        <v>0.16</v>
      </c>
      <c r="O17" s="150">
        <f t="shared" si="0"/>
        <v>1.092011858460018</v>
      </c>
      <c r="P17" s="150">
        <v>0.22316838742057199</v>
      </c>
      <c r="Q17" s="18"/>
      <c r="R17" s="160">
        <v>1968</v>
      </c>
      <c r="S17" s="18">
        <v>545.29999999999995</v>
      </c>
      <c r="T17" s="163">
        <v>5.66</v>
      </c>
      <c r="U17" s="27">
        <v>4.2717961528853401</v>
      </c>
      <c r="V17" s="163"/>
      <c r="W17" s="18">
        <v>4.6338499999999998</v>
      </c>
      <c r="X17" s="166">
        <v>940.64649999999995</v>
      </c>
      <c r="Y17" s="18"/>
      <c r="AA17" s="18"/>
      <c r="AB17"/>
    </row>
    <row r="18" spans="2:28" x14ac:dyDescent="0.25">
      <c r="B18" s="158">
        <v>20333</v>
      </c>
      <c r="C18" s="154"/>
      <c r="D18" s="159">
        <v>2.1800000000000002</v>
      </c>
      <c r="F18" s="152"/>
      <c r="G18" s="152"/>
      <c r="H18" s="153">
        <v>0.1492</v>
      </c>
      <c r="I18" s="18"/>
      <c r="J18" s="154">
        <v>40603</v>
      </c>
      <c r="K18" s="153">
        <v>8943.5</v>
      </c>
      <c r="L18" s="150">
        <v>5.1619700000000002</v>
      </c>
      <c r="M18" s="150">
        <v>2.61924</v>
      </c>
      <c r="N18" s="159">
        <v>0.14000000000000001</v>
      </c>
      <c r="O18" s="150">
        <f t="shared" si="0"/>
        <v>1.1901799971953286</v>
      </c>
      <c r="P18" s="150">
        <v>0.2834055246785</v>
      </c>
      <c r="Q18" s="18"/>
      <c r="R18" s="160">
        <v>1969</v>
      </c>
      <c r="S18" s="18">
        <v>578.72500000000002</v>
      </c>
      <c r="T18" s="163">
        <v>8.2100000000000009</v>
      </c>
      <c r="U18" s="27">
        <v>5.4623862002874999</v>
      </c>
      <c r="V18" s="163"/>
      <c r="W18" s="18">
        <v>5.8054199999999998</v>
      </c>
      <c r="X18" s="166">
        <v>1017.615</v>
      </c>
      <c r="Y18" s="18"/>
      <c r="AA18" s="18"/>
      <c r="AB18"/>
    </row>
    <row r="19" spans="2:28" x14ac:dyDescent="0.25">
      <c r="B19" s="158">
        <v>20363</v>
      </c>
      <c r="C19" s="154"/>
      <c r="D19" s="159">
        <v>2.2400000000000002</v>
      </c>
      <c r="F19" s="152"/>
      <c r="G19" s="152"/>
      <c r="H19" s="153">
        <v>0.37425000000000003</v>
      </c>
      <c r="I19" s="18"/>
      <c r="J19" s="154">
        <v>40634</v>
      </c>
      <c r="K19" s="153">
        <v>9004.9</v>
      </c>
      <c r="L19" s="150">
        <v>5.5030900000000003</v>
      </c>
      <c r="M19" s="150">
        <v>3.0772300000000001</v>
      </c>
      <c r="N19" s="159">
        <v>0.1</v>
      </c>
      <c r="O19" s="150">
        <f t="shared" si="0"/>
        <v>1.3347440384145814</v>
      </c>
      <c r="P19" s="150">
        <v>0.30788776232555298</v>
      </c>
      <c r="Q19" s="18"/>
      <c r="R19" s="160">
        <v>1970</v>
      </c>
      <c r="S19" s="18">
        <v>601.45833333333337</v>
      </c>
      <c r="T19" s="163">
        <v>7.17</v>
      </c>
      <c r="U19" s="27">
        <v>5.8382553384825302</v>
      </c>
      <c r="V19" s="163"/>
      <c r="W19" s="18">
        <v>6.2459300000000004</v>
      </c>
      <c r="X19" s="166">
        <v>1073.3105</v>
      </c>
      <c r="Y19" s="18"/>
      <c r="AA19" s="18"/>
      <c r="AB19"/>
    </row>
    <row r="20" spans="2:28" x14ac:dyDescent="0.25">
      <c r="B20" s="158">
        <v>20394</v>
      </c>
      <c r="C20" s="154"/>
      <c r="D20" s="159">
        <v>2.35</v>
      </c>
      <c r="F20" s="152"/>
      <c r="G20" s="152"/>
      <c r="H20" s="153">
        <v>0.37341000000000002</v>
      </c>
      <c r="I20" s="18"/>
      <c r="J20" s="154">
        <v>40664</v>
      </c>
      <c r="K20" s="153">
        <v>9075.5</v>
      </c>
      <c r="L20" s="150">
        <v>5.6531500000000001</v>
      </c>
      <c r="M20" s="150">
        <v>3.4589699999999999</v>
      </c>
      <c r="N20" s="159">
        <v>0.09</v>
      </c>
      <c r="O20" s="150">
        <f t="shared" si="0"/>
        <v>1.5104456289303902</v>
      </c>
      <c r="P20" s="150">
        <v>0.34629125444917602</v>
      </c>
      <c r="Q20" s="18"/>
      <c r="R20" s="160">
        <v>1971</v>
      </c>
      <c r="S20" s="18">
        <v>674.4</v>
      </c>
      <c r="T20" s="163">
        <v>4.67</v>
      </c>
      <c r="U20" s="27">
        <v>4.2927666881304498</v>
      </c>
      <c r="V20" s="163"/>
      <c r="W20" s="18">
        <v>4.6948400000000001</v>
      </c>
      <c r="X20" s="166">
        <v>1164.8497500000001</v>
      </c>
      <c r="Y20" s="18"/>
      <c r="AA20" s="18"/>
      <c r="AB20"/>
    </row>
    <row r="21" spans="2:28" x14ac:dyDescent="0.25">
      <c r="B21" s="158">
        <v>20424</v>
      </c>
      <c r="C21" s="154"/>
      <c r="D21" s="159">
        <v>2.48</v>
      </c>
      <c r="F21" s="152"/>
      <c r="G21" s="152"/>
      <c r="H21" s="153">
        <v>0.37354999999999999</v>
      </c>
      <c r="I21" s="18"/>
      <c r="J21" s="154">
        <v>40695</v>
      </c>
      <c r="K21" s="153">
        <v>9151</v>
      </c>
      <c r="L21" s="150">
        <v>6.2957400000000003</v>
      </c>
      <c r="M21" s="150">
        <v>3.5023200000000001</v>
      </c>
      <c r="N21" s="159">
        <v>0.09</v>
      </c>
      <c r="O21" s="150">
        <f t="shared" si="0"/>
        <v>1.6387589541952075</v>
      </c>
      <c r="P21" s="150">
        <v>0.37068961626291802</v>
      </c>
      <c r="Q21" s="18"/>
      <c r="R21" s="160">
        <v>1972</v>
      </c>
      <c r="S21" s="18">
        <v>758.1583333333333</v>
      </c>
      <c r="T21" s="163">
        <v>4.4400000000000004</v>
      </c>
      <c r="U21" s="27">
        <v>3.2722782465528302</v>
      </c>
      <c r="V21" s="163"/>
      <c r="W21" s="18">
        <v>3.0610300000000001</v>
      </c>
      <c r="X21" s="166">
        <v>1279.1120000000001</v>
      </c>
      <c r="Y21" s="18"/>
      <c r="AA21" s="18"/>
      <c r="AB21"/>
    </row>
    <row r="22" spans="2:28" x14ac:dyDescent="0.25">
      <c r="B22" s="158">
        <v>20455</v>
      </c>
      <c r="C22" s="154"/>
      <c r="D22" s="159">
        <v>2.4500000000000002</v>
      </c>
      <c r="F22" s="152"/>
      <c r="G22" s="152"/>
      <c r="H22" s="153">
        <v>0.22413</v>
      </c>
      <c r="I22" s="18"/>
      <c r="J22" s="154">
        <v>40725</v>
      </c>
      <c r="K22" s="153">
        <v>9316.6</v>
      </c>
      <c r="L22" s="150">
        <v>8.0962499999999995</v>
      </c>
      <c r="M22" s="150">
        <v>3.5798800000000002</v>
      </c>
      <c r="N22" s="159">
        <v>7.0000000000000007E-2</v>
      </c>
      <c r="O22" s="150">
        <f t="shared" si="0"/>
        <v>1.7653598965913009</v>
      </c>
      <c r="P22" s="150">
        <v>0.42163785800328801</v>
      </c>
      <c r="Q22" s="18"/>
      <c r="R22" s="160">
        <v>1973</v>
      </c>
      <c r="S22" s="18">
        <v>831.75833333333333</v>
      </c>
      <c r="T22" s="163">
        <v>8.74</v>
      </c>
      <c r="U22" s="27">
        <v>6.1777600637704104</v>
      </c>
      <c r="V22" s="163"/>
      <c r="W22" s="18">
        <v>3.48089</v>
      </c>
      <c r="X22" s="166">
        <v>1425.376</v>
      </c>
      <c r="Y22" s="18"/>
      <c r="AA22" s="18"/>
      <c r="AB22"/>
    </row>
    <row r="23" spans="2:28" x14ac:dyDescent="0.25">
      <c r="B23" s="158">
        <v>20486</v>
      </c>
      <c r="C23" s="154"/>
      <c r="D23" s="159">
        <v>2.5</v>
      </c>
      <c r="F23" s="152"/>
      <c r="G23" s="152"/>
      <c r="H23" s="153">
        <v>0.14913999999999999</v>
      </c>
      <c r="I23" s="18"/>
      <c r="J23" s="154">
        <v>40756</v>
      </c>
      <c r="K23" s="153">
        <v>9507.6</v>
      </c>
      <c r="L23" s="150">
        <v>9.6722800000000007</v>
      </c>
      <c r="M23" s="150">
        <v>3.7549999999999999</v>
      </c>
      <c r="N23" s="159">
        <v>0.1</v>
      </c>
      <c r="O23" s="150">
        <f t="shared" si="0"/>
        <v>1.9512437316915765</v>
      </c>
      <c r="P23" s="150">
        <v>0.46944824944348401</v>
      </c>
      <c r="Q23" s="18"/>
      <c r="R23" s="160">
        <v>1974</v>
      </c>
      <c r="S23" s="18">
        <v>880.55833333333328</v>
      </c>
      <c r="T23" s="163">
        <v>10.51</v>
      </c>
      <c r="U23" s="27">
        <v>11.0548048048048</v>
      </c>
      <c r="V23" s="163"/>
      <c r="W23" s="18">
        <v>8.2449700000000004</v>
      </c>
      <c r="X23" s="166">
        <v>1545.2425000000001</v>
      </c>
      <c r="Y23" s="18"/>
      <c r="AA23" s="18"/>
      <c r="AB23"/>
    </row>
    <row r="24" spans="2:28" x14ac:dyDescent="0.25">
      <c r="B24" s="158">
        <v>20515</v>
      </c>
      <c r="C24" s="154"/>
      <c r="D24" s="159">
        <v>2.5</v>
      </c>
      <c r="F24" s="152"/>
      <c r="G24" s="152"/>
      <c r="H24" s="153">
        <v>0.37326999999999999</v>
      </c>
      <c r="I24" s="18"/>
      <c r="J24" s="154">
        <v>40787</v>
      </c>
      <c r="K24" s="153">
        <v>9528.2999999999993</v>
      </c>
      <c r="L24" s="150">
        <v>9.5194299999999998</v>
      </c>
      <c r="M24" s="150">
        <v>3.8126199999999999</v>
      </c>
      <c r="N24" s="159">
        <v>0.08</v>
      </c>
      <c r="O24" s="150">
        <f t="shared" si="0"/>
        <v>1.9747011135295311</v>
      </c>
      <c r="P24" s="150">
        <v>0.49111273056927301</v>
      </c>
      <c r="Q24" s="18"/>
      <c r="R24" s="160">
        <v>1975</v>
      </c>
      <c r="S24" s="18">
        <v>963.5</v>
      </c>
      <c r="T24" s="163">
        <v>5.82</v>
      </c>
      <c r="U24" s="27">
        <v>9.14314686496534</v>
      </c>
      <c r="V24" s="163"/>
      <c r="W24" s="18">
        <v>9.2214200000000002</v>
      </c>
      <c r="X24" s="166">
        <v>1684.905</v>
      </c>
      <c r="Y24" s="18"/>
      <c r="AA24" s="18"/>
      <c r="AB24"/>
    </row>
    <row r="25" spans="2:28" x14ac:dyDescent="0.25">
      <c r="B25" s="158">
        <v>20546</v>
      </c>
      <c r="C25" s="154"/>
      <c r="D25" s="159">
        <v>2.62</v>
      </c>
      <c r="F25" s="152"/>
      <c r="G25" s="152"/>
      <c r="H25" s="153">
        <v>0.52258000000000004</v>
      </c>
      <c r="I25" s="18"/>
      <c r="J25" s="154">
        <v>40817</v>
      </c>
      <c r="K25" s="153">
        <v>9562.1</v>
      </c>
      <c r="L25" s="150">
        <v>9.2886399999999991</v>
      </c>
      <c r="M25" s="150">
        <v>3.5222699999999998</v>
      </c>
      <c r="N25" s="159">
        <v>7.0000000000000007E-2</v>
      </c>
      <c r="O25" s="150">
        <f t="shared" si="0"/>
        <v>2.1001535489622913</v>
      </c>
      <c r="P25" s="150">
        <v>0.48762409002124801</v>
      </c>
      <c r="Q25" s="18"/>
      <c r="R25" s="160">
        <v>1976</v>
      </c>
      <c r="S25" s="18">
        <v>1086.5333333333333</v>
      </c>
      <c r="T25" s="163">
        <v>5.05</v>
      </c>
      <c r="U25" s="27">
        <v>5.7448126354908498</v>
      </c>
      <c r="V25" s="163"/>
      <c r="W25" s="18">
        <v>6.5718300000000003</v>
      </c>
      <c r="X25" s="166">
        <v>1873.4124999999999</v>
      </c>
      <c r="Y25" s="18"/>
      <c r="AA25" s="18"/>
      <c r="AB25"/>
    </row>
    <row r="26" spans="2:28" x14ac:dyDescent="0.25">
      <c r="B26" s="158">
        <v>20576</v>
      </c>
      <c r="C26" s="154"/>
      <c r="D26" s="159">
        <v>2.75</v>
      </c>
      <c r="F26" s="152"/>
      <c r="G26" s="152"/>
      <c r="H26" s="153">
        <v>0.97123999999999999</v>
      </c>
      <c r="I26" s="18"/>
      <c r="J26" s="154">
        <v>40848</v>
      </c>
      <c r="K26" s="153">
        <v>9612.6</v>
      </c>
      <c r="L26" s="150">
        <v>9.6077499999999993</v>
      </c>
      <c r="M26" s="150">
        <v>3.4514300000000002</v>
      </c>
      <c r="N26" s="159">
        <v>0.08</v>
      </c>
      <c r="O26" s="150">
        <f t="shared" si="0"/>
        <v>2.1533071862462227</v>
      </c>
      <c r="P26" s="150">
        <v>0.463726670559865</v>
      </c>
      <c r="Q26" s="18"/>
      <c r="R26" s="160">
        <v>1977</v>
      </c>
      <c r="S26" s="18">
        <v>1221.1916666666666</v>
      </c>
      <c r="T26" s="163">
        <v>5.54</v>
      </c>
      <c r="U26" s="27">
        <v>6.5016839947283902</v>
      </c>
      <c r="V26" s="163"/>
      <c r="W26" s="18">
        <v>6.2536300000000002</v>
      </c>
      <c r="X26" s="166">
        <v>2081.8249999999998</v>
      </c>
      <c r="Y26" s="18"/>
      <c r="AA26" s="18"/>
      <c r="AB26"/>
    </row>
    <row r="27" spans="2:28" x14ac:dyDescent="0.25">
      <c r="B27" s="158">
        <v>20607</v>
      </c>
      <c r="C27" s="154"/>
      <c r="D27" s="159">
        <v>2.71</v>
      </c>
      <c r="F27" s="152"/>
      <c r="G27" s="152"/>
      <c r="H27" s="153">
        <v>1.6473199999999999</v>
      </c>
      <c r="I27" s="18"/>
      <c r="J27" s="154">
        <v>40878</v>
      </c>
      <c r="K27" s="153">
        <v>9660.1</v>
      </c>
      <c r="L27" s="150">
        <v>9.7514099999999999</v>
      </c>
      <c r="M27" s="150">
        <v>3.0620699999999998</v>
      </c>
      <c r="N27" s="159">
        <v>7.0000000000000007E-2</v>
      </c>
      <c r="O27" s="150">
        <f t="shared" si="0"/>
        <v>2.2295362835050403</v>
      </c>
      <c r="P27" s="150">
        <v>2.9873105855568398</v>
      </c>
      <c r="Q27" s="18"/>
      <c r="R27" s="160">
        <v>1978</v>
      </c>
      <c r="S27" s="18">
        <v>1322.2333333333333</v>
      </c>
      <c r="T27" s="163">
        <v>7.94</v>
      </c>
      <c r="U27" s="27">
        <v>7.6309638388560197</v>
      </c>
      <c r="V27" s="163"/>
      <c r="W27" s="18">
        <v>7.3057499999999997</v>
      </c>
      <c r="X27" s="166">
        <v>2351.5987500000001</v>
      </c>
      <c r="Y27" s="18"/>
      <c r="AA27" s="18"/>
      <c r="AB27"/>
    </row>
    <row r="28" spans="2:28" x14ac:dyDescent="0.25">
      <c r="B28" s="158">
        <v>20637</v>
      </c>
      <c r="C28" s="154"/>
      <c r="D28" s="159">
        <v>2.75</v>
      </c>
      <c r="F28" s="152"/>
      <c r="G28" s="152"/>
      <c r="H28" s="153">
        <v>1.9805699999999999</v>
      </c>
      <c r="J28" s="154">
        <v>40909</v>
      </c>
      <c r="K28" s="153">
        <v>9733.2999999999993</v>
      </c>
      <c r="L28" s="150">
        <v>10.3161</v>
      </c>
      <c r="M28" s="150">
        <v>3.0087700000000002</v>
      </c>
      <c r="N28" s="159">
        <v>0.08</v>
      </c>
      <c r="O28" s="150">
        <f t="shared" si="0"/>
        <v>2.2774634638148772</v>
      </c>
      <c r="P28" s="150">
        <v>2.9019546751606602</v>
      </c>
      <c r="R28" s="160">
        <v>1979</v>
      </c>
      <c r="S28" s="18">
        <v>1425.6666666666667</v>
      </c>
      <c r="T28" s="163">
        <v>11.2</v>
      </c>
      <c r="U28" s="27">
        <v>11.2544711292795</v>
      </c>
      <c r="V28" s="163"/>
      <c r="W28" s="18">
        <v>9.7353000000000005</v>
      </c>
      <c r="X28" s="166">
        <v>2627.3262500000001</v>
      </c>
      <c r="Y28" s="18"/>
      <c r="AB28"/>
    </row>
    <row r="29" spans="2:28" x14ac:dyDescent="0.25">
      <c r="B29" s="158">
        <v>20668</v>
      </c>
      <c r="C29" s="154"/>
      <c r="D29" s="159">
        <v>2.73</v>
      </c>
      <c r="F29" s="152"/>
      <c r="G29" s="152"/>
      <c r="H29" s="153">
        <v>2.2080799999999998</v>
      </c>
      <c r="J29" s="154">
        <v>40940</v>
      </c>
      <c r="K29" s="153">
        <v>9785.7000000000007</v>
      </c>
      <c r="L29" s="150">
        <v>10.113759999999999</v>
      </c>
      <c r="M29" s="150">
        <v>2.89818</v>
      </c>
      <c r="N29" s="159">
        <v>0.1</v>
      </c>
      <c r="O29" s="150">
        <f t="shared" si="0"/>
        <v>2.1765742497007023</v>
      </c>
      <c r="P29" s="150">
        <v>2.79945450938791</v>
      </c>
      <c r="R29" s="160">
        <v>1980</v>
      </c>
      <c r="S29" s="18">
        <v>1540.1833333333334</v>
      </c>
      <c r="T29" s="163">
        <v>13.35</v>
      </c>
      <c r="U29" s="27">
        <v>13.549201974968399</v>
      </c>
      <c r="V29" s="163"/>
      <c r="W29" s="18">
        <v>12.42027</v>
      </c>
      <c r="X29" s="166">
        <v>2857.3085000000001</v>
      </c>
      <c r="Y29" s="18"/>
      <c r="AB29"/>
    </row>
    <row r="30" spans="2:28" x14ac:dyDescent="0.25">
      <c r="B30" s="158">
        <v>20699</v>
      </c>
      <c r="C30" s="154"/>
      <c r="D30" s="159">
        <v>2.95</v>
      </c>
      <c r="F30" s="152"/>
      <c r="G30" s="152"/>
      <c r="H30" s="153">
        <v>1.8622000000000001</v>
      </c>
      <c r="J30" s="154">
        <v>40969</v>
      </c>
      <c r="K30" s="153">
        <v>9830.6</v>
      </c>
      <c r="L30" s="150">
        <v>9.9189399999999992</v>
      </c>
      <c r="M30" s="150">
        <v>2.5828799999999998</v>
      </c>
      <c r="N30" s="159">
        <v>0.13</v>
      </c>
      <c r="O30" s="150">
        <f t="shared" si="0"/>
        <v>2.2553533908534096</v>
      </c>
      <c r="P30" s="150">
        <v>2.5332168562448798</v>
      </c>
      <c r="R30" s="160">
        <v>1981</v>
      </c>
      <c r="S30" s="18">
        <v>1679.2916666666667</v>
      </c>
      <c r="T30" s="163">
        <v>16.39</v>
      </c>
      <c r="U30" s="27">
        <v>10.3347153402771</v>
      </c>
      <c r="V30" s="163"/>
      <c r="W30" s="18">
        <v>10.47039</v>
      </c>
      <c r="X30" s="166">
        <v>3207.0412500000002</v>
      </c>
      <c r="Y30" s="18"/>
      <c r="AB30"/>
    </row>
    <row r="31" spans="2:28" x14ac:dyDescent="0.25">
      <c r="B31" s="158">
        <v>20729</v>
      </c>
      <c r="C31" s="154"/>
      <c r="D31" s="159">
        <v>2.96</v>
      </c>
      <c r="F31" s="152"/>
      <c r="G31" s="152"/>
      <c r="H31" s="153">
        <v>2.5727099999999998</v>
      </c>
      <c r="J31" s="154">
        <v>41000</v>
      </c>
      <c r="K31" s="153">
        <v>9884.6</v>
      </c>
      <c r="L31" s="150">
        <v>9.7691300000000005</v>
      </c>
      <c r="M31" s="150">
        <v>2.2731599999999998</v>
      </c>
      <c r="N31" s="159">
        <v>0.14000000000000001</v>
      </c>
      <c r="O31" s="150">
        <f t="shared" si="0"/>
        <v>2.313513417039248</v>
      </c>
      <c r="P31" s="150">
        <v>2.1796349323122901</v>
      </c>
      <c r="R31" s="160">
        <v>1982</v>
      </c>
      <c r="S31" s="18">
        <v>1830.925</v>
      </c>
      <c r="T31" s="163">
        <v>12.24</v>
      </c>
      <c r="U31" s="27">
        <v>6.1314270002749396</v>
      </c>
      <c r="V31" s="163"/>
      <c r="W31" s="18">
        <v>7.4049899999999997</v>
      </c>
      <c r="X31" s="166">
        <v>3343.7892499999998</v>
      </c>
      <c r="Y31" s="18"/>
      <c r="AB31"/>
    </row>
    <row r="32" spans="2:28" x14ac:dyDescent="0.25">
      <c r="B32" s="158">
        <v>20760</v>
      </c>
      <c r="C32" s="154"/>
      <c r="D32" s="159">
        <v>2.88</v>
      </c>
      <c r="F32" s="152"/>
      <c r="G32" s="152"/>
      <c r="H32" s="153">
        <v>2.34375</v>
      </c>
      <c r="J32" s="154">
        <v>41030</v>
      </c>
      <c r="K32" s="153">
        <v>9928.4</v>
      </c>
      <c r="L32" s="150">
        <v>9.3978300000000008</v>
      </c>
      <c r="M32" s="150">
        <v>1.73794</v>
      </c>
      <c r="N32" s="159">
        <v>0.16</v>
      </c>
      <c r="O32" s="150">
        <f t="shared" si="0"/>
        <v>2.2571191890760511</v>
      </c>
      <c r="P32" s="150">
        <v>1.5155466165167599</v>
      </c>
      <c r="R32" s="160">
        <v>1983</v>
      </c>
      <c r="S32" s="18">
        <v>2054.4666666666667</v>
      </c>
      <c r="T32" s="163">
        <v>9.09</v>
      </c>
      <c r="U32" s="27">
        <v>3.2124352331606301</v>
      </c>
      <c r="V32" s="163"/>
      <c r="W32" s="18">
        <v>3.9297499999999999</v>
      </c>
      <c r="X32" s="166">
        <v>3634.0365000000002</v>
      </c>
      <c r="Y32" s="18"/>
      <c r="AB32"/>
    </row>
    <row r="33" spans="2:28" x14ac:dyDescent="0.25">
      <c r="B33" s="158">
        <v>20790</v>
      </c>
      <c r="C33" s="154"/>
      <c r="D33" s="159">
        <v>2.94</v>
      </c>
      <c r="F33" s="152"/>
      <c r="G33" s="152"/>
      <c r="H33" s="153">
        <v>2.82843</v>
      </c>
      <c r="J33" s="154">
        <v>41061</v>
      </c>
      <c r="K33" s="153">
        <v>9999.2999999999993</v>
      </c>
      <c r="L33" s="150">
        <v>9.2700300000000002</v>
      </c>
      <c r="M33" s="150">
        <v>1.65387</v>
      </c>
      <c r="N33" s="159">
        <v>0.16</v>
      </c>
      <c r="O33" s="150">
        <f t="shared" si="0"/>
        <v>2.2179633689209499</v>
      </c>
      <c r="P33" s="150">
        <v>1.3614931514308199</v>
      </c>
      <c r="R33" s="160">
        <v>1984</v>
      </c>
      <c r="S33" s="18">
        <v>2218.9583333333335</v>
      </c>
      <c r="T33" s="163">
        <v>10.23</v>
      </c>
      <c r="U33" s="27">
        <v>4.3005354752342697</v>
      </c>
      <c r="V33" s="163"/>
      <c r="W33" s="18">
        <v>4.9439500000000001</v>
      </c>
      <c r="X33" s="166">
        <v>4037.614</v>
      </c>
      <c r="Y33" s="18"/>
      <c r="AB33"/>
    </row>
    <row r="34" spans="2:28" x14ac:dyDescent="0.25">
      <c r="B34" s="158">
        <v>20821</v>
      </c>
      <c r="C34" s="166">
        <v>28.5</v>
      </c>
      <c r="D34" s="159">
        <v>2.84</v>
      </c>
      <c r="F34" s="152"/>
      <c r="G34" s="152"/>
      <c r="H34" s="153">
        <v>3.1308199999999999</v>
      </c>
      <c r="J34" s="154">
        <v>41091</v>
      </c>
      <c r="K34" s="153">
        <v>10051.799999999999</v>
      </c>
      <c r="L34" s="150">
        <v>7.8912899999999997</v>
      </c>
      <c r="M34" s="150">
        <v>1.41751</v>
      </c>
      <c r="N34" s="159">
        <v>0.16</v>
      </c>
      <c r="O34" s="150">
        <f t="shared" si="0"/>
        <v>2.1002469311257599</v>
      </c>
      <c r="P34" s="150">
        <v>1.0071543886774199</v>
      </c>
      <c r="R34" s="160">
        <v>1985</v>
      </c>
      <c r="S34" s="18">
        <v>2416.5</v>
      </c>
      <c r="T34" s="163">
        <v>8.1</v>
      </c>
      <c r="U34" s="27">
        <v>3.5456441520936899</v>
      </c>
      <c r="V34" s="163"/>
      <c r="W34" s="18">
        <v>4.3762499999999998</v>
      </c>
      <c r="X34" s="166">
        <v>4338.9804999999997</v>
      </c>
      <c r="Y34" s="18"/>
      <c r="AB34"/>
    </row>
    <row r="35" spans="2:28" x14ac:dyDescent="0.25">
      <c r="B35" s="158">
        <v>20852</v>
      </c>
      <c r="C35" s="166">
        <v>28.5</v>
      </c>
      <c r="D35" s="159">
        <v>3</v>
      </c>
      <c r="F35" s="152"/>
      <c r="G35" s="152"/>
      <c r="H35" s="153">
        <v>3.4996299999999998</v>
      </c>
      <c r="J35" s="154">
        <v>41122</v>
      </c>
      <c r="K35" s="153">
        <v>10121.299999999999</v>
      </c>
      <c r="L35" s="150">
        <v>6.4548399999999999</v>
      </c>
      <c r="M35" s="150">
        <v>1.6859299999999999</v>
      </c>
      <c r="N35" s="159">
        <v>0.13</v>
      </c>
      <c r="O35" s="150">
        <f t="shared" si="0"/>
        <v>1.9134561746814605</v>
      </c>
      <c r="P35" s="150">
        <v>1.3861233861043001</v>
      </c>
      <c r="R35" s="160">
        <v>1986</v>
      </c>
      <c r="S35" s="18">
        <v>2612.7750000000001</v>
      </c>
      <c r="T35" s="163">
        <v>6.8</v>
      </c>
      <c r="U35" s="27">
        <v>1.8980477223427501</v>
      </c>
      <c r="V35" s="163"/>
      <c r="W35" s="18">
        <v>4.0400200000000002</v>
      </c>
      <c r="X35" s="166">
        <v>4579.6324999999997</v>
      </c>
      <c r="Y35" s="18"/>
      <c r="AB35"/>
    </row>
    <row r="36" spans="2:28" x14ac:dyDescent="0.25">
      <c r="B36" s="158">
        <v>20880</v>
      </c>
      <c r="C36" s="166">
        <v>28.7</v>
      </c>
      <c r="D36" s="159">
        <v>2.96</v>
      </c>
      <c r="F36" s="152"/>
      <c r="G36" s="152"/>
      <c r="H36" s="153">
        <v>3.6072899999999999</v>
      </c>
      <c r="J36" s="154">
        <v>41153</v>
      </c>
      <c r="K36" s="153">
        <v>10200.799999999999</v>
      </c>
      <c r="L36" s="150">
        <v>7.0579200000000002</v>
      </c>
      <c r="M36" s="150">
        <v>1.9497199999999999</v>
      </c>
      <c r="N36" s="159">
        <v>0.14000000000000001</v>
      </c>
      <c r="O36" s="150">
        <f t="shared" ref="O36:O67" si="1">(C702/C690-1)*100</f>
        <v>1.9846302736765908</v>
      </c>
      <c r="P36" s="150">
        <v>1.7974024891153699</v>
      </c>
      <c r="R36" s="160">
        <v>1987</v>
      </c>
      <c r="S36" s="18">
        <v>2782.2583333333332</v>
      </c>
      <c r="T36" s="163">
        <v>6.66</v>
      </c>
      <c r="U36" s="27">
        <v>3.6645632175169101</v>
      </c>
      <c r="V36" s="163"/>
      <c r="W36" s="18">
        <v>4.1180399999999997</v>
      </c>
      <c r="X36" s="166">
        <v>4855.2162500000004</v>
      </c>
      <c r="Y36" s="18"/>
      <c r="AB36"/>
    </row>
    <row r="37" spans="2:28" x14ac:dyDescent="0.25">
      <c r="B37" s="158">
        <v>20911</v>
      </c>
      <c r="C37" s="166">
        <v>28.8</v>
      </c>
      <c r="D37" s="159">
        <v>3</v>
      </c>
      <c r="F37" s="152"/>
      <c r="G37" s="152"/>
      <c r="H37" s="153">
        <v>3.71333</v>
      </c>
      <c r="J37" s="154">
        <v>41183</v>
      </c>
      <c r="K37" s="153">
        <v>10267.299999999999</v>
      </c>
      <c r="L37" s="150">
        <v>7.3749500000000001</v>
      </c>
      <c r="M37" s="150">
        <v>2.1556799999999998</v>
      </c>
      <c r="N37" s="159">
        <v>0.16</v>
      </c>
      <c r="O37" s="150">
        <f t="shared" si="1"/>
        <v>1.9991796880168389</v>
      </c>
      <c r="P37" s="150">
        <v>2.06749528305662</v>
      </c>
      <c r="R37" s="160">
        <v>1988</v>
      </c>
      <c r="S37" s="18">
        <v>2931.1166666666668</v>
      </c>
      <c r="T37" s="163">
        <v>7.57</v>
      </c>
      <c r="U37" s="27">
        <v>4.0777411074440799</v>
      </c>
      <c r="V37" s="163"/>
      <c r="W37" s="18">
        <v>4.4134200000000003</v>
      </c>
      <c r="X37" s="166">
        <v>5236.4380000000001</v>
      </c>
      <c r="Y37" s="18"/>
      <c r="AB37"/>
    </row>
    <row r="38" spans="2:28" x14ac:dyDescent="0.25">
      <c r="B38" s="158">
        <v>20941</v>
      </c>
      <c r="C38" s="166">
        <v>28.8</v>
      </c>
      <c r="D38" s="159">
        <v>3</v>
      </c>
      <c r="F38" s="152"/>
      <c r="G38" s="152"/>
      <c r="H38" s="153">
        <v>3.5886100000000001</v>
      </c>
      <c r="J38" s="154">
        <v>41214</v>
      </c>
      <c r="K38" s="153">
        <v>10337.6</v>
      </c>
      <c r="L38" s="150">
        <v>7.5421800000000001</v>
      </c>
      <c r="M38" s="150">
        <v>1.7960199999999999</v>
      </c>
      <c r="N38" s="159">
        <v>0.16</v>
      </c>
      <c r="O38" s="150">
        <f t="shared" si="1"/>
        <v>1.9412939314728428</v>
      </c>
      <c r="P38" s="150">
        <v>1.73214036849875</v>
      </c>
      <c r="R38" s="160">
        <v>1989</v>
      </c>
      <c r="S38" s="18">
        <v>3054.0250000000001</v>
      </c>
      <c r="T38" s="163">
        <v>9.2100000000000009</v>
      </c>
      <c r="U38" s="27">
        <v>4.8270030300894904</v>
      </c>
      <c r="V38" s="163"/>
      <c r="W38" s="18">
        <v>4.5037099999999999</v>
      </c>
      <c r="X38" s="166">
        <v>5641.5794999999998</v>
      </c>
      <c r="Y38" s="18"/>
      <c r="AB38"/>
    </row>
    <row r="39" spans="2:28" x14ac:dyDescent="0.25">
      <c r="B39" s="158">
        <v>20972</v>
      </c>
      <c r="C39" s="166">
        <v>28.9</v>
      </c>
      <c r="D39" s="159">
        <v>3</v>
      </c>
      <c r="F39" s="152"/>
      <c r="G39" s="152"/>
      <c r="H39" s="153">
        <v>3.5359099999999999</v>
      </c>
      <c r="J39" s="154">
        <v>41244</v>
      </c>
      <c r="K39" s="153">
        <v>10459.700000000001</v>
      </c>
      <c r="L39" s="150">
        <v>8.2773500000000002</v>
      </c>
      <c r="M39" s="150">
        <v>1.7595000000000001</v>
      </c>
      <c r="N39" s="159">
        <v>0.16</v>
      </c>
      <c r="O39" s="150">
        <f t="shared" si="1"/>
        <v>1.8933580312251896</v>
      </c>
      <c r="P39" s="150">
        <v>1.7224162222264101</v>
      </c>
      <c r="R39" s="160">
        <v>1990</v>
      </c>
      <c r="S39" s="18">
        <v>3222.2333333333331</v>
      </c>
      <c r="T39" s="163">
        <v>8.1</v>
      </c>
      <c r="U39" s="27">
        <v>5.3979564399032203</v>
      </c>
      <c r="V39" s="163"/>
      <c r="W39" s="18">
        <v>5.0268100000000002</v>
      </c>
      <c r="X39" s="166">
        <v>5963.1445000000003</v>
      </c>
      <c r="Y39" s="18"/>
      <c r="AB39"/>
    </row>
    <row r="40" spans="2:28" x14ac:dyDescent="0.25">
      <c r="B40" s="158">
        <v>21002</v>
      </c>
      <c r="C40" s="166">
        <v>28.9</v>
      </c>
      <c r="D40" s="159">
        <v>2.99</v>
      </c>
      <c r="F40" s="152"/>
      <c r="G40" s="152"/>
      <c r="H40" s="153">
        <v>3.2979099999999999</v>
      </c>
      <c r="J40" s="154">
        <v>41275</v>
      </c>
      <c r="K40" s="153">
        <v>10482.9</v>
      </c>
      <c r="L40" s="150">
        <v>7.7013999999999996</v>
      </c>
      <c r="M40" s="150">
        <v>1.6840599999999999</v>
      </c>
      <c r="N40" s="159">
        <v>0.14000000000000001</v>
      </c>
      <c r="O40" s="150">
        <f t="shared" si="1"/>
        <v>1.9253026575777765</v>
      </c>
      <c r="P40" s="150">
        <v>1.5612648133836</v>
      </c>
      <c r="R40" s="160">
        <v>1991</v>
      </c>
      <c r="S40" s="18">
        <v>3342.1</v>
      </c>
      <c r="T40" s="163">
        <v>5.69</v>
      </c>
      <c r="U40" s="27">
        <v>4.2349639645385304</v>
      </c>
      <c r="V40" s="163"/>
      <c r="W40" s="18">
        <v>4.9092599999999997</v>
      </c>
      <c r="X40" s="166">
        <v>6158.12925</v>
      </c>
      <c r="Y40" s="18"/>
      <c r="AB40"/>
    </row>
    <row r="41" spans="2:28" x14ac:dyDescent="0.25">
      <c r="B41" s="158">
        <v>21033</v>
      </c>
      <c r="C41" s="166">
        <v>29</v>
      </c>
      <c r="D41" s="159">
        <v>3.24</v>
      </c>
      <c r="F41" s="152"/>
      <c r="G41" s="152"/>
      <c r="H41" s="153">
        <v>3.5518100000000001</v>
      </c>
      <c r="J41" s="154">
        <v>41306</v>
      </c>
      <c r="K41" s="153">
        <v>10501.3</v>
      </c>
      <c r="L41" s="150">
        <v>7.31271</v>
      </c>
      <c r="M41" s="150">
        <v>2.0181399999999998</v>
      </c>
      <c r="N41" s="159">
        <v>0.15</v>
      </c>
      <c r="O41" s="150">
        <f t="shared" si="1"/>
        <v>2.0042569065016558</v>
      </c>
      <c r="P41" s="150">
        <v>1.9470693799771901</v>
      </c>
      <c r="R41" s="160">
        <v>1992</v>
      </c>
      <c r="S41" s="18">
        <v>3404.5666666666666</v>
      </c>
      <c r="T41" s="163">
        <v>3.52</v>
      </c>
      <c r="U41" s="27">
        <v>3.0288196781496999</v>
      </c>
      <c r="V41" s="163"/>
      <c r="W41" s="18">
        <v>3.6591800000000001</v>
      </c>
      <c r="X41" s="166">
        <v>6520.3272500000003</v>
      </c>
      <c r="Y41" s="18"/>
      <c r="AB41"/>
    </row>
    <row r="42" spans="2:28" x14ac:dyDescent="0.25">
      <c r="B42" s="158">
        <v>21064</v>
      </c>
      <c r="C42" s="166">
        <v>29.1</v>
      </c>
      <c r="D42" s="159">
        <v>3.47</v>
      </c>
      <c r="F42" s="152"/>
      <c r="G42" s="152"/>
      <c r="H42" s="153">
        <v>3.5466199999999999</v>
      </c>
      <c r="J42" s="154">
        <v>41334</v>
      </c>
      <c r="K42" s="153">
        <v>10558.3</v>
      </c>
      <c r="L42" s="150">
        <v>7.4024000000000001</v>
      </c>
      <c r="M42" s="150">
        <v>1.51875</v>
      </c>
      <c r="N42" s="159">
        <v>0.14000000000000001</v>
      </c>
      <c r="O42" s="150">
        <f t="shared" si="1"/>
        <v>1.8873368745491392</v>
      </c>
      <c r="P42" s="150">
        <v>1.39991138537702</v>
      </c>
      <c r="R42" s="160">
        <v>1993</v>
      </c>
      <c r="S42" s="18">
        <v>3439.7583333333332</v>
      </c>
      <c r="T42" s="163">
        <v>3.02</v>
      </c>
      <c r="U42" s="27">
        <v>2.9516569663855399</v>
      </c>
      <c r="V42" s="163"/>
      <c r="W42" s="18">
        <v>3.3037299999999998</v>
      </c>
      <c r="X42" s="166">
        <v>6858.5585000000001</v>
      </c>
      <c r="Y42" s="18"/>
      <c r="AB42"/>
    </row>
    <row r="43" spans="2:28" x14ac:dyDescent="0.25">
      <c r="B43" s="158">
        <v>21094</v>
      </c>
      <c r="C43" s="166">
        <v>29.2</v>
      </c>
      <c r="D43" s="159">
        <v>3.5</v>
      </c>
      <c r="F43" s="152"/>
      <c r="G43" s="152"/>
      <c r="H43" s="153">
        <v>2.9443800000000002</v>
      </c>
      <c r="J43" s="154">
        <v>41365</v>
      </c>
      <c r="K43" s="153">
        <v>10586.3</v>
      </c>
      <c r="L43" s="150">
        <v>7.0989199999999997</v>
      </c>
      <c r="M43" s="150">
        <v>1.1388100000000001</v>
      </c>
      <c r="N43" s="159">
        <v>0.15</v>
      </c>
      <c r="O43" s="150">
        <f t="shared" si="1"/>
        <v>1.7151977950571995</v>
      </c>
      <c r="P43" s="150">
        <v>0.97425264651288501</v>
      </c>
      <c r="R43" s="160">
        <v>1994</v>
      </c>
      <c r="S43" s="18">
        <v>3483.35</v>
      </c>
      <c r="T43" s="163">
        <v>4.21</v>
      </c>
      <c r="U43" s="27">
        <v>2.6074415921546001</v>
      </c>
      <c r="V43" s="163"/>
      <c r="W43" s="18">
        <v>2.8530700000000002</v>
      </c>
      <c r="X43" s="166">
        <v>7287.2365</v>
      </c>
      <c r="Y43" s="18"/>
      <c r="AB43"/>
    </row>
    <row r="44" spans="2:28" x14ac:dyDescent="0.25">
      <c r="B44" s="158">
        <v>21125</v>
      </c>
      <c r="C44" s="166">
        <v>29.4</v>
      </c>
      <c r="D44" s="159">
        <v>3.28</v>
      </c>
      <c r="F44" s="152"/>
      <c r="G44" s="152"/>
      <c r="H44" s="153">
        <v>3.2715399999999999</v>
      </c>
      <c r="J44" s="154">
        <v>41395</v>
      </c>
      <c r="K44" s="153">
        <v>10621</v>
      </c>
      <c r="L44" s="150">
        <v>6.9759500000000001</v>
      </c>
      <c r="M44" s="150">
        <v>1.39039</v>
      </c>
      <c r="N44" s="159">
        <v>0.11</v>
      </c>
      <c r="O44" s="150">
        <f t="shared" si="1"/>
        <v>1.6811700246513572</v>
      </c>
      <c r="P44" s="150">
        <v>1.2787711469179901</v>
      </c>
      <c r="R44" s="160">
        <v>1995</v>
      </c>
      <c r="S44" s="18">
        <v>3555.5833333333335</v>
      </c>
      <c r="T44" s="163">
        <v>5.83</v>
      </c>
      <c r="U44" s="27">
        <v>2.8054196885365501</v>
      </c>
      <c r="V44" s="163"/>
      <c r="W44" s="18">
        <v>2.9922300000000002</v>
      </c>
      <c r="X44" s="166">
        <v>7639.7492499999998</v>
      </c>
      <c r="Y44" s="18"/>
      <c r="AB44"/>
    </row>
    <row r="45" spans="2:28" x14ac:dyDescent="0.25">
      <c r="B45" s="158">
        <v>21155</v>
      </c>
      <c r="C45" s="166">
        <v>29.4</v>
      </c>
      <c r="D45" s="159">
        <v>2.98</v>
      </c>
      <c r="F45" s="152"/>
      <c r="G45" s="152"/>
      <c r="H45" s="153">
        <v>3.0401699999999998</v>
      </c>
      <c r="J45" s="154">
        <v>41426</v>
      </c>
      <c r="K45" s="153">
        <v>10678.7</v>
      </c>
      <c r="L45" s="150">
        <v>6.7944800000000001</v>
      </c>
      <c r="M45" s="150">
        <v>1.7157899999999999</v>
      </c>
      <c r="N45" s="159">
        <v>0.09</v>
      </c>
      <c r="O45" s="150">
        <f t="shared" si="1"/>
        <v>1.6360781106582234</v>
      </c>
      <c r="P45" s="150">
        <v>1.71124851918415</v>
      </c>
      <c r="R45" s="160">
        <v>1996</v>
      </c>
      <c r="S45" s="18">
        <v>3728.95</v>
      </c>
      <c r="T45" s="163">
        <v>5.3</v>
      </c>
      <c r="U45" s="27">
        <v>2.9312041999343998</v>
      </c>
      <c r="V45" s="163"/>
      <c r="W45" s="18">
        <v>2.7036799999999999</v>
      </c>
      <c r="X45" s="166">
        <v>8073.1217500000002</v>
      </c>
      <c r="Y45" s="18"/>
      <c r="AB45"/>
    </row>
    <row r="46" spans="2:28" x14ac:dyDescent="0.25">
      <c r="B46" s="158">
        <v>21186</v>
      </c>
      <c r="C46" s="166">
        <v>29.4</v>
      </c>
      <c r="D46" s="159">
        <v>2.72</v>
      </c>
      <c r="G46" s="150">
        <f>(C46/C34-1)*100</f>
        <v>3.1578947368420929</v>
      </c>
      <c r="H46" s="153">
        <v>3.5055999999999998</v>
      </c>
      <c r="J46" s="154">
        <v>41456</v>
      </c>
      <c r="K46" s="153">
        <v>10718.4</v>
      </c>
      <c r="L46" s="150">
        <v>6.6316499999999996</v>
      </c>
      <c r="M46" s="150">
        <v>1.88547</v>
      </c>
      <c r="N46" s="159">
        <v>0.09</v>
      </c>
      <c r="O46" s="150">
        <f t="shared" si="1"/>
        <v>1.696006402978778</v>
      </c>
      <c r="P46" s="150">
        <v>1.9376391291886099</v>
      </c>
      <c r="R46" s="160">
        <v>1997</v>
      </c>
      <c r="S46" s="18">
        <v>3925.7249999999999</v>
      </c>
      <c r="T46" s="163">
        <v>5.46</v>
      </c>
      <c r="U46" s="27">
        <v>2.33768993730741</v>
      </c>
      <c r="V46" s="163"/>
      <c r="W46" s="18">
        <v>2.3858700000000002</v>
      </c>
      <c r="X46" s="166">
        <v>8577.5524999999998</v>
      </c>
      <c r="Y46" s="18"/>
      <c r="AB46"/>
    </row>
    <row r="47" spans="2:28" x14ac:dyDescent="0.25">
      <c r="B47" s="158">
        <v>21217</v>
      </c>
      <c r="C47" s="166">
        <v>29.4</v>
      </c>
      <c r="D47" s="159">
        <v>1.67</v>
      </c>
      <c r="F47" s="152"/>
      <c r="G47" s="150">
        <f t="shared" ref="G47:G110" si="2">(C47/C35-1)*100</f>
        <v>3.1578947368420929</v>
      </c>
      <c r="H47" s="153">
        <v>3.2374100000000001</v>
      </c>
      <c r="J47" s="154">
        <v>41487</v>
      </c>
      <c r="K47" s="153">
        <v>10776.6</v>
      </c>
      <c r="L47" s="150">
        <v>6.4744599999999997</v>
      </c>
      <c r="M47" s="150">
        <v>1.53881</v>
      </c>
      <c r="N47" s="159">
        <v>0.08</v>
      </c>
      <c r="O47" s="150">
        <f t="shared" si="1"/>
        <v>1.7645832247302318</v>
      </c>
      <c r="P47" s="150">
        <v>1.47496616149788</v>
      </c>
      <c r="R47" s="160">
        <v>1998</v>
      </c>
      <c r="S47" s="18">
        <v>4206.458333333333</v>
      </c>
      <c r="T47" s="163">
        <v>5.35</v>
      </c>
      <c r="U47" s="27">
        <v>1.5522790987436199</v>
      </c>
      <c r="V47" s="163"/>
      <c r="W47" s="18">
        <v>2.2860200000000002</v>
      </c>
      <c r="X47" s="166">
        <v>9062.81675</v>
      </c>
      <c r="Y47" s="18"/>
      <c r="AB47"/>
    </row>
    <row r="48" spans="2:28" x14ac:dyDescent="0.25">
      <c r="B48" s="158">
        <v>21245</v>
      </c>
      <c r="C48" s="166">
        <v>29.5</v>
      </c>
      <c r="D48" s="159">
        <v>1.2</v>
      </c>
      <c r="F48" s="152"/>
      <c r="G48" s="150">
        <f t="shared" si="2"/>
        <v>2.7874564459930307</v>
      </c>
      <c r="H48" s="153">
        <v>3.62527</v>
      </c>
      <c r="J48" s="154">
        <v>41518</v>
      </c>
      <c r="K48" s="153">
        <v>10837.2</v>
      </c>
      <c r="L48" s="150">
        <v>6.2387300000000003</v>
      </c>
      <c r="M48" s="150">
        <v>1.09473</v>
      </c>
      <c r="N48" s="159">
        <v>0.08</v>
      </c>
      <c r="O48" s="150">
        <f t="shared" si="1"/>
        <v>1.7341190744432078</v>
      </c>
      <c r="P48" s="150">
        <v>1.1171460598048899</v>
      </c>
      <c r="R48" s="160">
        <v>1999</v>
      </c>
      <c r="S48" s="18">
        <v>4517.2583333333332</v>
      </c>
      <c r="T48" s="163">
        <v>4.97</v>
      </c>
      <c r="U48" s="27">
        <v>2.1880271969735801</v>
      </c>
      <c r="V48" s="163"/>
      <c r="W48" s="18">
        <v>2.0763199999999999</v>
      </c>
      <c r="X48" s="166">
        <v>9631.1717499999995</v>
      </c>
      <c r="Y48" s="18"/>
      <c r="AB48"/>
    </row>
    <row r="49" spans="2:28" x14ac:dyDescent="0.25">
      <c r="B49" s="158">
        <v>21276</v>
      </c>
      <c r="C49" s="166">
        <v>29.5</v>
      </c>
      <c r="D49" s="159">
        <v>1.26</v>
      </c>
      <c r="F49" s="152"/>
      <c r="G49" s="150">
        <f t="shared" si="2"/>
        <v>2.430555555555558</v>
      </c>
      <c r="H49" s="153">
        <v>3.6161799999999999</v>
      </c>
      <c r="J49" s="154">
        <v>41548</v>
      </c>
      <c r="K49" s="153">
        <v>10961.6</v>
      </c>
      <c r="L49" s="150">
        <v>6.7622499999999999</v>
      </c>
      <c r="M49" s="150">
        <v>0.87680000000000002</v>
      </c>
      <c r="N49" s="159">
        <v>0.09</v>
      </c>
      <c r="O49" s="150">
        <f t="shared" si="1"/>
        <v>1.6802435185665487</v>
      </c>
      <c r="P49" s="150">
        <v>0.90433308405434198</v>
      </c>
      <c r="R49" s="160">
        <v>2000</v>
      </c>
      <c r="S49" s="18">
        <v>4790.1833333333334</v>
      </c>
      <c r="T49" s="163">
        <v>6.24</v>
      </c>
      <c r="U49" s="27">
        <v>3.3768572714993499</v>
      </c>
      <c r="V49" s="163"/>
      <c r="W49" s="18">
        <v>2.43432</v>
      </c>
      <c r="X49" s="166">
        <v>10250.951999999999</v>
      </c>
      <c r="Y49" s="18"/>
      <c r="AB49"/>
    </row>
    <row r="50" spans="2:28" x14ac:dyDescent="0.25">
      <c r="B50" s="158">
        <v>21306</v>
      </c>
      <c r="C50" s="166">
        <v>29.5</v>
      </c>
      <c r="D50" s="159">
        <v>0.63</v>
      </c>
      <c r="F50" s="152"/>
      <c r="G50" s="150">
        <f t="shared" si="2"/>
        <v>2.430555555555558</v>
      </c>
      <c r="H50" s="153">
        <v>3.3571399999999998</v>
      </c>
      <c r="J50" s="154">
        <v>41579</v>
      </c>
      <c r="K50" s="153">
        <v>10969.7</v>
      </c>
      <c r="L50" s="150">
        <v>6.1145699999999996</v>
      </c>
      <c r="M50" s="150">
        <v>1.2328699999999999</v>
      </c>
      <c r="N50" s="159">
        <v>0.08</v>
      </c>
      <c r="O50" s="150">
        <f t="shared" si="1"/>
        <v>1.720984333853659</v>
      </c>
      <c r="P50" s="150">
        <v>1.20667327748419</v>
      </c>
      <c r="R50" s="160">
        <v>2001</v>
      </c>
      <c r="S50" s="18">
        <v>5203.7416666666668</v>
      </c>
      <c r="T50" s="163">
        <v>3.88</v>
      </c>
      <c r="U50" s="27">
        <v>2.8261711188540199</v>
      </c>
      <c r="V50" s="163"/>
      <c r="W50" s="18">
        <v>2.6706500000000002</v>
      </c>
      <c r="X50" s="166">
        <v>10581.929</v>
      </c>
      <c r="Y50" s="18"/>
      <c r="AB50"/>
    </row>
    <row r="51" spans="2:28" x14ac:dyDescent="0.25">
      <c r="B51" s="158">
        <v>21337</v>
      </c>
      <c r="C51" s="166">
        <v>29.5</v>
      </c>
      <c r="D51" s="159">
        <v>0.93</v>
      </c>
      <c r="F51" s="152"/>
      <c r="G51" s="150">
        <f t="shared" si="2"/>
        <v>2.076124567474058</v>
      </c>
      <c r="H51" s="153">
        <v>2.8459599999999998</v>
      </c>
      <c r="J51" s="154">
        <v>41609</v>
      </c>
      <c r="K51" s="153">
        <v>11035</v>
      </c>
      <c r="L51" s="150">
        <v>5.5001600000000002</v>
      </c>
      <c r="M51" s="150">
        <v>1.51284</v>
      </c>
      <c r="N51" s="159">
        <v>0.09</v>
      </c>
      <c r="O51" s="150">
        <f t="shared" si="1"/>
        <v>1.7170707214986702</v>
      </c>
      <c r="P51" s="150">
        <v>1.5007052274881301</v>
      </c>
      <c r="R51" s="160">
        <v>2002</v>
      </c>
      <c r="S51" s="18">
        <v>5591.3166666666666</v>
      </c>
      <c r="T51" s="163">
        <v>1.67</v>
      </c>
      <c r="U51" s="27">
        <v>1.5860316265060299</v>
      </c>
      <c r="V51" s="163"/>
      <c r="W51" s="18">
        <v>2.3191299999999999</v>
      </c>
      <c r="X51" s="166">
        <v>10929.108249999999</v>
      </c>
      <c r="Y51" s="18"/>
      <c r="AB51"/>
    </row>
    <row r="52" spans="2:28" x14ac:dyDescent="0.25">
      <c r="B52" s="158">
        <v>21367</v>
      </c>
      <c r="C52" s="166">
        <v>29.6</v>
      </c>
      <c r="D52" s="159">
        <v>0.68</v>
      </c>
      <c r="F52" s="152"/>
      <c r="G52" s="150">
        <f t="shared" si="2"/>
        <v>2.4221453287197381</v>
      </c>
      <c r="H52" s="153">
        <v>2.4831500000000002</v>
      </c>
      <c r="J52" s="154">
        <v>41640</v>
      </c>
      <c r="K52" s="153">
        <v>11080.8</v>
      </c>
      <c r="L52" s="150">
        <v>5.70357</v>
      </c>
      <c r="M52" s="150">
        <v>1.55776</v>
      </c>
      <c r="N52" s="159">
        <v>7.0000000000000007E-2</v>
      </c>
      <c r="O52" s="150">
        <f t="shared" si="1"/>
        <v>1.621245876724875</v>
      </c>
      <c r="P52" s="150">
        <v>1.57904920016807</v>
      </c>
      <c r="R52" s="160">
        <v>2003</v>
      </c>
      <c r="S52" s="18">
        <v>5981.4250000000002</v>
      </c>
      <c r="T52" s="163">
        <v>1.1299999999999999</v>
      </c>
      <c r="U52" s="27">
        <v>2.2700949733611302</v>
      </c>
      <c r="V52" s="163"/>
      <c r="W52" s="18">
        <v>1.4570799999999999</v>
      </c>
      <c r="X52" s="166">
        <v>11456.449500000001</v>
      </c>
      <c r="Y52" s="18"/>
      <c r="AB52"/>
    </row>
    <row r="53" spans="2:28" x14ac:dyDescent="0.25">
      <c r="B53" s="158">
        <v>21398</v>
      </c>
      <c r="C53" s="166">
        <v>29.6</v>
      </c>
      <c r="D53" s="159">
        <v>1.53</v>
      </c>
      <c r="F53" s="152"/>
      <c r="G53" s="150">
        <f t="shared" si="2"/>
        <v>2.0689655172413834</v>
      </c>
      <c r="H53" s="153">
        <v>2.3338000000000001</v>
      </c>
      <c r="J53" s="154">
        <v>41671</v>
      </c>
      <c r="K53" s="153">
        <v>11178.8</v>
      </c>
      <c r="L53" s="150">
        <v>6.4515799999999999</v>
      </c>
      <c r="M53" s="150">
        <v>1.1204700000000001</v>
      </c>
      <c r="N53" s="159">
        <v>7.0000000000000007E-2</v>
      </c>
      <c r="O53" s="150">
        <f t="shared" si="1"/>
        <v>1.5673401252839447</v>
      </c>
      <c r="P53" s="150">
        <v>1.1045700273255501</v>
      </c>
      <c r="R53" s="160">
        <v>2004</v>
      </c>
      <c r="S53" s="18">
        <v>6266.7749999999996</v>
      </c>
      <c r="T53" s="163">
        <v>1.35</v>
      </c>
      <c r="U53" s="27">
        <v>2.67723669309173</v>
      </c>
      <c r="V53" s="163"/>
      <c r="W53" s="18">
        <v>1.7596099999999999</v>
      </c>
      <c r="X53" s="166">
        <v>12217.195750000001</v>
      </c>
      <c r="Y53" s="18"/>
      <c r="AB53"/>
    </row>
    <row r="54" spans="2:28" x14ac:dyDescent="0.25">
      <c r="B54" s="158">
        <v>21429</v>
      </c>
      <c r="C54" s="166">
        <v>29.6</v>
      </c>
      <c r="D54" s="159">
        <v>1.76</v>
      </c>
      <c r="F54" s="152"/>
      <c r="G54" s="150">
        <f t="shared" si="2"/>
        <v>1.7182130584192379</v>
      </c>
      <c r="H54" s="153">
        <v>2.0833300000000001</v>
      </c>
      <c r="J54" s="154">
        <v>41699</v>
      </c>
      <c r="K54" s="153">
        <v>11208.1</v>
      </c>
      <c r="L54" s="150">
        <v>6.1543999999999999</v>
      </c>
      <c r="M54" s="150">
        <v>1.61269</v>
      </c>
      <c r="N54" s="159">
        <v>0.08</v>
      </c>
      <c r="O54" s="150">
        <f t="shared" si="1"/>
        <v>1.6567118068070652</v>
      </c>
      <c r="P54" s="150">
        <v>1.49821522508226</v>
      </c>
      <c r="R54" s="160">
        <v>2005</v>
      </c>
      <c r="S54" s="18">
        <v>6535.1333333333332</v>
      </c>
      <c r="T54" s="163">
        <v>3.22</v>
      </c>
      <c r="U54" s="27">
        <v>3.3927468454954699</v>
      </c>
      <c r="V54" s="163"/>
      <c r="W54" s="18">
        <v>2.16995</v>
      </c>
      <c r="X54" s="166">
        <v>13039.197</v>
      </c>
      <c r="Y54" s="18"/>
      <c r="AB54"/>
    </row>
    <row r="55" spans="2:28" x14ac:dyDescent="0.25">
      <c r="B55" s="158">
        <v>21459</v>
      </c>
      <c r="C55" s="166">
        <v>29.7</v>
      </c>
      <c r="D55" s="159">
        <v>1.8</v>
      </c>
      <c r="F55" s="152"/>
      <c r="G55" s="150">
        <f t="shared" si="2"/>
        <v>1.7123287671232834</v>
      </c>
      <c r="H55" s="153">
        <v>2.0833300000000001</v>
      </c>
      <c r="J55" s="154">
        <v>41730</v>
      </c>
      <c r="K55" s="153">
        <v>11257.7</v>
      </c>
      <c r="L55" s="150">
        <v>6.3421599999999998</v>
      </c>
      <c r="M55" s="150">
        <v>2.0151300000000001</v>
      </c>
      <c r="N55" s="159">
        <v>0.09</v>
      </c>
      <c r="O55" s="150">
        <f t="shared" si="1"/>
        <v>1.8320499408324586</v>
      </c>
      <c r="P55" s="150">
        <v>1.95393016520532</v>
      </c>
      <c r="R55" s="160">
        <v>2006</v>
      </c>
      <c r="S55" s="18">
        <v>6877.3833333333332</v>
      </c>
      <c r="T55" s="163">
        <v>4.97</v>
      </c>
      <c r="U55" s="27">
        <v>3.2259441007040701</v>
      </c>
      <c r="V55" s="163"/>
      <c r="W55" s="18">
        <v>2.50135</v>
      </c>
      <c r="X55" s="166">
        <v>13815.583000000001</v>
      </c>
      <c r="Y55" s="18"/>
      <c r="AB55"/>
    </row>
    <row r="56" spans="2:28" x14ac:dyDescent="0.25">
      <c r="B56" s="158">
        <v>21490</v>
      </c>
      <c r="C56" s="166">
        <v>29.9</v>
      </c>
      <c r="D56" s="159">
        <v>2.27</v>
      </c>
      <c r="F56" s="152"/>
      <c r="G56" s="150">
        <f t="shared" si="2"/>
        <v>1.7006802721088343</v>
      </c>
      <c r="H56" s="153">
        <v>1.9007400000000001</v>
      </c>
      <c r="J56" s="154">
        <v>41760</v>
      </c>
      <c r="K56" s="153">
        <v>11321</v>
      </c>
      <c r="L56" s="150">
        <v>6.5907200000000001</v>
      </c>
      <c r="M56" s="150">
        <v>2.1669499999999999</v>
      </c>
      <c r="N56" s="159">
        <v>0.09</v>
      </c>
      <c r="O56" s="150">
        <f t="shared" si="1"/>
        <v>1.9562070058510628</v>
      </c>
      <c r="P56" s="150">
        <v>2.1400563724507999</v>
      </c>
      <c r="R56" s="160">
        <v>2007</v>
      </c>
      <c r="S56" s="18">
        <v>7298.1</v>
      </c>
      <c r="T56" s="163">
        <v>5.0199999999999996</v>
      </c>
      <c r="U56" s="27">
        <v>2.8526724815013602</v>
      </c>
      <c r="V56" s="163"/>
      <c r="W56" s="18">
        <v>2.3370700000000002</v>
      </c>
      <c r="X56" s="166">
        <v>14474.227000000001</v>
      </c>
      <c r="Y56" s="18"/>
      <c r="AB56"/>
    </row>
    <row r="57" spans="2:28" x14ac:dyDescent="0.25">
      <c r="B57" s="158">
        <v>21520</v>
      </c>
      <c r="C57" s="166">
        <v>29.9</v>
      </c>
      <c r="D57" s="159">
        <v>2.42</v>
      </c>
      <c r="F57" s="152"/>
      <c r="G57" s="150">
        <f t="shared" si="2"/>
        <v>1.7006802721088343</v>
      </c>
      <c r="H57" s="153">
        <v>1.75623</v>
      </c>
      <c r="J57" s="154">
        <v>41791</v>
      </c>
      <c r="K57" s="153">
        <v>11374.9</v>
      </c>
      <c r="L57" s="150">
        <v>6.51952</v>
      </c>
      <c r="M57" s="150">
        <v>2.05898</v>
      </c>
      <c r="N57" s="159">
        <v>0.1</v>
      </c>
      <c r="O57" s="150">
        <f t="shared" si="1"/>
        <v>1.9333162129772319</v>
      </c>
      <c r="P57" s="150">
        <v>2.0885765284170699</v>
      </c>
      <c r="R57" s="160">
        <v>2008</v>
      </c>
      <c r="S57" s="18">
        <v>7790.8249999999998</v>
      </c>
      <c r="T57" s="163">
        <v>1.92</v>
      </c>
      <c r="U57" s="27">
        <v>3.8391002966510102</v>
      </c>
      <c r="V57" s="163"/>
      <c r="W57" s="18">
        <v>2.29793</v>
      </c>
      <c r="X57" s="166">
        <v>14769.86175</v>
      </c>
      <c r="Y57" s="18"/>
      <c r="AB57"/>
    </row>
    <row r="58" spans="2:28" x14ac:dyDescent="0.25">
      <c r="B58" s="158">
        <v>21551</v>
      </c>
      <c r="C58" s="166">
        <v>29.9</v>
      </c>
      <c r="D58" s="159">
        <v>2.48</v>
      </c>
      <c r="E58" s="153">
        <v>286.60000000000002</v>
      </c>
      <c r="F58" s="152">
        <v>0</v>
      </c>
      <c r="G58" s="150">
        <f t="shared" si="2"/>
        <v>1.7006802721088343</v>
      </c>
      <c r="H58" s="153">
        <v>1.2919</v>
      </c>
      <c r="J58" s="154">
        <v>41821</v>
      </c>
      <c r="K58" s="153">
        <v>11429.9</v>
      </c>
      <c r="L58" s="150">
        <v>6.6381199999999998</v>
      </c>
      <c r="M58" s="150">
        <v>1.97424</v>
      </c>
      <c r="N58" s="159">
        <v>0.09</v>
      </c>
      <c r="O58" s="150">
        <f t="shared" si="1"/>
        <v>1.8589173282233862</v>
      </c>
      <c r="P58" s="150">
        <v>2.0125924104019099</v>
      </c>
      <c r="R58" s="160">
        <v>2009</v>
      </c>
      <c r="S58" s="18">
        <v>8416.0333333333328</v>
      </c>
      <c r="T58" s="163">
        <v>0.16</v>
      </c>
      <c r="U58" s="27">
        <v>-0.35554626629975</v>
      </c>
      <c r="V58" s="163"/>
      <c r="W58" s="18">
        <v>1.6994400000000001</v>
      </c>
      <c r="X58" s="166">
        <v>14478.06725</v>
      </c>
      <c r="Y58" s="18"/>
      <c r="AB58"/>
    </row>
    <row r="59" spans="2:28" x14ac:dyDescent="0.25">
      <c r="B59" s="158">
        <v>21582</v>
      </c>
      <c r="C59" s="166">
        <v>29.9</v>
      </c>
      <c r="D59" s="159">
        <v>2.4300000000000002</v>
      </c>
      <c r="E59" s="153">
        <v>287.7</v>
      </c>
      <c r="F59" s="152">
        <v>0</v>
      </c>
      <c r="G59" s="150">
        <f t="shared" si="2"/>
        <v>1.7006802721088343</v>
      </c>
      <c r="H59" s="153">
        <v>1.0452999999999999</v>
      </c>
      <c r="J59" s="154">
        <v>41852</v>
      </c>
      <c r="K59" s="153">
        <v>11458.9</v>
      </c>
      <c r="L59" s="150">
        <v>6.3313100000000002</v>
      </c>
      <c r="M59" s="150">
        <v>1.7151000000000001</v>
      </c>
      <c r="N59" s="159">
        <v>0.09</v>
      </c>
      <c r="O59" s="150">
        <f t="shared" si="1"/>
        <v>1.7237404912532339</v>
      </c>
      <c r="P59" s="150">
        <v>1.7234321826827701</v>
      </c>
      <c r="R59" s="160">
        <v>2010</v>
      </c>
      <c r="S59" s="18">
        <v>8626.1083333333336</v>
      </c>
      <c r="T59" s="163">
        <v>0.18</v>
      </c>
      <c r="U59" s="27">
        <v>1.64004344238989</v>
      </c>
      <c r="V59" s="150">
        <v>2.5956627280750769E-2</v>
      </c>
      <c r="W59" s="18">
        <v>0.95855999999999997</v>
      </c>
      <c r="X59" s="166">
        <v>15048.971</v>
      </c>
      <c r="Y59" s="18"/>
      <c r="AB59"/>
    </row>
    <row r="60" spans="2:28" x14ac:dyDescent="0.25">
      <c r="B60" s="158">
        <v>21610</v>
      </c>
      <c r="C60" s="166">
        <v>30</v>
      </c>
      <c r="D60" s="159">
        <v>2.8</v>
      </c>
      <c r="E60" s="153">
        <v>289.2</v>
      </c>
      <c r="F60" s="152">
        <v>0</v>
      </c>
      <c r="G60" s="150">
        <f t="shared" si="2"/>
        <v>1.6949152542372836</v>
      </c>
      <c r="H60" s="153">
        <v>0.34638000000000002</v>
      </c>
      <c r="J60" s="154">
        <v>41883</v>
      </c>
      <c r="K60" s="153">
        <v>11499.8</v>
      </c>
      <c r="L60" s="150">
        <v>6.1141300000000003</v>
      </c>
      <c r="M60" s="150">
        <v>1.68405</v>
      </c>
      <c r="N60" s="159">
        <v>0.09</v>
      </c>
      <c r="O60" s="150">
        <f t="shared" si="1"/>
        <v>1.7288378155054573</v>
      </c>
      <c r="P60" s="150">
        <v>1.6771340744824901</v>
      </c>
      <c r="R60" s="160">
        <v>2011</v>
      </c>
      <c r="S60" s="18">
        <v>9256.0166666666664</v>
      </c>
      <c r="T60" s="163">
        <v>0.1</v>
      </c>
      <c r="U60" s="27">
        <v>3.1568415686220601</v>
      </c>
      <c r="V60" s="150">
        <v>0.58503640891587982</v>
      </c>
      <c r="W60" s="18">
        <v>1.65856</v>
      </c>
      <c r="X60" s="166">
        <v>15599.7315</v>
      </c>
      <c r="Y60" s="18"/>
      <c r="AB60"/>
    </row>
    <row r="61" spans="2:28" x14ac:dyDescent="0.25">
      <c r="B61" s="158">
        <v>21641</v>
      </c>
      <c r="C61" s="166">
        <v>30</v>
      </c>
      <c r="D61" s="159">
        <v>2.96</v>
      </c>
      <c r="E61" s="153">
        <v>290.10000000000002</v>
      </c>
      <c r="F61" s="152">
        <v>0</v>
      </c>
      <c r="G61" s="150">
        <f t="shared" si="2"/>
        <v>1.6949152542372836</v>
      </c>
      <c r="H61" s="153">
        <v>0.13822000000000001</v>
      </c>
      <c r="J61" s="154">
        <v>41913</v>
      </c>
      <c r="K61" s="153">
        <v>11566</v>
      </c>
      <c r="L61" s="150">
        <v>5.5137900000000002</v>
      </c>
      <c r="M61" s="150">
        <v>1.60954</v>
      </c>
      <c r="N61" s="159">
        <v>0.09</v>
      </c>
      <c r="O61" s="150">
        <f t="shared" si="1"/>
        <v>1.8076900179450739</v>
      </c>
      <c r="P61" s="150">
        <v>1.68269619168847</v>
      </c>
      <c r="R61" s="160">
        <v>2012</v>
      </c>
      <c r="S61" s="18">
        <v>10050.033333333333</v>
      </c>
      <c r="T61" s="163">
        <v>0.14000000000000001</v>
      </c>
      <c r="U61" s="27">
        <v>2.0693372652605899</v>
      </c>
      <c r="V61" s="150">
        <v>1.9170027398943492</v>
      </c>
      <c r="W61" s="18">
        <v>2.11</v>
      </c>
      <c r="X61" s="166">
        <v>16253.97</v>
      </c>
      <c r="Y61" s="18"/>
      <c r="AB61"/>
    </row>
    <row r="62" spans="2:28" x14ac:dyDescent="0.25">
      <c r="B62" s="158">
        <v>21671</v>
      </c>
      <c r="C62" s="166">
        <v>30.1</v>
      </c>
      <c r="D62" s="159">
        <v>2.9</v>
      </c>
      <c r="E62" s="153">
        <v>292.2</v>
      </c>
      <c r="F62" s="152">
        <v>0</v>
      </c>
      <c r="G62" s="150">
        <f t="shared" si="2"/>
        <v>2.0338983050847581</v>
      </c>
      <c r="H62" s="153">
        <v>0.34554000000000001</v>
      </c>
      <c r="J62" s="154">
        <v>41944</v>
      </c>
      <c r="K62" s="153">
        <v>11604.8</v>
      </c>
      <c r="L62" s="150">
        <v>5.7895799999999999</v>
      </c>
      <c r="M62" s="150">
        <v>1.2315199999999999</v>
      </c>
      <c r="N62" s="159">
        <v>0.09</v>
      </c>
      <c r="O62" s="150">
        <f t="shared" si="1"/>
        <v>1.7024948670098627</v>
      </c>
      <c r="P62" s="150">
        <v>1.33659070948779</v>
      </c>
      <c r="R62" s="160">
        <v>2013</v>
      </c>
      <c r="S62" s="18">
        <v>10727.25</v>
      </c>
      <c r="T62" s="163">
        <v>0.11</v>
      </c>
      <c r="U62" s="27">
        <v>1.46483265562714</v>
      </c>
      <c r="V62" s="150">
        <v>1.4178317359059065</v>
      </c>
      <c r="W62" s="18">
        <v>1.7630699999999999</v>
      </c>
      <c r="X62" s="166">
        <v>16880.683249999998</v>
      </c>
      <c r="Y62" s="18"/>
      <c r="AB62"/>
    </row>
    <row r="63" spans="2:28" x14ac:dyDescent="0.25">
      <c r="B63" s="158">
        <v>21702</v>
      </c>
      <c r="C63" s="166">
        <v>30.1</v>
      </c>
      <c r="D63" s="159">
        <v>3.39</v>
      </c>
      <c r="E63" s="153">
        <v>294.10000000000002</v>
      </c>
      <c r="F63" s="152">
        <v>0</v>
      </c>
      <c r="G63" s="150">
        <f t="shared" si="2"/>
        <v>2.0338983050847581</v>
      </c>
      <c r="H63" s="153">
        <v>0.69179999999999997</v>
      </c>
      <c r="J63" s="154">
        <v>41974</v>
      </c>
      <c r="K63" s="153">
        <v>11684.9</v>
      </c>
      <c r="L63" s="150">
        <v>5.8894399999999996</v>
      </c>
      <c r="M63" s="150">
        <v>0.65312000000000003</v>
      </c>
      <c r="N63" s="159">
        <v>0.12</v>
      </c>
      <c r="O63" s="150">
        <f t="shared" si="1"/>
        <v>1.6063829787233974</v>
      </c>
      <c r="P63" s="150">
        <v>0.75500856000000205</v>
      </c>
      <c r="R63" s="160">
        <v>2014</v>
      </c>
      <c r="S63" s="18">
        <v>11388.8</v>
      </c>
      <c r="T63" s="163">
        <v>0.09</v>
      </c>
      <c r="U63" s="27">
        <v>1.62222297740821</v>
      </c>
      <c r="V63" s="150">
        <v>1.6293209706160419</v>
      </c>
      <c r="W63" s="18">
        <v>1.7496700000000001</v>
      </c>
      <c r="X63" s="166">
        <v>17608.13825</v>
      </c>
      <c r="Y63" s="18"/>
      <c r="AB63"/>
    </row>
    <row r="64" spans="2:28" x14ac:dyDescent="0.25">
      <c r="B64" s="158">
        <v>21732</v>
      </c>
      <c r="C64" s="166">
        <v>30.2</v>
      </c>
      <c r="D64" s="159">
        <v>3.47</v>
      </c>
      <c r="E64" s="153">
        <v>295.2</v>
      </c>
      <c r="F64" s="152">
        <v>0</v>
      </c>
      <c r="G64" s="150">
        <f t="shared" si="2"/>
        <v>2.0270270270270174</v>
      </c>
      <c r="H64" s="153">
        <v>0.89997000000000005</v>
      </c>
      <c r="J64" s="154">
        <v>42005</v>
      </c>
      <c r="K64" s="153">
        <v>11745.6</v>
      </c>
      <c r="L64" s="150">
        <v>5.9995700000000003</v>
      </c>
      <c r="M64" s="150">
        <v>-0.22993</v>
      </c>
      <c r="N64" s="159">
        <v>0.11</v>
      </c>
      <c r="O64" s="150">
        <f t="shared" si="1"/>
        <v>1.6489142488114394</v>
      </c>
      <c r="P64" s="150">
        <v>-0.158826689677667</v>
      </c>
      <c r="R64" s="160">
        <v>2015</v>
      </c>
      <c r="S64" s="18">
        <v>12045.1</v>
      </c>
      <c r="T64" s="163">
        <v>0.13</v>
      </c>
      <c r="U64" s="27">
        <v>0.118627135552435</v>
      </c>
      <c r="V64" s="150">
        <v>7.6751892701717672E-2</v>
      </c>
      <c r="W64" s="18">
        <v>1.8284199999999999</v>
      </c>
      <c r="X64" s="166">
        <v>18295.019</v>
      </c>
      <c r="Y64" s="18"/>
      <c r="AB64"/>
    </row>
    <row r="65" spans="2:28" x14ac:dyDescent="0.25">
      <c r="B65" s="158">
        <v>21763</v>
      </c>
      <c r="C65" s="166">
        <v>30.2</v>
      </c>
      <c r="D65" s="159">
        <v>3.5</v>
      </c>
      <c r="E65" s="153">
        <v>296.39999999999998</v>
      </c>
      <c r="F65" s="152">
        <v>0</v>
      </c>
      <c r="G65" s="150">
        <f t="shared" si="2"/>
        <v>2.0270270270270174</v>
      </c>
      <c r="H65" s="153">
        <v>0.82930000000000004</v>
      </c>
      <c r="J65" s="154">
        <v>42036</v>
      </c>
      <c r="K65" s="153">
        <v>11879</v>
      </c>
      <c r="L65" s="150">
        <v>6.2636399999999997</v>
      </c>
      <c r="M65" s="150">
        <v>-8.7029999999999996E-2</v>
      </c>
      <c r="N65" s="159">
        <v>0.11</v>
      </c>
      <c r="O65" s="150">
        <f t="shared" si="1"/>
        <v>1.6977655406120951</v>
      </c>
      <c r="P65" s="150">
        <v>-7.91173258568139E-2</v>
      </c>
      <c r="R65" s="160">
        <v>2016</v>
      </c>
      <c r="S65" s="18">
        <v>12860.058333333332</v>
      </c>
      <c r="T65" s="163">
        <v>0.39</v>
      </c>
      <c r="U65" s="27">
        <v>1.26158320570537</v>
      </c>
      <c r="V65" s="150">
        <v>1.1922929925784864</v>
      </c>
      <c r="W65" s="18">
        <v>2.2109000000000001</v>
      </c>
      <c r="X65" s="166">
        <v>18804.913250000001</v>
      </c>
      <c r="Y65" s="18"/>
      <c r="AB65"/>
    </row>
    <row r="66" spans="2:28" x14ac:dyDescent="0.25">
      <c r="B66" s="158">
        <v>21794</v>
      </c>
      <c r="C66" s="166">
        <v>30.3</v>
      </c>
      <c r="D66" s="159">
        <v>3.76</v>
      </c>
      <c r="E66" s="153">
        <v>296.7</v>
      </c>
      <c r="F66" s="152">
        <v>0</v>
      </c>
      <c r="G66" s="150">
        <f t="shared" si="2"/>
        <v>2.3648648648648685</v>
      </c>
      <c r="H66" s="153">
        <v>1.1760600000000001</v>
      </c>
      <c r="J66" s="154">
        <v>42064</v>
      </c>
      <c r="K66" s="153">
        <v>11886.8</v>
      </c>
      <c r="L66" s="150">
        <v>6.0554399999999999</v>
      </c>
      <c r="M66" s="150">
        <v>-2.2030000000000001E-2</v>
      </c>
      <c r="N66" s="159">
        <v>0.11</v>
      </c>
      <c r="O66" s="150">
        <f t="shared" si="1"/>
        <v>1.7533862641560427</v>
      </c>
      <c r="P66" s="150">
        <v>-0.100926018210875</v>
      </c>
      <c r="R66" s="160">
        <v>2017</v>
      </c>
      <c r="S66" s="18">
        <v>13590.791666666668</v>
      </c>
      <c r="T66" s="163">
        <v>1</v>
      </c>
      <c r="U66" s="27">
        <v>2.1301100036596301</v>
      </c>
      <c r="V66" s="150">
        <v>2.1175215120636093</v>
      </c>
      <c r="W66" s="18">
        <v>1.84449</v>
      </c>
      <c r="X66" s="166">
        <v>19612.102500000001</v>
      </c>
      <c r="Y66" s="18"/>
      <c r="AB66"/>
    </row>
    <row r="67" spans="2:28" x14ac:dyDescent="0.25">
      <c r="B67" s="158">
        <v>21824</v>
      </c>
      <c r="C67" s="166">
        <v>30.5</v>
      </c>
      <c r="D67" s="159">
        <v>3.98</v>
      </c>
      <c r="E67" s="153">
        <v>296.5</v>
      </c>
      <c r="F67" s="152">
        <v>0</v>
      </c>
      <c r="G67" s="150">
        <f t="shared" si="2"/>
        <v>2.6936026936027035</v>
      </c>
      <c r="H67" s="153">
        <v>1.52196</v>
      </c>
      <c r="J67" s="154">
        <v>42095</v>
      </c>
      <c r="K67" s="153">
        <v>11928.9</v>
      </c>
      <c r="L67" s="150">
        <v>5.9621399999999998</v>
      </c>
      <c r="M67" s="150">
        <v>-0.10403</v>
      </c>
      <c r="N67" s="159">
        <v>0.12</v>
      </c>
      <c r="O67" s="150">
        <f t="shared" si="1"/>
        <v>1.8075104522355057</v>
      </c>
      <c r="P67" s="150">
        <v>-0.226850987023588</v>
      </c>
      <c r="R67" s="160">
        <v>2018</v>
      </c>
      <c r="S67" s="18">
        <v>14103.933333333332</v>
      </c>
      <c r="T67" s="163">
        <v>1.83</v>
      </c>
      <c r="U67" s="27">
        <v>2.4425832969281802</v>
      </c>
      <c r="V67" s="150">
        <v>2.4051469889399275</v>
      </c>
      <c r="W67" s="18">
        <v>2.1397300000000001</v>
      </c>
      <c r="X67" s="166">
        <v>20656.515500000001</v>
      </c>
      <c r="Y67" s="18"/>
      <c r="AB67"/>
    </row>
    <row r="68" spans="2:28" x14ac:dyDescent="0.25">
      <c r="B68" s="158">
        <v>21855</v>
      </c>
      <c r="C68" s="166">
        <v>30.5</v>
      </c>
      <c r="D68" s="159">
        <v>4</v>
      </c>
      <c r="E68" s="153">
        <v>297.10000000000002</v>
      </c>
      <c r="F68" s="152">
        <v>0</v>
      </c>
      <c r="G68" s="150">
        <f t="shared" si="2"/>
        <v>2.006688963210701</v>
      </c>
      <c r="H68" s="153">
        <v>1.3816900000000001</v>
      </c>
      <c r="J68" s="154">
        <v>42125</v>
      </c>
      <c r="K68" s="153">
        <v>11957.9</v>
      </c>
      <c r="L68" s="150">
        <v>5.6258299999999997</v>
      </c>
      <c r="M68" s="150">
        <v>3.5029999999999999E-2</v>
      </c>
      <c r="N68" s="159">
        <v>0.12</v>
      </c>
      <c r="O68" s="150">
        <f t="shared" ref="O68:O99" si="3">(C734/C722-1)*100</f>
        <v>1.7182780249465512</v>
      </c>
      <c r="P68" s="150">
        <v>-3.1272740002036503E-2</v>
      </c>
      <c r="R68" s="160">
        <v>2019</v>
      </c>
      <c r="S68" s="18">
        <v>14818.225</v>
      </c>
      <c r="T68" s="163">
        <v>2.16</v>
      </c>
      <c r="U68" s="27">
        <v>1.81221007526015</v>
      </c>
      <c r="V68" s="150">
        <v>1.8853359533243299</v>
      </c>
      <c r="W68" s="18">
        <v>2.19197</v>
      </c>
      <c r="X68" s="166">
        <v>21521.395</v>
      </c>
      <c r="Y68" s="18"/>
      <c r="AB68"/>
    </row>
    <row r="69" spans="2:28" x14ac:dyDescent="0.25">
      <c r="B69" s="158">
        <v>21885</v>
      </c>
      <c r="C69" s="166">
        <v>30.5</v>
      </c>
      <c r="D69" s="159">
        <v>3.99</v>
      </c>
      <c r="E69" s="153">
        <v>297.8</v>
      </c>
      <c r="F69" s="152">
        <v>0</v>
      </c>
      <c r="G69" s="150">
        <f t="shared" si="2"/>
        <v>2.006688963210701</v>
      </c>
      <c r="H69" s="153">
        <v>1.51881</v>
      </c>
      <c r="J69" s="154">
        <v>42156</v>
      </c>
      <c r="K69" s="153">
        <v>12001.7</v>
      </c>
      <c r="L69" s="150">
        <v>5.5103799999999996</v>
      </c>
      <c r="M69" s="150">
        <v>0.17957000000000001</v>
      </c>
      <c r="N69" s="159">
        <v>0.13</v>
      </c>
      <c r="O69" s="150">
        <f t="shared" si="3"/>
        <v>1.7622828638251153</v>
      </c>
      <c r="P69" s="150">
        <v>0.135880675954901</v>
      </c>
      <c r="R69" s="160">
        <v>2020</v>
      </c>
      <c r="S69" s="18">
        <v>17650.650000000001</v>
      </c>
      <c r="T69" s="163">
        <v>0.37</v>
      </c>
      <c r="U69" s="27">
        <v>1.23358439630637</v>
      </c>
      <c r="V69" s="150">
        <v>1.1989341730799892</v>
      </c>
      <c r="W69" s="18">
        <v>1.70282</v>
      </c>
      <c r="X69" s="166">
        <v>21322.949499999999</v>
      </c>
      <c r="Y69" s="18"/>
      <c r="AB69"/>
    </row>
    <row r="70" spans="2:28" x14ac:dyDescent="0.25">
      <c r="B70" s="158">
        <v>21916</v>
      </c>
      <c r="C70" s="166">
        <v>30.5</v>
      </c>
      <c r="D70" s="159">
        <v>3.99</v>
      </c>
      <c r="E70" s="153">
        <v>298.2</v>
      </c>
      <c r="F70" s="153">
        <v>4.0474500000000004</v>
      </c>
      <c r="G70" s="150">
        <f t="shared" si="2"/>
        <v>2.006688963210701</v>
      </c>
      <c r="H70" s="153">
        <v>1.24095</v>
      </c>
      <c r="J70" s="154">
        <v>42186</v>
      </c>
      <c r="K70" s="153">
        <v>12051.3</v>
      </c>
      <c r="L70" s="150">
        <v>5.4366199999999996</v>
      </c>
      <c r="M70" s="150">
        <v>0.22569</v>
      </c>
      <c r="N70" s="159">
        <v>0.13</v>
      </c>
      <c r="O70" s="150">
        <f t="shared" si="3"/>
        <v>1.8048358514810792</v>
      </c>
      <c r="P70" s="150">
        <v>0.17729630100493099</v>
      </c>
      <c r="R70" s="160">
        <v>2021</v>
      </c>
      <c r="S70" s="18">
        <v>20525.849999999999</v>
      </c>
      <c r="T70" s="163">
        <v>0.08</v>
      </c>
      <c r="U70" s="27">
        <v>4.6978588636373901</v>
      </c>
      <c r="V70" s="150">
        <v>4.6296959074266555</v>
      </c>
      <c r="W70" s="18">
        <v>3.5720399999999999</v>
      </c>
      <c r="X70" s="166">
        <v>23594.030750000002</v>
      </c>
      <c r="Y70" s="18"/>
      <c r="AB70"/>
    </row>
    <row r="71" spans="2:28" x14ac:dyDescent="0.25">
      <c r="B71" s="158">
        <v>21947</v>
      </c>
      <c r="C71" s="166">
        <v>30.6</v>
      </c>
      <c r="D71" s="159">
        <v>3.97</v>
      </c>
      <c r="E71" s="153">
        <v>298.39999999999998</v>
      </c>
      <c r="F71" s="153">
        <v>3.71915</v>
      </c>
      <c r="G71" s="150">
        <f t="shared" si="2"/>
        <v>2.34113712374584</v>
      </c>
      <c r="H71" s="153">
        <v>1.4137900000000001</v>
      </c>
      <c r="J71" s="154">
        <v>42217</v>
      </c>
      <c r="K71" s="153">
        <v>12101.9</v>
      </c>
      <c r="L71" s="150">
        <v>5.6113600000000003</v>
      </c>
      <c r="M71" s="150">
        <v>0.24129999999999999</v>
      </c>
      <c r="N71" s="159">
        <v>0.14000000000000001</v>
      </c>
      <c r="O71" s="150">
        <f t="shared" si="3"/>
        <v>1.8275590022493127</v>
      </c>
      <c r="P71" s="150">
        <v>0.17262369110261799</v>
      </c>
      <c r="R71" s="160">
        <v>2022</v>
      </c>
      <c r="S71" s="18">
        <v>21576.575000000001</v>
      </c>
      <c r="T71" s="163">
        <v>1.69</v>
      </c>
      <c r="U71" s="27">
        <v>8.0027998205211706</v>
      </c>
      <c r="V71" s="150">
        <v>7.9720366554769093</v>
      </c>
      <c r="W71" s="18">
        <v>6.1503899999999998</v>
      </c>
      <c r="X71" s="166">
        <v>25744.108250000001</v>
      </c>
      <c r="Y71" s="18"/>
      <c r="AB71"/>
    </row>
    <row r="72" spans="2:28" x14ac:dyDescent="0.25">
      <c r="B72" s="158">
        <v>21976</v>
      </c>
      <c r="C72" s="166">
        <v>30.6</v>
      </c>
      <c r="D72" s="159">
        <v>3.84</v>
      </c>
      <c r="E72" s="153">
        <v>299.3</v>
      </c>
      <c r="F72" s="153">
        <v>3.4923899999999999</v>
      </c>
      <c r="G72" s="150">
        <f t="shared" si="2"/>
        <v>2.0000000000000018</v>
      </c>
      <c r="H72" s="153">
        <v>1.51881</v>
      </c>
      <c r="J72" s="154">
        <v>42248</v>
      </c>
      <c r="K72" s="153">
        <v>12160.8</v>
      </c>
      <c r="L72" s="150">
        <v>5.7479300000000002</v>
      </c>
      <c r="M72" s="150">
        <v>8.8400000000000006E-3</v>
      </c>
      <c r="N72" s="159">
        <v>0.14000000000000001</v>
      </c>
      <c r="O72" s="150">
        <f t="shared" si="3"/>
        <v>1.8916350207878851</v>
      </c>
      <c r="P72" s="150">
        <v>-0.10788842963253201</v>
      </c>
      <c r="R72" s="160">
        <v>2023</v>
      </c>
      <c r="S72" s="153"/>
      <c r="T72" s="153"/>
      <c r="U72" s="153"/>
      <c r="V72" s="153"/>
      <c r="W72" s="153"/>
      <c r="X72" s="153"/>
      <c r="Y72" s="153"/>
      <c r="AB72"/>
    </row>
    <row r="73" spans="2:28" x14ac:dyDescent="0.25">
      <c r="B73" s="158">
        <v>22007</v>
      </c>
      <c r="C73" s="166">
        <v>30.6</v>
      </c>
      <c r="D73" s="159">
        <v>3.92</v>
      </c>
      <c r="E73" s="153">
        <v>300.10000000000002</v>
      </c>
      <c r="F73" s="153">
        <v>3.4470900000000002</v>
      </c>
      <c r="G73" s="150">
        <f t="shared" si="2"/>
        <v>2.0000000000000018</v>
      </c>
      <c r="H73" s="153">
        <v>1.9323699999999999</v>
      </c>
      <c r="J73" s="154">
        <v>42278</v>
      </c>
      <c r="K73" s="153">
        <v>12195.9</v>
      </c>
      <c r="L73" s="150">
        <v>5.4461399999999998</v>
      </c>
      <c r="M73" s="150">
        <v>0.12762000000000001</v>
      </c>
      <c r="N73" s="159">
        <v>0.12</v>
      </c>
      <c r="O73" s="150">
        <f t="shared" si="3"/>
        <v>1.9096707363426502</v>
      </c>
      <c r="P73" s="150">
        <v>9.0472210487179405E-2</v>
      </c>
      <c r="R73" s="160">
        <v>2024</v>
      </c>
      <c r="S73" s="153"/>
      <c r="T73" s="153"/>
      <c r="U73" s="153"/>
      <c r="V73" s="153"/>
      <c r="W73" s="153"/>
      <c r="X73" s="153"/>
      <c r="Y73" s="153"/>
      <c r="AB73"/>
    </row>
    <row r="74" spans="2:28" x14ac:dyDescent="0.25">
      <c r="B74" s="158">
        <v>22037</v>
      </c>
      <c r="C74" s="166">
        <v>30.6</v>
      </c>
      <c r="D74" s="159">
        <v>3.85</v>
      </c>
      <c r="E74" s="153">
        <v>300.89999999999998</v>
      </c>
      <c r="F74" s="153">
        <v>2.9774099999999999</v>
      </c>
      <c r="G74" s="150">
        <f t="shared" si="2"/>
        <v>1.6611295681063121</v>
      </c>
      <c r="H74" s="153">
        <v>1.82507</v>
      </c>
      <c r="J74" s="154">
        <v>42309</v>
      </c>
      <c r="K74" s="153">
        <v>12284.6</v>
      </c>
      <c r="L74" s="150">
        <v>5.85792</v>
      </c>
      <c r="M74" s="150">
        <v>0.43631999999999999</v>
      </c>
      <c r="N74" s="159">
        <v>0.12</v>
      </c>
      <c r="O74" s="150">
        <f t="shared" si="3"/>
        <v>2.0175717247375102</v>
      </c>
      <c r="P74" s="150">
        <v>0.41665528531482199</v>
      </c>
      <c r="R74" s="160">
        <v>2025</v>
      </c>
      <c r="S74" s="153"/>
      <c r="T74" s="153"/>
      <c r="U74" s="153"/>
      <c r="V74" s="153"/>
      <c r="W74" s="153"/>
      <c r="X74" s="153"/>
      <c r="Y74" s="153"/>
      <c r="AB74"/>
    </row>
    <row r="75" spans="2:28" x14ac:dyDescent="0.25">
      <c r="B75" s="158">
        <v>22068</v>
      </c>
      <c r="C75" s="166">
        <v>30.6</v>
      </c>
      <c r="D75" s="159">
        <v>3.32</v>
      </c>
      <c r="E75" s="153">
        <v>302.3</v>
      </c>
      <c r="F75" s="153">
        <v>2.78817</v>
      </c>
      <c r="G75" s="150">
        <f t="shared" si="2"/>
        <v>1.6611295681063121</v>
      </c>
      <c r="H75" s="153">
        <v>1.7176199999999999</v>
      </c>
      <c r="J75" s="154">
        <v>42339</v>
      </c>
      <c r="K75" s="153">
        <v>12346.8</v>
      </c>
      <c r="L75" s="150">
        <v>5.6645799999999999</v>
      </c>
      <c r="M75" s="150">
        <v>0.63871999999999995</v>
      </c>
      <c r="N75" s="159">
        <v>0.24</v>
      </c>
      <c r="O75" s="150">
        <f t="shared" si="3"/>
        <v>2.0956967856768927</v>
      </c>
      <c r="P75" s="150">
        <v>0.63297673895967299</v>
      </c>
      <c r="R75" s="160">
        <v>2026</v>
      </c>
      <c r="S75" s="153"/>
      <c r="T75" s="153"/>
      <c r="U75" s="153"/>
      <c r="V75" s="153"/>
      <c r="W75" s="153"/>
      <c r="X75" s="153"/>
      <c r="Y75" s="153"/>
      <c r="AB75"/>
    </row>
    <row r="76" spans="2:28" x14ac:dyDescent="0.25">
      <c r="B76" s="158">
        <v>22098</v>
      </c>
      <c r="C76" s="166">
        <v>30.6</v>
      </c>
      <c r="D76" s="159">
        <v>3.23</v>
      </c>
      <c r="E76" s="153">
        <v>304.10000000000002</v>
      </c>
      <c r="F76" s="153">
        <v>3.01491</v>
      </c>
      <c r="G76" s="150">
        <f t="shared" si="2"/>
        <v>1.3245033112582849</v>
      </c>
      <c r="H76" s="153">
        <v>1.3722099999999999</v>
      </c>
      <c r="J76" s="154">
        <v>42370</v>
      </c>
      <c r="K76" s="153">
        <v>12469.9</v>
      </c>
      <c r="L76" s="150">
        <v>6.1665599999999996</v>
      </c>
      <c r="M76" s="150">
        <v>1.2375</v>
      </c>
      <c r="N76" s="159">
        <v>0.34</v>
      </c>
      <c r="O76" s="150">
        <f t="shared" si="3"/>
        <v>2.2069150003343863</v>
      </c>
      <c r="P76" s="150">
        <v>1.34377757718782</v>
      </c>
      <c r="R76" s="160">
        <v>2027</v>
      </c>
      <c r="S76" s="153"/>
      <c r="T76" s="153"/>
      <c r="U76" s="153"/>
      <c r="V76" s="153"/>
      <c r="W76" s="153"/>
      <c r="X76" s="153"/>
      <c r="Y76" s="153"/>
      <c r="AB76"/>
    </row>
    <row r="77" spans="2:28" x14ac:dyDescent="0.25">
      <c r="B77" s="158">
        <v>22129</v>
      </c>
      <c r="C77" s="166">
        <v>30.6</v>
      </c>
      <c r="D77" s="159">
        <v>2.98</v>
      </c>
      <c r="E77" s="153">
        <v>306.89999999999998</v>
      </c>
      <c r="F77" s="153">
        <v>3.54251</v>
      </c>
      <c r="G77" s="150">
        <f t="shared" si="2"/>
        <v>1.3245033112582849</v>
      </c>
      <c r="H77" s="153">
        <v>1.4736100000000001</v>
      </c>
      <c r="J77" s="154">
        <v>42401</v>
      </c>
      <c r="K77" s="153">
        <v>12556.7</v>
      </c>
      <c r="L77" s="150">
        <v>5.7050299999999998</v>
      </c>
      <c r="M77" s="150">
        <v>0.84728000000000003</v>
      </c>
      <c r="N77" s="159">
        <v>0.38</v>
      </c>
      <c r="O77" s="150">
        <f t="shared" si="3"/>
        <v>2.3312771000029153</v>
      </c>
      <c r="P77" s="150">
        <v>0.97863247113657204</v>
      </c>
      <c r="R77" s="160">
        <v>2028</v>
      </c>
      <c r="S77" s="153"/>
      <c r="T77" s="153"/>
      <c r="U77" s="153"/>
      <c r="V77" s="153"/>
      <c r="W77" s="153"/>
      <c r="X77" s="153"/>
      <c r="Y77" s="153"/>
      <c r="AB77"/>
    </row>
    <row r="78" spans="2:28" x14ac:dyDescent="0.25">
      <c r="B78" s="158">
        <v>22160</v>
      </c>
      <c r="C78" s="166">
        <v>30.6</v>
      </c>
      <c r="D78" s="159">
        <v>2.6</v>
      </c>
      <c r="E78" s="153">
        <v>308.39999999999998</v>
      </c>
      <c r="F78" s="153">
        <v>3.9433799999999999</v>
      </c>
      <c r="G78" s="150">
        <f t="shared" si="2"/>
        <v>0.99009900990099098</v>
      </c>
      <c r="H78" s="153">
        <v>1.2307699999999999</v>
      </c>
      <c r="J78" s="154">
        <v>42430</v>
      </c>
      <c r="K78" s="153">
        <v>12616.7</v>
      </c>
      <c r="L78" s="150">
        <v>6.1404199999999998</v>
      </c>
      <c r="M78" s="150">
        <v>0.89161999999999997</v>
      </c>
      <c r="N78" s="159">
        <v>0.36</v>
      </c>
      <c r="O78" s="150">
        <f t="shared" si="3"/>
        <v>2.1948255049426102</v>
      </c>
      <c r="P78" s="150">
        <v>0.77630698734428305</v>
      </c>
      <c r="R78" s="160">
        <v>2029</v>
      </c>
      <c r="S78" s="153"/>
      <c r="T78" s="153"/>
      <c r="U78" s="153"/>
      <c r="V78" s="153"/>
      <c r="W78" s="153"/>
      <c r="X78" s="153"/>
      <c r="Y78" s="153"/>
      <c r="AB78"/>
    </row>
    <row r="79" spans="2:28" x14ac:dyDescent="0.25">
      <c r="B79" s="158">
        <v>22190</v>
      </c>
      <c r="C79" s="166">
        <v>30.8</v>
      </c>
      <c r="D79" s="159">
        <v>2.4700000000000002</v>
      </c>
      <c r="E79" s="153">
        <v>309.5</v>
      </c>
      <c r="F79" s="153">
        <v>4.3844900000000004</v>
      </c>
      <c r="G79" s="150">
        <f t="shared" si="2"/>
        <v>0.98360655737705915</v>
      </c>
      <c r="H79" s="153">
        <v>1.36286</v>
      </c>
      <c r="J79" s="154">
        <v>42461</v>
      </c>
      <c r="K79" s="153">
        <v>12700.4</v>
      </c>
      <c r="L79" s="150">
        <v>6.4674899999999997</v>
      </c>
      <c r="M79" s="150">
        <v>1.1726300000000001</v>
      </c>
      <c r="N79" s="159">
        <v>0.37</v>
      </c>
      <c r="O79" s="150">
        <f t="shared" si="3"/>
        <v>2.1463842317267945</v>
      </c>
      <c r="P79" s="150">
        <v>1.0399024817092599</v>
      </c>
      <c r="R79" s="160">
        <v>2030</v>
      </c>
      <c r="S79" s="153"/>
      <c r="T79" s="153"/>
      <c r="U79" s="153"/>
      <c r="V79" s="153"/>
      <c r="W79" s="153"/>
      <c r="X79" s="153"/>
      <c r="Y79" s="153"/>
      <c r="AB79"/>
    </row>
    <row r="80" spans="2:28" x14ac:dyDescent="0.25">
      <c r="B80" s="158">
        <v>22221</v>
      </c>
      <c r="C80" s="166">
        <v>30.8</v>
      </c>
      <c r="D80" s="159">
        <v>2.44</v>
      </c>
      <c r="E80" s="153">
        <v>310.89999999999998</v>
      </c>
      <c r="F80" s="153">
        <v>4.6448999999999998</v>
      </c>
      <c r="G80" s="150">
        <f t="shared" si="2"/>
        <v>0.98360655737705915</v>
      </c>
      <c r="H80" s="153">
        <v>1.4650799999999999</v>
      </c>
      <c r="J80" s="154">
        <v>42491</v>
      </c>
      <c r="K80" s="153">
        <v>12766.2</v>
      </c>
      <c r="L80" s="150">
        <v>6.7595499999999999</v>
      </c>
      <c r="M80" s="150">
        <v>1.0784800000000001</v>
      </c>
      <c r="N80" s="159">
        <v>0.37</v>
      </c>
      <c r="O80" s="150">
        <f t="shared" si="3"/>
        <v>2.240633737955311</v>
      </c>
      <c r="P80" s="150">
        <v>0.89033389400642204</v>
      </c>
      <c r="R80" s="160">
        <v>2031</v>
      </c>
      <c r="S80" s="153"/>
      <c r="T80" s="153"/>
      <c r="U80" s="153"/>
      <c r="V80" s="153"/>
      <c r="W80" s="153"/>
      <c r="X80" s="153"/>
      <c r="Y80" s="153"/>
      <c r="AB80"/>
    </row>
    <row r="81" spans="2:28" x14ac:dyDescent="0.25">
      <c r="B81" s="158">
        <v>22251</v>
      </c>
      <c r="C81" s="166">
        <v>30.8</v>
      </c>
      <c r="D81" s="159">
        <v>1.98</v>
      </c>
      <c r="E81" s="153">
        <v>312.39999999999998</v>
      </c>
      <c r="F81" s="153">
        <v>4.9026199999999998</v>
      </c>
      <c r="G81" s="150">
        <f t="shared" si="2"/>
        <v>0.98360655737705915</v>
      </c>
      <c r="H81" s="153">
        <v>1.36008</v>
      </c>
      <c r="J81" s="154">
        <v>42522</v>
      </c>
      <c r="K81" s="153">
        <v>12829.4</v>
      </c>
      <c r="L81" s="150">
        <v>6.8965199999999998</v>
      </c>
      <c r="M81" s="150">
        <v>1.0792900000000001</v>
      </c>
      <c r="N81" s="159">
        <v>0.38</v>
      </c>
      <c r="O81" s="150">
        <f t="shared" si="3"/>
        <v>2.2446503874497648</v>
      </c>
      <c r="P81" s="150">
        <v>0.857599194753776</v>
      </c>
      <c r="R81" s="160">
        <v>2032</v>
      </c>
      <c r="S81" s="153"/>
      <c r="T81" s="153"/>
      <c r="U81" s="153"/>
      <c r="V81" s="153"/>
      <c r="W81" s="153"/>
      <c r="X81" s="153"/>
      <c r="Y81" s="153"/>
      <c r="AB81"/>
    </row>
    <row r="82" spans="2:28" x14ac:dyDescent="0.25">
      <c r="B82" s="158">
        <v>22282</v>
      </c>
      <c r="C82" s="166">
        <v>30.8</v>
      </c>
      <c r="D82" s="159">
        <v>1.45</v>
      </c>
      <c r="E82" s="153">
        <v>314.10000000000002</v>
      </c>
      <c r="F82" s="153">
        <v>5.3319900000000002</v>
      </c>
      <c r="G82" s="150">
        <f t="shared" si="2"/>
        <v>0.98360655737705915</v>
      </c>
      <c r="H82" s="153">
        <v>1.6002700000000001</v>
      </c>
      <c r="J82" s="154">
        <v>42552</v>
      </c>
      <c r="K82" s="153">
        <v>12887.7</v>
      </c>
      <c r="L82" s="150">
        <v>6.9403300000000003</v>
      </c>
      <c r="M82" s="150">
        <v>0.86836000000000002</v>
      </c>
      <c r="N82" s="159">
        <v>0.39</v>
      </c>
      <c r="O82" s="150">
        <f t="shared" si="3"/>
        <v>2.1894438119751225</v>
      </c>
      <c r="P82" s="150">
        <v>0.69604035506204098</v>
      </c>
      <c r="R82" s="160">
        <v>2033</v>
      </c>
      <c r="S82" s="153"/>
      <c r="T82" s="153"/>
      <c r="U82" s="153"/>
      <c r="V82" s="153"/>
      <c r="W82" s="153"/>
      <c r="X82" s="153"/>
      <c r="Y82" s="153"/>
      <c r="AB82"/>
    </row>
    <row r="83" spans="2:28" x14ac:dyDescent="0.25">
      <c r="B83" s="158">
        <v>22313</v>
      </c>
      <c r="C83" s="166">
        <v>30.8</v>
      </c>
      <c r="D83" s="159">
        <v>2.54</v>
      </c>
      <c r="E83" s="153">
        <v>316.5</v>
      </c>
      <c r="F83" s="153">
        <v>6.0656800000000004</v>
      </c>
      <c r="G83" s="150">
        <f t="shared" si="2"/>
        <v>0.65359477124182774</v>
      </c>
      <c r="H83" s="153">
        <v>1.4620899999999999</v>
      </c>
      <c r="J83" s="154">
        <v>42583</v>
      </c>
      <c r="K83" s="153">
        <v>12972.8</v>
      </c>
      <c r="L83" s="150">
        <v>7.1963900000000001</v>
      </c>
      <c r="M83" s="150">
        <v>1.05532</v>
      </c>
      <c r="N83" s="159">
        <v>0.4</v>
      </c>
      <c r="O83" s="150">
        <f t="shared" si="3"/>
        <v>2.3189683949375706</v>
      </c>
      <c r="P83" s="150">
        <v>0.96318550708561401</v>
      </c>
      <c r="R83" s="160">
        <v>2034</v>
      </c>
      <c r="S83" s="153"/>
      <c r="T83" s="153"/>
      <c r="U83" s="153"/>
      <c r="V83" s="153"/>
      <c r="W83" s="153"/>
      <c r="X83" s="153"/>
      <c r="Y83" s="153"/>
      <c r="AB83"/>
    </row>
    <row r="84" spans="2:28" x14ac:dyDescent="0.25">
      <c r="B84" s="158">
        <v>22341</v>
      </c>
      <c r="C84" s="166">
        <v>30.8</v>
      </c>
      <c r="D84" s="159">
        <v>2.02</v>
      </c>
      <c r="E84" s="153">
        <v>318.3</v>
      </c>
      <c r="F84" s="153">
        <v>6.3481500000000004</v>
      </c>
      <c r="G84" s="150">
        <f t="shared" si="2"/>
        <v>0.65359477124182774</v>
      </c>
      <c r="H84" s="153">
        <v>1.4620899999999999</v>
      </c>
      <c r="J84" s="154">
        <v>42614</v>
      </c>
      <c r="K84" s="153">
        <v>13033.6</v>
      </c>
      <c r="L84" s="150">
        <v>7.1771599999999998</v>
      </c>
      <c r="M84" s="150">
        <v>1.54864</v>
      </c>
      <c r="N84" s="159">
        <v>0.4</v>
      </c>
      <c r="O84" s="150">
        <f t="shared" si="3"/>
        <v>2.2074383934845176</v>
      </c>
      <c r="P84" s="150">
        <v>1.41642712257058</v>
      </c>
      <c r="R84" s="160">
        <v>2035</v>
      </c>
      <c r="S84" s="153"/>
      <c r="T84" s="153"/>
      <c r="U84" s="153"/>
      <c r="V84" s="153"/>
      <c r="W84" s="153"/>
      <c r="X84" s="153"/>
      <c r="Y84" s="153"/>
      <c r="AB84"/>
    </row>
    <row r="85" spans="2:28" x14ac:dyDescent="0.25">
      <c r="B85" s="158">
        <v>22372</v>
      </c>
      <c r="C85" s="166">
        <v>30.9</v>
      </c>
      <c r="D85" s="159">
        <v>1.49</v>
      </c>
      <c r="E85" s="153">
        <v>319.89999999999998</v>
      </c>
      <c r="F85" s="153">
        <v>6.5978000000000003</v>
      </c>
      <c r="G85" s="150">
        <f t="shared" si="2"/>
        <v>0.98039215686274161</v>
      </c>
      <c r="H85" s="153">
        <v>0.91400999999999999</v>
      </c>
      <c r="J85" s="154">
        <v>42644</v>
      </c>
      <c r="K85" s="153">
        <v>13100.5</v>
      </c>
      <c r="L85" s="150">
        <v>7.4172500000000001</v>
      </c>
      <c r="M85" s="150">
        <v>1.6859200000000001</v>
      </c>
      <c r="N85" s="159">
        <v>0.4</v>
      </c>
      <c r="O85" s="150">
        <f t="shared" si="3"/>
        <v>2.1448039838514621</v>
      </c>
      <c r="P85" s="150">
        <v>1.60801934017529</v>
      </c>
      <c r="R85" s="160">
        <v>2036</v>
      </c>
      <c r="S85" s="153"/>
      <c r="T85" s="153"/>
      <c r="U85" s="153"/>
      <c r="V85" s="153"/>
      <c r="W85" s="153"/>
      <c r="X85" s="153"/>
      <c r="Y85" s="153"/>
      <c r="AB85"/>
    </row>
    <row r="86" spans="2:28" x14ac:dyDescent="0.25">
      <c r="B86" s="158">
        <v>22402</v>
      </c>
      <c r="C86" s="166">
        <v>30.9</v>
      </c>
      <c r="D86" s="159">
        <v>1.98</v>
      </c>
      <c r="E86" s="153">
        <v>322.2</v>
      </c>
      <c r="F86" s="153">
        <v>7.0787599999999999</v>
      </c>
      <c r="G86" s="150">
        <f t="shared" si="2"/>
        <v>0.98039215686274161</v>
      </c>
      <c r="H86" s="153">
        <v>0.91308999999999996</v>
      </c>
      <c r="J86" s="154">
        <v>42675</v>
      </c>
      <c r="K86" s="153">
        <v>13173.4</v>
      </c>
      <c r="L86" s="150">
        <v>7.2350700000000003</v>
      </c>
      <c r="M86" s="150">
        <v>1.6843300000000001</v>
      </c>
      <c r="N86" s="159">
        <v>0.41</v>
      </c>
      <c r="O86" s="150">
        <f t="shared" si="3"/>
        <v>2.1108265901874423</v>
      </c>
      <c r="P86" s="150">
        <v>1.6710979016345699</v>
      </c>
      <c r="R86" s="160">
        <v>2037</v>
      </c>
      <c r="S86" s="153"/>
      <c r="T86" s="153"/>
      <c r="U86" s="153"/>
      <c r="V86" s="153"/>
      <c r="W86" s="153"/>
      <c r="X86" s="153"/>
      <c r="Y86" s="153"/>
      <c r="AB86"/>
    </row>
    <row r="87" spans="2:28" x14ac:dyDescent="0.25">
      <c r="B87" s="158">
        <v>22433</v>
      </c>
      <c r="C87" s="166">
        <v>30.9</v>
      </c>
      <c r="D87" s="159">
        <v>1.73</v>
      </c>
      <c r="E87" s="153">
        <v>324.3</v>
      </c>
      <c r="F87" s="153">
        <v>7.2775400000000001</v>
      </c>
      <c r="G87" s="150">
        <f t="shared" si="2"/>
        <v>0.98039215686274161</v>
      </c>
      <c r="H87" s="153">
        <v>0.77676000000000001</v>
      </c>
      <c r="J87" s="154">
        <v>42705</v>
      </c>
      <c r="K87" s="153">
        <v>13213.4</v>
      </c>
      <c r="L87" s="150">
        <v>7.0188199999999998</v>
      </c>
      <c r="M87" s="150">
        <v>2.0508000000000002</v>
      </c>
      <c r="N87" s="159">
        <v>0.54</v>
      </c>
      <c r="O87" s="150">
        <f t="shared" si="3"/>
        <v>2.1966617305017921</v>
      </c>
      <c r="P87" s="150">
        <v>2.0661930782756102</v>
      </c>
      <c r="R87" s="160">
        <v>2038</v>
      </c>
      <c r="S87" s="153"/>
      <c r="T87" s="153"/>
      <c r="U87" s="153"/>
      <c r="V87" s="153"/>
      <c r="W87" s="153"/>
      <c r="X87" s="153"/>
      <c r="Y87" s="153"/>
      <c r="AB87"/>
    </row>
    <row r="88" spans="2:28" x14ac:dyDescent="0.25">
      <c r="B88" s="158">
        <v>22463</v>
      </c>
      <c r="C88" s="166">
        <v>31</v>
      </c>
      <c r="D88" s="159">
        <v>1.17</v>
      </c>
      <c r="E88" s="153">
        <v>325.60000000000002</v>
      </c>
      <c r="F88" s="153">
        <v>7.0700399999999997</v>
      </c>
      <c r="G88" s="150">
        <f t="shared" si="2"/>
        <v>1.3071895424836555</v>
      </c>
      <c r="H88" s="153">
        <v>1.2521199999999999</v>
      </c>
      <c r="J88" s="154">
        <v>42736</v>
      </c>
      <c r="K88" s="153">
        <v>13283.4</v>
      </c>
      <c r="L88" s="150">
        <v>6.5237100000000003</v>
      </c>
      <c r="M88" s="150">
        <v>2.5103900000000001</v>
      </c>
      <c r="N88" s="159">
        <v>0.65</v>
      </c>
      <c r="O88" s="150">
        <f t="shared" si="3"/>
        <v>2.2717234836092448</v>
      </c>
      <c r="P88" s="150">
        <v>2.4940037155444399</v>
      </c>
      <c r="R88" s="160">
        <v>2039</v>
      </c>
      <c r="S88" s="153"/>
      <c r="T88" s="153"/>
      <c r="U88" s="153"/>
      <c r="V88" s="153"/>
      <c r="W88" s="153"/>
      <c r="X88" s="153"/>
      <c r="Y88" s="153"/>
      <c r="AB88"/>
    </row>
    <row r="89" spans="2:28" x14ac:dyDescent="0.25">
      <c r="B89" s="158">
        <v>22494</v>
      </c>
      <c r="C89" s="166">
        <v>31</v>
      </c>
      <c r="D89" s="159">
        <v>2</v>
      </c>
      <c r="E89" s="153">
        <v>327.60000000000002</v>
      </c>
      <c r="F89" s="153">
        <v>6.7448699999999997</v>
      </c>
      <c r="G89" s="150">
        <f t="shared" si="2"/>
        <v>1.3071895424836555</v>
      </c>
      <c r="H89" s="153">
        <v>1.11449</v>
      </c>
      <c r="J89" s="154">
        <v>42767</v>
      </c>
      <c r="K89" s="153">
        <v>13358.8</v>
      </c>
      <c r="L89" s="150">
        <v>6.3878199999999996</v>
      </c>
      <c r="M89" s="150">
        <v>2.8103600000000002</v>
      </c>
      <c r="N89" s="159">
        <v>0.66</v>
      </c>
      <c r="O89" s="150">
        <f t="shared" si="3"/>
        <v>2.2236242266362671</v>
      </c>
      <c r="P89" s="150">
        <v>2.7243233441852301</v>
      </c>
      <c r="R89" s="160">
        <v>2040</v>
      </c>
      <c r="S89" s="153"/>
      <c r="T89" s="153"/>
      <c r="U89" s="153"/>
      <c r="V89" s="153"/>
      <c r="W89" s="153"/>
      <c r="X89" s="153"/>
      <c r="Y89" s="153"/>
      <c r="AB89"/>
    </row>
    <row r="90" spans="2:28" x14ac:dyDescent="0.25">
      <c r="B90" s="158">
        <v>22525</v>
      </c>
      <c r="C90" s="166">
        <v>31.1</v>
      </c>
      <c r="D90" s="159">
        <v>1.88</v>
      </c>
      <c r="E90" s="153">
        <v>329.5</v>
      </c>
      <c r="F90" s="153">
        <v>6.8417599999999998</v>
      </c>
      <c r="G90" s="150">
        <f t="shared" si="2"/>
        <v>1.6339869281045694</v>
      </c>
      <c r="H90" s="153">
        <v>1.2495799999999999</v>
      </c>
      <c r="J90" s="154">
        <v>42795</v>
      </c>
      <c r="K90" s="153">
        <v>13426.9</v>
      </c>
      <c r="L90" s="150">
        <v>6.4216499999999996</v>
      </c>
      <c r="M90" s="150">
        <v>2.4411999999999998</v>
      </c>
      <c r="N90" s="159">
        <v>0.79</v>
      </c>
      <c r="O90" s="150">
        <f t="shared" si="3"/>
        <v>2.0019646205927888</v>
      </c>
      <c r="P90" s="150">
        <v>2.3658182317192802</v>
      </c>
      <c r="R90" s="160">
        <v>2041</v>
      </c>
      <c r="S90" s="153"/>
      <c r="T90" s="153"/>
      <c r="U90" s="153"/>
      <c r="V90" s="153"/>
      <c r="W90" s="153"/>
      <c r="X90" s="153"/>
      <c r="Y90" s="153"/>
      <c r="AB90"/>
    </row>
    <row r="91" spans="2:28" x14ac:dyDescent="0.25">
      <c r="B91" s="158">
        <v>22555</v>
      </c>
      <c r="C91" s="166">
        <v>31.2</v>
      </c>
      <c r="D91" s="159">
        <v>2.2599999999999998</v>
      </c>
      <c r="E91" s="153">
        <v>331.1</v>
      </c>
      <c r="F91" s="153">
        <v>6.9790000000000001</v>
      </c>
      <c r="G91" s="150">
        <f t="shared" si="2"/>
        <v>1.298701298701288</v>
      </c>
      <c r="H91" s="153">
        <v>0.77310999999999996</v>
      </c>
      <c r="J91" s="154">
        <v>42826</v>
      </c>
      <c r="K91" s="153">
        <v>13484.9</v>
      </c>
      <c r="L91" s="150">
        <v>6.1769699999999998</v>
      </c>
      <c r="M91" s="150">
        <v>2.1762199999999998</v>
      </c>
      <c r="N91" s="159">
        <v>0.9</v>
      </c>
      <c r="O91" s="150">
        <f t="shared" si="3"/>
        <v>1.8826520697026616</v>
      </c>
      <c r="P91" s="150">
        <v>2.18940596162073</v>
      </c>
      <c r="R91" s="160">
        <v>2042</v>
      </c>
      <c r="S91" s="153"/>
      <c r="T91" s="153"/>
      <c r="U91" s="153"/>
      <c r="V91" s="153"/>
      <c r="W91" s="153"/>
      <c r="X91" s="153"/>
      <c r="Y91" s="153"/>
      <c r="AB91"/>
    </row>
    <row r="92" spans="2:28" x14ac:dyDescent="0.25">
      <c r="B92" s="158">
        <v>22586</v>
      </c>
      <c r="C92" s="166">
        <v>31.2</v>
      </c>
      <c r="D92" s="159">
        <v>2.61</v>
      </c>
      <c r="E92" s="153">
        <v>333.4</v>
      </c>
      <c r="F92" s="153">
        <v>7.23705</v>
      </c>
      <c r="G92" s="150">
        <f t="shared" si="2"/>
        <v>1.298701298701288</v>
      </c>
      <c r="H92" s="153">
        <v>0.67159000000000002</v>
      </c>
      <c r="J92" s="154">
        <v>42856</v>
      </c>
      <c r="K92" s="153">
        <v>13538.1</v>
      </c>
      <c r="L92" s="150">
        <v>6.0464399999999996</v>
      </c>
      <c r="M92" s="150">
        <v>1.8563400000000001</v>
      </c>
      <c r="N92" s="159">
        <v>0.91</v>
      </c>
      <c r="O92" s="150">
        <f t="shared" si="3"/>
        <v>1.7334292085447345</v>
      </c>
      <c r="P92" s="150">
        <v>1.8654607054610299</v>
      </c>
      <c r="R92" s="160">
        <v>2043</v>
      </c>
      <c r="S92" s="153"/>
      <c r="T92" s="153"/>
      <c r="U92" s="153"/>
      <c r="V92" s="153"/>
      <c r="W92" s="153"/>
      <c r="X92" s="153"/>
      <c r="Y92" s="153"/>
      <c r="AB92"/>
    </row>
    <row r="93" spans="2:28" x14ac:dyDescent="0.25">
      <c r="B93" s="158">
        <v>22616</v>
      </c>
      <c r="C93" s="166">
        <v>31.2</v>
      </c>
      <c r="D93" s="159">
        <v>2.33</v>
      </c>
      <c r="E93" s="153">
        <v>335.5</v>
      </c>
      <c r="F93" s="153">
        <v>7.3943700000000003</v>
      </c>
      <c r="G93" s="150">
        <f t="shared" si="2"/>
        <v>1.298701298701288</v>
      </c>
      <c r="H93" s="153">
        <v>0.67091999999999996</v>
      </c>
      <c r="J93" s="154">
        <v>42887</v>
      </c>
      <c r="K93" s="153">
        <v>13559.2</v>
      </c>
      <c r="L93" s="150">
        <v>5.6885000000000003</v>
      </c>
      <c r="M93" s="150">
        <v>1.6405700000000001</v>
      </c>
      <c r="N93" s="159">
        <v>1.04</v>
      </c>
      <c r="O93" s="150">
        <f t="shared" si="3"/>
        <v>1.7030275147905005</v>
      </c>
      <c r="P93" s="150">
        <v>1.6249882325579601</v>
      </c>
      <c r="R93" s="160">
        <v>2044</v>
      </c>
      <c r="S93" s="153"/>
      <c r="T93" s="153"/>
      <c r="U93" s="153"/>
      <c r="V93" s="153"/>
      <c r="W93" s="153"/>
      <c r="X93" s="153"/>
      <c r="Y93" s="153"/>
      <c r="AB93"/>
    </row>
    <row r="94" spans="2:28" x14ac:dyDescent="0.25">
      <c r="B94" s="158">
        <v>22647</v>
      </c>
      <c r="C94" s="166">
        <v>31.2</v>
      </c>
      <c r="D94" s="159">
        <v>2.15</v>
      </c>
      <c r="E94" s="153">
        <v>337.5</v>
      </c>
      <c r="F94" s="153">
        <v>7.4498600000000001</v>
      </c>
      <c r="G94" s="150">
        <f t="shared" si="2"/>
        <v>1.298701298701288</v>
      </c>
      <c r="H94" s="153">
        <v>0.67023999999999995</v>
      </c>
      <c r="J94" s="154">
        <v>42917</v>
      </c>
      <c r="K94" s="153">
        <v>13618.7</v>
      </c>
      <c r="L94" s="150">
        <v>5.6720699999999997</v>
      </c>
      <c r="M94" s="150">
        <v>1.7251099999999999</v>
      </c>
      <c r="N94" s="159">
        <v>1.1499999999999999</v>
      </c>
      <c r="O94" s="150">
        <f t="shared" si="3"/>
        <v>1.6920692327563991</v>
      </c>
      <c r="P94" s="150">
        <v>1.71827473861852</v>
      </c>
      <c r="R94" s="160">
        <v>2045</v>
      </c>
      <c r="S94" s="153"/>
      <c r="T94" s="153"/>
      <c r="U94" s="153"/>
      <c r="V94" s="153"/>
      <c r="W94" s="153"/>
      <c r="X94" s="153"/>
      <c r="Y94" s="153"/>
      <c r="AB94"/>
    </row>
    <row r="95" spans="2:28" x14ac:dyDescent="0.25">
      <c r="B95" s="158">
        <v>22678</v>
      </c>
      <c r="C95" s="166">
        <v>31.2</v>
      </c>
      <c r="D95" s="159">
        <v>2.37</v>
      </c>
      <c r="E95" s="153">
        <v>340.1</v>
      </c>
      <c r="F95" s="153">
        <v>7.4565599999999996</v>
      </c>
      <c r="G95" s="150">
        <f t="shared" si="2"/>
        <v>1.298701298701288</v>
      </c>
      <c r="H95" s="153">
        <v>0.90483000000000002</v>
      </c>
      <c r="J95" s="154">
        <v>42948</v>
      </c>
      <c r="K95" s="153">
        <v>13673.7</v>
      </c>
      <c r="L95" s="150">
        <v>5.4028400000000003</v>
      </c>
      <c r="M95" s="150">
        <v>1.9281200000000001</v>
      </c>
      <c r="N95" s="159">
        <v>1.1599999999999999</v>
      </c>
      <c r="O95" s="150">
        <f t="shared" si="3"/>
        <v>1.6844021620924909</v>
      </c>
      <c r="P95" s="150">
        <v>1.9261017388174999</v>
      </c>
      <c r="R95" s="160">
        <v>2046</v>
      </c>
      <c r="S95" s="153"/>
      <c r="T95" s="153"/>
      <c r="U95" s="153"/>
      <c r="V95" s="153"/>
      <c r="W95" s="153"/>
      <c r="X95" s="153"/>
      <c r="Y95" s="153"/>
      <c r="AB95"/>
    </row>
    <row r="96" spans="2:28" x14ac:dyDescent="0.25">
      <c r="B96" s="158">
        <v>22706</v>
      </c>
      <c r="C96" s="166">
        <v>31.3</v>
      </c>
      <c r="D96" s="159">
        <v>2.85</v>
      </c>
      <c r="E96" s="153">
        <v>343.1</v>
      </c>
      <c r="F96" s="153">
        <v>7.7913899999999998</v>
      </c>
      <c r="G96" s="150">
        <f t="shared" si="2"/>
        <v>1.6233766233766156</v>
      </c>
      <c r="H96" s="153">
        <v>1.1059000000000001</v>
      </c>
      <c r="J96" s="154">
        <v>42979</v>
      </c>
      <c r="K96" s="153">
        <v>13717.9</v>
      </c>
      <c r="L96" s="150">
        <v>5.2502800000000001</v>
      </c>
      <c r="M96" s="150">
        <v>2.1805699999999999</v>
      </c>
      <c r="N96" s="159">
        <v>1.1499999999999999</v>
      </c>
      <c r="O96" s="150">
        <f t="shared" si="3"/>
        <v>1.6925915949358883</v>
      </c>
      <c r="P96" s="150">
        <v>2.2135025526304801</v>
      </c>
      <c r="R96" s="160">
        <v>2047</v>
      </c>
      <c r="S96" s="153"/>
      <c r="T96" s="153"/>
      <c r="U96" s="153"/>
      <c r="V96" s="153"/>
      <c r="W96" s="153"/>
      <c r="X96" s="153"/>
      <c r="Y96" s="153"/>
      <c r="AB96"/>
    </row>
    <row r="97" spans="2:28" x14ac:dyDescent="0.25">
      <c r="B97" s="158">
        <v>22737</v>
      </c>
      <c r="C97" s="166">
        <v>31.3</v>
      </c>
      <c r="D97" s="159">
        <v>2.78</v>
      </c>
      <c r="E97" s="153">
        <v>345.5</v>
      </c>
      <c r="F97" s="153">
        <v>8.0024999999999995</v>
      </c>
      <c r="G97" s="150">
        <f t="shared" si="2"/>
        <v>1.2944983818770295</v>
      </c>
      <c r="H97" s="153">
        <v>1.3418300000000001</v>
      </c>
      <c r="J97" s="154">
        <v>43009</v>
      </c>
      <c r="K97" s="153">
        <v>13770.1</v>
      </c>
      <c r="L97" s="150">
        <v>5.1112599999999997</v>
      </c>
      <c r="M97" s="150">
        <v>2.0207600000000001</v>
      </c>
      <c r="N97" s="159">
        <v>1.1499999999999999</v>
      </c>
      <c r="O97" s="150">
        <f t="shared" si="3"/>
        <v>1.7735476570713171</v>
      </c>
      <c r="P97" s="150">
        <v>2.01592346814388</v>
      </c>
      <c r="R97" s="160">
        <v>2048</v>
      </c>
      <c r="S97" s="153"/>
      <c r="T97" s="153"/>
      <c r="U97" s="153"/>
      <c r="V97" s="153"/>
      <c r="W97" s="153"/>
      <c r="X97" s="153"/>
      <c r="Y97" s="153"/>
      <c r="AB97"/>
    </row>
    <row r="98" spans="2:28" x14ac:dyDescent="0.25">
      <c r="B98" s="158">
        <v>22767</v>
      </c>
      <c r="C98" s="166">
        <v>31.4</v>
      </c>
      <c r="D98" s="159">
        <v>2.36</v>
      </c>
      <c r="E98" s="153">
        <v>347.5</v>
      </c>
      <c r="F98" s="153">
        <v>7.8522699999999999</v>
      </c>
      <c r="G98" s="150">
        <f t="shared" si="2"/>
        <v>1.6181229773462702</v>
      </c>
      <c r="H98" s="153">
        <v>1.3404799999999999</v>
      </c>
      <c r="J98" s="154">
        <v>43040</v>
      </c>
      <c r="K98" s="153">
        <v>13799.9</v>
      </c>
      <c r="L98" s="150">
        <v>4.7557999999999998</v>
      </c>
      <c r="M98" s="150">
        <v>2.1724899999999998</v>
      </c>
      <c r="N98" s="159">
        <v>1.1599999999999999</v>
      </c>
      <c r="O98" s="150">
        <f t="shared" si="3"/>
        <v>1.7112913127389939</v>
      </c>
      <c r="P98" s="150">
        <v>2.1805373944933799</v>
      </c>
      <c r="R98" s="160">
        <v>2049</v>
      </c>
      <c r="S98" s="153"/>
      <c r="T98" s="153"/>
      <c r="U98" s="153"/>
      <c r="V98" s="153"/>
      <c r="W98" s="153"/>
      <c r="X98" s="153"/>
      <c r="Y98" s="153"/>
      <c r="AB98"/>
    </row>
    <row r="99" spans="2:28" x14ac:dyDescent="0.25">
      <c r="B99" s="158">
        <v>22798</v>
      </c>
      <c r="C99" s="166">
        <v>31.4</v>
      </c>
      <c r="D99" s="159">
        <v>2.68</v>
      </c>
      <c r="E99" s="153">
        <v>349.3</v>
      </c>
      <c r="F99" s="153">
        <v>7.7089100000000004</v>
      </c>
      <c r="G99" s="150">
        <f t="shared" si="2"/>
        <v>1.6181229773462702</v>
      </c>
      <c r="H99" s="153">
        <v>1.2399500000000001</v>
      </c>
      <c r="J99" s="154">
        <v>43070</v>
      </c>
      <c r="K99" s="153">
        <v>13857.9</v>
      </c>
      <c r="L99" s="150">
        <v>4.8776200000000003</v>
      </c>
      <c r="M99" s="150">
        <v>2.1299299999999999</v>
      </c>
      <c r="N99" s="159">
        <v>1.3</v>
      </c>
      <c r="O99" s="150">
        <f t="shared" si="3"/>
        <v>1.7757512021643107</v>
      </c>
      <c r="P99" s="150">
        <v>2.0919180609708801</v>
      </c>
      <c r="R99" s="160">
        <v>2050</v>
      </c>
      <c r="S99" s="153"/>
      <c r="T99" s="153"/>
      <c r="U99" s="153"/>
      <c r="V99" s="153"/>
      <c r="W99" s="153"/>
      <c r="X99" s="153"/>
      <c r="Y99" s="153"/>
      <c r="AB99"/>
    </row>
    <row r="100" spans="2:28" x14ac:dyDescent="0.25">
      <c r="B100" s="158">
        <v>22828</v>
      </c>
      <c r="C100" s="166">
        <v>31.4</v>
      </c>
      <c r="D100" s="159">
        <v>2.71</v>
      </c>
      <c r="E100" s="153">
        <v>350.8</v>
      </c>
      <c r="F100" s="153">
        <v>7.73956</v>
      </c>
      <c r="G100" s="150">
        <f t="shared" si="2"/>
        <v>1.2903225806451646</v>
      </c>
      <c r="H100" s="153">
        <v>1.00267</v>
      </c>
      <c r="J100" s="154">
        <v>43101</v>
      </c>
      <c r="K100" s="153">
        <v>13869.7</v>
      </c>
      <c r="L100" s="150">
        <v>4.41378</v>
      </c>
      <c r="M100" s="150">
        <v>2.1513200000000001</v>
      </c>
      <c r="N100" s="159">
        <v>1.41</v>
      </c>
      <c r="O100" s="150">
        <f t="shared" ref="O100:O131" si="4">(C766/C754-1)*100</f>
        <v>1.8213952967614855</v>
      </c>
      <c r="P100" s="150">
        <v>2.0421876656265101</v>
      </c>
      <c r="R100" s="160">
        <v>2051</v>
      </c>
      <c r="S100" s="153"/>
      <c r="T100" s="153"/>
      <c r="U100" s="153"/>
      <c r="V100" s="153"/>
      <c r="W100" s="153"/>
      <c r="X100" s="153"/>
      <c r="Y100" s="153"/>
      <c r="AB100"/>
    </row>
    <row r="101" spans="2:28" x14ac:dyDescent="0.25">
      <c r="B101" s="158">
        <v>22859</v>
      </c>
      <c r="C101" s="166">
        <v>31.4</v>
      </c>
      <c r="D101" s="159">
        <v>2.93</v>
      </c>
      <c r="E101" s="153">
        <v>352.8</v>
      </c>
      <c r="F101" s="153">
        <v>7.69231</v>
      </c>
      <c r="G101" s="150">
        <f t="shared" si="2"/>
        <v>1.2903225806451646</v>
      </c>
      <c r="H101" s="153">
        <v>1.1355999999999999</v>
      </c>
      <c r="J101" s="154">
        <v>43132</v>
      </c>
      <c r="K101" s="153">
        <v>13912.3</v>
      </c>
      <c r="L101" s="150">
        <v>4.1433400000000002</v>
      </c>
      <c r="M101" s="150">
        <v>2.2634699999999999</v>
      </c>
      <c r="N101" s="159">
        <v>1.42</v>
      </c>
      <c r="O101" s="150">
        <f t="shared" si="4"/>
        <v>1.8475529877400421</v>
      </c>
      <c r="P101" s="150">
        <v>2.17511660824798</v>
      </c>
      <c r="R101" s="160">
        <v>2052</v>
      </c>
      <c r="S101" s="153"/>
      <c r="T101" s="153"/>
      <c r="U101" s="153"/>
      <c r="V101" s="153"/>
      <c r="W101" s="153"/>
      <c r="X101" s="153"/>
      <c r="Y101" s="153"/>
      <c r="AB101"/>
    </row>
    <row r="102" spans="2:28" x14ac:dyDescent="0.25">
      <c r="B102" s="158">
        <v>22890</v>
      </c>
      <c r="C102" s="166">
        <v>31.5</v>
      </c>
      <c r="D102" s="159">
        <v>2.9</v>
      </c>
      <c r="E102" s="153">
        <v>354.9</v>
      </c>
      <c r="F102" s="153">
        <v>7.7086499999999996</v>
      </c>
      <c r="G102" s="150">
        <f t="shared" si="2"/>
        <v>1.2861736334405016</v>
      </c>
      <c r="H102" s="153">
        <v>1.4676499999999999</v>
      </c>
      <c r="J102" s="154">
        <v>43160</v>
      </c>
      <c r="K102" s="153">
        <v>13970.2</v>
      </c>
      <c r="L102" s="150">
        <v>4.0463500000000003</v>
      </c>
      <c r="M102" s="150">
        <v>2.3309500000000001</v>
      </c>
      <c r="N102" s="159">
        <v>1.51</v>
      </c>
      <c r="O102" s="150">
        <f t="shared" si="4"/>
        <v>2.117075888415787</v>
      </c>
      <c r="P102" s="150">
        <v>2.32136146361879</v>
      </c>
      <c r="R102" s="160">
        <v>2053</v>
      </c>
      <c r="S102" s="153"/>
      <c r="T102" s="153"/>
      <c r="U102" s="153"/>
      <c r="V102" s="153"/>
      <c r="W102" s="153"/>
      <c r="X102" s="153"/>
      <c r="Y102" s="153"/>
      <c r="AB102"/>
    </row>
    <row r="103" spans="2:28" x14ac:dyDescent="0.25">
      <c r="B103" s="158">
        <v>22920</v>
      </c>
      <c r="C103" s="166">
        <v>31.6</v>
      </c>
      <c r="D103" s="159">
        <v>2.9</v>
      </c>
      <c r="E103" s="153">
        <v>357.2</v>
      </c>
      <c r="F103" s="153">
        <v>7.8828100000000001</v>
      </c>
      <c r="G103" s="150">
        <f t="shared" si="2"/>
        <v>1.2820512820512997</v>
      </c>
      <c r="H103" s="153">
        <v>1.33422</v>
      </c>
      <c r="J103" s="154">
        <v>43191</v>
      </c>
      <c r="K103" s="153">
        <v>13988.8</v>
      </c>
      <c r="L103" s="150">
        <v>3.7367699999999999</v>
      </c>
      <c r="M103" s="150">
        <v>2.4710000000000001</v>
      </c>
      <c r="N103" s="159">
        <v>1.69</v>
      </c>
      <c r="O103" s="150">
        <f t="shared" si="4"/>
        <v>2.1391500623902049</v>
      </c>
      <c r="P103" s="150">
        <v>2.4067373660644602</v>
      </c>
      <c r="R103" s="160">
        <v>2054</v>
      </c>
      <c r="S103" s="153"/>
      <c r="T103" s="153"/>
      <c r="U103" s="153"/>
      <c r="V103" s="153"/>
      <c r="W103" s="153"/>
      <c r="X103" s="153"/>
      <c r="Y103" s="153"/>
      <c r="AB103"/>
    </row>
    <row r="104" spans="2:28" x14ac:dyDescent="0.25">
      <c r="B104" s="158">
        <v>22951</v>
      </c>
      <c r="C104" s="166">
        <v>31.6</v>
      </c>
      <c r="D104" s="159">
        <v>2.94</v>
      </c>
      <c r="E104" s="153">
        <v>359.8</v>
      </c>
      <c r="F104" s="153">
        <v>7.9184200000000002</v>
      </c>
      <c r="G104" s="150">
        <f t="shared" si="2"/>
        <v>1.2820512820512997</v>
      </c>
      <c r="H104" s="153">
        <v>1.33422</v>
      </c>
      <c r="J104" s="154">
        <v>43221</v>
      </c>
      <c r="K104" s="153">
        <v>14047.2</v>
      </c>
      <c r="L104" s="150">
        <v>3.7605</v>
      </c>
      <c r="M104" s="150">
        <v>2.7819199999999999</v>
      </c>
      <c r="N104" s="159">
        <v>1.7</v>
      </c>
      <c r="O104" s="150">
        <f t="shared" si="4"/>
        <v>2.2371791053666046</v>
      </c>
      <c r="P104" s="150">
        <v>2.7256566236085402</v>
      </c>
      <c r="R104" s="160">
        <v>2055</v>
      </c>
      <c r="S104" s="153"/>
      <c r="T104" s="153"/>
      <c r="U104" s="153"/>
      <c r="V104" s="153"/>
      <c r="W104" s="153"/>
      <c r="X104" s="153"/>
      <c r="Y104" s="153"/>
      <c r="AB104"/>
    </row>
    <row r="105" spans="2:28" x14ac:dyDescent="0.25">
      <c r="B105" s="158">
        <v>22981</v>
      </c>
      <c r="C105" s="166">
        <v>31.6</v>
      </c>
      <c r="D105" s="159">
        <v>2.93</v>
      </c>
      <c r="E105" s="153">
        <v>362.7</v>
      </c>
      <c r="F105" s="153">
        <v>8.1073000000000004</v>
      </c>
      <c r="G105" s="150">
        <f t="shared" si="2"/>
        <v>1.2820512820512997</v>
      </c>
      <c r="H105" s="153">
        <v>1.23292</v>
      </c>
      <c r="J105" s="154">
        <v>43252</v>
      </c>
      <c r="K105" s="153">
        <v>14103.6</v>
      </c>
      <c r="L105" s="150">
        <v>4.0149900000000001</v>
      </c>
      <c r="M105" s="150">
        <v>2.80755</v>
      </c>
      <c r="N105" s="159">
        <v>1.82</v>
      </c>
      <c r="O105" s="150">
        <f t="shared" si="4"/>
        <v>2.2550334505225811</v>
      </c>
      <c r="P105" s="150">
        <v>2.8006132177791598</v>
      </c>
      <c r="R105" s="160">
        <v>2056</v>
      </c>
      <c r="S105" s="153"/>
      <c r="T105" s="153"/>
      <c r="U105" s="153"/>
      <c r="V105" s="153"/>
      <c r="W105" s="153"/>
      <c r="X105" s="153"/>
      <c r="Y105" s="153"/>
      <c r="AB105"/>
    </row>
    <row r="106" spans="2:28" x14ac:dyDescent="0.25">
      <c r="B106" s="158">
        <v>23012</v>
      </c>
      <c r="C106" s="166">
        <v>31.5</v>
      </c>
      <c r="D106" s="159">
        <v>2.92</v>
      </c>
      <c r="E106" s="153">
        <v>365.2</v>
      </c>
      <c r="F106" s="153">
        <v>8.2074099999999994</v>
      </c>
      <c r="G106" s="150">
        <f t="shared" si="2"/>
        <v>0.96153846153845812</v>
      </c>
      <c r="H106" s="153">
        <v>1.3315600000000001</v>
      </c>
      <c r="J106" s="154">
        <v>43282</v>
      </c>
      <c r="K106" s="153">
        <v>14139.2</v>
      </c>
      <c r="L106" s="150">
        <v>3.8219500000000002</v>
      </c>
      <c r="M106" s="150">
        <v>2.85412</v>
      </c>
      <c r="N106" s="159">
        <v>1.91</v>
      </c>
      <c r="O106" s="150">
        <f t="shared" si="4"/>
        <v>2.3541693128413588</v>
      </c>
      <c r="P106" s="150">
        <v>2.8898039792500301</v>
      </c>
      <c r="R106" s="160">
        <v>2057</v>
      </c>
      <c r="S106" s="153"/>
      <c r="T106" s="153"/>
      <c r="U106" s="153"/>
      <c r="V106" s="153"/>
      <c r="W106" s="153"/>
      <c r="X106" s="153"/>
      <c r="Y106" s="153"/>
      <c r="AB106"/>
    </row>
    <row r="107" spans="2:28" x14ac:dyDescent="0.25">
      <c r="B107" s="158">
        <v>23043</v>
      </c>
      <c r="C107" s="166">
        <v>31.5</v>
      </c>
      <c r="D107" s="159">
        <v>3</v>
      </c>
      <c r="E107" s="153">
        <v>367.9</v>
      </c>
      <c r="F107" s="153">
        <v>8.1740700000000004</v>
      </c>
      <c r="G107" s="150">
        <f t="shared" si="2"/>
        <v>0.96153846153845812</v>
      </c>
      <c r="H107" s="153">
        <v>1.2288300000000001</v>
      </c>
      <c r="J107" s="154">
        <v>43313</v>
      </c>
      <c r="K107" s="153">
        <v>14181.3</v>
      </c>
      <c r="L107" s="150">
        <v>3.71224</v>
      </c>
      <c r="M107" s="150">
        <v>2.6429200000000002</v>
      </c>
      <c r="N107" s="159">
        <v>1.91</v>
      </c>
      <c r="O107" s="150">
        <f t="shared" si="4"/>
        <v>2.1991602630119678</v>
      </c>
      <c r="P107" s="150">
        <v>2.6513833024286901</v>
      </c>
      <c r="R107" s="160">
        <v>2058</v>
      </c>
      <c r="S107" s="153"/>
      <c r="T107" s="153"/>
      <c r="U107" s="153"/>
      <c r="V107" s="153"/>
      <c r="W107" s="153"/>
      <c r="X107" s="153"/>
      <c r="Y107" s="153"/>
      <c r="AB107"/>
    </row>
    <row r="108" spans="2:28" x14ac:dyDescent="0.25">
      <c r="B108" s="158">
        <v>23071</v>
      </c>
      <c r="C108" s="166">
        <v>31.6</v>
      </c>
      <c r="D108" s="159">
        <v>2.98</v>
      </c>
      <c r="E108" s="153">
        <v>370.7</v>
      </c>
      <c r="F108" s="153">
        <v>8.0442999999999998</v>
      </c>
      <c r="G108" s="150">
        <f t="shared" si="2"/>
        <v>0.95846645367412275</v>
      </c>
      <c r="H108" s="153">
        <v>1.1269499999999999</v>
      </c>
      <c r="J108" s="154">
        <v>43344</v>
      </c>
      <c r="K108" s="153">
        <v>14212.9</v>
      </c>
      <c r="L108" s="150">
        <v>3.6084200000000002</v>
      </c>
      <c r="M108" s="150">
        <v>2.3320599999999998</v>
      </c>
      <c r="N108" s="159">
        <v>1.95</v>
      </c>
      <c r="O108" s="150">
        <f t="shared" si="4"/>
        <v>2.169675932332038</v>
      </c>
      <c r="P108" s="150">
        <v>2.2409827736858201</v>
      </c>
      <c r="R108" s="160">
        <v>2059</v>
      </c>
      <c r="S108" s="153"/>
      <c r="T108" s="153"/>
      <c r="U108" s="153"/>
      <c r="V108" s="153"/>
      <c r="W108" s="153"/>
      <c r="X108" s="153"/>
      <c r="Y108" s="153"/>
      <c r="AB108"/>
    </row>
    <row r="109" spans="2:28" x14ac:dyDescent="0.25">
      <c r="B109" s="158">
        <v>23102</v>
      </c>
      <c r="C109" s="166">
        <v>31.7</v>
      </c>
      <c r="D109" s="159">
        <v>2.9</v>
      </c>
      <c r="E109" s="153">
        <v>373.3</v>
      </c>
      <c r="F109" s="153">
        <v>8.0463100000000001</v>
      </c>
      <c r="G109" s="150">
        <f t="shared" si="2"/>
        <v>1.2779552715654896</v>
      </c>
      <c r="H109" s="153">
        <v>0.89373999999999998</v>
      </c>
      <c r="J109" s="154">
        <v>43374</v>
      </c>
      <c r="K109" s="153">
        <v>14222.5</v>
      </c>
      <c r="L109" s="150">
        <v>3.28538</v>
      </c>
      <c r="M109" s="150">
        <v>2.4920300000000002</v>
      </c>
      <c r="N109" s="159">
        <v>2.19</v>
      </c>
      <c r="O109" s="150">
        <f t="shared" si="4"/>
        <v>2.1388750896947473</v>
      </c>
      <c r="P109" s="150">
        <v>2.4860906959700899</v>
      </c>
      <c r="R109" s="160">
        <v>2060</v>
      </c>
      <c r="S109" s="153"/>
      <c r="T109" s="153"/>
      <c r="U109" s="153"/>
      <c r="V109" s="153"/>
      <c r="W109" s="153"/>
      <c r="X109" s="153"/>
      <c r="Y109" s="153"/>
      <c r="AB109"/>
    </row>
    <row r="110" spans="2:28" x14ac:dyDescent="0.25">
      <c r="B110" s="158">
        <v>23132</v>
      </c>
      <c r="C110" s="166">
        <v>31.7</v>
      </c>
      <c r="D110" s="159">
        <v>3</v>
      </c>
      <c r="E110" s="153">
        <v>376.1</v>
      </c>
      <c r="F110" s="153">
        <v>8.2302199999999992</v>
      </c>
      <c r="G110" s="150">
        <f t="shared" si="2"/>
        <v>0.95541401273886439</v>
      </c>
      <c r="H110" s="153">
        <v>0.89285999999999999</v>
      </c>
      <c r="J110" s="154">
        <v>43405</v>
      </c>
      <c r="K110" s="153">
        <v>14236.8</v>
      </c>
      <c r="L110" s="150">
        <v>3.1659600000000001</v>
      </c>
      <c r="M110" s="150">
        <v>2.1473300000000002</v>
      </c>
      <c r="N110" s="159">
        <v>2.2000000000000002</v>
      </c>
      <c r="O110" s="150">
        <f t="shared" si="4"/>
        <v>2.2142710618086703</v>
      </c>
      <c r="P110" s="150">
        <v>2.1725383155220102</v>
      </c>
      <c r="R110" s="160">
        <v>2061</v>
      </c>
      <c r="S110" s="153"/>
      <c r="T110" s="153"/>
      <c r="U110" s="153"/>
      <c r="V110" s="153"/>
      <c r="W110" s="153"/>
      <c r="X110" s="153"/>
      <c r="Y110" s="153"/>
      <c r="AB110"/>
    </row>
    <row r="111" spans="2:28" x14ac:dyDescent="0.25">
      <c r="B111" s="158">
        <v>23163</v>
      </c>
      <c r="C111" s="166">
        <v>31.8</v>
      </c>
      <c r="D111" s="159">
        <v>2.99</v>
      </c>
      <c r="E111" s="153">
        <v>378.4</v>
      </c>
      <c r="F111" s="153">
        <v>8.3309499999999996</v>
      </c>
      <c r="G111" s="150">
        <f t="shared" ref="G111:G174" si="5">(C111/C99-1)*100</f>
        <v>1.2738853503184711</v>
      </c>
      <c r="H111" s="153">
        <v>1.32406</v>
      </c>
      <c r="J111" s="154">
        <v>43435</v>
      </c>
      <c r="K111" s="153">
        <v>14362.7</v>
      </c>
      <c r="L111" s="150">
        <v>3.64269</v>
      </c>
      <c r="M111" s="150">
        <v>2.00238</v>
      </c>
      <c r="N111" s="159">
        <v>2.27</v>
      </c>
      <c r="O111" s="150">
        <f t="shared" si="4"/>
        <v>2.1789886337642894</v>
      </c>
      <c r="P111" s="150">
        <v>1.94929185547705</v>
      </c>
      <c r="R111" s="160">
        <v>2062</v>
      </c>
      <c r="S111" s="153"/>
      <c r="T111" s="153"/>
      <c r="U111" s="153"/>
      <c r="V111" s="153"/>
      <c r="W111" s="153"/>
      <c r="X111" s="153"/>
      <c r="Y111" s="153"/>
      <c r="AB111"/>
    </row>
    <row r="112" spans="2:28" x14ac:dyDescent="0.25">
      <c r="B112" s="158">
        <v>23193</v>
      </c>
      <c r="C112" s="166">
        <v>31.8</v>
      </c>
      <c r="D112" s="159">
        <v>3.02</v>
      </c>
      <c r="E112" s="153">
        <v>381.1</v>
      </c>
      <c r="F112" s="153">
        <v>8.6373999999999995</v>
      </c>
      <c r="G112" s="150">
        <f t="shared" si="5"/>
        <v>1.2738853503184711</v>
      </c>
      <c r="H112" s="153">
        <v>1.5552600000000001</v>
      </c>
      <c r="J112" s="154">
        <v>43466</v>
      </c>
      <c r="K112" s="153">
        <v>14430</v>
      </c>
      <c r="L112" s="150">
        <v>4.0397400000000001</v>
      </c>
      <c r="M112" s="150">
        <v>1.5506800000000001</v>
      </c>
      <c r="N112" s="159">
        <v>2.4</v>
      </c>
      <c r="O112" s="150">
        <f t="shared" si="4"/>
        <v>2.1536455674329824</v>
      </c>
      <c r="P112" s="150">
        <v>1.59390424582153</v>
      </c>
      <c r="R112" s="160">
        <v>2063</v>
      </c>
      <c r="S112" s="153"/>
      <c r="T112" s="153"/>
      <c r="U112" s="153"/>
      <c r="V112" s="153"/>
      <c r="W112" s="153"/>
      <c r="X112" s="153"/>
      <c r="Y112" s="153"/>
      <c r="AB112"/>
    </row>
    <row r="113" spans="2:28" x14ac:dyDescent="0.25">
      <c r="B113" s="158">
        <v>23224</v>
      </c>
      <c r="C113" s="166">
        <v>31.9</v>
      </c>
      <c r="D113" s="159">
        <v>3.49</v>
      </c>
      <c r="E113" s="153">
        <v>383.6</v>
      </c>
      <c r="F113" s="153">
        <v>8.7301599999999997</v>
      </c>
      <c r="G113" s="150">
        <f t="shared" si="5"/>
        <v>1.5923566878980999</v>
      </c>
      <c r="H113" s="153">
        <v>1.5521799999999999</v>
      </c>
      <c r="J113" s="154">
        <v>43497</v>
      </c>
      <c r="K113" s="153">
        <v>14469.9</v>
      </c>
      <c r="L113" s="150">
        <v>4.0079599999999997</v>
      </c>
      <c r="M113" s="150">
        <v>1.52006</v>
      </c>
      <c r="N113" s="159">
        <v>2.4</v>
      </c>
      <c r="O113" s="150">
        <f t="shared" si="4"/>
        <v>2.0841885504509605</v>
      </c>
      <c r="P113" s="150">
        <v>1.57642209194507</v>
      </c>
      <c r="R113" s="160">
        <v>2064</v>
      </c>
      <c r="S113" s="153"/>
      <c r="T113" s="153"/>
      <c r="U113" s="153"/>
      <c r="V113" s="153"/>
      <c r="W113" s="153"/>
      <c r="X113" s="153"/>
      <c r="Y113" s="153"/>
      <c r="AB113"/>
    </row>
    <row r="114" spans="2:28" x14ac:dyDescent="0.25">
      <c r="B114" s="158">
        <v>23255</v>
      </c>
      <c r="C114" s="166">
        <v>31.9</v>
      </c>
      <c r="D114" s="159">
        <v>3.48</v>
      </c>
      <c r="E114" s="153">
        <v>386</v>
      </c>
      <c r="F114" s="153">
        <v>8.7630300000000005</v>
      </c>
      <c r="G114" s="150">
        <f t="shared" si="5"/>
        <v>1.2698412698412653</v>
      </c>
      <c r="H114" s="153">
        <v>0.98619000000000001</v>
      </c>
      <c r="J114" s="154">
        <v>43525</v>
      </c>
      <c r="K114" s="153">
        <v>14509.9</v>
      </c>
      <c r="L114" s="150">
        <v>3.8632200000000001</v>
      </c>
      <c r="M114" s="150">
        <v>1.85314</v>
      </c>
      <c r="N114" s="159">
        <v>2.41</v>
      </c>
      <c r="O114" s="150">
        <f t="shared" si="4"/>
        <v>2.0365535248041855</v>
      </c>
      <c r="P114" s="150">
        <v>1.93369675764077</v>
      </c>
      <c r="R114" s="160">
        <v>2065</v>
      </c>
      <c r="S114" s="153"/>
      <c r="T114" s="153"/>
      <c r="U114" s="153"/>
      <c r="V114" s="153"/>
      <c r="W114" s="153"/>
      <c r="X114" s="153"/>
      <c r="Y114" s="153"/>
      <c r="AB114"/>
    </row>
    <row r="115" spans="2:28" x14ac:dyDescent="0.25">
      <c r="B115" s="158">
        <v>23285</v>
      </c>
      <c r="C115" s="166">
        <v>32</v>
      </c>
      <c r="D115" s="159">
        <v>3.5</v>
      </c>
      <c r="E115" s="153">
        <v>388.3</v>
      </c>
      <c r="F115" s="153">
        <v>8.7066099999999995</v>
      </c>
      <c r="G115" s="150">
        <f t="shared" si="5"/>
        <v>1.2658227848101111</v>
      </c>
      <c r="H115" s="153">
        <v>1.21791</v>
      </c>
      <c r="J115" s="154">
        <v>43556</v>
      </c>
      <c r="K115" s="153">
        <v>14541</v>
      </c>
      <c r="L115" s="150">
        <v>3.9474399999999998</v>
      </c>
      <c r="M115" s="150">
        <v>1.9917899999999999</v>
      </c>
      <c r="N115" s="159">
        <v>2.42</v>
      </c>
      <c r="O115" s="150">
        <f t="shared" si="4"/>
        <v>2.064779690691565</v>
      </c>
      <c r="P115" s="150">
        <v>2.0993312420326702</v>
      </c>
      <c r="R115" s="160">
        <v>2066</v>
      </c>
      <c r="S115" s="153"/>
      <c r="T115" s="153"/>
      <c r="U115" s="153"/>
      <c r="V115" s="153"/>
      <c r="W115" s="153"/>
      <c r="X115" s="153"/>
      <c r="Y115" s="153"/>
      <c r="AB115"/>
    </row>
    <row r="116" spans="2:28" x14ac:dyDescent="0.25">
      <c r="B116" s="158">
        <v>23316</v>
      </c>
      <c r="C116" s="166">
        <v>32.1</v>
      </c>
      <c r="D116" s="159">
        <v>3.48</v>
      </c>
      <c r="E116" s="153">
        <v>391.5</v>
      </c>
      <c r="F116" s="153">
        <v>8.8104499999999994</v>
      </c>
      <c r="G116" s="150">
        <f t="shared" si="5"/>
        <v>1.5822784810126667</v>
      </c>
      <c r="H116" s="153">
        <v>1.3166599999999999</v>
      </c>
      <c r="J116" s="154">
        <v>43586</v>
      </c>
      <c r="K116" s="153">
        <v>14643.2</v>
      </c>
      <c r="L116" s="150">
        <v>4.2428400000000002</v>
      </c>
      <c r="M116" s="150">
        <v>1.79352</v>
      </c>
      <c r="N116" s="159">
        <v>2.39</v>
      </c>
      <c r="O116" s="150">
        <f t="shared" si="4"/>
        <v>1.9889773137736988</v>
      </c>
      <c r="P116" s="150">
        <v>1.9163348815088701</v>
      </c>
      <c r="R116" s="160">
        <v>2067</v>
      </c>
      <c r="S116" s="153"/>
      <c r="T116" s="153"/>
      <c r="U116" s="153"/>
      <c r="V116" s="153"/>
      <c r="W116" s="153"/>
      <c r="X116" s="153"/>
      <c r="Y116" s="153"/>
      <c r="AB116"/>
    </row>
    <row r="117" spans="2:28" x14ac:dyDescent="0.25">
      <c r="B117" s="158">
        <v>23346</v>
      </c>
      <c r="C117" s="166">
        <v>32.1</v>
      </c>
      <c r="D117" s="159">
        <v>3.38</v>
      </c>
      <c r="E117" s="153">
        <v>393.2</v>
      </c>
      <c r="F117" s="153">
        <v>8.4091500000000003</v>
      </c>
      <c r="G117" s="150">
        <f t="shared" si="5"/>
        <v>1.5822784810126667</v>
      </c>
      <c r="H117" s="153">
        <v>1.6458200000000001</v>
      </c>
      <c r="J117" s="154">
        <v>43617</v>
      </c>
      <c r="K117" s="153">
        <v>14757.7</v>
      </c>
      <c r="L117" s="150">
        <v>4.6378199999999996</v>
      </c>
      <c r="M117" s="150">
        <v>1.64968</v>
      </c>
      <c r="N117" s="159">
        <v>2.38</v>
      </c>
      <c r="O117" s="150">
        <f t="shared" si="4"/>
        <v>2.126528442317932</v>
      </c>
      <c r="P117" s="150">
        <v>1.7643652563230099</v>
      </c>
      <c r="R117" s="160">
        <v>2068</v>
      </c>
      <c r="S117" s="153"/>
      <c r="T117" s="153"/>
      <c r="U117" s="153"/>
      <c r="V117" s="153"/>
      <c r="W117" s="153"/>
      <c r="X117" s="153"/>
      <c r="Y117" s="153"/>
      <c r="AB117"/>
    </row>
    <row r="118" spans="2:28" x14ac:dyDescent="0.25">
      <c r="B118" s="158">
        <v>23377</v>
      </c>
      <c r="C118" s="166">
        <v>32.1</v>
      </c>
      <c r="D118" s="159">
        <v>3.48</v>
      </c>
      <c r="E118" s="153">
        <v>395.2</v>
      </c>
      <c r="F118" s="153">
        <v>8.2146799999999995</v>
      </c>
      <c r="G118" s="150">
        <f t="shared" si="5"/>
        <v>1.9047619047619202</v>
      </c>
      <c r="H118" s="153">
        <v>1.6425799999999999</v>
      </c>
      <c r="J118" s="154">
        <v>43647</v>
      </c>
      <c r="K118" s="153">
        <v>14840.6</v>
      </c>
      <c r="L118" s="150">
        <v>4.96068</v>
      </c>
      <c r="M118" s="150">
        <v>1.77976</v>
      </c>
      <c r="N118" s="159">
        <v>2.4</v>
      </c>
      <c r="O118" s="150">
        <f t="shared" si="4"/>
        <v>2.2100540200956198</v>
      </c>
      <c r="P118" s="150">
        <v>1.9178432086172801</v>
      </c>
      <c r="R118" s="160">
        <v>2069</v>
      </c>
      <c r="S118" s="153"/>
      <c r="T118" s="153"/>
      <c r="U118" s="153"/>
      <c r="V118" s="153"/>
      <c r="W118" s="153"/>
      <c r="X118" s="153"/>
      <c r="Y118" s="153"/>
      <c r="AB118"/>
    </row>
    <row r="119" spans="2:28" x14ac:dyDescent="0.25">
      <c r="B119" s="158">
        <v>23408</v>
      </c>
      <c r="C119" s="166">
        <v>32.1</v>
      </c>
      <c r="D119" s="159">
        <v>3.48</v>
      </c>
      <c r="E119" s="153">
        <v>397.6</v>
      </c>
      <c r="F119" s="153">
        <v>8.0728500000000007</v>
      </c>
      <c r="G119" s="150">
        <f t="shared" si="5"/>
        <v>1.9047619047619202</v>
      </c>
      <c r="H119" s="153">
        <v>1.41076</v>
      </c>
      <c r="J119" s="154">
        <v>43678</v>
      </c>
      <c r="K119" s="153">
        <v>14914.6</v>
      </c>
      <c r="L119" s="150">
        <v>5.17089</v>
      </c>
      <c r="M119" s="150">
        <v>1.74678</v>
      </c>
      <c r="N119" s="159">
        <v>2.13</v>
      </c>
      <c r="O119" s="150">
        <f t="shared" si="4"/>
        <v>2.3863231167542631</v>
      </c>
      <c r="P119" s="150">
        <v>1.8378420488043601</v>
      </c>
      <c r="R119" s="160">
        <v>2070</v>
      </c>
      <c r="S119" s="153"/>
      <c r="T119" s="153"/>
      <c r="U119" s="153"/>
      <c r="V119" s="153"/>
      <c r="W119" s="153"/>
      <c r="X119" s="153"/>
      <c r="Y119" s="153"/>
      <c r="AB119"/>
    </row>
    <row r="120" spans="2:28" x14ac:dyDescent="0.25">
      <c r="B120" s="158">
        <v>23437</v>
      </c>
      <c r="C120" s="166">
        <v>32.200000000000003</v>
      </c>
      <c r="D120" s="159">
        <v>3.43</v>
      </c>
      <c r="E120" s="153">
        <v>399.8</v>
      </c>
      <c r="F120" s="153">
        <v>7.8500100000000002</v>
      </c>
      <c r="G120" s="150">
        <f t="shared" si="5"/>
        <v>1.8987341772152</v>
      </c>
      <c r="H120" s="153">
        <v>1.40937</v>
      </c>
      <c r="J120" s="154">
        <v>43709</v>
      </c>
      <c r="K120" s="153">
        <v>15008.1</v>
      </c>
      <c r="L120" s="150">
        <v>5.5949200000000001</v>
      </c>
      <c r="M120" s="150">
        <v>1.71662</v>
      </c>
      <c r="N120" s="159">
        <v>2.04</v>
      </c>
      <c r="O120" s="150">
        <f t="shared" si="4"/>
        <v>2.3577075328233388</v>
      </c>
      <c r="P120" s="150">
        <v>1.78148639618812</v>
      </c>
      <c r="R120" s="160">
        <v>2071</v>
      </c>
      <c r="S120" s="153"/>
      <c r="T120" s="153"/>
      <c r="U120" s="153"/>
      <c r="V120" s="153"/>
      <c r="W120" s="153"/>
      <c r="X120" s="153"/>
      <c r="Y120" s="153"/>
      <c r="AB120"/>
    </row>
    <row r="121" spans="2:28" x14ac:dyDescent="0.25">
      <c r="B121" s="158">
        <v>23468</v>
      </c>
      <c r="C121" s="166">
        <v>32.200000000000003</v>
      </c>
      <c r="D121" s="159">
        <v>3.47</v>
      </c>
      <c r="E121" s="153">
        <v>401.7</v>
      </c>
      <c r="F121" s="153">
        <v>7.6078200000000002</v>
      </c>
      <c r="G121" s="150">
        <f t="shared" si="5"/>
        <v>1.5772870662460692</v>
      </c>
      <c r="H121" s="153">
        <v>1.54199</v>
      </c>
      <c r="J121" s="154">
        <v>43739</v>
      </c>
      <c r="K121" s="153">
        <v>15140.8</v>
      </c>
      <c r="L121" s="150">
        <v>6.4566699999999999</v>
      </c>
      <c r="M121" s="150">
        <v>1.76918</v>
      </c>
      <c r="N121" s="159">
        <v>1.83</v>
      </c>
      <c r="O121" s="150">
        <f t="shared" si="4"/>
        <v>2.3144949298047335</v>
      </c>
      <c r="P121" s="150">
        <v>1.83537193426659</v>
      </c>
      <c r="R121" s="160">
        <v>2072</v>
      </c>
      <c r="S121" s="153"/>
      <c r="T121" s="153"/>
      <c r="U121" s="153"/>
      <c r="V121" s="153"/>
      <c r="W121" s="153"/>
      <c r="X121" s="153"/>
      <c r="Y121" s="153"/>
      <c r="AB121"/>
    </row>
    <row r="122" spans="2:28" x14ac:dyDescent="0.25">
      <c r="B122" s="158">
        <v>23498</v>
      </c>
      <c r="C122" s="166">
        <v>32.200000000000003</v>
      </c>
      <c r="D122" s="159">
        <v>3.5</v>
      </c>
      <c r="E122" s="153">
        <v>404.2</v>
      </c>
      <c r="F122" s="153">
        <v>7.4714200000000002</v>
      </c>
      <c r="G122" s="150">
        <f t="shared" si="5"/>
        <v>1.5772870662460692</v>
      </c>
      <c r="H122" s="153">
        <v>1.5404800000000001</v>
      </c>
      <c r="J122" s="154">
        <v>43770</v>
      </c>
      <c r="K122" s="153">
        <v>15242.2</v>
      </c>
      <c r="L122" s="150">
        <v>7.0619800000000001</v>
      </c>
      <c r="M122" s="150">
        <v>2.0621999999999998</v>
      </c>
      <c r="N122" s="159">
        <v>1.55</v>
      </c>
      <c r="O122" s="150">
        <f t="shared" si="4"/>
        <v>2.316821365855537</v>
      </c>
      <c r="P122" s="150">
        <v>2.0898417029682301</v>
      </c>
      <c r="R122" s="160">
        <v>2073</v>
      </c>
      <c r="S122" s="153"/>
      <c r="T122" s="153"/>
      <c r="U122" s="153"/>
      <c r="V122" s="153"/>
      <c r="W122" s="153"/>
      <c r="X122" s="153"/>
      <c r="Y122" s="153"/>
      <c r="AB122"/>
    </row>
    <row r="123" spans="2:28" x14ac:dyDescent="0.25">
      <c r="B123" s="158">
        <v>23529</v>
      </c>
      <c r="C123" s="166">
        <v>32.299999999999997</v>
      </c>
      <c r="D123" s="159">
        <v>3.5</v>
      </c>
      <c r="E123" s="153">
        <v>407.1</v>
      </c>
      <c r="F123" s="153">
        <v>7.5845700000000003</v>
      </c>
      <c r="G123" s="150">
        <f t="shared" si="5"/>
        <v>1.5723270440251458</v>
      </c>
      <c r="H123" s="153">
        <v>1.3067599999999999</v>
      </c>
      <c r="I123" s="153"/>
      <c r="J123" s="154">
        <v>43800</v>
      </c>
      <c r="K123" s="153">
        <v>15320.7</v>
      </c>
      <c r="L123" s="150">
        <v>6.6700600000000003</v>
      </c>
      <c r="M123" s="150">
        <v>2.31399</v>
      </c>
      <c r="N123" s="159">
        <v>1.55</v>
      </c>
      <c r="O123" s="150">
        <f t="shared" si="4"/>
        <v>2.2587356175433948</v>
      </c>
      <c r="P123" s="150">
        <v>2.27759167377546</v>
      </c>
      <c r="R123" s="160">
        <v>2074</v>
      </c>
      <c r="S123" s="153"/>
      <c r="T123" s="153"/>
      <c r="U123" s="153"/>
      <c r="V123" s="153"/>
      <c r="W123" s="153"/>
      <c r="X123" s="153"/>
      <c r="Y123" s="153"/>
      <c r="AB123"/>
    </row>
    <row r="124" spans="2:28" x14ac:dyDescent="0.25">
      <c r="B124" s="158">
        <v>23559</v>
      </c>
      <c r="C124" s="166">
        <v>32.299999999999997</v>
      </c>
      <c r="D124" s="159">
        <v>3.42</v>
      </c>
      <c r="E124" s="153">
        <v>410.1</v>
      </c>
      <c r="F124" s="153">
        <v>7.6095499999999996</v>
      </c>
      <c r="G124" s="150">
        <f t="shared" si="5"/>
        <v>1.5723270440251458</v>
      </c>
      <c r="H124" s="153">
        <v>1.0752699999999999</v>
      </c>
      <c r="I124" s="153"/>
      <c r="J124" s="154">
        <v>43831</v>
      </c>
      <c r="K124" s="153">
        <v>15396</v>
      </c>
      <c r="L124" s="150">
        <v>6.6943900000000003</v>
      </c>
      <c r="M124" s="150">
        <v>2.5004200000000001</v>
      </c>
      <c r="N124" s="159">
        <v>1.55</v>
      </c>
      <c r="O124" s="150">
        <f t="shared" si="4"/>
        <v>2.2612466458046709</v>
      </c>
      <c r="P124" s="150">
        <v>2.4916328465415098</v>
      </c>
      <c r="R124" s="160">
        <v>2075</v>
      </c>
      <c r="S124" s="153"/>
      <c r="T124" s="153"/>
      <c r="U124" s="153"/>
      <c r="V124" s="153"/>
      <c r="W124" s="153"/>
      <c r="X124" s="153"/>
      <c r="Y124" s="153"/>
      <c r="AB124"/>
    </row>
    <row r="125" spans="2:28" x14ac:dyDescent="0.25">
      <c r="B125" s="158">
        <v>23590</v>
      </c>
      <c r="C125" s="166">
        <v>32.200000000000003</v>
      </c>
      <c r="D125" s="159">
        <v>3.5</v>
      </c>
      <c r="E125" s="153">
        <v>413.4</v>
      </c>
      <c r="F125" s="153">
        <v>7.76851</v>
      </c>
      <c r="G125" s="150">
        <f t="shared" si="5"/>
        <v>0.94043887147337024</v>
      </c>
      <c r="H125" s="153">
        <v>0.97560999999999998</v>
      </c>
      <c r="I125" s="153"/>
      <c r="J125" s="154">
        <v>43862</v>
      </c>
      <c r="K125" s="153">
        <v>15450.3</v>
      </c>
      <c r="L125" s="150">
        <v>6.7754399999999997</v>
      </c>
      <c r="M125" s="150">
        <v>2.3393199999999998</v>
      </c>
      <c r="N125" s="159">
        <v>1.58</v>
      </c>
      <c r="O125" s="150">
        <f t="shared" si="4"/>
        <v>2.3568249883192838</v>
      </c>
      <c r="P125" s="150">
        <v>2.3402930879403998</v>
      </c>
      <c r="R125" s="160">
        <v>2076</v>
      </c>
      <c r="S125" s="153"/>
      <c r="T125" s="153"/>
      <c r="U125" s="153"/>
      <c r="V125" s="153"/>
      <c r="W125" s="153"/>
      <c r="X125" s="153"/>
      <c r="Y125" s="153"/>
      <c r="AB125"/>
    </row>
    <row r="126" spans="2:28" x14ac:dyDescent="0.25">
      <c r="B126" s="158">
        <v>23621</v>
      </c>
      <c r="C126" s="166">
        <v>32.299999999999997</v>
      </c>
      <c r="D126" s="159">
        <v>3.45</v>
      </c>
      <c r="E126" s="153">
        <v>416.9</v>
      </c>
      <c r="F126" s="153">
        <v>8.0051799999999993</v>
      </c>
      <c r="G126" s="150">
        <f t="shared" si="5"/>
        <v>1.2539184952978122</v>
      </c>
      <c r="H126" s="153">
        <v>1.17188</v>
      </c>
      <c r="I126" s="153"/>
      <c r="J126" s="154">
        <v>43891</v>
      </c>
      <c r="K126" s="153">
        <v>15978.7</v>
      </c>
      <c r="L126" s="150">
        <v>10.12274</v>
      </c>
      <c r="M126" s="150">
        <v>1.54287</v>
      </c>
      <c r="N126" s="159">
        <v>0.65</v>
      </c>
      <c r="O126" s="150">
        <f t="shared" si="4"/>
        <v>2.0913854473792792</v>
      </c>
      <c r="P126" s="150">
        <v>1.53077983402619</v>
      </c>
      <c r="R126" s="160">
        <v>2077</v>
      </c>
      <c r="S126" s="153"/>
      <c r="T126" s="153"/>
      <c r="U126" s="153"/>
      <c r="V126" s="153"/>
      <c r="W126" s="153"/>
      <c r="X126" s="153"/>
      <c r="Y126" s="153"/>
      <c r="AB126"/>
    </row>
    <row r="127" spans="2:28" x14ac:dyDescent="0.25">
      <c r="B127" s="158">
        <v>23651</v>
      </c>
      <c r="C127" s="166">
        <v>32.4</v>
      </c>
      <c r="D127" s="159">
        <v>3.36</v>
      </c>
      <c r="E127" s="153">
        <v>419.1</v>
      </c>
      <c r="F127" s="153">
        <v>7.93201</v>
      </c>
      <c r="G127" s="150">
        <f t="shared" si="5"/>
        <v>1.2499999999999956</v>
      </c>
      <c r="H127" s="153">
        <v>1.2032499999999999</v>
      </c>
      <c r="I127" s="153"/>
      <c r="J127" s="154">
        <v>43922</v>
      </c>
      <c r="K127" s="153">
        <v>16997.599999999999</v>
      </c>
      <c r="L127" s="150">
        <v>16.894300000000001</v>
      </c>
      <c r="M127" s="150">
        <v>0.34520000000000001</v>
      </c>
      <c r="N127" s="159">
        <v>0.05</v>
      </c>
      <c r="O127" s="150">
        <f t="shared" si="4"/>
        <v>1.4321546742296132</v>
      </c>
      <c r="P127" s="150">
        <v>0.28595780603367299</v>
      </c>
      <c r="R127" s="160">
        <v>2078</v>
      </c>
      <c r="S127" s="153"/>
      <c r="T127" s="153"/>
      <c r="U127" s="153"/>
      <c r="V127" s="153"/>
      <c r="W127" s="153"/>
      <c r="X127" s="153"/>
      <c r="Y127" s="153"/>
      <c r="AB127"/>
    </row>
    <row r="128" spans="2:28" x14ac:dyDescent="0.25">
      <c r="B128" s="158">
        <v>23682</v>
      </c>
      <c r="C128" s="166">
        <v>32.5</v>
      </c>
      <c r="D128" s="159">
        <v>3.52</v>
      </c>
      <c r="E128" s="153">
        <v>422</v>
      </c>
      <c r="F128" s="153">
        <v>7.7905499999999996</v>
      </c>
      <c r="G128" s="150">
        <f t="shared" si="5"/>
        <v>1.2461059190031154</v>
      </c>
      <c r="H128" s="153">
        <v>1.3970100000000001</v>
      </c>
      <c r="I128" s="153"/>
      <c r="J128" s="154">
        <v>43952</v>
      </c>
      <c r="K128" s="153">
        <v>17851.099999999999</v>
      </c>
      <c r="L128" s="150">
        <v>21.9071</v>
      </c>
      <c r="M128" s="150">
        <v>0.22641</v>
      </c>
      <c r="N128" s="159">
        <v>0.05</v>
      </c>
      <c r="O128" s="150">
        <f t="shared" si="4"/>
        <v>1.2220571994363771</v>
      </c>
      <c r="P128" s="150">
        <v>5.1280577225056398E-2</v>
      </c>
      <c r="R128" s="160">
        <v>2079</v>
      </c>
      <c r="S128" s="153"/>
      <c r="T128" s="153"/>
      <c r="U128" s="153"/>
      <c r="V128" s="153"/>
      <c r="W128" s="153"/>
      <c r="X128" s="153"/>
      <c r="Y128" s="153"/>
      <c r="AB128"/>
    </row>
    <row r="129" spans="2:28" x14ac:dyDescent="0.25">
      <c r="B129" s="158">
        <v>23712</v>
      </c>
      <c r="C129" s="166">
        <v>32.5</v>
      </c>
      <c r="D129" s="159">
        <v>3.85</v>
      </c>
      <c r="E129" s="153">
        <v>424.7</v>
      </c>
      <c r="F129" s="153">
        <v>8.0111899999999991</v>
      </c>
      <c r="G129" s="150">
        <f t="shared" si="5"/>
        <v>1.2461059190031154</v>
      </c>
      <c r="H129" s="153">
        <v>1.1981900000000001</v>
      </c>
      <c r="I129" s="153"/>
      <c r="J129" s="154">
        <v>43983</v>
      </c>
      <c r="K129" s="153">
        <v>18131.7</v>
      </c>
      <c r="L129" s="150">
        <v>22.862639999999999</v>
      </c>
      <c r="M129" s="150">
        <v>0.71601999999999999</v>
      </c>
      <c r="N129" s="159">
        <v>0.08</v>
      </c>
      <c r="O129" s="150">
        <f t="shared" si="4"/>
        <v>1.1874137937585738</v>
      </c>
      <c r="P129" s="150">
        <v>0.58127097590474897</v>
      </c>
      <c r="R129" s="160">
        <v>2080</v>
      </c>
      <c r="S129" s="153"/>
      <c r="T129" s="153"/>
      <c r="U129" s="153"/>
      <c r="V129" s="153"/>
      <c r="W129" s="153"/>
      <c r="X129" s="153"/>
      <c r="Y129" s="153"/>
      <c r="AB129"/>
    </row>
    <row r="130" spans="2:28" x14ac:dyDescent="0.25">
      <c r="B130" s="158">
        <v>23743</v>
      </c>
      <c r="C130" s="166">
        <v>32.6</v>
      </c>
      <c r="D130" s="159">
        <v>3.9</v>
      </c>
      <c r="E130" s="153">
        <v>427.5</v>
      </c>
      <c r="F130" s="153">
        <v>8.1730800000000006</v>
      </c>
      <c r="G130" s="150">
        <f t="shared" si="5"/>
        <v>1.5576323987538832</v>
      </c>
      <c r="H130" s="153">
        <v>1.0989</v>
      </c>
      <c r="I130" s="153"/>
      <c r="J130" s="154">
        <v>44013</v>
      </c>
      <c r="K130" s="153">
        <v>18286.3</v>
      </c>
      <c r="L130" s="150">
        <v>23.218060000000001</v>
      </c>
      <c r="M130" s="150">
        <v>1.01414</v>
      </c>
      <c r="N130" s="159">
        <v>0.09</v>
      </c>
      <c r="O130" s="150">
        <f t="shared" si="4"/>
        <v>1.5696258242717143</v>
      </c>
      <c r="P130" s="150">
        <v>0.93333590735669203</v>
      </c>
      <c r="R130" s="160">
        <v>2081</v>
      </c>
      <c r="S130" s="153"/>
      <c r="T130" s="153"/>
      <c r="U130" s="153"/>
      <c r="V130" s="153"/>
      <c r="W130" s="153"/>
      <c r="X130" s="153"/>
      <c r="Y130" s="153"/>
      <c r="AB130"/>
    </row>
    <row r="131" spans="2:28" x14ac:dyDescent="0.25">
      <c r="B131" s="158">
        <v>23774</v>
      </c>
      <c r="C131" s="166">
        <v>32.6</v>
      </c>
      <c r="D131" s="159">
        <v>3.98</v>
      </c>
      <c r="E131" s="153">
        <v>430.4</v>
      </c>
      <c r="F131" s="153">
        <v>8.2494999999999994</v>
      </c>
      <c r="G131" s="150">
        <f t="shared" si="5"/>
        <v>1.5576323987538832</v>
      </c>
      <c r="H131" s="153">
        <v>1.19702</v>
      </c>
      <c r="I131" s="153"/>
      <c r="J131" s="154">
        <v>44044</v>
      </c>
      <c r="K131" s="153">
        <v>18346</v>
      </c>
      <c r="L131" s="150">
        <v>23.006989999999998</v>
      </c>
      <c r="M131" s="150">
        <v>1.30907</v>
      </c>
      <c r="N131" s="159">
        <v>0.1</v>
      </c>
      <c r="O131" s="150">
        <f t="shared" si="4"/>
        <v>1.7363884483039271</v>
      </c>
      <c r="P131" s="150">
        <v>1.2645065613624999</v>
      </c>
      <c r="R131" s="160">
        <v>2082</v>
      </c>
      <c r="S131" s="153"/>
      <c r="T131" s="153"/>
      <c r="U131" s="153"/>
      <c r="V131" s="153"/>
      <c r="W131" s="153"/>
      <c r="X131" s="153"/>
      <c r="Y131" s="153"/>
      <c r="AB131"/>
    </row>
    <row r="132" spans="2:28" x14ac:dyDescent="0.25">
      <c r="B132" s="158">
        <v>23802</v>
      </c>
      <c r="C132" s="166">
        <v>32.6</v>
      </c>
      <c r="D132" s="159">
        <v>4.05</v>
      </c>
      <c r="E132" s="153">
        <v>433.2</v>
      </c>
      <c r="F132" s="153">
        <v>8.3541799999999995</v>
      </c>
      <c r="G132" s="150">
        <f t="shared" si="5"/>
        <v>1.2422360248447228</v>
      </c>
      <c r="H132" s="153">
        <v>1.1958599999999999</v>
      </c>
      <c r="I132" s="153"/>
      <c r="J132" s="154">
        <v>44075</v>
      </c>
      <c r="K132" s="153">
        <v>18577.3</v>
      </c>
      <c r="L132" s="150">
        <v>23.78182</v>
      </c>
      <c r="M132" s="150">
        <v>1.37148</v>
      </c>
      <c r="N132" s="159">
        <v>0.09</v>
      </c>
      <c r="O132" s="150">
        <f t="shared" ref="O132:O163" si="6">(C798/C786-1)*100</f>
        <v>1.7132790467333514</v>
      </c>
      <c r="P132" s="150">
        <v>1.33200377255831</v>
      </c>
      <c r="R132" s="160">
        <v>2083</v>
      </c>
      <c r="S132" s="153"/>
      <c r="T132" s="153"/>
      <c r="U132" s="153"/>
      <c r="V132" s="153"/>
      <c r="W132" s="153"/>
      <c r="X132" s="153"/>
      <c r="Y132" s="153"/>
      <c r="AB132"/>
    </row>
    <row r="133" spans="2:28" x14ac:dyDescent="0.25">
      <c r="B133" s="158">
        <v>23833</v>
      </c>
      <c r="C133" s="166">
        <v>32.700000000000003</v>
      </c>
      <c r="D133" s="159">
        <v>4.09</v>
      </c>
      <c r="E133" s="153">
        <v>435.4</v>
      </c>
      <c r="F133" s="153">
        <v>8.3893500000000003</v>
      </c>
      <c r="G133" s="150">
        <f t="shared" si="5"/>
        <v>1.552795031055898</v>
      </c>
      <c r="H133" s="153">
        <v>1.38934</v>
      </c>
      <c r="I133" s="153"/>
      <c r="J133" s="154">
        <v>44105</v>
      </c>
      <c r="K133" s="153">
        <v>18729.099999999999</v>
      </c>
      <c r="L133" s="150">
        <v>23.699539999999999</v>
      </c>
      <c r="M133" s="150">
        <v>1.1825300000000001</v>
      </c>
      <c r="N133" s="159">
        <v>0.09</v>
      </c>
      <c r="O133" s="150">
        <f t="shared" si="6"/>
        <v>1.6105848131925171</v>
      </c>
      <c r="P133" s="150">
        <v>1.1309815485711501</v>
      </c>
      <c r="R133" s="160">
        <v>2084</v>
      </c>
      <c r="S133" s="153"/>
      <c r="T133" s="153"/>
      <c r="U133" s="153"/>
      <c r="V133" s="153"/>
      <c r="W133" s="153"/>
      <c r="X133" s="153"/>
      <c r="Y133" s="153"/>
      <c r="AB133"/>
    </row>
    <row r="134" spans="2:28" x14ac:dyDescent="0.25">
      <c r="B134" s="158">
        <v>23863</v>
      </c>
      <c r="C134" s="166">
        <v>32.700000000000003</v>
      </c>
      <c r="D134" s="159">
        <v>4.0999999999999996</v>
      </c>
      <c r="E134" s="153">
        <v>437.1</v>
      </c>
      <c r="F134" s="153">
        <v>8.1395300000000006</v>
      </c>
      <c r="G134" s="150">
        <f t="shared" si="5"/>
        <v>1.552795031055898</v>
      </c>
      <c r="H134" s="153">
        <v>1.6139399999999999</v>
      </c>
      <c r="I134" s="153"/>
      <c r="J134" s="154">
        <v>44136</v>
      </c>
      <c r="K134" s="153">
        <v>18949.3</v>
      </c>
      <c r="L134" s="150">
        <v>24.321290000000001</v>
      </c>
      <c r="M134" s="150">
        <v>1.1675599999999999</v>
      </c>
      <c r="N134" s="159">
        <v>0.09</v>
      </c>
      <c r="O134" s="150">
        <f t="shared" si="6"/>
        <v>1.646498785400663</v>
      </c>
      <c r="P134" s="150">
        <v>1.1221550554653399</v>
      </c>
      <c r="R134" s="160">
        <v>2085</v>
      </c>
      <c r="S134" s="153"/>
      <c r="T134" s="153"/>
      <c r="U134" s="153"/>
      <c r="V134" s="153"/>
      <c r="W134" s="153"/>
      <c r="X134" s="153"/>
      <c r="Y134" s="153"/>
      <c r="AB134"/>
    </row>
    <row r="135" spans="2:28" x14ac:dyDescent="0.25">
      <c r="B135" s="158">
        <v>23894</v>
      </c>
      <c r="C135" s="166">
        <v>32.700000000000003</v>
      </c>
      <c r="D135" s="159">
        <v>4.05</v>
      </c>
      <c r="E135" s="153">
        <v>440.1</v>
      </c>
      <c r="F135" s="153">
        <v>8.1061200000000007</v>
      </c>
      <c r="G135" s="150">
        <f t="shared" si="5"/>
        <v>1.2383900928792713</v>
      </c>
      <c r="H135" s="153">
        <v>1.93486</v>
      </c>
      <c r="I135" s="153"/>
      <c r="J135" s="154">
        <v>44166</v>
      </c>
      <c r="K135" s="153">
        <v>19114.400000000001</v>
      </c>
      <c r="L135" s="150">
        <v>24.76192</v>
      </c>
      <c r="M135" s="150">
        <v>1.3220400000000001</v>
      </c>
      <c r="N135" s="159">
        <v>0.09</v>
      </c>
      <c r="O135" s="150">
        <f t="shared" si="6"/>
        <v>1.6196425538339554</v>
      </c>
      <c r="P135" s="150">
        <v>1.3230121039742999</v>
      </c>
      <c r="R135" s="160">
        <v>2086</v>
      </c>
      <c r="S135" s="153"/>
      <c r="T135" s="153"/>
      <c r="U135" s="153"/>
      <c r="V135" s="153"/>
      <c r="W135" s="153"/>
      <c r="X135" s="153"/>
      <c r="Y135" s="153"/>
      <c r="AB135"/>
    </row>
    <row r="136" spans="2:28" x14ac:dyDescent="0.25">
      <c r="B136" s="158">
        <v>23924</v>
      </c>
      <c r="C136" s="166">
        <v>32.700000000000003</v>
      </c>
      <c r="D136" s="159">
        <v>4.09</v>
      </c>
      <c r="E136" s="153">
        <v>442.9</v>
      </c>
      <c r="F136" s="153">
        <v>7.9980500000000001</v>
      </c>
      <c r="G136" s="150">
        <f t="shared" si="5"/>
        <v>1.2383900928792713</v>
      </c>
      <c r="H136" s="153">
        <v>1.8052900000000001</v>
      </c>
      <c r="I136" s="153"/>
      <c r="J136" s="154">
        <v>44197</v>
      </c>
      <c r="K136" s="153">
        <v>19357</v>
      </c>
      <c r="L136" s="150">
        <v>25.727460000000001</v>
      </c>
      <c r="M136" s="150">
        <v>1.3947799999999999</v>
      </c>
      <c r="N136" s="159">
        <v>0.09</v>
      </c>
      <c r="O136" s="150">
        <f t="shared" si="6"/>
        <v>1.4101291709899044</v>
      </c>
      <c r="P136" s="150">
        <v>1.3659148847987099</v>
      </c>
      <c r="R136" s="160">
        <v>2087</v>
      </c>
      <c r="S136" s="153"/>
      <c r="T136" s="153"/>
      <c r="U136" s="153"/>
      <c r="V136" s="153"/>
      <c r="W136" s="153"/>
      <c r="X136" s="153"/>
      <c r="Y136" s="153"/>
    </row>
    <row r="137" spans="2:28" x14ac:dyDescent="0.25">
      <c r="B137" s="158">
        <v>23955</v>
      </c>
      <c r="C137" s="166">
        <v>32.700000000000003</v>
      </c>
      <c r="D137" s="159">
        <v>4.12</v>
      </c>
      <c r="E137" s="153">
        <v>445.8</v>
      </c>
      <c r="F137" s="153">
        <v>7.8374499999999996</v>
      </c>
      <c r="G137" s="150">
        <f t="shared" si="5"/>
        <v>1.552795031055898</v>
      </c>
      <c r="H137" s="153">
        <v>1.6103099999999999</v>
      </c>
      <c r="I137" s="153"/>
      <c r="J137" s="154">
        <v>44228</v>
      </c>
      <c r="K137" s="153">
        <v>19600.5</v>
      </c>
      <c r="L137" s="150">
        <v>26.861609999999999</v>
      </c>
      <c r="M137" s="150">
        <v>1.69336</v>
      </c>
      <c r="N137" s="159">
        <v>0.08</v>
      </c>
      <c r="O137" s="150">
        <f t="shared" si="6"/>
        <v>1.2826077195923435</v>
      </c>
      <c r="P137" s="150">
        <v>1.63014395317607</v>
      </c>
      <c r="R137" s="160">
        <v>2088</v>
      </c>
      <c r="S137" s="153"/>
      <c r="T137" s="153"/>
      <c r="U137" s="153"/>
      <c r="V137" s="153"/>
      <c r="W137" s="153"/>
      <c r="X137" s="153"/>
      <c r="Y137" s="153"/>
    </row>
    <row r="138" spans="2:28" x14ac:dyDescent="0.25">
      <c r="B138" s="158">
        <v>23986</v>
      </c>
      <c r="C138" s="166">
        <v>32.799999999999997</v>
      </c>
      <c r="D138" s="159">
        <v>4.0199999999999996</v>
      </c>
      <c r="E138" s="153">
        <v>449.5</v>
      </c>
      <c r="F138" s="153">
        <v>7.8196199999999996</v>
      </c>
      <c r="G138" s="150">
        <f t="shared" si="5"/>
        <v>1.5479876160990669</v>
      </c>
      <c r="H138" s="153">
        <v>1.7374499999999999</v>
      </c>
      <c r="I138" s="153"/>
      <c r="J138" s="154">
        <v>44256</v>
      </c>
      <c r="K138" s="153">
        <v>19841</v>
      </c>
      <c r="L138" s="150">
        <v>24.17155</v>
      </c>
      <c r="M138" s="150">
        <v>2.6305200000000002</v>
      </c>
      <c r="N138" s="159">
        <v>7.0000000000000007E-2</v>
      </c>
      <c r="O138" s="150">
        <f t="shared" si="6"/>
        <v>1.646390734422698</v>
      </c>
      <c r="P138" s="150">
        <v>2.5548871187196101</v>
      </c>
      <c r="R138" s="160">
        <v>2089</v>
      </c>
      <c r="S138" s="153"/>
      <c r="T138" s="153"/>
      <c r="U138" s="153"/>
      <c r="V138" s="153"/>
      <c r="W138" s="153"/>
      <c r="X138" s="153"/>
      <c r="Y138" s="153"/>
    </row>
    <row r="139" spans="2:28" x14ac:dyDescent="0.25">
      <c r="B139" s="158">
        <v>24016</v>
      </c>
      <c r="C139" s="166">
        <v>32.9</v>
      </c>
      <c r="D139" s="159">
        <v>4.08</v>
      </c>
      <c r="E139" s="153">
        <v>452.6</v>
      </c>
      <c r="F139" s="153">
        <v>7.9933199999999998</v>
      </c>
      <c r="G139" s="150">
        <f t="shared" si="5"/>
        <v>1.5432098765432167</v>
      </c>
      <c r="H139" s="153">
        <v>1.7030799999999999</v>
      </c>
      <c r="I139" s="153"/>
      <c r="J139" s="154">
        <v>44287</v>
      </c>
      <c r="K139" s="153">
        <v>20116.900000000001</v>
      </c>
      <c r="L139" s="150">
        <v>18.351410000000001</v>
      </c>
      <c r="M139" s="150">
        <v>4.1305500000000004</v>
      </c>
      <c r="N139" s="159">
        <v>7.0000000000000007E-2</v>
      </c>
      <c r="O139" s="150">
        <f t="shared" si="6"/>
        <v>2.9610393514951872</v>
      </c>
      <c r="P139" s="150">
        <v>4.0911686789553698</v>
      </c>
      <c r="R139" s="160">
        <v>2090</v>
      </c>
      <c r="S139" s="153"/>
      <c r="T139" s="153"/>
      <c r="U139" s="153"/>
      <c r="V139" s="153"/>
      <c r="W139" s="153"/>
      <c r="X139" s="153"/>
      <c r="Y139" s="153"/>
    </row>
    <row r="140" spans="2:28" x14ac:dyDescent="0.25">
      <c r="B140" s="158">
        <v>24047</v>
      </c>
      <c r="C140" s="166">
        <v>32.9</v>
      </c>
      <c r="D140" s="159">
        <v>4.0999999999999996</v>
      </c>
      <c r="E140" s="153">
        <v>455.7</v>
      </c>
      <c r="F140" s="153">
        <v>7.9857800000000001</v>
      </c>
      <c r="G140" s="150">
        <f t="shared" si="5"/>
        <v>1.2307692307692353</v>
      </c>
      <c r="H140" s="153">
        <v>1.73021</v>
      </c>
      <c r="I140" s="153"/>
      <c r="J140" s="154">
        <v>44317</v>
      </c>
      <c r="K140" s="153">
        <v>20431.099999999999</v>
      </c>
      <c r="L140" s="150">
        <v>14.45289</v>
      </c>
      <c r="M140" s="150">
        <v>4.9150299999999998</v>
      </c>
      <c r="N140" s="159">
        <v>0.06</v>
      </c>
      <c r="O140" s="150">
        <f t="shared" si="6"/>
        <v>3.7976064620258043</v>
      </c>
      <c r="P140" s="150">
        <v>4.92631222194243</v>
      </c>
      <c r="R140" s="160">
        <v>2091</v>
      </c>
      <c r="S140" s="153"/>
      <c r="T140" s="153"/>
      <c r="U140" s="153"/>
      <c r="V140" s="153"/>
      <c r="W140" s="153"/>
      <c r="X140" s="153"/>
      <c r="Y140" s="153"/>
      <c r="AB140"/>
    </row>
    <row r="141" spans="2:28" x14ac:dyDescent="0.25">
      <c r="B141" s="158">
        <v>24077</v>
      </c>
      <c r="C141" s="166">
        <v>33</v>
      </c>
      <c r="D141" s="159">
        <v>4.32</v>
      </c>
      <c r="E141" s="153">
        <v>459.2</v>
      </c>
      <c r="F141" s="153">
        <v>8.1233799999999992</v>
      </c>
      <c r="G141" s="150">
        <f t="shared" si="5"/>
        <v>1.538461538461533</v>
      </c>
      <c r="H141" s="153">
        <v>1.92</v>
      </c>
      <c r="I141" s="153"/>
      <c r="J141" s="154">
        <v>44348</v>
      </c>
      <c r="K141" s="153">
        <v>20506.599999999999</v>
      </c>
      <c r="L141" s="150">
        <v>13.098050000000001</v>
      </c>
      <c r="M141" s="150">
        <v>5.2816099999999997</v>
      </c>
      <c r="N141" s="159">
        <v>0.08</v>
      </c>
      <c r="O141" s="150">
        <f t="shared" si="6"/>
        <v>4.4746190415392961</v>
      </c>
      <c r="P141" s="150">
        <v>5.3080769779492396</v>
      </c>
      <c r="R141" s="160">
        <v>2092</v>
      </c>
      <c r="S141" s="153"/>
      <c r="T141" s="153"/>
      <c r="U141" s="153"/>
      <c r="V141" s="153"/>
      <c r="W141" s="153"/>
      <c r="X141" s="153"/>
      <c r="Y141" s="153"/>
      <c r="AB141"/>
    </row>
    <row r="142" spans="2:28" x14ac:dyDescent="0.25">
      <c r="B142" s="158">
        <v>24108</v>
      </c>
      <c r="C142" s="166">
        <v>32.9</v>
      </c>
      <c r="D142" s="159">
        <v>4.42</v>
      </c>
      <c r="E142" s="153">
        <v>462</v>
      </c>
      <c r="F142" s="153">
        <v>8.0701800000000006</v>
      </c>
      <c r="G142" s="150">
        <f t="shared" si="5"/>
        <v>0.92024539877300082</v>
      </c>
      <c r="H142" s="153">
        <v>1.9181600000000001</v>
      </c>
      <c r="I142" s="153"/>
      <c r="J142" s="154">
        <v>44378</v>
      </c>
      <c r="K142" s="153">
        <v>20663</v>
      </c>
      <c r="L142" s="150">
        <v>12.997159999999999</v>
      </c>
      <c r="M142" s="150">
        <v>5.2215100000000003</v>
      </c>
      <c r="N142" s="159">
        <v>0.1</v>
      </c>
      <c r="O142" s="150">
        <f t="shared" si="6"/>
        <v>4.2745131731807495</v>
      </c>
      <c r="P142" s="150">
        <v>5.2630888529101298</v>
      </c>
      <c r="R142" s="160">
        <v>2093</v>
      </c>
      <c r="S142" s="153"/>
      <c r="T142" s="153"/>
      <c r="U142" s="153"/>
      <c r="V142" s="153"/>
      <c r="W142" s="153"/>
      <c r="X142" s="153"/>
      <c r="Y142" s="153"/>
      <c r="AB142"/>
    </row>
    <row r="143" spans="2:28" x14ac:dyDescent="0.25">
      <c r="B143" s="158">
        <v>24139</v>
      </c>
      <c r="C143" s="166">
        <v>33</v>
      </c>
      <c r="D143" s="159">
        <v>4.5999999999999996</v>
      </c>
      <c r="E143" s="153">
        <v>464.6</v>
      </c>
      <c r="F143" s="153">
        <v>7.9461000000000004</v>
      </c>
      <c r="G143" s="150">
        <f t="shared" si="5"/>
        <v>1.2269938650306678</v>
      </c>
      <c r="H143" s="153">
        <v>2.5575399999999999</v>
      </c>
      <c r="I143" s="153"/>
      <c r="J143" s="154">
        <v>44409</v>
      </c>
      <c r="K143" s="153">
        <v>20847.900000000001</v>
      </c>
      <c r="L143" s="150">
        <v>13.637309999999999</v>
      </c>
      <c r="M143" s="150">
        <v>5.1882900000000003</v>
      </c>
      <c r="N143" s="159">
        <v>0.09</v>
      </c>
      <c r="O143" s="150">
        <f t="shared" si="6"/>
        <v>4.0002827843843569</v>
      </c>
      <c r="P143" s="150">
        <v>5.1738568061168202</v>
      </c>
      <c r="R143" s="160">
        <v>2094</v>
      </c>
      <c r="S143" s="153"/>
      <c r="T143" s="153"/>
      <c r="U143" s="153"/>
      <c r="V143" s="153"/>
      <c r="W143" s="153"/>
      <c r="X143" s="153"/>
      <c r="Y143" s="153"/>
      <c r="AB143"/>
    </row>
    <row r="144" spans="2:28" x14ac:dyDescent="0.25">
      <c r="B144" s="158">
        <v>24167</v>
      </c>
      <c r="C144" s="166">
        <v>33.1</v>
      </c>
      <c r="D144" s="159">
        <v>4.66</v>
      </c>
      <c r="E144" s="153">
        <v>467.2</v>
      </c>
      <c r="F144" s="153">
        <v>7.8485699999999996</v>
      </c>
      <c r="G144" s="150">
        <f t="shared" si="5"/>
        <v>1.5337423312883347</v>
      </c>
      <c r="H144" s="153">
        <v>2.7786599999999999</v>
      </c>
      <c r="I144" s="153"/>
      <c r="J144" s="154">
        <v>44440</v>
      </c>
      <c r="K144" s="153">
        <v>20964.3</v>
      </c>
      <c r="L144" s="150">
        <v>12.84901</v>
      </c>
      <c r="M144" s="150">
        <v>5.3836300000000001</v>
      </c>
      <c r="N144" s="159">
        <v>0.08</v>
      </c>
      <c r="O144" s="150">
        <f t="shared" si="6"/>
        <v>4.0252142692545068</v>
      </c>
      <c r="P144" s="150">
        <v>5.33181296198849</v>
      </c>
      <c r="R144" s="160">
        <v>2095</v>
      </c>
      <c r="S144" s="153"/>
      <c r="T144" s="153"/>
      <c r="U144" s="153"/>
      <c r="V144" s="153"/>
      <c r="W144" s="153"/>
      <c r="X144" s="153"/>
      <c r="Y144" s="153"/>
      <c r="AB144"/>
    </row>
    <row r="145" spans="2:28" x14ac:dyDescent="0.25">
      <c r="B145" s="158">
        <v>24198</v>
      </c>
      <c r="C145" s="166">
        <v>33.299999999999997</v>
      </c>
      <c r="D145" s="159">
        <v>4.67</v>
      </c>
      <c r="E145" s="153">
        <v>469.3</v>
      </c>
      <c r="F145" s="153">
        <v>7.7859400000000001</v>
      </c>
      <c r="G145" s="150">
        <f t="shared" si="5"/>
        <v>1.8348623853210899</v>
      </c>
      <c r="H145" s="153">
        <v>2.8680699999999999</v>
      </c>
      <c r="I145" s="153"/>
      <c r="J145" s="154">
        <v>44470</v>
      </c>
      <c r="K145" s="153">
        <v>21116.3</v>
      </c>
      <c r="L145" s="150">
        <v>12.745939999999999</v>
      </c>
      <c r="M145" s="150">
        <v>6.2377500000000001</v>
      </c>
      <c r="N145" s="159">
        <v>0.08</v>
      </c>
      <c r="O145" s="150">
        <f t="shared" si="6"/>
        <v>4.5628378779777989</v>
      </c>
      <c r="P145" s="150">
        <v>6.1689805530002797</v>
      </c>
      <c r="R145" s="160">
        <v>2096</v>
      </c>
      <c r="S145" s="153"/>
      <c r="T145" s="153"/>
      <c r="U145" s="153"/>
      <c r="V145" s="153"/>
      <c r="W145" s="153"/>
      <c r="X145" s="153"/>
      <c r="Y145" s="153"/>
      <c r="AB145"/>
    </row>
    <row r="146" spans="2:28" x14ac:dyDescent="0.25">
      <c r="B146" s="158">
        <v>24228</v>
      </c>
      <c r="C146" s="166">
        <v>33.4</v>
      </c>
      <c r="D146" s="159">
        <v>4.9000000000000004</v>
      </c>
      <c r="E146" s="153">
        <v>470.1</v>
      </c>
      <c r="F146" s="153">
        <v>7.54976</v>
      </c>
      <c r="G146" s="150">
        <f t="shared" si="5"/>
        <v>2.1406727828745975</v>
      </c>
      <c r="H146" s="153">
        <v>2.7636599999999998</v>
      </c>
      <c r="I146" s="153"/>
      <c r="J146" s="154">
        <v>44501</v>
      </c>
      <c r="K146" s="153">
        <v>21316.3</v>
      </c>
      <c r="L146" s="150">
        <v>12.49123</v>
      </c>
      <c r="M146" s="150">
        <v>6.8623900000000004</v>
      </c>
      <c r="N146" s="159">
        <v>0.08</v>
      </c>
      <c r="O146" s="150">
        <f t="shared" si="6"/>
        <v>4.9285086075413931</v>
      </c>
      <c r="P146" s="150">
        <v>6.7562908032347204</v>
      </c>
      <c r="R146" s="160">
        <v>2097</v>
      </c>
      <c r="S146" s="153"/>
      <c r="T146" s="153"/>
      <c r="U146" s="153"/>
      <c r="V146" s="153"/>
      <c r="W146" s="153"/>
      <c r="X146" s="153"/>
      <c r="Y146" s="153"/>
      <c r="AB146"/>
    </row>
    <row r="147" spans="2:28" x14ac:dyDescent="0.25">
      <c r="B147" s="158">
        <v>24259</v>
      </c>
      <c r="C147" s="166">
        <v>33.5</v>
      </c>
      <c r="D147" s="159">
        <v>5.17</v>
      </c>
      <c r="E147" s="153">
        <v>471.2</v>
      </c>
      <c r="F147" s="153">
        <v>7.0665800000000001</v>
      </c>
      <c r="G147" s="150">
        <f t="shared" si="5"/>
        <v>2.4464831804281273</v>
      </c>
      <c r="H147" s="153">
        <v>2.43594</v>
      </c>
      <c r="I147" s="153"/>
      <c r="J147" s="154">
        <v>44531</v>
      </c>
      <c r="K147" s="153">
        <v>21549.3</v>
      </c>
      <c r="L147" s="150">
        <v>12.73856</v>
      </c>
      <c r="M147" s="150">
        <v>7.1944600000000003</v>
      </c>
      <c r="N147" s="159">
        <v>0.08</v>
      </c>
      <c r="O147" s="150">
        <f t="shared" si="6"/>
        <v>5.4534108889928934</v>
      </c>
      <c r="P147" s="150">
        <v>6.9858170763279999</v>
      </c>
      <c r="R147" s="160">
        <v>2098</v>
      </c>
      <c r="S147" s="153"/>
      <c r="T147" s="153"/>
      <c r="U147" s="153"/>
      <c r="V147" s="153"/>
      <c r="W147" s="153"/>
      <c r="X147" s="153"/>
      <c r="Y147" s="153"/>
      <c r="AB147"/>
    </row>
    <row r="148" spans="2:28" x14ac:dyDescent="0.25">
      <c r="B148" s="158">
        <v>24289</v>
      </c>
      <c r="C148" s="166">
        <v>33.6</v>
      </c>
      <c r="D148" s="159">
        <v>5.3</v>
      </c>
      <c r="E148" s="153">
        <v>470.9</v>
      </c>
      <c r="F148" s="153">
        <v>6.3219700000000003</v>
      </c>
      <c r="G148" s="150">
        <f t="shared" si="5"/>
        <v>2.7522935779816571</v>
      </c>
      <c r="H148" s="153">
        <v>2.7549100000000002</v>
      </c>
      <c r="I148" s="153"/>
      <c r="J148" s="154">
        <v>44562</v>
      </c>
      <c r="K148" s="153">
        <v>21562.1</v>
      </c>
      <c r="L148" s="150">
        <v>11.39174</v>
      </c>
      <c r="M148" s="150">
        <v>7.5952799999999998</v>
      </c>
      <c r="N148" s="159">
        <v>0.08</v>
      </c>
      <c r="O148" s="150">
        <f t="shared" si="6"/>
        <v>6.0206483661099819</v>
      </c>
      <c r="P148" s="150">
        <v>7.4310893281522601</v>
      </c>
      <c r="R148" s="160">
        <v>2099</v>
      </c>
      <c r="S148" s="153"/>
      <c r="T148" s="153"/>
      <c r="U148" s="153"/>
      <c r="V148" s="153"/>
      <c r="W148" s="153"/>
      <c r="X148" s="153"/>
      <c r="Y148" s="153"/>
      <c r="AB148"/>
    </row>
    <row r="149" spans="2:28" x14ac:dyDescent="0.25">
      <c r="B149" s="158">
        <v>24320</v>
      </c>
      <c r="C149" s="166">
        <v>33.700000000000003</v>
      </c>
      <c r="D149" s="159">
        <v>5.53</v>
      </c>
      <c r="E149" s="153">
        <v>472.6</v>
      </c>
      <c r="F149" s="153">
        <v>6.01166</v>
      </c>
      <c r="G149" s="150">
        <f t="shared" si="5"/>
        <v>3.0581039755351647</v>
      </c>
      <c r="H149" s="153">
        <v>3.4865300000000001</v>
      </c>
      <c r="I149" s="153"/>
      <c r="J149" s="154">
        <v>44593</v>
      </c>
      <c r="K149" s="153">
        <v>21570.5</v>
      </c>
      <c r="L149" s="150">
        <v>10.05076</v>
      </c>
      <c r="M149" s="150">
        <v>7.9548500000000004</v>
      </c>
      <c r="N149" s="159">
        <v>0.08</v>
      </c>
      <c r="O149" s="150">
        <f t="shared" si="6"/>
        <v>6.4142063421698037</v>
      </c>
      <c r="P149" s="150">
        <v>7.8314185222506802</v>
      </c>
      <c r="R149" s="160">
        <v>2100</v>
      </c>
      <c r="S149" s="153"/>
      <c r="T149" s="153"/>
      <c r="U149" s="153"/>
      <c r="V149" s="153"/>
      <c r="W149" s="153"/>
      <c r="X149" s="153"/>
      <c r="Y149" s="153"/>
      <c r="AB149"/>
    </row>
    <row r="150" spans="2:28" x14ac:dyDescent="0.25">
      <c r="B150" s="158">
        <v>24351</v>
      </c>
      <c r="C150" s="166">
        <v>33.799999999999997</v>
      </c>
      <c r="D150" s="159">
        <v>5.4</v>
      </c>
      <c r="E150" s="153">
        <v>475.4</v>
      </c>
      <c r="F150" s="153">
        <v>5.7619600000000002</v>
      </c>
      <c r="G150" s="150">
        <f t="shared" si="5"/>
        <v>3.0487804878048808</v>
      </c>
      <c r="H150" s="153">
        <v>3.57369</v>
      </c>
      <c r="I150" s="153"/>
      <c r="J150" s="154">
        <v>44621</v>
      </c>
      <c r="K150" s="153">
        <v>21697.599999999999</v>
      </c>
      <c r="L150" s="150">
        <v>9.3573900000000005</v>
      </c>
      <c r="M150" s="150">
        <v>8.5152199999999993</v>
      </c>
      <c r="N150" s="159">
        <v>0.2</v>
      </c>
      <c r="O150" s="150">
        <f t="shared" si="6"/>
        <v>6.47447858586081</v>
      </c>
      <c r="P150" s="150">
        <v>8.4595243150698494</v>
      </c>
      <c r="S150" s="153"/>
      <c r="T150" s="153"/>
      <c r="U150" s="153"/>
      <c r="V150" s="153"/>
      <c r="W150" s="153"/>
      <c r="X150" s="153"/>
      <c r="Y150" s="153"/>
      <c r="AB150"/>
    </row>
    <row r="151" spans="2:28" x14ac:dyDescent="0.25">
      <c r="B151" s="158">
        <v>24381</v>
      </c>
      <c r="C151" s="166">
        <v>34</v>
      </c>
      <c r="D151" s="159">
        <v>5.53</v>
      </c>
      <c r="E151" s="153">
        <v>475.7</v>
      </c>
      <c r="F151" s="153">
        <v>5.1038399999999999</v>
      </c>
      <c r="G151" s="150">
        <f t="shared" si="5"/>
        <v>3.3434650455927084</v>
      </c>
      <c r="H151" s="153">
        <v>3.7914699999999999</v>
      </c>
      <c r="I151" s="153"/>
      <c r="J151" s="154">
        <v>44652</v>
      </c>
      <c r="K151" s="153">
        <v>21677.200000000001</v>
      </c>
      <c r="L151" s="150">
        <v>7.75617</v>
      </c>
      <c r="M151" s="150">
        <v>8.2277699999999996</v>
      </c>
      <c r="N151" s="159">
        <v>0.33</v>
      </c>
      <c r="O151" s="150">
        <f t="shared" si="6"/>
        <v>6.160573497634747</v>
      </c>
      <c r="P151" s="150">
        <v>8.1966114580596692</v>
      </c>
      <c r="S151" s="153"/>
      <c r="T151" s="153"/>
      <c r="U151" s="153"/>
      <c r="V151" s="153"/>
      <c r="W151" s="153"/>
      <c r="X151" s="153"/>
      <c r="Y151" s="153"/>
      <c r="AB151"/>
    </row>
    <row r="152" spans="2:28" x14ac:dyDescent="0.25">
      <c r="B152" s="158">
        <v>24412</v>
      </c>
      <c r="C152" s="166">
        <v>34.1</v>
      </c>
      <c r="D152" s="159">
        <v>5.76</v>
      </c>
      <c r="E152" s="153">
        <v>477.3</v>
      </c>
      <c r="F152" s="153">
        <v>4.73996</v>
      </c>
      <c r="G152" s="150">
        <f t="shared" si="5"/>
        <v>3.6474164133738718</v>
      </c>
      <c r="H152" s="153">
        <v>3.5590600000000001</v>
      </c>
      <c r="I152" s="153"/>
      <c r="J152" s="154">
        <v>44682</v>
      </c>
      <c r="K152" s="153">
        <v>21665.599999999999</v>
      </c>
      <c r="L152" s="150">
        <v>6.0422599999999997</v>
      </c>
      <c r="M152" s="150">
        <v>8.5023300000000006</v>
      </c>
      <c r="N152" s="27">
        <v>0.77</v>
      </c>
      <c r="O152" s="150">
        <f t="shared" si="6"/>
        <v>6.0215373351262924</v>
      </c>
      <c r="P152" s="150">
        <v>8.5198957465722405</v>
      </c>
      <c r="S152" s="153"/>
      <c r="T152" s="153"/>
      <c r="U152" s="153"/>
      <c r="V152" s="153"/>
      <c r="W152" s="153"/>
      <c r="X152" s="153"/>
      <c r="Y152" s="153"/>
      <c r="AB152"/>
    </row>
    <row r="153" spans="2:28" x14ac:dyDescent="0.25">
      <c r="B153" s="158">
        <v>24442</v>
      </c>
      <c r="C153" s="166">
        <v>34.1</v>
      </c>
      <c r="D153" s="159">
        <v>5.4</v>
      </c>
      <c r="E153" s="153">
        <v>480.2</v>
      </c>
      <c r="F153" s="153">
        <v>4.5731700000000002</v>
      </c>
      <c r="G153" s="150">
        <f t="shared" si="5"/>
        <v>3.3333333333333437</v>
      </c>
      <c r="H153" s="153">
        <v>3.3595000000000002</v>
      </c>
      <c r="I153" s="153"/>
      <c r="J153" s="154">
        <v>44713</v>
      </c>
      <c r="K153" s="153">
        <v>21666.400000000001</v>
      </c>
      <c r="L153" s="150">
        <v>5.6557399999999998</v>
      </c>
      <c r="M153" s="150">
        <v>8.9329900000000002</v>
      </c>
      <c r="N153" s="27">
        <v>1.21</v>
      </c>
      <c r="O153" s="150">
        <f t="shared" si="6"/>
        <v>5.91694282900459</v>
      </c>
      <c r="P153" s="150">
        <v>8.9683714798975895</v>
      </c>
      <c r="S153" s="153"/>
      <c r="T153" s="153"/>
      <c r="U153" s="153"/>
      <c r="V153" s="153"/>
      <c r="W153" s="153"/>
      <c r="X153" s="153"/>
      <c r="Y153" s="153"/>
      <c r="AB153"/>
    </row>
    <row r="154" spans="2:28" x14ac:dyDescent="0.25">
      <c r="B154" s="158">
        <v>24473</v>
      </c>
      <c r="C154" s="166">
        <v>34.1</v>
      </c>
      <c r="D154" s="159">
        <v>4.9400000000000004</v>
      </c>
      <c r="E154" s="153">
        <v>481.6</v>
      </c>
      <c r="F154" s="153">
        <v>4.2424200000000001</v>
      </c>
      <c r="G154" s="150">
        <f t="shared" si="5"/>
        <v>3.6474164133738718</v>
      </c>
      <c r="H154" s="153">
        <v>3.1995</v>
      </c>
      <c r="I154" s="153"/>
      <c r="J154" s="154">
        <v>44743</v>
      </c>
      <c r="K154" s="153">
        <v>21703.599999999999</v>
      </c>
      <c r="L154" s="150">
        <v>5.0360500000000004</v>
      </c>
      <c r="M154" s="150">
        <v>8.4131800000000005</v>
      </c>
      <c r="N154" s="27">
        <v>1.68</v>
      </c>
      <c r="O154" s="150">
        <f t="shared" si="6"/>
        <v>5.91088534315376</v>
      </c>
      <c r="P154" s="150">
        <v>8.4617217205793906</v>
      </c>
      <c r="S154" s="153"/>
      <c r="T154" s="153"/>
      <c r="U154" s="153"/>
      <c r="V154" s="153"/>
      <c r="W154" s="153"/>
      <c r="X154" s="153"/>
      <c r="Y154" s="153"/>
      <c r="AB154"/>
    </row>
    <row r="155" spans="2:28" x14ac:dyDescent="0.25">
      <c r="B155" s="158">
        <v>24504</v>
      </c>
      <c r="C155" s="166">
        <v>34.200000000000003</v>
      </c>
      <c r="D155" s="159">
        <v>5</v>
      </c>
      <c r="E155" s="153">
        <v>485.1</v>
      </c>
      <c r="F155" s="153">
        <v>4.4123999999999999</v>
      </c>
      <c r="G155" s="150">
        <f t="shared" si="5"/>
        <v>3.6363636363636376</v>
      </c>
      <c r="H155" s="153">
        <v>2.8678300000000001</v>
      </c>
      <c r="I155" s="153"/>
      <c r="J155" s="154">
        <v>44774</v>
      </c>
      <c r="K155" s="153">
        <v>21659.9</v>
      </c>
      <c r="L155" s="150">
        <v>3.8948800000000001</v>
      </c>
      <c r="M155" s="150">
        <v>8.2273599999999991</v>
      </c>
      <c r="N155" s="27">
        <v>2.33</v>
      </c>
      <c r="O155" s="150">
        <f t="shared" si="6"/>
        <v>6.3222030217489955</v>
      </c>
      <c r="P155" s="150">
        <v>8.214989378576</v>
      </c>
      <c r="S155" s="153"/>
      <c r="T155" s="153"/>
      <c r="U155" s="153"/>
      <c r="V155" s="153"/>
      <c r="W155" s="153"/>
      <c r="X155" s="153"/>
      <c r="Y155" s="153"/>
      <c r="AB155"/>
    </row>
    <row r="156" spans="2:28" x14ac:dyDescent="0.25">
      <c r="B156" s="158">
        <v>24532</v>
      </c>
      <c r="C156" s="166">
        <v>34.299999999999997</v>
      </c>
      <c r="D156" s="159">
        <v>4.53</v>
      </c>
      <c r="E156" s="153">
        <v>489.7</v>
      </c>
      <c r="F156" s="153">
        <v>4.8159200000000002</v>
      </c>
      <c r="G156" s="150">
        <f t="shared" si="5"/>
        <v>3.6253776435045237</v>
      </c>
      <c r="H156" s="153">
        <v>2.5481699999999998</v>
      </c>
      <c r="I156" s="153"/>
      <c r="J156" s="154">
        <v>44805</v>
      </c>
      <c r="K156" s="153">
        <v>21525.200000000001</v>
      </c>
      <c r="L156" s="150">
        <v>2.6755</v>
      </c>
      <c r="M156" s="150">
        <v>8.2148500000000002</v>
      </c>
      <c r="N156" s="27">
        <v>2.56</v>
      </c>
      <c r="O156" s="150">
        <f t="shared" si="6"/>
        <v>6.6306041074159161</v>
      </c>
      <c r="P156" s="150">
        <v>8.1891084129028098</v>
      </c>
      <c r="S156" s="153"/>
      <c r="T156" s="153"/>
      <c r="U156" s="153"/>
      <c r="V156" s="153"/>
      <c r="W156" s="153"/>
      <c r="X156" s="153"/>
      <c r="Y156" s="153"/>
      <c r="AB156"/>
    </row>
    <row r="157" spans="2:28" x14ac:dyDescent="0.25">
      <c r="B157" s="158">
        <v>24563</v>
      </c>
      <c r="C157" s="166">
        <v>34.4</v>
      </c>
      <c r="D157" s="159">
        <v>4.05</v>
      </c>
      <c r="E157" s="153">
        <v>492.1</v>
      </c>
      <c r="F157" s="153">
        <v>4.8582999999999998</v>
      </c>
      <c r="G157" s="150">
        <f t="shared" si="5"/>
        <v>3.3033033033033066</v>
      </c>
      <c r="H157" s="153">
        <v>2.54027</v>
      </c>
      <c r="I157" s="153"/>
      <c r="J157" s="154">
        <v>44835</v>
      </c>
      <c r="K157" s="153">
        <v>21433.3</v>
      </c>
      <c r="L157" s="150">
        <v>1.5012099999999999</v>
      </c>
      <c r="M157" s="150">
        <v>7.7624899999999997</v>
      </c>
      <c r="N157" s="27">
        <v>3.08</v>
      </c>
      <c r="O157" s="150">
        <f t="shared" si="6"/>
        <v>6.2844217501074162</v>
      </c>
      <c r="P157" s="150">
        <v>7.7466915781468701</v>
      </c>
      <c r="S157" s="153"/>
      <c r="T157" s="153"/>
      <c r="U157" s="153"/>
      <c r="V157" s="153"/>
      <c r="W157" s="153"/>
      <c r="X157" s="153"/>
      <c r="Y157" s="153"/>
      <c r="AB157"/>
    </row>
    <row r="158" spans="2:28" x14ac:dyDescent="0.25">
      <c r="B158" s="158">
        <v>24593</v>
      </c>
      <c r="C158" s="166">
        <v>34.5</v>
      </c>
      <c r="D158" s="159">
        <v>3.94</v>
      </c>
      <c r="E158" s="153">
        <v>497.2</v>
      </c>
      <c r="F158" s="153">
        <v>5.7647300000000001</v>
      </c>
      <c r="G158" s="150">
        <f t="shared" si="5"/>
        <v>3.2934131736527039</v>
      </c>
      <c r="H158" s="153">
        <v>2.31839</v>
      </c>
      <c r="I158" s="153"/>
      <c r="J158" s="154">
        <v>44866</v>
      </c>
      <c r="K158" s="153">
        <v>21399.3</v>
      </c>
      <c r="L158" s="150">
        <v>0.38936999999999999</v>
      </c>
      <c r="M158" s="150">
        <v>7.1353499999999999</v>
      </c>
      <c r="N158" s="27">
        <v>3.78</v>
      </c>
      <c r="O158" s="150">
        <f t="shared" si="6"/>
        <v>5.9578290669628053</v>
      </c>
      <c r="P158" s="150">
        <v>7.1283443853391697</v>
      </c>
      <c r="S158" s="153"/>
      <c r="T158" s="153"/>
      <c r="U158" s="153"/>
      <c r="V158" s="153"/>
      <c r="W158" s="153"/>
      <c r="X158" s="153"/>
      <c r="Y158" s="153"/>
      <c r="AB158"/>
    </row>
    <row r="159" spans="2:28" x14ac:dyDescent="0.25">
      <c r="B159" s="158">
        <v>24624</v>
      </c>
      <c r="C159" s="166">
        <v>34.6</v>
      </c>
      <c r="D159" s="159">
        <v>3.98</v>
      </c>
      <c r="E159" s="153">
        <v>502</v>
      </c>
      <c r="F159" s="153">
        <v>6.5365000000000002</v>
      </c>
      <c r="G159" s="150">
        <f t="shared" si="5"/>
        <v>3.2835820895522394</v>
      </c>
      <c r="H159" s="153">
        <v>2.8412600000000001</v>
      </c>
      <c r="I159" s="153"/>
      <c r="J159" s="154">
        <v>44896</v>
      </c>
      <c r="K159" s="153">
        <v>21358.2</v>
      </c>
      <c r="L159" s="150">
        <v>-0.88680000000000003</v>
      </c>
      <c r="M159" s="150">
        <v>6.4449399999999999</v>
      </c>
      <c r="N159" s="27">
        <v>4.0999999999999996</v>
      </c>
      <c r="O159" s="150">
        <f t="shared" si="6"/>
        <v>5.7078349324428901</v>
      </c>
      <c r="P159" s="150">
        <v>6.51667354017638</v>
      </c>
      <c r="S159" s="153"/>
      <c r="T159" s="153"/>
      <c r="U159" s="153"/>
      <c r="V159" s="153"/>
      <c r="W159" s="153"/>
      <c r="X159" s="153"/>
      <c r="Y159" s="153"/>
      <c r="AB159"/>
    </row>
    <row r="160" spans="2:28" x14ac:dyDescent="0.25">
      <c r="B160" s="158">
        <v>24654</v>
      </c>
      <c r="C160" s="166">
        <v>34.700000000000003</v>
      </c>
      <c r="D160" s="159">
        <v>3.79</v>
      </c>
      <c r="E160" s="153">
        <v>506.3</v>
      </c>
      <c r="F160" s="153">
        <v>7.5175200000000002</v>
      </c>
      <c r="G160" s="150">
        <f t="shared" si="5"/>
        <v>3.2738095238095344</v>
      </c>
      <c r="H160" s="153">
        <v>2.9275799999999998</v>
      </c>
      <c r="I160" s="153"/>
      <c r="J160" s="154">
        <v>44927</v>
      </c>
      <c r="K160" s="153">
        <v>21222.3</v>
      </c>
      <c r="L160" s="150">
        <v>-1.5759099999999999</v>
      </c>
      <c r="M160" s="150">
        <v>6.3471599999999997</v>
      </c>
      <c r="N160" s="27">
        <v>4.33</v>
      </c>
      <c r="O160" s="150">
        <f t="shared" si="6"/>
        <v>5.5825955607770705</v>
      </c>
      <c r="P160" s="150">
        <v>6.33166705649165</v>
      </c>
      <c r="S160" s="153"/>
      <c r="T160" s="153"/>
      <c r="U160" s="153"/>
      <c r="V160" s="153"/>
      <c r="W160" s="153"/>
      <c r="X160" s="153"/>
      <c r="Y160" s="153"/>
      <c r="AB160"/>
    </row>
    <row r="161" spans="2:28" x14ac:dyDescent="0.25">
      <c r="B161" s="158">
        <v>24685</v>
      </c>
      <c r="C161" s="166">
        <v>34.799999999999997</v>
      </c>
      <c r="D161" s="159">
        <v>3.9</v>
      </c>
      <c r="E161" s="153">
        <v>510.8</v>
      </c>
      <c r="F161" s="153">
        <v>8.0829500000000003</v>
      </c>
      <c r="G161" s="150">
        <f t="shared" si="5"/>
        <v>3.2640949554896048</v>
      </c>
      <c r="H161" s="153">
        <v>2.60337</v>
      </c>
      <c r="I161" s="153"/>
      <c r="J161" s="154">
        <v>44958</v>
      </c>
      <c r="K161" s="153">
        <v>21100.9</v>
      </c>
      <c r="L161" s="150">
        <v>-2.1770499999999999</v>
      </c>
      <c r="M161" s="150">
        <v>5.98644</v>
      </c>
      <c r="N161" s="27">
        <v>4.57</v>
      </c>
      <c r="O161" s="150">
        <f t="shared" si="6"/>
        <v>5.5377544183656813</v>
      </c>
      <c r="P161" s="150">
        <v>5.9044499999073503</v>
      </c>
      <c r="S161" s="153"/>
      <c r="T161" s="153"/>
      <c r="U161" s="153"/>
      <c r="V161" s="153"/>
      <c r="W161" s="153"/>
      <c r="X161" s="153"/>
      <c r="Y161" s="153"/>
      <c r="AB161"/>
    </row>
    <row r="162" spans="2:28" x14ac:dyDescent="0.25">
      <c r="B162" s="158">
        <v>24716</v>
      </c>
      <c r="C162" s="166">
        <v>35</v>
      </c>
      <c r="D162" s="159">
        <v>3.99</v>
      </c>
      <c r="E162" s="153">
        <v>514.70000000000005</v>
      </c>
      <c r="F162" s="153">
        <v>8.2667199999999994</v>
      </c>
      <c r="G162" s="150">
        <f t="shared" si="5"/>
        <v>3.5502958579881838</v>
      </c>
      <c r="H162" s="153">
        <v>2.5954199999999998</v>
      </c>
      <c r="I162" s="153"/>
      <c r="J162" s="154">
        <v>44986</v>
      </c>
      <c r="K162" s="153">
        <v>20876.3</v>
      </c>
      <c r="L162" s="150">
        <v>-3.7852100000000002</v>
      </c>
      <c r="M162" s="150">
        <v>4.9869199999999996</v>
      </c>
      <c r="N162" s="27">
        <v>4.6500000000000004</v>
      </c>
      <c r="O162" s="150">
        <f t="shared" si="6"/>
        <v>5.5896026684640665</v>
      </c>
      <c r="P162" s="150">
        <v>4.8534547200102196</v>
      </c>
      <c r="S162" s="153"/>
      <c r="T162" s="153"/>
      <c r="U162" s="153"/>
      <c r="V162" s="153"/>
      <c r="W162" s="153"/>
      <c r="X162" s="153"/>
      <c r="Y162" s="153"/>
      <c r="AB162"/>
    </row>
    <row r="163" spans="2:28" x14ac:dyDescent="0.25">
      <c r="B163" s="158">
        <v>24746</v>
      </c>
      <c r="C163" s="166">
        <v>35.200000000000003</v>
      </c>
      <c r="D163" s="159">
        <v>3.88</v>
      </c>
      <c r="E163" s="153">
        <v>518.20000000000005</v>
      </c>
      <c r="F163" s="153">
        <v>8.9342000000000006</v>
      </c>
      <c r="G163" s="150">
        <f t="shared" si="5"/>
        <v>3.529411764705892</v>
      </c>
      <c r="H163" s="153">
        <v>2.58752</v>
      </c>
      <c r="I163" s="153"/>
      <c r="J163" s="154">
        <v>45017</v>
      </c>
      <c r="K163" s="153">
        <v>20705.7</v>
      </c>
      <c r="L163" s="150">
        <v>-4.4816700000000003</v>
      </c>
      <c r="M163" s="150">
        <v>4.9571899999999998</v>
      </c>
      <c r="N163" s="27">
        <v>4.83</v>
      </c>
      <c r="O163" s="150">
        <f t="shared" si="6"/>
        <v>5.5194157732958216</v>
      </c>
      <c r="P163" s="150">
        <v>4.8720597231895599</v>
      </c>
      <c r="S163" s="153"/>
      <c r="T163" s="153"/>
      <c r="U163" s="153"/>
      <c r="V163" s="153"/>
      <c r="W163" s="153"/>
      <c r="X163" s="153"/>
      <c r="Y163" s="153"/>
      <c r="AB163"/>
    </row>
    <row r="164" spans="2:28" x14ac:dyDescent="0.25">
      <c r="B164" s="158">
        <v>24777</v>
      </c>
      <c r="C164" s="166">
        <v>35.299999999999997</v>
      </c>
      <c r="D164" s="159">
        <v>4.13</v>
      </c>
      <c r="E164" s="153">
        <v>521.20000000000005</v>
      </c>
      <c r="F164" s="153">
        <v>9.1975700000000007</v>
      </c>
      <c r="G164" s="150">
        <f t="shared" si="5"/>
        <v>3.5190615835777095</v>
      </c>
      <c r="H164" s="153">
        <v>3.1021899999999998</v>
      </c>
      <c r="I164" s="153"/>
      <c r="J164" s="154">
        <v>45047</v>
      </c>
      <c r="K164" s="153">
        <v>20820.400000000001</v>
      </c>
      <c r="L164" s="150">
        <v>-3.9011200000000001</v>
      </c>
      <c r="M164" s="150">
        <v>4.1288400000000003</v>
      </c>
      <c r="N164" s="27">
        <v>5.0599999999999996</v>
      </c>
      <c r="O164" s="150">
        <f t="shared" ref="O164:O169" si="7">(C830/C818-1)*100</f>
        <v>5.3298052005770868</v>
      </c>
      <c r="P164" s="150">
        <v>3.9936775817146399</v>
      </c>
      <c r="S164" s="153"/>
      <c r="T164" s="153"/>
      <c r="U164" s="153"/>
      <c r="V164" s="153"/>
      <c r="W164" s="153"/>
      <c r="X164" s="153"/>
      <c r="Y164" s="153"/>
      <c r="AB164"/>
    </row>
    <row r="165" spans="2:28" x14ac:dyDescent="0.25">
      <c r="B165" s="158">
        <v>24807</v>
      </c>
      <c r="C165" s="166">
        <v>35.4</v>
      </c>
      <c r="D165" s="159">
        <v>4.51</v>
      </c>
      <c r="E165" s="153">
        <v>524.79999999999995</v>
      </c>
      <c r="F165" s="153">
        <v>9.2878000000000007</v>
      </c>
      <c r="G165" s="150">
        <f t="shared" si="5"/>
        <v>3.8123167155425186</v>
      </c>
      <c r="H165" s="153">
        <v>3.2806799999999998</v>
      </c>
      <c r="I165" s="153"/>
      <c r="J165" s="154">
        <v>45078</v>
      </c>
      <c r="K165" s="153">
        <v>20854.400000000001</v>
      </c>
      <c r="L165" s="150">
        <v>-3.7477399999999998</v>
      </c>
      <c r="M165" s="150">
        <v>3.0920000000000001</v>
      </c>
      <c r="N165" s="27">
        <v>5.08</v>
      </c>
      <c r="O165" s="150">
        <f t="shared" si="7"/>
        <v>4.8289670150671871</v>
      </c>
      <c r="P165" s="150">
        <v>2.9715878318128</v>
      </c>
      <c r="S165" s="153"/>
      <c r="T165" s="153"/>
      <c r="U165" s="153"/>
      <c r="V165" s="153"/>
      <c r="W165" s="153"/>
      <c r="X165" s="153"/>
      <c r="Y165" s="153"/>
      <c r="AB165"/>
    </row>
    <row r="166" spans="2:28" x14ac:dyDescent="0.25">
      <c r="B166" s="158">
        <v>24838</v>
      </c>
      <c r="C166" s="166">
        <v>35.5</v>
      </c>
      <c r="D166" s="159">
        <v>4.6100000000000003</v>
      </c>
      <c r="E166" s="153">
        <v>527.4</v>
      </c>
      <c r="F166" s="153">
        <v>9.5099699999999991</v>
      </c>
      <c r="G166" s="150">
        <f t="shared" si="5"/>
        <v>4.1055718475073277</v>
      </c>
      <c r="H166" s="153">
        <v>3.6474199999999999</v>
      </c>
      <c r="I166" s="153"/>
      <c r="J166" s="154">
        <v>45108</v>
      </c>
      <c r="K166" s="153">
        <v>20863.7</v>
      </c>
      <c r="L166" s="150">
        <v>-3.8698600000000001</v>
      </c>
      <c r="M166" s="150">
        <v>3.29908</v>
      </c>
      <c r="N166" s="27">
        <v>5.12</v>
      </c>
      <c r="O166" s="150">
        <f t="shared" si="7"/>
        <v>4.6528618685860668</v>
      </c>
      <c r="P166" s="150">
        <v>3.16070891227286</v>
      </c>
      <c r="S166" s="153"/>
      <c r="T166" s="153"/>
      <c r="U166" s="153"/>
      <c r="V166" s="153"/>
      <c r="W166" s="153"/>
      <c r="X166" s="153"/>
      <c r="Y166" s="153"/>
      <c r="AB166"/>
    </row>
    <row r="167" spans="2:28" x14ac:dyDescent="0.25">
      <c r="B167" s="158">
        <v>24869</v>
      </c>
      <c r="C167" s="166">
        <v>35.6</v>
      </c>
      <c r="D167" s="159">
        <v>4.71</v>
      </c>
      <c r="E167" s="153">
        <v>530.4</v>
      </c>
      <c r="F167" s="153">
        <v>9.3382799999999992</v>
      </c>
      <c r="G167" s="150">
        <f t="shared" si="5"/>
        <v>4.0935672514619936</v>
      </c>
      <c r="H167" s="153">
        <v>3.6363599999999998</v>
      </c>
      <c r="I167" s="153"/>
      <c r="J167" s="154">
        <v>45139</v>
      </c>
      <c r="K167" s="153">
        <v>20825.3</v>
      </c>
      <c r="L167" s="150">
        <v>-3.8532000000000002</v>
      </c>
      <c r="M167" s="150">
        <v>3.7075</v>
      </c>
      <c r="N167" s="27">
        <v>5.33</v>
      </c>
      <c r="O167" s="150">
        <f t="shared" si="7"/>
        <v>4.3492452334964238</v>
      </c>
      <c r="P167" s="150">
        <v>3.6965830718729098</v>
      </c>
      <c r="S167" s="153"/>
      <c r="T167" s="153"/>
      <c r="U167" s="153"/>
      <c r="V167" s="153"/>
      <c r="W167" s="153"/>
      <c r="X167" s="153"/>
      <c r="Y167" s="153"/>
      <c r="AB167"/>
    </row>
    <row r="168" spans="2:28" x14ac:dyDescent="0.25">
      <c r="B168" s="158">
        <v>24898</v>
      </c>
      <c r="C168" s="166">
        <v>35.799999999999997</v>
      </c>
      <c r="D168" s="159">
        <v>5.05</v>
      </c>
      <c r="E168" s="153">
        <v>533.20000000000005</v>
      </c>
      <c r="F168" s="153">
        <v>8.8829899999999995</v>
      </c>
      <c r="G168" s="150">
        <f t="shared" si="5"/>
        <v>4.3731778425655898</v>
      </c>
      <c r="H168" s="153">
        <v>3.9393899999999999</v>
      </c>
      <c r="I168" s="153"/>
      <c r="J168" s="154">
        <v>45170</v>
      </c>
      <c r="K168" s="153">
        <v>20754.900000000001</v>
      </c>
      <c r="L168" s="150">
        <v>-3.5785999999999998</v>
      </c>
      <c r="M168" s="150">
        <v>3.6899000000000002</v>
      </c>
      <c r="N168" s="27">
        <v>5.33</v>
      </c>
      <c r="O168" s="150">
        <f t="shared" si="7"/>
        <v>4.1465343349796679</v>
      </c>
      <c r="P168" s="150">
        <v>3.6503649234497502</v>
      </c>
      <c r="S168" s="153"/>
      <c r="T168" s="153"/>
      <c r="U168" s="153"/>
      <c r="V168" s="153"/>
      <c r="W168" s="153"/>
      <c r="X168" s="153"/>
      <c r="Y168" s="153"/>
      <c r="AB168"/>
    </row>
    <row r="169" spans="2:28" x14ac:dyDescent="0.25">
      <c r="B169" s="158">
        <v>24929</v>
      </c>
      <c r="C169" s="166">
        <v>35.9</v>
      </c>
      <c r="D169" s="159">
        <v>5.76</v>
      </c>
      <c r="E169" s="153">
        <v>535.70000000000005</v>
      </c>
      <c r="F169" s="153">
        <v>8.8599899999999998</v>
      </c>
      <c r="G169" s="150">
        <f t="shared" si="5"/>
        <v>4.3604651162790775</v>
      </c>
      <c r="H169" s="153">
        <v>3.9274900000000001</v>
      </c>
      <c r="I169" s="153"/>
      <c r="J169" s="154">
        <v>45200</v>
      </c>
      <c r="L169" s="150"/>
      <c r="M169" s="150">
        <v>3.2323599999999999</v>
      </c>
      <c r="N169" s="27">
        <v>5.33</v>
      </c>
      <c r="O169" s="150">
        <f t="shared" si="7"/>
        <v>4.0308704876133916</v>
      </c>
      <c r="P169" s="2"/>
      <c r="S169" s="153"/>
      <c r="T169" s="153"/>
      <c r="U169" s="153"/>
      <c r="V169" s="153"/>
      <c r="W169" s="153"/>
      <c r="X169" s="153"/>
      <c r="Y169" s="153"/>
      <c r="AB169"/>
    </row>
    <row r="170" spans="2:28" x14ac:dyDescent="0.25">
      <c r="B170" s="158">
        <v>24959</v>
      </c>
      <c r="C170" s="166">
        <v>36</v>
      </c>
      <c r="D170" s="159">
        <v>6.12</v>
      </c>
      <c r="E170" s="153">
        <v>538.9</v>
      </c>
      <c r="F170" s="153">
        <v>8.3869699999999998</v>
      </c>
      <c r="G170" s="150">
        <f t="shared" si="5"/>
        <v>4.3478260869565188</v>
      </c>
      <c r="H170" s="153">
        <v>4.2296100000000001</v>
      </c>
      <c r="I170" s="153"/>
      <c r="J170" s="154">
        <v>45231</v>
      </c>
      <c r="L170" s="27"/>
      <c r="M170" s="27"/>
      <c r="P170" s="2"/>
      <c r="S170" s="153"/>
      <c r="T170" s="153"/>
      <c r="U170" s="153"/>
      <c r="V170" s="153"/>
      <c r="W170" s="153"/>
      <c r="X170" s="153"/>
      <c r="Y170" s="153"/>
      <c r="AB170"/>
    </row>
    <row r="171" spans="2:28" x14ac:dyDescent="0.25">
      <c r="B171" s="158">
        <v>24990</v>
      </c>
      <c r="C171" s="166">
        <v>36.200000000000003</v>
      </c>
      <c r="D171" s="159">
        <v>6.07</v>
      </c>
      <c r="E171" s="153">
        <v>542.6</v>
      </c>
      <c r="F171" s="153">
        <v>8.08765</v>
      </c>
      <c r="G171" s="150">
        <f t="shared" si="5"/>
        <v>4.6242774566473965</v>
      </c>
      <c r="H171" s="153">
        <v>4.2042000000000002</v>
      </c>
      <c r="I171" s="153"/>
      <c r="J171" s="154">
        <v>45261</v>
      </c>
      <c r="L171" s="27"/>
      <c r="M171" s="27"/>
      <c r="P171" s="2"/>
      <c r="S171" s="153"/>
      <c r="T171" s="153"/>
      <c r="U171" s="153"/>
      <c r="V171" s="153"/>
      <c r="W171" s="153"/>
      <c r="X171" s="153"/>
      <c r="Y171" s="153"/>
      <c r="AB171"/>
    </row>
    <row r="172" spans="2:28" x14ac:dyDescent="0.25">
      <c r="B172" s="158">
        <v>25020</v>
      </c>
      <c r="C172" s="166">
        <v>36.4</v>
      </c>
      <c r="D172" s="159">
        <v>6.03</v>
      </c>
      <c r="E172" s="153">
        <v>545.6</v>
      </c>
      <c r="F172" s="153">
        <v>7.7622</v>
      </c>
      <c r="G172" s="150">
        <f t="shared" si="5"/>
        <v>4.8991354466858761</v>
      </c>
      <c r="H172" s="153">
        <v>4.4910199999999998</v>
      </c>
      <c r="I172" s="153"/>
      <c r="J172" s="154">
        <v>45292</v>
      </c>
      <c r="K172" s="165">
        <f>K168*0.94</f>
        <v>19509.606</v>
      </c>
      <c r="L172" s="27"/>
      <c r="M172" s="27"/>
      <c r="P172" s="2"/>
      <c r="S172" s="153"/>
      <c r="T172" s="153"/>
      <c r="U172" s="153"/>
      <c r="V172" s="153"/>
      <c r="W172" s="153"/>
      <c r="X172" s="153"/>
      <c r="Y172" s="153"/>
      <c r="AB172"/>
    </row>
    <row r="173" spans="2:28" x14ac:dyDescent="0.25">
      <c r="B173" s="158">
        <v>25051</v>
      </c>
      <c r="C173" s="166">
        <v>36.5</v>
      </c>
      <c r="D173" s="159">
        <v>6.03</v>
      </c>
      <c r="E173" s="153">
        <v>549.4</v>
      </c>
      <c r="F173" s="153">
        <v>7.5567700000000002</v>
      </c>
      <c r="G173" s="150">
        <f t="shared" si="5"/>
        <v>4.8850574712643757</v>
      </c>
      <c r="H173" s="153">
        <v>4.4776100000000003</v>
      </c>
      <c r="I173" s="153"/>
      <c r="J173" s="154">
        <v>45323</v>
      </c>
      <c r="L173" s="27"/>
      <c r="M173" s="27"/>
      <c r="P173" s="2"/>
      <c r="S173" s="153"/>
      <c r="T173" s="153"/>
      <c r="U173" s="153"/>
      <c r="V173" s="153"/>
      <c r="W173" s="153"/>
      <c r="X173" s="153"/>
      <c r="Y173" s="153"/>
      <c r="AB173"/>
    </row>
    <row r="174" spans="2:28" x14ac:dyDescent="0.25">
      <c r="B174" s="158">
        <v>25082</v>
      </c>
      <c r="C174" s="166">
        <v>36.700000000000003</v>
      </c>
      <c r="D174" s="159">
        <v>5.78</v>
      </c>
      <c r="E174" s="153">
        <v>553.6</v>
      </c>
      <c r="F174" s="153">
        <v>7.5578000000000003</v>
      </c>
      <c r="G174" s="150">
        <f t="shared" si="5"/>
        <v>4.857142857142871</v>
      </c>
      <c r="H174" s="153">
        <v>4.4642900000000001</v>
      </c>
      <c r="I174" s="153"/>
      <c r="J174" s="154">
        <v>45352</v>
      </c>
      <c r="L174" s="27"/>
      <c r="M174" s="27"/>
      <c r="P174" s="2"/>
      <c r="S174" s="153"/>
      <c r="T174" s="153"/>
      <c r="U174" s="153"/>
      <c r="V174" s="153"/>
      <c r="W174" s="153"/>
      <c r="X174" s="153"/>
      <c r="Y174" s="153"/>
      <c r="AB174"/>
    </row>
    <row r="175" spans="2:28" x14ac:dyDescent="0.25">
      <c r="B175" s="158">
        <v>25112</v>
      </c>
      <c r="C175" s="166">
        <v>36.9</v>
      </c>
      <c r="D175" s="159">
        <v>5.91</v>
      </c>
      <c r="E175" s="153">
        <v>557.6</v>
      </c>
      <c r="F175" s="153">
        <v>7.6032400000000004</v>
      </c>
      <c r="G175" s="150">
        <f t="shared" ref="G175:G238" si="8">(C175/C163-1)*100</f>
        <v>4.8295454545454364</v>
      </c>
      <c r="H175" s="153">
        <v>4.74777</v>
      </c>
      <c r="I175" s="153"/>
      <c r="J175" s="154">
        <v>45383</v>
      </c>
      <c r="L175" s="27"/>
      <c r="M175" s="27"/>
      <c r="P175" s="2"/>
      <c r="S175" s="153"/>
      <c r="T175" s="153"/>
      <c r="U175" s="153"/>
      <c r="V175" s="153"/>
      <c r="W175" s="153"/>
      <c r="X175" s="153"/>
      <c r="Y175" s="153"/>
      <c r="AB175"/>
    </row>
    <row r="176" spans="2:28" x14ac:dyDescent="0.25">
      <c r="B176" s="158">
        <v>25143</v>
      </c>
      <c r="C176" s="166">
        <v>37.1</v>
      </c>
      <c r="D176" s="159">
        <v>5.82</v>
      </c>
      <c r="E176" s="153">
        <v>562.4</v>
      </c>
      <c r="F176" s="153">
        <v>7.9048299999999996</v>
      </c>
      <c r="G176" s="150">
        <f t="shared" si="8"/>
        <v>5.0991501416430829</v>
      </c>
      <c r="H176" s="153">
        <v>4.4247800000000002</v>
      </c>
      <c r="I176" s="153"/>
      <c r="J176" s="154">
        <v>45413</v>
      </c>
      <c r="L176" s="27"/>
      <c r="M176" s="27"/>
      <c r="P176" s="2"/>
      <c r="S176" s="153"/>
      <c r="T176" s="153"/>
      <c r="U176" s="153"/>
      <c r="V176" s="153"/>
      <c r="W176" s="153"/>
      <c r="X176" s="153"/>
      <c r="Y176" s="153"/>
      <c r="AB176"/>
    </row>
    <row r="177" spans="2:28" x14ac:dyDescent="0.25">
      <c r="B177" s="158">
        <v>25173</v>
      </c>
      <c r="C177" s="166">
        <v>37.200000000000003</v>
      </c>
      <c r="D177" s="159">
        <v>6.02</v>
      </c>
      <c r="E177" s="153">
        <v>566.79999999999995</v>
      </c>
      <c r="F177" s="153">
        <v>8.00305</v>
      </c>
      <c r="G177" s="150">
        <f t="shared" si="8"/>
        <v>5.0847457627118731</v>
      </c>
      <c r="H177" s="153">
        <v>4.7058799999999996</v>
      </c>
      <c r="I177" s="153"/>
      <c r="J177" s="154">
        <v>45444</v>
      </c>
      <c r="L177" s="27"/>
      <c r="M177" s="27"/>
      <c r="P177" s="2"/>
      <c r="S177" s="153"/>
      <c r="T177" s="153"/>
      <c r="U177" s="153"/>
      <c r="V177" s="153"/>
      <c r="W177" s="153"/>
      <c r="X177" s="153"/>
      <c r="Y177" s="153"/>
      <c r="AB177"/>
    </row>
    <row r="178" spans="2:28" x14ac:dyDescent="0.25">
      <c r="B178" s="158">
        <v>25204</v>
      </c>
      <c r="C178" s="166">
        <v>37.299999999999997</v>
      </c>
      <c r="D178" s="159">
        <v>6.3</v>
      </c>
      <c r="E178" s="153">
        <v>569.29999999999995</v>
      </c>
      <c r="F178" s="153">
        <v>7.9446300000000001</v>
      </c>
      <c r="G178" s="150">
        <f t="shared" si="8"/>
        <v>5.0704225352112609</v>
      </c>
      <c r="H178" s="153">
        <v>4.6920799999999998</v>
      </c>
      <c r="I178" s="153"/>
      <c r="J178" s="154">
        <v>45474</v>
      </c>
      <c r="L178" s="27"/>
      <c r="M178" s="27"/>
      <c r="P178" s="2"/>
      <c r="S178" s="153"/>
      <c r="T178" s="153"/>
      <c r="U178" s="153"/>
      <c r="V178" s="153"/>
      <c r="W178" s="153"/>
      <c r="X178" s="153"/>
      <c r="Y178" s="153"/>
      <c r="AB178"/>
    </row>
    <row r="179" spans="2:28" x14ac:dyDescent="0.25">
      <c r="B179" s="158">
        <v>25235</v>
      </c>
      <c r="C179" s="166">
        <v>37.5</v>
      </c>
      <c r="D179" s="159">
        <v>6.61</v>
      </c>
      <c r="E179" s="153">
        <v>571.9</v>
      </c>
      <c r="F179" s="153">
        <v>7.8242799999999999</v>
      </c>
      <c r="G179" s="150">
        <f t="shared" si="8"/>
        <v>5.3370786516853785</v>
      </c>
      <c r="H179" s="153">
        <v>4.6783599999999996</v>
      </c>
      <c r="I179" s="153"/>
      <c r="J179" s="154">
        <v>45505</v>
      </c>
      <c r="L179" s="27"/>
      <c r="M179" s="27"/>
      <c r="P179" s="2"/>
      <c r="S179" s="153"/>
      <c r="T179" s="153"/>
      <c r="U179" s="153"/>
      <c r="V179" s="153"/>
      <c r="W179" s="153"/>
      <c r="X179" s="153"/>
      <c r="Y179" s="153"/>
      <c r="AB179"/>
    </row>
    <row r="180" spans="2:28" x14ac:dyDescent="0.25">
      <c r="B180" s="158">
        <v>25263</v>
      </c>
      <c r="C180" s="166">
        <v>37.799999999999997</v>
      </c>
      <c r="D180" s="159">
        <v>6.79</v>
      </c>
      <c r="E180" s="153">
        <v>574.4</v>
      </c>
      <c r="F180" s="153">
        <v>7.7269300000000003</v>
      </c>
      <c r="G180" s="150">
        <f t="shared" si="8"/>
        <v>5.5865921787709549</v>
      </c>
      <c r="H180" s="153">
        <v>5.2478100000000003</v>
      </c>
      <c r="I180" s="153"/>
      <c r="J180" s="154">
        <v>45536</v>
      </c>
      <c r="L180" s="27"/>
      <c r="M180" s="27"/>
      <c r="S180" s="153"/>
      <c r="T180" s="153">
        <v>838.8</v>
      </c>
      <c r="U180" s="153"/>
      <c r="V180" s="153"/>
      <c r="W180" s="153"/>
      <c r="X180" s="153"/>
      <c r="Y180" s="153"/>
    </row>
    <row r="181" spans="2:28" x14ac:dyDescent="0.25">
      <c r="B181" s="158">
        <v>25294</v>
      </c>
      <c r="C181" s="166">
        <v>38.1</v>
      </c>
      <c r="D181" s="159">
        <v>7.41</v>
      </c>
      <c r="E181" s="153">
        <v>575.70000000000005</v>
      </c>
      <c r="F181" s="153">
        <v>7.4668700000000001</v>
      </c>
      <c r="G181" s="150">
        <f t="shared" si="8"/>
        <v>6.1281337047353945</v>
      </c>
      <c r="H181" s="153">
        <v>5.5232599999999996</v>
      </c>
      <c r="I181" s="153"/>
      <c r="J181" s="154">
        <v>45566</v>
      </c>
      <c r="L181" s="27"/>
      <c r="M181" s="27"/>
      <c r="S181" s="153"/>
      <c r="T181" s="153">
        <v>839.3</v>
      </c>
      <c r="U181" s="153"/>
      <c r="V181" s="153"/>
      <c r="W181" s="153"/>
      <c r="X181" s="153"/>
      <c r="Y181" s="153"/>
    </row>
    <row r="182" spans="2:28" x14ac:dyDescent="0.25">
      <c r="B182" s="158">
        <v>25324</v>
      </c>
      <c r="C182" s="166">
        <v>38.200000000000003</v>
      </c>
      <c r="D182" s="159">
        <v>8.67</v>
      </c>
      <c r="E182" s="153">
        <v>576.5</v>
      </c>
      <c r="F182" s="153">
        <v>6.9771799999999997</v>
      </c>
      <c r="G182" s="150">
        <f t="shared" si="8"/>
        <v>6.1111111111111116</v>
      </c>
      <c r="H182" s="153">
        <v>5.50725</v>
      </c>
      <c r="I182" s="153"/>
      <c r="J182" s="154">
        <v>45597</v>
      </c>
      <c r="L182" s="27"/>
      <c r="M182" s="27"/>
      <c r="S182" s="153"/>
      <c r="T182" s="153">
        <v>842.6</v>
      </c>
      <c r="U182" s="153"/>
      <c r="V182" s="153"/>
      <c r="W182" s="153"/>
      <c r="X182" s="153"/>
      <c r="Y182" s="153"/>
    </row>
    <row r="183" spans="2:28" x14ac:dyDescent="0.25">
      <c r="B183" s="158">
        <v>25355</v>
      </c>
      <c r="C183" s="166">
        <v>38.299999999999997</v>
      </c>
      <c r="D183" s="159">
        <v>8.9</v>
      </c>
      <c r="E183" s="153">
        <v>578.5</v>
      </c>
      <c r="F183" s="153">
        <v>6.6162900000000002</v>
      </c>
      <c r="G183" s="150">
        <f t="shared" si="8"/>
        <v>5.8011049723756702</v>
      </c>
      <c r="H183" s="153">
        <v>5.4755000000000003</v>
      </c>
      <c r="I183" s="153"/>
      <c r="J183" s="154">
        <v>45627</v>
      </c>
      <c r="L183" s="27"/>
      <c r="M183" s="27"/>
      <c r="S183" s="153"/>
      <c r="T183" s="153">
        <v>848.9</v>
      </c>
      <c r="U183" s="153"/>
      <c r="V183" s="153"/>
      <c r="W183" s="153"/>
      <c r="X183" s="153"/>
      <c r="Y183" s="153"/>
    </row>
    <row r="184" spans="2:28" x14ac:dyDescent="0.25">
      <c r="B184" s="158">
        <v>25385</v>
      </c>
      <c r="C184" s="166">
        <v>38.5</v>
      </c>
      <c r="D184" s="159">
        <v>8.61</v>
      </c>
      <c r="E184" s="153">
        <v>579.5</v>
      </c>
      <c r="F184" s="153">
        <v>6.2133399999999996</v>
      </c>
      <c r="G184" s="150">
        <f t="shared" si="8"/>
        <v>5.7692307692307709</v>
      </c>
      <c r="H184" s="153">
        <v>5.4441300000000004</v>
      </c>
      <c r="I184" s="153"/>
      <c r="J184" s="154">
        <v>45658</v>
      </c>
      <c r="K184" s="165">
        <f>K172*1.03</f>
        <v>20094.894179999999</v>
      </c>
      <c r="L184" s="27"/>
      <c r="M184" s="27"/>
      <c r="S184" s="153"/>
      <c r="T184" s="153">
        <v>855.5</v>
      </c>
      <c r="U184" s="153"/>
      <c r="V184" s="153"/>
      <c r="W184" s="153"/>
      <c r="X184" s="153"/>
      <c r="Y184" s="153"/>
    </row>
    <row r="185" spans="2:28" x14ac:dyDescent="0.25">
      <c r="B185" s="158">
        <v>25416</v>
      </c>
      <c r="C185" s="166">
        <v>38.6</v>
      </c>
      <c r="D185" s="159">
        <v>9.19</v>
      </c>
      <c r="E185" s="153">
        <v>580.1</v>
      </c>
      <c r="F185" s="153">
        <v>5.5879099999999999</v>
      </c>
      <c r="G185" s="150">
        <f t="shared" si="8"/>
        <v>5.7534246575342562</v>
      </c>
      <c r="H185" s="153">
        <v>5.4285699999999997</v>
      </c>
      <c r="I185" s="153"/>
      <c r="J185" s="154">
        <v>45689</v>
      </c>
      <c r="L185" s="27"/>
      <c r="M185" s="27"/>
      <c r="S185" s="153"/>
      <c r="T185" s="153">
        <v>859.7</v>
      </c>
      <c r="U185" s="153"/>
      <c r="V185" s="153"/>
      <c r="W185" s="153"/>
      <c r="X185" s="153"/>
      <c r="Y185" s="153"/>
    </row>
    <row r="186" spans="2:28" x14ac:dyDescent="0.25">
      <c r="B186" s="158">
        <v>25447</v>
      </c>
      <c r="C186" s="166">
        <v>38.9</v>
      </c>
      <c r="D186" s="159">
        <v>9.15</v>
      </c>
      <c r="E186" s="153">
        <v>582.1</v>
      </c>
      <c r="F186" s="153">
        <v>5.1481199999999996</v>
      </c>
      <c r="G186" s="150">
        <f t="shared" si="8"/>
        <v>5.9945504087193235</v>
      </c>
      <c r="H186" s="153">
        <v>5.69801</v>
      </c>
      <c r="I186" s="153"/>
      <c r="J186" s="154">
        <v>45717</v>
      </c>
      <c r="L186" s="27"/>
      <c r="M186" s="27"/>
      <c r="S186" s="153"/>
      <c r="T186" s="153">
        <v>864.2</v>
      </c>
      <c r="U186" s="153"/>
      <c r="V186" s="153"/>
      <c r="W186" s="153"/>
      <c r="X186" s="153"/>
      <c r="Y186" s="153"/>
    </row>
    <row r="187" spans="2:28" x14ac:dyDescent="0.25">
      <c r="B187" s="158">
        <v>25477</v>
      </c>
      <c r="C187" s="166">
        <v>39.1</v>
      </c>
      <c r="D187" s="159">
        <v>9</v>
      </c>
      <c r="E187" s="153">
        <v>583.4</v>
      </c>
      <c r="F187" s="153">
        <v>4.62697</v>
      </c>
      <c r="G187" s="150">
        <f t="shared" si="8"/>
        <v>5.9620596205962162</v>
      </c>
      <c r="H187" s="153">
        <v>5.6657200000000003</v>
      </c>
      <c r="I187" s="153"/>
      <c r="J187" s="154">
        <v>45748</v>
      </c>
      <c r="L187" s="27"/>
      <c r="M187" s="27"/>
      <c r="S187" s="153"/>
      <c r="T187" s="153">
        <v>870.1</v>
      </c>
      <c r="U187" s="153"/>
      <c r="V187" s="153"/>
      <c r="W187" s="153"/>
      <c r="X187" s="153"/>
      <c r="Y187" s="153"/>
    </row>
    <row r="188" spans="2:28" x14ac:dyDescent="0.25">
      <c r="B188" s="158">
        <v>25508</v>
      </c>
      <c r="C188" s="166">
        <v>39.299999999999997</v>
      </c>
      <c r="D188" s="159">
        <v>8.85</v>
      </c>
      <c r="E188" s="153">
        <v>585.4</v>
      </c>
      <c r="F188" s="153">
        <v>4.08962</v>
      </c>
      <c r="G188" s="150">
        <f t="shared" si="8"/>
        <v>5.9299191374662996</v>
      </c>
      <c r="H188" s="153">
        <v>5.9321999999999999</v>
      </c>
      <c r="I188" s="153"/>
      <c r="J188" s="154">
        <v>45778</v>
      </c>
      <c r="L188" s="27"/>
      <c r="M188" s="27"/>
      <c r="S188" s="153"/>
      <c r="T188" s="153">
        <v>872.9</v>
      </c>
      <c r="U188" s="153"/>
      <c r="V188" s="153"/>
      <c r="W188" s="153"/>
      <c r="X188" s="153"/>
      <c r="Y188" s="153"/>
    </row>
    <row r="189" spans="2:28" x14ac:dyDescent="0.25">
      <c r="B189" s="158">
        <v>25538</v>
      </c>
      <c r="C189" s="166">
        <v>39.5</v>
      </c>
      <c r="D189" s="159">
        <v>8.9700000000000006</v>
      </c>
      <c r="E189" s="153">
        <v>587.9</v>
      </c>
      <c r="F189" s="153">
        <v>3.7226499999999998</v>
      </c>
      <c r="G189" s="150">
        <f t="shared" si="8"/>
        <v>6.1827956989247257</v>
      </c>
      <c r="H189" s="153">
        <v>5.8988800000000001</v>
      </c>
      <c r="I189" s="153"/>
      <c r="J189" s="154">
        <v>45809</v>
      </c>
      <c r="L189" s="27"/>
      <c r="M189" s="27"/>
      <c r="S189" s="153"/>
      <c r="T189" s="153">
        <v>874.6</v>
      </c>
      <c r="U189" s="153"/>
      <c r="V189" s="153"/>
      <c r="W189" s="153"/>
      <c r="X189" s="153"/>
      <c r="Y189" s="153"/>
    </row>
    <row r="190" spans="2:28" x14ac:dyDescent="0.25">
      <c r="B190" s="158">
        <v>25569</v>
      </c>
      <c r="C190" s="166">
        <v>39.6</v>
      </c>
      <c r="D190" s="159">
        <v>8.98</v>
      </c>
      <c r="E190" s="153">
        <v>589.6</v>
      </c>
      <c r="F190" s="153">
        <v>3.5657800000000002</v>
      </c>
      <c r="G190" s="150">
        <f t="shared" si="8"/>
        <v>6.1662198391420953</v>
      </c>
      <c r="H190" s="153">
        <v>6.1624600000000003</v>
      </c>
      <c r="I190" s="153"/>
      <c r="J190" s="154">
        <v>45839</v>
      </c>
      <c r="L190" s="27"/>
      <c r="M190" s="27"/>
      <c r="S190" s="153"/>
      <c r="T190" s="153">
        <v>877.8</v>
      </c>
      <c r="U190" s="153"/>
      <c r="V190" s="153"/>
      <c r="W190" s="153"/>
      <c r="X190" s="153"/>
      <c r="Y190" s="153"/>
    </row>
    <row r="191" spans="2:28" x14ac:dyDescent="0.25">
      <c r="B191" s="158">
        <v>25600</v>
      </c>
      <c r="C191" s="166">
        <v>39.799999999999997</v>
      </c>
      <c r="D191" s="159">
        <v>8.98</v>
      </c>
      <c r="E191" s="153">
        <v>586.29999999999995</v>
      </c>
      <c r="F191" s="153">
        <v>2.5179200000000002</v>
      </c>
      <c r="G191" s="150">
        <f t="shared" si="8"/>
        <v>6.133333333333324</v>
      </c>
      <c r="H191" s="153">
        <v>6.4245799999999997</v>
      </c>
      <c r="I191" s="153"/>
      <c r="J191" s="154">
        <v>45870</v>
      </c>
      <c r="L191" s="27"/>
      <c r="M191" s="27"/>
      <c r="S191" s="153"/>
      <c r="T191" s="153">
        <v>881.4</v>
      </c>
      <c r="U191" s="153"/>
      <c r="V191" s="153"/>
      <c r="W191" s="153"/>
      <c r="X191" s="153"/>
      <c r="Y191" s="153"/>
    </row>
    <row r="192" spans="2:28" x14ac:dyDescent="0.25">
      <c r="B192" s="158">
        <v>25628</v>
      </c>
      <c r="C192" s="166">
        <v>40.1</v>
      </c>
      <c r="D192" s="159">
        <v>7.76</v>
      </c>
      <c r="E192" s="153">
        <v>587.29999999999995</v>
      </c>
      <c r="F192" s="153">
        <v>2.2458200000000001</v>
      </c>
      <c r="G192" s="150">
        <f t="shared" si="8"/>
        <v>6.0846560846560926</v>
      </c>
      <c r="H192" s="153">
        <v>6.0941799999999997</v>
      </c>
      <c r="I192" s="153"/>
      <c r="J192" s="154">
        <v>45901</v>
      </c>
      <c r="L192" s="27"/>
      <c r="M192" s="27"/>
      <c r="S192" s="153"/>
      <c r="T192" s="153">
        <v>884.1</v>
      </c>
      <c r="U192" s="153"/>
      <c r="V192" s="153"/>
      <c r="W192" s="153"/>
      <c r="X192" s="153"/>
      <c r="Y192" s="153"/>
    </row>
    <row r="193" spans="2:25" x14ac:dyDescent="0.25">
      <c r="B193" s="158">
        <v>25659</v>
      </c>
      <c r="C193" s="166">
        <v>40.299999999999997</v>
      </c>
      <c r="D193" s="159">
        <v>8.1</v>
      </c>
      <c r="E193" s="153">
        <v>588.4</v>
      </c>
      <c r="F193" s="153">
        <v>2.20601</v>
      </c>
      <c r="G193" s="150">
        <f t="shared" si="8"/>
        <v>5.7742782152230943</v>
      </c>
      <c r="H193" s="153">
        <v>6.0606099999999996</v>
      </c>
      <c r="I193" s="153"/>
      <c r="J193" s="154">
        <v>45931</v>
      </c>
      <c r="L193" s="27"/>
      <c r="M193" s="27"/>
      <c r="S193" s="153"/>
      <c r="T193" s="153">
        <v>887.9</v>
      </c>
      <c r="U193" s="153"/>
      <c r="V193" s="153"/>
      <c r="W193" s="153"/>
      <c r="X193" s="153"/>
      <c r="Y193" s="153"/>
    </row>
    <row r="194" spans="2:25" x14ac:dyDescent="0.25">
      <c r="B194" s="158">
        <v>25689</v>
      </c>
      <c r="C194" s="166">
        <v>40.5</v>
      </c>
      <c r="D194" s="159">
        <v>7.95</v>
      </c>
      <c r="E194" s="153">
        <v>591.5</v>
      </c>
      <c r="F194" s="153">
        <v>2.6019100000000002</v>
      </c>
      <c r="G194" s="150">
        <f t="shared" si="8"/>
        <v>6.0209424083769614</v>
      </c>
      <c r="H194" s="153">
        <v>6.0439600000000002</v>
      </c>
      <c r="I194" s="153"/>
      <c r="J194" s="154">
        <v>45962</v>
      </c>
      <c r="L194" s="27"/>
      <c r="M194" s="27"/>
      <c r="S194" s="153"/>
      <c r="T194" s="153">
        <v>893.3</v>
      </c>
      <c r="U194" s="153"/>
      <c r="V194" s="153"/>
      <c r="W194" s="153"/>
      <c r="X194" s="153"/>
      <c r="Y194" s="153"/>
    </row>
    <row r="195" spans="2:25" x14ac:dyDescent="0.25">
      <c r="B195" s="158">
        <v>25720</v>
      </c>
      <c r="C195" s="166">
        <v>40.799999999999997</v>
      </c>
      <c r="D195" s="159">
        <v>7.61</v>
      </c>
      <c r="E195" s="153">
        <v>595.20000000000005</v>
      </c>
      <c r="F195" s="153">
        <v>2.8867799999999999</v>
      </c>
      <c r="G195" s="150">
        <f t="shared" si="8"/>
        <v>6.5274151436031325</v>
      </c>
      <c r="H195" s="153">
        <v>6.0109300000000001</v>
      </c>
      <c r="I195" s="153"/>
      <c r="J195" s="154">
        <v>45992</v>
      </c>
      <c r="L195" s="27"/>
      <c r="M195" s="27"/>
      <c r="S195" s="153"/>
      <c r="T195" s="153">
        <v>898.6</v>
      </c>
      <c r="U195" s="153"/>
      <c r="V195" s="153"/>
      <c r="W195" s="153"/>
      <c r="X195" s="153"/>
      <c r="Y195" s="153"/>
    </row>
    <row r="196" spans="2:25" x14ac:dyDescent="0.25">
      <c r="B196" s="158">
        <v>25750</v>
      </c>
      <c r="C196" s="166">
        <v>40.9</v>
      </c>
      <c r="D196" s="159">
        <v>7.21</v>
      </c>
      <c r="E196" s="153">
        <v>599.1</v>
      </c>
      <c r="F196" s="153">
        <v>3.3822299999999998</v>
      </c>
      <c r="G196" s="150">
        <f t="shared" si="8"/>
        <v>6.2337662337662358</v>
      </c>
      <c r="H196" s="153">
        <v>5.7065200000000003</v>
      </c>
      <c r="I196" s="153"/>
      <c r="J196" s="154">
        <v>46023</v>
      </c>
      <c r="L196" s="27"/>
      <c r="M196" s="27"/>
      <c r="S196" s="153"/>
      <c r="T196" s="153">
        <v>902.1</v>
      </c>
      <c r="U196" s="153"/>
      <c r="V196" s="153"/>
      <c r="W196" s="153"/>
      <c r="X196" s="153"/>
      <c r="Y196" s="153"/>
    </row>
    <row r="197" spans="2:25" x14ac:dyDescent="0.25">
      <c r="B197" s="158">
        <v>25781</v>
      </c>
      <c r="C197" s="166">
        <v>41</v>
      </c>
      <c r="D197" s="159">
        <v>6.62</v>
      </c>
      <c r="E197" s="153">
        <v>604.9</v>
      </c>
      <c r="F197" s="153">
        <v>4.2751200000000003</v>
      </c>
      <c r="G197" s="150">
        <f t="shared" si="8"/>
        <v>6.2176165803108807</v>
      </c>
      <c r="H197" s="153">
        <v>5.6910600000000002</v>
      </c>
      <c r="I197" s="153"/>
      <c r="J197" s="154">
        <v>46054</v>
      </c>
      <c r="L197" s="27"/>
      <c r="M197" s="27"/>
      <c r="S197" s="153"/>
      <c r="T197" s="153">
        <v>906.3</v>
      </c>
      <c r="U197" s="153"/>
      <c r="V197" s="153"/>
      <c r="W197" s="153"/>
      <c r="X197" s="153"/>
      <c r="Y197" s="153"/>
    </row>
    <row r="198" spans="2:25" x14ac:dyDescent="0.25">
      <c r="B198" s="158">
        <v>25812</v>
      </c>
      <c r="C198" s="166">
        <v>41.3</v>
      </c>
      <c r="D198" s="159">
        <v>6.29</v>
      </c>
      <c r="E198" s="153">
        <v>611.20000000000005</v>
      </c>
      <c r="F198" s="153">
        <v>4.9991399999999997</v>
      </c>
      <c r="G198" s="150">
        <f t="shared" si="8"/>
        <v>6.1696658097686319</v>
      </c>
      <c r="H198" s="153">
        <v>5.66038</v>
      </c>
      <c r="I198" s="153"/>
      <c r="J198" s="154">
        <v>46082</v>
      </c>
      <c r="L198" s="27"/>
      <c r="M198" s="27"/>
      <c r="S198" s="153"/>
      <c r="T198" s="153">
        <v>914.1</v>
      </c>
      <c r="U198" s="153"/>
      <c r="V198" s="153"/>
      <c r="W198" s="153"/>
      <c r="X198" s="153"/>
      <c r="Y198" s="153"/>
    </row>
    <row r="199" spans="2:25" x14ac:dyDescent="0.25">
      <c r="B199" s="158">
        <v>25842</v>
      </c>
      <c r="C199" s="166">
        <v>41.6</v>
      </c>
      <c r="D199" s="159">
        <v>6.2</v>
      </c>
      <c r="E199" s="153">
        <v>616.4</v>
      </c>
      <c r="F199" s="153">
        <v>5.6565000000000003</v>
      </c>
      <c r="G199" s="150">
        <f t="shared" si="8"/>
        <v>6.3938618925831303</v>
      </c>
      <c r="H199" s="153">
        <v>5.6300299999999996</v>
      </c>
      <c r="I199" s="153"/>
      <c r="J199" s="154">
        <v>46113</v>
      </c>
      <c r="L199" s="27"/>
      <c r="M199" s="27"/>
      <c r="S199" s="153"/>
      <c r="T199" s="153">
        <v>925</v>
      </c>
      <c r="U199" s="153"/>
      <c r="V199" s="153"/>
      <c r="W199" s="153"/>
      <c r="X199" s="153"/>
      <c r="Y199" s="153"/>
    </row>
    <row r="200" spans="2:25" x14ac:dyDescent="0.25">
      <c r="B200" s="158">
        <v>25873</v>
      </c>
      <c r="C200" s="166">
        <v>41.9</v>
      </c>
      <c r="D200" s="159">
        <v>5.6</v>
      </c>
      <c r="E200" s="153">
        <v>621.1</v>
      </c>
      <c r="F200" s="153">
        <v>6.0983900000000002</v>
      </c>
      <c r="G200" s="150">
        <f t="shared" si="8"/>
        <v>6.61577608142494</v>
      </c>
      <c r="H200" s="153">
        <v>5.6</v>
      </c>
      <c r="I200" s="153"/>
      <c r="J200" s="154">
        <v>46143</v>
      </c>
      <c r="L200" s="27"/>
      <c r="M200" s="27"/>
      <c r="S200" s="153"/>
      <c r="T200" s="153">
        <v>935.1</v>
      </c>
      <c r="U200" s="153"/>
      <c r="V200" s="153"/>
      <c r="W200" s="153"/>
      <c r="X200" s="153"/>
      <c r="Y200" s="153"/>
    </row>
    <row r="201" spans="2:25" x14ac:dyDescent="0.25">
      <c r="B201" s="158">
        <v>25903</v>
      </c>
      <c r="C201" s="166">
        <v>42.1</v>
      </c>
      <c r="D201" s="159">
        <v>4.9000000000000004</v>
      </c>
      <c r="E201" s="153">
        <v>626.5</v>
      </c>
      <c r="F201" s="153">
        <v>6.5657399999999999</v>
      </c>
      <c r="G201" s="150">
        <f t="shared" si="8"/>
        <v>6.5822784810126711</v>
      </c>
      <c r="H201" s="153">
        <v>5.57029</v>
      </c>
      <c r="I201" s="153"/>
      <c r="J201" s="154">
        <v>46174</v>
      </c>
      <c r="L201" s="27"/>
      <c r="M201" s="27"/>
      <c r="S201" s="153"/>
      <c r="T201" s="153">
        <v>947.9</v>
      </c>
      <c r="U201" s="153"/>
      <c r="V201" s="153"/>
      <c r="W201" s="153"/>
      <c r="X201" s="153"/>
      <c r="Y201" s="153"/>
    </row>
    <row r="202" spans="2:25" x14ac:dyDescent="0.25">
      <c r="B202" s="158">
        <v>25934</v>
      </c>
      <c r="C202" s="166">
        <v>42.1</v>
      </c>
      <c r="D202" s="159">
        <v>4.1399999999999997</v>
      </c>
      <c r="E202" s="153">
        <v>632.9</v>
      </c>
      <c r="F202" s="153">
        <v>7.34396</v>
      </c>
      <c r="G202" s="150">
        <f t="shared" si="8"/>
        <v>6.3131313131313149</v>
      </c>
      <c r="H202" s="153">
        <v>5.2770400000000004</v>
      </c>
      <c r="I202" s="153"/>
      <c r="J202" s="154">
        <v>46204</v>
      </c>
      <c r="L202" s="27"/>
      <c r="M202" s="27"/>
      <c r="S202" s="153"/>
      <c r="T202" s="153">
        <v>963</v>
      </c>
      <c r="U202" s="153"/>
      <c r="V202" s="153"/>
      <c r="W202" s="153"/>
      <c r="X202" s="153"/>
      <c r="Y202" s="153"/>
    </row>
    <row r="203" spans="2:25" x14ac:dyDescent="0.25">
      <c r="B203" s="158">
        <v>25965</v>
      </c>
      <c r="C203" s="166">
        <v>42.1</v>
      </c>
      <c r="D203" s="159">
        <v>3.72</v>
      </c>
      <c r="E203" s="153">
        <v>641</v>
      </c>
      <c r="F203" s="153">
        <v>9.3296899999999994</v>
      </c>
      <c r="G203" s="150">
        <f t="shared" si="8"/>
        <v>5.7788944723618174</v>
      </c>
      <c r="H203" s="153">
        <v>4.7244099999999998</v>
      </c>
      <c r="I203" s="153"/>
      <c r="L203" s="27"/>
      <c r="M203" s="27"/>
      <c r="S203" s="153"/>
      <c r="T203" s="153">
        <v>975.1</v>
      </c>
      <c r="U203" s="153"/>
      <c r="V203" s="153"/>
      <c r="W203" s="153"/>
      <c r="X203" s="153"/>
      <c r="Y203" s="153"/>
    </row>
    <row r="204" spans="2:25" x14ac:dyDescent="0.25">
      <c r="B204" s="158">
        <v>25993</v>
      </c>
      <c r="C204" s="166">
        <v>42.2</v>
      </c>
      <c r="D204" s="159">
        <v>3.71</v>
      </c>
      <c r="E204" s="153">
        <v>649.9</v>
      </c>
      <c r="F204" s="153">
        <v>10.658950000000001</v>
      </c>
      <c r="G204" s="150">
        <f t="shared" si="8"/>
        <v>5.2369077306733125</v>
      </c>
      <c r="H204" s="153">
        <v>4.4386400000000004</v>
      </c>
      <c r="I204" s="153"/>
      <c r="L204" s="27"/>
      <c r="M204" s="27"/>
      <c r="S204" s="153"/>
      <c r="T204" s="153">
        <v>983.1</v>
      </c>
      <c r="U204" s="153"/>
      <c r="V204" s="153"/>
      <c r="W204" s="153"/>
      <c r="X204" s="153"/>
      <c r="Y204" s="153"/>
    </row>
    <row r="205" spans="2:25" x14ac:dyDescent="0.25">
      <c r="B205" s="158">
        <v>26024</v>
      </c>
      <c r="C205" s="166">
        <v>42.3</v>
      </c>
      <c r="D205" s="159">
        <v>4.16</v>
      </c>
      <c r="E205" s="153">
        <v>658.4</v>
      </c>
      <c r="F205" s="153">
        <v>11.89667</v>
      </c>
      <c r="G205" s="150">
        <f t="shared" si="8"/>
        <v>4.9627791563275458</v>
      </c>
      <c r="H205" s="153">
        <v>4.1558400000000004</v>
      </c>
      <c r="I205" s="153"/>
      <c r="S205" s="153"/>
      <c r="T205" s="153">
        <v>991.5</v>
      </c>
      <c r="U205" s="153"/>
      <c r="V205" s="153"/>
      <c r="W205" s="153"/>
      <c r="X205" s="153"/>
      <c r="Y205" s="153"/>
    </row>
    <row r="206" spans="2:25" x14ac:dyDescent="0.25">
      <c r="B206" s="158">
        <v>26054</v>
      </c>
      <c r="C206" s="166">
        <v>42.6</v>
      </c>
      <c r="D206" s="159">
        <v>4.63</v>
      </c>
      <c r="E206" s="153">
        <v>666.7</v>
      </c>
      <c r="F206" s="153">
        <v>12.71344</v>
      </c>
      <c r="G206" s="150">
        <f t="shared" si="8"/>
        <v>5.1851851851851816</v>
      </c>
      <c r="H206" s="153">
        <v>4.4041499999999996</v>
      </c>
      <c r="I206" s="153"/>
      <c r="S206" s="153"/>
      <c r="T206" s="153">
        <v>997.8</v>
      </c>
      <c r="U206" s="153"/>
      <c r="V206" s="153"/>
      <c r="W206" s="153"/>
      <c r="X206" s="153"/>
      <c r="Y206" s="153"/>
    </row>
    <row r="207" spans="2:25" x14ac:dyDescent="0.25">
      <c r="B207" s="158">
        <v>26085</v>
      </c>
      <c r="C207" s="166">
        <v>42.8</v>
      </c>
      <c r="D207" s="159">
        <v>4.91</v>
      </c>
      <c r="E207" s="153">
        <v>673</v>
      </c>
      <c r="F207" s="153">
        <v>13.07124</v>
      </c>
      <c r="G207" s="150">
        <f t="shared" si="8"/>
        <v>4.9019607843137303</v>
      </c>
      <c r="H207" s="153">
        <v>4.3814399999999996</v>
      </c>
      <c r="I207" s="153"/>
      <c r="S207" s="153"/>
      <c r="T207" s="153">
        <v>1006.9</v>
      </c>
      <c r="U207" s="153"/>
      <c r="V207" s="153"/>
      <c r="W207" s="153"/>
      <c r="X207" s="153"/>
      <c r="Y207" s="153"/>
    </row>
    <row r="208" spans="2:25" x14ac:dyDescent="0.25">
      <c r="B208" s="158">
        <v>26115</v>
      </c>
      <c r="C208" s="166">
        <v>42.9</v>
      </c>
      <c r="D208" s="159">
        <v>5.31</v>
      </c>
      <c r="E208" s="153">
        <v>679.6</v>
      </c>
      <c r="F208" s="153">
        <v>13.436820000000001</v>
      </c>
      <c r="G208" s="150">
        <f t="shared" si="8"/>
        <v>4.8899755501222497</v>
      </c>
      <c r="H208" s="153">
        <v>4.3701800000000004</v>
      </c>
      <c r="I208" s="153"/>
      <c r="S208" s="153"/>
      <c r="T208" s="153">
        <v>1016.2</v>
      </c>
      <c r="U208" s="153"/>
      <c r="V208" s="153"/>
      <c r="W208" s="153"/>
      <c r="X208" s="153"/>
      <c r="Y208" s="153"/>
    </row>
    <row r="209" spans="2:25" x14ac:dyDescent="0.25">
      <c r="B209" s="158">
        <v>26146</v>
      </c>
      <c r="C209" s="166">
        <v>42.9</v>
      </c>
      <c r="D209" s="159">
        <v>5.57</v>
      </c>
      <c r="E209" s="153">
        <v>685.5</v>
      </c>
      <c r="F209" s="153">
        <v>13.32452</v>
      </c>
      <c r="G209" s="150">
        <f t="shared" si="8"/>
        <v>4.6341463414634188</v>
      </c>
      <c r="H209" s="153">
        <v>4.3589700000000002</v>
      </c>
      <c r="I209" s="153"/>
      <c r="S209" s="153"/>
      <c r="T209" s="153">
        <v>1026.5999999999999</v>
      </c>
      <c r="U209" s="153"/>
      <c r="V209" s="153"/>
      <c r="W209" s="153"/>
      <c r="X209" s="153"/>
      <c r="Y209" s="153"/>
    </row>
    <row r="210" spans="2:25" x14ac:dyDescent="0.25">
      <c r="B210" s="158">
        <v>26177</v>
      </c>
      <c r="C210" s="166">
        <v>43.1</v>
      </c>
      <c r="D210" s="159">
        <v>5.55</v>
      </c>
      <c r="E210" s="153">
        <v>692.5</v>
      </c>
      <c r="F210" s="153">
        <v>13.3017</v>
      </c>
      <c r="G210" s="150">
        <f t="shared" si="8"/>
        <v>4.3583535108958849</v>
      </c>
      <c r="H210" s="153">
        <v>4.0816299999999996</v>
      </c>
      <c r="I210" s="153"/>
      <c r="S210" s="153"/>
      <c r="T210" s="153">
        <v>1040.3</v>
      </c>
      <c r="U210" s="153"/>
      <c r="V210" s="153"/>
      <c r="W210" s="153"/>
      <c r="X210" s="153"/>
      <c r="Y210" s="153"/>
    </row>
    <row r="211" spans="2:25" x14ac:dyDescent="0.25">
      <c r="B211" s="158">
        <v>26207</v>
      </c>
      <c r="C211" s="166">
        <v>43.2</v>
      </c>
      <c r="D211" s="159">
        <v>5.2</v>
      </c>
      <c r="E211" s="153">
        <v>698.4</v>
      </c>
      <c r="F211" s="153">
        <v>13.303050000000001</v>
      </c>
      <c r="G211" s="150">
        <f t="shared" si="8"/>
        <v>3.8461538461538547</v>
      </c>
      <c r="H211" s="153">
        <v>3.8071100000000002</v>
      </c>
      <c r="I211" s="153"/>
      <c r="S211" s="153"/>
      <c r="T211" s="153">
        <v>1050</v>
      </c>
      <c r="U211" s="153"/>
      <c r="V211" s="153"/>
      <c r="W211" s="153"/>
      <c r="X211" s="153"/>
      <c r="Y211" s="153"/>
    </row>
    <row r="212" spans="2:25" x14ac:dyDescent="0.25">
      <c r="B212" s="158">
        <v>26238</v>
      </c>
      <c r="C212" s="166">
        <v>43.3</v>
      </c>
      <c r="D212" s="159">
        <v>4.91</v>
      </c>
      <c r="E212" s="153">
        <v>704.6</v>
      </c>
      <c r="F212" s="153">
        <v>13.44389</v>
      </c>
      <c r="G212" s="150">
        <f t="shared" si="8"/>
        <v>3.3412887828162319</v>
      </c>
      <c r="H212" s="153">
        <v>3.5353500000000002</v>
      </c>
      <c r="I212" s="153"/>
      <c r="S212" s="153"/>
      <c r="T212" s="153">
        <v>1060.8</v>
      </c>
      <c r="U212" s="153"/>
      <c r="V212" s="153"/>
      <c r="W212" s="153"/>
      <c r="X212" s="153"/>
      <c r="Y212" s="153"/>
    </row>
    <row r="213" spans="2:25" x14ac:dyDescent="0.25">
      <c r="B213" s="158">
        <v>26268</v>
      </c>
      <c r="C213" s="166">
        <v>43.4</v>
      </c>
      <c r="D213" s="159">
        <v>4.1399999999999997</v>
      </c>
      <c r="E213" s="153">
        <v>710.3</v>
      </c>
      <c r="F213" s="153">
        <v>13.3759</v>
      </c>
      <c r="G213" s="150">
        <f t="shared" si="8"/>
        <v>3.0878859857482066</v>
      </c>
      <c r="H213" s="153">
        <v>3.26633</v>
      </c>
      <c r="I213" s="153"/>
      <c r="S213" s="153"/>
      <c r="T213" s="153">
        <v>1072.0999999999999</v>
      </c>
      <c r="U213" s="153"/>
      <c r="V213" s="153"/>
      <c r="W213" s="153"/>
      <c r="X213" s="153"/>
      <c r="Y213" s="153"/>
    </row>
    <row r="214" spans="2:25" x14ac:dyDescent="0.25">
      <c r="B214" s="158">
        <v>26299</v>
      </c>
      <c r="C214" s="166">
        <v>43.4</v>
      </c>
      <c r="D214" s="159">
        <v>3.51</v>
      </c>
      <c r="E214" s="153">
        <v>717.7</v>
      </c>
      <c r="F214" s="153">
        <v>13.39864</v>
      </c>
      <c r="G214" s="150">
        <f t="shared" si="8"/>
        <v>3.0878859857482066</v>
      </c>
      <c r="H214" s="153">
        <v>3.2581500000000001</v>
      </c>
      <c r="I214" s="153"/>
      <c r="S214" s="153"/>
      <c r="T214" s="153">
        <v>1077.5999999999999</v>
      </c>
      <c r="U214" s="153"/>
      <c r="V214" s="153"/>
      <c r="W214" s="153"/>
      <c r="X214" s="153"/>
      <c r="Y214" s="153"/>
    </row>
    <row r="215" spans="2:25" x14ac:dyDescent="0.25">
      <c r="B215" s="158">
        <v>26330</v>
      </c>
      <c r="C215" s="166">
        <v>43.5</v>
      </c>
      <c r="D215" s="159">
        <v>3.3</v>
      </c>
      <c r="E215" s="153">
        <v>725.7</v>
      </c>
      <c r="F215" s="153">
        <v>13.21373</v>
      </c>
      <c r="G215" s="150">
        <f t="shared" si="8"/>
        <v>3.3254156769596088</v>
      </c>
      <c r="H215" s="153">
        <v>3.7593999999999999</v>
      </c>
      <c r="I215" s="153"/>
      <c r="S215" s="153"/>
      <c r="T215" s="153">
        <v>1086.3</v>
      </c>
      <c r="U215" s="153"/>
      <c r="V215" s="153"/>
      <c r="W215" s="153"/>
      <c r="X215" s="153"/>
      <c r="Y215" s="153"/>
    </row>
    <row r="216" spans="2:25" x14ac:dyDescent="0.25">
      <c r="B216" s="158">
        <v>26359</v>
      </c>
      <c r="C216" s="166">
        <v>43.6</v>
      </c>
      <c r="D216" s="159">
        <v>3.83</v>
      </c>
      <c r="E216" s="153">
        <v>733.5</v>
      </c>
      <c r="F216" s="153">
        <v>12.863519999999999</v>
      </c>
      <c r="G216" s="150">
        <f t="shared" si="8"/>
        <v>3.3175355450236976</v>
      </c>
      <c r="H216" s="153">
        <v>3.5</v>
      </c>
      <c r="I216" s="153"/>
      <c r="S216" s="153"/>
      <c r="T216" s="153">
        <v>1098.7</v>
      </c>
      <c r="U216" s="153"/>
      <c r="V216" s="153"/>
      <c r="W216" s="153"/>
      <c r="X216" s="153"/>
      <c r="Y216" s="153"/>
    </row>
    <row r="217" spans="2:25" x14ac:dyDescent="0.25">
      <c r="B217" s="158">
        <v>26390</v>
      </c>
      <c r="C217" s="166">
        <v>43.7</v>
      </c>
      <c r="D217" s="159">
        <v>4.17</v>
      </c>
      <c r="E217" s="153">
        <v>738.4</v>
      </c>
      <c r="F217" s="153">
        <v>12.15067</v>
      </c>
      <c r="G217" s="150">
        <f t="shared" si="8"/>
        <v>3.3096926713948038</v>
      </c>
      <c r="H217" s="153">
        <v>3.4912700000000001</v>
      </c>
      <c r="I217" s="153"/>
      <c r="S217" s="153"/>
      <c r="T217" s="153">
        <v>1110.8</v>
      </c>
      <c r="U217" s="153"/>
      <c r="V217" s="153"/>
      <c r="W217" s="153"/>
      <c r="X217" s="153"/>
      <c r="Y217" s="153"/>
    </row>
    <row r="218" spans="2:25" x14ac:dyDescent="0.25">
      <c r="B218" s="158">
        <v>26420</v>
      </c>
      <c r="C218" s="166">
        <v>43.9</v>
      </c>
      <c r="D218" s="159">
        <v>4.2699999999999996</v>
      </c>
      <c r="E218" s="153">
        <v>743.3</v>
      </c>
      <c r="F218" s="153">
        <v>11.48943</v>
      </c>
      <c r="G218" s="150">
        <f t="shared" si="8"/>
        <v>3.0516431924882514</v>
      </c>
      <c r="H218" s="153">
        <v>3.2258100000000001</v>
      </c>
      <c r="I218" s="153"/>
      <c r="S218" s="153"/>
      <c r="T218" s="153">
        <v>1125</v>
      </c>
      <c r="U218" s="153"/>
      <c r="V218" s="153"/>
      <c r="W218" s="153"/>
      <c r="X218" s="153"/>
      <c r="Y218" s="153"/>
    </row>
    <row r="219" spans="2:25" x14ac:dyDescent="0.25">
      <c r="B219" s="158">
        <v>26451</v>
      </c>
      <c r="C219" s="166">
        <v>44</v>
      </c>
      <c r="D219" s="159">
        <v>4.46</v>
      </c>
      <c r="E219" s="153">
        <v>749.7</v>
      </c>
      <c r="F219" s="153">
        <v>11.39673</v>
      </c>
      <c r="G219" s="150">
        <f t="shared" si="8"/>
        <v>2.8037383177570208</v>
      </c>
      <c r="H219" s="153">
        <v>2.9629599999999998</v>
      </c>
      <c r="I219" s="153"/>
      <c r="S219" s="153"/>
      <c r="T219" s="153">
        <v>1138.2</v>
      </c>
      <c r="U219" s="153"/>
      <c r="V219" s="153"/>
      <c r="W219" s="153"/>
      <c r="X219" s="153"/>
      <c r="Y219" s="153"/>
    </row>
    <row r="220" spans="2:25" x14ac:dyDescent="0.25">
      <c r="B220" s="158">
        <v>26481</v>
      </c>
      <c r="C220" s="166">
        <v>44.1</v>
      </c>
      <c r="D220" s="159">
        <v>4.55</v>
      </c>
      <c r="E220" s="153">
        <v>759.5</v>
      </c>
      <c r="F220" s="153">
        <v>11.756919999999999</v>
      </c>
      <c r="G220" s="150">
        <f t="shared" si="8"/>
        <v>2.7972027972028135</v>
      </c>
      <c r="H220" s="153">
        <v>2.95567</v>
      </c>
      <c r="I220" s="153"/>
      <c r="S220" s="153"/>
      <c r="T220" s="153">
        <v>1152</v>
      </c>
      <c r="U220" s="153"/>
      <c r="V220" s="153"/>
      <c r="W220" s="153"/>
      <c r="X220" s="153"/>
      <c r="Y220" s="153"/>
    </row>
    <row r="221" spans="2:25" x14ac:dyDescent="0.25">
      <c r="B221" s="158">
        <v>26512</v>
      </c>
      <c r="C221" s="166">
        <v>44.3</v>
      </c>
      <c r="D221" s="159">
        <v>4.8099999999999996</v>
      </c>
      <c r="E221" s="153">
        <v>768.7</v>
      </c>
      <c r="F221" s="153">
        <v>12.137130000000001</v>
      </c>
      <c r="G221" s="150">
        <f t="shared" si="8"/>
        <v>3.2634032634032639</v>
      </c>
      <c r="H221" s="153">
        <v>2.9483999999999999</v>
      </c>
      <c r="I221" s="153"/>
      <c r="S221" s="153"/>
      <c r="T221" s="153">
        <v>1165.2</v>
      </c>
      <c r="U221" s="153"/>
      <c r="V221" s="153"/>
      <c r="W221" s="153"/>
      <c r="X221" s="153"/>
      <c r="Y221" s="153"/>
    </row>
    <row r="222" spans="2:25" x14ac:dyDescent="0.25">
      <c r="B222" s="158">
        <v>26543</v>
      </c>
      <c r="C222" s="166">
        <v>44.3</v>
      </c>
      <c r="D222" s="159">
        <v>4.87</v>
      </c>
      <c r="E222" s="153">
        <v>778.3</v>
      </c>
      <c r="F222" s="153">
        <v>12.389889999999999</v>
      </c>
      <c r="G222" s="150">
        <f t="shared" si="8"/>
        <v>2.7842227378190199</v>
      </c>
      <c r="H222" s="153">
        <v>3.1862699999999999</v>
      </c>
      <c r="I222" s="153"/>
      <c r="S222" s="153"/>
      <c r="T222" s="153">
        <v>1177.5999999999999</v>
      </c>
      <c r="U222" s="153"/>
      <c r="V222" s="153"/>
      <c r="W222" s="153"/>
      <c r="X222" s="153"/>
      <c r="Y222" s="153"/>
    </row>
    <row r="223" spans="2:25" x14ac:dyDescent="0.25">
      <c r="B223" s="158">
        <v>26573</v>
      </c>
      <c r="C223" s="166">
        <v>44.5</v>
      </c>
      <c r="D223" s="159">
        <v>5.05</v>
      </c>
      <c r="E223" s="153">
        <v>786.9</v>
      </c>
      <c r="F223" s="153">
        <v>12.67182</v>
      </c>
      <c r="G223" s="150">
        <f t="shared" si="8"/>
        <v>3.009259259259256</v>
      </c>
      <c r="H223" s="153">
        <v>3.17848</v>
      </c>
      <c r="I223" s="153"/>
      <c r="S223" s="153"/>
      <c r="T223" s="153">
        <v>1188.5</v>
      </c>
      <c r="U223" s="153"/>
      <c r="V223" s="153"/>
      <c r="W223" s="153"/>
      <c r="X223" s="153"/>
      <c r="Y223" s="153"/>
    </row>
    <row r="224" spans="2:25" x14ac:dyDescent="0.25">
      <c r="B224" s="158">
        <v>26604</v>
      </c>
      <c r="C224" s="166">
        <v>44.6</v>
      </c>
      <c r="D224" s="159">
        <v>5.0599999999999996</v>
      </c>
      <c r="E224" s="153">
        <v>793.9</v>
      </c>
      <c r="F224" s="153">
        <v>12.673859999999999</v>
      </c>
      <c r="G224" s="150">
        <f t="shared" si="8"/>
        <v>3.0023094688221841</v>
      </c>
      <c r="H224" s="153">
        <v>3.4146299999999998</v>
      </c>
      <c r="I224" s="153"/>
      <c r="S224" s="153"/>
      <c r="T224" s="153">
        <v>1199.5999999999999</v>
      </c>
      <c r="U224" s="153"/>
      <c r="V224" s="153"/>
      <c r="W224" s="153"/>
      <c r="X224" s="153"/>
      <c r="Y224" s="153"/>
    </row>
    <row r="225" spans="2:25" x14ac:dyDescent="0.25">
      <c r="B225" s="158">
        <v>26634</v>
      </c>
      <c r="C225" s="166">
        <v>44.7</v>
      </c>
      <c r="D225" s="159">
        <v>5.33</v>
      </c>
      <c r="E225" s="153">
        <v>802.3</v>
      </c>
      <c r="F225" s="153">
        <v>12.95227</v>
      </c>
      <c r="G225" s="150">
        <f t="shared" si="8"/>
        <v>2.9953917050691281</v>
      </c>
      <c r="H225" s="153">
        <v>3.4063300000000001</v>
      </c>
      <c r="I225" s="153"/>
      <c r="S225" s="153"/>
      <c r="T225" s="153">
        <v>1209</v>
      </c>
      <c r="U225" s="153"/>
      <c r="V225" s="153"/>
      <c r="W225" s="153"/>
      <c r="X225" s="153"/>
      <c r="Y225" s="153"/>
    </row>
    <row r="226" spans="2:25" x14ac:dyDescent="0.25">
      <c r="B226" s="158">
        <v>26665</v>
      </c>
      <c r="C226" s="166">
        <v>44.6</v>
      </c>
      <c r="D226" s="159">
        <v>5.94</v>
      </c>
      <c r="E226" s="153">
        <v>810.3</v>
      </c>
      <c r="F226" s="153">
        <v>12.902329999999999</v>
      </c>
      <c r="G226" s="150">
        <f t="shared" si="8"/>
        <v>2.7649769585253559</v>
      </c>
      <c r="H226" s="153">
        <v>3.6407799999999999</v>
      </c>
      <c r="I226" s="153"/>
      <c r="S226" s="153"/>
      <c r="T226" s="153">
        <v>1217.8</v>
      </c>
      <c r="U226" s="153"/>
      <c r="V226" s="153"/>
      <c r="W226" s="153"/>
      <c r="X226" s="153"/>
      <c r="Y226" s="153"/>
    </row>
    <row r="227" spans="2:25" x14ac:dyDescent="0.25">
      <c r="B227" s="158">
        <v>26696</v>
      </c>
      <c r="C227" s="166">
        <v>44.7</v>
      </c>
      <c r="D227" s="159">
        <v>6.58</v>
      </c>
      <c r="E227" s="153">
        <v>814.1</v>
      </c>
      <c r="F227" s="153">
        <v>12.181340000000001</v>
      </c>
      <c r="G227" s="150">
        <f t="shared" si="8"/>
        <v>2.7586206896551779</v>
      </c>
      <c r="H227" s="153">
        <v>3.8647300000000002</v>
      </c>
      <c r="I227" s="153"/>
      <c r="S227" s="153"/>
      <c r="T227" s="153">
        <v>1226.7</v>
      </c>
      <c r="U227" s="153"/>
      <c r="V227" s="153"/>
      <c r="W227" s="153"/>
      <c r="X227" s="153"/>
      <c r="Y227" s="153"/>
    </row>
    <row r="228" spans="2:25" x14ac:dyDescent="0.25">
      <c r="B228" s="158">
        <v>26724</v>
      </c>
      <c r="C228" s="166">
        <v>44.9</v>
      </c>
      <c r="D228" s="159">
        <v>7.09</v>
      </c>
      <c r="E228" s="153">
        <v>815.3</v>
      </c>
      <c r="F228" s="153">
        <v>11.152010000000001</v>
      </c>
      <c r="G228" s="150">
        <f t="shared" si="8"/>
        <v>2.9816513761467878</v>
      </c>
      <c r="H228" s="153">
        <v>4.8309199999999999</v>
      </c>
      <c r="I228" s="153"/>
      <c r="S228" s="153"/>
      <c r="T228" s="153">
        <v>1237</v>
      </c>
      <c r="U228" s="153"/>
      <c r="V228" s="153"/>
      <c r="W228" s="153"/>
      <c r="X228" s="153"/>
      <c r="Y228" s="153"/>
    </row>
    <row r="229" spans="2:25" x14ac:dyDescent="0.25">
      <c r="B229" s="158">
        <v>26755</v>
      </c>
      <c r="C229" s="166">
        <v>45.1</v>
      </c>
      <c r="D229" s="159">
        <v>7.12</v>
      </c>
      <c r="E229" s="153">
        <v>819.7</v>
      </c>
      <c r="F229" s="153">
        <v>11.010289999999999</v>
      </c>
      <c r="G229" s="150">
        <f t="shared" si="8"/>
        <v>3.203661327231111</v>
      </c>
      <c r="H229" s="153">
        <v>5.3011999999999997</v>
      </c>
      <c r="I229" s="153"/>
      <c r="S229" s="153"/>
      <c r="T229" s="153">
        <v>1246.2</v>
      </c>
      <c r="U229" s="153"/>
      <c r="V229" s="153"/>
      <c r="W229" s="153"/>
      <c r="X229" s="153"/>
      <c r="Y229" s="153"/>
    </row>
    <row r="230" spans="2:25" x14ac:dyDescent="0.25">
      <c r="B230" s="158">
        <v>26785</v>
      </c>
      <c r="C230" s="166">
        <v>45.3</v>
      </c>
      <c r="D230" s="159">
        <v>7.84</v>
      </c>
      <c r="E230" s="153">
        <v>826.8</v>
      </c>
      <c r="F230" s="153">
        <v>11.233689999999999</v>
      </c>
      <c r="G230" s="150">
        <f t="shared" si="8"/>
        <v>3.1890660592255093</v>
      </c>
      <c r="H230" s="153">
        <v>5.5288500000000003</v>
      </c>
      <c r="I230" s="153"/>
      <c r="S230" s="153"/>
      <c r="T230" s="153">
        <v>1254</v>
      </c>
      <c r="U230" s="153"/>
      <c r="V230" s="153"/>
      <c r="W230" s="153"/>
      <c r="X230" s="153"/>
      <c r="Y230" s="153"/>
    </row>
    <row r="231" spans="2:25" x14ac:dyDescent="0.25">
      <c r="B231" s="158">
        <v>26816</v>
      </c>
      <c r="C231" s="166">
        <v>45.4</v>
      </c>
      <c r="D231" s="159">
        <v>8.49</v>
      </c>
      <c r="E231" s="153">
        <v>833.3</v>
      </c>
      <c r="F231" s="153">
        <v>11.15113</v>
      </c>
      <c r="G231" s="150">
        <f t="shared" si="8"/>
        <v>3.1818181818181746</v>
      </c>
      <c r="H231" s="153">
        <v>5.9951999999999996</v>
      </c>
      <c r="I231" s="153"/>
      <c r="S231" s="153"/>
      <c r="T231" s="153">
        <v>1262.4000000000001</v>
      </c>
      <c r="U231" s="153"/>
      <c r="V231" s="153"/>
      <c r="W231" s="153"/>
      <c r="X231" s="153"/>
      <c r="Y231" s="153"/>
    </row>
    <row r="232" spans="2:25" x14ac:dyDescent="0.25">
      <c r="B232" s="158">
        <v>26846</v>
      </c>
      <c r="C232" s="166">
        <v>45.5</v>
      </c>
      <c r="D232" s="159">
        <v>10.4</v>
      </c>
      <c r="E232" s="153">
        <v>836.5</v>
      </c>
      <c r="F232" s="153">
        <v>10.138249999999999</v>
      </c>
      <c r="G232" s="150">
        <f t="shared" si="8"/>
        <v>3.1746031746031633</v>
      </c>
      <c r="H232" s="153">
        <v>5.7416299999999998</v>
      </c>
      <c r="I232" s="153"/>
      <c r="S232" s="153"/>
      <c r="T232" s="153">
        <v>1270.3</v>
      </c>
      <c r="U232" s="153"/>
      <c r="V232" s="153"/>
      <c r="W232" s="153"/>
      <c r="X232" s="153"/>
      <c r="Y232" s="153"/>
    </row>
    <row r="233" spans="2:25" x14ac:dyDescent="0.25">
      <c r="B233" s="158">
        <v>26877</v>
      </c>
      <c r="C233" s="166">
        <v>45.7</v>
      </c>
      <c r="D233" s="159">
        <v>10.5</v>
      </c>
      <c r="E233" s="153">
        <v>838.8</v>
      </c>
      <c r="F233" s="153">
        <v>9.1192899999999995</v>
      </c>
      <c r="G233" s="150">
        <f t="shared" si="8"/>
        <v>3.1602708803611934</v>
      </c>
      <c r="H233" s="153">
        <v>7.3985700000000003</v>
      </c>
      <c r="I233" s="153"/>
      <c r="S233" s="153"/>
      <c r="T233" s="153">
        <v>1279.7</v>
      </c>
      <c r="U233" s="153"/>
      <c r="V233" s="153"/>
      <c r="W233" s="153"/>
      <c r="X233" s="153"/>
      <c r="Y233" s="153"/>
    </row>
    <row r="234" spans="2:25" x14ac:dyDescent="0.25">
      <c r="B234" s="158">
        <v>26908</v>
      </c>
      <c r="C234" s="166">
        <v>46</v>
      </c>
      <c r="D234" s="159">
        <v>10.78</v>
      </c>
      <c r="E234" s="153">
        <v>839.3</v>
      </c>
      <c r="F234" s="153">
        <v>7.8375899999999996</v>
      </c>
      <c r="G234" s="150">
        <f t="shared" si="8"/>
        <v>3.8374717832957206</v>
      </c>
      <c r="H234" s="153">
        <v>7.3634199999999996</v>
      </c>
      <c r="I234" s="153"/>
      <c r="S234" s="153"/>
      <c r="T234" s="153">
        <v>1285.5</v>
      </c>
      <c r="U234" s="153"/>
      <c r="V234" s="153"/>
      <c r="W234" s="153"/>
      <c r="X234" s="153"/>
      <c r="Y234" s="153"/>
    </row>
    <row r="235" spans="2:25" x14ac:dyDescent="0.25">
      <c r="B235" s="158">
        <v>26938</v>
      </c>
      <c r="C235" s="166">
        <v>46.4</v>
      </c>
      <c r="D235" s="159">
        <v>10.01</v>
      </c>
      <c r="E235" s="153">
        <v>842.6</v>
      </c>
      <c r="F235" s="153">
        <v>7.0784099999999999</v>
      </c>
      <c r="G235" s="150">
        <f t="shared" si="8"/>
        <v>4.2696629213483162</v>
      </c>
      <c r="H235" s="153">
        <v>8.05687</v>
      </c>
      <c r="I235" s="153"/>
      <c r="S235" s="153"/>
      <c r="T235" s="153">
        <v>1292.2</v>
      </c>
      <c r="U235" s="153"/>
      <c r="V235" s="153"/>
      <c r="W235" s="153"/>
      <c r="X235" s="153"/>
      <c r="Y235" s="153"/>
    </row>
    <row r="236" spans="2:25" x14ac:dyDescent="0.25">
      <c r="B236" s="158">
        <v>26969</v>
      </c>
      <c r="C236" s="166">
        <v>46.6</v>
      </c>
      <c r="D236" s="159">
        <v>10.029999999999999</v>
      </c>
      <c r="E236" s="153">
        <v>848.9</v>
      </c>
      <c r="F236" s="153">
        <v>6.9278199999999996</v>
      </c>
      <c r="G236" s="150">
        <f t="shared" si="8"/>
        <v>4.4843049327354167</v>
      </c>
      <c r="H236" s="153">
        <v>8.2547200000000007</v>
      </c>
      <c r="I236" s="153"/>
      <c r="S236" s="153"/>
      <c r="T236" s="153">
        <v>1300.4000000000001</v>
      </c>
      <c r="U236" s="153"/>
      <c r="V236" s="153"/>
      <c r="W236" s="153"/>
      <c r="X236" s="153"/>
      <c r="Y236" s="153"/>
    </row>
    <row r="237" spans="2:25" x14ac:dyDescent="0.25">
      <c r="B237" s="158">
        <v>26999</v>
      </c>
      <c r="C237" s="166">
        <v>46.8</v>
      </c>
      <c r="D237" s="159">
        <v>9.9499999999999993</v>
      </c>
      <c r="E237" s="153">
        <v>855.5</v>
      </c>
      <c r="F237" s="153">
        <v>6.6309399999999998</v>
      </c>
      <c r="G237" s="150">
        <f t="shared" si="8"/>
        <v>4.6979865771811902</v>
      </c>
      <c r="H237" s="153">
        <v>8.9411799999999992</v>
      </c>
      <c r="I237" s="153"/>
      <c r="S237" s="153"/>
      <c r="T237" s="153">
        <v>1310.5</v>
      </c>
      <c r="U237" s="153"/>
      <c r="V237" s="153"/>
      <c r="W237" s="153"/>
      <c r="X237" s="153"/>
      <c r="Y237" s="153"/>
    </row>
    <row r="238" spans="2:25" x14ac:dyDescent="0.25">
      <c r="B238" s="158">
        <v>27030</v>
      </c>
      <c r="C238" s="166">
        <v>46.8</v>
      </c>
      <c r="D238" s="159">
        <v>9.65</v>
      </c>
      <c r="E238" s="153">
        <v>859.7</v>
      </c>
      <c r="F238" s="153">
        <v>6.0965100000000003</v>
      </c>
      <c r="G238" s="150">
        <f t="shared" si="8"/>
        <v>4.9327354260089606</v>
      </c>
      <c r="H238" s="153">
        <v>9.6018699999999999</v>
      </c>
      <c r="I238" s="153"/>
      <c r="S238" s="153"/>
      <c r="T238" s="153">
        <v>1318.5</v>
      </c>
      <c r="U238" s="153"/>
      <c r="V238" s="153"/>
      <c r="W238" s="153"/>
      <c r="X238" s="153"/>
      <c r="Y238" s="153"/>
    </row>
    <row r="239" spans="2:25" x14ac:dyDescent="0.25">
      <c r="B239" s="158">
        <v>27061</v>
      </c>
      <c r="C239" s="166">
        <v>47.1</v>
      </c>
      <c r="D239" s="159">
        <v>8.9700000000000006</v>
      </c>
      <c r="E239" s="153">
        <v>864.2</v>
      </c>
      <c r="F239" s="153">
        <v>6.1540400000000002</v>
      </c>
      <c r="G239" s="150">
        <f t="shared" ref="G239:G302" si="9">(C239/C227-1)*100</f>
        <v>5.3691275167785157</v>
      </c>
      <c r="H239" s="153">
        <v>10</v>
      </c>
      <c r="I239" s="153"/>
      <c r="S239" s="153"/>
      <c r="T239" s="153">
        <v>1324.1</v>
      </c>
      <c r="U239" s="153"/>
      <c r="V239" s="153"/>
      <c r="W239" s="153"/>
      <c r="X239" s="153"/>
      <c r="Y239" s="153"/>
    </row>
    <row r="240" spans="2:25" x14ac:dyDescent="0.25">
      <c r="B240" s="158">
        <v>27089</v>
      </c>
      <c r="C240" s="166">
        <v>47.5</v>
      </c>
      <c r="D240" s="159">
        <v>9.35</v>
      </c>
      <c r="E240" s="153">
        <v>870.1</v>
      </c>
      <c r="F240" s="153">
        <v>6.7214499999999999</v>
      </c>
      <c r="G240" s="150">
        <f t="shared" si="9"/>
        <v>5.7906458797327476</v>
      </c>
      <c r="H240" s="153">
        <v>10.138249999999999</v>
      </c>
      <c r="I240" s="153"/>
      <c r="S240" s="153"/>
      <c r="T240" s="153">
        <v>1333.5</v>
      </c>
      <c r="U240" s="153"/>
      <c r="V240" s="153"/>
      <c r="W240" s="153"/>
      <c r="X240" s="153"/>
      <c r="Y240" s="153"/>
    </row>
    <row r="241" spans="2:25" x14ac:dyDescent="0.25">
      <c r="B241" s="158">
        <v>27120</v>
      </c>
      <c r="C241" s="166">
        <v>47.9</v>
      </c>
      <c r="D241" s="159">
        <v>10.51</v>
      </c>
      <c r="E241" s="153">
        <v>872.9</v>
      </c>
      <c r="F241" s="153">
        <v>6.4901799999999996</v>
      </c>
      <c r="G241" s="150">
        <f t="shared" si="9"/>
        <v>6.208425720620836</v>
      </c>
      <c r="H241" s="153">
        <v>10.06865</v>
      </c>
      <c r="I241" s="153"/>
      <c r="S241" s="153"/>
      <c r="T241" s="153">
        <v>1345</v>
      </c>
      <c r="U241" s="153"/>
      <c r="V241" s="153"/>
      <c r="W241" s="153"/>
      <c r="X241" s="153"/>
      <c r="Y241" s="153"/>
    </row>
    <row r="242" spans="2:25" x14ac:dyDescent="0.25">
      <c r="B242" s="158">
        <v>27150</v>
      </c>
      <c r="C242" s="166">
        <v>48.4</v>
      </c>
      <c r="D242" s="159">
        <v>11.31</v>
      </c>
      <c r="E242" s="153">
        <v>874.6</v>
      </c>
      <c r="F242" s="153">
        <v>5.7813299999999996</v>
      </c>
      <c r="G242" s="150">
        <f t="shared" si="9"/>
        <v>6.8432671081677832</v>
      </c>
      <c r="H242" s="153">
        <v>10.706149999999999</v>
      </c>
      <c r="I242" s="153"/>
      <c r="S242" s="153"/>
      <c r="T242" s="153">
        <v>1352.3</v>
      </c>
      <c r="U242" s="153"/>
      <c r="V242" s="153"/>
      <c r="W242" s="153"/>
      <c r="X242" s="153"/>
      <c r="Y242" s="153"/>
    </row>
    <row r="243" spans="2:25" x14ac:dyDescent="0.25">
      <c r="B243" s="158">
        <v>27181</v>
      </c>
      <c r="C243" s="166">
        <v>49</v>
      </c>
      <c r="D243" s="159">
        <v>11.93</v>
      </c>
      <c r="E243" s="153">
        <v>877.8</v>
      </c>
      <c r="F243" s="153">
        <v>5.3402099999999999</v>
      </c>
      <c r="G243" s="150">
        <f t="shared" si="9"/>
        <v>7.9295154185021977</v>
      </c>
      <c r="H243" s="153">
        <v>10.859730000000001</v>
      </c>
      <c r="I243" s="153"/>
      <c r="S243" s="153"/>
      <c r="T243" s="153">
        <v>1359.1</v>
      </c>
      <c r="U243" s="153"/>
      <c r="V243" s="153"/>
      <c r="W243" s="153"/>
      <c r="X243" s="153"/>
      <c r="Y243" s="153"/>
    </row>
    <row r="244" spans="2:25" x14ac:dyDescent="0.25">
      <c r="B244" s="158">
        <v>27211</v>
      </c>
      <c r="C244" s="166">
        <v>49.5</v>
      </c>
      <c r="D244" s="159">
        <v>12.92</v>
      </c>
      <c r="E244" s="153">
        <v>881.4</v>
      </c>
      <c r="F244" s="153">
        <v>5.3676000000000004</v>
      </c>
      <c r="G244" s="150">
        <f t="shared" si="9"/>
        <v>8.7912087912087813</v>
      </c>
      <c r="H244" s="153">
        <v>11.538460000000001</v>
      </c>
      <c r="I244" s="153"/>
      <c r="S244" s="153"/>
      <c r="T244" s="153">
        <v>1366</v>
      </c>
      <c r="U244" s="153"/>
      <c r="V244" s="153"/>
      <c r="W244" s="153"/>
      <c r="X244" s="153"/>
      <c r="Y244" s="153"/>
    </row>
    <row r="245" spans="2:25" x14ac:dyDescent="0.25">
      <c r="B245" s="158">
        <v>27242</v>
      </c>
      <c r="C245" s="166">
        <v>50.1</v>
      </c>
      <c r="D245" s="159">
        <v>12.01</v>
      </c>
      <c r="E245" s="153">
        <v>884.1</v>
      </c>
      <c r="F245" s="153">
        <v>5.4005700000000001</v>
      </c>
      <c r="G245" s="150">
        <f t="shared" si="9"/>
        <v>9.6280087527352176</v>
      </c>
      <c r="H245" s="153">
        <v>10.88889</v>
      </c>
      <c r="I245" s="153"/>
      <c r="S245" s="153"/>
      <c r="T245" s="153">
        <v>1371.6</v>
      </c>
      <c r="U245" s="153"/>
      <c r="V245" s="153"/>
      <c r="W245" s="153"/>
      <c r="X245" s="153"/>
      <c r="Y245" s="153"/>
    </row>
    <row r="246" spans="2:25" x14ac:dyDescent="0.25">
      <c r="B246" s="158">
        <v>27273</v>
      </c>
      <c r="C246" s="166">
        <v>50.7</v>
      </c>
      <c r="D246" s="159">
        <v>11.34</v>
      </c>
      <c r="E246" s="153">
        <v>887.9</v>
      </c>
      <c r="F246" s="153">
        <v>5.79054</v>
      </c>
      <c r="G246" s="150">
        <f t="shared" si="9"/>
        <v>10.217391304347823</v>
      </c>
      <c r="H246" s="153">
        <v>11.946899999999999</v>
      </c>
      <c r="I246" s="153"/>
      <c r="S246" s="153"/>
      <c r="T246" s="153">
        <v>1377.8</v>
      </c>
      <c r="U246" s="153"/>
      <c r="V246" s="153"/>
      <c r="W246" s="153"/>
      <c r="X246" s="153"/>
      <c r="Y246" s="153"/>
    </row>
    <row r="247" spans="2:25" x14ac:dyDescent="0.25">
      <c r="B247" s="158">
        <v>27303</v>
      </c>
      <c r="C247" s="166">
        <v>51.3</v>
      </c>
      <c r="D247" s="159">
        <v>10.06</v>
      </c>
      <c r="E247" s="153">
        <v>893.3</v>
      </c>
      <c r="F247" s="153">
        <v>6.0170899999999996</v>
      </c>
      <c r="G247" s="150">
        <f t="shared" si="9"/>
        <v>10.56034482758621</v>
      </c>
      <c r="H247" s="153">
        <v>11.84211</v>
      </c>
      <c r="I247" s="153"/>
      <c r="S247" s="153"/>
      <c r="T247" s="153">
        <v>1387.8</v>
      </c>
      <c r="U247" s="153"/>
      <c r="V247" s="153"/>
      <c r="W247" s="153"/>
      <c r="X247" s="153"/>
      <c r="Y247" s="153"/>
    </row>
    <row r="248" spans="2:25" x14ac:dyDescent="0.25">
      <c r="B248" s="158">
        <v>27334</v>
      </c>
      <c r="C248" s="166">
        <v>51.8</v>
      </c>
      <c r="D248" s="159">
        <v>9.4499999999999993</v>
      </c>
      <c r="E248" s="153">
        <v>898.6</v>
      </c>
      <c r="F248" s="153">
        <v>5.8546399999999998</v>
      </c>
      <c r="G248" s="150">
        <f t="shared" si="9"/>
        <v>11.158798283261785</v>
      </c>
      <c r="H248" s="153">
        <v>12.20044</v>
      </c>
      <c r="I248" s="153"/>
      <c r="S248" s="153"/>
      <c r="T248" s="153">
        <v>1402.1</v>
      </c>
      <c r="U248" s="153"/>
      <c r="V248" s="153"/>
      <c r="W248" s="153"/>
      <c r="X248" s="153"/>
      <c r="Y248" s="153"/>
    </row>
    <row r="249" spans="2:25" x14ac:dyDescent="0.25">
      <c r="B249" s="158">
        <v>27364</v>
      </c>
      <c r="C249" s="166">
        <v>52</v>
      </c>
      <c r="D249" s="159">
        <v>8.5299999999999994</v>
      </c>
      <c r="E249" s="153">
        <v>902.1</v>
      </c>
      <c r="F249" s="153">
        <v>5.4471100000000003</v>
      </c>
      <c r="G249" s="150">
        <f t="shared" si="9"/>
        <v>11.111111111111116</v>
      </c>
      <c r="H249" s="153">
        <v>12.09503</v>
      </c>
      <c r="I249" s="153"/>
      <c r="S249" s="153"/>
      <c r="T249" s="153">
        <v>1410.2</v>
      </c>
      <c r="U249" s="153"/>
      <c r="V249" s="153"/>
      <c r="W249" s="153"/>
      <c r="X249" s="153"/>
      <c r="Y249" s="153"/>
    </row>
    <row r="250" spans="2:25" x14ac:dyDescent="0.25">
      <c r="B250" s="158">
        <v>27395</v>
      </c>
      <c r="C250" s="166">
        <v>52.2</v>
      </c>
      <c r="D250" s="159">
        <v>7.13</v>
      </c>
      <c r="E250" s="153">
        <v>906.3</v>
      </c>
      <c r="F250" s="153">
        <v>5.4204999999999997</v>
      </c>
      <c r="G250" s="150">
        <f t="shared" si="9"/>
        <v>11.538461538461542</v>
      </c>
      <c r="H250" s="153">
        <v>11.752140000000001</v>
      </c>
      <c r="I250" s="153"/>
      <c r="S250" s="153"/>
      <c r="T250" s="153">
        <v>1423</v>
      </c>
      <c r="U250" s="153"/>
      <c r="V250" s="153"/>
      <c r="W250" s="153"/>
      <c r="X250" s="153"/>
      <c r="Y250" s="153"/>
    </row>
    <row r="251" spans="2:25" x14ac:dyDescent="0.25">
      <c r="B251" s="158">
        <v>27426</v>
      </c>
      <c r="C251" s="166">
        <v>52.6</v>
      </c>
      <c r="D251" s="159">
        <v>6.24</v>
      </c>
      <c r="E251" s="153">
        <v>914.1</v>
      </c>
      <c r="F251" s="153">
        <v>5.7741300000000004</v>
      </c>
      <c r="G251" s="150">
        <f t="shared" si="9"/>
        <v>11.677282377919319</v>
      </c>
      <c r="H251" s="153">
        <v>11.205069999999999</v>
      </c>
      <c r="I251" s="153"/>
      <c r="S251" s="153"/>
      <c r="T251" s="153">
        <v>1434.8</v>
      </c>
      <c r="U251" s="153"/>
      <c r="V251" s="153"/>
      <c r="W251" s="153"/>
      <c r="X251" s="153"/>
      <c r="Y251" s="153"/>
    </row>
    <row r="252" spans="2:25" x14ac:dyDescent="0.25">
      <c r="B252" s="158">
        <v>27454</v>
      </c>
      <c r="C252" s="166">
        <v>52.9</v>
      </c>
      <c r="D252" s="159">
        <v>5.54</v>
      </c>
      <c r="E252" s="153">
        <v>925</v>
      </c>
      <c r="F252" s="153">
        <v>6.3096199999999998</v>
      </c>
      <c r="G252" s="150">
        <f t="shared" si="9"/>
        <v>11.368421052631582</v>
      </c>
      <c r="H252" s="153">
        <v>10.46025</v>
      </c>
      <c r="I252" s="153"/>
      <c r="S252" s="153"/>
      <c r="T252" s="153">
        <v>1446.6</v>
      </c>
      <c r="U252" s="153"/>
      <c r="V252" s="153"/>
      <c r="W252" s="153"/>
      <c r="X252" s="153"/>
      <c r="Y252" s="153"/>
    </row>
    <row r="253" spans="2:25" x14ac:dyDescent="0.25">
      <c r="B253" s="158">
        <v>27485</v>
      </c>
      <c r="C253" s="166">
        <v>53.3</v>
      </c>
      <c r="D253" s="159">
        <v>5.49</v>
      </c>
      <c r="E253" s="153">
        <v>935.1</v>
      </c>
      <c r="F253" s="153">
        <v>7.1256700000000004</v>
      </c>
      <c r="G253" s="150">
        <f t="shared" si="9"/>
        <v>11.273486430062629</v>
      </c>
      <c r="H253" s="153">
        <v>10.187110000000001</v>
      </c>
      <c r="I253" s="153"/>
      <c r="S253" s="153"/>
      <c r="T253" s="153">
        <v>1454.1</v>
      </c>
      <c r="U253" s="153"/>
      <c r="V253" s="153"/>
      <c r="W253" s="153"/>
      <c r="X253" s="153"/>
      <c r="Y253" s="153"/>
    </row>
    <row r="254" spans="2:25" x14ac:dyDescent="0.25">
      <c r="B254" s="158">
        <v>27515</v>
      </c>
      <c r="C254" s="166">
        <v>53.5</v>
      </c>
      <c r="D254" s="159">
        <v>5.22</v>
      </c>
      <c r="E254" s="153">
        <v>947.9</v>
      </c>
      <c r="F254" s="153">
        <v>8.3809699999999996</v>
      </c>
      <c r="G254" s="150">
        <f t="shared" si="9"/>
        <v>10.537190082644621</v>
      </c>
      <c r="H254" s="153">
        <v>9.2592599999999994</v>
      </c>
      <c r="I254" s="153"/>
      <c r="S254" s="153"/>
      <c r="T254" s="153">
        <v>1460.4</v>
      </c>
      <c r="U254" s="153"/>
      <c r="V254" s="153"/>
      <c r="W254" s="153"/>
      <c r="X254" s="153"/>
      <c r="Y254" s="153"/>
    </row>
    <row r="255" spans="2:25" x14ac:dyDescent="0.25">
      <c r="B255" s="158">
        <v>27546</v>
      </c>
      <c r="C255" s="166">
        <v>53.7</v>
      </c>
      <c r="D255" s="159">
        <v>5.55</v>
      </c>
      <c r="E255" s="153">
        <v>963</v>
      </c>
      <c r="F255" s="153">
        <v>9.70608</v>
      </c>
      <c r="G255" s="150">
        <f t="shared" si="9"/>
        <v>9.5918367346938815</v>
      </c>
      <c r="H255" s="153">
        <v>9.1836699999999993</v>
      </c>
      <c r="I255" s="153"/>
      <c r="S255" s="153"/>
      <c r="T255" s="153">
        <v>1465.9</v>
      </c>
      <c r="U255" s="153"/>
      <c r="V255" s="153"/>
      <c r="W255" s="153"/>
      <c r="X255" s="153"/>
      <c r="Y255" s="153"/>
    </row>
    <row r="256" spans="2:25" x14ac:dyDescent="0.25">
      <c r="B256" s="158">
        <v>27576</v>
      </c>
      <c r="C256" s="166">
        <v>54</v>
      </c>
      <c r="D256" s="159">
        <v>6.1</v>
      </c>
      <c r="E256" s="153">
        <v>975.1</v>
      </c>
      <c r="F256" s="153">
        <v>10.63081</v>
      </c>
      <c r="G256" s="150">
        <f t="shared" si="9"/>
        <v>9.0909090909090828</v>
      </c>
      <c r="H256" s="153">
        <v>9.5334699999999994</v>
      </c>
      <c r="I256" s="153"/>
      <c r="S256" s="153"/>
      <c r="T256" s="153">
        <v>1473.7</v>
      </c>
      <c r="U256" s="153"/>
      <c r="V256" s="153"/>
      <c r="W256" s="153"/>
      <c r="X256" s="153"/>
      <c r="Y256" s="153"/>
    </row>
    <row r="257" spans="2:25" x14ac:dyDescent="0.25">
      <c r="B257" s="158">
        <v>27607</v>
      </c>
      <c r="C257" s="166">
        <v>54.2</v>
      </c>
      <c r="D257" s="159">
        <v>6.14</v>
      </c>
      <c r="E257" s="153">
        <v>983.1</v>
      </c>
      <c r="F257" s="153">
        <v>11.19783</v>
      </c>
      <c r="G257" s="150">
        <f t="shared" si="9"/>
        <v>8.1836327345309314</v>
      </c>
      <c r="H257" s="153">
        <v>8.6172299999999993</v>
      </c>
      <c r="I257" s="153"/>
      <c r="S257" s="153"/>
      <c r="T257" s="153">
        <v>1482.7</v>
      </c>
      <c r="U257" s="153"/>
      <c r="V257" s="153"/>
      <c r="W257" s="153"/>
      <c r="X257" s="153"/>
      <c r="Y257" s="153"/>
    </row>
    <row r="258" spans="2:25" x14ac:dyDescent="0.25">
      <c r="B258" s="158">
        <v>27638</v>
      </c>
      <c r="C258" s="166">
        <v>54.6</v>
      </c>
      <c r="D258" s="159">
        <v>6.24</v>
      </c>
      <c r="E258" s="153">
        <v>991.5</v>
      </c>
      <c r="F258" s="153">
        <v>11.66798</v>
      </c>
      <c r="G258" s="150">
        <f t="shared" si="9"/>
        <v>7.6923076923076872</v>
      </c>
      <c r="H258" s="153">
        <v>7.9051400000000003</v>
      </c>
      <c r="I258" s="153"/>
      <c r="S258" s="153"/>
      <c r="T258" s="153">
        <v>1494.6</v>
      </c>
      <c r="U258" s="153"/>
      <c r="V258" s="153"/>
      <c r="W258" s="153"/>
      <c r="X258" s="153"/>
      <c r="Y258" s="153"/>
    </row>
    <row r="259" spans="2:25" x14ac:dyDescent="0.25">
      <c r="B259" s="158">
        <v>27668</v>
      </c>
      <c r="C259" s="166">
        <v>54.9</v>
      </c>
      <c r="D259" s="159">
        <v>5.82</v>
      </c>
      <c r="E259" s="153">
        <v>997.8</v>
      </c>
      <c r="F259" s="153">
        <v>11.6982</v>
      </c>
      <c r="G259" s="150">
        <f t="shared" si="9"/>
        <v>7.0175438596491224</v>
      </c>
      <c r="H259" s="153">
        <v>7.6470599999999997</v>
      </c>
      <c r="I259" s="153"/>
      <c r="S259" s="153"/>
      <c r="T259" s="153">
        <v>1499.8</v>
      </c>
      <c r="U259" s="153"/>
      <c r="V259" s="153"/>
      <c r="W259" s="153"/>
      <c r="X259" s="153"/>
      <c r="Y259" s="153"/>
    </row>
    <row r="260" spans="2:25" x14ac:dyDescent="0.25">
      <c r="B260" s="158">
        <v>27699</v>
      </c>
      <c r="C260" s="166">
        <v>55.3</v>
      </c>
      <c r="D260" s="159">
        <v>5.22</v>
      </c>
      <c r="E260" s="153">
        <v>1006.9</v>
      </c>
      <c r="F260" s="153">
        <v>12.05208</v>
      </c>
      <c r="G260" s="150">
        <f t="shared" si="9"/>
        <v>6.7567567567567544</v>
      </c>
      <c r="H260" s="153">
        <v>7.3786399999999999</v>
      </c>
      <c r="I260" s="153"/>
      <c r="S260" s="153"/>
      <c r="T260" s="153">
        <v>1502.2</v>
      </c>
      <c r="U260" s="153"/>
      <c r="V260" s="153"/>
      <c r="W260" s="153"/>
      <c r="X260" s="153"/>
      <c r="Y260" s="153"/>
    </row>
    <row r="261" spans="2:25" x14ac:dyDescent="0.25">
      <c r="B261" s="158">
        <v>27729</v>
      </c>
      <c r="C261" s="166">
        <v>55.5</v>
      </c>
      <c r="D261" s="159">
        <v>5.2</v>
      </c>
      <c r="E261" s="153">
        <v>1016.2</v>
      </c>
      <c r="F261" s="153">
        <v>12.64827</v>
      </c>
      <c r="G261" s="150">
        <f t="shared" si="9"/>
        <v>6.7307692307692291</v>
      </c>
      <c r="H261" s="153">
        <v>7.1290899999999997</v>
      </c>
      <c r="I261" s="153"/>
      <c r="S261" s="153"/>
      <c r="T261" s="153">
        <v>1512.3</v>
      </c>
      <c r="U261" s="153"/>
      <c r="V261" s="153"/>
      <c r="W261" s="153"/>
      <c r="X261" s="153"/>
      <c r="Y261" s="153"/>
    </row>
    <row r="262" spans="2:25" x14ac:dyDescent="0.25">
      <c r="B262" s="158">
        <v>27760</v>
      </c>
      <c r="C262" s="166">
        <v>55.7</v>
      </c>
      <c r="D262" s="159">
        <v>4.87</v>
      </c>
      <c r="E262" s="153">
        <v>1026.5999999999999</v>
      </c>
      <c r="F262" s="153">
        <v>13.27375</v>
      </c>
      <c r="G262" s="150">
        <f t="shared" si="9"/>
        <v>6.7049808429118674</v>
      </c>
      <c r="H262" s="153">
        <v>6.6921600000000003</v>
      </c>
      <c r="I262" s="153"/>
      <c r="S262" s="153"/>
      <c r="T262" s="153">
        <v>1529.2</v>
      </c>
      <c r="U262" s="153"/>
      <c r="V262" s="153"/>
      <c r="W262" s="153"/>
      <c r="X262" s="153"/>
      <c r="Y262" s="153"/>
    </row>
    <row r="263" spans="2:25" x14ac:dyDescent="0.25">
      <c r="B263" s="158">
        <v>27791</v>
      </c>
      <c r="C263" s="166">
        <v>56</v>
      </c>
      <c r="D263" s="159">
        <v>4.7699999999999996</v>
      </c>
      <c r="E263" s="153">
        <v>1040.3</v>
      </c>
      <c r="F263" s="153">
        <v>13.80593</v>
      </c>
      <c r="G263" s="150">
        <f t="shared" si="9"/>
        <v>6.4638783269961975</v>
      </c>
      <c r="H263" s="153">
        <v>6.2737600000000002</v>
      </c>
      <c r="I263" s="153"/>
      <c r="S263" s="153"/>
      <c r="T263" s="153">
        <v>1545.5</v>
      </c>
      <c r="U263" s="153"/>
      <c r="V263" s="153"/>
      <c r="W263" s="153"/>
      <c r="X263" s="153"/>
      <c r="Y263" s="153"/>
    </row>
    <row r="264" spans="2:25" x14ac:dyDescent="0.25">
      <c r="B264" s="158">
        <v>27820</v>
      </c>
      <c r="C264" s="166">
        <v>56.4</v>
      </c>
      <c r="D264" s="159">
        <v>4.84</v>
      </c>
      <c r="E264" s="153">
        <v>1050</v>
      </c>
      <c r="F264" s="153">
        <v>13.51351</v>
      </c>
      <c r="G264" s="150">
        <f t="shared" si="9"/>
        <v>6.6162570888468775</v>
      </c>
      <c r="H264" s="153">
        <v>6.0606099999999996</v>
      </c>
      <c r="I264" s="153"/>
      <c r="S264" s="153"/>
      <c r="T264" s="153">
        <v>1561.5</v>
      </c>
      <c r="U264" s="153"/>
      <c r="V264" s="153"/>
      <c r="W264" s="153"/>
      <c r="X264" s="153"/>
      <c r="Y264" s="153"/>
    </row>
    <row r="265" spans="2:25" x14ac:dyDescent="0.25">
      <c r="B265" s="158">
        <v>27851</v>
      </c>
      <c r="C265" s="166">
        <v>56.7</v>
      </c>
      <c r="D265" s="159">
        <v>4.82</v>
      </c>
      <c r="E265" s="153">
        <v>1060.8</v>
      </c>
      <c r="F265" s="153">
        <v>13.442410000000001</v>
      </c>
      <c r="G265" s="150">
        <f t="shared" si="9"/>
        <v>6.3789868667917471</v>
      </c>
      <c r="H265" s="153">
        <v>5.8490599999999997</v>
      </c>
      <c r="I265" s="153"/>
      <c r="S265" s="153"/>
      <c r="T265" s="153">
        <v>1574</v>
      </c>
      <c r="U265" s="153"/>
      <c r="V265" s="153"/>
      <c r="W265" s="153"/>
      <c r="X265" s="153"/>
      <c r="Y265" s="153"/>
    </row>
    <row r="266" spans="2:25" x14ac:dyDescent="0.25">
      <c r="B266" s="158">
        <v>27881</v>
      </c>
      <c r="C266" s="166">
        <v>57</v>
      </c>
      <c r="D266" s="159">
        <v>5.29</v>
      </c>
      <c r="E266" s="153">
        <v>1072.0999999999999</v>
      </c>
      <c r="F266" s="153">
        <v>13.102650000000001</v>
      </c>
      <c r="G266" s="150">
        <f t="shared" si="9"/>
        <v>6.5420560747663448</v>
      </c>
      <c r="H266" s="153">
        <v>6.21469</v>
      </c>
      <c r="I266" s="153"/>
      <c r="S266" s="153"/>
      <c r="T266" s="153">
        <v>1584.8</v>
      </c>
      <c r="U266" s="153"/>
      <c r="V266" s="153"/>
      <c r="W266" s="153"/>
      <c r="X266" s="153"/>
      <c r="Y266" s="153"/>
    </row>
    <row r="267" spans="2:25" x14ac:dyDescent="0.25">
      <c r="B267" s="158">
        <v>27912</v>
      </c>
      <c r="C267" s="166">
        <v>57.2</v>
      </c>
      <c r="D267" s="159">
        <v>5.48</v>
      </c>
      <c r="E267" s="153">
        <v>1077.5999999999999</v>
      </c>
      <c r="F267" s="153">
        <v>11.900309999999999</v>
      </c>
      <c r="G267" s="150">
        <f t="shared" si="9"/>
        <v>6.5176908752327734</v>
      </c>
      <c r="H267" s="153">
        <v>5.9813099999999997</v>
      </c>
      <c r="I267" s="153"/>
      <c r="S267" s="153"/>
      <c r="T267" s="153">
        <v>1595.8</v>
      </c>
      <c r="U267" s="153"/>
      <c r="V267" s="153"/>
      <c r="W267" s="153"/>
      <c r="X267" s="153"/>
      <c r="Y267" s="153"/>
    </row>
    <row r="268" spans="2:25" x14ac:dyDescent="0.25">
      <c r="B268" s="158">
        <v>27942</v>
      </c>
      <c r="C268" s="166">
        <v>57.6</v>
      </c>
      <c r="D268" s="159">
        <v>5.31</v>
      </c>
      <c r="E268" s="153">
        <v>1086.3</v>
      </c>
      <c r="F268" s="153">
        <v>11.40396</v>
      </c>
      <c r="G268" s="150">
        <f t="shared" si="9"/>
        <v>6.6666666666666652</v>
      </c>
      <c r="H268" s="153">
        <v>5.5555599999999998</v>
      </c>
      <c r="I268" s="153"/>
      <c r="S268" s="153"/>
      <c r="T268" s="153">
        <v>1599.8</v>
      </c>
      <c r="U268" s="153"/>
      <c r="V268" s="153"/>
      <c r="W268" s="153"/>
      <c r="X268" s="153"/>
      <c r="Y268" s="153"/>
    </row>
    <row r="269" spans="2:25" x14ac:dyDescent="0.25">
      <c r="B269" s="158">
        <v>27973</v>
      </c>
      <c r="C269" s="166">
        <v>57.9</v>
      </c>
      <c r="D269" s="159">
        <v>5.29</v>
      </c>
      <c r="E269" s="153">
        <v>1098.7</v>
      </c>
      <c r="F269" s="153">
        <v>11.75872</v>
      </c>
      <c r="G269" s="150">
        <f t="shared" si="9"/>
        <v>6.8265682656826421</v>
      </c>
      <c r="H269" s="153">
        <v>5.7195600000000004</v>
      </c>
      <c r="I269" s="153"/>
      <c r="S269" s="153"/>
      <c r="T269" s="153">
        <v>1606.9</v>
      </c>
      <c r="U269" s="153"/>
      <c r="V269" s="153"/>
      <c r="W269" s="153"/>
      <c r="X269" s="153"/>
      <c r="Y269" s="153"/>
    </row>
    <row r="270" spans="2:25" x14ac:dyDescent="0.25">
      <c r="B270" s="158">
        <v>28004</v>
      </c>
      <c r="C270" s="166">
        <v>58.3</v>
      </c>
      <c r="D270" s="159">
        <v>5.25</v>
      </c>
      <c r="E270" s="153">
        <v>1110.8</v>
      </c>
      <c r="F270" s="153">
        <v>12.03227</v>
      </c>
      <c r="G270" s="150">
        <f t="shared" si="9"/>
        <v>6.7765567765567747</v>
      </c>
      <c r="H270" s="153">
        <v>5.49451</v>
      </c>
      <c r="I270" s="153"/>
      <c r="S270" s="153"/>
      <c r="T270" s="153">
        <v>1618.7</v>
      </c>
      <c r="U270" s="153"/>
      <c r="V270" s="153"/>
      <c r="W270" s="153"/>
      <c r="X270" s="153"/>
      <c r="Y270" s="153"/>
    </row>
    <row r="271" spans="2:25" x14ac:dyDescent="0.25">
      <c r="B271" s="158">
        <v>28034</v>
      </c>
      <c r="C271" s="166">
        <v>58.6</v>
      </c>
      <c r="D271" s="159">
        <v>5.0199999999999996</v>
      </c>
      <c r="E271" s="153">
        <v>1125</v>
      </c>
      <c r="F271" s="153">
        <v>12.748049999999999</v>
      </c>
      <c r="G271" s="150">
        <f t="shared" si="9"/>
        <v>6.7395264116575593</v>
      </c>
      <c r="H271" s="153">
        <v>5.46448</v>
      </c>
      <c r="I271" s="153"/>
      <c r="S271" s="153"/>
      <c r="T271" s="153">
        <v>1636.6</v>
      </c>
      <c r="U271" s="153"/>
      <c r="V271" s="153"/>
      <c r="W271" s="153"/>
      <c r="X271" s="153"/>
      <c r="Y271" s="153"/>
    </row>
    <row r="272" spans="2:25" x14ac:dyDescent="0.25">
      <c r="B272" s="158">
        <v>28065</v>
      </c>
      <c r="C272" s="166">
        <v>58.9</v>
      </c>
      <c r="D272" s="159">
        <v>4.95</v>
      </c>
      <c r="E272" s="153">
        <v>1138.2</v>
      </c>
      <c r="F272" s="153">
        <v>13.04002</v>
      </c>
      <c r="G272" s="150">
        <f t="shared" si="9"/>
        <v>6.509945750452073</v>
      </c>
      <c r="H272" s="153">
        <v>5.0632900000000003</v>
      </c>
      <c r="I272" s="153"/>
      <c r="S272" s="153"/>
      <c r="T272" s="153">
        <v>1659.2</v>
      </c>
      <c r="U272" s="153"/>
      <c r="V272" s="153"/>
      <c r="W272" s="153"/>
      <c r="X272" s="153"/>
      <c r="Y272" s="153"/>
    </row>
    <row r="273" spans="2:25" x14ac:dyDescent="0.25">
      <c r="B273" s="158">
        <v>28095</v>
      </c>
      <c r="C273" s="166">
        <v>58.9</v>
      </c>
      <c r="D273" s="159">
        <v>4.6500000000000004</v>
      </c>
      <c r="E273" s="153">
        <v>1152</v>
      </c>
      <c r="F273" s="153">
        <v>13.36351</v>
      </c>
      <c r="G273" s="150">
        <f t="shared" si="9"/>
        <v>6.1261261261261302</v>
      </c>
      <c r="H273" s="153">
        <v>5.0359699999999998</v>
      </c>
      <c r="I273" s="153"/>
      <c r="S273" s="153"/>
      <c r="T273" s="153">
        <v>1664.2</v>
      </c>
      <c r="U273" s="153"/>
      <c r="V273" s="153"/>
      <c r="W273" s="153"/>
      <c r="X273" s="153"/>
      <c r="Y273" s="153"/>
    </row>
    <row r="274" spans="2:25" x14ac:dyDescent="0.25">
      <c r="B274" s="158">
        <v>28126</v>
      </c>
      <c r="C274" s="166">
        <v>59.2</v>
      </c>
      <c r="D274" s="159">
        <v>4.6100000000000003</v>
      </c>
      <c r="E274" s="153">
        <v>1165.2</v>
      </c>
      <c r="F274" s="153">
        <v>13.50088</v>
      </c>
      <c r="G274" s="150">
        <f t="shared" si="9"/>
        <v>6.2836624775583383</v>
      </c>
      <c r="H274" s="153">
        <v>5.1971299999999996</v>
      </c>
      <c r="I274" s="153"/>
      <c r="S274" s="153"/>
      <c r="T274" s="153">
        <v>1670.3</v>
      </c>
      <c r="U274" s="153"/>
      <c r="V274" s="153"/>
      <c r="W274" s="153"/>
      <c r="X274" s="153"/>
      <c r="Y274" s="153"/>
    </row>
    <row r="275" spans="2:25" x14ac:dyDescent="0.25">
      <c r="B275" s="158">
        <v>28157</v>
      </c>
      <c r="C275" s="166">
        <v>59.5</v>
      </c>
      <c r="D275" s="159">
        <v>4.68</v>
      </c>
      <c r="E275" s="153">
        <v>1177.5999999999999</v>
      </c>
      <c r="F275" s="153">
        <v>13.198119999999999</v>
      </c>
      <c r="G275" s="150">
        <f t="shared" si="9"/>
        <v>6.25</v>
      </c>
      <c r="H275" s="153">
        <v>6.0822900000000004</v>
      </c>
      <c r="I275" s="153"/>
      <c r="S275" s="153"/>
      <c r="T275" s="153">
        <v>1681.9</v>
      </c>
      <c r="U275" s="153"/>
      <c r="V275" s="153"/>
      <c r="W275" s="153"/>
      <c r="X275" s="153"/>
      <c r="Y275" s="153"/>
    </row>
    <row r="276" spans="2:25" x14ac:dyDescent="0.25">
      <c r="B276" s="158">
        <v>28185</v>
      </c>
      <c r="C276" s="166">
        <v>59.9</v>
      </c>
      <c r="D276" s="159">
        <v>4.6900000000000004</v>
      </c>
      <c r="E276" s="153">
        <v>1188.5</v>
      </c>
      <c r="F276" s="153">
        <v>13.190480000000001</v>
      </c>
      <c r="G276" s="150">
        <f t="shared" si="9"/>
        <v>6.2056737588652489</v>
      </c>
      <c r="H276" s="153">
        <v>6.4285699999999997</v>
      </c>
      <c r="I276" s="153"/>
      <c r="S276" s="153"/>
      <c r="T276" s="153">
        <v>1694.3</v>
      </c>
      <c r="U276" s="153"/>
      <c r="V276" s="153"/>
      <c r="W276" s="153"/>
      <c r="X276" s="153"/>
      <c r="Y276" s="153"/>
    </row>
    <row r="277" spans="2:25" x14ac:dyDescent="0.25">
      <c r="B277" s="158">
        <v>28216</v>
      </c>
      <c r="C277" s="166">
        <v>60.3</v>
      </c>
      <c r="D277" s="159">
        <v>4.7300000000000004</v>
      </c>
      <c r="E277" s="153">
        <v>1199.5999999999999</v>
      </c>
      <c r="F277" s="153">
        <v>13.08446</v>
      </c>
      <c r="G277" s="150">
        <f t="shared" si="9"/>
        <v>6.3492063492063489</v>
      </c>
      <c r="H277" s="153">
        <v>6.9518700000000004</v>
      </c>
      <c r="I277" s="153"/>
      <c r="S277" s="153"/>
      <c r="T277" s="153">
        <v>1706</v>
      </c>
      <c r="U277" s="153"/>
      <c r="V277" s="153"/>
      <c r="W277" s="153"/>
      <c r="X277" s="153"/>
      <c r="Y277" s="153"/>
    </row>
    <row r="278" spans="2:25" x14ac:dyDescent="0.25">
      <c r="B278" s="158">
        <v>28246</v>
      </c>
      <c r="C278" s="166">
        <v>60.6</v>
      </c>
      <c r="D278" s="159">
        <v>5.35</v>
      </c>
      <c r="E278" s="153">
        <v>1209</v>
      </c>
      <c r="F278" s="153">
        <v>12.76933</v>
      </c>
      <c r="G278" s="150">
        <f t="shared" si="9"/>
        <v>6.315789473684208</v>
      </c>
      <c r="H278" s="153">
        <v>6.73759</v>
      </c>
      <c r="I278" s="153"/>
      <c r="S278" s="153"/>
      <c r="T278" s="153">
        <v>1721.8</v>
      </c>
      <c r="U278" s="153"/>
      <c r="V278" s="153"/>
      <c r="W278" s="153"/>
      <c r="X278" s="153"/>
      <c r="Y278" s="153"/>
    </row>
    <row r="279" spans="2:25" x14ac:dyDescent="0.25">
      <c r="B279" s="158">
        <v>28277</v>
      </c>
      <c r="C279" s="166">
        <v>61</v>
      </c>
      <c r="D279" s="159">
        <v>5.39</v>
      </c>
      <c r="E279" s="153">
        <v>1217.8</v>
      </c>
      <c r="F279" s="153">
        <v>13.010389999999999</v>
      </c>
      <c r="G279" s="150">
        <f t="shared" si="9"/>
        <v>6.643356643356646</v>
      </c>
      <c r="H279" s="153">
        <v>6.7019399999999996</v>
      </c>
      <c r="I279" s="153"/>
      <c r="S279" s="153"/>
      <c r="T279" s="153">
        <v>1736.1</v>
      </c>
      <c r="U279" s="153"/>
      <c r="V279" s="153"/>
      <c r="W279" s="153"/>
      <c r="X279" s="153"/>
      <c r="Y279" s="153"/>
    </row>
    <row r="280" spans="2:25" x14ac:dyDescent="0.25">
      <c r="B280" s="158">
        <v>28307</v>
      </c>
      <c r="C280" s="166">
        <v>61.2</v>
      </c>
      <c r="D280" s="159">
        <v>5.42</v>
      </c>
      <c r="E280" s="153">
        <v>1226.7</v>
      </c>
      <c r="F280" s="153">
        <v>12.924609999999999</v>
      </c>
      <c r="G280" s="150">
        <f t="shared" si="9"/>
        <v>6.25</v>
      </c>
      <c r="H280" s="153">
        <v>6.6666699999999999</v>
      </c>
      <c r="I280" s="153"/>
      <c r="S280" s="153"/>
      <c r="T280" s="153">
        <v>1755.5</v>
      </c>
      <c r="U280" s="153"/>
      <c r="V280" s="153"/>
      <c r="W280" s="153"/>
      <c r="X280" s="153"/>
      <c r="Y280" s="153"/>
    </row>
    <row r="281" spans="2:25" x14ac:dyDescent="0.25">
      <c r="B281" s="158">
        <v>28338</v>
      </c>
      <c r="C281" s="166">
        <v>61.5</v>
      </c>
      <c r="D281" s="159">
        <v>5.9</v>
      </c>
      <c r="E281" s="153">
        <v>1237</v>
      </c>
      <c r="F281" s="153">
        <v>12.5876</v>
      </c>
      <c r="G281" s="150">
        <f t="shared" si="9"/>
        <v>6.2176165803108807</v>
      </c>
      <c r="H281" s="153">
        <v>6.6317599999999999</v>
      </c>
      <c r="I281" s="153"/>
      <c r="S281" s="153"/>
      <c r="T281" s="153">
        <v>1770.4</v>
      </c>
      <c r="U281" s="153"/>
      <c r="V281" s="153"/>
      <c r="W281" s="153"/>
      <c r="X281" s="153"/>
      <c r="Y281" s="153"/>
    </row>
    <row r="282" spans="2:25" x14ac:dyDescent="0.25">
      <c r="B282" s="158">
        <v>28369</v>
      </c>
      <c r="C282" s="166">
        <v>61.9</v>
      </c>
      <c r="D282" s="159">
        <v>6.14</v>
      </c>
      <c r="E282" s="153">
        <v>1246.2</v>
      </c>
      <c r="F282" s="153">
        <v>12.189410000000001</v>
      </c>
      <c r="G282" s="150">
        <f t="shared" si="9"/>
        <v>6.1749571183533414</v>
      </c>
      <c r="H282" s="153">
        <v>6.42361</v>
      </c>
      <c r="I282" s="153"/>
      <c r="S282" s="153"/>
      <c r="T282" s="153">
        <v>1774.5</v>
      </c>
      <c r="U282" s="153"/>
      <c r="V282" s="153"/>
      <c r="W282" s="153"/>
      <c r="X282" s="153"/>
      <c r="Y282" s="153"/>
    </row>
    <row r="283" spans="2:25" x14ac:dyDescent="0.25">
      <c r="B283" s="158">
        <v>28399</v>
      </c>
      <c r="C283" s="166">
        <v>62.1</v>
      </c>
      <c r="D283" s="159">
        <v>6.47</v>
      </c>
      <c r="E283" s="153">
        <v>1254</v>
      </c>
      <c r="F283" s="153">
        <v>11.466670000000001</v>
      </c>
      <c r="G283" s="150">
        <f t="shared" si="9"/>
        <v>5.9726962457337773</v>
      </c>
      <c r="H283" s="153">
        <v>6.3903299999999996</v>
      </c>
      <c r="I283" s="153"/>
      <c r="S283" s="153"/>
      <c r="T283" s="153">
        <v>1786.5</v>
      </c>
      <c r="U283" s="153"/>
      <c r="V283" s="153"/>
      <c r="W283" s="153"/>
      <c r="X283" s="153"/>
      <c r="Y283" s="153"/>
    </row>
    <row r="284" spans="2:25" x14ac:dyDescent="0.25">
      <c r="B284" s="158">
        <v>28430</v>
      </c>
      <c r="C284" s="166">
        <v>62.4</v>
      </c>
      <c r="D284" s="159">
        <v>6.51</v>
      </c>
      <c r="E284" s="153">
        <v>1262.4000000000001</v>
      </c>
      <c r="F284" s="153">
        <v>10.91197</v>
      </c>
      <c r="G284" s="150">
        <f t="shared" si="9"/>
        <v>5.9422750424448223</v>
      </c>
      <c r="H284" s="153">
        <v>6.7125599999999999</v>
      </c>
      <c r="I284" s="153"/>
      <c r="S284" s="153"/>
      <c r="T284" s="153">
        <v>1803.9</v>
      </c>
      <c r="U284" s="153"/>
      <c r="V284" s="153"/>
      <c r="W284" s="153"/>
      <c r="X284" s="153"/>
      <c r="Y284" s="153"/>
    </row>
    <row r="285" spans="2:25" x14ac:dyDescent="0.25">
      <c r="B285" s="158">
        <v>28460</v>
      </c>
      <c r="C285" s="166">
        <v>62.7</v>
      </c>
      <c r="D285" s="159">
        <v>6.56</v>
      </c>
      <c r="E285" s="153">
        <v>1270.3</v>
      </c>
      <c r="F285" s="153">
        <v>10.2691</v>
      </c>
      <c r="G285" s="150">
        <f t="shared" si="9"/>
        <v>6.4516129032258229</v>
      </c>
      <c r="H285" s="153">
        <v>6.6780799999999996</v>
      </c>
      <c r="I285" s="153"/>
      <c r="S285" s="153"/>
      <c r="T285" s="153">
        <v>1815.4</v>
      </c>
      <c r="U285" s="153"/>
      <c r="V285" s="153"/>
      <c r="W285" s="153"/>
      <c r="X285" s="153"/>
      <c r="Y285" s="153"/>
    </row>
    <row r="286" spans="2:25" x14ac:dyDescent="0.25">
      <c r="B286" s="158">
        <v>28491</v>
      </c>
      <c r="C286" s="166">
        <v>63</v>
      </c>
      <c r="D286" s="159">
        <v>6.7</v>
      </c>
      <c r="E286" s="153">
        <v>1279.7</v>
      </c>
      <c r="F286" s="153">
        <v>9.8266399999999994</v>
      </c>
      <c r="G286" s="150">
        <f t="shared" si="9"/>
        <v>6.4189189189189033</v>
      </c>
      <c r="H286" s="153">
        <v>6.8143099999999999</v>
      </c>
      <c r="I286" s="153"/>
      <c r="S286" s="153"/>
      <c r="T286" s="153">
        <v>1826</v>
      </c>
      <c r="U286" s="153"/>
      <c r="V286" s="153"/>
      <c r="W286" s="153"/>
      <c r="X286" s="153"/>
      <c r="Y286" s="153"/>
    </row>
    <row r="287" spans="2:25" x14ac:dyDescent="0.25">
      <c r="B287" s="158">
        <v>28522</v>
      </c>
      <c r="C287" s="166">
        <v>63.2</v>
      </c>
      <c r="D287" s="159">
        <v>6.78</v>
      </c>
      <c r="E287" s="153">
        <v>1285.5</v>
      </c>
      <c r="F287" s="153">
        <v>9.1626999999999992</v>
      </c>
      <c r="G287" s="150">
        <f t="shared" si="9"/>
        <v>6.2184873949579833</v>
      </c>
      <c r="H287" s="153">
        <v>6.2394600000000002</v>
      </c>
      <c r="I287" s="153"/>
      <c r="S287" s="153"/>
      <c r="T287" s="153">
        <v>1831.5</v>
      </c>
      <c r="U287" s="153"/>
      <c r="V287" s="153"/>
      <c r="W287" s="153"/>
      <c r="X287" s="153"/>
      <c r="Y287" s="153"/>
    </row>
    <row r="288" spans="2:25" x14ac:dyDescent="0.25">
      <c r="B288" s="158">
        <v>28550</v>
      </c>
      <c r="C288" s="166">
        <v>63.7</v>
      </c>
      <c r="D288" s="159">
        <v>6.79</v>
      </c>
      <c r="E288" s="153">
        <v>1292.2</v>
      </c>
      <c r="F288" s="153">
        <v>8.7252799999999997</v>
      </c>
      <c r="G288" s="150">
        <f t="shared" si="9"/>
        <v>6.3439065108514159</v>
      </c>
      <c r="H288" s="153">
        <v>6.3758400000000002</v>
      </c>
      <c r="I288" s="153"/>
      <c r="S288" s="153"/>
      <c r="T288" s="153">
        <v>1845.2</v>
      </c>
      <c r="U288" s="153"/>
      <c r="V288" s="153"/>
      <c r="W288" s="153"/>
      <c r="X288" s="153"/>
      <c r="Y288" s="153"/>
    </row>
    <row r="289" spans="2:25" x14ac:dyDescent="0.25">
      <c r="B289" s="158">
        <v>28581</v>
      </c>
      <c r="C289" s="166">
        <v>64.2</v>
      </c>
      <c r="D289" s="159">
        <v>6.89</v>
      </c>
      <c r="E289" s="153">
        <v>1300.4000000000001</v>
      </c>
      <c r="F289" s="153">
        <v>8.4027999999999992</v>
      </c>
      <c r="G289" s="150">
        <f t="shared" si="9"/>
        <v>6.4676616915422924</v>
      </c>
      <c r="H289" s="153">
        <v>6.5</v>
      </c>
      <c r="I289" s="153"/>
      <c r="S289" s="153"/>
      <c r="T289" s="153">
        <v>1858.4</v>
      </c>
      <c r="U289" s="153"/>
      <c r="V289" s="153"/>
      <c r="W289" s="153"/>
      <c r="X289" s="153"/>
      <c r="Y289" s="153"/>
    </row>
    <row r="290" spans="2:25" x14ac:dyDescent="0.25">
      <c r="B290" s="158">
        <v>28611</v>
      </c>
      <c r="C290" s="166">
        <v>64.7</v>
      </c>
      <c r="D290" s="159">
        <v>7.36</v>
      </c>
      <c r="E290" s="153">
        <v>1310.5</v>
      </c>
      <c r="F290" s="153">
        <v>8.3953699999999998</v>
      </c>
      <c r="G290" s="150">
        <f t="shared" si="9"/>
        <v>6.7656765676567643</v>
      </c>
      <c r="H290" s="153">
        <v>7.1428599999999998</v>
      </c>
      <c r="I290" s="153"/>
      <c r="S290" s="153"/>
      <c r="T290" s="153">
        <v>1869.7</v>
      </c>
      <c r="U290" s="153"/>
      <c r="V290" s="153"/>
      <c r="W290" s="153"/>
      <c r="X290" s="153"/>
      <c r="Y290" s="153"/>
    </row>
    <row r="291" spans="2:25" x14ac:dyDescent="0.25">
      <c r="B291" s="158">
        <v>28642</v>
      </c>
      <c r="C291" s="166">
        <v>65.3</v>
      </c>
      <c r="D291" s="159">
        <v>7.6</v>
      </c>
      <c r="E291" s="153">
        <v>1318.5</v>
      </c>
      <c r="F291" s="153">
        <v>8.2690099999999997</v>
      </c>
      <c r="G291" s="150">
        <f t="shared" si="9"/>
        <v>7.0491803278688536</v>
      </c>
      <c r="H291" s="153">
        <v>7.4380199999999999</v>
      </c>
      <c r="I291" s="153"/>
      <c r="S291" s="153"/>
      <c r="T291" s="153">
        <v>1883.7</v>
      </c>
      <c r="U291" s="153"/>
      <c r="V291" s="153"/>
      <c r="W291" s="153"/>
      <c r="X291" s="153"/>
      <c r="Y291" s="153"/>
    </row>
    <row r="292" spans="2:25" x14ac:dyDescent="0.25">
      <c r="B292" s="158">
        <v>28672</v>
      </c>
      <c r="C292" s="166">
        <v>65.7</v>
      </c>
      <c r="D292" s="159">
        <v>7.81</v>
      </c>
      <c r="E292" s="153">
        <v>1324.1</v>
      </c>
      <c r="F292" s="153">
        <v>7.94</v>
      </c>
      <c r="G292" s="150">
        <f t="shared" si="9"/>
        <v>7.3529411764705843</v>
      </c>
      <c r="H292" s="153">
        <v>7.7302600000000004</v>
      </c>
      <c r="I292" s="153"/>
      <c r="S292" s="153"/>
      <c r="T292" s="153">
        <v>1905.9</v>
      </c>
      <c r="U292" s="153"/>
      <c r="V292" s="153"/>
      <c r="W292" s="153"/>
      <c r="X292" s="153"/>
      <c r="Y292" s="153"/>
    </row>
    <row r="293" spans="2:25" x14ac:dyDescent="0.25">
      <c r="B293" s="158">
        <v>28703</v>
      </c>
      <c r="C293" s="166">
        <v>66.099999999999994</v>
      </c>
      <c r="D293" s="159">
        <v>8.0399999999999991</v>
      </c>
      <c r="E293" s="153">
        <v>1333.5</v>
      </c>
      <c r="F293" s="153">
        <v>7.8011299999999997</v>
      </c>
      <c r="G293" s="150">
        <f t="shared" si="9"/>
        <v>7.4796747967479593</v>
      </c>
      <c r="H293" s="153">
        <v>7.8559700000000001</v>
      </c>
      <c r="I293" s="153"/>
      <c r="S293" s="153"/>
      <c r="T293" s="153">
        <v>1959.4</v>
      </c>
      <c r="U293" s="153"/>
      <c r="V293" s="153"/>
      <c r="W293" s="153"/>
      <c r="X293" s="153"/>
      <c r="Y293" s="153"/>
    </row>
    <row r="294" spans="2:25" x14ac:dyDescent="0.25">
      <c r="B294" s="158">
        <v>28734</v>
      </c>
      <c r="C294" s="166">
        <v>66.8</v>
      </c>
      <c r="D294" s="159">
        <v>8.4499999999999993</v>
      </c>
      <c r="E294" s="153">
        <v>1345</v>
      </c>
      <c r="F294" s="153">
        <v>7.9280999999999997</v>
      </c>
      <c r="G294" s="150">
        <f t="shared" si="9"/>
        <v>7.9159935379644608</v>
      </c>
      <c r="H294" s="153">
        <v>8.4828700000000001</v>
      </c>
      <c r="I294" s="153"/>
      <c r="S294" s="153"/>
      <c r="T294" s="153">
        <v>1996.8</v>
      </c>
      <c r="U294" s="153"/>
      <c r="V294" s="153"/>
      <c r="W294" s="153"/>
      <c r="X294" s="153"/>
      <c r="Y294" s="153"/>
    </row>
    <row r="295" spans="2:25" x14ac:dyDescent="0.25">
      <c r="B295" s="158">
        <v>28764</v>
      </c>
      <c r="C295" s="166">
        <v>67.3</v>
      </c>
      <c r="D295" s="159">
        <v>8.9600000000000009</v>
      </c>
      <c r="E295" s="153">
        <v>1352.3</v>
      </c>
      <c r="F295" s="153">
        <v>7.8389199999999999</v>
      </c>
      <c r="G295" s="150">
        <f t="shared" si="9"/>
        <v>8.3735909822866272</v>
      </c>
      <c r="H295" s="153">
        <v>8.9285700000000006</v>
      </c>
      <c r="I295" s="153"/>
      <c r="S295" s="153"/>
      <c r="T295" s="153">
        <v>2015.2</v>
      </c>
      <c r="U295" s="153"/>
      <c r="V295" s="153"/>
      <c r="W295" s="153"/>
      <c r="X295" s="153"/>
      <c r="Y295" s="153"/>
    </row>
    <row r="296" spans="2:25" x14ac:dyDescent="0.25">
      <c r="B296" s="158">
        <v>28795</v>
      </c>
      <c r="C296" s="166">
        <v>67.8</v>
      </c>
      <c r="D296" s="159">
        <v>9.76</v>
      </c>
      <c r="E296" s="153">
        <v>1359.1</v>
      </c>
      <c r="F296" s="153">
        <v>7.6600099999999998</v>
      </c>
      <c r="G296" s="150">
        <f t="shared" si="9"/>
        <v>8.6538461538461462</v>
      </c>
      <c r="H296" s="153">
        <v>8.8709699999999998</v>
      </c>
      <c r="I296" s="153"/>
      <c r="S296" s="153"/>
      <c r="T296" s="153">
        <v>2028.6</v>
      </c>
      <c r="U296" s="153"/>
      <c r="V296" s="153"/>
      <c r="W296" s="153"/>
      <c r="X296" s="153"/>
      <c r="Y296" s="153"/>
    </row>
    <row r="297" spans="2:25" x14ac:dyDescent="0.25">
      <c r="B297" s="158">
        <v>28825</v>
      </c>
      <c r="C297" s="166">
        <v>68</v>
      </c>
      <c r="D297" s="159">
        <v>10.029999999999999</v>
      </c>
      <c r="E297" s="153">
        <v>1366</v>
      </c>
      <c r="F297" s="153">
        <v>7.5336499999999997</v>
      </c>
      <c r="G297" s="150">
        <f t="shared" si="9"/>
        <v>8.4529505582137112</v>
      </c>
      <c r="H297" s="153">
        <v>8.9887599999999992</v>
      </c>
      <c r="I297" s="153"/>
      <c r="S297" s="153"/>
      <c r="T297" s="153">
        <v>2043.1</v>
      </c>
      <c r="U297" s="153"/>
      <c r="V297" s="153"/>
      <c r="W297" s="153"/>
      <c r="X297" s="153"/>
      <c r="Y297" s="153"/>
    </row>
    <row r="298" spans="2:25" x14ac:dyDescent="0.25">
      <c r="B298" s="158">
        <v>28856</v>
      </c>
      <c r="C298" s="166">
        <v>68.400000000000006</v>
      </c>
      <c r="D298" s="159">
        <v>10.07</v>
      </c>
      <c r="E298" s="153">
        <v>1371.6</v>
      </c>
      <c r="F298" s="153">
        <v>7.1813700000000003</v>
      </c>
      <c r="G298" s="150">
        <f t="shared" si="9"/>
        <v>8.5714285714285854</v>
      </c>
      <c r="H298" s="153">
        <v>9.2504000000000008</v>
      </c>
      <c r="I298" s="153"/>
      <c r="S298" s="153"/>
      <c r="T298" s="153">
        <v>2053.5</v>
      </c>
      <c r="U298" s="153"/>
      <c r="V298" s="153"/>
      <c r="W298" s="153"/>
      <c r="X298" s="153"/>
      <c r="Y298" s="153"/>
    </row>
    <row r="299" spans="2:25" x14ac:dyDescent="0.25">
      <c r="B299" s="158">
        <v>28887</v>
      </c>
      <c r="C299" s="166">
        <v>69</v>
      </c>
      <c r="D299" s="159">
        <v>10.06</v>
      </c>
      <c r="E299" s="153">
        <v>1377.8</v>
      </c>
      <c r="F299" s="153">
        <v>7.1800899999999999</v>
      </c>
      <c r="G299" s="150">
        <f t="shared" si="9"/>
        <v>9.1772151898734222</v>
      </c>
      <c r="H299" s="153">
        <v>9.8412699999999997</v>
      </c>
      <c r="I299" s="153"/>
      <c r="S299" s="153"/>
      <c r="T299" s="153">
        <v>2064.8000000000002</v>
      </c>
      <c r="U299" s="153"/>
      <c r="V299" s="153"/>
      <c r="W299" s="153"/>
      <c r="X299" s="153"/>
      <c r="Y299" s="153"/>
    </row>
    <row r="300" spans="2:25" x14ac:dyDescent="0.25">
      <c r="B300" s="158">
        <v>28915</v>
      </c>
      <c r="C300" s="166">
        <v>69.599999999999994</v>
      </c>
      <c r="D300" s="159">
        <v>10.09</v>
      </c>
      <c r="E300" s="153">
        <v>1387.8</v>
      </c>
      <c r="F300" s="153">
        <v>7.3982400000000004</v>
      </c>
      <c r="G300" s="150">
        <f t="shared" si="9"/>
        <v>9.2621664050235317</v>
      </c>
      <c r="H300" s="153">
        <v>10.252370000000001</v>
      </c>
      <c r="I300" s="153"/>
      <c r="S300" s="153"/>
      <c r="T300" s="153">
        <v>2074</v>
      </c>
      <c r="U300" s="153"/>
      <c r="V300" s="153"/>
      <c r="W300" s="153"/>
      <c r="X300" s="153"/>
      <c r="Y300" s="153"/>
    </row>
    <row r="301" spans="2:25" x14ac:dyDescent="0.25">
      <c r="B301" s="158">
        <v>28946</v>
      </c>
      <c r="C301" s="166">
        <v>70.2</v>
      </c>
      <c r="D301" s="159">
        <v>10.01</v>
      </c>
      <c r="E301" s="153">
        <v>1402.1</v>
      </c>
      <c r="F301" s="153">
        <v>7.8206699999999998</v>
      </c>
      <c r="G301" s="150">
        <f t="shared" si="9"/>
        <v>9.3457943925233664</v>
      </c>
      <c r="H301" s="153">
        <v>10.48513</v>
      </c>
      <c r="I301" s="153"/>
      <c r="S301" s="153"/>
      <c r="T301" s="153">
        <v>2083.1999999999998</v>
      </c>
      <c r="U301" s="153"/>
      <c r="V301" s="153"/>
      <c r="W301" s="153"/>
      <c r="X301" s="153"/>
      <c r="Y301" s="153"/>
    </row>
    <row r="302" spans="2:25" x14ac:dyDescent="0.25">
      <c r="B302" s="158">
        <v>28976</v>
      </c>
      <c r="C302" s="166">
        <v>70.8</v>
      </c>
      <c r="D302" s="159">
        <v>10.24</v>
      </c>
      <c r="E302" s="153">
        <v>1410.2</v>
      </c>
      <c r="F302" s="153">
        <v>7.60778</v>
      </c>
      <c r="G302" s="150">
        <f t="shared" si="9"/>
        <v>9.4281298299845329</v>
      </c>
      <c r="H302" s="153">
        <v>10.69767</v>
      </c>
      <c r="I302" s="153"/>
      <c r="S302" s="153"/>
      <c r="T302" s="153">
        <v>2099.1999999999998</v>
      </c>
      <c r="U302" s="153"/>
      <c r="V302" s="153"/>
      <c r="W302" s="153"/>
      <c r="X302" s="153"/>
      <c r="Y302" s="153"/>
    </row>
    <row r="303" spans="2:25" x14ac:dyDescent="0.25">
      <c r="B303" s="158">
        <v>29007</v>
      </c>
      <c r="C303" s="166">
        <v>71.400000000000006</v>
      </c>
      <c r="D303" s="159">
        <v>10.29</v>
      </c>
      <c r="E303" s="153">
        <v>1423</v>
      </c>
      <c r="F303" s="153">
        <v>7.9256700000000002</v>
      </c>
      <c r="G303" s="150">
        <f t="shared" ref="G303:G366" si="10">(C303/C291-1)*100</f>
        <v>9.3415007656967965</v>
      </c>
      <c r="H303" s="153">
        <v>11.076919999999999</v>
      </c>
      <c r="I303" s="153"/>
      <c r="S303" s="153"/>
      <c r="T303" s="153">
        <v>2112.3000000000002</v>
      </c>
      <c r="U303" s="153"/>
      <c r="V303" s="153"/>
      <c r="W303" s="153"/>
      <c r="X303" s="153"/>
      <c r="Y303" s="153"/>
    </row>
    <row r="304" spans="2:25" x14ac:dyDescent="0.25">
      <c r="B304" s="158">
        <v>29037</v>
      </c>
      <c r="C304" s="166">
        <v>72</v>
      </c>
      <c r="D304" s="159">
        <v>10.47</v>
      </c>
      <c r="E304" s="153">
        <v>1434.8</v>
      </c>
      <c r="F304" s="153">
        <v>8.3604000000000003</v>
      </c>
      <c r="G304" s="150">
        <f t="shared" si="10"/>
        <v>9.5890410958904049</v>
      </c>
      <c r="H304" s="153">
        <v>11.450379999999999</v>
      </c>
      <c r="I304" s="153"/>
      <c r="S304" s="153"/>
      <c r="T304" s="153">
        <v>2123.5</v>
      </c>
      <c r="U304" s="153"/>
      <c r="V304" s="153"/>
      <c r="W304" s="153"/>
      <c r="X304" s="153"/>
      <c r="Y304" s="153"/>
    </row>
    <row r="305" spans="2:25" x14ac:dyDescent="0.25">
      <c r="B305" s="158">
        <v>29068</v>
      </c>
      <c r="C305" s="166">
        <v>72.7</v>
      </c>
      <c r="D305" s="159">
        <v>10.94</v>
      </c>
      <c r="E305" s="153">
        <v>1446.6</v>
      </c>
      <c r="F305" s="153">
        <v>8.4814399999999992</v>
      </c>
      <c r="G305" s="150">
        <f t="shared" si="10"/>
        <v>9.9848714069591615</v>
      </c>
      <c r="H305" s="153">
        <v>11.836119999999999</v>
      </c>
      <c r="I305" s="153"/>
      <c r="S305" s="153"/>
      <c r="T305" s="153">
        <v>2138.1999999999998</v>
      </c>
      <c r="U305" s="153"/>
      <c r="V305" s="153"/>
      <c r="W305" s="153"/>
      <c r="X305" s="153"/>
      <c r="Y305" s="153"/>
    </row>
    <row r="306" spans="2:25" x14ac:dyDescent="0.25">
      <c r="B306" s="158">
        <v>29099</v>
      </c>
      <c r="C306" s="166">
        <v>73.400000000000006</v>
      </c>
      <c r="D306" s="159">
        <v>11.43</v>
      </c>
      <c r="E306" s="153">
        <v>1454.1</v>
      </c>
      <c r="F306" s="153">
        <v>8.1115200000000005</v>
      </c>
      <c r="G306" s="150">
        <f t="shared" si="10"/>
        <v>9.8802395209580887</v>
      </c>
      <c r="H306" s="153">
        <v>11.8797</v>
      </c>
      <c r="I306" s="153"/>
      <c r="S306" s="153"/>
      <c r="T306" s="153">
        <v>2158.1999999999998</v>
      </c>
      <c r="U306" s="153"/>
      <c r="V306" s="153"/>
      <c r="W306" s="153"/>
      <c r="X306" s="153"/>
      <c r="Y306" s="153"/>
    </row>
    <row r="307" spans="2:25" x14ac:dyDescent="0.25">
      <c r="B307" s="158">
        <v>29129</v>
      </c>
      <c r="C307" s="166">
        <v>74.099999999999994</v>
      </c>
      <c r="D307" s="159">
        <v>13.77</v>
      </c>
      <c r="E307" s="153">
        <v>1460.4</v>
      </c>
      <c r="F307" s="153">
        <v>7.9937899999999997</v>
      </c>
      <c r="G307" s="150">
        <f t="shared" si="10"/>
        <v>10.104011887072794</v>
      </c>
      <c r="H307" s="153">
        <v>12.071540000000001</v>
      </c>
      <c r="I307" s="153"/>
      <c r="S307" s="153"/>
      <c r="T307" s="153">
        <v>2175.1999999999998</v>
      </c>
      <c r="U307" s="153"/>
      <c r="V307" s="153"/>
      <c r="W307" s="153"/>
      <c r="X307" s="153"/>
      <c r="Y307" s="153"/>
    </row>
    <row r="308" spans="2:25" x14ac:dyDescent="0.25">
      <c r="B308" s="158">
        <v>29160</v>
      </c>
      <c r="C308" s="166">
        <v>75</v>
      </c>
      <c r="D308" s="159">
        <v>13.18</v>
      </c>
      <c r="E308" s="153">
        <v>1465.9</v>
      </c>
      <c r="F308" s="153">
        <v>7.8581399999999997</v>
      </c>
      <c r="G308" s="150">
        <f t="shared" si="10"/>
        <v>10.619469026548668</v>
      </c>
      <c r="H308" s="153">
        <v>12.59259</v>
      </c>
      <c r="I308" s="153"/>
      <c r="S308" s="153"/>
      <c r="T308" s="153">
        <v>2191.6999999999998</v>
      </c>
      <c r="U308" s="153"/>
      <c r="V308" s="153"/>
      <c r="W308" s="153"/>
      <c r="X308" s="153"/>
      <c r="Y308" s="153"/>
    </row>
    <row r="309" spans="2:25" x14ac:dyDescent="0.25">
      <c r="B309" s="158">
        <v>29190</v>
      </c>
      <c r="C309" s="166">
        <v>75.7</v>
      </c>
      <c r="D309" s="159">
        <v>13.78</v>
      </c>
      <c r="E309" s="153">
        <v>1473.7</v>
      </c>
      <c r="F309" s="153">
        <v>7.8843300000000003</v>
      </c>
      <c r="G309" s="150">
        <f t="shared" si="10"/>
        <v>11.32352941176471</v>
      </c>
      <c r="H309" s="153">
        <v>13.25479</v>
      </c>
      <c r="I309" s="153"/>
      <c r="S309" s="153"/>
      <c r="T309" s="153">
        <v>2204.1</v>
      </c>
      <c r="U309" s="153"/>
      <c r="V309" s="153"/>
      <c r="W309" s="153"/>
      <c r="X309" s="153"/>
      <c r="Y309" s="153"/>
    </row>
    <row r="310" spans="2:25" x14ac:dyDescent="0.25">
      <c r="B310" s="158">
        <v>29221</v>
      </c>
      <c r="C310" s="166">
        <v>76.599999999999994</v>
      </c>
      <c r="D310" s="159">
        <v>13.82</v>
      </c>
      <c r="E310" s="153">
        <v>1482.7</v>
      </c>
      <c r="F310" s="153">
        <v>8.1000300000000003</v>
      </c>
      <c r="G310" s="150">
        <f t="shared" si="10"/>
        <v>11.988304093567237</v>
      </c>
      <c r="H310" s="153">
        <v>13.86861</v>
      </c>
      <c r="I310" s="153"/>
      <c r="S310" s="153"/>
      <c r="T310" s="153">
        <v>2215.1</v>
      </c>
      <c r="U310" s="153"/>
      <c r="V310" s="153"/>
      <c r="W310" s="153"/>
      <c r="X310" s="153"/>
      <c r="Y310" s="153"/>
    </row>
    <row r="311" spans="2:25" x14ac:dyDescent="0.25">
      <c r="B311" s="158">
        <v>29252</v>
      </c>
      <c r="C311" s="166">
        <v>77.3</v>
      </c>
      <c r="D311" s="159">
        <v>14.13</v>
      </c>
      <c r="E311" s="153">
        <v>1494.6</v>
      </c>
      <c r="F311" s="153">
        <v>8.4772800000000004</v>
      </c>
      <c r="G311" s="150">
        <f t="shared" si="10"/>
        <v>12.028985507246382</v>
      </c>
      <c r="H311" s="153">
        <v>14.161849999999999</v>
      </c>
      <c r="I311" s="153"/>
      <c r="S311" s="153"/>
      <c r="T311" s="153">
        <v>2223.5</v>
      </c>
      <c r="U311" s="153"/>
      <c r="V311" s="153"/>
      <c r="W311" s="153"/>
      <c r="X311" s="153"/>
      <c r="Y311" s="153"/>
    </row>
    <row r="312" spans="2:25" x14ac:dyDescent="0.25">
      <c r="B312" s="158">
        <v>29281</v>
      </c>
      <c r="C312" s="166">
        <v>78.3</v>
      </c>
      <c r="D312" s="159">
        <v>17.190000000000001</v>
      </c>
      <c r="E312" s="153">
        <v>1499.8</v>
      </c>
      <c r="F312" s="153">
        <v>8.0703300000000002</v>
      </c>
      <c r="G312" s="150">
        <f t="shared" si="10"/>
        <v>12.5</v>
      </c>
      <c r="H312" s="153">
        <v>14.592269999999999</v>
      </c>
      <c r="I312" s="153"/>
      <c r="S312" s="153"/>
      <c r="T312" s="153">
        <v>2230.4</v>
      </c>
      <c r="U312" s="153"/>
      <c r="V312" s="153"/>
      <c r="W312" s="153"/>
      <c r="X312" s="153"/>
      <c r="Y312" s="153"/>
    </row>
    <row r="313" spans="2:25" x14ac:dyDescent="0.25">
      <c r="B313" s="158">
        <v>29312</v>
      </c>
      <c r="C313" s="166">
        <v>79.3</v>
      </c>
      <c r="D313" s="159">
        <v>17.61</v>
      </c>
      <c r="E313" s="153">
        <v>1502.2</v>
      </c>
      <c r="F313" s="153">
        <v>7.1392899999999999</v>
      </c>
      <c r="G313" s="150">
        <f t="shared" si="10"/>
        <v>12.962962962962955</v>
      </c>
      <c r="H313" s="153">
        <v>14.58924</v>
      </c>
      <c r="I313" s="153"/>
      <c r="S313" s="153"/>
      <c r="T313" s="153">
        <v>2244.4</v>
      </c>
      <c r="U313" s="153"/>
      <c r="V313" s="153"/>
      <c r="W313" s="153"/>
      <c r="X313" s="153"/>
      <c r="Y313" s="153"/>
    </row>
    <row r="314" spans="2:25" x14ac:dyDescent="0.25">
      <c r="B314" s="158">
        <v>29342</v>
      </c>
      <c r="C314" s="166">
        <v>80.2</v>
      </c>
      <c r="D314" s="159">
        <v>10.98</v>
      </c>
      <c r="E314" s="153">
        <v>1512.3</v>
      </c>
      <c r="F314" s="153">
        <v>7.2401099999999996</v>
      </c>
      <c r="G314" s="150">
        <f t="shared" si="10"/>
        <v>13.276836158192108</v>
      </c>
      <c r="H314" s="153">
        <v>14.42577</v>
      </c>
      <c r="I314" s="153"/>
      <c r="S314" s="153"/>
      <c r="T314" s="153">
        <v>2258.9</v>
      </c>
      <c r="U314" s="153"/>
      <c r="V314" s="153"/>
      <c r="W314" s="153"/>
      <c r="X314" s="153"/>
      <c r="Y314" s="153"/>
    </row>
    <row r="315" spans="2:25" x14ac:dyDescent="0.25">
      <c r="B315" s="158">
        <v>29373</v>
      </c>
      <c r="C315" s="166">
        <v>81.099999999999994</v>
      </c>
      <c r="D315" s="159">
        <v>9.4700000000000006</v>
      </c>
      <c r="E315" s="153">
        <v>1529.2</v>
      </c>
      <c r="F315" s="153">
        <v>7.4631100000000004</v>
      </c>
      <c r="G315" s="150">
        <f t="shared" si="10"/>
        <v>13.585434173669441</v>
      </c>
      <c r="H315" s="153">
        <v>14.265930000000001</v>
      </c>
      <c r="I315" s="153"/>
      <c r="S315" s="153"/>
      <c r="T315" s="153">
        <v>2281.4</v>
      </c>
      <c r="U315" s="153"/>
      <c r="V315" s="153"/>
      <c r="W315" s="153"/>
      <c r="X315" s="153"/>
      <c r="Y315" s="153"/>
    </row>
    <row r="316" spans="2:25" x14ac:dyDescent="0.25">
      <c r="B316" s="158">
        <v>29403</v>
      </c>
      <c r="C316" s="166">
        <v>80.900000000000006</v>
      </c>
      <c r="D316" s="159">
        <v>9.0299999999999994</v>
      </c>
      <c r="E316" s="153">
        <v>1545.5</v>
      </c>
      <c r="F316" s="153">
        <v>7.7153600000000004</v>
      </c>
      <c r="G316" s="150">
        <f t="shared" si="10"/>
        <v>12.361111111111111</v>
      </c>
      <c r="H316" s="153">
        <v>13.150679999999999</v>
      </c>
      <c r="I316" s="153"/>
      <c r="S316" s="153"/>
      <c r="T316" s="153">
        <v>2306.4</v>
      </c>
      <c r="U316" s="153"/>
      <c r="V316" s="153"/>
      <c r="W316" s="153"/>
      <c r="X316" s="153"/>
      <c r="Y316" s="153"/>
    </row>
    <row r="317" spans="2:25" x14ac:dyDescent="0.25">
      <c r="B317" s="158">
        <v>29434</v>
      </c>
      <c r="C317" s="166">
        <v>81.3</v>
      </c>
      <c r="D317" s="159">
        <v>9.61</v>
      </c>
      <c r="E317" s="153">
        <v>1561.5</v>
      </c>
      <c r="F317" s="153">
        <v>7.9427599999999998</v>
      </c>
      <c r="G317" s="150">
        <f t="shared" si="10"/>
        <v>11.82943603851443</v>
      </c>
      <c r="H317" s="153">
        <v>12.890090000000001</v>
      </c>
      <c r="I317" s="153"/>
      <c r="S317" s="153"/>
      <c r="T317" s="153">
        <v>2332.4</v>
      </c>
      <c r="U317" s="153"/>
      <c r="V317" s="153"/>
      <c r="W317" s="153"/>
      <c r="X317" s="153"/>
      <c r="Y317" s="153"/>
    </row>
    <row r="318" spans="2:25" x14ac:dyDescent="0.25">
      <c r="B318" s="158">
        <v>29465</v>
      </c>
      <c r="C318" s="166">
        <v>82.2</v>
      </c>
      <c r="D318" s="159">
        <v>10.87</v>
      </c>
      <c r="E318" s="153">
        <v>1574</v>
      </c>
      <c r="F318" s="153">
        <v>8.2456499999999995</v>
      </c>
      <c r="G318" s="150">
        <f t="shared" si="10"/>
        <v>11.989100817438691</v>
      </c>
      <c r="H318" s="153">
        <v>12.76882</v>
      </c>
      <c r="I318" s="153"/>
      <c r="S318" s="153"/>
      <c r="T318" s="153">
        <v>2354.1</v>
      </c>
      <c r="U318" s="153"/>
      <c r="V318" s="153"/>
      <c r="W318" s="153"/>
      <c r="X318" s="153"/>
      <c r="Y318" s="153"/>
    </row>
    <row r="319" spans="2:25" x14ac:dyDescent="0.25">
      <c r="B319" s="158">
        <v>29495</v>
      </c>
      <c r="C319" s="166">
        <v>83.2</v>
      </c>
      <c r="D319" s="159">
        <v>12.81</v>
      </c>
      <c r="E319" s="153">
        <v>1584.8</v>
      </c>
      <c r="F319" s="153">
        <v>8.5182099999999998</v>
      </c>
      <c r="G319" s="150">
        <f t="shared" si="10"/>
        <v>12.28070175438598</v>
      </c>
      <c r="H319" s="153">
        <v>12.63298</v>
      </c>
      <c r="I319" s="153"/>
      <c r="S319" s="153"/>
      <c r="T319" s="153">
        <v>2366.1999999999998</v>
      </c>
      <c r="U319" s="153"/>
      <c r="V319" s="153"/>
      <c r="W319" s="153"/>
      <c r="X319" s="153"/>
      <c r="Y319" s="153"/>
    </row>
    <row r="320" spans="2:25" x14ac:dyDescent="0.25">
      <c r="B320" s="158">
        <v>29526</v>
      </c>
      <c r="C320" s="166">
        <v>84.1</v>
      </c>
      <c r="D320" s="159">
        <v>15.85</v>
      </c>
      <c r="E320" s="153">
        <v>1595.8</v>
      </c>
      <c r="F320" s="153">
        <v>8.8614499999999996</v>
      </c>
      <c r="G320" s="150">
        <f t="shared" si="10"/>
        <v>12.133333333333329</v>
      </c>
      <c r="H320" s="153">
        <v>12.63158</v>
      </c>
      <c r="I320" s="153"/>
      <c r="S320" s="153"/>
      <c r="T320" s="153">
        <v>2375.4</v>
      </c>
      <c r="U320" s="153"/>
      <c r="V320" s="153"/>
      <c r="W320" s="153"/>
      <c r="X320" s="153"/>
      <c r="Y320" s="153"/>
    </row>
    <row r="321" spans="2:25" x14ac:dyDescent="0.25">
      <c r="B321" s="158">
        <v>29556</v>
      </c>
      <c r="C321" s="166">
        <v>84.9</v>
      </c>
      <c r="D321" s="159">
        <v>18.899999999999999</v>
      </c>
      <c r="E321" s="153">
        <v>1599.8</v>
      </c>
      <c r="F321" s="153">
        <v>8.5566899999999997</v>
      </c>
      <c r="G321" s="150">
        <f t="shared" si="10"/>
        <v>12.153236459709383</v>
      </c>
      <c r="H321" s="153">
        <v>12.35371</v>
      </c>
      <c r="I321" s="153"/>
      <c r="S321" s="153"/>
      <c r="T321" s="153">
        <v>2389.5</v>
      </c>
      <c r="U321" s="153"/>
      <c r="V321" s="153"/>
      <c r="W321" s="153"/>
      <c r="X321" s="153"/>
      <c r="Y321" s="153"/>
    </row>
    <row r="322" spans="2:25" x14ac:dyDescent="0.25">
      <c r="B322" s="158">
        <v>29587</v>
      </c>
      <c r="C322" s="166">
        <v>85.3</v>
      </c>
      <c r="D322" s="159">
        <v>19.079999999999998</v>
      </c>
      <c r="E322" s="153">
        <v>1606.9</v>
      </c>
      <c r="F322" s="153">
        <v>8.3766099999999994</v>
      </c>
      <c r="G322" s="150">
        <f t="shared" si="10"/>
        <v>11.357702349869459</v>
      </c>
      <c r="H322" s="153">
        <v>11.79487</v>
      </c>
      <c r="I322" s="153"/>
      <c r="S322" s="153"/>
      <c r="T322" s="153">
        <v>2412.6</v>
      </c>
      <c r="U322" s="153"/>
      <c r="V322" s="153"/>
      <c r="W322" s="153"/>
      <c r="X322" s="153"/>
      <c r="Y322" s="153"/>
    </row>
    <row r="323" spans="2:25" x14ac:dyDescent="0.25">
      <c r="B323" s="158">
        <v>29618</v>
      </c>
      <c r="C323" s="166">
        <v>85.7</v>
      </c>
      <c r="D323" s="159">
        <v>15.93</v>
      </c>
      <c r="E323" s="153">
        <v>1618.7</v>
      </c>
      <c r="F323" s="153">
        <v>8.3032199999999996</v>
      </c>
      <c r="G323" s="150">
        <f t="shared" si="10"/>
        <v>10.866752910737398</v>
      </c>
      <c r="H323" s="153">
        <v>11.39241</v>
      </c>
      <c r="I323" s="153"/>
      <c r="S323" s="153"/>
      <c r="T323" s="153">
        <v>2429.5</v>
      </c>
      <c r="U323" s="153"/>
      <c r="V323" s="153"/>
      <c r="W323" s="153"/>
      <c r="X323" s="153"/>
      <c r="Y323" s="153"/>
    </row>
    <row r="324" spans="2:25" x14ac:dyDescent="0.25">
      <c r="B324" s="158">
        <v>29646</v>
      </c>
      <c r="C324" s="166">
        <v>86.1</v>
      </c>
      <c r="D324" s="159">
        <v>14.7</v>
      </c>
      <c r="E324" s="153">
        <v>1636.6</v>
      </c>
      <c r="F324" s="153">
        <v>9.1212199999999992</v>
      </c>
      <c r="G324" s="150">
        <f t="shared" si="10"/>
        <v>9.9616858237547845</v>
      </c>
      <c r="H324" s="153">
        <v>10.611739999999999</v>
      </c>
      <c r="I324" s="153"/>
      <c r="S324" s="153"/>
      <c r="T324" s="153">
        <v>2444</v>
      </c>
      <c r="U324" s="153"/>
      <c r="V324" s="153"/>
      <c r="W324" s="153"/>
      <c r="X324" s="153"/>
      <c r="Y324" s="153"/>
    </row>
    <row r="325" spans="2:25" x14ac:dyDescent="0.25">
      <c r="B325" s="158">
        <v>29677</v>
      </c>
      <c r="C325" s="166">
        <v>86.8</v>
      </c>
      <c r="D325" s="159">
        <v>15.72</v>
      </c>
      <c r="E325" s="153">
        <v>1659.2</v>
      </c>
      <c r="F325" s="153">
        <v>10.45134</v>
      </c>
      <c r="G325" s="150">
        <f t="shared" si="10"/>
        <v>9.457755359394703</v>
      </c>
      <c r="H325" s="153">
        <v>10.13597</v>
      </c>
      <c r="I325" s="153"/>
      <c r="S325" s="153"/>
      <c r="T325" s="153">
        <v>2456.4</v>
      </c>
      <c r="U325" s="153"/>
      <c r="V325" s="153"/>
      <c r="W325" s="153"/>
      <c r="X325" s="153"/>
      <c r="Y325" s="153"/>
    </row>
    <row r="326" spans="2:25" x14ac:dyDescent="0.25">
      <c r="B326" s="158">
        <v>29707</v>
      </c>
      <c r="C326" s="166">
        <v>87.8</v>
      </c>
      <c r="D326" s="159">
        <v>18.52</v>
      </c>
      <c r="E326" s="153">
        <v>1664.2</v>
      </c>
      <c r="F326" s="153">
        <v>10.0443</v>
      </c>
      <c r="G326" s="150">
        <f t="shared" si="10"/>
        <v>9.4763092269326563</v>
      </c>
      <c r="H326" s="153">
        <v>9.7919199999999993</v>
      </c>
      <c r="I326" s="153"/>
      <c r="S326" s="153"/>
      <c r="T326" s="153">
        <v>2468</v>
      </c>
      <c r="U326" s="153"/>
      <c r="V326" s="153"/>
      <c r="W326" s="153"/>
      <c r="X326" s="153"/>
      <c r="Y326" s="153"/>
    </row>
    <row r="327" spans="2:25" x14ac:dyDescent="0.25">
      <c r="B327" s="158">
        <v>29738</v>
      </c>
      <c r="C327" s="166">
        <v>88.7</v>
      </c>
      <c r="D327" s="159">
        <v>19.100000000000001</v>
      </c>
      <c r="E327" s="153">
        <v>1670.3</v>
      </c>
      <c r="F327" s="153">
        <v>9.2270500000000002</v>
      </c>
      <c r="G327" s="150">
        <f t="shared" si="10"/>
        <v>9.3711467324291142</v>
      </c>
      <c r="H327" s="153">
        <v>9.6969700000000003</v>
      </c>
      <c r="I327" s="153"/>
      <c r="S327" s="153"/>
      <c r="T327" s="153">
        <v>2477.8000000000002</v>
      </c>
      <c r="U327" s="153"/>
      <c r="V327" s="153"/>
      <c r="W327" s="153"/>
      <c r="X327" s="153"/>
      <c r="Y327" s="153"/>
    </row>
    <row r="328" spans="2:25" x14ac:dyDescent="0.25">
      <c r="B328" s="158">
        <v>29768</v>
      </c>
      <c r="C328" s="166">
        <v>89.9</v>
      </c>
      <c r="D328" s="159">
        <v>19.04</v>
      </c>
      <c r="E328" s="153">
        <v>1681.9</v>
      </c>
      <c r="F328" s="153">
        <v>8.8256200000000007</v>
      </c>
      <c r="G328" s="150">
        <f t="shared" si="10"/>
        <v>11.124845488257096</v>
      </c>
      <c r="H328" s="153">
        <v>10.77482</v>
      </c>
      <c r="I328" s="153"/>
      <c r="S328" s="153"/>
      <c r="T328" s="153">
        <v>2492.1</v>
      </c>
      <c r="U328" s="153"/>
      <c r="V328" s="153"/>
      <c r="W328" s="153"/>
      <c r="X328" s="153"/>
      <c r="Y328" s="153"/>
    </row>
    <row r="329" spans="2:25" x14ac:dyDescent="0.25">
      <c r="B329" s="158">
        <v>29799</v>
      </c>
      <c r="C329" s="166">
        <v>90.7</v>
      </c>
      <c r="D329" s="159">
        <v>17.82</v>
      </c>
      <c r="E329" s="153">
        <v>1694.3</v>
      </c>
      <c r="F329" s="153">
        <v>8.5046400000000002</v>
      </c>
      <c r="G329" s="150">
        <f t="shared" si="10"/>
        <v>11.562115621156209</v>
      </c>
      <c r="H329" s="153">
        <v>10.817310000000001</v>
      </c>
      <c r="I329" s="153"/>
      <c r="S329" s="153"/>
      <c r="T329" s="153">
        <v>2502.1</v>
      </c>
      <c r="U329" s="153"/>
      <c r="V329" s="153"/>
      <c r="W329" s="153"/>
      <c r="X329" s="153"/>
      <c r="Y329" s="153"/>
    </row>
    <row r="330" spans="2:25" x14ac:dyDescent="0.25">
      <c r="B330" s="158">
        <v>29830</v>
      </c>
      <c r="C330" s="166">
        <v>91.9</v>
      </c>
      <c r="D330" s="159">
        <v>15.87</v>
      </c>
      <c r="E330" s="153">
        <v>1706</v>
      </c>
      <c r="F330" s="153">
        <v>8.3862799999999993</v>
      </c>
      <c r="G330" s="150">
        <f t="shared" si="10"/>
        <v>11.800486618004879</v>
      </c>
      <c r="H330" s="153">
        <v>10.965439999999999</v>
      </c>
      <c r="I330" s="153"/>
      <c r="S330" s="153"/>
      <c r="T330" s="153">
        <v>2512.9</v>
      </c>
      <c r="U330" s="153"/>
      <c r="V330" s="153"/>
      <c r="W330" s="153"/>
      <c r="X330" s="153"/>
      <c r="Y330" s="153"/>
    </row>
    <row r="331" spans="2:25" x14ac:dyDescent="0.25">
      <c r="B331" s="158">
        <v>29860</v>
      </c>
      <c r="C331" s="166">
        <v>92.3</v>
      </c>
      <c r="D331" s="159">
        <v>15.08</v>
      </c>
      <c r="E331" s="153">
        <v>1721.8</v>
      </c>
      <c r="F331" s="153">
        <v>8.6446199999999997</v>
      </c>
      <c r="G331" s="150">
        <f t="shared" si="10"/>
        <v>10.9375</v>
      </c>
      <c r="H331" s="153">
        <v>10.27155</v>
      </c>
      <c r="I331" s="153"/>
      <c r="S331" s="153"/>
      <c r="T331" s="153">
        <v>2533.1</v>
      </c>
      <c r="U331" s="153"/>
      <c r="V331" s="153"/>
      <c r="W331" s="153"/>
      <c r="X331" s="153"/>
      <c r="Y331" s="153"/>
    </row>
    <row r="332" spans="2:25" x14ac:dyDescent="0.25">
      <c r="B332" s="158">
        <v>29891</v>
      </c>
      <c r="C332" s="166">
        <v>92.7</v>
      </c>
      <c r="D332" s="159">
        <v>13.31</v>
      </c>
      <c r="E332" s="153">
        <v>1736.1</v>
      </c>
      <c r="F332" s="153">
        <v>8.7918299999999991</v>
      </c>
      <c r="G332" s="150">
        <f t="shared" si="10"/>
        <v>10.225921521997638</v>
      </c>
      <c r="H332" s="153">
        <v>9.57944</v>
      </c>
      <c r="I332" s="153"/>
      <c r="S332" s="153"/>
      <c r="T332" s="153">
        <v>2557.8000000000002</v>
      </c>
      <c r="U332" s="153"/>
      <c r="V332" s="153"/>
      <c r="W332" s="153"/>
      <c r="X332" s="153"/>
      <c r="Y332" s="153"/>
    </row>
    <row r="333" spans="2:25" x14ac:dyDescent="0.25">
      <c r="B333" s="158">
        <v>29921</v>
      </c>
      <c r="C333" s="166">
        <v>93</v>
      </c>
      <c r="D333" s="159">
        <v>12.37</v>
      </c>
      <c r="E333" s="153">
        <v>1755.5</v>
      </c>
      <c r="F333" s="153">
        <v>9.7324699999999993</v>
      </c>
      <c r="G333" s="150">
        <f t="shared" si="10"/>
        <v>9.5406360424028271</v>
      </c>
      <c r="H333" s="153">
        <v>8.9120399999999993</v>
      </c>
      <c r="I333" s="153"/>
      <c r="S333" s="153"/>
      <c r="T333" s="153">
        <v>2584.8000000000002</v>
      </c>
      <c r="U333" s="153"/>
      <c r="V333" s="153"/>
      <c r="W333" s="153"/>
      <c r="X333" s="153"/>
      <c r="Y333" s="153"/>
    </row>
    <row r="334" spans="2:25" x14ac:dyDescent="0.25">
      <c r="B334" s="158">
        <v>29952</v>
      </c>
      <c r="C334" s="166">
        <v>93.2</v>
      </c>
      <c r="D334" s="159">
        <v>13.22</v>
      </c>
      <c r="E334" s="153">
        <v>1770.4</v>
      </c>
      <c r="F334" s="153">
        <v>10.17487</v>
      </c>
      <c r="G334" s="150">
        <f t="shared" si="10"/>
        <v>9.2614302461899278</v>
      </c>
      <c r="H334" s="153">
        <v>8.2568800000000007</v>
      </c>
      <c r="I334" s="153"/>
      <c r="S334" s="153"/>
      <c r="T334" s="153">
        <v>2605</v>
      </c>
      <c r="U334" s="153"/>
      <c r="V334" s="153"/>
      <c r="W334" s="153"/>
      <c r="X334" s="153"/>
      <c r="Y334" s="153"/>
    </row>
    <row r="335" spans="2:25" x14ac:dyDescent="0.25">
      <c r="B335" s="158">
        <v>29983</v>
      </c>
      <c r="C335" s="166">
        <v>93.5</v>
      </c>
      <c r="D335" s="159">
        <v>14.78</v>
      </c>
      <c r="E335" s="153">
        <v>1774.5</v>
      </c>
      <c r="F335" s="153">
        <v>9.6250099999999996</v>
      </c>
      <c r="G335" s="150">
        <f t="shared" si="10"/>
        <v>9.1015169194865742</v>
      </c>
      <c r="H335" s="153">
        <v>7.6136400000000002</v>
      </c>
      <c r="I335" s="153"/>
      <c r="S335" s="153"/>
      <c r="T335" s="153">
        <v>2626.6</v>
      </c>
      <c r="U335" s="153"/>
      <c r="V335" s="153"/>
      <c r="W335" s="153"/>
      <c r="X335" s="153"/>
      <c r="Y335" s="153"/>
    </row>
    <row r="336" spans="2:25" x14ac:dyDescent="0.25">
      <c r="B336" s="158">
        <v>30011</v>
      </c>
      <c r="C336" s="166">
        <v>93.7</v>
      </c>
      <c r="D336" s="159">
        <v>14.68</v>
      </c>
      <c r="E336" s="153">
        <v>1786.5</v>
      </c>
      <c r="F336" s="153">
        <v>9.1592300000000009</v>
      </c>
      <c r="G336" s="150">
        <f t="shared" si="10"/>
        <v>8.8269454123112823</v>
      </c>
      <c r="H336" s="153">
        <v>6.8848799999999999</v>
      </c>
      <c r="I336" s="153"/>
      <c r="S336" s="153"/>
      <c r="T336" s="153">
        <v>2646.5</v>
      </c>
      <c r="U336" s="153"/>
      <c r="V336" s="153"/>
      <c r="W336" s="153"/>
      <c r="X336" s="153"/>
      <c r="Y336" s="153"/>
    </row>
    <row r="337" spans="2:25" x14ac:dyDescent="0.25">
      <c r="B337" s="158">
        <v>30042</v>
      </c>
      <c r="C337" s="166">
        <v>94.5</v>
      </c>
      <c r="D337" s="159">
        <v>14.94</v>
      </c>
      <c r="E337" s="153">
        <v>1803.9</v>
      </c>
      <c r="F337" s="153">
        <v>8.7210699999999992</v>
      </c>
      <c r="G337" s="150">
        <f t="shared" si="10"/>
        <v>8.8709677419354982</v>
      </c>
      <c r="H337" s="153">
        <v>6.6217699999999997</v>
      </c>
      <c r="I337" s="153"/>
      <c r="S337" s="153"/>
      <c r="T337" s="153">
        <v>2667.8</v>
      </c>
      <c r="U337" s="153"/>
      <c r="V337" s="153"/>
      <c r="W337" s="153"/>
      <c r="X337" s="153"/>
      <c r="Y337" s="153"/>
    </row>
    <row r="338" spans="2:25" x14ac:dyDescent="0.25">
      <c r="B338" s="158">
        <v>30072</v>
      </c>
      <c r="C338" s="166">
        <v>95.4</v>
      </c>
      <c r="D338" s="159">
        <v>14.45</v>
      </c>
      <c r="E338" s="153">
        <v>1815.4</v>
      </c>
      <c r="F338" s="153">
        <v>9.0854499999999998</v>
      </c>
      <c r="G338" s="150">
        <f t="shared" si="10"/>
        <v>8.6560364464692618</v>
      </c>
      <c r="H338" s="153">
        <v>6.9119299999999999</v>
      </c>
      <c r="I338" s="153"/>
      <c r="S338" s="153"/>
      <c r="T338" s="153">
        <v>2687.4</v>
      </c>
      <c r="U338" s="153"/>
      <c r="V338" s="153"/>
      <c r="W338" s="153"/>
      <c r="X338" s="153"/>
      <c r="Y338" s="153"/>
    </row>
    <row r="339" spans="2:25" x14ac:dyDescent="0.25">
      <c r="B339" s="158">
        <v>30103</v>
      </c>
      <c r="C339" s="166">
        <v>96.3</v>
      </c>
      <c r="D339" s="159">
        <v>14.15</v>
      </c>
      <c r="E339" s="153">
        <v>1826</v>
      </c>
      <c r="F339" s="153">
        <v>9.3216800000000006</v>
      </c>
      <c r="G339" s="150">
        <f t="shared" si="10"/>
        <v>8.5682074408117259</v>
      </c>
      <c r="H339" s="153">
        <v>7.1823199999999998</v>
      </c>
      <c r="I339" s="153"/>
      <c r="S339" s="153"/>
      <c r="T339" s="153">
        <v>2701.3</v>
      </c>
      <c r="U339" s="153"/>
      <c r="V339" s="153"/>
      <c r="W339" s="153"/>
      <c r="X339" s="153"/>
      <c r="Y339" s="153"/>
    </row>
    <row r="340" spans="2:25" x14ac:dyDescent="0.25">
      <c r="B340" s="158">
        <v>30133</v>
      </c>
      <c r="C340" s="166">
        <v>96.7</v>
      </c>
      <c r="D340" s="159">
        <v>12.59</v>
      </c>
      <c r="E340" s="153">
        <v>1831.5</v>
      </c>
      <c r="F340" s="153">
        <v>8.8947000000000003</v>
      </c>
      <c r="G340" s="150">
        <f t="shared" si="10"/>
        <v>7.5639599555061166</v>
      </c>
      <c r="H340" s="153">
        <v>6.5573800000000002</v>
      </c>
      <c r="I340" s="153"/>
      <c r="S340" s="153"/>
      <c r="T340" s="153">
        <v>2728</v>
      </c>
      <c r="U340" s="153"/>
      <c r="V340" s="153"/>
      <c r="W340" s="153"/>
      <c r="X340" s="153"/>
      <c r="Y340" s="153"/>
    </row>
    <row r="341" spans="2:25" x14ac:dyDescent="0.25">
      <c r="B341" s="158">
        <v>30164</v>
      </c>
      <c r="C341" s="166">
        <v>97.1</v>
      </c>
      <c r="D341" s="159">
        <v>10.119999999999999</v>
      </c>
      <c r="E341" s="153">
        <v>1845.2</v>
      </c>
      <c r="F341" s="153">
        <v>8.9063300000000005</v>
      </c>
      <c r="G341" s="150">
        <f t="shared" si="10"/>
        <v>7.056229327453134</v>
      </c>
      <c r="H341" s="153">
        <v>5.9652900000000004</v>
      </c>
      <c r="I341" s="153"/>
      <c r="S341" s="153"/>
      <c r="T341" s="153">
        <v>2743.9</v>
      </c>
      <c r="U341" s="153"/>
      <c r="V341" s="153"/>
      <c r="W341" s="153"/>
      <c r="X341" s="153"/>
      <c r="Y341" s="153"/>
    </row>
    <row r="342" spans="2:25" x14ac:dyDescent="0.25">
      <c r="B342" s="158">
        <v>30195</v>
      </c>
      <c r="C342" s="166">
        <v>97.3</v>
      </c>
      <c r="D342" s="159">
        <v>10.31</v>
      </c>
      <c r="E342" s="153">
        <v>1858.4</v>
      </c>
      <c r="F342" s="153">
        <v>8.9331800000000001</v>
      </c>
      <c r="G342" s="150">
        <f t="shared" si="10"/>
        <v>5.8759521218715971</v>
      </c>
      <c r="H342" s="153">
        <v>4.9409200000000002</v>
      </c>
      <c r="I342" s="153"/>
      <c r="S342" s="153"/>
      <c r="T342" s="153">
        <v>2747.5</v>
      </c>
      <c r="U342" s="153"/>
      <c r="V342" s="153"/>
      <c r="W342" s="153"/>
      <c r="X342" s="153"/>
      <c r="Y342" s="153"/>
    </row>
    <row r="343" spans="2:25" x14ac:dyDescent="0.25">
      <c r="B343" s="158">
        <v>30225</v>
      </c>
      <c r="C343" s="166">
        <v>97.7</v>
      </c>
      <c r="D343" s="159">
        <v>9.7100000000000009</v>
      </c>
      <c r="E343" s="153">
        <v>1869.7</v>
      </c>
      <c r="F343" s="153">
        <v>8.5898500000000002</v>
      </c>
      <c r="G343" s="150">
        <f t="shared" si="10"/>
        <v>5.8504875406284018</v>
      </c>
      <c r="H343" s="153">
        <v>5.0321199999999999</v>
      </c>
      <c r="I343" s="153"/>
      <c r="S343" s="153"/>
      <c r="T343" s="153">
        <v>2753.7</v>
      </c>
      <c r="U343" s="153"/>
      <c r="V343" s="153"/>
      <c r="W343" s="153"/>
      <c r="X343" s="153"/>
      <c r="Y343" s="153"/>
    </row>
    <row r="344" spans="2:25" x14ac:dyDescent="0.25">
      <c r="B344" s="158">
        <v>30256</v>
      </c>
      <c r="C344" s="166">
        <v>97.6</v>
      </c>
      <c r="D344" s="159">
        <v>9.1999999999999993</v>
      </c>
      <c r="E344" s="153">
        <v>1883.7</v>
      </c>
      <c r="F344" s="153">
        <v>8.5018100000000008</v>
      </c>
      <c r="G344" s="150">
        <f t="shared" si="10"/>
        <v>5.2858683926644945</v>
      </c>
      <c r="H344" s="153">
        <v>4.4776100000000003</v>
      </c>
      <c r="I344" s="153"/>
      <c r="S344" s="153"/>
      <c r="T344" s="153">
        <v>2767.7</v>
      </c>
      <c r="U344" s="153"/>
      <c r="V344" s="153"/>
      <c r="W344" s="153"/>
      <c r="X344" s="153"/>
      <c r="Y344" s="153"/>
    </row>
    <row r="345" spans="2:25" x14ac:dyDescent="0.25">
      <c r="B345" s="158">
        <v>30286</v>
      </c>
      <c r="C345" s="166">
        <v>97.2</v>
      </c>
      <c r="D345" s="159">
        <v>8.9499999999999993</v>
      </c>
      <c r="E345" s="153">
        <v>1905.9</v>
      </c>
      <c r="F345" s="153">
        <v>8.5673600000000008</v>
      </c>
      <c r="G345" s="150">
        <f t="shared" si="10"/>
        <v>4.5161290322580649</v>
      </c>
      <c r="H345" s="153">
        <v>3.82572</v>
      </c>
      <c r="I345" s="153"/>
      <c r="S345" s="153"/>
      <c r="T345" s="153">
        <v>2772.9</v>
      </c>
      <c r="U345" s="153"/>
      <c r="V345" s="153"/>
      <c r="W345" s="153"/>
      <c r="X345" s="153"/>
      <c r="Y345" s="153"/>
    </row>
    <row r="346" spans="2:25" x14ac:dyDescent="0.25">
      <c r="B346" s="158">
        <v>30317</v>
      </c>
      <c r="C346" s="166">
        <v>97.6</v>
      </c>
      <c r="D346" s="159">
        <v>8.68</v>
      </c>
      <c r="E346" s="153">
        <v>1959.4</v>
      </c>
      <c r="F346" s="153">
        <v>10.675549999999999</v>
      </c>
      <c r="G346" s="150">
        <f t="shared" si="10"/>
        <v>4.7210300429184393</v>
      </c>
      <c r="H346" s="153">
        <v>3.70763</v>
      </c>
      <c r="I346" s="153"/>
      <c r="S346" s="153"/>
      <c r="T346" s="153">
        <v>2774.6</v>
      </c>
      <c r="U346" s="153"/>
      <c r="V346" s="153"/>
      <c r="W346" s="153"/>
      <c r="X346" s="153"/>
      <c r="Y346" s="153"/>
    </row>
    <row r="347" spans="2:25" x14ac:dyDescent="0.25">
      <c r="B347" s="158">
        <v>30348</v>
      </c>
      <c r="C347" s="166">
        <v>97.9</v>
      </c>
      <c r="D347" s="159">
        <v>8.51</v>
      </c>
      <c r="E347" s="153">
        <v>1996.8</v>
      </c>
      <c r="F347" s="153">
        <v>12.527469999999999</v>
      </c>
      <c r="G347" s="150">
        <f t="shared" si="10"/>
        <v>4.705882352941182</v>
      </c>
      <c r="H347" s="153">
        <v>3.4846900000000001</v>
      </c>
      <c r="I347" s="153"/>
      <c r="S347" s="153"/>
      <c r="T347" s="153">
        <v>2779</v>
      </c>
      <c r="U347" s="153"/>
      <c r="V347" s="153"/>
      <c r="W347" s="153"/>
      <c r="X347" s="153"/>
      <c r="Y347" s="153"/>
    </row>
    <row r="348" spans="2:25" x14ac:dyDescent="0.25">
      <c r="B348" s="158">
        <v>30376</v>
      </c>
      <c r="C348" s="166">
        <v>98.1</v>
      </c>
      <c r="D348" s="159">
        <v>8.77</v>
      </c>
      <c r="E348" s="153">
        <v>2015.2</v>
      </c>
      <c r="F348" s="153">
        <v>12.80157</v>
      </c>
      <c r="G348" s="150">
        <f t="shared" si="10"/>
        <v>4.6958377801494144</v>
      </c>
      <c r="H348" s="153">
        <v>3.59029</v>
      </c>
      <c r="I348" s="153"/>
      <c r="S348" s="153"/>
      <c r="T348" s="153">
        <v>2788.2</v>
      </c>
      <c r="U348" s="153"/>
      <c r="V348" s="153"/>
      <c r="W348" s="153"/>
      <c r="X348" s="153"/>
      <c r="Y348" s="153"/>
    </row>
    <row r="349" spans="2:25" x14ac:dyDescent="0.25">
      <c r="B349" s="158">
        <v>30407</v>
      </c>
      <c r="C349" s="166">
        <v>98.6</v>
      </c>
      <c r="D349" s="159">
        <v>8.8000000000000007</v>
      </c>
      <c r="E349" s="153">
        <v>2028.6</v>
      </c>
      <c r="F349" s="153">
        <v>12.456340000000001</v>
      </c>
      <c r="G349" s="150">
        <f t="shared" si="10"/>
        <v>4.3386243386243306</v>
      </c>
      <c r="H349" s="153">
        <v>4</v>
      </c>
      <c r="I349" s="153"/>
      <c r="S349" s="153"/>
      <c r="T349" s="153">
        <v>2799.5</v>
      </c>
      <c r="U349" s="153"/>
      <c r="V349" s="153"/>
      <c r="W349" s="153"/>
      <c r="X349" s="153"/>
      <c r="Y349" s="153"/>
    </row>
    <row r="350" spans="2:25" x14ac:dyDescent="0.25">
      <c r="B350" s="158">
        <v>30437</v>
      </c>
      <c r="C350" s="166">
        <v>98.8</v>
      </c>
      <c r="D350" s="159">
        <v>8.6300000000000008</v>
      </c>
      <c r="E350" s="153">
        <v>2043.1</v>
      </c>
      <c r="F350" s="153">
        <v>12.54269</v>
      </c>
      <c r="G350" s="150">
        <f t="shared" si="10"/>
        <v>3.5639412997903408</v>
      </c>
      <c r="H350" s="153">
        <v>3.4410799999999999</v>
      </c>
      <c r="I350" s="153"/>
      <c r="S350" s="153"/>
      <c r="T350" s="153">
        <v>2814.8</v>
      </c>
      <c r="U350" s="153"/>
      <c r="V350" s="153"/>
      <c r="W350" s="153"/>
      <c r="X350" s="153"/>
      <c r="Y350" s="153"/>
    </row>
    <row r="351" spans="2:25" x14ac:dyDescent="0.25">
      <c r="B351" s="158">
        <v>30468</v>
      </c>
      <c r="C351" s="166">
        <v>99.1</v>
      </c>
      <c r="D351" s="159">
        <v>8.98</v>
      </c>
      <c r="E351" s="153">
        <v>2053.5</v>
      </c>
      <c r="F351" s="153">
        <v>12.458930000000001</v>
      </c>
      <c r="G351" s="150">
        <f t="shared" si="10"/>
        <v>2.9075804776739433</v>
      </c>
      <c r="H351" s="153">
        <v>2.4742299999999999</v>
      </c>
      <c r="I351" s="153"/>
      <c r="S351" s="153"/>
      <c r="T351" s="153">
        <v>2818.9</v>
      </c>
      <c r="U351" s="153"/>
      <c r="V351" s="153"/>
      <c r="W351" s="153"/>
      <c r="X351" s="153"/>
      <c r="Y351" s="153"/>
    </row>
    <row r="352" spans="2:25" x14ac:dyDescent="0.25">
      <c r="B352" s="158">
        <v>30498</v>
      </c>
      <c r="C352" s="166">
        <v>99.6</v>
      </c>
      <c r="D352" s="159">
        <v>9.3699999999999992</v>
      </c>
      <c r="E352" s="153">
        <v>2064.8000000000002</v>
      </c>
      <c r="F352" s="153">
        <v>12.738189999999999</v>
      </c>
      <c r="G352" s="150">
        <f t="shared" si="10"/>
        <v>2.9989658738365899</v>
      </c>
      <c r="H352" s="153">
        <v>2.3589699999999998</v>
      </c>
      <c r="I352" s="153"/>
      <c r="S352" s="153"/>
      <c r="T352" s="153">
        <v>2826.4</v>
      </c>
      <c r="U352" s="153"/>
      <c r="V352" s="153"/>
      <c r="W352" s="153"/>
      <c r="X352" s="153"/>
      <c r="Y352" s="153"/>
    </row>
    <row r="353" spans="2:25" x14ac:dyDescent="0.25">
      <c r="B353" s="158">
        <v>30529</v>
      </c>
      <c r="C353" s="166">
        <v>100</v>
      </c>
      <c r="D353" s="159">
        <v>9.56</v>
      </c>
      <c r="E353" s="153">
        <v>2074</v>
      </c>
      <c r="F353" s="153">
        <v>12.39974</v>
      </c>
      <c r="G353" s="150">
        <f t="shared" si="10"/>
        <v>2.9866117404737436</v>
      </c>
      <c r="H353" s="153">
        <v>2.4565000000000001</v>
      </c>
      <c r="I353" s="153"/>
      <c r="S353" s="153"/>
      <c r="T353" s="153">
        <v>2847.4</v>
      </c>
      <c r="U353" s="153"/>
      <c r="V353" s="153"/>
      <c r="W353" s="153"/>
      <c r="X353" s="153"/>
      <c r="Y353" s="153"/>
    </row>
    <row r="354" spans="2:25" x14ac:dyDescent="0.25">
      <c r="B354" s="158">
        <v>30560</v>
      </c>
      <c r="C354" s="166">
        <v>100.7</v>
      </c>
      <c r="D354" s="159">
        <v>9.4499999999999993</v>
      </c>
      <c r="E354" s="153">
        <v>2083.1999999999998</v>
      </c>
      <c r="F354" s="153">
        <v>12.09643</v>
      </c>
      <c r="G354" s="150">
        <f t="shared" si="10"/>
        <v>3.4943473792394819</v>
      </c>
      <c r="H354" s="153">
        <v>2.76356</v>
      </c>
      <c r="I354" s="153"/>
      <c r="S354" s="153"/>
      <c r="T354" s="153">
        <v>2870.4</v>
      </c>
      <c r="U354" s="153"/>
      <c r="V354" s="153"/>
      <c r="W354" s="153"/>
      <c r="X354" s="153"/>
      <c r="Y354" s="153"/>
    </row>
    <row r="355" spans="2:25" x14ac:dyDescent="0.25">
      <c r="B355" s="158">
        <v>30590</v>
      </c>
      <c r="C355" s="166">
        <v>101.3</v>
      </c>
      <c r="D355" s="159">
        <v>9.48</v>
      </c>
      <c r="E355" s="153">
        <v>2099.1999999999998</v>
      </c>
      <c r="F355" s="153">
        <v>12.274699999999999</v>
      </c>
      <c r="G355" s="150">
        <f t="shared" si="10"/>
        <v>3.684749232343898</v>
      </c>
      <c r="H355" s="153">
        <v>2.7522899999999999</v>
      </c>
      <c r="I355" s="153"/>
      <c r="S355" s="153"/>
      <c r="T355" s="153">
        <v>2890.7</v>
      </c>
      <c r="U355" s="153"/>
      <c r="V355" s="153"/>
      <c r="W355" s="153"/>
      <c r="X355" s="153"/>
      <c r="Y355" s="153"/>
    </row>
    <row r="356" spans="2:25" x14ac:dyDescent="0.25">
      <c r="B356" s="158">
        <v>30621</v>
      </c>
      <c r="C356" s="166">
        <v>101.8</v>
      </c>
      <c r="D356" s="159">
        <v>9.34</v>
      </c>
      <c r="E356" s="153">
        <v>2112.3000000000002</v>
      </c>
      <c r="F356" s="153">
        <v>12.13569</v>
      </c>
      <c r="G356" s="150">
        <f t="shared" si="10"/>
        <v>4.3032786885246033</v>
      </c>
      <c r="H356" s="153">
        <v>3.1632699999999998</v>
      </c>
      <c r="I356" s="153"/>
      <c r="S356" s="153"/>
      <c r="T356" s="153">
        <v>2910.7</v>
      </c>
      <c r="U356" s="153"/>
      <c r="V356" s="153"/>
      <c r="W356" s="153"/>
      <c r="X356" s="153"/>
      <c r="Y356" s="153"/>
    </row>
    <row r="357" spans="2:25" x14ac:dyDescent="0.25">
      <c r="B357" s="158">
        <v>30651</v>
      </c>
      <c r="C357" s="166">
        <v>101.9</v>
      </c>
      <c r="D357" s="159">
        <v>9.4700000000000006</v>
      </c>
      <c r="E357" s="153">
        <v>2123.5</v>
      </c>
      <c r="F357" s="153">
        <v>11.41718</v>
      </c>
      <c r="G357" s="150">
        <f t="shared" si="10"/>
        <v>4.8353909465020495</v>
      </c>
      <c r="H357" s="153">
        <v>3.7871000000000001</v>
      </c>
      <c r="I357" s="153"/>
      <c r="S357" s="153"/>
      <c r="T357" s="153">
        <v>2926</v>
      </c>
      <c r="U357" s="153"/>
      <c r="V357" s="153"/>
      <c r="W357" s="153"/>
      <c r="X357" s="153"/>
      <c r="Y357" s="153"/>
    </row>
    <row r="358" spans="2:25" x14ac:dyDescent="0.25">
      <c r="B358" s="158">
        <v>30682</v>
      </c>
      <c r="C358" s="166">
        <v>102.3</v>
      </c>
      <c r="D358" s="159">
        <v>9.56</v>
      </c>
      <c r="E358" s="153">
        <v>2138.1999999999998</v>
      </c>
      <c r="F358" s="153">
        <v>9.1252399999999998</v>
      </c>
      <c r="G358" s="150">
        <f t="shared" si="10"/>
        <v>4.8155737704917989</v>
      </c>
      <c r="H358" s="153">
        <v>4.2900900000000002</v>
      </c>
      <c r="I358" s="153"/>
      <c r="S358" s="153"/>
      <c r="T358" s="153">
        <v>2938.4</v>
      </c>
      <c r="U358" s="153"/>
      <c r="V358" s="153"/>
      <c r="W358" s="153"/>
      <c r="X358" s="153"/>
      <c r="Y358" s="153"/>
    </row>
    <row r="359" spans="2:25" x14ac:dyDescent="0.25">
      <c r="B359" s="158">
        <v>30713</v>
      </c>
      <c r="C359" s="166">
        <v>102.6</v>
      </c>
      <c r="D359" s="159">
        <v>9.59</v>
      </c>
      <c r="E359" s="153">
        <v>2158.1999999999998</v>
      </c>
      <c r="F359" s="153">
        <v>8.0829299999999993</v>
      </c>
      <c r="G359" s="150">
        <f t="shared" si="10"/>
        <v>4.8008171603677097</v>
      </c>
      <c r="H359" s="153">
        <v>4.6938800000000001</v>
      </c>
      <c r="I359" s="153"/>
      <c r="S359" s="153"/>
      <c r="T359" s="153">
        <v>2947.2</v>
      </c>
      <c r="U359" s="153"/>
      <c r="V359" s="153"/>
      <c r="W359" s="153"/>
      <c r="X359" s="153"/>
      <c r="Y359" s="153"/>
    </row>
    <row r="360" spans="2:25" x14ac:dyDescent="0.25">
      <c r="B360" s="158">
        <v>30742</v>
      </c>
      <c r="C360" s="166">
        <v>103</v>
      </c>
      <c r="D360" s="159">
        <v>9.91</v>
      </c>
      <c r="E360" s="153">
        <v>2175.1999999999998</v>
      </c>
      <c r="F360" s="153">
        <v>7.9396599999999999</v>
      </c>
      <c r="G360" s="150">
        <f t="shared" si="10"/>
        <v>4.9949031600407867</v>
      </c>
      <c r="H360" s="153">
        <v>4.89297</v>
      </c>
      <c r="I360" s="153"/>
      <c r="S360" s="153"/>
      <c r="T360" s="153">
        <v>2952</v>
      </c>
      <c r="U360" s="153"/>
      <c r="V360" s="153"/>
      <c r="W360" s="153"/>
      <c r="X360" s="153"/>
      <c r="Y360" s="153"/>
    </row>
    <row r="361" spans="2:25" x14ac:dyDescent="0.25">
      <c r="B361" s="158">
        <v>30773</v>
      </c>
      <c r="C361" s="166">
        <v>103.5</v>
      </c>
      <c r="D361" s="159">
        <v>10.29</v>
      </c>
      <c r="E361" s="153">
        <v>2191.6999999999998</v>
      </c>
      <c r="F361" s="153">
        <v>8.0400299999999998</v>
      </c>
      <c r="G361" s="150">
        <f t="shared" si="10"/>
        <v>4.9695740365111707</v>
      </c>
      <c r="H361" s="153">
        <v>4.5546600000000002</v>
      </c>
      <c r="I361" s="153"/>
      <c r="S361" s="153"/>
      <c r="T361" s="153">
        <v>2956.9</v>
      </c>
      <c r="U361" s="153"/>
      <c r="V361" s="153"/>
      <c r="W361" s="153"/>
      <c r="X361" s="153"/>
      <c r="Y361" s="153"/>
    </row>
    <row r="362" spans="2:25" x14ac:dyDescent="0.25">
      <c r="B362" s="158">
        <v>30803</v>
      </c>
      <c r="C362" s="166">
        <v>103.9</v>
      </c>
      <c r="D362" s="159">
        <v>10.32</v>
      </c>
      <c r="E362" s="153">
        <v>2204.1</v>
      </c>
      <c r="F362" s="153">
        <v>7.8801800000000002</v>
      </c>
      <c r="G362" s="150">
        <f t="shared" si="10"/>
        <v>5.1619433198380582</v>
      </c>
      <c r="H362" s="153">
        <v>4.3346799999999996</v>
      </c>
      <c r="I362" s="153"/>
      <c r="S362" s="153"/>
      <c r="T362" s="153">
        <v>2965.3</v>
      </c>
      <c r="U362" s="153"/>
      <c r="V362" s="153"/>
      <c r="W362" s="153"/>
      <c r="X362" s="153"/>
      <c r="Y362" s="153"/>
    </row>
    <row r="363" spans="2:25" x14ac:dyDescent="0.25">
      <c r="B363" s="158">
        <v>30834</v>
      </c>
      <c r="C363" s="166">
        <v>104.2</v>
      </c>
      <c r="D363" s="159">
        <v>11.06</v>
      </c>
      <c r="E363" s="153">
        <v>2215.1</v>
      </c>
      <c r="F363" s="153">
        <v>7.8694899999999999</v>
      </c>
      <c r="G363" s="150">
        <f t="shared" si="10"/>
        <v>5.1463168516650004</v>
      </c>
      <c r="H363" s="153">
        <v>4.3259600000000002</v>
      </c>
      <c r="I363" s="153"/>
      <c r="S363" s="153"/>
      <c r="T363" s="153">
        <v>2980.2</v>
      </c>
      <c r="U363" s="153"/>
      <c r="V363" s="153"/>
      <c r="W363" s="153"/>
      <c r="X363" s="153"/>
      <c r="Y363" s="153"/>
    </row>
    <row r="364" spans="2:25" x14ac:dyDescent="0.25">
      <c r="B364" s="158">
        <v>30864</v>
      </c>
      <c r="C364" s="166">
        <v>104.6</v>
      </c>
      <c r="D364" s="159">
        <v>11.23</v>
      </c>
      <c r="E364" s="153">
        <v>2223.5</v>
      </c>
      <c r="F364" s="153">
        <v>7.6859700000000002</v>
      </c>
      <c r="G364" s="150">
        <f t="shared" si="10"/>
        <v>5.0200803212851364</v>
      </c>
      <c r="H364" s="153">
        <v>4.3086200000000003</v>
      </c>
      <c r="I364" s="153"/>
      <c r="S364" s="153"/>
      <c r="T364" s="153">
        <v>2988.2</v>
      </c>
      <c r="U364" s="153"/>
      <c r="V364" s="153"/>
      <c r="W364" s="153"/>
      <c r="X364" s="153"/>
      <c r="Y364" s="153"/>
    </row>
    <row r="365" spans="2:25" x14ac:dyDescent="0.25">
      <c r="B365" s="158">
        <v>30895</v>
      </c>
      <c r="C365" s="166">
        <v>105.1</v>
      </c>
      <c r="D365" s="159">
        <v>11.64</v>
      </c>
      <c r="E365" s="153">
        <v>2230.4</v>
      </c>
      <c r="F365" s="153">
        <v>7.5409800000000002</v>
      </c>
      <c r="G365" s="150">
        <f t="shared" si="10"/>
        <v>5.0999999999999934</v>
      </c>
      <c r="H365" s="153">
        <v>4.2957000000000001</v>
      </c>
      <c r="I365" s="153"/>
      <c r="S365" s="153"/>
      <c r="T365" s="153">
        <v>2991.7</v>
      </c>
      <c r="U365" s="153"/>
      <c r="V365" s="153"/>
      <c r="W365" s="153"/>
      <c r="X365" s="153"/>
      <c r="Y365" s="153"/>
    </row>
    <row r="366" spans="2:25" x14ac:dyDescent="0.25">
      <c r="B366" s="158">
        <v>30926</v>
      </c>
      <c r="C366" s="166">
        <v>105.8</v>
      </c>
      <c r="D366" s="159">
        <v>11.3</v>
      </c>
      <c r="E366" s="153">
        <v>2244.4</v>
      </c>
      <c r="F366" s="153">
        <v>7.7381000000000002</v>
      </c>
      <c r="G366" s="150">
        <f t="shared" si="10"/>
        <v>5.064548162859972</v>
      </c>
      <c r="H366" s="153">
        <v>4.28287</v>
      </c>
      <c r="I366" s="153"/>
      <c r="S366" s="153"/>
      <c r="T366" s="153">
        <v>2992.2</v>
      </c>
      <c r="U366" s="153"/>
      <c r="V366" s="153"/>
      <c r="W366" s="153"/>
      <c r="X366" s="153"/>
      <c r="Y366" s="153"/>
    </row>
    <row r="367" spans="2:25" x14ac:dyDescent="0.25">
      <c r="B367" s="158">
        <v>30956</v>
      </c>
      <c r="C367" s="166">
        <v>106.3</v>
      </c>
      <c r="D367" s="159">
        <v>9.99</v>
      </c>
      <c r="E367" s="153">
        <v>2258.9</v>
      </c>
      <c r="F367" s="153">
        <v>7.6076600000000001</v>
      </c>
      <c r="G367" s="150">
        <f t="shared" ref="G367:G430" si="11">(C367/C355-1)*100</f>
        <v>4.9358341559723629</v>
      </c>
      <c r="H367" s="153">
        <v>4.2658699999999996</v>
      </c>
      <c r="I367" s="153"/>
      <c r="S367" s="153"/>
      <c r="T367" s="153">
        <v>2999.7</v>
      </c>
      <c r="U367" s="153"/>
      <c r="V367" s="153"/>
      <c r="W367" s="153"/>
      <c r="X367" s="153"/>
      <c r="Y367" s="153"/>
    </row>
    <row r="368" spans="2:25" x14ac:dyDescent="0.25">
      <c r="B368" s="158">
        <v>30987</v>
      </c>
      <c r="C368" s="166">
        <v>106.5</v>
      </c>
      <c r="D368" s="159">
        <v>9.43</v>
      </c>
      <c r="E368" s="153">
        <v>2281.4</v>
      </c>
      <c r="F368" s="153">
        <v>8.00549</v>
      </c>
      <c r="G368" s="150">
        <f t="shared" si="11"/>
        <v>4.6168958742632604</v>
      </c>
      <c r="H368" s="153">
        <v>4.1543000000000001</v>
      </c>
      <c r="I368" s="153"/>
      <c r="S368" s="153"/>
      <c r="T368" s="153">
        <v>3006</v>
      </c>
      <c r="U368" s="153"/>
      <c r="V368" s="153"/>
      <c r="W368" s="153"/>
      <c r="X368" s="153"/>
      <c r="Y368" s="153"/>
    </row>
    <row r="369" spans="2:25" x14ac:dyDescent="0.25">
      <c r="B369" s="158">
        <v>31017</v>
      </c>
      <c r="C369" s="166">
        <v>106.7</v>
      </c>
      <c r="D369" s="159">
        <v>8.3800000000000008</v>
      </c>
      <c r="E369" s="153">
        <v>2306.4</v>
      </c>
      <c r="F369" s="153">
        <v>8.6131399999999996</v>
      </c>
      <c r="G369" s="150">
        <f t="shared" si="11"/>
        <v>4.7105004906771386</v>
      </c>
      <c r="H369" s="153">
        <v>4.0433899999999996</v>
      </c>
      <c r="I369" s="153"/>
      <c r="S369" s="153"/>
      <c r="T369" s="153">
        <v>3011.6</v>
      </c>
      <c r="U369" s="153"/>
      <c r="V369" s="153"/>
      <c r="W369" s="153"/>
      <c r="X369" s="153"/>
      <c r="Y369" s="153"/>
    </row>
    <row r="370" spans="2:25" x14ac:dyDescent="0.25">
      <c r="B370" s="158">
        <v>31048</v>
      </c>
      <c r="C370" s="166">
        <v>106.9</v>
      </c>
      <c r="D370" s="159">
        <v>8.35</v>
      </c>
      <c r="E370" s="153">
        <v>2332.4</v>
      </c>
      <c r="F370" s="153">
        <v>9.0824099999999994</v>
      </c>
      <c r="G370" s="150">
        <f t="shared" si="11"/>
        <v>4.4965786901270954</v>
      </c>
      <c r="H370" s="153">
        <v>3.5259499999999999</v>
      </c>
      <c r="I370" s="153"/>
      <c r="S370" s="153"/>
      <c r="T370" s="153">
        <v>3027.9</v>
      </c>
      <c r="U370" s="153"/>
      <c r="V370" s="153"/>
      <c r="W370" s="153"/>
      <c r="X370" s="153"/>
      <c r="Y370" s="153"/>
    </row>
    <row r="371" spans="2:25" x14ac:dyDescent="0.25">
      <c r="B371" s="158">
        <v>31079</v>
      </c>
      <c r="C371" s="166">
        <v>107.4</v>
      </c>
      <c r="D371" s="159">
        <v>8.5</v>
      </c>
      <c r="E371" s="153">
        <v>2354.1</v>
      </c>
      <c r="F371" s="153">
        <v>9.0770099999999996</v>
      </c>
      <c r="G371" s="150">
        <f t="shared" si="11"/>
        <v>4.6783625730994371</v>
      </c>
      <c r="H371" s="153">
        <v>3.6062400000000001</v>
      </c>
      <c r="I371" s="153"/>
      <c r="S371" s="153"/>
      <c r="T371" s="153">
        <v>3052.4</v>
      </c>
      <c r="U371" s="153"/>
      <c r="V371" s="153"/>
      <c r="W371" s="153"/>
      <c r="X371" s="153"/>
      <c r="Y371" s="153"/>
    </row>
    <row r="372" spans="2:25" x14ac:dyDescent="0.25">
      <c r="B372" s="158">
        <v>31107</v>
      </c>
      <c r="C372" s="166">
        <v>107.9</v>
      </c>
      <c r="D372" s="159">
        <v>8.58</v>
      </c>
      <c r="E372" s="153">
        <v>2366.1999999999998</v>
      </c>
      <c r="F372" s="153">
        <v>8.7807999999999993</v>
      </c>
      <c r="G372" s="150">
        <f t="shared" si="11"/>
        <v>4.7572815533980739</v>
      </c>
      <c r="H372" s="153">
        <v>3.7900900000000002</v>
      </c>
      <c r="I372" s="153"/>
      <c r="S372" s="153"/>
      <c r="T372" s="153">
        <v>3074.4</v>
      </c>
      <c r="U372" s="153"/>
      <c r="V372" s="153"/>
      <c r="W372" s="153"/>
      <c r="X372" s="153"/>
      <c r="Y372" s="153"/>
    </row>
    <row r="373" spans="2:25" x14ac:dyDescent="0.25">
      <c r="B373" s="158">
        <v>31138</v>
      </c>
      <c r="C373" s="166">
        <v>108.2</v>
      </c>
      <c r="D373" s="159">
        <v>8.27</v>
      </c>
      <c r="E373" s="153">
        <v>2375.4</v>
      </c>
      <c r="F373" s="153">
        <v>8.3816199999999998</v>
      </c>
      <c r="G373" s="150">
        <f t="shared" si="11"/>
        <v>4.5410628019323607</v>
      </c>
      <c r="H373" s="153">
        <v>3.5817999999999999</v>
      </c>
      <c r="I373" s="153"/>
      <c r="S373" s="153"/>
      <c r="T373" s="153">
        <v>3092.5</v>
      </c>
      <c r="U373" s="153"/>
      <c r="V373" s="153"/>
      <c r="W373" s="153"/>
      <c r="X373" s="153"/>
      <c r="Y373" s="153"/>
    </row>
    <row r="374" spans="2:25" x14ac:dyDescent="0.25">
      <c r="B374" s="158">
        <v>31168</v>
      </c>
      <c r="C374" s="166">
        <v>108.6</v>
      </c>
      <c r="D374" s="159">
        <v>7.97</v>
      </c>
      <c r="E374" s="153">
        <v>2389.5</v>
      </c>
      <c r="F374" s="153">
        <v>8.4116</v>
      </c>
      <c r="G374" s="150">
        <f t="shared" si="11"/>
        <v>4.5235803657362794</v>
      </c>
      <c r="H374" s="153">
        <v>3.5748799999999998</v>
      </c>
      <c r="I374" s="153"/>
      <c r="S374" s="153"/>
      <c r="T374" s="153">
        <v>3114.1</v>
      </c>
      <c r="U374" s="153"/>
      <c r="V374" s="153"/>
      <c r="W374" s="153"/>
      <c r="X374" s="153"/>
      <c r="Y374" s="153"/>
    </row>
    <row r="375" spans="2:25" x14ac:dyDescent="0.25">
      <c r="B375" s="158">
        <v>31199</v>
      </c>
      <c r="C375" s="166">
        <v>108.8</v>
      </c>
      <c r="D375" s="159">
        <v>7.53</v>
      </c>
      <c r="E375" s="153">
        <v>2412.6</v>
      </c>
      <c r="F375" s="153">
        <v>8.9160799999999991</v>
      </c>
      <c r="G375" s="150">
        <f t="shared" si="11"/>
        <v>4.4145873320537321</v>
      </c>
      <c r="H375" s="153">
        <v>3.6644199999999998</v>
      </c>
      <c r="I375" s="153"/>
      <c r="S375" s="153"/>
      <c r="T375" s="153">
        <v>3133.3</v>
      </c>
      <c r="U375" s="153"/>
      <c r="V375" s="153"/>
      <c r="W375" s="153"/>
      <c r="X375" s="153"/>
      <c r="Y375" s="153"/>
    </row>
    <row r="376" spans="2:25" x14ac:dyDescent="0.25">
      <c r="B376" s="158">
        <v>31229</v>
      </c>
      <c r="C376" s="166">
        <v>109</v>
      </c>
      <c r="D376" s="159">
        <v>7.88</v>
      </c>
      <c r="E376" s="153">
        <v>2429.5</v>
      </c>
      <c r="F376" s="153">
        <v>9.2646700000000006</v>
      </c>
      <c r="G376" s="150">
        <f t="shared" si="11"/>
        <v>4.2065009560229516</v>
      </c>
      <c r="H376" s="153">
        <v>3.4582099999999998</v>
      </c>
      <c r="I376" s="153"/>
      <c r="S376" s="153"/>
      <c r="T376" s="153">
        <v>3152.5</v>
      </c>
      <c r="U376" s="153"/>
      <c r="V376" s="153"/>
      <c r="W376" s="153"/>
      <c r="X376" s="153"/>
      <c r="Y376" s="153"/>
    </row>
    <row r="377" spans="2:25" x14ac:dyDescent="0.25">
      <c r="B377" s="158">
        <v>31260</v>
      </c>
      <c r="C377" s="166">
        <v>109.4</v>
      </c>
      <c r="D377" s="159">
        <v>7.9</v>
      </c>
      <c r="E377" s="153">
        <v>2444</v>
      </c>
      <c r="F377" s="153">
        <v>9.5767600000000002</v>
      </c>
      <c r="G377" s="150">
        <f t="shared" si="11"/>
        <v>4.0913415794481489</v>
      </c>
      <c r="H377" s="153">
        <v>3.35249</v>
      </c>
      <c r="I377" s="153"/>
      <c r="S377" s="153"/>
      <c r="T377" s="153">
        <v>3166.8</v>
      </c>
      <c r="U377" s="153"/>
      <c r="V377" s="153"/>
      <c r="W377" s="153"/>
      <c r="X377" s="153"/>
      <c r="Y377" s="153"/>
    </row>
    <row r="378" spans="2:25" x14ac:dyDescent="0.25">
      <c r="B378" s="158">
        <v>31291</v>
      </c>
      <c r="C378" s="166">
        <v>110</v>
      </c>
      <c r="D378" s="159">
        <v>7.92</v>
      </c>
      <c r="E378" s="153">
        <v>2456.4</v>
      </c>
      <c r="F378" s="153">
        <v>9.4457299999999993</v>
      </c>
      <c r="G378" s="150">
        <f t="shared" si="11"/>
        <v>3.969754253308122</v>
      </c>
      <c r="H378" s="153">
        <v>3.2473700000000001</v>
      </c>
      <c r="I378" s="153"/>
      <c r="S378" s="153"/>
      <c r="T378" s="153">
        <v>3179.2</v>
      </c>
      <c r="U378" s="153"/>
      <c r="V378" s="153"/>
      <c r="W378" s="153"/>
      <c r="X378" s="153"/>
      <c r="Y378" s="153"/>
    </row>
    <row r="379" spans="2:25" x14ac:dyDescent="0.25">
      <c r="B379" s="158">
        <v>31321</v>
      </c>
      <c r="C379" s="166">
        <v>110.7</v>
      </c>
      <c r="D379" s="159">
        <v>7.99</v>
      </c>
      <c r="E379" s="153">
        <v>2468</v>
      </c>
      <c r="F379" s="153">
        <v>9.2567199999999996</v>
      </c>
      <c r="G379" s="150">
        <f t="shared" si="11"/>
        <v>4.1392285983066879</v>
      </c>
      <c r="H379" s="153">
        <v>3.2350099999999999</v>
      </c>
      <c r="I379" s="153"/>
      <c r="S379" s="153"/>
      <c r="T379" s="153">
        <v>3190.1</v>
      </c>
      <c r="U379" s="153"/>
      <c r="V379" s="153"/>
      <c r="W379" s="153"/>
      <c r="X379" s="153"/>
      <c r="Y379" s="153"/>
    </row>
    <row r="380" spans="2:25" x14ac:dyDescent="0.25">
      <c r="B380" s="158">
        <v>31352</v>
      </c>
      <c r="C380" s="166">
        <v>111.2</v>
      </c>
      <c r="D380" s="159">
        <v>8.0500000000000007</v>
      </c>
      <c r="E380" s="153">
        <v>2477.8000000000002</v>
      </c>
      <c r="F380" s="153">
        <v>8.6087500000000006</v>
      </c>
      <c r="G380" s="150">
        <f t="shared" si="11"/>
        <v>4.4131455399061048</v>
      </c>
      <c r="H380" s="153">
        <v>3.5137700000000001</v>
      </c>
      <c r="I380" s="153"/>
      <c r="S380" s="153"/>
      <c r="T380" s="153">
        <v>3201.6</v>
      </c>
      <c r="U380" s="153"/>
      <c r="V380" s="153"/>
      <c r="W380" s="153"/>
      <c r="X380" s="153"/>
      <c r="Y380" s="153"/>
    </row>
    <row r="381" spans="2:25" x14ac:dyDescent="0.25">
      <c r="B381" s="158">
        <v>31382</v>
      </c>
      <c r="C381" s="166">
        <v>111.3</v>
      </c>
      <c r="D381" s="159">
        <v>8.27</v>
      </c>
      <c r="E381" s="153">
        <v>2492.1</v>
      </c>
      <c r="F381" s="153">
        <v>8.0515100000000004</v>
      </c>
      <c r="G381" s="150">
        <f t="shared" si="11"/>
        <v>4.3111527647610171</v>
      </c>
      <c r="H381" s="153">
        <v>3.7914699999999999</v>
      </c>
      <c r="I381" s="153"/>
      <c r="S381" s="153"/>
      <c r="T381" s="153">
        <v>3200.6</v>
      </c>
      <c r="U381" s="153"/>
      <c r="V381" s="153"/>
      <c r="W381" s="153"/>
      <c r="X381" s="153"/>
      <c r="Y381" s="153"/>
    </row>
    <row r="382" spans="2:25" x14ac:dyDescent="0.25">
      <c r="B382" s="158">
        <v>31413</v>
      </c>
      <c r="C382" s="166">
        <v>111.6</v>
      </c>
      <c r="D382" s="159">
        <v>8.14</v>
      </c>
      <c r="E382" s="153">
        <v>2502.1</v>
      </c>
      <c r="F382" s="153">
        <v>7.2757699999999996</v>
      </c>
      <c r="G382" s="150">
        <f t="shared" si="11"/>
        <v>4.396632366697828</v>
      </c>
      <c r="H382" s="153">
        <v>3.9735100000000001</v>
      </c>
      <c r="I382" s="153"/>
      <c r="S382" s="153"/>
      <c r="T382" s="153">
        <v>3213.7</v>
      </c>
      <c r="U382" s="153"/>
      <c r="V382" s="153"/>
      <c r="W382" s="153"/>
      <c r="X382" s="153"/>
      <c r="Y382" s="153"/>
    </row>
    <row r="383" spans="2:25" x14ac:dyDescent="0.25">
      <c r="B383" s="158">
        <v>31444</v>
      </c>
      <c r="C383" s="166">
        <v>111.9</v>
      </c>
      <c r="D383" s="159">
        <v>7.86</v>
      </c>
      <c r="E383" s="153">
        <v>2512.9</v>
      </c>
      <c r="F383" s="153">
        <v>6.7456800000000001</v>
      </c>
      <c r="G383" s="150">
        <f t="shared" si="11"/>
        <v>4.1899441340782051</v>
      </c>
      <c r="H383" s="153">
        <v>3.1984900000000001</v>
      </c>
      <c r="I383" s="153"/>
      <c r="S383" s="153"/>
      <c r="T383" s="153">
        <v>3224.5</v>
      </c>
      <c r="U383" s="153"/>
      <c r="V383" s="153"/>
      <c r="W383" s="153"/>
      <c r="X383" s="153"/>
      <c r="Y383" s="153"/>
    </row>
    <row r="384" spans="2:25" x14ac:dyDescent="0.25">
      <c r="B384" s="158">
        <v>31472</v>
      </c>
      <c r="C384" s="166">
        <v>112.3</v>
      </c>
      <c r="D384" s="159">
        <v>7.48</v>
      </c>
      <c r="E384" s="153">
        <v>2533.1</v>
      </c>
      <c r="F384" s="153">
        <v>7.0534999999999997</v>
      </c>
      <c r="G384" s="150">
        <f t="shared" si="11"/>
        <v>4.0778498609823854</v>
      </c>
      <c r="H384" s="153">
        <v>2.1535600000000001</v>
      </c>
      <c r="I384" s="153"/>
      <c r="S384" s="153"/>
      <c r="T384" s="153">
        <v>3242</v>
      </c>
      <c r="U384" s="153"/>
      <c r="V384" s="153"/>
      <c r="W384" s="153"/>
      <c r="X384" s="153"/>
      <c r="Y384" s="153"/>
    </row>
    <row r="385" spans="2:25" x14ac:dyDescent="0.25">
      <c r="B385" s="158">
        <v>31503</v>
      </c>
      <c r="C385" s="166">
        <v>112.7</v>
      </c>
      <c r="D385" s="159">
        <v>6.99</v>
      </c>
      <c r="E385" s="153">
        <v>2557.8000000000002</v>
      </c>
      <c r="F385" s="153">
        <v>7.6787099999999997</v>
      </c>
      <c r="G385" s="150">
        <f t="shared" si="11"/>
        <v>4.1589648798521228</v>
      </c>
      <c r="H385" s="153">
        <v>1.5887899999999999</v>
      </c>
      <c r="I385" s="153"/>
      <c r="S385" s="153"/>
      <c r="T385" s="153">
        <v>3254.6</v>
      </c>
      <c r="U385" s="153"/>
      <c r="V385" s="153"/>
      <c r="W385" s="153"/>
      <c r="X385" s="153"/>
      <c r="Y385" s="153"/>
    </row>
    <row r="386" spans="2:25" x14ac:dyDescent="0.25">
      <c r="B386" s="158">
        <v>31533</v>
      </c>
      <c r="C386" s="166">
        <v>112.9</v>
      </c>
      <c r="D386" s="159">
        <v>6.85</v>
      </c>
      <c r="E386" s="153">
        <v>2584.8000000000002</v>
      </c>
      <c r="F386" s="153">
        <v>8.1732600000000009</v>
      </c>
      <c r="G386" s="150">
        <f t="shared" si="11"/>
        <v>3.9594843462246843</v>
      </c>
      <c r="H386" s="153">
        <v>1.6791</v>
      </c>
      <c r="I386" s="153"/>
      <c r="S386" s="153"/>
      <c r="T386" s="153">
        <v>3259.3</v>
      </c>
      <c r="U386" s="153"/>
      <c r="V386" s="153"/>
      <c r="W386" s="153"/>
      <c r="X386" s="153"/>
      <c r="Y386" s="153"/>
    </row>
    <row r="387" spans="2:25" x14ac:dyDescent="0.25">
      <c r="B387" s="158">
        <v>31564</v>
      </c>
      <c r="C387" s="166">
        <v>113.1</v>
      </c>
      <c r="D387" s="159">
        <v>6.92</v>
      </c>
      <c r="E387" s="153">
        <v>2605</v>
      </c>
      <c r="F387" s="153">
        <v>7.9748000000000001</v>
      </c>
      <c r="G387" s="150">
        <f t="shared" si="11"/>
        <v>3.9522058823529438</v>
      </c>
      <c r="H387" s="153">
        <v>1.7674399999999999</v>
      </c>
      <c r="I387" s="153"/>
      <c r="S387" s="153"/>
      <c r="T387" s="153">
        <v>3262.6</v>
      </c>
      <c r="U387" s="153"/>
      <c r="V387" s="153"/>
      <c r="W387" s="153"/>
      <c r="X387" s="153"/>
      <c r="Y387" s="153"/>
    </row>
    <row r="388" spans="2:25" x14ac:dyDescent="0.25">
      <c r="B388" s="158">
        <v>31594</v>
      </c>
      <c r="C388" s="166">
        <v>113.5</v>
      </c>
      <c r="D388" s="159">
        <v>6.56</v>
      </c>
      <c r="E388" s="153">
        <v>2626.6</v>
      </c>
      <c r="F388" s="153">
        <v>8.1127800000000008</v>
      </c>
      <c r="G388" s="150">
        <f t="shared" si="11"/>
        <v>4.1284403669724856</v>
      </c>
      <c r="H388" s="153">
        <v>1.6713100000000001</v>
      </c>
      <c r="I388" s="153"/>
      <c r="S388" s="153"/>
      <c r="T388" s="153">
        <v>3271.8</v>
      </c>
      <c r="U388" s="153"/>
      <c r="V388" s="153"/>
      <c r="W388" s="153"/>
      <c r="X388" s="153"/>
      <c r="Y388" s="153"/>
    </row>
    <row r="389" spans="2:25" x14ac:dyDescent="0.25">
      <c r="B389" s="158">
        <v>31625</v>
      </c>
      <c r="C389" s="166">
        <v>113.8</v>
      </c>
      <c r="D389" s="159">
        <v>6.17</v>
      </c>
      <c r="E389" s="153">
        <v>2646.5</v>
      </c>
      <c r="F389" s="153">
        <v>8.2856000000000005</v>
      </c>
      <c r="G389" s="150">
        <f t="shared" si="11"/>
        <v>4.0219378427787777</v>
      </c>
      <c r="H389" s="153">
        <v>1.5755300000000001</v>
      </c>
      <c r="I389" s="153"/>
      <c r="S389" s="153"/>
      <c r="T389" s="153">
        <v>3287.7</v>
      </c>
      <c r="U389" s="153"/>
      <c r="V389" s="153"/>
      <c r="W389" s="153"/>
      <c r="X389" s="153"/>
      <c r="Y389" s="153"/>
    </row>
    <row r="390" spans="2:25" x14ac:dyDescent="0.25">
      <c r="B390" s="158">
        <v>31656</v>
      </c>
      <c r="C390" s="166">
        <v>114.5</v>
      </c>
      <c r="D390" s="159">
        <v>5.89</v>
      </c>
      <c r="E390" s="153">
        <v>2667.8</v>
      </c>
      <c r="F390" s="153">
        <v>8.60609</v>
      </c>
      <c r="G390" s="150">
        <f t="shared" si="11"/>
        <v>4.0909090909091006</v>
      </c>
      <c r="H390" s="153">
        <v>1.75763</v>
      </c>
      <c r="I390" s="153"/>
      <c r="S390" s="153"/>
      <c r="T390" s="153">
        <v>3304.5</v>
      </c>
      <c r="U390" s="153"/>
      <c r="V390" s="153"/>
      <c r="W390" s="153"/>
      <c r="X390" s="153"/>
      <c r="Y390" s="153"/>
    </row>
    <row r="391" spans="2:25" x14ac:dyDescent="0.25">
      <c r="B391" s="158">
        <v>31686</v>
      </c>
      <c r="C391" s="166">
        <v>115.1</v>
      </c>
      <c r="D391" s="159">
        <v>5.85</v>
      </c>
      <c r="E391" s="153">
        <v>2687.4</v>
      </c>
      <c r="F391" s="153">
        <v>8.8897899999999996</v>
      </c>
      <c r="G391" s="150">
        <f t="shared" si="11"/>
        <v>3.9747064137307886</v>
      </c>
      <c r="H391" s="153">
        <v>1.5668200000000001</v>
      </c>
      <c r="I391" s="153"/>
      <c r="S391" s="153"/>
      <c r="T391" s="153">
        <v>3321.9</v>
      </c>
      <c r="U391" s="153"/>
      <c r="V391" s="153"/>
      <c r="W391" s="153"/>
      <c r="X391" s="153"/>
      <c r="Y391" s="153"/>
    </row>
    <row r="392" spans="2:25" x14ac:dyDescent="0.25">
      <c r="B392" s="158">
        <v>31717</v>
      </c>
      <c r="C392" s="166">
        <v>115.4</v>
      </c>
      <c r="D392" s="159">
        <v>6.04</v>
      </c>
      <c r="E392" s="153">
        <v>2701.3</v>
      </c>
      <c r="F392" s="153">
        <v>9.0200999999999993</v>
      </c>
      <c r="G392" s="150">
        <f t="shared" si="11"/>
        <v>3.7769784172661858</v>
      </c>
      <c r="H392" s="153">
        <v>1.2844</v>
      </c>
      <c r="I392" s="153"/>
      <c r="S392" s="153"/>
      <c r="T392" s="153">
        <v>3332.4</v>
      </c>
      <c r="U392" s="153"/>
      <c r="V392" s="153"/>
      <c r="W392" s="153"/>
      <c r="X392" s="153"/>
      <c r="Y392" s="153"/>
    </row>
    <row r="393" spans="2:25" x14ac:dyDescent="0.25">
      <c r="B393" s="158">
        <v>31747</v>
      </c>
      <c r="C393" s="166">
        <v>115.5</v>
      </c>
      <c r="D393" s="159">
        <v>6.91</v>
      </c>
      <c r="E393" s="153">
        <v>2728</v>
      </c>
      <c r="F393" s="153">
        <v>9.4659099999999992</v>
      </c>
      <c r="G393" s="150">
        <f t="shared" si="11"/>
        <v>3.7735849056603765</v>
      </c>
      <c r="H393" s="153">
        <v>1.1872100000000001</v>
      </c>
      <c r="I393" s="153"/>
      <c r="S393" s="153"/>
      <c r="T393" s="153">
        <v>3343</v>
      </c>
      <c r="U393" s="153"/>
      <c r="V393" s="153"/>
      <c r="W393" s="153"/>
      <c r="X393" s="153"/>
      <c r="Y393" s="153"/>
    </row>
    <row r="394" spans="2:25" x14ac:dyDescent="0.25">
      <c r="B394" s="158">
        <v>31778</v>
      </c>
      <c r="C394" s="166">
        <v>115.8</v>
      </c>
      <c r="D394" s="159">
        <v>6.43</v>
      </c>
      <c r="E394" s="153">
        <v>2743.9</v>
      </c>
      <c r="F394" s="153">
        <v>9.6638800000000007</v>
      </c>
      <c r="G394" s="150">
        <f t="shared" si="11"/>
        <v>3.7634408602150504</v>
      </c>
      <c r="H394" s="153">
        <v>1.3648800000000001</v>
      </c>
      <c r="I394" s="153"/>
      <c r="S394" s="153"/>
      <c r="T394" s="153">
        <v>3351.9</v>
      </c>
      <c r="U394" s="153"/>
      <c r="V394" s="153"/>
      <c r="W394" s="153"/>
      <c r="X394" s="153"/>
      <c r="Y394" s="153"/>
    </row>
    <row r="395" spans="2:25" x14ac:dyDescent="0.25">
      <c r="B395" s="158">
        <v>31809</v>
      </c>
      <c r="C395" s="166">
        <v>116.1</v>
      </c>
      <c r="D395" s="159">
        <v>6.1</v>
      </c>
      <c r="E395" s="153">
        <v>2747.5</v>
      </c>
      <c r="F395" s="153">
        <v>9.3358299999999996</v>
      </c>
      <c r="G395" s="150">
        <f t="shared" si="11"/>
        <v>3.7533512064342966</v>
      </c>
      <c r="H395" s="153">
        <v>1.91431</v>
      </c>
      <c r="I395" s="153"/>
      <c r="S395" s="153"/>
      <c r="T395" s="153">
        <v>3356.1</v>
      </c>
      <c r="U395" s="153"/>
      <c r="V395" s="153"/>
      <c r="W395" s="153"/>
      <c r="X395" s="153"/>
      <c r="Y395" s="153"/>
    </row>
    <row r="396" spans="2:25" x14ac:dyDescent="0.25">
      <c r="B396" s="158">
        <v>31837</v>
      </c>
      <c r="C396" s="166">
        <v>116.8</v>
      </c>
      <c r="D396" s="159">
        <v>6.13</v>
      </c>
      <c r="E396" s="153">
        <v>2753.7</v>
      </c>
      <c r="F396" s="153">
        <v>8.7087000000000003</v>
      </c>
      <c r="G396" s="150">
        <f t="shared" si="11"/>
        <v>4.0071237756010625</v>
      </c>
      <c r="H396" s="153">
        <v>2.8414299999999999</v>
      </c>
      <c r="I396" s="153"/>
      <c r="S396" s="153"/>
      <c r="T396" s="153">
        <v>3355</v>
      </c>
      <c r="U396" s="153"/>
      <c r="V396" s="153"/>
      <c r="W396" s="153"/>
      <c r="X396" s="153"/>
      <c r="Y396" s="153"/>
    </row>
    <row r="397" spans="2:25" x14ac:dyDescent="0.25">
      <c r="B397" s="158">
        <v>31868</v>
      </c>
      <c r="C397" s="166">
        <v>117.4</v>
      </c>
      <c r="D397" s="159">
        <v>6.37</v>
      </c>
      <c r="E397" s="153">
        <v>2767.7</v>
      </c>
      <c r="F397" s="153">
        <v>8.20627</v>
      </c>
      <c r="G397" s="150">
        <f t="shared" si="11"/>
        <v>4.1703637976929997</v>
      </c>
      <c r="H397" s="153">
        <v>3.6798500000000001</v>
      </c>
      <c r="I397" s="153"/>
      <c r="S397" s="153"/>
      <c r="T397" s="153">
        <v>3354.9</v>
      </c>
      <c r="U397" s="153"/>
      <c r="V397" s="153"/>
      <c r="W397" s="153"/>
      <c r="X397" s="153"/>
      <c r="Y397" s="153"/>
    </row>
    <row r="398" spans="2:25" x14ac:dyDescent="0.25">
      <c r="B398" s="158">
        <v>31898</v>
      </c>
      <c r="C398" s="166">
        <v>117.6</v>
      </c>
      <c r="D398" s="159">
        <v>6.85</v>
      </c>
      <c r="E398" s="153">
        <v>2772.9</v>
      </c>
      <c r="F398" s="153">
        <v>7.2771600000000003</v>
      </c>
      <c r="G398" s="150">
        <f t="shared" si="11"/>
        <v>4.1629760850310005</v>
      </c>
      <c r="H398" s="153">
        <v>3.6697199999999999</v>
      </c>
      <c r="I398" s="153"/>
      <c r="S398" s="153"/>
      <c r="T398" s="153">
        <v>3360.1</v>
      </c>
      <c r="U398" s="153"/>
      <c r="V398" s="153"/>
      <c r="W398" s="153"/>
      <c r="X398" s="153"/>
      <c r="Y398" s="153"/>
    </row>
    <row r="399" spans="2:25" x14ac:dyDescent="0.25">
      <c r="B399" s="158">
        <v>31929</v>
      </c>
      <c r="C399" s="166">
        <v>117.7</v>
      </c>
      <c r="D399" s="159">
        <v>6.73</v>
      </c>
      <c r="E399" s="153">
        <v>2774.6</v>
      </c>
      <c r="F399" s="153">
        <v>6.5105599999999999</v>
      </c>
      <c r="G399" s="150">
        <f t="shared" si="11"/>
        <v>4.0671971706454535</v>
      </c>
      <c r="H399" s="153">
        <v>3.7477100000000001</v>
      </c>
      <c r="I399" s="153"/>
      <c r="S399" s="153"/>
      <c r="T399" s="153">
        <v>3365.5</v>
      </c>
      <c r="U399" s="153"/>
      <c r="V399" s="153"/>
      <c r="W399" s="153"/>
      <c r="X399" s="153"/>
      <c r="Y399" s="153"/>
    </row>
    <row r="400" spans="2:25" x14ac:dyDescent="0.25">
      <c r="B400" s="158">
        <v>31959</v>
      </c>
      <c r="C400" s="166">
        <v>118</v>
      </c>
      <c r="D400" s="159">
        <v>6.58</v>
      </c>
      <c r="E400" s="153">
        <v>2779</v>
      </c>
      <c r="F400" s="153">
        <v>5.8021799999999999</v>
      </c>
      <c r="G400" s="150">
        <f t="shared" si="11"/>
        <v>3.9647577092511099</v>
      </c>
      <c r="H400" s="153">
        <v>3.9269400000000001</v>
      </c>
      <c r="I400" s="153"/>
      <c r="S400" s="153"/>
      <c r="T400" s="153">
        <v>3372.2</v>
      </c>
      <c r="U400" s="153"/>
      <c r="V400" s="153"/>
      <c r="W400" s="153"/>
      <c r="X400" s="153"/>
      <c r="Y400" s="153"/>
    </row>
    <row r="401" spans="2:25" x14ac:dyDescent="0.25">
      <c r="B401" s="158">
        <v>31990</v>
      </c>
      <c r="C401" s="166">
        <v>118.6</v>
      </c>
      <c r="D401" s="159">
        <v>6.73</v>
      </c>
      <c r="E401" s="153">
        <v>2788.2</v>
      </c>
      <c r="F401" s="153">
        <v>5.3542399999999999</v>
      </c>
      <c r="G401" s="150">
        <f t="shared" si="11"/>
        <v>4.2179261862917317</v>
      </c>
      <c r="H401" s="153">
        <v>4.2883199999999997</v>
      </c>
      <c r="I401" s="153"/>
      <c r="S401" s="153"/>
      <c r="T401" s="153">
        <v>3381.2</v>
      </c>
      <c r="U401" s="153"/>
      <c r="V401" s="153"/>
      <c r="W401" s="153"/>
      <c r="X401" s="153"/>
      <c r="Y401" s="153"/>
    </row>
    <row r="402" spans="2:25" x14ac:dyDescent="0.25">
      <c r="B402" s="158">
        <v>32021</v>
      </c>
      <c r="C402" s="166">
        <v>119.4</v>
      </c>
      <c r="D402" s="159">
        <v>7.22</v>
      </c>
      <c r="E402" s="153">
        <v>2799.5</v>
      </c>
      <c r="F402" s="153">
        <v>4.9366500000000002</v>
      </c>
      <c r="G402" s="150">
        <f t="shared" si="11"/>
        <v>4.2794759825327544</v>
      </c>
      <c r="H402" s="153">
        <v>4.2727300000000001</v>
      </c>
      <c r="I402" s="153"/>
      <c r="S402" s="153"/>
      <c r="T402" s="153">
        <v>3400</v>
      </c>
      <c r="U402" s="153"/>
      <c r="V402" s="153"/>
      <c r="W402" s="153"/>
      <c r="X402" s="153"/>
      <c r="Y402" s="153"/>
    </row>
    <row r="403" spans="2:25" x14ac:dyDescent="0.25">
      <c r="B403" s="158">
        <v>32051</v>
      </c>
      <c r="C403" s="166">
        <v>120.1</v>
      </c>
      <c r="D403" s="159">
        <v>7.29</v>
      </c>
      <c r="E403" s="153">
        <v>2814.8</v>
      </c>
      <c r="F403" s="153">
        <v>4.74064</v>
      </c>
      <c r="G403" s="150">
        <f t="shared" si="11"/>
        <v>4.344048653344923</v>
      </c>
      <c r="H403" s="153">
        <v>4.3557199999999998</v>
      </c>
      <c r="I403" s="153"/>
      <c r="S403" s="153"/>
      <c r="T403" s="153">
        <v>3403.9</v>
      </c>
      <c r="U403" s="153"/>
      <c r="V403" s="153"/>
      <c r="W403" s="153"/>
      <c r="X403" s="153"/>
      <c r="Y403" s="153"/>
    </row>
    <row r="404" spans="2:25" x14ac:dyDescent="0.25">
      <c r="B404" s="158">
        <v>32082</v>
      </c>
      <c r="C404" s="166">
        <v>120.5</v>
      </c>
      <c r="D404" s="159">
        <v>6.69</v>
      </c>
      <c r="E404" s="153">
        <v>2818.9</v>
      </c>
      <c r="F404" s="153">
        <v>4.3534600000000001</v>
      </c>
      <c r="G404" s="150">
        <f t="shared" si="11"/>
        <v>4.4194107452339537</v>
      </c>
      <c r="H404" s="153">
        <v>4.5289900000000003</v>
      </c>
      <c r="I404" s="153"/>
      <c r="S404" s="153"/>
      <c r="T404" s="153">
        <v>3399.7</v>
      </c>
      <c r="U404" s="153"/>
      <c r="V404" s="153"/>
      <c r="W404" s="153"/>
      <c r="X404" s="153"/>
      <c r="Y404" s="153"/>
    </row>
    <row r="405" spans="2:25" x14ac:dyDescent="0.25">
      <c r="B405" s="158">
        <v>32112</v>
      </c>
      <c r="C405" s="166">
        <v>120.4</v>
      </c>
      <c r="D405" s="159">
        <v>6.77</v>
      </c>
      <c r="E405" s="153">
        <v>2826.4</v>
      </c>
      <c r="F405" s="153">
        <v>3.60704</v>
      </c>
      <c r="G405" s="150">
        <f t="shared" si="11"/>
        <v>4.2424242424242475</v>
      </c>
      <c r="H405" s="153">
        <v>4.3321300000000003</v>
      </c>
      <c r="I405" s="153"/>
      <c r="S405" s="153"/>
      <c r="T405" s="153">
        <v>3398.6</v>
      </c>
      <c r="U405" s="153"/>
      <c r="V405" s="153"/>
      <c r="W405" s="153"/>
      <c r="X405" s="153"/>
      <c r="Y405" s="153"/>
    </row>
    <row r="406" spans="2:25" x14ac:dyDescent="0.25">
      <c r="B406" s="158">
        <v>32143</v>
      </c>
      <c r="C406" s="166">
        <v>120.8</v>
      </c>
      <c r="D406" s="159">
        <v>6.83</v>
      </c>
      <c r="E406" s="153">
        <v>2847.4</v>
      </c>
      <c r="F406" s="153">
        <v>3.7719999999999998</v>
      </c>
      <c r="G406" s="150">
        <f t="shared" si="11"/>
        <v>4.3177892918825567</v>
      </c>
      <c r="H406" s="153">
        <v>4.1292600000000004</v>
      </c>
      <c r="I406" s="153"/>
      <c r="S406" s="153"/>
      <c r="T406" s="153">
        <v>3393.4</v>
      </c>
      <c r="U406" s="153"/>
      <c r="V406" s="153"/>
      <c r="W406" s="153"/>
      <c r="X406" s="153"/>
      <c r="Y406" s="153"/>
    </row>
    <row r="407" spans="2:25" x14ac:dyDescent="0.25">
      <c r="B407" s="158">
        <v>32174</v>
      </c>
      <c r="C407" s="166">
        <v>121.1</v>
      </c>
      <c r="D407" s="159">
        <v>6.58</v>
      </c>
      <c r="E407" s="153">
        <v>2870.4</v>
      </c>
      <c r="F407" s="153">
        <v>4.47316</v>
      </c>
      <c r="G407" s="150">
        <f t="shared" si="11"/>
        <v>4.306632213608963</v>
      </c>
      <c r="H407" s="153">
        <v>3.9356</v>
      </c>
      <c r="I407" s="153"/>
      <c r="S407" s="153"/>
      <c r="T407" s="153">
        <v>3393.9</v>
      </c>
      <c r="U407" s="153"/>
      <c r="V407" s="153"/>
      <c r="W407" s="153"/>
      <c r="X407" s="153"/>
      <c r="Y407" s="153"/>
    </row>
    <row r="408" spans="2:25" x14ac:dyDescent="0.25">
      <c r="B408" s="158">
        <v>32203</v>
      </c>
      <c r="C408" s="166">
        <v>121.9</v>
      </c>
      <c r="D408" s="159">
        <v>6.58</v>
      </c>
      <c r="E408" s="153">
        <v>2890.7</v>
      </c>
      <c r="F408" s="153">
        <v>4.9751200000000004</v>
      </c>
      <c r="G408" s="150">
        <f t="shared" si="11"/>
        <v>4.3664383561643927</v>
      </c>
      <c r="H408" s="153">
        <v>3.8324400000000001</v>
      </c>
      <c r="I408" s="153"/>
      <c r="S408" s="153"/>
      <c r="T408" s="153">
        <v>3398.8</v>
      </c>
      <c r="U408" s="153"/>
      <c r="V408" s="153"/>
      <c r="W408" s="153"/>
      <c r="X408" s="153"/>
      <c r="Y408" s="153"/>
    </row>
    <row r="409" spans="2:25" x14ac:dyDescent="0.25">
      <c r="B409" s="158">
        <v>32234</v>
      </c>
      <c r="C409" s="166">
        <v>122.4</v>
      </c>
      <c r="D409" s="159">
        <v>6.87</v>
      </c>
      <c r="E409" s="153">
        <v>2910.7</v>
      </c>
      <c r="F409" s="153">
        <v>5.1667399999999999</v>
      </c>
      <c r="G409" s="150">
        <f t="shared" si="11"/>
        <v>4.2589437819420706</v>
      </c>
      <c r="H409" s="153">
        <v>3.9929000000000001</v>
      </c>
      <c r="I409" s="153"/>
      <c r="S409" s="153"/>
      <c r="T409" s="153">
        <v>3410.3</v>
      </c>
      <c r="U409" s="153"/>
      <c r="V409" s="153"/>
      <c r="W409" s="153"/>
      <c r="X409" s="153"/>
      <c r="Y409" s="153"/>
    </row>
    <row r="410" spans="2:25" x14ac:dyDescent="0.25">
      <c r="B410" s="158">
        <v>32264</v>
      </c>
      <c r="C410" s="166">
        <v>122.7</v>
      </c>
      <c r="D410" s="159">
        <v>7.09</v>
      </c>
      <c r="E410" s="153">
        <v>2926</v>
      </c>
      <c r="F410" s="153">
        <v>5.5213000000000001</v>
      </c>
      <c r="G410" s="150">
        <f t="shared" si="11"/>
        <v>4.3367346938775642</v>
      </c>
      <c r="H410" s="153">
        <v>3.9823</v>
      </c>
      <c r="I410" s="153"/>
      <c r="S410" s="153"/>
      <c r="T410" s="153">
        <v>3423.8</v>
      </c>
      <c r="U410" s="153"/>
      <c r="V410" s="153"/>
      <c r="W410" s="153"/>
      <c r="X410" s="153"/>
      <c r="Y410" s="153"/>
    </row>
    <row r="411" spans="2:25" x14ac:dyDescent="0.25">
      <c r="B411" s="158">
        <v>32295</v>
      </c>
      <c r="C411" s="166">
        <v>123</v>
      </c>
      <c r="D411" s="159">
        <v>7.51</v>
      </c>
      <c r="E411" s="153">
        <v>2938.4</v>
      </c>
      <c r="F411" s="153">
        <v>5.9035500000000001</v>
      </c>
      <c r="G411" s="150">
        <f t="shared" si="11"/>
        <v>4.5029736618521721</v>
      </c>
      <c r="H411" s="153">
        <v>3.9647600000000001</v>
      </c>
      <c r="I411" s="153"/>
      <c r="S411" s="153"/>
      <c r="T411" s="153">
        <v>3426.5</v>
      </c>
      <c r="U411" s="153"/>
      <c r="V411" s="153"/>
      <c r="W411" s="153"/>
      <c r="X411" s="153"/>
      <c r="Y411" s="153"/>
    </row>
    <row r="412" spans="2:25" x14ac:dyDescent="0.25">
      <c r="B412" s="158">
        <v>32325</v>
      </c>
      <c r="C412" s="166">
        <v>123.3</v>
      </c>
      <c r="D412" s="159">
        <v>7.75</v>
      </c>
      <c r="E412" s="153">
        <v>2947.2</v>
      </c>
      <c r="F412" s="153">
        <v>6.0525399999999996</v>
      </c>
      <c r="G412" s="150">
        <f t="shared" si="11"/>
        <v>4.4915254237288149</v>
      </c>
      <c r="H412" s="153">
        <v>4.1300499999999998</v>
      </c>
      <c r="I412" s="153"/>
      <c r="S412" s="153"/>
      <c r="T412" s="153">
        <v>3424.7</v>
      </c>
      <c r="U412" s="153"/>
      <c r="V412" s="153"/>
      <c r="W412" s="153"/>
      <c r="X412" s="153"/>
      <c r="Y412" s="153"/>
    </row>
    <row r="413" spans="2:25" x14ac:dyDescent="0.25">
      <c r="B413" s="158">
        <v>32356</v>
      </c>
      <c r="C413" s="166">
        <v>123.8</v>
      </c>
      <c r="D413" s="159">
        <v>8.01</v>
      </c>
      <c r="E413" s="153">
        <v>2952</v>
      </c>
      <c r="F413" s="153">
        <v>5.8747600000000002</v>
      </c>
      <c r="G413" s="150">
        <f t="shared" si="11"/>
        <v>4.384485666104565</v>
      </c>
      <c r="H413" s="153">
        <v>4.1119899999999996</v>
      </c>
      <c r="I413" s="153"/>
      <c r="S413" s="153"/>
      <c r="T413" s="153">
        <v>3419.1</v>
      </c>
      <c r="U413" s="153"/>
      <c r="V413" s="153"/>
      <c r="W413" s="153"/>
      <c r="X413" s="153"/>
      <c r="Y413" s="153"/>
    </row>
    <row r="414" spans="2:25" x14ac:dyDescent="0.25">
      <c r="B414" s="158">
        <v>32387</v>
      </c>
      <c r="C414" s="166">
        <v>124.7</v>
      </c>
      <c r="D414" s="159">
        <v>8.19</v>
      </c>
      <c r="E414" s="153">
        <v>2956.9</v>
      </c>
      <c r="F414" s="153">
        <v>5.6224299999999996</v>
      </c>
      <c r="G414" s="150">
        <f t="shared" si="11"/>
        <v>4.4388609715242833</v>
      </c>
      <c r="H414" s="153">
        <v>4.1848299999999998</v>
      </c>
      <c r="I414" s="153"/>
      <c r="S414" s="153"/>
      <c r="T414" s="153">
        <v>3414.5</v>
      </c>
      <c r="U414" s="153"/>
      <c r="V414" s="153"/>
      <c r="W414" s="153"/>
      <c r="X414" s="153"/>
      <c r="Y414" s="153"/>
    </row>
    <row r="415" spans="2:25" x14ac:dyDescent="0.25">
      <c r="B415" s="158">
        <v>32417</v>
      </c>
      <c r="C415" s="166">
        <v>125.5</v>
      </c>
      <c r="D415" s="159">
        <v>8.3000000000000007</v>
      </c>
      <c r="E415" s="153">
        <v>2965.3</v>
      </c>
      <c r="F415" s="153">
        <v>5.3467399999999996</v>
      </c>
      <c r="G415" s="150">
        <f t="shared" si="11"/>
        <v>4.4962531223980085</v>
      </c>
      <c r="H415" s="153">
        <v>4.2608699999999997</v>
      </c>
      <c r="I415" s="153"/>
      <c r="S415" s="153"/>
      <c r="T415" s="153">
        <v>3411.7</v>
      </c>
      <c r="U415" s="153"/>
      <c r="V415" s="153"/>
      <c r="W415" s="153"/>
      <c r="X415" s="153"/>
      <c r="Y415" s="153"/>
    </row>
    <row r="416" spans="2:25" x14ac:dyDescent="0.25">
      <c r="B416" s="158">
        <v>32448</v>
      </c>
      <c r="C416" s="166">
        <v>125.8</v>
      </c>
      <c r="D416" s="159">
        <v>8.35</v>
      </c>
      <c r="E416" s="153">
        <v>2980.2</v>
      </c>
      <c r="F416" s="153">
        <v>5.7220899999999997</v>
      </c>
      <c r="G416" s="150">
        <f t="shared" si="11"/>
        <v>4.3983402489626622</v>
      </c>
      <c r="H416" s="153">
        <v>4.2461000000000002</v>
      </c>
      <c r="I416" s="153"/>
      <c r="S416" s="153"/>
      <c r="T416" s="153">
        <v>3411.3</v>
      </c>
      <c r="U416" s="153"/>
      <c r="V416" s="153"/>
      <c r="W416" s="153"/>
      <c r="X416" s="153"/>
      <c r="Y416" s="153"/>
    </row>
    <row r="417" spans="2:25" x14ac:dyDescent="0.25">
      <c r="B417" s="158">
        <v>32478</v>
      </c>
      <c r="C417" s="166">
        <v>126</v>
      </c>
      <c r="D417" s="159">
        <v>8.76</v>
      </c>
      <c r="E417" s="153">
        <v>2988.2</v>
      </c>
      <c r="F417" s="153">
        <v>5.7245999999999997</v>
      </c>
      <c r="G417" s="150">
        <f t="shared" si="11"/>
        <v>4.6511627906976605</v>
      </c>
      <c r="H417" s="153">
        <v>4.4117600000000001</v>
      </c>
      <c r="I417" s="153"/>
      <c r="S417" s="153"/>
      <c r="T417" s="153">
        <v>3436.9</v>
      </c>
      <c r="U417" s="153"/>
      <c r="V417" s="153"/>
      <c r="W417" s="153"/>
      <c r="X417" s="153"/>
      <c r="Y417" s="153"/>
    </row>
    <row r="418" spans="2:25" x14ac:dyDescent="0.25">
      <c r="B418" s="158">
        <v>32509</v>
      </c>
      <c r="C418" s="166">
        <v>126.4</v>
      </c>
      <c r="D418" s="159">
        <v>9.1199999999999992</v>
      </c>
      <c r="E418" s="153">
        <v>2991.7</v>
      </c>
      <c r="F418" s="153">
        <v>5.06778</v>
      </c>
      <c r="G418" s="150">
        <f t="shared" si="11"/>
        <v>4.635761589403975</v>
      </c>
      <c r="H418" s="153">
        <v>4.4827599999999999</v>
      </c>
      <c r="I418" s="153"/>
      <c r="S418" s="153"/>
      <c r="T418" s="153">
        <v>3442.4</v>
      </c>
      <c r="U418" s="153"/>
      <c r="V418" s="153"/>
      <c r="W418" s="153"/>
      <c r="X418" s="153"/>
      <c r="Y418" s="153"/>
    </row>
    <row r="419" spans="2:25" x14ac:dyDescent="0.25">
      <c r="B419" s="158">
        <v>32540</v>
      </c>
      <c r="C419" s="166">
        <v>126.9</v>
      </c>
      <c r="D419" s="159">
        <v>9.36</v>
      </c>
      <c r="E419" s="153">
        <v>2992.2</v>
      </c>
      <c r="F419" s="153">
        <v>4.2433100000000001</v>
      </c>
      <c r="G419" s="150">
        <f t="shared" si="11"/>
        <v>4.7894302229562369</v>
      </c>
      <c r="H419" s="153">
        <v>4.6471600000000004</v>
      </c>
      <c r="I419" s="153"/>
      <c r="S419" s="153"/>
      <c r="T419" s="153">
        <v>3442</v>
      </c>
      <c r="U419" s="153"/>
      <c r="V419" s="153"/>
      <c r="W419" s="153"/>
      <c r="X419" s="153"/>
      <c r="Y419" s="153"/>
    </row>
    <row r="420" spans="2:25" x14ac:dyDescent="0.25">
      <c r="B420" s="158">
        <v>32568</v>
      </c>
      <c r="C420" s="166">
        <v>127.6</v>
      </c>
      <c r="D420" s="159">
        <v>9.85</v>
      </c>
      <c r="E420" s="153">
        <v>2999.7</v>
      </c>
      <c r="F420" s="153">
        <v>3.7707099999999998</v>
      </c>
      <c r="G420" s="150">
        <f t="shared" si="11"/>
        <v>4.6759639048400192</v>
      </c>
      <c r="H420" s="153">
        <v>4.8926999999999996</v>
      </c>
      <c r="I420" s="153"/>
      <c r="S420" s="153"/>
      <c r="T420" s="153">
        <v>3445.7</v>
      </c>
      <c r="U420" s="153"/>
      <c r="V420" s="153"/>
      <c r="W420" s="153"/>
      <c r="X420" s="153"/>
      <c r="Y420" s="153"/>
    </row>
    <row r="421" spans="2:25" x14ac:dyDescent="0.25">
      <c r="B421" s="158">
        <v>32599</v>
      </c>
      <c r="C421" s="166">
        <v>128</v>
      </c>
      <c r="D421" s="159">
        <v>9.84</v>
      </c>
      <c r="E421" s="153">
        <v>3006</v>
      </c>
      <c r="F421" s="153">
        <v>3.27413</v>
      </c>
      <c r="G421" s="150">
        <f t="shared" si="11"/>
        <v>4.5751633986928164</v>
      </c>
      <c r="H421" s="153">
        <v>5.0341300000000002</v>
      </c>
      <c r="I421" s="153"/>
      <c r="S421" s="153"/>
      <c r="T421" s="153">
        <v>3452.2</v>
      </c>
      <c r="U421" s="153"/>
      <c r="V421" s="153"/>
      <c r="W421" s="153"/>
      <c r="X421" s="153"/>
      <c r="Y421" s="153"/>
    </row>
    <row r="422" spans="2:25" x14ac:dyDescent="0.25">
      <c r="B422" s="158">
        <v>32629</v>
      </c>
      <c r="C422" s="166">
        <v>128.30000000000001</v>
      </c>
      <c r="D422" s="159">
        <v>9.81</v>
      </c>
      <c r="E422" s="153">
        <v>3011.6</v>
      </c>
      <c r="F422" s="153">
        <v>2.9255</v>
      </c>
      <c r="G422" s="150">
        <f t="shared" si="11"/>
        <v>4.5639771801140983</v>
      </c>
      <c r="H422" s="153">
        <v>5.2766000000000002</v>
      </c>
      <c r="I422" s="153"/>
      <c r="S422" s="153"/>
      <c r="T422" s="153">
        <v>3456.7</v>
      </c>
      <c r="U422" s="153"/>
      <c r="V422" s="153"/>
      <c r="W422" s="153"/>
      <c r="X422" s="153"/>
      <c r="Y422" s="153"/>
    </row>
    <row r="423" spans="2:25" x14ac:dyDescent="0.25">
      <c r="B423" s="158">
        <v>32660</v>
      </c>
      <c r="C423" s="166">
        <v>128.5</v>
      </c>
      <c r="D423" s="159">
        <v>9.5299999999999994</v>
      </c>
      <c r="E423" s="153">
        <v>3027.9</v>
      </c>
      <c r="F423" s="153">
        <v>3.0458799999999999</v>
      </c>
      <c r="G423" s="150">
        <f t="shared" si="11"/>
        <v>4.471544715447151</v>
      </c>
      <c r="H423" s="153">
        <v>5.1694899999999997</v>
      </c>
      <c r="I423" s="153"/>
      <c r="S423" s="153"/>
      <c r="T423" s="153">
        <v>3470.1</v>
      </c>
      <c r="U423" s="153"/>
      <c r="V423" s="153"/>
      <c r="W423" s="153"/>
      <c r="X423" s="153"/>
      <c r="Y423" s="153"/>
    </row>
    <row r="424" spans="2:25" x14ac:dyDescent="0.25">
      <c r="B424" s="158">
        <v>32690</v>
      </c>
      <c r="C424" s="166">
        <v>129</v>
      </c>
      <c r="D424" s="159">
        <v>9.24</v>
      </c>
      <c r="E424" s="153">
        <v>3052.4</v>
      </c>
      <c r="F424" s="153">
        <v>3.5694900000000001</v>
      </c>
      <c r="G424" s="150">
        <f t="shared" si="11"/>
        <v>4.6228710462287159</v>
      </c>
      <c r="H424" s="153">
        <v>5.0632900000000003</v>
      </c>
      <c r="I424" s="153"/>
      <c r="S424" s="153"/>
      <c r="T424" s="153">
        <v>3474.5</v>
      </c>
      <c r="U424" s="153"/>
      <c r="V424" s="153"/>
      <c r="W424" s="153"/>
      <c r="X424" s="153"/>
      <c r="Y424" s="153"/>
    </row>
    <row r="425" spans="2:25" x14ac:dyDescent="0.25">
      <c r="B425" s="158">
        <v>32721</v>
      </c>
      <c r="C425" s="166">
        <v>129.30000000000001</v>
      </c>
      <c r="D425" s="159">
        <v>8.99</v>
      </c>
      <c r="E425" s="153">
        <v>3074.4</v>
      </c>
      <c r="F425" s="153">
        <v>4.1463400000000004</v>
      </c>
      <c r="G425" s="150">
        <f t="shared" si="11"/>
        <v>4.4426494345719103</v>
      </c>
      <c r="H425" s="153">
        <v>4.6218500000000002</v>
      </c>
      <c r="I425" s="153"/>
      <c r="S425" s="153"/>
      <c r="T425" s="153">
        <v>3474.9</v>
      </c>
      <c r="U425" s="153"/>
      <c r="V425" s="153"/>
      <c r="W425" s="153"/>
      <c r="X425" s="153"/>
      <c r="Y425" s="153"/>
    </row>
    <row r="426" spans="2:25" x14ac:dyDescent="0.25">
      <c r="B426" s="158">
        <v>32752</v>
      </c>
      <c r="C426" s="166">
        <v>130</v>
      </c>
      <c r="D426" s="159">
        <v>9.02</v>
      </c>
      <c r="E426" s="153">
        <v>3092.5</v>
      </c>
      <c r="F426" s="153">
        <v>4.5858800000000004</v>
      </c>
      <c r="G426" s="150">
        <f t="shared" si="11"/>
        <v>4.2502004811547645</v>
      </c>
      <c r="H426" s="153">
        <v>4.4351500000000001</v>
      </c>
      <c r="I426" s="153"/>
      <c r="S426" s="153"/>
      <c r="T426" s="153">
        <v>3475.7</v>
      </c>
      <c r="U426" s="153"/>
      <c r="V426" s="153"/>
      <c r="W426" s="153"/>
      <c r="X426" s="153"/>
      <c r="Y426" s="153"/>
    </row>
    <row r="427" spans="2:25" x14ac:dyDescent="0.25">
      <c r="B427" s="158">
        <v>32782</v>
      </c>
      <c r="C427" s="166">
        <v>130.9</v>
      </c>
      <c r="D427" s="159">
        <v>8.84</v>
      </c>
      <c r="E427" s="153">
        <v>3114.1</v>
      </c>
      <c r="F427" s="153">
        <v>5.0180400000000001</v>
      </c>
      <c r="G427" s="150">
        <f t="shared" si="11"/>
        <v>4.302788844621519</v>
      </c>
      <c r="H427" s="153">
        <v>4.5871599999999999</v>
      </c>
      <c r="I427" s="153"/>
      <c r="S427" s="153"/>
      <c r="T427" s="153">
        <v>3480.1</v>
      </c>
      <c r="U427" s="153"/>
      <c r="V427" s="153"/>
      <c r="W427" s="153"/>
      <c r="X427" s="153"/>
      <c r="Y427" s="153"/>
    </row>
    <row r="428" spans="2:25" x14ac:dyDescent="0.25">
      <c r="B428" s="158">
        <v>32813</v>
      </c>
      <c r="C428" s="166">
        <v>131.30000000000001</v>
      </c>
      <c r="D428" s="159">
        <v>8.5500000000000007</v>
      </c>
      <c r="E428" s="153">
        <v>3133.3</v>
      </c>
      <c r="F428" s="153">
        <v>5.1372400000000003</v>
      </c>
      <c r="G428" s="150">
        <f t="shared" si="11"/>
        <v>4.3720190779014345</v>
      </c>
      <c r="H428" s="153">
        <v>4.65503</v>
      </c>
      <c r="I428" s="153"/>
      <c r="S428" s="153"/>
      <c r="T428" s="153">
        <v>3481.3</v>
      </c>
      <c r="U428" s="153"/>
      <c r="V428" s="153"/>
      <c r="W428" s="153"/>
      <c r="X428" s="153"/>
      <c r="Y428" s="153"/>
    </row>
    <row r="429" spans="2:25" x14ac:dyDescent="0.25">
      <c r="B429" s="158">
        <v>32843</v>
      </c>
      <c r="C429" s="166">
        <v>131.5</v>
      </c>
      <c r="D429" s="159">
        <v>8.4499999999999993</v>
      </c>
      <c r="E429" s="153">
        <v>3152.5</v>
      </c>
      <c r="F429" s="153">
        <v>5.4982899999999999</v>
      </c>
      <c r="G429" s="150">
        <f t="shared" si="11"/>
        <v>4.3650793650793718</v>
      </c>
      <c r="H429" s="153">
        <v>4.6395999999999997</v>
      </c>
      <c r="I429" s="153"/>
      <c r="S429" s="153"/>
      <c r="T429" s="153">
        <v>3490.8</v>
      </c>
      <c r="U429" s="153"/>
      <c r="V429" s="153"/>
      <c r="W429" s="153"/>
      <c r="X429" s="153"/>
      <c r="Y429" s="153"/>
    </row>
    <row r="430" spans="2:25" x14ac:dyDescent="0.25">
      <c r="B430" s="158">
        <v>32874</v>
      </c>
      <c r="C430" s="166">
        <v>132</v>
      </c>
      <c r="D430" s="159">
        <v>8.23</v>
      </c>
      <c r="E430" s="153">
        <v>3166.8</v>
      </c>
      <c r="F430" s="153">
        <v>5.8528599999999997</v>
      </c>
      <c r="G430" s="150">
        <f t="shared" si="11"/>
        <v>4.4303797468354444</v>
      </c>
      <c r="H430" s="153">
        <v>5.1980199999999996</v>
      </c>
      <c r="I430" s="153"/>
      <c r="S430" s="153"/>
      <c r="T430" s="153">
        <v>3479.5</v>
      </c>
      <c r="U430" s="153"/>
      <c r="V430" s="153"/>
      <c r="W430" s="153"/>
      <c r="X430" s="153"/>
      <c r="Y430" s="153"/>
    </row>
    <row r="431" spans="2:25" x14ac:dyDescent="0.25">
      <c r="B431" s="158">
        <v>32905</v>
      </c>
      <c r="C431" s="166">
        <v>132.80000000000001</v>
      </c>
      <c r="D431" s="159">
        <v>8.24</v>
      </c>
      <c r="E431" s="153">
        <v>3179.2</v>
      </c>
      <c r="F431" s="153">
        <v>6.2495799999999999</v>
      </c>
      <c r="G431" s="150">
        <f t="shared" ref="G431:G494" si="12">(C431/C419-1)*100</f>
        <v>4.6493301812450705</v>
      </c>
      <c r="H431" s="153">
        <v>5.2631600000000001</v>
      </c>
      <c r="I431" s="153"/>
      <c r="S431" s="153"/>
      <c r="T431" s="153">
        <v>3488.2</v>
      </c>
      <c r="U431" s="153"/>
      <c r="V431" s="153"/>
      <c r="W431" s="153"/>
      <c r="X431" s="153"/>
      <c r="Y431" s="153"/>
    </row>
    <row r="432" spans="2:25" x14ac:dyDescent="0.25">
      <c r="B432" s="158">
        <v>32933</v>
      </c>
      <c r="C432" s="166">
        <v>133.9</v>
      </c>
      <c r="D432" s="159">
        <v>8.2799999999999994</v>
      </c>
      <c r="E432" s="153">
        <v>3190.1</v>
      </c>
      <c r="F432" s="153">
        <v>6.3472999999999997</v>
      </c>
      <c r="G432" s="150">
        <f t="shared" si="12"/>
        <v>4.9373040752351161</v>
      </c>
      <c r="H432" s="153">
        <v>5.2373200000000004</v>
      </c>
      <c r="I432" s="153"/>
      <c r="S432" s="153"/>
      <c r="T432" s="153">
        <v>3485.7</v>
      </c>
      <c r="U432" s="153"/>
      <c r="V432" s="153"/>
      <c r="W432" s="153"/>
      <c r="X432" s="153"/>
      <c r="Y432" s="153"/>
    </row>
    <row r="433" spans="2:25" x14ac:dyDescent="0.25">
      <c r="B433" s="158">
        <v>32964</v>
      </c>
      <c r="C433" s="166">
        <v>134.19999999999999</v>
      </c>
      <c r="D433" s="159">
        <v>8.26</v>
      </c>
      <c r="E433" s="153">
        <v>3201.6</v>
      </c>
      <c r="F433" s="153">
        <v>6.5069900000000001</v>
      </c>
      <c r="G433" s="150">
        <f t="shared" si="12"/>
        <v>4.8437499999999911</v>
      </c>
      <c r="H433" s="153">
        <v>4.7116199999999999</v>
      </c>
      <c r="I433" s="153"/>
      <c r="S433" s="153"/>
      <c r="T433" s="153">
        <v>3486.1</v>
      </c>
      <c r="U433" s="153"/>
      <c r="V433" s="153"/>
      <c r="W433" s="153"/>
      <c r="X433" s="153"/>
      <c r="Y433" s="153"/>
    </row>
    <row r="434" spans="2:25" x14ac:dyDescent="0.25">
      <c r="B434" s="158">
        <v>32994</v>
      </c>
      <c r="C434" s="166">
        <v>134.4</v>
      </c>
      <c r="D434" s="159">
        <v>8.18</v>
      </c>
      <c r="E434" s="153">
        <v>3200.6</v>
      </c>
      <c r="F434" s="153">
        <v>6.2757300000000003</v>
      </c>
      <c r="G434" s="150">
        <f t="shared" si="12"/>
        <v>4.7544816835541681</v>
      </c>
      <c r="H434" s="153">
        <v>4.3654000000000002</v>
      </c>
      <c r="I434" s="153"/>
      <c r="S434" s="153"/>
      <c r="T434" s="153">
        <v>3484.3</v>
      </c>
      <c r="U434" s="153"/>
      <c r="V434" s="153"/>
      <c r="W434" s="153"/>
      <c r="X434" s="153"/>
      <c r="Y434" s="153"/>
    </row>
    <row r="435" spans="2:25" x14ac:dyDescent="0.25">
      <c r="B435" s="158">
        <v>33025</v>
      </c>
      <c r="C435" s="166">
        <v>134.80000000000001</v>
      </c>
      <c r="D435" s="159">
        <v>8.2899999999999991</v>
      </c>
      <c r="E435" s="153">
        <v>3213.7</v>
      </c>
      <c r="F435" s="153">
        <v>6.1362699999999997</v>
      </c>
      <c r="G435" s="150">
        <f t="shared" si="12"/>
        <v>4.9027237354085651</v>
      </c>
      <c r="H435" s="153">
        <v>4.6736500000000003</v>
      </c>
      <c r="I435" s="153"/>
      <c r="S435" s="153"/>
      <c r="T435" s="153">
        <v>3487.2</v>
      </c>
      <c r="U435" s="153"/>
      <c r="V435" s="153"/>
      <c r="W435" s="153"/>
      <c r="X435" s="153"/>
      <c r="Y435" s="153"/>
    </row>
    <row r="436" spans="2:25" x14ac:dyDescent="0.25">
      <c r="B436" s="158">
        <v>33055</v>
      </c>
      <c r="C436" s="166">
        <v>135.5</v>
      </c>
      <c r="D436" s="159">
        <v>8.15</v>
      </c>
      <c r="E436" s="153">
        <v>3224.5</v>
      </c>
      <c r="F436" s="153">
        <v>5.6381899999999998</v>
      </c>
      <c r="G436" s="150">
        <f t="shared" si="12"/>
        <v>5.0387596899224896</v>
      </c>
      <c r="H436" s="153">
        <v>4.81928</v>
      </c>
      <c r="I436" s="153"/>
      <c r="S436" s="153"/>
      <c r="T436" s="153">
        <v>3486.4</v>
      </c>
      <c r="U436" s="153"/>
      <c r="V436" s="153"/>
      <c r="W436" s="153"/>
      <c r="X436" s="153"/>
      <c r="Y436" s="153"/>
    </row>
    <row r="437" spans="2:25" x14ac:dyDescent="0.25">
      <c r="B437" s="158">
        <v>33086</v>
      </c>
      <c r="C437" s="166">
        <v>136.4</v>
      </c>
      <c r="D437" s="159">
        <v>8.1300000000000008</v>
      </c>
      <c r="E437" s="153">
        <v>3242</v>
      </c>
      <c r="F437" s="153">
        <v>5.4514699999999996</v>
      </c>
      <c r="G437" s="150">
        <f t="shared" si="12"/>
        <v>5.491105955143083</v>
      </c>
      <c r="H437" s="153">
        <v>5.7028100000000004</v>
      </c>
      <c r="I437" s="153"/>
      <c r="S437" s="153"/>
      <c r="T437" s="153">
        <v>3492.4</v>
      </c>
      <c r="U437" s="153"/>
      <c r="V437" s="153"/>
      <c r="W437" s="153"/>
      <c r="X437" s="153"/>
      <c r="Y437" s="153"/>
    </row>
    <row r="438" spans="2:25" x14ac:dyDescent="0.25">
      <c r="B438" s="158">
        <v>33117</v>
      </c>
      <c r="C438" s="166">
        <v>137.19999999999999</v>
      </c>
      <c r="D438" s="159">
        <v>8.1999999999999993</v>
      </c>
      <c r="E438" s="153">
        <v>3254.6</v>
      </c>
      <c r="F438" s="153">
        <v>5.2417100000000003</v>
      </c>
      <c r="G438" s="150">
        <f t="shared" si="12"/>
        <v>5.5384615384615365</v>
      </c>
      <c r="H438" s="153">
        <v>6.1698700000000004</v>
      </c>
      <c r="I438" s="153"/>
      <c r="S438" s="153"/>
      <c r="T438" s="153">
        <v>3489.9</v>
      </c>
      <c r="U438" s="153"/>
      <c r="V438" s="153"/>
      <c r="W438" s="153"/>
      <c r="X438" s="153"/>
      <c r="Y438" s="153"/>
    </row>
    <row r="439" spans="2:25" x14ac:dyDescent="0.25">
      <c r="B439" s="158">
        <v>33147</v>
      </c>
      <c r="C439" s="166">
        <v>137.80000000000001</v>
      </c>
      <c r="D439" s="159">
        <v>8.11</v>
      </c>
      <c r="E439" s="153">
        <v>3259.3</v>
      </c>
      <c r="F439" s="153">
        <v>4.6626599999999998</v>
      </c>
      <c r="G439" s="150">
        <f t="shared" si="12"/>
        <v>5.2711993888464592</v>
      </c>
      <c r="H439" s="153">
        <v>6.3795900000000003</v>
      </c>
      <c r="I439" s="153"/>
      <c r="S439" s="153"/>
      <c r="T439" s="153">
        <v>3491.1</v>
      </c>
      <c r="U439" s="153"/>
      <c r="V439" s="153"/>
      <c r="W439" s="153"/>
      <c r="X439" s="153"/>
      <c r="Y439" s="153"/>
    </row>
    <row r="440" spans="2:25" x14ac:dyDescent="0.25">
      <c r="B440" s="158">
        <v>33178</v>
      </c>
      <c r="C440" s="166">
        <v>138.19999999999999</v>
      </c>
      <c r="D440" s="159">
        <v>7.81</v>
      </c>
      <c r="E440" s="153">
        <v>3262.6</v>
      </c>
      <c r="F440" s="153">
        <v>4.1266400000000001</v>
      </c>
      <c r="G440" s="150">
        <f t="shared" si="12"/>
        <v>5.2551408987052461</v>
      </c>
      <c r="H440" s="153">
        <v>6.1953899999999997</v>
      </c>
      <c r="I440" s="153"/>
      <c r="S440" s="153"/>
      <c r="T440" s="153">
        <v>3499.2</v>
      </c>
      <c r="U440" s="153"/>
      <c r="V440" s="153"/>
      <c r="W440" s="153"/>
      <c r="X440" s="153"/>
      <c r="Y440" s="153"/>
    </row>
    <row r="441" spans="2:25" x14ac:dyDescent="0.25">
      <c r="B441" s="158">
        <v>33208</v>
      </c>
      <c r="C441" s="166">
        <v>138.30000000000001</v>
      </c>
      <c r="D441" s="159">
        <v>7.31</v>
      </c>
      <c r="E441" s="153">
        <v>3271.8</v>
      </c>
      <c r="F441" s="153">
        <v>3.7843</v>
      </c>
      <c r="G441" s="150">
        <f t="shared" si="12"/>
        <v>5.1711026615969713</v>
      </c>
      <c r="H441" s="153">
        <v>6.25495</v>
      </c>
      <c r="I441" s="153"/>
      <c r="S441" s="153"/>
      <c r="T441" s="153">
        <v>3524.2</v>
      </c>
      <c r="U441" s="153"/>
      <c r="V441" s="153"/>
      <c r="W441" s="153"/>
      <c r="X441" s="153"/>
      <c r="Y441" s="153"/>
    </row>
    <row r="442" spans="2:25" x14ac:dyDescent="0.25">
      <c r="B442" s="158">
        <v>33239</v>
      </c>
      <c r="C442" s="166">
        <v>139.4</v>
      </c>
      <c r="D442" s="159">
        <v>6.91</v>
      </c>
      <c r="E442" s="153">
        <v>3287.7</v>
      </c>
      <c r="F442" s="153">
        <v>3.8177300000000001</v>
      </c>
      <c r="G442" s="150">
        <f t="shared" si="12"/>
        <v>5.6060606060606144</v>
      </c>
      <c r="H442" s="153">
        <v>5.6470599999999997</v>
      </c>
      <c r="I442" s="153"/>
      <c r="S442" s="153"/>
      <c r="T442" s="153">
        <v>3548.9</v>
      </c>
      <c r="U442" s="153"/>
      <c r="V442" s="153"/>
      <c r="W442" s="153"/>
      <c r="X442" s="153"/>
      <c r="Y442" s="153"/>
    </row>
    <row r="443" spans="2:25" x14ac:dyDescent="0.25">
      <c r="B443" s="158">
        <v>33270</v>
      </c>
      <c r="C443" s="166">
        <v>140.30000000000001</v>
      </c>
      <c r="D443" s="159">
        <v>6.25</v>
      </c>
      <c r="E443" s="153">
        <v>3304.5</v>
      </c>
      <c r="F443" s="153">
        <v>3.9412400000000001</v>
      </c>
      <c r="G443" s="150">
        <f t="shared" si="12"/>
        <v>5.6475903614457756</v>
      </c>
      <c r="H443" s="153">
        <v>5.3125</v>
      </c>
      <c r="I443" s="153"/>
      <c r="S443" s="153"/>
      <c r="T443" s="153">
        <v>3567.4</v>
      </c>
      <c r="U443" s="153"/>
      <c r="V443" s="153"/>
      <c r="W443" s="153"/>
      <c r="X443" s="153"/>
      <c r="Y443" s="153"/>
    </row>
    <row r="444" spans="2:25" x14ac:dyDescent="0.25">
      <c r="B444" s="158">
        <v>33298</v>
      </c>
      <c r="C444" s="166">
        <v>140.9</v>
      </c>
      <c r="D444" s="159">
        <v>6.12</v>
      </c>
      <c r="E444" s="153">
        <v>3321.9</v>
      </c>
      <c r="F444" s="153">
        <v>4.1315299999999997</v>
      </c>
      <c r="G444" s="150">
        <f t="shared" si="12"/>
        <v>5.2277819268110592</v>
      </c>
      <c r="H444" s="153">
        <v>4.8211500000000003</v>
      </c>
      <c r="I444" s="153"/>
      <c r="S444" s="153"/>
      <c r="T444" s="153">
        <v>3589</v>
      </c>
      <c r="U444" s="153"/>
      <c r="V444" s="153"/>
      <c r="W444" s="153"/>
      <c r="X444" s="153"/>
      <c r="Y444" s="153"/>
    </row>
    <row r="445" spans="2:25" x14ac:dyDescent="0.25">
      <c r="B445" s="158">
        <v>33329</v>
      </c>
      <c r="C445" s="166">
        <v>141.1</v>
      </c>
      <c r="D445" s="159">
        <v>5.91</v>
      </c>
      <c r="E445" s="153">
        <v>3332.4</v>
      </c>
      <c r="F445" s="153">
        <v>4.0854600000000003</v>
      </c>
      <c r="G445" s="150">
        <f t="shared" si="12"/>
        <v>5.1415797317436729</v>
      </c>
      <c r="H445" s="153">
        <v>4.8099299999999996</v>
      </c>
      <c r="I445" s="153"/>
      <c r="S445" s="153"/>
      <c r="T445" s="153">
        <v>3602.1</v>
      </c>
      <c r="U445" s="153"/>
      <c r="V445" s="153"/>
      <c r="W445" s="153"/>
      <c r="X445" s="153"/>
      <c r="Y445" s="153"/>
    </row>
    <row r="446" spans="2:25" x14ac:dyDescent="0.25">
      <c r="B446" s="158">
        <v>33359</v>
      </c>
      <c r="C446" s="166">
        <v>141.30000000000001</v>
      </c>
      <c r="D446" s="159">
        <v>5.78</v>
      </c>
      <c r="E446" s="153">
        <v>3343</v>
      </c>
      <c r="F446" s="153">
        <v>4.4491699999999996</v>
      </c>
      <c r="G446" s="150">
        <f t="shared" si="12"/>
        <v>5.1339285714285809</v>
      </c>
      <c r="H446" s="153">
        <v>5.0348600000000001</v>
      </c>
      <c r="I446" s="153"/>
      <c r="S446" s="153"/>
      <c r="T446" s="153">
        <v>3613.4</v>
      </c>
      <c r="U446" s="153"/>
      <c r="V446" s="153"/>
      <c r="W446" s="153"/>
      <c r="X446" s="153"/>
      <c r="Y446" s="153"/>
    </row>
    <row r="447" spans="2:25" x14ac:dyDescent="0.25">
      <c r="B447" s="158">
        <v>33390</v>
      </c>
      <c r="C447" s="166">
        <v>141.5</v>
      </c>
      <c r="D447" s="159">
        <v>5.9</v>
      </c>
      <c r="E447" s="153">
        <v>3351.9</v>
      </c>
      <c r="F447" s="153">
        <v>4.3003400000000003</v>
      </c>
      <c r="G447" s="150">
        <f t="shared" si="12"/>
        <v>4.9703264094955291</v>
      </c>
      <c r="H447" s="153">
        <v>4.6959200000000001</v>
      </c>
      <c r="I447" s="153"/>
      <c r="S447" s="153"/>
      <c r="T447" s="153">
        <v>3619.9</v>
      </c>
      <c r="U447" s="153"/>
      <c r="V447" s="153"/>
      <c r="W447" s="153"/>
      <c r="X447" s="153"/>
      <c r="Y447" s="153"/>
    </row>
    <row r="448" spans="2:25" x14ac:dyDescent="0.25">
      <c r="B448" s="158">
        <v>33420</v>
      </c>
      <c r="C448" s="166">
        <v>142</v>
      </c>
      <c r="D448" s="159">
        <v>5.82</v>
      </c>
      <c r="E448" s="153">
        <v>3356.1</v>
      </c>
      <c r="F448" s="153">
        <v>4.0812499999999998</v>
      </c>
      <c r="G448" s="150">
        <f t="shared" si="12"/>
        <v>4.7970479704797064</v>
      </c>
      <c r="H448" s="153">
        <v>4.36782</v>
      </c>
      <c r="I448" s="153"/>
      <c r="S448" s="153"/>
      <c r="T448" s="153">
        <v>3629.5</v>
      </c>
      <c r="U448" s="153"/>
      <c r="V448" s="153"/>
      <c r="W448" s="153"/>
      <c r="X448" s="153"/>
      <c r="Y448" s="153"/>
    </row>
    <row r="449" spans="2:25" x14ac:dyDescent="0.25">
      <c r="B449" s="158">
        <v>33451</v>
      </c>
      <c r="C449" s="166">
        <v>142.69999999999999</v>
      </c>
      <c r="D449" s="159">
        <v>5.66</v>
      </c>
      <c r="E449" s="153">
        <v>3355</v>
      </c>
      <c r="F449" s="153">
        <v>3.4855</v>
      </c>
      <c r="G449" s="150">
        <f t="shared" si="12"/>
        <v>4.6187683284457437</v>
      </c>
      <c r="H449" s="153">
        <v>3.7993899999999998</v>
      </c>
      <c r="I449" s="153"/>
      <c r="S449" s="153"/>
      <c r="T449" s="153">
        <v>3647.9</v>
      </c>
      <c r="U449" s="153"/>
      <c r="V449" s="153"/>
      <c r="W449" s="153"/>
      <c r="X449" s="153"/>
      <c r="Y449" s="153"/>
    </row>
    <row r="450" spans="2:25" x14ac:dyDescent="0.25">
      <c r="B450" s="158">
        <v>33482</v>
      </c>
      <c r="C450" s="166">
        <v>143.4</v>
      </c>
      <c r="D450" s="159">
        <v>5.45</v>
      </c>
      <c r="E450" s="153">
        <v>3354.9</v>
      </c>
      <c r="F450" s="153">
        <v>3.0817899999999998</v>
      </c>
      <c r="G450" s="150">
        <f t="shared" si="12"/>
        <v>4.5189504373178035</v>
      </c>
      <c r="H450" s="153">
        <v>3.3962300000000001</v>
      </c>
      <c r="I450" s="153"/>
      <c r="S450" s="153"/>
      <c r="T450" s="153">
        <v>3661.8</v>
      </c>
      <c r="U450" s="153"/>
      <c r="V450" s="153"/>
      <c r="W450" s="153"/>
      <c r="X450" s="153"/>
      <c r="Y450" s="153"/>
    </row>
    <row r="451" spans="2:25" x14ac:dyDescent="0.25">
      <c r="B451" s="158">
        <v>33512</v>
      </c>
      <c r="C451" s="166">
        <v>143.9</v>
      </c>
      <c r="D451" s="159">
        <v>5.21</v>
      </c>
      <c r="E451" s="153">
        <v>3360.1</v>
      </c>
      <c r="F451" s="153">
        <v>3.0926900000000002</v>
      </c>
      <c r="G451" s="150">
        <f t="shared" si="12"/>
        <v>4.4267053701015913</v>
      </c>
      <c r="H451" s="153">
        <v>2.8485800000000001</v>
      </c>
      <c r="I451" s="153"/>
      <c r="S451" s="153"/>
      <c r="T451" s="153">
        <v>3686.9</v>
      </c>
      <c r="U451" s="153"/>
      <c r="V451" s="153"/>
      <c r="W451" s="153"/>
      <c r="X451" s="153"/>
      <c r="Y451" s="153"/>
    </row>
    <row r="452" spans="2:25" x14ac:dyDescent="0.25">
      <c r="B452" s="158">
        <v>33543</v>
      </c>
      <c r="C452" s="166">
        <v>144.4</v>
      </c>
      <c r="D452" s="159">
        <v>4.8099999999999996</v>
      </c>
      <c r="E452" s="153">
        <v>3365.5</v>
      </c>
      <c r="F452" s="153">
        <v>3.1539299999999999</v>
      </c>
      <c r="G452" s="150">
        <f t="shared" si="12"/>
        <v>4.4862518089725079</v>
      </c>
      <c r="H452" s="153">
        <v>3.06657</v>
      </c>
      <c r="I452" s="153"/>
      <c r="S452" s="153"/>
      <c r="T452" s="153">
        <v>3697.7</v>
      </c>
      <c r="U452" s="153"/>
      <c r="V452" s="153"/>
      <c r="W452" s="153"/>
      <c r="X452" s="153"/>
      <c r="Y452" s="153"/>
    </row>
    <row r="453" spans="2:25" x14ac:dyDescent="0.25">
      <c r="B453" s="158">
        <v>33573</v>
      </c>
      <c r="C453" s="166">
        <v>144.4</v>
      </c>
      <c r="D453" s="159">
        <v>4.43</v>
      </c>
      <c r="E453" s="153">
        <v>3372.2</v>
      </c>
      <c r="F453" s="153">
        <v>3.0686499999999999</v>
      </c>
      <c r="G453" s="150">
        <f t="shared" si="12"/>
        <v>4.4107013738250211</v>
      </c>
      <c r="H453" s="153">
        <v>2.9806300000000001</v>
      </c>
      <c r="I453" s="153"/>
      <c r="S453" s="153"/>
      <c r="T453" s="153">
        <v>3709.6</v>
      </c>
      <c r="U453" s="153"/>
      <c r="V453" s="153"/>
      <c r="W453" s="153"/>
      <c r="X453" s="153"/>
      <c r="Y453" s="153"/>
    </row>
    <row r="454" spans="2:25" x14ac:dyDescent="0.25">
      <c r="B454" s="158">
        <v>33604</v>
      </c>
      <c r="C454" s="166">
        <v>144.9</v>
      </c>
      <c r="D454" s="159">
        <v>4.03</v>
      </c>
      <c r="E454" s="153">
        <v>3381.2</v>
      </c>
      <c r="F454" s="153">
        <v>2.8439299999999998</v>
      </c>
      <c r="G454" s="150">
        <f t="shared" si="12"/>
        <v>3.9454806312769097</v>
      </c>
      <c r="H454" s="153">
        <v>2.6726100000000002</v>
      </c>
      <c r="I454" s="153"/>
      <c r="S454" s="153"/>
      <c r="T454" s="153">
        <v>3722.5</v>
      </c>
      <c r="U454" s="153"/>
      <c r="V454" s="153"/>
      <c r="W454" s="153"/>
      <c r="X454" s="153"/>
      <c r="Y454" s="153"/>
    </row>
    <row r="455" spans="2:25" x14ac:dyDescent="0.25">
      <c r="B455" s="158">
        <v>33635</v>
      </c>
      <c r="C455" s="166">
        <v>145.6</v>
      </c>
      <c r="D455" s="159">
        <v>4.0599999999999996</v>
      </c>
      <c r="E455" s="153">
        <v>3400</v>
      </c>
      <c r="F455" s="153">
        <v>2.89</v>
      </c>
      <c r="G455" s="150">
        <f t="shared" si="12"/>
        <v>3.7776193870277863</v>
      </c>
      <c r="H455" s="153">
        <v>2.8189899999999999</v>
      </c>
      <c r="I455" s="153"/>
      <c r="S455" s="153"/>
      <c r="T455" s="153">
        <v>3737.1</v>
      </c>
      <c r="U455" s="153"/>
      <c r="V455" s="153"/>
      <c r="W455" s="153"/>
      <c r="X455" s="153"/>
      <c r="Y455" s="153"/>
    </row>
    <row r="456" spans="2:25" x14ac:dyDescent="0.25">
      <c r="B456" s="158">
        <v>33664</v>
      </c>
      <c r="C456" s="166">
        <v>146.4</v>
      </c>
      <c r="D456" s="159">
        <v>3.98</v>
      </c>
      <c r="E456" s="153">
        <v>3403.9</v>
      </c>
      <c r="F456" s="153">
        <v>2.4684699999999999</v>
      </c>
      <c r="G456" s="150">
        <f t="shared" si="12"/>
        <v>3.9034776437189445</v>
      </c>
      <c r="H456" s="153">
        <v>3.1899099999999998</v>
      </c>
      <c r="I456" s="153"/>
      <c r="S456" s="153"/>
      <c r="T456" s="153">
        <v>3744</v>
      </c>
      <c r="U456" s="153"/>
      <c r="V456" s="153"/>
      <c r="W456" s="153"/>
      <c r="X456" s="153"/>
      <c r="Y456" s="153"/>
    </row>
    <row r="457" spans="2:25" x14ac:dyDescent="0.25">
      <c r="B457" s="158">
        <v>33695</v>
      </c>
      <c r="C457" s="166">
        <v>146.6</v>
      </c>
      <c r="D457" s="159">
        <v>3.73</v>
      </c>
      <c r="E457" s="153">
        <v>3399.7</v>
      </c>
      <c r="F457" s="153">
        <v>2.0195699999999999</v>
      </c>
      <c r="G457" s="150">
        <f t="shared" si="12"/>
        <v>3.8979447200566897</v>
      </c>
      <c r="H457" s="153">
        <v>3.18283</v>
      </c>
      <c r="I457" s="153"/>
      <c r="S457" s="153"/>
      <c r="T457" s="153">
        <v>3753.4</v>
      </c>
      <c r="U457" s="153"/>
      <c r="V457" s="153"/>
      <c r="W457" s="153"/>
      <c r="X457" s="153"/>
      <c r="Y457" s="153"/>
    </row>
    <row r="458" spans="2:25" x14ac:dyDescent="0.25">
      <c r="B458" s="158">
        <v>33725</v>
      </c>
      <c r="C458" s="166">
        <v>146.69999999999999</v>
      </c>
      <c r="D458" s="159">
        <v>3.82</v>
      </c>
      <c r="E458" s="153">
        <v>3398.6</v>
      </c>
      <c r="F458" s="153">
        <v>1.6631800000000001</v>
      </c>
      <c r="G458" s="150">
        <f t="shared" si="12"/>
        <v>3.821656050955391</v>
      </c>
      <c r="H458" s="153">
        <v>3.0236000000000001</v>
      </c>
      <c r="I458" s="153"/>
      <c r="S458" s="153"/>
      <c r="T458" s="153">
        <v>3772.8</v>
      </c>
      <c r="U458" s="153"/>
      <c r="V458" s="153"/>
      <c r="W458" s="153"/>
      <c r="X458" s="153"/>
      <c r="Y458" s="153"/>
    </row>
    <row r="459" spans="2:25" x14ac:dyDescent="0.25">
      <c r="B459" s="158">
        <v>33756</v>
      </c>
      <c r="C459" s="166">
        <v>146.9</v>
      </c>
      <c r="D459" s="159">
        <v>3.76</v>
      </c>
      <c r="E459" s="153">
        <v>3393.4</v>
      </c>
      <c r="F459" s="153">
        <v>1.2381</v>
      </c>
      <c r="G459" s="150">
        <f t="shared" si="12"/>
        <v>3.8162544169611401</v>
      </c>
      <c r="H459" s="153">
        <v>3.01471</v>
      </c>
      <c r="I459" s="153"/>
      <c r="S459" s="153"/>
      <c r="T459" s="153">
        <v>3795.1</v>
      </c>
      <c r="U459" s="153"/>
      <c r="V459" s="153"/>
      <c r="W459" s="153"/>
      <c r="X459" s="153"/>
      <c r="Y459" s="153"/>
    </row>
    <row r="460" spans="2:25" x14ac:dyDescent="0.25">
      <c r="B460" s="158">
        <v>33786</v>
      </c>
      <c r="C460" s="166">
        <v>147.30000000000001</v>
      </c>
      <c r="D460" s="159">
        <v>3.25</v>
      </c>
      <c r="E460" s="153">
        <v>3393.9</v>
      </c>
      <c r="F460" s="153">
        <v>1.1263099999999999</v>
      </c>
      <c r="G460" s="150">
        <f t="shared" si="12"/>
        <v>3.7323943661971892</v>
      </c>
      <c r="H460" s="153">
        <v>3.1571199999999999</v>
      </c>
      <c r="I460" s="153"/>
      <c r="S460" s="153"/>
      <c r="T460" s="153">
        <v>3818.6</v>
      </c>
      <c r="U460" s="153"/>
      <c r="V460" s="153"/>
      <c r="W460" s="153"/>
      <c r="X460" s="153"/>
      <c r="Y460" s="153"/>
    </row>
    <row r="461" spans="2:25" x14ac:dyDescent="0.25">
      <c r="B461" s="158">
        <v>33817</v>
      </c>
      <c r="C461" s="166">
        <v>147.69999999999999</v>
      </c>
      <c r="D461" s="159">
        <v>3.3</v>
      </c>
      <c r="E461" s="153">
        <v>3398.8</v>
      </c>
      <c r="F461" s="153">
        <v>1.3055099999999999</v>
      </c>
      <c r="G461" s="150">
        <f t="shared" si="12"/>
        <v>3.5038542396636396</v>
      </c>
      <c r="H461" s="153">
        <v>3.0746699999999998</v>
      </c>
      <c r="I461" s="153"/>
      <c r="S461" s="153"/>
      <c r="T461" s="153">
        <v>3834.6</v>
      </c>
      <c r="U461" s="153"/>
      <c r="V461" s="153"/>
      <c r="W461" s="153"/>
      <c r="X461" s="153"/>
      <c r="Y461" s="153"/>
    </row>
    <row r="462" spans="2:25" x14ac:dyDescent="0.25">
      <c r="B462" s="158">
        <v>33848</v>
      </c>
      <c r="C462" s="166">
        <v>148.1</v>
      </c>
      <c r="D462" s="159">
        <v>3.22</v>
      </c>
      <c r="E462" s="153">
        <v>3410.3</v>
      </c>
      <c r="F462" s="153">
        <v>1.6513199999999999</v>
      </c>
      <c r="G462" s="150">
        <f t="shared" si="12"/>
        <v>3.2775453277545274</v>
      </c>
      <c r="H462" s="153">
        <v>2.9927000000000001</v>
      </c>
      <c r="I462" s="153"/>
      <c r="S462" s="153"/>
      <c r="T462" s="153">
        <v>3846.3</v>
      </c>
      <c r="U462" s="153"/>
      <c r="V462" s="153"/>
      <c r="W462" s="153"/>
      <c r="X462" s="153"/>
      <c r="Y462" s="153"/>
    </row>
    <row r="463" spans="2:25" x14ac:dyDescent="0.25">
      <c r="B463" s="158">
        <v>33878</v>
      </c>
      <c r="C463" s="166">
        <v>149</v>
      </c>
      <c r="D463" s="159">
        <v>3.1</v>
      </c>
      <c r="E463" s="153">
        <v>3423.8</v>
      </c>
      <c r="F463" s="153">
        <v>1.89578</v>
      </c>
      <c r="G463" s="150">
        <f t="shared" si="12"/>
        <v>3.5441278665740095</v>
      </c>
      <c r="H463" s="153">
        <v>3.2798799999999999</v>
      </c>
      <c r="I463" s="153"/>
      <c r="S463" s="153"/>
      <c r="T463" s="153">
        <v>3861.2</v>
      </c>
      <c r="U463" s="153"/>
      <c r="V463" s="153"/>
      <c r="W463" s="153"/>
      <c r="X463" s="153"/>
      <c r="Y463" s="153"/>
    </row>
    <row r="464" spans="2:25" x14ac:dyDescent="0.25">
      <c r="B464" s="158">
        <v>33909</v>
      </c>
      <c r="C464" s="166">
        <v>149.30000000000001</v>
      </c>
      <c r="D464" s="159">
        <v>3.09</v>
      </c>
      <c r="E464" s="153">
        <v>3426.5</v>
      </c>
      <c r="F464" s="153">
        <v>1.8125100000000001</v>
      </c>
      <c r="G464" s="150">
        <f t="shared" si="12"/>
        <v>3.3933518005540231</v>
      </c>
      <c r="H464" s="153">
        <v>3.12046</v>
      </c>
      <c r="I464" s="153"/>
      <c r="S464" s="153"/>
      <c r="T464" s="153">
        <v>3877</v>
      </c>
      <c r="U464" s="153"/>
      <c r="V464" s="153"/>
      <c r="W464" s="153"/>
      <c r="X464" s="153"/>
      <c r="Y464" s="153"/>
    </row>
    <row r="465" spans="2:25" x14ac:dyDescent="0.25">
      <c r="B465" s="158">
        <v>33939</v>
      </c>
      <c r="C465" s="166">
        <v>149.19999999999999</v>
      </c>
      <c r="D465" s="159">
        <v>2.92</v>
      </c>
      <c r="E465" s="153">
        <v>3424.7</v>
      </c>
      <c r="F465" s="153">
        <v>1.5568500000000001</v>
      </c>
      <c r="G465" s="150">
        <f t="shared" si="12"/>
        <v>3.3240997229916802</v>
      </c>
      <c r="H465" s="153">
        <v>2.96671</v>
      </c>
      <c r="I465" s="153"/>
      <c r="S465" s="153"/>
      <c r="T465" s="153">
        <v>3889.2</v>
      </c>
      <c r="U465" s="153"/>
      <c r="V465" s="153"/>
      <c r="W465" s="153"/>
      <c r="X465" s="153"/>
      <c r="Y465" s="153"/>
    </row>
    <row r="466" spans="2:25" x14ac:dyDescent="0.25">
      <c r="B466" s="158">
        <v>33970</v>
      </c>
      <c r="C466" s="166">
        <v>149.9</v>
      </c>
      <c r="D466" s="159">
        <v>3.02</v>
      </c>
      <c r="E466" s="153">
        <v>3419.1</v>
      </c>
      <c r="F466" s="153">
        <v>1.1209</v>
      </c>
      <c r="G466" s="150">
        <f t="shared" si="12"/>
        <v>3.450655624568677</v>
      </c>
      <c r="H466" s="153">
        <v>3.2538</v>
      </c>
      <c r="I466" s="153"/>
      <c r="S466" s="153"/>
      <c r="T466" s="153">
        <v>3906</v>
      </c>
      <c r="U466" s="153"/>
      <c r="V466" s="153"/>
      <c r="W466" s="153"/>
      <c r="X466" s="153"/>
      <c r="Y466" s="153"/>
    </row>
    <row r="467" spans="2:25" x14ac:dyDescent="0.25">
      <c r="B467" s="158">
        <v>34001</v>
      </c>
      <c r="C467" s="166">
        <v>150.80000000000001</v>
      </c>
      <c r="D467" s="159">
        <v>3.03</v>
      </c>
      <c r="E467" s="153">
        <v>3414.5</v>
      </c>
      <c r="F467" s="153">
        <v>0.42647000000000002</v>
      </c>
      <c r="G467" s="150">
        <f t="shared" si="12"/>
        <v>3.5714285714285809</v>
      </c>
      <c r="H467" s="153">
        <v>3.24675</v>
      </c>
      <c r="I467" s="153"/>
      <c r="S467" s="153"/>
      <c r="T467" s="153">
        <v>3923.9</v>
      </c>
      <c r="U467" s="153"/>
      <c r="V467" s="153"/>
      <c r="W467" s="153"/>
      <c r="X467" s="153"/>
      <c r="Y467" s="153"/>
    </row>
    <row r="468" spans="2:25" x14ac:dyDescent="0.25">
      <c r="B468" s="158">
        <v>34029</v>
      </c>
      <c r="C468" s="166">
        <v>151.4</v>
      </c>
      <c r="D468" s="159">
        <v>3.07</v>
      </c>
      <c r="E468" s="153">
        <v>3411.7</v>
      </c>
      <c r="F468" s="153">
        <v>0.22914999999999999</v>
      </c>
      <c r="G468" s="150">
        <f t="shared" si="12"/>
        <v>3.4153005464480968</v>
      </c>
      <c r="H468" s="153">
        <v>3.0194100000000001</v>
      </c>
      <c r="I468" s="153"/>
      <c r="S468" s="153"/>
      <c r="T468" s="153">
        <v>3957.4</v>
      </c>
      <c r="U468" s="153"/>
      <c r="V468" s="153"/>
      <c r="W468" s="153"/>
      <c r="X468" s="153"/>
      <c r="Y468" s="153"/>
    </row>
    <row r="469" spans="2:25" x14ac:dyDescent="0.25">
      <c r="B469" s="158">
        <v>34060</v>
      </c>
      <c r="C469" s="166">
        <v>151.69999999999999</v>
      </c>
      <c r="D469" s="159">
        <v>2.96</v>
      </c>
      <c r="E469" s="153">
        <v>3411.3</v>
      </c>
      <c r="F469" s="153">
        <v>0.34121000000000001</v>
      </c>
      <c r="G469" s="150">
        <f t="shared" si="12"/>
        <v>3.4788540245566102</v>
      </c>
      <c r="H469" s="153">
        <v>3.15638</v>
      </c>
      <c r="I469" s="153"/>
      <c r="S469" s="153"/>
      <c r="T469" s="153">
        <v>3973.1</v>
      </c>
      <c r="U469" s="153"/>
      <c r="V469" s="153"/>
      <c r="W469" s="153"/>
      <c r="X469" s="153"/>
      <c r="Y469" s="153"/>
    </row>
    <row r="470" spans="2:25" x14ac:dyDescent="0.25">
      <c r="B470" s="158">
        <v>34090</v>
      </c>
      <c r="C470" s="166">
        <v>151.69999999999999</v>
      </c>
      <c r="D470" s="159">
        <v>3</v>
      </c>
      <c r="E470" s="153">
        <v>3436.9</v>
      </c>
      <c r="F470" s="153">
        <v>1.12693</v>
      </c>
      <c r="G470" s="150">
        <f t="shared" si="12"/>
        <v>3.4083162917518672</v>
      </c>
      <c r="H470" s="153">
        <v>3.22119</v>
      </c>
      <c r="I470" s="153"/>
      <c r="S470" s="153"/>
      <c r="T470" s="153">
        <v>3992.3</v>
      </c>
      <c r="U470" s="153"/>
      <c r="V470" s="153"/>
      <c r="W470" s="153"/>
      <c r="X470" s="153"/>
      <c r="Y470" s="153"/>
    </row>
    <row r="471" spans="2:25" x14ac:dyDescent="0.25">
      <c r="B471" s="158">
        <v>34121</v>
      </c>
      <c r="C471" s="166">
        <v>151.80000000000001</v>
      </c>
      <c r="D471" s="159">
        <v>3.04</v>
      </c>
      <c r="E471" s="153">
        <v>3442.4</v>
      </c>
      <c r="F471" s="153">
        <v>1.44398</v>
      </c>
      <c r="G471" s="150">
        <f t="shared" si="12"/>
        <v>3.3356024506467019</v>
      </c>
      <c r="H471" s="153">
        <v>2.9978600000000002</v>
      </c>
      <c r="I471" s="153"/>
      <c r="S471" s="153"/>
      <c r="T471" s="153">
        <v>4014.8</v>
      </c>
      <c r="U471" s="153"/>
      <c r="V471" s="153"/>
      <c r="W471" s="153"/>
      <c r="X471" s="153"/>
      <c r="Y471" s="153"/>
    </row>
    <row r="472" spans="2:25" x14ac:dyDescent="0.25">
      <c r="B472" s="158">
        <v>34151</v>
      </c>
      <c r="C472" s="166">
        <v>152</v>
      </c>
      <c r="D472" s="159">
        <v>3.06</v>
      </c>
      <c r="E472" s="153">
        <v>3442</v>
      </c>
      <c r="F472" s="153">
        <v>1.4172499999999999</v>
      </c>
      <c r="G472" s="150">
        <f t="shared" si="12"/>
        <v>3.1907671418873074</v>
      </c>
      <c r="H472" s="153">
        <v>2.8469799999999998</v>
      </c>
      <c r="I472" s="153"/>
      <c r="S472" s="153"/>
      <c r="T472" s="153">
        <v>4032.9</v>
      </c>
      <c r="U472" s="153"/>
      <c r="V472" s="153"/>
      <c r="W472" s="153"/>
      <c r="X472" s="153"/>
      <c r="Y472" s="153"/>
    </row>
    <row r="473" spans="2:25" x14ac:dyDescent="0.25">
      <c r="B473" s="158">
        <v>34182</v>
      </c>
      <c r="C473" s="166">
        <v>152.6</v>
      </c>
      <c r="D473" s="159">
        <v>3.03</v>
      </c>
      <c r="E473" s="153">
        <v>3445.7</v>
      </c>
      <c r="F473" s="153">
        <v>1.3798999999999999</v>
      </c>
      <c r="G473" s="150">
        <f t="shared" si="12"/>
        <v>3.3175355450236976</v>
      </c>
      <c r="H473" s="153">
        <v>2.84091</v>
      </c>
      <c r="I473" s="153"/>
      <c r="S473" s="153"/>
      <c r="T473" s="153">
        <v>4056.2</v>
      </c>
      <c r="U473" s="153"/>
      <c r="V473" s="153"/>
      <c r="W473" s="153"/>
      <c r="X473" s="153"/>
      <c r="Y473" s="153"/>
    </row>
    <row r="474" spans="2:25" x14ac:dyDescent="0.25">
      <c r="B474" s="158">
        <v>34213</v>
      </c>
      <c r="C474" s="166">
        <v>152.9</v>
      </c>
      <c r="D474" s="159">
        <v>3.09</v>
      </c>
      <c r="E474" s="153">
        <v>3452.2</v>
      </c>
      <c r="F474" s="153">
        <v>1.2286300000000001</v>
      </c>
      <c r="G474" s="150">
        <f t="shared" si="12"/>
        <v>3.2410533423362642</v>
      </c>
      <c r="H474" s="153">
        <v>2.7639999999999998</v>
      </c>
      <c r="I474" s="153"/>
      <c r="S474" s="153"/>
      <c r="T474" s="153">
        <v>4088.9</v>
      </c>
      <c r="U474" s="153"/>
      <c r="V474" s="153"/>
      <c r="W474" s="153"/>
      <c r="X474" s="153"/>
      <c r="Y474" s="153"/>
    </row>
    <row r="475" spans="2:25" x14ac:dyDescent="0.25">
      <c r="B475" s="158">
        <v>34243</v>
      </c>
      <c r="C475" s="166">
        <v>153.5</v>
      </c>
      <c r="D475" s="159">
        <v>2.99</v>
      </c>
      <c r="E475" s="153">
        <v>3456.7</v>
      </c>
      <c r="F475" s="153">
        <v>0.96092</v>
      </c>
      <c r="G475" s="150">
        <f t="shared" si="12"/>
        <v>3.0201342281879207</v>
      </c>
      <c r="H475" s="153">
        <v>2.7522899999999999</v>
      </c>
      <c r="I475" s="153"/>
      <c r="S475" s="153"/>
      <c r="T475" s="153">
        <v>4114.3</v>
      </c>
      <c r="U475" s="153"/>
      <c r="V475" s="153"/>
      <c r="W475" s="153"/>
      <c r="X475" s="153"/>
      <c r="Y475" s="153"/>
    </row>
    <row r="476" spans="2:25" x14ac:dyDescent="0.25">
      <c r="B476" s="158">
        <v>34274</v>
      </c>
      <c r="C476" s="166">
        <v>153.9</v>
      </c>
      <c r="D476" s="159">
        <v>3.02</v>
      </c>
      <c r="E476" s="153">
        <v>3470.1</v>
      </c>
      <c r="F476" s="153">
        <v>1.27244</v>
      </c>
      <c r="G476" s="150">
        <f t="shared" si="12"/>
        <v>3.0810448760884013</v>
      </c>
      <c r="H476" s="153">
        <v>2.7445499999999998</v>
      </c>
      <c r="I476" s="153"/>
      <c r="S476" s="153"/>
      <c r="T476" s="153">
        <v>4140.2</v>
      </c>
      <c r="U476" s="153"/>
      <c r="V476" s="153"/>
      <c r="W476" s="153"/>
      <c r="X476" s="153"/>
      <c r="Y476" s="153"/>
    </row>
    <row r="477" spans="2:25" x14ac:dyDescent="0.25">
      <c r="B477" s="158">
        <v>34304</v>
      </c>
      <c r="C477" s="166">
        <v>153.9</v>
      </c>
      <c r="D477" s="159">
        <v>2.96</v>
      </c>
      <c r="E477" s="153">
        <v>3474.5</v>
      </c>
      <c r="F477" s="153">
        <v>1.45414</v>
      </c>
      <c r="G477" s="150">
        <f t="shared" si="12"/>
        <v>3.1501340482573914</v>
      </c>
      <c r="H477" s="153">
        <v>2.8109600000000001</v>
      </c>
      <c r="I477" s="153"/>
      <c r="S477" s="153"/>
      <c r="T477" s="153">
        <v>4164.3999999999996</v>
      </c>
      <c r="U477" s="153"/>
      <c r="V477" s="153"/>
      <c r="W477" s="153"/>
      <c r="X477" s="153"/>
      <c r="Y477" s="153"/>
    </row>
    <row r="478" spans="2:25" x14ac:dyDescent="0.25">
      <c r="B478" s="158">
        <v>34335</v>
      </c>
      <c r="C478" s="166">
        <v>154.30000000000001</v>
      </c>
      <c r="D478" s="159">
        <v>3.05</v>
      </c>
      <c r="E478" s="153">
        <v>3474.9</v>
      </c>
      <c r="F478" s="153">
        <v>1.63201</v>
      </c>
      <c r="G478" s="150">
        <f t="shared" si="12"/>
        <v>2.9352901934623032</v>
      </c>
      <c r="H478" s="153">
        <v>2.4509799999999999</v>
      </c>
      <c r="I478" s="153"/>
      <c r="S478" s="153"/>
      <c r="T478" s="153">
        <v>4184.1000000000004</v>
      </c>
      <c r="U478" s="153"/>
      <c r="V478" s="153"/>
      <c r="W478" s="153"/>
      <c r="X478" s="153"/>
      <c r="Y478" s="153"/>
    </row>
    <row r="479" spans="2:25" x14ac:dyDescent="0.25">
      <c r="B479" s="158">
        <v>34366</v>
      </c>
      <c r="C479" s="166">
        <v>155</v>
      </c>
      <c r="D479" s="159">
        <v>3.25</v>
      </c>
      <c r="E479" s="153">
        <v>3475.7</v>
      </c>
      <c r="F479" s="153">
        <v>1.79236</v>
      </c>
      <c r="G479" s="150">
        <f t="shared" si="12"/>
        <v>2.7851458885941538</v>
      </c>
      <c r="H479" s="153">
        <v>2.51572</v>
      </c>
      <c r="I479" s="153"/>
      <c r="S479" s="153"/>
      <c r="T479" s="153">
        <v>4203.8</v>
      </c>
      <c r="U479" s="153"/>
      <c r="V479" s="153"/>
      <c r="W479" s="153"/>
      <c r="X479" s="153"/>
      <c r="Y479" s="153"/>
    </row>
    <row r="480" spans="2:25" x14ac:dyDescent="0.25">
      <c r="B480" s="158">
        <v>34394</v>
      </c>
      <c r="C480" s="166">
        <v>155.80000000000001</v>
      </c>
      <c r="D480" s="159">
        <v>3.34</v>
      </c>
      <c r="E480" s="153">
        <v>3480.1</v>
      </c>
      <c r="F480" s="153">
        <v>2.0048699999999999</v>
      </c>
      <c r="G480" s="150">
        <f t="shared" si="12"/>
        <v>2.9062087186261687</v>
      </c>
      <c r="H480" s="153">
        <v>2.65178</v>
      </c>
      <c r="I480" s="153"/>
      <c r="S480" s="153"/>
      <c r="T480" s="153">
        <v>4228.7</v>
      </c>
      <c r="U480" s="153"/>
      <c r="V480" s="153"/>
      <c r="W480" s="153"/>
      <c r="X480" s="153"/>
      <c r="Y480" s="153"/>
    </row>
    <row r="481" spans="2:25" x14ac:dyDescent="0.25">
      <c r="B481" s="158">
        <v>34425</v>
      </c>
      <c r="C481" s="166">
        <v>155.9</v>
      </c>
      <c r="D481" s="159">
        <v>3.56</v>
      </c>
      <c r="E481" s="153">
        <v>3481.3</v>
      </c>
      <c r="F481" s="153">
        <v>2.052</v>
      </c>
      <c r="G481" s="150">
        <f t="shared" si="12"/>
        <v>2.7686222808174232</v>
      </c>
      <c r="H481" s="153">
        <v>2.3643900000000002</v>
      </c>
      <c r="I481" s="153"/>
      <c r="S481" s="153"/>
      <c r="T481" s="153">
        <v>4267.6000000000004</v>
      </c>
      <c r="U481" s="153"/>
      <c r="V481" s="153"/>
      <c r="W481" s="153"/>
      <c r="X481" s="153"/>
      <c r="Y481" s="153"/>
    </row>
    <row r="482" spans="2:25" x14ac:dyDescent="0.25">
      <c r="B482" s="158">
        <v>34455</v>
      </c>
      <c r="C482" s="166">
        <v>156</v>
      </c>
      <c r="D482" s="159">
        <v>4.01</v>
      </c>
      <c r="E482" s="153">
        <v>3490.8</v>
      </c>
      <c r="F482" s="153">
        <v>1.5682700000000001</v>
      </c>
      <c r="G482" s="150">
        <f t="shared" si="12"/>
        <v>2.8345418589321048</v>
      </c>
      <c r="H482" s="153">
        <v>2.2884899999999999</v>
      </c>
      <c r="I482" s="153"/>
      <c r="S482" s="153"/>
      <c r="T482" s="153">
        <v>4307.7</v>
      </c>
      <c r="U482" s="153"/>
      <c r="V482" s="153"/>
      <c r="W482" s="153"/>
      <c r="X482" s="153"/>
      <c r="Y482" s="153"/>
    </row>
    <row r="483" spans="2:25" x14ac:dyDescent="0.25">
      <c r="B483" s="158">
        <v>34486</v>
      </c>
      <c r="C483" s="166">
        <v>156.19999999999999</v>
      </c>
      <c r="D483" s="159">
        <v>4.25</v>
      </c>
      <c r="E483" s="153">
        <v>3479.5</v>
      </c>
      <c r="F483" s="153">
        <v>1.0777399999999999</v>
      </c>
      <c r="G483" s="150">
        <f t="shared" si="12"/>
        <v>2.8985507246376718</v>
      </c>
      <c r="H483" s="153">
        <v>2.4948000000000001</v>
      </c>
      <c r="I483" s="153"/>
      <c r="S483" s="153"/>
      <c r="T483" s="153">
        <v>4346.3999999999996</v>
      </c>
      <c r="U483" s="153"/>
      <c r="V483" s="153"/>
      <c r="W483" s="153"/>
      <c r="X483" s="153"/>
      <c r="Y483" s="153"/>
    </row>
    <row r="484" spans="2:25" x14ac:dyDescent="0.25">
      <c r="B484" s="158">
        <v>34516</v>
      </c>
      <c r="C484" s="166">
        <v>156.4</v>
      </c>
      <c r="D484" s="159">
        <v>4.26</v>
      </c>
      <c r="E484" s="153">
        <v>3488.2</v>
      </c>
      <c r="F484" s="153">
        <v>1.3422400000000001</v>
      </c>
      <c r="G484" s="150">
        <f t="shared" si="12"/>
        <v>2.8947368421052611</v>
      </c>
      <c r="H484" s="153">
        <v>2.69896</v>
      </c>
      <c r="I484" s="153"/>
      <c r="S484" s="153"/>
      <c r="T484" s="153">
        <v>4375.2</v>
      </c>
      <c r="U484" s="153"/>
      <c r="V484" s="153"/>
      <c r="W484" s="153"/>
      <c r="X484" s="153"/>
      <c r="Y484" s="153"/>
    </row>
    <row r="485" spans="2:25" x14ac:dyDescent="0.25">
      <c r="B485" s="158">
        <v>34547</v>
      </c>
      <c r="C485" s="166">
        <v>157</v>
      </c>
      <c r="D485" s="159">
        <v>4.47</v>
      </c>
      <c r="E485" s="153">
        <v>3485.7</v>
      </c>
      <c r="F485" s="153">
        <v>1.1608700000000001</v>
      </c>
      <c r="G485" s="150">
        <f t="shared" si="12"/>
        <v>2.8833551769331667</v>
      </c>
      <c r="H485" s="153">
        <v>2.90055</v>
      </c>
      <c r="I485" s="153"/>
      <c r="S485" s="153"/>
      <c r="T485" s="153">
        <v>4402.6000000000004</v>
      </c>
      <c r="U485" s="153"/>
      <c r="V485" s="153"/>
      <c r="W485" s="153"/>
      <c r="X485" s="153"/>
      <c r="Y485" s="153"/>
    </row>
    <row r="486" spans="2:25" x14ac:dyDescent="0.25">
      <c r="B486" s="158">
        <v>34578</v>
      </c>
      <c r="C486" s="166">
        <v>157.5</v>
      </c>
      <c r="D486" s="159">
        <v>4.7300000000000004</v>
      </c>
      <c r="E486" s="153">
        <v>3486.1</v>
      </c>
      <c r="F486" s="153">
        <v>0.98197999999999996</v>
      </c>
      <c r="G486" s="150">
        <f t="shared" si="12"/>
        <v>3.0085022890778301</v>
      </c>
      <c r="H486" s="153">
        <v>2.9655200000000002</v>
      </c>
      <c r="I486" s="153"/>
      <c r="S486" s="153"/>
      <c r="T486" s="153">
        <v>4425.3</v>
      </c>
      <c r="U486" s="153"/>
      <c r="V486" s="153"/>
      <c r="W486" s="153"/>
      <c r="X486" s="153"/>
      <c r="Y486" s="153"/>
    </row>
    <row r="487" spans="2:25" x14ac:dyDescent="0.25">
      <c r="B487" s="158">
        <v>34608</v>
      </c>
      <c r="C487" s="166">
        <v>158</v>
      </c>
      <c r="D487" s="159">
        <v>4.76</v>
      </c>
      <c r="E487" s="153">
        <v>3484.3</v>
      </c>
      <c r="F487" s="153">
        <v>0.79844999999999999</v>
      </c>
      <c r="G487" s="150">
        <f t="shared" si="12"/>
        <v>2.931596091205213</v>
      </c>
      <c r="H487" s="153">
        <v>2.60989</v>
      </c>
      <c r="I487" s="153"/>
      <c r="S487" s="153"/>
      <c r="T487" s="153">
        <v>4432.1000000000004</v>
      </c>
      <c r="U487" s="153"/>
      <c r="V487" s="153"/>
      <c r="W487" s="153"/>
      <c r="X487" s="153"/>
      <c r="Y487" s="153"/>
    </row>
    <row r="488" spans="2:25" x14ac:dyDescent="0.25">
      <c r="B488" s="158">
        <v>34639</v>
      </c>
      <c r="C488" s="166">
        <v>158.19999999999999</v>
      </c>
      <c r="D488" s="159">
        <v>5.29</v>
      </c>
      <c r="E488" s="153">
        <v>3487.2</v>
      </c>
      <c r="F488" s="153">
        <v>0.49278</v>
      </c>
      <c r="G488" s="150">
        <f t="shared" si="12"/>
        <v>2.7940220922676895</v>
      </c>
      <c r="H488" s="153">
        <v>2.6027399999999998</v>
      </c>
      <c r="I488" s="153"/>
      <c r="S488" s="153"/>
      <c r="T488" s="153">
        <v>4460.7</v>
      </c>
      <c r="U488" s="153"/>
      <c r="V488" s="153"/>
      <c r="W488" s="153"/>
      <c r="X488" s="153"/>
      <c r="Y488" s="153"/>
    </row>
    <row r="489" spans="2:25" x14ac:dyDescent="0.25">
      <c r="B489" s="158">
        <v>34669</v>
      </c>
      <c r="C489" s="166">
        <v>157.9</v>
      </c>
      <c r="D489" s="159">
        <v>5.45</v>
      </c>
      <c r="E489" s="153">
        <v>3486.4</v>
      </c>
      <c r="F489" s="153">
        <v>0.34250000000000003</v>
      </c>
      <c r="G489" s="150">
        <f t="shared" si="12"/>
        <v>2.5990903183885639</v>
      </c>
      <c r="H489" s="153">
        <v>2.5973999999999999</v>
      </c>
      <c r="I489" s="153"/>
      <c r="S489" s="153"/>
      <c r="T489" s="153">
        <v>4485.3</v>
      </c>
      <c r="U489" s="153"/>
      <c r="V489" s="153"/>
      <c r="W489" s="153"/>
      <c r="X489" s="153"/>
      <c r="Y489" s="153"/>
    </row>
    <row r="490" spans="2:25" x14ac:dyDescent="0.25">
      <c r="B490" s="158">
        <v>34700</v>
      </c>
      <c r="C490" s="166">
        <v>158.69999999999999</v>
      </c>
      <c r="D490" s="159">
        <v>5.53</v>
      </c>
      <c r="E490" s="153">
        <v>3492.4</v>
      </c>
      <c r="F490" s="153">
        <v>0.50361</v>
      </c>
      <c r="G490" s="150">
        <f t="shared" si="12"/>
        <v>2.8515878159429464</v>
      </c>
      <c r="H490" s="153">
        <v>2.8708100000000001</v>
      </c>
      <c r="I490" s="153"/>
      <c r="S490" s="153"/>
      <c r="T490" s="153">
        <v>4507.2</v>
      </c>
      <c r="U490" s="153"/>
      <c r="V490" s="153"/>
      <c r="W490" s="153"/>
      <c r="X490" s="153"/>
      <c r="Y490" s="153"/>
    </row>
    <row r="491" spans="2:25" x14ac:dyDescent="0.25">
      <c r="B491" s="158">
        <v>34731</v>
      </c>
      <c r="C491" s="166">
        <v>159.6</v>
      </c>
      <c r="D491" s="159">
        <v>5.92</v>
      </c>
      <c r="E491" s="153">
        <v>3489.9</v>
      </c>
      <c r="F491" s="153">
        <v>0.40855000000000002</v>
      </c>
      <c r="G491" s="150">
        <f t="shared" si="12"/>
        <v>2.9677419354838586</v>
      </c>
      <c r="H491" s="153">
        <v>2.8629899999999999</v>
      </c>
      <c r="I491" s="153"/>
      <c r="S491" s="153"/>
      <c r="T491" s="153">
        <v>4534.5</v>
      </c>
      <c r="U491" s="153"/>
      <c r="V491" s="153"/>
      <c r="W491" s="153"/>
      <c r="X491" s="153"/>
      <c r="Y491" s="153"/>
    </row>
    <row r="492" spans="2:25" x14ac:dyDescent="0.25">
      <c r="B492" s="158">
        <v>34759</v>
      </c>
      <c r="C492" s="166">
        <v>160.4</v>
      </c>
      <c r="D492" s="159">
        <v>5.98</v>
      </c>
      <c r="E492" s="153">
        <v>3491.1</v>
      </c>
      <c r="F492" s="153">
        <v>0.31608000000000003</v>
      </c>
      <c r="G492" s="150">
        <f t="shared" si="12"/>
        <v>2.9525032092426073</v>
      </c>
      <c r="H492" s="153">
        <v>2.78722</v>
      </c>
      <c r="I492" s="153"/>
      <c r="S492" s="153"/>
      <c r="T492" s="153">
        <v>4551.7</v>
      </c>
      <c r="U492" s="153"/>
      <c r="V492" s="153"/>
      <c r="W492" s="153"/>
      <c r="X492" s="153"/>
      <c r="Y492" s="153"/>
    </row>
    <row r="493" spans="2:25" x14ac:dyDescent="0.25">
      <c r="B493" s="158">
        <v>34790</v>
      </c>
      <c r="C493" s="166">
        <v>160.69999999999999</v>
      </c>
      <c r="D493" s="159">
        <v>6.05</v>
      </c>
      <c r="E493" s="153">
        <v>3499.2</v>
      </c>
      <c r="F493" s="153">
        <v>0.51417999999999997</v>
      </c>
      <c r="G493" s="150">
        <f t="shared" si="12"/>
        <v>3.0788967286722091</v>
      </c>
      <c r="H493" s="153">
        <v>3.125</v>
      </c>
      <c r="I493" s="153"/>
      <c r="S493" s="153"/>
      <c r="T493" s="153">
        <v>4567.7</v>
      </c>
      <c r="U493" s="153"/>
      <c r="V493" s="153"/>
      <c r="W493" s="153"/>
      <c r="X493" s="153"/>
      <c r="Y493" s="153"/>
    </row>
    <row r="494" spans="2:25" x14ac:dyDescent="0.25">
      <c r="B494" s="158">
        <v>34820</v>
      </c>
      <c r="C494" s="166">
        <v>160.80000000000001</v>
      </c>
      <c r="D494" s="159">
        <v>6.01</v>
      </c>
      <c r="E494" s="153">
        <v>3524.2</v>
      </c>
      <c r="F494" s="153">
        <v>0.95679999999999998</v>
      </c>
      <c r="G494" s="150">
        <f t="shared" si="12"/>
        <v>3.0769230769230882</v>
      </c>
      <c r="H494" s="153">
        <v>3.1186400000000001</v>
      </c>
      <c r="I494" s="153"/>
      <c r="S494" s="153"/>
      <c r="T494" s="153">
        <v>4591.5</v>
      </c>
      <c r="U494" s="153"/>
      <c r="V494" s="153"/>
      <c r="W494" s="153"/>
      <c r="X494" s="153"/>
      <c r="Y494" s="153"/>
    </row>
    <row r="495" spans="2:25" x14ac:dyDescent="0.25">
      <c r="B495" s="158">
        <v>34851</v>
      </c>
      <c r="C495" s="166">
        <v>160.9</v>
      </c>
      <c r="D495" s="159">
        <v>6</v>
      </c>
      <c r="E495" s="153">
        <v>3548.9</v>
      </c>
      <c r="F495" s="153">
        <v>1.99454</v>
      </c>
      <c r="G495" s="150">
        <f t="shared" ref="G495:G558" si="13">(C495/C483-1)*100</f>
        <v>3.0089628681178038</v>
      </c>
      <c r="H495" s="153">
        <v>3.0426000000000002</v>
      </c>
      <c r="I495" s="153"/>
      <c r="S495" s="153"/>
      <c r="T495" s="153">
        <v>4610.5</v>
      </c>
      <c r="U495" s="153"/>
      <c r="V495" s="153"/>
      <c r="W495" s="153"/>
      <c r="X495" s="153"/>
      <c r="Y495" s="153"/>
    </row>
    <row r="496" spans="2:25" x14ac:dyDescent="0.25">
      <c r="B496" s="158">
        <v>34881</v>
      </c>
      <c r="C496" s="166">
        <v>161.1</v>
      </c>
      <c r="D496" s="159">
        <v>5.85</v>
      </c>
      <c r="E496" s="153">
        <v>3567.4</v>
      </c>
      <c r="F496" s="153">
        <v>2.2705099999999998</v>
      </c>
      <c r="G496" s="150">
        <f t="shared" si="13"/>
        <v>3.0051150895140655</v>
      </c>
      <c r="H496" s="153">
        <v>2.83019</v>
      </c>
      <c r="I496" s="153"/>
      <c r="S496" s="153"/>
      <c r="T496" s="153">
        <v>4638</v>
      </c>
      <c r="U496" s="153"/>
      <c r="V496" s="153"/>
      <c r="W496" s="153"/>
      <c r="X496" s="153"/>
      <c r="Y496" s="153"/>
    </row>
    <row r="497" spans="2:25" x14ac:dyDescent="0.25">
      <c r="B497" s="158">
        <v>34912</v>
      </c>
      <c r="C497" s="166">
        <v>161.6</v>
      </c>
      <c r="D497" s="159">
        <v>5.74</v>
      </c>
      <c r="E497" s="153">
        <v>3589</v>
      </c>
      <c r="F497" s="153">
        <v>2.9635400000000001</v>
      </c>
      <c r="G497" s="150">
        <f t="shared" si="13"/>
        <v>2.9299363057324834</v>
      </c>
      <c r="H497" s="153">
        <v>2.6174499999999998</v>
      </c>
      <c r="I497" s="153"/>
      <c r="S497" s="153"/>
      <c r="T497" s="153">
        <v>4666.2</v>
      </c>
      <c r="U497" s="153"/>
      <c r="V497" s="153"/>
      <c r="W497" s="153"/>
      <c r="X497" s="153"/>
      <c r="Y497" s="153"/>
    </row>
    <row r="498" spans="2:25" x14ac:dyDescent="0.25">
      <c r="B498" s="158">
        <v>34943</v>
      </c>
      <c r="C498" s="166">
        <v>162.1</v>
      </c>
      <c r="D498" s="159">
        <v>5.8</v>
      </c>
      <c r="E498" s="153">
        <v>3602.1</v>
      </c>
      <c r="F498" s="153">
        <v>3.3275000000000001</v>
      </c>
      <c r="G498" s="150">
        <f t="shared" si="13"/>
        <v>2.9206349206349236</v>
      </c>
      <c r="H498" s="153">
        <v>2.54521</v>
      </c>
      <c r="I498" s="153"/>
      <c r="S498" s="153"/>
      <c r="T498" s="153">
        <v>4679.3999999999996</v>
      </c>
      <c r="U498" s="153"/>
      <c r="V498" s="153"/>
      <c r="W498" s="153"/>
      <c r="X498" s="153"/>
      <c r="Y498" s="153"/>
    </row>
    <row r="499" spans="2:25" x14ac:dyDescent="0.25">
      <c r="B499" s="158">
        <v>34973</v>
      </c>
      <c r="C499" s="166">
        <v>162.80000000000001</v>
      </c>
      <c r="D499" s="159">
        <v>5.76</v>
      </c>
      <c r="E499" s="153">
        <v>3613.4</v>
      </c>
      <c r="F499" s="153">
        <v>3.70519</v>
      </c>
      <c r="G499" s="150">
        <f t="shared" si="13"/>
        <v>3.03797468354432</v>
      </c>
      <c r="H499" s="153">
        <v>2.74431</v>
      </c>
      <c r="I499" s="153"/>
      <c r="S499" s="153"/>
      <c r="T499" s="153">
        <v>4710.2</v>
      </c>
      <c r="U499" s="153"/>
      <c r="V499" s="153"/>
      <c r="W499" s="153"/>
      <c r="X499" s="153"/>
      <c r="Y499" s="153"/>
    </row>
    <row r="500" spans="2:25" x14ac:dyDescent="0.25">
      <c r="B500" s="158">
        <v>35004</v>
      </c>
      <c r="C500" s="166">
        <v>163</v>
      </c>
      <c r="D500" s="159">
        <v>5.8</v>
      </c>
      <c r="E500" s="153">
        <v>3619.9</v>
      </c>
      <c r="F500" s="153">
        <v>3.8053499999999998</v>
      </c>
      <c r="G500" s="150">
        <f t="shared" si="13"/>
        <v>3.0341340075853429</v>
      </c>
      <c r="H500" s="153">
        <v>2.6034700000000002</v>
      </c>
      <c r="I500" s="153"/>
      <c r="S500" s="153"/>
      <c r="T500" s="153">
        <v>4766.1000000000004</v>
      </c>
      <c r="U500" s="153"/>
      <c r="V500" s="153"/>
      <c r="W500" s="153"/>
      <c r="X500" s="153"/>
      <c r="Y500" s="153"/>
    </row>
    <row r="501" spans="2:25" x14ac:dyDescent="0.25">
      <c r="B501" s="158">
        <v>35034</v>
      </c>
      <c r="C501" s="166">
        <v>162.69999999999999</v>
      </c>
      <c r="D501" s="159">
        <v>5.6</v>
      </c>
      <c r="E501" s="153">
        <v>3629.5</v>
      </c>
      <c r="F501" s="153">
        <v>4.1045199999999999</v>
      </c>
      <c r="G501" s="150">
        <f t="shared" si="13"/>
        <v>3.0398986700443276</v>
      </c>
      <c r="H501" s="153">
        <v>2.53165</v>
      </c>
      <c r="I501" s="153"/>
      <c r="S501" s="153"/>
      <c r="T501" s="153">
        <v>4753.8999999999996</v>
      </c>
      <c r="U501" s="153"/>
      <c r="V501" s="153"/>
      <c r="W501" s="153"/>
      <c r="X501" s="153"/>
      <c r="Y501" s="153"/>
    </row>
    <row r="502" spans="2:25" x14ac:dyDescent="0.25">
      <c r="B502" s="158">
        <v>35065</v>
      </c>
      <c r="C502" s="166">
        <v>163.4</v>
      </c>
      <c r="D502" s="159">
        <v>5.56</v>
      </c>
      <c r="E502" s="153">
        <v>3647.9</v>
      </c>
      <c r="F502" s="153">
        <v>4.4525300000000003</v>
      </c>
      <c r="G502" s="150">
        <f t="shared" si="13"/>
        <v>2.9615626969124342</v>
      </c>
      <c r="H502" s="153">
        <v>2.7907000000000002</v>
      </c>
      <c r="I502" s="153"/>
      <c r="S502" s="153"/>
      <c r="T502" s="153">
        <v>4771.8</v>
      </c>
      <c r="U502" s="153"/>
      <c r="V502" s="153"/>
      <c r="W502" s="153"/>
      <c r="X502" s="153"/>
      <c r="Y502" s="153"/>
    </row>
    <row r="503" spans="2:25" x14ac:dyDescent="0.25">
      <c r="B503" s="158">
        <v>35096</v>
      </c>
      <c r="C503" s="166">
        <v>164.2</v>
      </c>
      <c r="D503" s="159">
        <v>5.22</v>
      </c>
      <c r="E503" s="153">
        <v>3661.8</v>
      </c>
      <c r="F503" s="153">
        <v>4.9256399999999996</v>
      </c>
      <c r="G503" s="150">
        <f t="shared" si="13"/>
        <v>2.8822055137844638</v>
      </c>
      <c r="H503" s="153">
        <v>2.7170299999999998</v>
      </c>
      <c r="I503" s="153"/>
      <c r="S503" s="153"/>
      <c r="T503" s="153">
        <v>4789.3999999999996</v>
      </c>
      <c r="U503" s="153"/>
      <c r="V503" s="153"/>
      <c r="W503" s="153"/>
      <c r="X503" s="153"/>
      <c r="Y503" s="153"/>
    </row>
    <row r="504" spans="2:25" x14ac:dyDescent="0.25">
      <c r="B504" s="158">
        <v>35125</v>
      </c>
      <c r="C504" s="166">
        <v>164.9</v>
      </c>
      <c r="D504" s="159">
        <v>5.31</v>
      </c>
      <c r="E504" s="153">
        <v>3686.9</v>
      </c>
      <c r="F504" s="153">
        <v>5.6085500000000001</v>
      </c>
      <c r="G504" s="150">
        <f t="shared" si="13"/>
        <v>2.8054862842892714</v>
      </c>
      <c r="H504" s="153">
        <v>2.8439199999999998</v>
      </c>
      <c r="I504" s="153"/>
      <c r="S504" s="153"/>
      <c r="T504" s="153">
        <v>4817.5</v>
      </c>
      <c r="U504" s="153"/>
      <c r="V504" s="153"/>
      <c r="W504" s="153"/>
      <c r="X504" s="153"/>
      <c r="Y504" s="153"/>
    </row>
    <row r="505" spans="2:25" x14ac:dyDescent="0.25">
      <c r="B505" s="158">
        <v>35156</v>
      </c>
      <c r="C505" s="166">
        <v>165</v>
      </c>
      <c r="D505" s="159">
        <v>5.22</v>
      </c>
      <c r="E505" s="153">
        <v>3697.7</v>
      </c>
      <c r="F505" s="153">
        <v>5.6727299999999996</v>
      </c>
      <c r="G505" s="150">
        <f t="shared" si="13"/>
        <v>2.6757934038581288</v>
      </c>
      <c r="H505" s="153">
        <v>2.8326699999999998</v>
      </c>
      <c r="I505" s="153"/>
      <c r="S505" s="153"/>
      <c r="T505" s="153">
        <v>4853.2</v>
      </c>
      <c r="U505" s="153"/>
      <c r="V505" s="153"/>
      <c r="W505" s="153"/>
      <c r="X505" s="153"/>
      <c r="Y505" s="153"/>
    </row>
    <row r="506" spans="2:25" x14ac:dyDescent="0.25">
      <c r="B506" s="158">
        <v>35186</v>
      </c>
      <c r="C506" s="166">
        <v>165.1</v>
      </c>
      <c r="D506" s="159">
        <v>5.24</v>
      </c>
      <c r="E506" s="153">
        <v>3709.6</v>
      </c>
      <c r="F506" s="153">
        <v>5.2607699999999999</v>
      </c>
      <c r="G506" s="150">
        <f t="shared" si="13"/>
        <v>2.6741293532338117</v>
      </c>
      <c r="H506" s="153">
        <v>2.8270900000000001</v>
      </c>
      <c r="I506" s="153"/>
      <c r="S506" s="153"/>
      <c r="T506" s="153">
        <v>4869.2</v>
      </c>
      <c r="U506" s="153"/>
      <c r="V506" s="153"/>
      <c r="W506" s="153"/>
      <c r="X506" s="153"/>
      <c r="Y506" s="153"/>
    </row>
    <row r="507" spans="2:25" x14ac:dyDescent="0.25">
      <c r="B507" s="158">
        <v>35217</v>
      </c>
      <c r="C507" s="166">
        <v>165.2</v>
      </c>
      <c r="D507" s="159">
        <v>5.27</v>
      </c>
      <c r="E507" s="153">
        <v>3722.5</v>
      </c>
      <c r="F507" s="153">
        <v>4.8916599999999999</v>
      </c>
      <c r="G507" s="150">
        <f t="shared" si="13"/>
        <v>2.672467371037901</v>
      </c>
      <c r="H507" s="153">
        <v>2.82152</v>
      </c>
      <c r="I507" s="153"/>
      <c r="S507" s="153"/>
      <c r="T507" s="153">
        <v>4880.3</v>
      </c>
      <c r="U507" s="153"/>
      <c r="V507" s="153"/>
      <c r="W507" s="153"/>
      <c r="X507" s="153"/>
      <c r="Y507" s="153"/>
    </row>
    <row r="508" spans="2:25" x14ac:dyDescent="0.25">
      <c r="B508" s="158">
        <v>35247</v>
      </c>
      <c r="C508" s="166">
        <v>165.5</v>
      </c>
      <c r="D508" s="159">
        <v>5.4</v>
      </c>
      <c r="E508" s="153">
        <v>3737.1</v>
      </c>
      <c r="F508" s="153">
        <v>4.7569699999999999</v>
      </c>
      <c r="G508" s="150">
        <f t="shared" si="13"/>
        <v>2.7312228429546836</v>
      </c>
      <c r="H508" s="153">
        <v>2.8833600000000001</v>
      </c>
      <c r="I508" s="153"/>
      <c r="S508" s="153"/>
      <c r="T508" s="153">
        <v>4925</v>
      </c>
      <c r="U508" s="153"/>
      <c r="V508" s="153"/>
      <c r="W508" s="153"/>
      <c r="X508" s="153"/>
      <c r="Y508" s="153"/>
    </row>
    <row r="509" spans="2:25" x14ac:dyDescent="0.25">
      <c r="B509" s="158">
        <v>35278</v>
      </c>
      <c r="C509" s="166">
        <v>165.8</v>
      </c>
      <c r="D509" s="159">
        <v>5.22</v>
      </c>
      <c r="E509" s="153">
        <v>3744</v>
      </c>
      <c r="F509" s="153">
        <v>4.3187499999999996</v>
      </c>
      <c r="G509" s="150">
        <f t="shared" si="13"/>
        <v>2.5990099009901124</v>
      </c>
      <c r="H509" s="153">
        <v>2.8123</v>
      </c>
      <c r="I509" s="153"/>
      <c r="S509" s="153"/>
      <c r="T509" s="153">
        <v>4975.7</v>
      </c>
      <c r="U509" s="153"/>
      <c r="V509" s="153"/>
      <c r="W509" s="153"/>
      <c r="X509" s="153"/>
      <c r="Y509" s="153"/>
    </row>
    <row r="510" spans="2:25" x14ac:dyDescent="0.25">
      <c r="B510" s="158">
        <v>35309</v>
      </c>
      <c r="C510" s="166">
        <v>166.4</v>
      </c>
      <c r="D510" s="159">
        <v>5.3</v>
      </c>
      <c r="E510" s="153">
        <v>3753.4</v>
      </c>
      <c r="F510" s="153">
        <v>4.2003300000000001</v>
      </c>
      <c r="G510" s="150">
        <f t="shared" si="13"/>
        <v>2.6526835286859951</v>
      </c>
      <c r="H510" s="153">
        <v>3.0045700000000002</v>
      </c>
      <c r="I510" s="153"/>
      <c r="S510" s="153"/>
      <c r="T510" s="153">
        <v>5014.1000000000004</v>
      </c>
      <c r="U510" s="153"/>
      <c r="V510" s="153"/>
      <c r="W510" s="153"/>
      <c r="X510" s="153"/>
      <c r="Y510" s="153"/>
    </row>
    <row r="511" spans="2:25" x14ac:dyDescent="0.25">
      <c r="B511" s="158">
        <v>35339</v>
      </c>
      <c r="C511" s="166">
        <v>167</v>
      </c>
      <c r="D511" s="159">
        <v>5.24</v>
      </c>
      <c r="E511" s="153">
        <v>3772.8</v>
      </c>
      <c r="F511" s="153">
        <v>4.4113600000000002</v>
      </c>
      <c r="G511" s="150">
        <f t="shared" si="13"/>
        <v>2.5798525798525818</v>
      </c>
      <c r="H511" s="153">
        <v>3.06189</v>
      </c>
      <c r="I511" s="153"/>
      <c r="S511" s="153"/>
      <c r="T511" s="153">
        <v>5072</v>
      </c>
      <c r="U511" s="153"/>
      <c r="V511" s="153"/>
      <c r="W511" s="153"/>
      <c r="X511" s="153"/>
      <c r="Y511" s="153"/>
    </row>
    <row r="512" spans="2:25" x14ac:dyDescent="0.25">
      <c r="B512" s="158">
        <v>35370</v>
      </c>
      <c r="C512" s="166">
        <v>167.2</v>
      </c>
      <c r="D512" s="159">
        <v>5.31</v>
      </c>
      <c r="E512" s="153">
        <v>3795.1</v>
      </c>
      <c r="F512" s="153">
        <v>4.8399099999999997</v>
      </c>
      <c r="G512" s="150">
        <f t="shared" si="13"/>
        <v>2.5766871165644023</v>
      </c>
      <c r="H512" s="153">
        <v>3.2530899999999998</v>
      </c>
      <c r="I512" s="153"/>
      <c r="S512" s="153"/>
      <c r="T512" s="153">
        <v>5135.8999999999996</v>
      </c>
      <c r="U512" s="153"/>
      <c r="V512" s="153"/>
      <c r="W512" s="153"/>
      <c r="X512" s="153"/>
      <c r="Y512" s="153"/>
    </row>
    <row r="513" spans="2:25" x14ac:dyDescent="0.25">
      <c r="B513" s="158">
        <v>35400</v>
      </c>
      <c r="C513" s="166">
        <v>167</v>
      </c>
      <c r="D513" s="159">
        <v>5.29</v>
      </c>
      <c r="E513" s="153">
        <v>3818.6</v>
      </c>
      <c r="F513" s="153">
        <v>5.2100799999999996</v>
      </c>
      <c r="G513" s="150">
        <f t="shared" si="13"/>
        <v>2.6429010448678625</v>
      </c>
      <c r="H513" s="153">
        <v>3.3788200000000002</v>
      </c>
      <c r="I513" s="153"/>
      <c r="S513" s="153"/>
      <c r="T513" s="153">
        <v>5133</v>
      </c>
      <c r="U513" s="153"/>
      <c r="V513" s="153"/>
      <c r="W513" s="153"/>
      <c r="X513" s="153"/>
      <c r="Y513" s="153"/>
    </row>
    <row r="514" spans="2:25" x14ac:dyDescent="0.25">
      <c r="B514" s="158">
        <v>35431</v>
      </c>
      <c r="C514" s="166">
        <v>167.5</v>
      </c>
      <c r="D514" s="159">
        <v>5.25</v>
      </c>
      <c r="E514" s="153">
        <v>3834.6</v>
      </c>
      <c r="F514" s="153">
        <v>5.1180099999999999</v>
      </c>
      <c r="G514" s="150">
        <f t="shared" si="13"/>
        <v>2.5091799265605896</v>
      </c>
      <c r="H514" s="153">
        <v>3.0381399999999998</v>
      </c>
      <c r="I514" s="153"/>
      <c r="S514" s="153"/>
      <c r="T514" s="153">
        <v>5173.5</v>
      </c>
      <c r="U514" s="153"/>
      <c r="V514" s="153"/>
      <c r="W514" s="153"/>
      <c r="X514" s="153"/>
      <c r="Y514" s="153"/>
    </row>
    <row r="515" spans="2:25" x14ac:dyDescent="0.25">
      <c r="B515" s="158">
        <v>35462</v>
      </c>
      <c r="C515" s="166">
        <v>168.3</v>
      </c>
      <c r="D515" s="159">
        <v>5.19</v>
      </c>
      <c r="E515" s="153">
        <v>3846.3</v>
      </c>
      <c r="F515" s="153">
        <v>5.0385099999999996</v>
      </c>
      <c r="G515" s="150">
        <f t="shared" si="13"/>
        <v>2.4969549330085439</v>
      </c>
      <c r="H515" s="153">
        <v>3.03226</v>
      </c>
      <c r="I515" s="153"/>
      <c r="S515" s="153"/>
      <c r="T515" s="153">
        <v>5203.3999999999996</v>
      </c>
      <c r="U515" s="153"/>
      <c r="V515" s="153"/>
      <c r="W515" s="153"/>
      <c r="X515" s="153"/>
      <c r="Y515" s="153"/>
    </row>
    <row r="516" spans="2:25" x14ac:dyDescent="0.25">
      <c r="B516" s="158">
        <v>35490</v>
      </c>
      <c r="C516" s="166">
        <v>169</v>
      </c>
      <c r="D516" s="159">
        <v>5.39</v>
      </c>
      <c r="E516" s="153">
        <v>3861.2</v>
      </c>
      <c r="F516" s="153">
        <v>4.7275499999999999</v>
      </c>
      <c r="G516" s="150">
        <f t="shared" si="13"/>
        <v>2.4863553668890148</v>
      </c>
      <c r="H516" s="153">
        <v>2.7652700000000001</v>
      </c>
      <c r="I516" s="153"/>
      <c r="S516" s="153"/>
      <c r="T516" s="153">
        <v>5237.2</v>
      </c>
      <c r="U516" s="153"/>
      <c r="V516" s="153"/>
      <c r="W516" s="153"/>
      <c r="X516" s="153"/>
      <c r="Y516" s="153"/>
    </row>
    <row r="517" spans="2:25" x14ac:dyDescent="0.25">
      <c r="B517" s="158">
        <v>35521</v>
      </c>
      <c r="C517" s="166">
        <v>169.4</v>
      </c>
      <c r="D517" s="159">
        <v>5.51</v>
      </c>
      <c r="E517" s="153">
        <v>3877</v>
      </c>
      <c r="F517" s="153">
        <v>4.8489599999999999</v>
      </c>
      <c r="G517" s="150">
        <f t="shared" si="13"/>
        <v>2.6666666666666616</v>
      </c>
      <c r="H517" s="153">
        <v>2.4343400000000002</v>
      </c>
      <c r="I517" s="153"/>
      <c r="S517" s="153"/>
      <c r="T517" s="153">
        <v>5348.4</v>
      </c>
      <c r="U517" s="153"/>
      <c r="V517" s="153"/>
      <c r="W517" s="153"/>
      <c r="X517" s="153"/>
      <c r="Y517" s="153"/>
    </row>
    <row r="518" spans="2:25" x14ac:dyDescent="0.25">
      <c r="B518" s="158">
        <v>35551</v>
      </c>
      <c r="C518" s="166">
        <v>169.3</v>
      </c>
      <c r="D518" s="159">
        <v>5.5</v>
      </c>
      <c r="E518" s="153">
        <v>3889.2</v>
      </c>
      <c r="F518" s="153">
        <v>4.8414900000000003</v>
      </c>
      <c r="G518" s="150">
        <f t="shared" si="13"/>
        <v>2.5439127801332617</v>
      </c>
      <c r="H518" s="153">
        <v>2.2378499999999999</v>
      </c>
      <c r="I518" s="153"/>
      <c r="S518" s="153"/>
      <c r="T518" s="153">
        <v>5337.1</v>
      </c>
      <c r="U518" s="153"/>
      <c r="V518" s="153"/>
      <c r="W518" s="153"/>
      <c r="X518" s="153"/>
      <c r="Y518" s="153"/>
    </row>
    <row r="519" spans="2:25" x14ac:dyDescent="0.25">
      <c r="B519" s="158">
        <v>35582</v>
      </c>
      <c r="C519" s="166">
        <v>169.2</v>
      </c>
      <c r="D519" s="159">
        <v>5.56</v>
      </c>
      <c r="E519" s="153">
        <v>3906</v>
      </c>
      <c r="F519" s="153">
        <v>4.9294799999999999</v>
      </c>
      <c r="G519" s="150">
        <f t="shared" si="13"/>
        <v>2.4213075060532718</v>
      </c>
      <c r="H519" s="153">
        <v>2.2335699999999998</v>
      </c>
      <c r="I519" s="153"/>
      <c r="S519" s="153"/>
      <c r="T519" s="153">
        <v>5380.8</v>
      </c>
      <c r="U519" s="153"/>
      <c r="V519" s="153"/>
      <c r="W519" s="153"/>
      <c r="X519" s="153"/>
      <c r="Y519" s="153"/>
    </row>
    <row r="520" spans="2:25" x14ac:dyDescent="0.25">
      <c r="B520" s="158">
        <v>35612</v>
      </c>
      <c r="C520" s="166">
        <v>169.5</v>
      </c>
      <c r="D520" s="159">
        <v>5.52</v>
      </c>
      <c r="E520" s="153">
        <v>3923.9</v>
      </c>
      <c r="F520" s="153">
        <v>4.9985299999999997</v>
      </c>
      <c r="G520" s="150">
        <f t="shared" si="13"/>
        <v>2.4169184290030232</v>
      </c>
      <c r="H520" s="153">
        <v>2.16561</v>
      </c>
      <c r="I520" s="153"/>
      <c r="S520" s="153"/>
      <c r="T520" s="153">
        <v>5433.8</v>
      </c>
      <c r="U520" s="153"/>
      <c r="V520" s="153"/>
      <c r="W520" s="153"/>
      <c r="X520" s="153"/>
      <c r="Y520" s="153"/>
    </row>
    <row r="521" spans="2:25" x14ac:dyDescent="0.25">
      <c r="B521" s="158">
        <v>35643</v>
      </c>
      <c r="C521" s="166">
        <v>169.6</v>
      </c>
      <c r="D521" s="159">
        <v>5.54</v>
      </c>
      <c r="E521" s="153">
        <v>3957.4</v>
      </c>
      <c r="F521" s="153">
        <v>5.6997900000000001</v>
      </c>
      <c r="G521" s="150">
        <f t="shared" si="13"/>
        <v>2.2919179734619988</v>
      </c>
      <c r="H521" s="153">
        <v>2.2900800000000001</v>
      </c>
      <c r="I521" s="153"/>
      <c r="S521" s="153"/>
      <c r="T521" s="153">
        <v>5454.1</v>
      </c>
      <c r="U521" s="153"/>
      <c r="V521" s="153"/>
      <c r="W521" s="153"/>
      <c r="X521" s="153"/>
      <c r="Y521" s="153"/>
    </row>
    <row r="522" spans="2:25" x14ac:dyDescent="0.25">
      <c r="B522" s="158">
        <v>35674</v>
      </c>
      <c r="C522" s="166">
        <v>170</v>
      </c>
      <c r="D522" s="159">
        <v>5.54</v>
      </c>
      <c r="E522" s="153">
        <v>3973.1</v>
      </c>
      <c r="F522" s="153">
        <v>5.8533600000000003</v>
      </c>
      <c r="G522" s="150">
        <f t="shared" si="13"/>
        <v>2.1634615384615419</v>
      </c>
      <c r="H522" s="153">
        <v>2.2193999999999998</v>
      </c>
      <c r="I522" s="153"/>
      <c r="S522" s="153"/>
      <c r="T522" s="153">
        <v>5483.4</v>
      </c>
      <c r="U522" s="153"/>
      <c r="V522" s="153"/>
      <c r="W522" s="153"/>
      <c r="X522" s="153"/>
      <c r="Y522" s="153"/>
    </row>
    <row r="523" spans="2:25" x14ac:dyDescent="0.25">
      <c r="B523" s="158">
        <v>35704</v>
      </c>
      <c r="C523" s="166">
        <v>170.8</v>
      </c>
      <c r="D523" s="159">
        <v>5.5</v>
      </c>
      <c r="E523" s="153">
        <v>3992.3</v>
      </c>
      <c r="F523" s="153">
        <v>5.8179600000000002</v>
      </c>
      <c r="G523" s="150">
        <f t="shared" si="13"/>
        <v>2.2754491017964229</v>
      </c>
      <c r="H523" s="153">
        <v>2.0859700000000001</v>
      </c>
      <c r="I523" s="153"/>
      <c r="S523" s="153"/>
      <c r="T523" s="153">
        <v>5495.2</v>
      </c>
      <c r="U523" s="153"/>
      <c r="V523" s="153"/>
      <c r="W523" s="153"/>
      <c r="X523" s="153"/>
      <c r="Y523" s="153"/>
    </row>
    <row r="524" spans="2:25" x14ac:dyDescent="0.25">
      <c r="B524" s="158">
        <v>35735</v>
      </c>
      <c r="C524" s="166">
        <v>170.8</v>
      </c>
      <c r="D524" s="159">
        <v>5.52</v>
      </c>
      <c r="E524" s="153">
        <v>4014.8</v>
      </c>
      <c r="F524" s="153">
        <v>5.78904</v>
      </c>
      <c r="G524" s="150">
        <f t="shared" si="13"/>
        <v>2.1531100478469067</v>
      </c>
      <c r="H524" s="153">
        <v>1.89036</v>
      </c>
      <c r="I524" s="153"/>
      <c r="S524" s="153"/>
      <c r="T524" s="153">
        <v>5495.4</v>
      </c>
      <c r="U524" s="153"/>
      <c r="V524" s="153"/>
      <c r="W524" s="153"/>
      <c r="X524" s="153"/>
      <c r="Y524" s="153"/>
    </row>
    <row r="525" spans="2:25" x14ac:dyDescent="0.25">
      <c r="B525" s="158">
        <v>35765</v>
      </c>
      <c r="C525" s="166">
        <v>170.7</v>
      </c>
      <c r="D525" s="159">
        <v>5.5</v>
      </c>
      <c r="E525" s="153">
        <v>4032.9</v>
      </c>
      <c r="F525" s="153">
        <v>5.6120000000000001</v>
      </c>
      <c r="G525" s="150">
        <f t="shared" si="13"/>
        <v>2.2155688622754521</v>
      </c>
      <c r="H525" s="153">
        <v>1.6970499999999999</v>
      </c>
      <c r="I525" s="153"/>
      <c r="S525" s="153"/>
      <c r="T525" s="153">
        <v>5521.5</v>
      </c>
      <c r="U525" s="153"/>
      <c r="V525" s="153"/>
      <c r="W525" s="153"/>
      <c r="X525" s="153"/>
      <c r="Y525" s="153"/>
    </row>
    <row r="526" spans="2:25" x14ac:dyDescent="0.25">
      <c r="B526" s="158">
        <v>35796</v>
      </c>
      <c r="C526" s="166">
        <v>171.2</v>
      </c>
      <c r="D526" s="159">
        <v>5.56</v>
      </c>
      <c r="E526" s="153">
        <v>4056.2</v>
      </c>
      <c r="F526" s="153">
        <v>5.7789599999999997</v>
      </c>
      <c r="G526" s="150">
        <f t="shared" si="13"/>
        <v>2.2089552238805821</v>
      </c>
      <c r="H526" s="153">
        <v>1.6311199999999999</v>
      </c>
      <c r="I526" s="153"/>
      <c r="S526" s="153"/>
      <c r="T526" s="153">
        <v>5546.5</v>
      </c>
      <c r="U526" s="153"/>
      <c r="V526" s="153"/>
      <c r="W526" s="153"/>
      <c r="X526" s="153"/>
      <c r="Y526" s="153"/>
    </row>
    <row r="527" spans="2:25" x14ac:dyDescent="0.25">
      <c r="B527" s="158">
        <v>35827</v>
      </c>
      <c r="C527" s="166">
        <v>172.1</v>
      </c>
      <c r="D527" s="159">
        <v>5.51</v>
      </c>
      <c r="E527" s="153">
        <v>4088.9</v>
      </c>
      <c r="F527" s="153">
        <v>6.3073600000000001</v>
      </c>
      <c r="G527" s="150">
        <f t="shared" si="13"/>
        <v>2.2578728461081221</v>
      </c>
      <c r="H527" s="153">
        <v>1.4401999999999999</v>
      </c>
      <c r="I527" s="153"/>
      <c r="S527" s="153"/>
      <c r="T527" s="153">
        <v>5589.1</v>
      </c>
      <c r="U527" s="153"/>
      <c r="V527" s="153"/>
      <c r="W527" s="153"/>
      <c r="X527" s="153"/>
      <c r="Y527" s="153"/>
    </row>
    <row r="528" spans="2:25" x14ac:dyDescent="0.25">
      <c r="B528" s="158">
        <v>35855</v>
      </c>
      <c r="C528" s="166">
        <v>172.6</v>
      </c>
      <c r="D528" s="159">
        <v>5.49</v>
      </c>
      <c r="E528" s="153">
        <v>4114.3</v>
      </c>
      <c r="F528" s="153">
        <v>6.5549600000000003</v>
      </c>
      <c r="G528" s="150">
        <f t="shared" si="13"/>
        <v>2.130177514792897</v>
      </c>
      <c r="H528" s="153">
        <v>1.3767199999999999</v>
      </c>
      <c r="I528" s="153"/>
      <c r="S528" s="153"/>
      <c r="T528" s="153">
        <v>5631.6</v>
      </c>
      <c r="U528" s="153"/>
      <c r="V528" s="153"/>
      <c r="W528" s="153"/>
      <c r="X528" s="153"/>
      <c r="Y528" s="153"/>
    </row>
    <row r="529" spans="2:25" x14ac:dyDescent="0.25">
      <c r="B529" s="158">
        <v>35886</v>
      </c>
      <c r="C529" s="166">
        <v>173</v>
      </c>
      <c r="D529" s="159">
        <v>5.45</v>
      </c>
      <c r="E529" s="153">
        <v>4140.2</v>
      </c>
      <c r="F529" s="153">
        <v>6.7887500000000003</v>
      </c>
      <c r="G529" s="150">
        <f t="shared" si="13"/>
        <v>2.1251475796930208</v>
      </c>
      <c r="H529" s="153">
        <v>1.4383999999999999</v>
      </c>
      <c r="I529" s="153"/>
      <c r="S529" s="153"/>
      <c r="T529" s="153">
        <v>5656</v>
      </c>
      <c r="U529" s="153"/>
      <c r="V529" s="153"/>
      <c r="W529" s="153"/>
      <c r="X529" s="153"/>
      <c r="Y529" s="153"/>
    </row>
    <row r="530" spans="2:25" x14ac:dyDescent="0.25">
      <c r="B530" s="158">
        <v>35916</v>
      </c>
      <c r="C530" s="166">
        <v>173.1</v>
      </c>
      <c r="D530" s="159">
        <v>5.49</v>
      </c>
      <c r="E530" s="153">
        <v>4164.3999999999996</v>
      </c>
      <c r="F530" s="153">
        <v>7.0760100000000001</v>
      </c>
      <c r="G530" s="150">
        <f t="shared" si="13"/>
        <v>2.2445363260484186</v>
      </c>
      <c r="H530" s="153">
        <v>1.6885600000000001</v>
      </c>
      <c r="I530" s="153"/>
      <c r="S530" s="153"/>
      <c r="T530" s="153">
        <v>5700.4</v>
      </c>
      <c r="U530" s="153"/>
      <c r="V530" s="153"/>
      <c r="W530" s="153"/>
      <c r="X530" s="153"/>
      <c r="Y530" s="153"/>
    </row>
    <row r="531" spans="2:25" x14ac:dyDescent="0.25">
      <c r="B531" s="158">
        <v>35947</v>
      </c>
      <c r="C531" s="166">
        <v>173</v>
      </c>
      <c r="D531" s="159">
        <v>5.56</v>
      </c>
      <c r="E531" s="153">
        <v>4184.1000000000004</v>
      </c>
      <c r="F531" s="153">
        <v>7.1198199999999998</v>
      </c>
      <c r="G531" s="150">
        <f t="shared" si="13"/>
        <v>2.2458628841607542</v>
      </c>
      <c r="H531" s="153">
        <v>1.62297</v>
      </c>
      <c r="I531" s="153"/>
      <c r="S531" s="153"/>
      <c r="T531" s="153">
        <v>5750.6</v>
      </c>
      <c r="U531" s="153"/>
      <c r="V531" s="153"/>
      <c r="W531" s="153"/>
      <c r="X531" s="153"/>
      <c r="Y531" s="153"/>
    </row>
    <row r="532" spans="2:25" x14ac:dyDescent="0.25">
      <c r="B532" s="158">
        <v>35977</v>
      </c>
      <c r="C532" s="166">
        <v>173.3</v>
      </c>
      <c r="D532" s="159">
        <v>5.54</v>
      </c>
      <c r="E532" s="153">
        <v>4203.8</v>
      </c>
      <c r="F532" s="153">
        <v>7.1332100000000001</v>
      </c>
      <c r="G532" s="150">
        <f t="shared" si="13"/>
        <v>2.2418879056047336</v>
      </c>
      <c r="H532" s="153">
        <v>1.7456400000000001</v>
      </c>
      <c r="I532" s="153"/>
      <c r="S532" s="153"/>
      <c r="T532" s="153">
        <v>5772</v>
      </c>
      <c r="U532" s="153"/>
      <c r="V532" s="153"/>
      <c r="W532" s="153"/>
      <c r="X532" s="153"/>
      <c r="Y532" s="153"/>
    </row>
    <row r="533" spans="2:25" x14ac:dyDescent="0.25">
      <c r="B533" s="158">
        <v>36008</v>
      </c>
      <c r="C533" s="166">
        <v>173.8</v>
      </c>
      <c r="D533" s="159">
        <v>5.55</v>
      </c>
      <c r="E533" s="153">
        <v>4228.7</v>
      </c>
      <c r="F533" s="153">
        <v>6.8555099999999998</v>
      </c>
      <c r="G533" s="150">
        <f t="shared" si="13"/>
        <v>2.4764150943396235</v>
      </c>
      <c r="H533" s="153">
        <v>1.6169199999999999</v>
      </c>
      <c r="I533" s="153"/>
      <c r="S533" s="153"/>
      <c r="T533" s="153">
        <v>5804.6</v>
      </c>
      <c r="U533" s="153"/>
      <c r="V533" s="153"/>
      <c r="W533" s="153"/>
      <c r="X533" s="153"/>
      <c r="Y533" s="153"/>
    </row>
    <row r="534" spans="2:25" x14ac:dyDescent="0.25">
      <c r="B534" s="158">
        <v>36039</v>
      </c>
      <c r="C534" s="166">
        <v>174.2</v>
      </c>
      <c r="D534" s="159">
        <v>5.51</v>
      </c>
      <c r="E534" s="153">
        <v>4267.6000000000004</v>
      </c>
      <c r="F534" s="153">
        <v>7.41235</v>
      </c>
      <c r="G534" s="150">
        <f t="shared" si="13"/>
        <v>2.4705882352941133</v>
      </c>
      <c r="H534" s="153">
        <v>1.4268000000000001</v>
      </c>
      <c r="I534" s="153"/>
      <c r="S534" s="153"/>
      <c r="T534" s="153">
        <v>5840.7</v>
      </c>
      <c r="U534" s="153"/>
      <c r="V534" s="153"/>
      <c r="W534" s="153"/>
      <c r="X534" s="153"/>
      <c r="Y534" s="153"/>
    </row>
    <row r="535" spans="2:25" x14ac:dyDescent="0.25">
      <c r="B535" s="158">
        <v>36069</v>
      </c>
      <c r="C535" s="166">
        <v>174.7</v>
      </c>
      <c r="D535" s="159">
        <v>5.07</v>
      </c>
      <c r="E535" s="153">
        <v>4307.7</v>
      </c>
      <c r="F535" s="153">
        <v>7.9002100000000004</v>
      </c>
      <c r="G535" s="150">
        <f t="shared" si="13"/>
        <v>2.2833723653395754</v>
      </c>
      <c r="H535" s="153">
        <v>1.48607</v>
      </c>
      <c r="I535" s="153"/>
      <c r="S535" s="153"/>
      <c r="T535" s="153">
        <v>5861.4</v>
      </c>
      <c r="U535" s="153"/>
      <c r="V535" s="153"/>
      <c r="W535" s="153"/>
      <c r="X535" s="153"/>
      <c r="Y535" s="153"/>
    </row>
    <row r="536" spans="2:25" x14ac:dyDescent="0.25">
      <c r="B536" s="158">
        <v>36100</v>
      </c>
      <c r="C536" s="166">
        <v>174.8</v>
      </c>
      <c r="D536" s="159">
        <v>4.83</v>
      </c>
      <c r="E536" s="153">
        <v>4346.3999999999996</v>
      </c>
      <c r="F536" s="153">
        <v>8.2594399999999997</v>
      </c>
      <c r="G536" s="150">
        <f t="shared" si="13"/>
        <v>2.3419203747072626</v>
      </c>
      <c r="H536" s="153">
        <v>1.4842299999999999</v>
      </c>
      <c r="I536" s="153"/>
      <c r="S536" s="153"/>
      <c r="T536" s="153">
        <v>5898.8</v>
      </c>
      <c r="U536" s="153"/>
      <c r="V536" s="153"/>
      <c r="W536" s="153"/>
      <c r="X536" s="153"/>
      <c r="Y536" s="153"/>
    </row>
    <row r="537" spans="2:25" x14ac:dyDescent="0.25">
      <c r="B537" s="158">
        <v>36130</v>
      </c>
      <c r="C537" s="166">
        <v>174.8</v>
      </c>
      <c r="D537" s="159">
        <v>4.68</v>
      </c>
      <c r="E537" s="153">
        <v>4375.2</v>
      </c>
      <c r="F537" s="153">
        <v>8.4876900000000006</v>
      </c>
      <c r="G537" s="150">
        <f t="shared" si="13"/>
        <v>2.4018746338605901</v>
      </c>
      <c r="H537" s="153">
        <v>1.6069199999999999</v>
      </c>
      <c r="I537" s="153"/>
      <c r="S537" s="153"/>
      <c r="T537" s="153">
        <v>5959.3</v>
      </c>
      <c r="U537" s="153"/>
      <c r="V537" s="153"/>
      <c r="W537" s="153"/>
      <c r="X537" s="153"/>
      <c r="Y537" s="153"/>
    </row>
    <row r="538" spans="2:25" x14ac:dyDescent="0.25">
      <c r="B538" s="158">
        <v>36161</v>
      </c>
      <c r="C538" s="166">
        <v>175.3</v>
      </c>
      <c r="D538" s="159">
        <v>4.63</v>
      </c>
      <c r="E538" s="153">
        <v>4402.6000000000004</v>
      </c>
      <c r="F538" s="153">
        <v>8.5400100000000005</v>
      </c>
      <c r="G538" s="150">
        <f t="shared" si="13"/>
        <v>2.3948598130841159</v>
      </c>
      <c r="H538" s="153">
        <v>1.6666700000000001</v>
      </c>
      <c r="I538" s="153"/>
      <c r="S538" s="153"/>
      <c r="T538" s="153">
        <v>5996</v>
      </c>
      <c r="U538" s="153"/>
      <c r="V538" s="153"/>
      <c r="W538" s="153"/>
      <c r="X538" s="153"/>
      <c r="Y538" s="153"/>
    </row>
    <row r="539" spans="2:25" x14ac:dyDescent="0.25">
      <c r="B539" s="158">
        <v>36192</v>
      </c>
      <c r="C539" s="166">
        <v>175.7</v>
      </c>
      <c r="D539" s="159">
        <v>4.76</v>
      </c>
      <c r="E539" s="153">
        <v>4425.3</v>
      </c>
      <c r="F539" s="153">
        <v>8.22715</v>
      </c>
      <c r="G539" s="150">
        <f t="shared" si="13"/>
        <v>2.0918070889017981</v>
      </c>
      <c r="H539" s="153">
        <v>1.6666700000000001</v>
      </c>
      <c r="I539" s="153"/>
      <c r="S539" s="153"/>
      <c r="T539" s="153">
        <v>6042.7</v>
      </c>
      <c r="U539" s="153"/>
      <c r="V539" s="153"/>
      <c r="W539" s="153"/>
      <c r="X539" s="153"/>
      <c r="Y539" s="153"/>
    </row>
    <row r="540" spans="2:25" x14ac:dyDescent="0.25">
      <c r="B540" s="158">
        <v>36220</v>
      </c>
      <c r="C540" s="166">
        <v>176.2</v>
      </c>
      <c r="D540" s="159">
        <v>4.8099999999999996</v>
      </c>
      <c r="E540" s="153">
        <v>4432.1000000000004</v>
      </c>
      <c r="F540" s="153">
        <v>7.7242800000000003</v>
      </c>
      <c r="G540" s="150">
        <f t="shared" si="13"/>
        <v>2.0857473928157511</v>
      </c>
      <c r="H540" s="153">
        <v>1.7283999999999999</v>
      </c>
      <c r="I540" s="153"/>
      <c r="S540" s="153"/>
      <c r="T540" s="153">
        <v>6100.8</v>
      </c>
      <c r="U540" s="153"/>
      <c r="V540" s="153"/>
      <c r="W540" s="153"/>
      <c r="X540" s="153"/>
      <c r="Y540" s="153"/>
    </row>
    <row r="541" spans="2:25" x14ac:dyDescent="0.25">
      <c r="B541" s="158">
        <v>36251</v>
      </c>
      <c r="C541" s="166">
        <v>176.8</v>
      </c>
      <c r="D541" s="159">
        <v>4.74</v>
      </c>
      <c r="E541" s="153">
        <v>4460.7</v>
      </c>
      <c r="F541" s="153">
        <v>7.7411700000000003</v>
      </c>
      <c r="G541" s="150">
        <f t="shared" si="13"/>
        <v>2.19653179190753</v>
      </c>
      <c r="H541" s="153">
        <v>2.2811300000000001</v>
      </c>
      <c r="I541" s="153"/>
      <c r="S541" s="153"/>
      <c r="T541" s="153">
        <v>6072.8</v>
      </c>
      <c r="U541" s="153"/>
      <c r="V541" s="153"/>
      <c r="W541" s="153"/>
      <c r="X541" s="153"/>
      <c r="Y541" s="153"/>
    </row>
    <row r="542" spans="2:25" x14ac:dyDescent="0.25">
      <c r="B542" s="158">
        <v>36281</v>
      </c>
      <c r="C542" s="166">
        <v>176.6</v>
      </c>
      <c r="D542" s="159">
        <v>4.74</v>
      </c>
      <c r="E542" s="153">
        <v>4485.3</v>
      </c>
      <c r="F542" s="153">
        <v>7.7057900000000004</v>
      </c>
      <c r="G542" s="150">
        <f t="shared" si="13"/>
        <v>2.0219526285384148</v>
      </c>
      <c r="H542" s="153">
        <v>2.0910199999999999</v>
      </c>
      <c r="I542" s="153"/>
      <c r="S542" s="153"/>
      <c r="T542" s="153">
        <v>6063.6</v>
      </c>
      <c r="U542" s="153"/>
      <c r="V542" s="153"/>
      <c r="W542" s="153"/>
      <c r="X542" s="153"/>
      <c r="Y542" s="153"/>
    </row>
    <row r="543" spans="2:25" x14ac:dyDescent="0.25">
      <c r="B543" s="158">
        <v>36312</v>
      </c>
      <c r="C543" s="166">
        <v>176.6</v>
      </c>
      <c r="D543" s="159">
        <v>4.76</v>
      </c>
      <c r="E543" s="153">
        <v>4507.2</v>
      </c>
      <c r="F543" s="153">
        <v>7.7220899999999997</v>
      </c>
      <c r="G543" s="150">
        <f t="shared" si="13"/>
        <v>2.0809248554913173</v>
      </c>
      <c r="H543" s="153">
        <v>1.9656</v>
      </c>
      <c r="I543" s="153"/>
      <c r="S543" s="153"/>
      <c r="T543" s="153">
        <v>6069.1</v>
      </c>
      <c r="U543" s="153"/>
      <c r="V543" s="153"/>
      <c r="W543" s="153"/>
      <c r="X543" s="153"/>
      <c r="Y543" s="153"/>
    </row>
    <row r="544" spans="2:25" x14ac:dyDescent="0.25">
      <c r="B544" s="158">
        <v>36342</v>
      </c>
      <c r="C544" s="166">
        <v>176.9</v>
      </c>
      <c r="D544" s="159">
        <v>4.99</v>
      </c>
      <c r="E544" s="153">
        <v>4534.5</v>
      </c>
      <c r="F544" s="153">
        <v>7.8666900000000002</v>
      </c>
      <c r="G544" s="150">
        <f t="shared" si="13"/>
        <v>2.0773225620311475</v>
      </c>
      <c r="H544" s="153">
        <v>2.1446100000000001</v>
      </c>
      <c r="I544" s="153"/>
      <c r="S544" s="153"/>
      <c r="T544" s="153">
        <v>6067.3</v>
      </c>
      <c r="U544" s="153"/>
      <c r="V544" s="153"/>
      <c r="W544" s="153"/>
      <c r="X544" s="153"/>
      <c r="Y544" s="153"/>
    </row>
    <row r="545" spans="2:25" x14ac:dyDescent="0.25">
      <c r="B545" s="158">
        <v>36373</v>
      </c>
      <c r="C545" s="166">
        <v>177.1</v>
      </c>
      <c r="D545" s="159">
        <v>5.07</v>
      </c>
      <c r="E545" s="153">
        <v>4551.7</v>
      </c>
      <c r="F545" s="153">
        <v>7.63828</v>
      </c>
      <c r="G545" s="150">
        <f t="shared" si="13"/>
        <v>1.8987341772151778</v>
      </c>
      <c r="H545" s="153">
        <v>2.2643800000000001</v>
      </c>
      <c r="I545" s="153"/>
      <c r="S545" s="153"/>
      <c r="T545" s="153">
        <v>6075.5</v>
      </c>
      <c r="U545" s="153"/>
      <c r="V545" s="153"/>
      <c r="W545" s="153"/>
      <c r="X545" s="153"/>
      <c r="Y545" s="153"/>
    </row>
    <row r="546" spans="2:25" x14ac:dyDescent="0.25">
      <c r="B546" s="158">
        <v>36404</v>
      </c>
      <c r="C546" s="166">
        <v>177.7</v>
      </c>
      <c r="D546" s="159">
        <v>5.22</v>
      </c>
      <c r="E546" s="153">
        <v>4567.7</v>
      </c>
      <c r="F546" s="153">
        <v>7.0320600000000004</v>
      </c>
      <c r="G546" s="150">
        <f t="shared" si="13"/>
        <v>2.0091848450057403</v>
      </c>
      <c r="H546" s="153">
        <v>2.6299700000000001</v>
      </c>
      <c r="I546" s="153"/>
      <c r="S546" s="153"/>
      <c r="T546" s="153">
        <v>6114.3</v>
      </c>
      <c r="U546" s="153"/>
      <c r="V546" s="153"/>
      <c r="W546" s="153"/>
      <c r="X546" s="153"/>
      <c r="Y546" s="153"/>
    </row>
    <row r="547" spans="2:25" x14ac:dyDescent="0.25">
      <c r="B547" s="158">
        <v>36434</v>
      </c>
      <c r="C547" s="166">
        <v>178.3</v>
      </c>
      <c r="D547" s="159">
        <v>5.2</v>
      </c>
      <c r="E547" s="153">
        <v>4591.5</v>
      </c>
      <c r="F547" s="153">
        <v>6.5881999999999996</v>
      </c>
      <c r="G547" s="150">
        <f t="shared" si="13"/>
        <v>2.0606754436176544</v>
      </c>
      <c r="H547" s="153">
        <v>2.5625399999999998</v>
      </c>
      <c r="I547" s="153"/>
      <c r="S547" s="153"/>
      <c r="T547" s="153">
        <v>6150.1</v>
      </c>
      <c r="U547" s="153"/>
      <c r="V547" s="153"/>
      <c r="W547" s="153"/>
      <c r="X547" s="153"/>
      <c r="Y547" s="153"/>
    </row>
    <row r="548" spans="2:25" x14ac:dyDescent="0.25">
      <c r="B548" s="158">
        <v>36465</v>
      </c>
      <c r="C548" s="166">
        <v>178.4</v>
      </c>
      <c r="D548" s="159">
        <v>5.42</v>
      </c>
      <c r="E548" s="153">
        <v>4610.5</v>
      </c>
      <c r="F548" s="153">
        <v>6.0762900000000002</v>
      </c>
      <c r="G548" s="150">
        <f t="shared" si="13"/>
        <v>2.0594965675057253</v>
      </c>
      <c r="H548" s="153">
        <v>2.6203500000000002</v>
      </c>
      <c r="I548" s="153"/>
      <c r="S548" s="153"/>
      <c r="T548" s="153">
        <v>6191.2</v>
      </c>
      <c r="U548" s="153"/>
      <c r="V548" s="153"/>
      <c r="W548" s="153"/>
      <c r="X548" s="153"/>
      <c r="Y548" s="153"/>
    </row>
    <row r="549" spans="2:25" x14ac:dyDescent="0.25">
      <c r="B549" s="158">
        <v>36495</v>
      </c>
      <c r="C549" s="166">
        <v>178.2</v>
      </c>
      <c r="D549" s="159">
        <v>5.3</v>
      </c>
      <c r="E549" s="153">
        <v>4638</v>
      </c>
      <c r="F549" s="153">
        <v>6.0065799999999996</v>
      </c>
      <c r="G549" s="150">
        <f t="shared" si="13"/>
        <v>1.9450800915331579</v>
      </c>
      <c r="H549" s="153">
        <v>2.6764000000000001</v>
      </c>
      <c r="I549" s="153"/>
      <c r="S549" s="153"/>
      <c r="T549" s="153">
        <v>6268.1</v>
      </c>
      <c r="U549" s="153"/>
      <c r="V549" s="153"/>
      <c r="W549" s="153"/>
      <c r="X549" s="153"/>
      <c r="Y549" s="153"/>
    </row>
    <row r="550" spans="2:25" x14ac:dyDescent="0.25">
      <c r="B550" s="158">
        <v>36526</v>
      </c>
      <c r="C550" s="166">
        <v>178.8</v>
      </c>
      <c r="D550" s="159">
        <v>5.45</v>
      </c>
      <c r="E550" s="153">
        <v>4666.2</v>
      </c>
      <c r="F550" s="153">
        <v>5.9873700000000003</v>
      </c>
      <c r="G550" s="150">
        <f t="shared" si="13"/>
        <v>1.9965772960638839</v>
      </c>
      <c r="H550" s="153">
        <v>2.7929599999999999</v>
      </c>
      <c r="I550" s="153"/>
      <c r="S550" s="153"/>
      <c r="T550" s="153">
        <v>6270.5</v>
      </c>
      <c r="U550" s="153"/>
      <c r="V550" s="153"/>
      <c r="W550" s="153"/>
      <c r="X550" s="153"/>
      <c r="Y550" s="153"/>
    </row>
    <row r="551" spans="2:25" x14ac:dyDescent="0.25">
      <c r="B551" s="158">
        <v>36557</v>
      </c>
      <c r="C551" s="166">
        <v>179.5</v>
      </c>
      <c r="D551" s="159">
        <v>5.73</v>
      </c>
      <c r="E551" s="153">
        <v>4679.3999999999996</v>
      </c>
      <c r="F551" s="153">
        <v>5.7419799999999999</v>
      </c>
      <c r="G551" s="150">
        <f t="shared" si="13"/>
        <v>2.1627774615822437</v>
      </c>
      <c r="H551" s="153">
        <v>3.2179700000000002</v>
      </c>
      <c r="I551" s="153"/>
      <c r="S551" s="153"/>
      <c r="T551" s="153">
        <v>6284.3</v>
      </c>
      <c r="U551" s="153"/>
      <c r="V551" s="153"/>
      <c r="W551" s="153"/>
      <c r="X551" s="153"/>
      <c r="Y551" s="153"/>
    </row>
    <row r="552" spans="2:25" x14ac:dyDescent="0.25">
      <c r="B552" s="158">
        <v>36586</v>
      </c>
      <c r="C552" s="166">
        <v>180.5</v>
      </c>
      <c r="D552" s="159">
        <v>5.85</v>
      </c>
      <c r="E552" s="153">
        <v>4710.2</v>
      </c>
      <c r="F552" s="153">
        <v>6.27468</v>
      </c>
      <c r="G552" s="150">
        <f t="shared" si="13"/>
        <v>2.4404086265607416</v>
      </c>
      <c r="H552" s="153">
        <v>3.76214</v>
      </c>
      <c r="I552" s="153"/>
      <c r="S552" s="153"/>
      <c r="T552" s="153">
        <v>6310.6</v>
      </c>
      <c r="U552" s="153"/>
      <c r="V552" s="153"/>
      <c r="W552" s="153"/>
      <c r="X552" s="153"/>
      <c r="Y552" s="153"/>
    </row>
    <row r="553" spans="2:25" x14ac:dyDescent="0.25">
      <c r="B553" s="158">
        <v>36617</v>
      </c>
      <c r="C553" s="166">
        <v>180.9</v>
      </c>
      <c r="D553" s="159">
        <v>6.02</v>
      </c>
      <c r="E553" s="153">
        <v>4766.1000000000004</v>
      </c>
      <c r="F553" s="153">
        <v>6.8464600000000004</v>
      </c>
      <c r="G553" s="150">
        <f t="shared" si="13"/>
        <v>2.3190045248868696</v>
      </c>
      <c r="H553" s="153">
        <v>3.0138600000000002</v>
      </c>
      <c r="I553" s="153"/>
      <c r="S553" s="153"/>
      <c r="T553" s="153">
        <v>6345.3</v>
      </c>
      <c r="U553" s="153"/>
      <c r="V553" s="153"/>
      <c r="W553" s="153"/>
      <c r="X553" s="153"/>
      <c r="Y553" s="153"/>
    </row>
    <row r="554" spans="2:25" x14ac:dyDescent="0.25">
      <c r="B554" s="158">
        <v>36647</v>
      </c>
      <c r="C554" s="166">
        <v>180.9</v>
      </c>
      <c r="D554" s="159">
        <v>6.27</v>
      </c>
      <c r="E554" s="153">
        <v>4753.8999999999996</v>
      </c>
      <c r="F554" s="153">
        <v>5.9884500000000003</v>
      </c>
      <c r="G554" s="150">
        <f t="shared" si="13"/>
        <v>2.4348810872027338</v>
      </c>
      <c r="H554" s="153">
        <v>3.13253</v>
      </c>
      <c r="I554" s="153"/>
      <c r="S554" s="153"/>
      <c r="T554" s="153">
        <v>6373.3</v>
      </c>
      <c r="U554" s="153"/>
      <c r="V554" s="153"/>
      <c r="W554" s="153"/>
      <c r="X554" s="153"/>
      <c r="Y554" s="153"/>
    </row>
    <row r="555" spans="2:25" x14ac:dyDescent="0.25">
      <c r="B555" s="158">
        <v>36678</v>
      </c>
      <c r="C555" s="166">
        <v>181</v>
      </c>
      <c r="D555" s="159">
        <v>6.53</v>
      </c>
      <c r="E555" s="153">
        <v>4771.8</v>
      </c>
      <c r="F555" s="153">
        <v>5.8706100000000001</v>
      </c>
      <c r="G555" s="150">
        <f t="shared" si="13"/>
        <v>2.491506228765572</v>
      </c>
      <c r="H555" s="153">
        <v>3.7349399999999999</v>
      </c>
      <c r="I555" s="153"/>
      <c r="S555" s="153"/>
      <c r="T555" s="153">
        <v>6399.8</v>
      </c>
      <c r="U555" s="153"/>
      <c r="V555" s="153"/>
      <c r="W555" s="153"/>
      <c r="X555" s="153"/>
      <c r="Y555" s="153"/>
    </row>
    <row r="556" spans="2:25" x14ac:dyDescent="0.25">
      <c r="B556" s="158">
        <v>36708</v>
      </c>
      <c r="C556" s="166">
        <v>181.3</v>
      </c>
      <c r="D556" s="159">
        <v>6.54</v>
      </c>
      <c r="E556" s="153">
        <v>4789.3999999999996</v>
      </c>
      <c r="F556" s="153">
        <v>5.6213499999999996</v>
      </c>
      <c r="G556" s="150">
        <f t="shared" si="13"/>
        <v>2.4872809496890858</v>
      </c>
      <c r="H556" s="153">
        <v>3.5992799999999998</v>
      </c>
      <c r="I556" s="153"/>
      <c r="S556" s="153"/>
      <c r="T556" s="153">
        <v>6418.3</v>
      </c>
      <c r="U556" s="153"/>
      <c r="V556" s="153"/>
      <c r="W556" s="153"/>
      <c r="X556" s="153"/>
      <c r="Y556" s="153"/>
    </row>
    <row r="557" spans="2:25" x14ac:dyDescent="0.25">
      <c r="B557" s="158">
        <v>36739</v>
      </c>
      <c r="C557" s="166">
        <v>181.7</v>
      </c>
      <c r="D557" s="159">
        <v>6.5</v>
      </c>
      <c r="E557" s="153">
        <v>4817.5</v>
      </c>
      <c r="F557" s="153">
        <v>5.8395799999999998</v>
      </c>
      <c r="G557" s="150">
        <f t="shared" si="13"/>
        <v>2.5974025974025983</v>
      </c>
      <c r="H557" s="153">
        <v>3.3512900000000001</v>
      </c>
      <c r="I557" s="153"/>
      <c r="S557" s="153"/>
      <c r="T557" s="153">
        <v>6424.5</v>
      </c>
      <c r="U557" s="153"/>
      <c r="V557" s="153"/>
      <c r="W557" s="153"/>
      <c r="X557" s="153"/>
      <c r="Y557" s="153"/>
    </row>
    <row r="558" spans="2:25" x14ac:dyDescent="0.25">
      <c r="B558" s="158">
        <v>36770</v>
      </c>
      <c r="C558" s="166">
        <v>182.3</v>
      </c>
      <c r="D558" s="159">
        <v>6.52</v>
      </c>
      <c r="E558" s="153">
        <v>4853.2</v>
      </c>
      <c r="F558" s="153">
        <v>6.2504099999999996</v>
      </c>
      <c r="G558" s="150">
        <f t="shared" si="13"/>
        <v>2.58863252673045</v>
      </c>
      <c r="H558" s="153">
        <v>3.4565000000000001</v>
      </c>
      <c r="I558" s="153"/>
      <c r="S558" s="153"/>
      <c r="T558" s="153">
        <v>6432.8</v>
      </c>
      <c r="U558" s="153"/>
      <c r="V558" s="153"/>
      <c r="W558" s="153"/>
      <c r="X558" s="153"/>
      <c r="Y558" s="153"/>
    </row>
    <row r="559" spans="2:25" x14ac:dyDescent="0.25">
      <c r="B559" s="158">
        <v>36800</v>
      </c>
      <c r="C559" s="166">
        <v>182.8</v>
      </c>
      <c r="D559" s="159">
        <v>6.51</v>
      </c>
      <c r="E559" s="153">
        <v>4869.2</v>
      </c>
      <c r="F559" s="153">
        <v>6.0481299999999996</v>
      </c>
      <c r="G559" s="150">
        <f t="shared" ref="G559:G622" si="14">(C559/C547-1)*100</f>
        <v>2.5238362310712192</v>
      </c>
      <c r="H559" s="153">
        <v>3.4503300000000001</v>
      </c>
      <c r="I559" s="153"/>
      <c r="S559" s="153"/>
      <c r="T559" s="153">
        <v>6441.9</v>
      </c>
      <c r="U559" s="153"/>
      <c r="V559" s="153"/>
      <c r="W559" s="153"/>
      <c r="X559" s="153"/>
      <c r="Y559" s="153"/>
    </row>
    <row r="560" spans="2:25" x14ac:dyDescent="0.25">
      <c r="B560" s="158">
        <v>36831</v>
      </c>
      <c r="C560" s="166">
        <v>183</v>
      </c>
      <c r="D560" s="159">
        <v>6.51</v>
      </c>
      <c r="E560" s="153">
        <v>4880.3</v>
      </c>
      <c r="F560" s="153">
        <v>5.8518600000000003</v>
      </c>
      <c r="G560" s="150">
        <f t="shared" si="14"/>
        <v>2.5784753363228718</v>
      </c>
      <c r="H560" s="153">
        <v>3.4441799999999998</v>
      </c>
      <c r="I560" s="153"/>
      <c r="S560" s="153"/>
      <c r="T560" s="153">
        <v>6455.9</v>
      </c>
      <c r="U560" s="153"/>
      <c r="V560" s="153"/>
      <c r="W560" s="153"/>
      <c r="X560" s="153"/>
      <c r="Y560" s="153"/>
    </row>
    <row r="561" spans="2:25" x14ac:dyDescent="0.25">
      <c r="B561" s="158">
        <v>36861</v>
      </c>
      <c r="C561" s="166">
        <v>182.8</v>
      </c>
      <c r="D561" s="159">
        <v>6.4</v>
      </c>
      <c r="E561" s="153">
        <v>4925</v>
      </c>
      <c r="F561" s="153">
        <v>6.1880100000000002</v>
      </c>
      <c r="G561" s="150">
        <f t="shared" si="14"/>
        <v>2.5813692480359363</v>
      </c>
      <c r="H561" s="153">
        <v>3.4360200000000001</v>
      </c>
      <c r="I561" s="153"/>
      <c r="S561" s="153"/>
      <c r="T561" s="153">
        <v>6473.3</v>
      </c>
      <c r="U561" s="153"/>
      <c r="V561" s="153"/>
      <c r="W561" s="153"/>
      <c r="X561" s="153"/>
      <c r="Y561" s="153"/>
    </row>
    <row r="562" spans="2:25" x14ac:dyDescent="0.25">
      <c r="B562" s="158">
        <v>36892</v>
      </c>
      <c r="C562" s="166">
        <v>183.5</v>
      </c>
      <c r="D562" s="159">
        <v>5.98</v>
      </c>
      <c r="E562" s="153">
        <v>4975.7</v>
      </c>
      <c r="F562" s="153">
        <v>6.6328100000000001</v>
      </c>
      <c r="G562" s="150">
        <f t="shared" si="14"/>
        <v>2.6286353467561474</v>
      </c>
      <c r="H562" s="153">
        <v>3.7212000000000001</v>
      </c>
      <c r="I562" s="153"/>
      <c r="S562" s="153"/>
      <c r="T562" s="153">
        <v>6505.8</v>
      </c>
      <c r="U562" s="153"/>
      <c r="V562" s="153"/>
      <c r="W562" s="153"/>
      <c r="X562" s="153"/>
      <c r="Y562" s="153"/>
    </row>
    <row r="563" spans="2:25" x14ac:dyDescent="0.25">
      <c r="B563" s="158">
        <v>36923</v>
      </c>
      <c r="C563" s="166">
        <v>184.4</v>
      </c>
      <c r="D563" s="159">
        <v>5.49</v>
      </c>
      <c r="E563" s="153">
        <v>5014.1000000000004</v>
      </c>
      <c r="F563" s="153">
        <v>7.1526300000000003</v>
      </c>
      <c r="G563" s="150">
        <f t="shared" si="14"/>
        <v>2.7298050139275887</v>
      </c>
      <c r="H563" s="153">
        <v>3.5294099999999999</v>
      </c>
      <c r="I563" s="153"/>
      <c r="S563" s="153"/>
      <c r="T563" s="153">
        <v>6537.4</v>
      </c>
      <c r="U563" s="153"/>
      <c r="V563" s="153"/>
      <c r="W563" s="153"/>
      <c r="X563" s="153"/>
      <c r="Y563" s="153"/>
    </row>
    <row r="564" spans="2:25" x14ac:dyDescent="0.25">
      <c r="B564" s="158">
        <v>36951</v>
      </c>
      <c r="C564" s="166">
        <v>185.3</v>
      </c>
      <c r="D564" s="159">
        <v>5.31</v>
      </c>
      <c r="E564" s="153">
        <v>5072</v>
      </c>
      <c r="F564" s="153">
        <v>7.6811999999999996</v>
      </c>
      <c r="G564" s="150">
        <f t="shared" si="14"/>
        <v>2.6592797783933531</v>
      </c>
      <c r="H564" s="153">
        <v>2.9824600000000001</v>
      </c>
      <c r="I564" s="153"/>
      <c r="S564" s="153"/>
      <c r="T564" s="153">
        <v>6570.2</v>
      </c>
      <c r="U564" s="153"/>
      <c r="V564" s="153"/>
      <c r="W564" s="153"/>
      <c r="X564" s="153"/>
      <c r="Y564" s="153"/>
    </row>
    <row r="565" spans="2:25" x14ac:dyDescent="0.25">
      <c r="B565" s="158">
        <v>36982</v>
      </c>
      <c r="C565" s="166">
        <v>185.6</v>
      </c>
      <c r="D565" s="159">
        <v>4.8</v>
      </c>
      <c r="E565" s="153">
        <v>5135.8999999999996</v>
      </c>
      <c r="F565" s="153">
        <v>7.7589600000000001</v>
      </c>
      <c r="G565" s="150">
        <f t="shared" si="14"/>
        <v>2.598120508568269</v>
      </c>
      <c r="H565" s="153">
        <v>3.2182599999999999</v>
      </c>
      <c r="I565" s="153"/>
      <c r="S565" s="153"/>
      <c r="T565" s="153">
        <v>6604.3</v>
      </c>
      <c r="U565" s="153"/>
      <c r="V565" s="153"/>
      <c r="W565" s="153"/>
      <c r="X565" s="153"/>
      <c r="Y565" s="153"/>
    </row>
    <row r="566" spans="2:25" x14ac:dyDescent="0.25">
      <c r="B566" s="158">
        <v>37012</v>
      </c>
      <c r="C566" s="166">
        <v>185.5</v>
      </c>
      <c r="D566" s="159">
        <v>4.21</v>
      </c>
      <c r="E566" s="153">
        <v>5133</v>
      </c>
      <c r="F566" s="153">
        <v>7.9745100000000004</v>
      </c>
      <c r="G566" s="150">
        <f t="shared" si="14"/>
        <v>2.5428413488114865</v>
      </c>
      <c r="H566" s="153">
        <v>3.5630799999999998</v>
      </c>
      <c r="I566" s="153"/>
      <c r="S566" s="153"/>
      <c r="T566" s="153">
        <v>6638.6</v>
      </c>
      <c r="U566" s="153"/>
      <c r="V566" s="153"/>
      <c r="W566" s="153"/>
      <c r="X566" s="153"/>
      <c r="Y566" s="153"/>
    </row>
    <row r="567" spans="2:25" x14ac:dyDescent="0.25">
      <c r="B567" s="158">
        <v>37043</v>
      </c>
      <c r="C567" s="166">
        <v>185.9</v>
      </c>
      <c r="D567" s="159">
        <v>3.97</v>
      </c>
      <c r="E567" s="153">
        <v>5173.5</v>
      </c>
      <c r="F567" s="153">
        <v>8.4182100000000002</v>
      </c>
      <c r="G567" s="150">
        <f t="shared" si="14"/>
        <v>2.7071823204420031</v>
      </c>
      <c r="H567" s="153">
        <v>3.1939600000000001</v>
      </c>
      <c r="I567" s="153"/>
      <c r="S567" s="153"/>
      <c r="T567" s="153">
        <v>6655</v>
      </c>
      <c r="U567" s="153"/>
      <c r="V567" s="153"/>
      <c r="W567" s="153"/>
      <c r="X567" s="153"/>
      <c r="Y567" s="153"/>
    </row>
    <row r="568" spans="2:25" x14ac:dyDescent="0.25">
      <c r="B568" s="158">
        <v>37073</v>
      </c>
      <c r="C568" s="166">
        <v>186.2</v>
      </c>
      <c r="D568" s="159">
        <v>3.77</v>
      </c>
      <c r="E568" s="153">
        <v>5203.3999999999996</v>
      </c>
      <c r="F568" s="153">
        <v>8.6440900000000003</v>
      </c>
      <c r="G568" s="150">
        <f t="shared" si="14"/>
        <v>2.7027027027026973</v>
      </c>
      <c r="H568" s="153">
        <v>2.7214800000000001</v>
      </c>
      <c r="I568" s="153"/>
      <c r="S568" s="153"/>
      <c r="T568" s="153">
        <v>6681.9</v>
      </c>
      <c r="U568" s="153"/>
      <c r="V568" s="153"/>
      <c r="W568" s="153"/>
      <c r="X568" s="153"/>
      <c r="Y568" s="153"/>
    </row>
    <row r="569" spans="2:25" x14ac:dyDescent="0.25">
      <c r="B569" s="158">
        <v>37104</v>
      </c>
      <c r="C569" s="166">
        <v>186.6</v>
      </c>
      <c r="D569" s="159">
        <v>3.65</v>
      </c>
      <c r="E569" s="153">
        <v>5237.2</v>
      </c>
      <c r="F569" s="153">
        <v>8.7119900000000001</v>
      </c>
      <c r="G569" s="150">
        <f t="shared" si="14"/>
        <v>2.6967528893780957</v>
      </c>
      <c r="H569" s="153">
        <v>2.7214800000000001</v>
      </c>
      <c r="I569" s="153"/>
      <c r="S569" s="153"/>
      <c r="T569" s="153">
        <v>6724.3</v>
      </c>
      <c r="U569" s="153"/>
      <c r="V569" s="153"/>
      <c r="W569" s="153"/>
      <c r="X569" s="153"/>
      <c r="Y569" s="153"/>
    </row>
    <row r="570" spans="2:25" x14ac:dyDescent="0.25">
      <c r="B570" s="158">
        <v>37135</v>
      </c>
      <c r="C570" s="166">
        <v>187.1</v>
      </c>
      <c r="D570" s="159">
        <v>3.07</v>
      </c>
      <c r="E570" s="153">
        <v>5348.4</v>
      </c>
      <c r="F570" s="153">
        <v>10.203580000000001</v>
      </c>
      <c r="G570" s="150">
        <f t="shared" si="14"/>
        <v>2.6330224904004274</v>
      </c>
      <c r="H570" s="153">
        <v>2.5921699999999999</v>
      </c>
      <c r="I570" s="153"/>
      <c r="S570" s="153"/>
      <c r="T570" s="153">
        <v>6748.6</v>
      </c>
      <c r="U570" s="153"/>
      <c r="V570" s="153"/>
      <c r="W570" s="153"/>
      <c r="X570" s="153"/>
      <c r="Y570" s="153"/>
    </row>
    <row r="571" spans="2:25" x14ac:dyDescent="0.25">
      <c r="B571" s="158">
        <v>37165</v>
      </c>
      <c r="C571" s="166">
        <v>187.6</v>
      </c>
      <c r="D571" s="159">
        <v>2.4900000000000002</v>
      </c>
      <c r="E571" s="153">
        <v>5337.1</v>
      </c>
      <c r="F571" s="153">
        <v>9.6093799999999998</v>
      </c>
      <c r="G571" s="150">
        <f t="shared" si="14"/>
        <v>2.6258205689277725</v>
      </c>
      <c r="H571" s="153">
        <v>2.1276600000000001</v>
      </c>
      <c r="I571" s="153"/>
      <c r="S571" s="153"/>
      <c r="T571" s="153">
        <v>6762.9</v>
      </c>
      <c r="U571" s="153"/>
      <c r="V571" s="153"/>
      <c r="W571" s="153"/>
      <c r="X571" s="153"/>
      <c r="Y571" s="153"/>
    </row>
    <row r="572" spans="2:25" x14ac:dyDescent="0.25">
      <c r="B572" s="158">
        <v>37196</v>
      </c>
      <c r="C572" s="166">
        <v>188.1</v>
      </c>
      <c r="D572" s="159">
        <v>2.09</v>
      </c>
      <c r="E572" s="153">
        <v>5380.8</v>
      </c>
      <c r="F572" s="153">
        <v>10.255520000000001</v>
      </c>
      <c r="G572" s="150">
        <f t="shared" si="14"/>
        <v>2.7868852459016269</v>
      </c>
      <c r="H572" s="153">
        <v>1.8943700000000001</v>
      </c>
      <c r="I572" s="153"/>
      <c r="S572" s="153"/>
      <c r="T572" s="153">
        <v>6800.1</v>
      </c>
      <c r="U572" s="153"/>
      <c r="V572" s="153"/>
      <c r="W572" s="153"/>
      <c r="X572" s="153"/>
      <c r="Y572" s="153"/>
    </row>
    <row r="573" spans="2:25" x14ac:dyDescent="0.25">
      <c r="B573" s="158">
        <v>37226</v>
      </c>
      <c r="C573" s="166">
        <v>187.8</v>
      </c>
      <c r="D573" s="159">
        <v>1.82</v>
      </c>
      <c r="E573" s="153">
        <v>5433.8</v>
      </c>
      <c r="F573" s="153">
        <v>10.330959999999999</v>
      </c>
      <c r="G573" s="150">
        <f t="shared" si="14"/>
        <v>2.7352297592997843</v>
      </c>
      <c r="H573" s="153">
        <v>1.6036699999999999</v>
      </c>
      <c r="I573" s="153"/>
      <c r="S573" s="153"/>
      <c r="T573" s="153">
        <v>6806.9</v>
      </c>
      <c r="U573" s="153"/>
      <c r="V573" s="153"/>
      <c r="W573" s="153"/>
      <c r="X573" s="153"/>
      <c r="Y573" s="153"/>
    </row>
    <row r="574" spans="2:25" x14ac:dyDescent="0.25">
      <c r="B574" s="158">
        <v>37257</v>
      </c>
      <c r="C574" s="166">
        <v>188.2</v>
      </c>
      <c r="D574" s="159">
        <v>1.73</v>
      </c>
      <c r="E574" s="153">
        <v>5454.1</v>
      </c>
      <c r="F574" s="153">
        <v>9.6147299999999998</v>
      </c>
      <c r="G574" s="150">
        <f t="shared" si="14"/>
        <v>2.5613079019073615</v>
      </c>
      <c r="H574" s="153">
        <v>1.1959</v>
      </c>
      <c r="I574" s="153"/>
      <c r="S574" s="153"/>
      <c r="T574" s="153">
        <v>6844.9</v>
      </c>
      <c r="U574" s="153"/>
      <c r="V574" s="153"/>
      <c r="W574" s="153"/>
      <c r="X574" s="153"/>
      <c r="Y574" s="153"/>
    </row>
    <row r="575" spans="2:25" x14ac:dyDescent="0.25">
      <c r="B575" s="158">
        <v>37288</v>
      </c>
      <c r="C575" s="166">
        <v>189.2</v>
      </c>
      <c r="D575" s="159">
        <v>1.74</v>
      </c>
      <c r="E575" s="153">
        <v>5483.4</v>
      </c>
      <c r="F575" s="153">
        <v>9.35961</v>
      </c>
      <c r="G575" s="150">
        <f t="shared" si="14"/>
        <v>2.6030368763557465</v>
      </c>
      <c r="H575" s="153">
        <v>1.13636</v>
      </c>
      <c r="I575" s="153"/>
      <c r="S575" s="153"/>
      <c r="T575" s="153">
        <v>6886.3</v>
      </c>
      <c r="U575" s="153"/>
      <c r="V575" s="153"/>
      <c r="W575" s="153"/>
      <c r="X575" s="153"/>
      <c r="Y575" s="153"/>
    </row>
    <row r="576" spans="2:25" x14ac:dyDescent="0.25">
      <c r="B576" s="158">
        <v>37316</v>
      </c>
      <c r="C576" s="166">
        <v>189.8</v>
      </c>
      <c r="D576" s="159">
        <v>1.73</v>
      </c>
      <c r="E576" s="153">
        <v>5495.2</v>
      </c>
      <c r="F576" s="153">
        <v>8.3438499999999998</v>
      </c>
      <c r="G576" s="150">
        <f t="shared" si="14"/>
        <v>2.4284943335132203</v>
      </c>
      <c r="H576" s="153">
        <v>1.36286</v>
      </c>
      <c r="I576" s="153"/>
      <c r="S576" s="153"/>
      <c r="T576" s="153">
        <v>6917.1</v>
      </c>
      <c r="U576" s="153"/>
      <c r="V576" s="153"/>
      <c r="W576" s="153"/>
      <c r="X576" s="153"/>
      <c r="Y576" s="153"/>
    </row>
    <row r="577" spans="2:25" x14ac:dyDescent="0.25">
      <c r="B577" s="158">
        <v>37347</v>
      </c>
      <c r="C577" s="166">
        <v>190.3</v>
      </c>
      <c r="D577" s="159">
        <v>1.75</v>
      </c>
      <c r="E577" s="153">
        <v>5495.4</v>
      </c>
      <c r="F577" s="153">
        <v>6.9997499999999997</v>
      </c>
      <c r="G577" s="150">
        <f t="shared" si="14"/>
        <v>2.532327586206895</v>
      </c>
      <c r="H577" s="153">
        <v>1.6439900000000001</v>
      </c>
      <c r="I577" s="153"/>
      <c r="S577" s="153"/>
      <c r="T577" s="153">
        <v>6944.2</v>
      </c>
      <c r="U577" s="153"/>
      <c r="V577" s="153"/>
      <c r="W577" s="153"/>
      <c r="X577" s="153"/>
      <c r="Y577" s="153"/>
    </row>
    <row r="578" spans="2:25" x14ac:dyDescent="0.25">
      <c r="B578" s="158">
        <v>37377</v>
      </c>
      <c r="C578" s="166">
        <v>190.2</v>
      </c>
      <c r="D578" s="159">
        <v>1.75</v>
      </c>
      <c r="E578" s="153">
        <v>5521.5</v>
      </c>
      <c r="F578" s="153">
        <v>7.56867</v>
      </c>
      <c r="G578" s="150">
        <f t="shared" si="14"/>
        <v>2.5336927223719607</v>
      </c>
      <c r="H578" s="153">
        <v>1.2408300000000001</v>
      </c>
      <c r="I578" s="153"/>
      <c r="S578" s="153"/>
      <c r="T578" s="153">
        <v>6993.3</v>
      </c>
      <c r="U578" s="153"/>
      <c r="V578" s="153"/>
      <c r="W578" s="153"/>
      <c r="X578" s="153"/>
      <c r="Y578" s="153"/>
    </row>
    <row r="579" spans="2:25" x14ac:dyDescent="0.25">
      <c r="B579" s="158">
        <v>37408</v>
      </c>
      <c r="C579" s="166">
        <v>190.1</v>
      </c>
      <c r="D579" s="159">
        <v>1.75</v>
      </c>
      <c r="E579" s="153">
        <v>5546.5</v>
      </c>
      <c r="F579" s="153">
        <v>7.2098199999999997</v>
      </c>
      <c r="G579" s="150">
        <f t="shared" si="14"/>
        <v>2.2592791823560887</v>
      </c>
      <c r="H579" s="153">
        <v>1.0692200000000001</v>
      </c>
      <c r="I579" s="153"/>
      <c r="S579" s="153"/>
      <c r="T579" s="153">
        <v>7028.4</v>
      </c>
      <c r="U579" s="153"/>
      <c r="V579" s="153"/>
      <c r="W579" s="153"/>
      <c r="X579" s="153"/>
      <c r="Y579" s="153"/>
    </row>
    <row r="580" spans="2:25" x14ac:dyDescent="0.25">
      <c r="B580" s="158">
        <v>37438</v>
      </c>
      <c r="C580" s="166">
        <v>190.3</v>
      </c>
      <c r="D580" s="159">
        <v>1.73</v>
      </c>
      <c r="E580" s="153">
        <v>5589.1</v>
      </c>
      <c r="F580" s="153">
        <v>7.4124600000000003</v>
      </c>
      <c r="G580" s="150">
        <f t="shared" si="14"/>
        <v>2.2019334049409256</v>
      </c>
      <c r="H580" s="153">
        <v>1.4656100000000001</v>
      </c>
      <c r="I580" s="153"/>
      <c r="S580" s="153"/>
      <c r="T580" s="153">
        <v>7071.6</v>
      </c>
      <c r="U580" s="153"/>
      <c r="V580" s="153"/>
      <c r="W580" s="153"/>
      <c r="X580" s="153"/>
      <c r="Y580" s="153"/>
    </row>
    <row r="581" spans="2:25" x14ac:dyDescent="0.25">
      <c r="B581" s="158">
        <v>37469</v>
      </c>
      <c r="C581" s="166">
        <v>191</v>
      </c>
      <c r="D581" s="159">
        <v>1.74</v>
      </c>
      <c r="E581" s="153">
        <v>5631.6</v>
      </c>
      <c r="F581" s="153">
        <v>7.5307399999999998</v>
      </c>
      <c r="G581" s="150">
        <f t="shared" si="14"/>
        <v>2.3579849946409492</v>
      </c>
      <c r="H581" s="153">
        <v>1.74746</v>
      </c>
      <c r="I581" s="153"/>
      <c r="S581" s="153"/>
      <c r="T581" s="153">
        <v>7109.6</v>
      </c>
      <c r="U581" s="153"/>
      <c r="V581" s="153"/>
      <c r="W581" s="153"/>
      <c r="X581" s="153"/>
      <c r="Y581" s="153"/>
    </row>
    <row r="582" spans="2:25" x14ac:dyDescent="0.25">
      <c r="B582" s="158">
        <v>37500</v>
      </c>
      <c r="C582" s="166">
        <v>191.3</v>
      </c>
      <c r="D582" s="159">
        <v>1.75</v>
      </c>
      <c r="E582" s="153">
        <v>5656</v>
      </c>
      <c r="F582" s="153">
        <v>5.7512499999999998</v>
      </c>
      <c r="G582" s="150">
        <f t="shared" si="14"/>
        <v>2.2447888829502993</v>
      </c>
      <c r="H582" s="153">
        <v>1.516</v>
      </c>
      <c r="I582" s="153"/>
      <c r="S582" s="153"/>
      <c r="T582" s="153">
        <v>7125.3</v>
      </c>
      <c r="U582" s="153"/>
      <c r="V582" s="153"/>
      <c r="W582" s="153"/>
      <c r="X582" s="153"/>
      <c r="Y582" s="153"/>
    </row>
    <row r="583" spans="2:25" x14ac:dyDescent="0.25">
      <c r="B583" s="158">
        <v>37530</v>
      </c>
      <c r="C583" s="166">
        <v>191.8</v>
      </c>
      <c r="D583" s="159">
        <v>1.75</v>
      </c>
      <c r="E583" s="153">
        <v>5700.4</v>
      </c>
      <c r="F583" s="153">
        <v>6.8070700000000004</v>
      </c>
      <c r="G583" s="150">
        <f t="shared" si="14"/>
        <v>2.2388059701492713</v>
      </c>
      <c r="H583" s="153">
        <v>2.0270299999999999</v>
      </c>
      <c r="I583" s="153"/>
      <c r="S583" s="153"/>
      <c r="T583" s="153">
        <v>7159.1</v>
      </c>
      <c r="U583" s="153"/>
      <c r="V583" s="153"/>
      <c r="W583" s="153"/>
      <c r="X583" s="153"/>
      <c r="Y583" s="153"/>
    </row>
    <row r="584" spans="2:25" x14ac:dyDescent="0.25">
      <c r="B584" s="158">
        <v>37561</v>
      </c>
      <c r="C584" s="166">
        <v>191.8</v>
      </c>
      <c r="D584" s="159">
        <v>1.34</v>
      </c>
      <c r="E584" s="153">
        <v>5750.6</v>
      </c>
      <c r="F584" s="153">
        <v>6.8725800000000001</v>
      </c>
      <c r="G584" s="150">
        <f t="shared" si="14"/>
        <v>1.9670388091440838</v>
      </c>
      <c r="H584" s="153">
        <v>2.25352</v>
      </c>
      <c r="I584" s="153"/>
      <c r="S584" s="153"/>
      <c r="T584" s="153">
        <v>7231.3</v>
      </c>
      <c r="U584" s="153"/>
      <c r="V584" s="153"/>
      <c r="W584" s="153"/>
      <c r="X584" s="153"/>
      <c r="Y584" s="153"/>
    </row>
    <row r="585" spans="2:25" x14ac:dyDescent="0.25">
      <c r="B585" s="158">
        <v>37591</v>
      </c>
      <c r="C585" s="166">
        <v>191.4</v>
      </c>
      <c r="D585" s="159">
        <v>1.24</v>
      </c>
      <c r="E585" s="153">
        <v>5772</v>
      </c>
      <c r="F585" s="153">
        <v>6.2240099999999998</v>
      </c>
      <c r="G585" s="150">
        <f t="shared" si="14"/>
        <v>1.9169329073482455</v>
      </c>
      <c r="H585" s="153">
        <v>2.48027</v>
      </c>
      <c r="I585" s="153"/>
      <c r="S585" s="153"/>
      <c r="T585" s="153">
        <v>7245.4</v>
      </c>
      <c r="U585" s="153"/>
      <c r="V585" s="153"/>
      <c r="W585" s="153"/>
      <c r="X585" s="153"/>
      <c r="Y585" s="153"/>
    </row>
    <row r="586" spans="2:25" x14ac:dyDescent="0.25">
      <c r="B586" s="158">
        <v>37622</v>
      </c>
      <c r="C586" s="166">
        <v>191.8</v>
      </c>
      <c r="D586" s="159">
        <v>1.24</v>
      </c>
      <c r="E586" s="153">
        <v>5804.6</v>
      </c>
      <c r="F586" s="153">
        <v>6.4263599999999999</v>
      </c>
      <c r="G586" s="150">
        <f t="shared" si="14"/>
        <v>1.9128586609989506</v>
      </c>
      <c r="H586" s="153">
        <v>2.75746</v>
      </c>
      <c r="I586" s="153"/>
      <c r="S586" s="153"/>
      <c r="T586" s="153">
        <v>7278.6</v>
      </c>
      <c r="U586" s="153"/>
      <c r="V586" s="153"/>
      <c r="W586" s="153"/>
      <c r="X586" s="153"/>
      <c r="Y586" s="153"/>
    </row>
    <row r="587" spans="2:25" x14ac:dyDescent="0.25">
      <c r="B587" s="158">
        <v>37653</v>
      </c>
      <c r="C587" s="166">
        <v>192.5</v>
      </c>
      <c r="D587" s="159">
        <v>1.26</v>
      </c>
      <c r="E587" s="153">
        <v>5840.7</v>
      </c>
      <c r="F587" s="153">
        <v>6.5160299999999998</v>
      </c>
      <c r="G587" s="150">
        <f t="shared" si="14"/>
        <v>1.744186046511631</v>
      </c>
      <c r="H587" s="153">
        <v>3.1460699999999999</v>
      </c>
      <c r="I587" s="153"/>
      <c r="S587" s="153"/>
      <c r="T587" s="153">
        <v>7309</v>
      </c>
      <c r="U587" s="153"/>
      <c r="V587" s="153"/>
      <c r="W587" s="153"/>
      <c r="X587" s="153"/>
      <c r="Y587" s="153"/>
    </row>
    <row r="588" spans="2:25" x14ac:dyDescent="0.25">
      <c r="B588" s="158">
        <v>37681</v>
      </c>
      <c r="C588" s="166">
        <v>193</v>
      </c>
      <c r="D588" s="159">
        <v>1.25</v>
      </c>
      <c r="E588" s="153">
        <v>5861.4</v>
      </c>
      <c r="F588" s="153">
        <v>6.6639999999999997</v>
      </c>
      <c r="G588" s="150">
        <f t="shared" si="14"/>
        <v>1.6859852476290849</v>
      </c>
      <c r="H588" s="153">
        <v>3.02521</v>
      </c>
      <c r="I588" s="153"/>
      <c r="S588" s="153"/>
      <c r="T588" s="153">
        <v>7385.1</v>
      </c>
      <c r="U588" s="153"/>
      <c r="V588" s="153"/>
      <c r="W588" s="153"/>
      <c r="X588" s="153"/>
      <c r="Y588" s="153"/>
    </row>
    <row r="589" spans="2:25" x14ac:dyDescent="0.25">
      <c r="B589" s="158">
        <v>37712</v>
      </c>
      <c r="C589" s="166">
        <v>193.1</v>
      </c>
      <c r="D589" s="159">
        <v>1.26</v>
      </c>
      <c r="E589" s="153">
        <v>5898.8</v>
      </c>
      <c r="F589" s="153">
        <v>7.3406799999999999</v>
      </c>
      <c r="G589" s="150">
        <f t="shared" si="14"/>
        <v>1.4713610089332585</v>
      </c>
      <c r="H589" s="153">
        <v>2.1751299999999998</v>
      </c>
      <c r="I589" s="153"/>
      <c r="S589" s="153"/>
      <c r="T589" s="153">
        <v>7403.2</v>
      </c>
      <c r="U589" s="153"/>
      <c r="V589" s="153"/>
      <c r="W589" s="153"/>
      <c r="X589" s="153"/>
      <c r="Y589" s="153"/>
    </row>
    <row r="590" spans="2:25" x14ac:dyDescent="0.25">
      <c r="B590" s="158">
        <v>37742</v>
      </c>
      <c r="C590" s="166">
        <v>193.2</v>
      </c>
      <c r="D590" s="159">
        <v>1.26</v>
      </c>
      <c r="E590" s="153">
        <v>5959.3</v>
      </c>
      <c r="F590" s="153">
        <v>7.9290000000000003</v>
      </c>
      <c r="G590" s="150">
        <f t="shared" si="14"/>
        <v>1.577287066246047</v>
      </c>
      <c r="H590" s="153">
        <v>1.89415</v>
      </c>
      <c r="I590" s="153"/>
      <c r="S590" s="153"/>
      <c r="T590" s="153">
        <v>7417.2</v>
      </c>
      <c r="U590" s="153"/>
      <c r="V590" s="153"/>
      <c r="W590" s="153"/>
      <c r="X590" s="153"/>
      <c r="Y590" s="153"/>
    </row>
    <row r="591" spans="2:25" x14ac:dyDescent="0.25">
      <c r="B591" s="158">
        <v>37773</v>
      </c>
      <c r="C591" s="166">
        <v>193</v>
      </c>
      <c r="D591" s="159">
        <v>1.22</v>
      </c>
      <c r="E591" s="153">
        <v>5996</v>
      </c>
      <c r="F591" s="153">
        <v>8.1042100000000001</v>
      </c>
      <c r="G591" s="150">
        <f t="shared" si="14"/>
        <v>1.5255128879537061</v>
      </c>
      <c r="H591" s="153">
        <v>1.94878</v>
      </c>
      <c r="I591" s="153"/>
      <c r="S591" s="153"/>
      <c r="T591" s="153">
        <v>7441.8</v>
      </c>
      <c r="U591" s="153"/>
      <c r="V591" s="153"/>
      <c r="W591" s="153"/>
      <c r="X591" s="153"/>
      <c r="Y591" s="153"/>
    </row>
    <row r="592" spans="2:25" x14ac:dyDescent="0.25">
      <c r="B592" s="158">
        <v>37803</v>
      </c>
      <c r="C592" s="166">
        <v>193.2</v>
      </c>
      <c r="D592" s="159">
        <v>1.01</v>
      </c>
      <c r="E592" s="153">
        <v>6042.7</v>
      </c>
      <c r="F592" s="153">
        <v>8.1158000000000001</v>
      </c>
      <c r="G592" s="150">
        <f t="shared" si="14"/>
        <v>1.5239096163951471</v>
      </c>
      <c r="H592" s="153">
        <v>2.0555599999999998</v>
      </c>
      <c r="I592" s="153"/>
      <c r="S592" s="153"/>
      <c r="T592" s="153">
        <v>7471.6</v>
      </c>
      <c r="U592" s="153"/>
      <c r="V592" s="153"/>
      <c r="W592" s="153"/>
      <c r="X592" s="153"/>
      <c r="Y592" s="153"/>
    </row>
    <row r="593" spans="2:25" x14ac:dyDescent="0.25">
      <c r="B593" s="158">
        <v>37834</v>
      </c>
      <c r="C593" s="166">
        <v>193.5</v>
      </c>
      <c r="D593" s="159">
        <v>1.03</v>
      </c>
      <c r="E593" s="153">
        <v>6100.8</v>
      </c>
      <c r="F593" s="153">
        <v>8.3315599999999996</v>
      </c>
      <c r="G593" s="150">
        <f t="shared" si="14"/>
        <v>1.308900523560208</v>
      </c>
      <c r="H593" s="153">
        <v>2.2160700000000002</v>
      </c>
      <c r="I593" s="153"/>
      <c r="S593" s="153"/>
      <c r="T593" s="153">
        <v>7505.5</v>
      </c>
      <c r="U593" s="153"/>
      <c r="V593" s="153"/>
      <c r="W593" s="153"/>
      <c r="X593" s="153"/>
      <c r="Y593" s="153"/>
    </row>
    <row r="594" spans="2:25" x14ac:dyDescent="0.25">
      <c r="B594" s="158">
        <v>37865</v>
      </c>
      <c r="C594" s="166">
        <v>193.6</v>
      </c>
      <c r="D594" s="159">
        <v>1.01</v>
      </c>
      <c r="E594" s="153">
        <v>6072.8</v>
      </c>
      <c r="F594" s="153">
        <v>7.3691700000000004</v>
      </c>
      <c r="G594" s="150">
        <f t="shared" si="14"/>
        <v>1.202300052273908</v>
      </c>
      <c r="H594" s="153">
        <v>2.37832</v>
      </c>
      <c r="I594" s="153"/>
      <c r="S594" s="153"/>
      <c r="T594" s="153">
        <v>7590.6</v>
      </c>
      <c r="U594" s="153"/>
      <c r="V594" s="153"/>
      <c r="W594" s="153"/>
      <c r="X594" s="153"/>
      <c r="Y594" s="153"/>
    </row>
    <row r="595" spans="2:25" x14ac:dyDescent="0.25">
      <c r="B595" s="158">
        <v>37895</v>
      </c>
      <c r="C595" s="166">
        <v>194.3</v>
      </c>
      <c r="D595" s="159">
        <v>1.01</v>
      </c>
      <c r="E595" s="153">
        <v>6063.6</v>
      </c>
      <c r="F595" s="153">
        <v>6.37148</v>
      </c>
      <c r="G595" s="150">
        <f t="shared" si="14"/>
        <v>1.3034410844629862</v>
      </c>
      <c r="H595" s="153">
        <v>2.0419399999999999</v>
      </c>
      <c r="I595" s="153"/>
      <c r="S595" s="153"/>
      <c r="T595" s="153">
        <v>7656.2</v>
      </c>
      <c r="U595" s="153"/>
      <c r="V595" s="153"/>
      <c r="W595" s="153"/>
      <c r="X595" s="153"/>
      <c r="Y595" s="153"/>
    </row>
    <row r="596" spans="2:25" x14ac:dyDescent="0.25">
      <c r="B596" s="158">
        <v>37926</v>
      </c>
      <c r="C596" s="166">
        <v>193.9</v>
      </c>
      <c r="D596" s="159">
        <v>1</v>
      </c>
      <c r="E596" s="153">
        <v>6069.1</v>
      </c>
      <c r="F596" s="153">
        <v>5.5385499999999999</v>
      </c>
      <c r="G596" s="150">
        <f t="shared" si="14"/>
        <v>1.0948905109489093</v>
      </c>
      <c r="H596" s="153">
        <v>1.9283699999999999</v>
      </c>
      <c r="I596" s="153"/>
      <c r="S596" s="153"/>
      <c r="T596" s="153">
        <v>7699.2</v>
      </c>
      <c r="U596" s="153"/>
      <c r="V596" s="153"/>
      <c r="W596" s="153"/>
      <c r="X596" s="153"/>
      <c r="Y596" s="153"/>
    </row>
    <row r="597" spans="2:25" x14ac:dyDescent="0.25">
      <c r="B597" s="158">
        <v>37956</v>
      </c>
      <c r="C597" s="166">
        <v>193.6</v>
      </c>
      <c r="D597" s="159">
        <v>0.98</v>
      </c>
      <c r="E597" s="153">
        <v>6067.3</v>
      </c>
      <c r="F597" s="153">
        <v>5.1160800000000002</v>
      </c>
      <c r="G597" s="150">
        <f t="shared" si="14"/>
        <v>1.1494252873563093</v>
      </c>
      <c r="H597" s="153">
        <v>2.0352000000000001</v>
      </c>
      <c r="I597" s="153"/>
      <c r="S597" s="153"/>
      <c r="T597" s="153">
        <v>7711.2</v>
      </c>
      <c r="U597" s="153"/>
      <c r="V597" s="153"/>
      <c r="W597" s="153"/>
      <c r="X597" s="153"/>
      <c r="Y597" s="153"/>
    </row>
    <row r="598" spans="2:25" x14ac:dyDescent="0.25">
      <c r="B598" s="158">
        <v>37987</v>
      </c>
      <c r="C598" s="166">
        <v>194</v>
      </c>
      <c r="D598" s="159">
        <v>1</v>
      </c>
      <c r="E598" s="153">
        <v>6075.5</v>
      </c>
      <c r="F598" s="153">
        <v>4.6669900000000002</v>
      </c>
      <c r="G598" s="150">
        <f t="shared" si="14"/>
        <v>1.1470281543274119</v>
      </c>
      <c r="H598" s="153">
        <v>2.0262899999999999</v>
      </c>
      <c r="I598" s="153"/>
      <c r="S598" s="153"/>
      <c r="T598" s="153">
        <v>7728.9</v>
      </c>
      <c r="U598" s="153"/>
      <c r="V598" s="153"/>
      <c r="W598" s="153"/>
      <c r="X598" s="153"/>
      <c r="Y598" s="153"/>
    </row>
    <row r="599" spans="2:25" x14ac:dyDescent="0.25">
      <c r="B599" s="158">
        <v>38018</v>
      </c>
      <c r="C599" s="166">
        <v>194.9</v>
      </c>
      <c r="D599" s="159">
        <v>1.01</v>
      </c>
      <c r="E599" s="153">
        <v>6114.3</v>
      </c>
      <c r="F599" s="153">
        <v>4.6843700000000004</v>
      </c>
      <c r="G599" s="150">
        <f t="shared" si="14"/>
        <v>1.2467532467532516</v>
      </c>
      <c r="H599" s="153">
        <v>1.68845</v>
      </c>
      <c r="I599" s="153"/>
      <c r="S599" s="153"/>
      <c r="T599" s="153">
        <v>7775.4</v>
      </c>
      <c r="U599" s="153"/>
      <c r="V599" s="153"/>
      <c r="W599" s="153"/>
      <c r="X599" s="153"/>
      <c r="Y599" s="153"/>
    </row>
    <row r="600" spans="2:25" x14ac:dyDescent="0.25">
      <c r="B600" s="158">
        <v>38047</v>
      </c>
      <c r="C600" s="166">
        <v>196.1</v>
      </c>
      <c r="D600" s="159">
        <v>1</v>
      </c>
      <c r="E600" s="153">
        <v>6150.1</v>
      </c>
      <c r="F600" s="153">
        <v>4.92544</v>
      </c>
      <c r="G600" s="150">
        <f t="shared" si="14"/>
        <v>1.6062176165803077</v>
      </c>
      <c r="H600" s="153">
        <v>1.7400800000000001</v>
      </c>
      <c r="I600" s="153"/>
      <c r="S600" s="153"/>
      <c r="T600" s="153">
        <v>7790.2</v>
      </c>
      <c r="U600" s="153"/>
      <c r="V600" s="153"/>
      <c r="W600" s="153"/>
      <c r="X600" s="153"/>
      <c r="Y600" s="153"/>
    </row>
    <row r="601" spans="2:25" x14ac:dyDescent="0.25">
      <c r="B601" s="158">
        <v>38078</v>
      </c>
      <c r="C601" s="166">
        <v>196.5</v>
      </c>
      <c r="D601" s="159">
        <v>1</v>
      </c>
      <c r="E601" s="153">
        <v>6191.2</v>
      </c>
      <c r="F601" s="153">
        <v>4.9569400000000003</v>
      </c>
      <c r="G601" s="150">
        <f t="shared" si="14"/>
        <v>1.7607457276022753</v>
      </c>
      <c r="H601" s="153">
        <v>2.2925800000000001</v>
      </c>
      <c r="I601" s="153"/>
      <c r="S601" s="153"/>
      <c r="T601" s="153">
        <v>7859.5</v>
      </c>
      <c r="U601" s="153"/>
      <c r="V601" s="153"/>
      <c r="W601" s="153"/>
      <c r="X601" s="153"/>
      <c r="Y601" s="153"/>
    </row>
    <row r="602" spans="2:25" x14ac:dyDescent="0.25">
      <c r="B602" s="158">
        <v>38108</v>
      </c>
      <c r="C602" s="166">
        <v>196.5</v>
      </c>
      <c r="D602" s="159">
        <v>1</v>
      </c>
      <c r="E602" s="153">
        <v>6268.1</v>
      </c>
      <c r="F602" s="153">
        <v>5.1818200000000001</v>
      </c>
      <c r="G602" s="150">
        <f t="shared" si="14"/>
        <v>1.7080745341614856</v>
      </c>
      <c r="H602" s="153">
        <v>2.8977599999999999</v>
      </c>
      <c r="I602" s="153"/>
      <c r="S602" s="153"/>
      <c r="T602" s="153">
        <v>7965.3</v>
      </c>
      <c r="U602" s="153"/>
      <c r="V602" s="153"/>
      <c r="W602" s="153"/>
      <c r="X602" s="153"/>
      <c r="Y602" s="153"/>
    </row>
    <row r="603" spans="2:25" x14ac:dyDescent="0.25">
      <c r="B603" s="158">
        <v>38139</v>
      </c>
      <c r="C603" s="166">
        <v>196.6</v>
      </c>
      <c r="D603" s="159">
        <v>1.03</v>
      </c>
      <c r="E603" s="153">
        <v>6270.5</v>
      </c>
      <c r="F603" s="153">
        <v>4.5780500000000002</v>
      </c>
      <c r="G603" s="150">
        <f t="shared" si="14"/>
        <v>1.865284974093262</v>
      </c>
      <c r="H603" s="153">
        <v>3.1676700000000002</v>
      </c>
      <c r="I603" s="153"/>
      <c r="S603" s="153"/>
      <c r="T603" s="153">
        <v>8015.8</v>
      </c>
      <c r="U603" s="153"/>
      <c r="V603" s="153"/>
      <c r="W603" s="153"/>
      <c r="X603" s="153"/>
      <c r="Y603" s="153"/>
    </row>
    <row r="604" spans="2:25" x14ac:dyDescent="0.25">
      <c r="B604" s="158">
        <v>38169</v>
      </c>
      <c r="C604" s="166">
        <v>196.6</v>
      </c>
      <c r="D604" s="159">
        <v>1.26</v>
      </c>
      <c r="E604" s="153">
        <v>6284.3</v>
      </c>
      <c r="F604" s="153">
        <v>3.9982099999999998</v>
      </c>
      <c r="G604" s="150">
        <f t="shared" si="14"/>
        <v>1.7598343685300222</v>
      </c>
      <c r="H604" s="153">
        <v>2.9395799999999999</v>
      </c>
      <c r="I604" s="153"/>
      <c r="S604" s="153"/>
      <c r="T604" s="153">
        <v>8192.1</v>
      </c>
      <c r="U604" s="153"/>
      <c r="V604" s="153"/>
      <c r="W604" s="153"/>
      <c r="X604" s="153"/>
      <c r="Y604" s="153"/>
    </row>
    <row r="605" spans="2:25" x14ac:dyDescent="0.25">
      <c r="B605" s="158">
        <v>38200</v>
      </c>
      <c r="C605" s="166">
        <v>196.8</v>
      </c>
      <c r="D605" s="159">
        <v>1.43</v>
      </c>
      <c r="E605" s="153">
        <v>6310.6</v>
      </c>
      <c r="F605" s="153">
        <v>3.4388899999999998</v>
      </c>
      <c r="G605" s="150">
        <f t="shared" si="14"/>
        <v>1.7054263565891459</v>
      </c>
      <c r="H605" s="153">
        <v>2.5474299999999999</v>
      </c>
      <c r="I605" s="153"/>
      <c r="S605" s="153"/>
      <c r="T605" s="153">
        <v>8273.7000000000007</v>
      </c>
      <c r="U605" s="153"/>
      <c r="V605" s="153"/>
      <c r="W605" s="153"/>
      <c r="X605" s="153"/>
      <c r="Y605" s="153"/>
    </row>
    <row r="606" spans="2:25" x14ac:dyDescent="0.25">
      <c r="B606" s="158">
        <v>38231</v>
      </c>
      <c r="C606" s="166">
        <v>197.4</v>
      </c>
      <c r="D606" s="159">
        <v>1.61</v>
      </c>
      <c r="E606" s="153">
        <v>6345.3</v>
      </c>
      <c r="F606" s="153">
        <v>4.4872199999999998</v>
      </c>
      <c r="G606" s="150">
        <f t="shared" si="14"/>
        <v>1.9628099173553792</v>
      </c>
      <c r="H606" s="153">
        <v>2.5391699999999999</v>
      </c>
      <c r="I606" s="153"/>
      <c r="S606" s="153"/>
      <c r="T606" s="153">
        <v>8303.1</v>
      </c>
      <c r="U606" s="153"/>
      <c r="V606" s="153"/>
      <c r="W606" s="153"/>
      <c r="X606" s="153"/>
      <c r="Y606" s="153"/>
    </row>
    <row r="607" spans="2:25" x14ac:dyDescent="0.25">
      <c r="B607" s="158">
        <v>38261</v>
      </c>
      <c r="C607" s="166">
        <v>198.2</v>
      </c>
      <c r="D607" s="159">
        <v>1.76</v>
      </c>
      <c r="E607" s="153">
        <v>6373.3</v>
      </c>
      <c r="F607" s="153">
        <v>5.1075299999999997</v>
      </c>
      <c r="G607" s="150">
        <f t="shared" si="14"/>
        <v>2.0072053525475919</v>
      </c>
      <c r="H607" s="153">
        <v>3.1909100000000001</v>
      </c>
      <c r="I607" s="153"/>
      <c r="S607" s="153"/>
      <c r="T607" s="153">
        <v>8369.2999999999993</v>
      </c>
      <c r="U607" s="153"/>
      <c r="V607" s="153"/>
      <c r="W607" s="153"/>
      <c r="X607" s="153"/>
      <c r="Y607" s="153"/>
    </row>
    <row r="608" spans="2:25" x14ac:dyDescent="0.25">
      <c r="B608" s="158">
        <v>38292</v>
      </c>
      <c r="C608" s="166">
        <v>198.1</v>
      </c>
      <c r="D608" s="159">
        <v>1.93</v>
      </c>
      <c r="E608" s="153">
        <v>6399.8</v>
      </c>
      <c r="F608" s="153">
        <v>5.4489099999999997</v>
      </c>
      <c r="G608" s="150">
        <f t="shared" si="14"/>
        <v>2.1660649819494449</v>
      </c>
      <c r="H608" s="153">
        <v>3.6216200000000001</v>
      </c>
      <c r="I608" s="153"/>
      <c r="S608" s="153"/>
      <c r="T608" s="153">
        <v>8372.9</v>
      </c>
      <c r="U608" s="153"/>
      <c r="V608" s="153"/>
      <c r="W608" s="153"/>
      <c r="X608" s="153"/>
      <c r="Y608" s="153"/>
    </row>
    <row r="609" spans="2:25" x14ac:dyDescent="0.25">
      <c r="B609" s="158">
        <v>38322</v>
      </c>
      <c r="C609" s="166">
        <v>197.8</v>
      </c>
      <c r="D609" s="159">
        <v>2.16</v>
      </c>
      <c r="E609" s="153">
        <v>6418.3</v>
      </c>
      <c r="F609" s="153">
        <v>5.7851100000000004</v>
      </c>
      <c r="G609" s="150">
        <f t="shared" si="14"/>
        <v>2.1694214876033069</v>
      </c>
      <c r="H609" s="153">
        <v>3.34232</v>
      </c>
      <c r="I609" s="153"/>
      <c r="S609" s="153"/>
      <c r="T609" s="153">
        <v>8430.7000000000007</v>
      </c>
      <c r="U609" s="153"/>
      <c r="V609" s="153"/>
      <c r="W609" s="153"/>
      <c r="X609" s="153"/>
      <c r="Y609" s="153"/>
    </row>
    <row r="610" spans="2:25" x14ac:dyDescent="0.25">
      <c r="B610" s="158">
        <v>38353</v>
      </c>
      <c r="C610" s="166">
        <v>198.4</v>
      </c>
      <c r="D610" s="159">
        <v>2.2799999999999998</v>
      </c>
      <c r="E610" s="153">
        <v>6424.5</v>
      </c>
      <c r="F610" s="153">
        <v>5.7443799999999996</v>
      </c>
      <c r="G610" s="150">
        <f t="shared" si="14"/>
        <v>2.268041237113394</v>
      </c>
      <c r="H610" s="153">
        <v>2.8448699999999998</v>
      </c>
      <c r="I610" s="153"/>
      <c r="S610" s="153"/>
      <c r="T610" s="153">
        <v>8440.5</v>
      </c>
      <c r="U610" s="153"/>
      <c r="V610" s="153"/>
      <c r="W610" s="153"/>
      <c r="X610" s="153"/>
      <c r="Y610" s="153"/>
    </row>
    <row r="611" spans="2:25" x14ac:dyDescent="0.25">
      <c r="B611" s="158">
        <v>38384</v>
      </c>
      <c r="C611" s="166">
        <v>199.5</v>
      </c>
      <c r="D611" s="159">
        <v>2.5</v>
      </c>
      <c r="E611" s="153">
        <v>6432.8</v>
      </c>
      <c r="F611" s="153">
        <v>5.2091000000000003</v>
      </c>
      <c r="G611" s="150">
        <f t="shared" si="14"/>
        <v>2.3601847101077489</v>
      </c>
      <c r="H611" s="153">
        <v>3.0530300000000001</v>
      </c>
      <c r="I611" s="153"/>
      <c r="S611" s="153"/>
      <c r="T611" s="153">
        <v>8445.1</v>
      </c>
      <c r="U611" s="153"/>
      <c r="V611" s="153"/>
      <c r="W611" s="153"/>
      <c r="X611" s="153"/>
      <c r="Y611" s="153"/>
    </row>
    <row r="612" spans="2:25" x14ac:dyDescent="0.25">
      <c r="B612" s="158">
        <v>38412</v>
      </c>
      <c r="C612" s="166">
        <v>200.7</v>
      </c>
      <c r="D612" s="159">
        <v>2.63</v>
      </c>
      <c r="E612" s="153">
        <v>6441.9</v>
      </c>
      <c r="F612" s="153">
        <v>4.7446400000000004</v>
      </c>
      <c r="G612" s="150">
        <f t="shared" si="14"/>
        <v>2.3457419683834857</v>
      </c>
      <c r="H612" s="153">
        <v>3.2068400000000001</v>
      </c>
      <c r="I612" s="153"/>
      <c r="S612" s="153"/>
      <c r="T612" s="153">
        <v>8445</v>
      </c>
      <c r="U612" s="153"/>
      <c r="V612" s="153"/>
      <c r="W612" s="153"/>
      <c r="X612" s="153"/>
      <c r="Y612" s="153"/>
    </row>
    <row r="613" spans="2:25" x14ac:dyDescent="0.25">
      <c r="B613" s="158">
        <v>38443</v>
      </c>
      <c r="C613" s="166">
        <v>200.9</v>
      </c>
      <c r="D613" s="159">
        <v>2.79</v>
      </c>
      <c r="E613" s="153">
        <v>6455.9</v>
      </c>
      <c r="F613" s="153">
        <v>4.2754200000000004</v>
      </c>
      <c r="G613" s="150">
        <f t="shared" si="14"/>
        <v>2.2391857506361301</v>
      </c>
      <c r="H613" s="153">
        <v>3.3617900000000001</v>
      </c>
      <c r="I613" s="153"/>
      <c r="S613" s="153"/>
      <c r="T613" s="153">
        <v>8444.2000000000007</v>
      </c>
      <c r="U613" s="153"/>
      <c r="V613" s="153"/>
      <c r="W613" s="153"/>
      <c r="X613" s="153"/>
      <c r="Y613" s="153"/>
    </row>
    <row r="614" spans="2:25" x14ac:dyDescent="0.25">
      <c r="B614" s="158">
        <v>38473</v>
      </c>
      <c r="C614" s="166">
        <v>200.8</v>
      </c>
      <c r="D614" s="159">
        <v>3</v>
      </c>
      <c r="E614" s="153">
        <v>6473.3</v>
      </c>
      <c r="F614" s="153">
        <v>3.27372</v>
      </c>
      <c r="G614" s="150">
        <f t="shared" si="14"/>
        <v>2.1882951653944049</v>
      </c>
      <c r="H614" s="153">
        <v>2.8692899999999999</v>
      </c>
      <c r="I614" s="153"/>
      <c r="S614" s="153"/>
      <c r="T614" s="153">
        <v>8471.1</v>
      </c>
      <c r="U614" s="153"/>
      <c r="V614" s="153"/>
      <c r="W614" s="153"/>
      <c r="X614" s="153"/>
      <c r="Y614" s="153"/>
    </row>
    <row r="615" spans="2:25" x14ac:dyDescent="0.25">
      <c r="B615" s="158">
        <v>38504</v>
      </c>
      <c r="C615" s="166">
        <v>200.6</v>
      </c>
      <c r="D615" s="159">
        <v>3.04</v>
      </c>
      <c r="E615" s="153">
        <v>6505.8</v>
      </c>
      <c r="F615" s="153">
        <v>3.7524899999999999</v>
      </c>
      <c r="G615" s="150">
        <f t="shared" si="14"/>
        <v>2.0345879959308144</v>
      </c>
      <c r="H615" s="153">
        <v>2.5410300000000001</v>
      </c>
      <c r="I615" s="153"/>
      <c r="S615" s="153"/>
      <c r="T615" s="153">
        <v>8500.7999999999993</v>
      </c>
      <c r="U615" s="153"/>
      <c r="V615" s="153"/>
      <c r="W615" s="153"/>
      <c r="X615" s="153"/>
      <c r="Y615" s="153"/>
    </row>
    <row r="616" spans="2:25" x14ac:dyDescent="0.25">
      <c r="B616" s="158">
        <v>38534</v>
      </c>
      <c r="C616" s="166">
        <v>200.8</v>
      </c>
      <c r="D616" s="159">
        <v>3.26</v>
      </c>
      <c r="E616" s="153">
        <v>6537.4</v>
      </c>
      <c r="F616" s="153">
        <v>4.0274999999999999</v>
      </c>
      <c r="G616" s="150">
        <f t="shared" si="14"/>
        <v>2.1363173957273718</v>
      </c>
      <c r="H616" s="153">
        <v>3.0671599999999999</v>
      </c>
      <c r="I616" s="153"/>
      <c r="S616" s="153"/>
      <c r="T616" s="153">
        <v>8496</v>
      </c>
      <c r="U616" s="153"/>
      <c r="V616" s="153"/>
      <c r="W616" s="153"/>
      <c r="X616" s="153"/>
      <c r="Y616" s="153"/>
    </row>
    <row r="617" spans="2:25" x14ac:dyDescent="0.25">
      <c r="B617" s="158">
        <v>38565</v>
      </c>
      <c r="C617" s="166">
        <v>201</v>
      </c>
      <c r="D617" s="159">
        <v>3.5</v>
      </c>
      <c r="E617" s="153">
        <v>6570.2</v>
      </c>
      <c r="F617" s="153">
        <v>4.1137100000000002</v>
      </c>
      <c r="G617" s="150">
        <f t="shared" si="14"/>
        <v>2.1341463414634054</v>
      </c>
      <c r="H617" s="153">
        <v>3.6469299999999998</v>
      </c>
      <c r="I617" s="153"/>
      <c r="S617" s="153"/>
      <c r="T617" s="153">
        <v>8458.1</v>
      </c>
      <c r="U617" s="153"/>
      <c r="V617" s="153"/>
      <c r="W617" s="153"/>
      <c r="X617" s="153"/>
      <c r="Y617" s="153"/>
    </row>
    <row r="618" spans="2:25" x14ac:dyDescent="0.25">
      <c r="B618" s="158">
        <v>38596</v>
      </c>
      <c r="C618" s="166">
        <v>201.3</v>
      </c>
      <c r="D618" s="159">
        <v>3.62</v>
      </c>
      <c r="E618" s="153">
        <v>6604.3</v>
      </c>
      <c r="F618" s="153">
        <v>4.0817600000000001</v>
      </c>
      <c r="G618" s="150">
        <f t="shared" si="14"/>
        <v>1.9756838905775176</v>
      </c>
      <c r="H618" s="153">
        <v>4.7418300000000002</v>
      </c>
      <c r="I618" s="153"/>
      <c r="S618" s="153"/>
      <c r="T618" s="153">
        <v>8507.4</v>
      </c>
      <c r="U618" s="153"/>
      <c r="V618" s="153"/>
      <c r="W618" s="153"/>
      <c r="X618" s="153"/>
      <c r="Y618" s="153"/>
    </row>
    <row r="619" spans="2:25" x14ac:dyDescent="0.25">
      <c r="B619" s="158">
        <v>38626</v>
      </c>
      <c r="C619" s="166">
        <v>202.3</v>
      </c>
      <c r="D619" s="159">
        <v>3.78</v>
      </c>
      <c r="E619" s="153">
        <v>6638.6</v>
      </c>
      <c r="F619" s="153">
        <v>4.1626799999999999</v>
      </c>
      <c r="G619" s="150">
        <f t="shared" si="14"/>
        <v>2.0686175580222121</v>
      </c>
      <c r="H619" s="153">
        <v>4.3501000000000003</v>
      </c>
      <c r="I619" s="153"/>
      <c r="S619" s="153"/>
      <c r="T619" s="153">
        <v>8504.5</v>
      </c>
      <c r="U619" s="153"/>
      <c r="V619" s="153"/>
      <c r="W619" s="153"/>
      <c r="X619" s="153"/>
      <c r="Y619" s="153"/>
    </row>
    <row r="620" spans="2:25" x14ac:dyDescent="0.25">
      <c r="B620" s="158">
        <v>38657</v>
      </c>
      <c r="C620" s="166">
        <v>202.3</v>
      </c>
      <c r="D620" s="159">
        <v>4</v>
      </c>
      <c r="E620" s="153">
        <v>6655</v>
      </c>
      <c r="F620" s="153">
        <v>3.9876200000000002</v>
      </c>
      <c r="G620" s="150">
        <f t="shared" si="14"/>
        <v>2.1201413427561988</v>
      </c>
      <c r="H620" s="153">
        <v>3.3385500000000001</v>
      </c>
      <c r="I620" s="153"/>
      <c r="S620" s="153"/>
      <c r="T620" s="153">
        <v>8535.2000000000007</v>
      </c>
      <c r="U620" s="153"/>
      <c r="V620" s="153"/>
      <c r="W620" s="153"/>
      <c r="X620" s="153"/>
      <c r="Y620" s="153"/>
    </row>
    <row r="621" spans="2:25" x14ac:dyDescent="0.25">
      <c r="B621" s="158">
        <v>38687</v>
      </c>
      <c r="C621" s="166">
        <v>202.1</v>
      </c>
      <c r="D621" s="159">
        <v>4.16</v>
      </c>
      <c r="E621" s="153">
        <v>6681.9</v>
      </c>
      <c r="F621" s="153">
        <v>4.1070099999999998</v>
      </c>
      <c r="G621" s="150">
        <f t="shared" si="14"/>
        <v>2.1739130434782483</v>
      </c>
      <c r="H621" s="153">
        <v>3.3385500000000001</v>
      </c>
      <c r="I621" s="153"/>
      <c r="S621" s="153"/>
      <c r="T621" s="153">
        <v>8589.9</v>
      </c>
      <c r="U621" s="153"/>
      <c r="V621" s="153"/>
      <c r="W621" s="153"/>
      <c r="X621" s="153"/>
      <c r="Y621" s="153"/>
    </row>
    <row r="622" spans="2:25" x14ac:dyDescent="0.25">
      <c r="B622" s="158">
        <v>38718</v>
      </c>
      <c r="C622" s="166">
        <v>202.6</v>
      </c>
      <c r="D622" s="159">
        <v>4.29</v>
      </c>
      <c r="E622" s="153">
        <v>6724.3</v>
      </c>
      <c r="F622" s="153">
        <v>4.6665099999999997</v>
      </c>
      <c r="G622" s="150">
        <f t="shared" si="14"/>
        <v>2.116935483870952</v>
      </c>
      <c r="H622" s="153">
        <v>4.0187900000000001</v>
      </c>
      <c r="I622" s="153"/>
      <c r="S622" s="153"/>
      <c r="T622" s="153">
        <v>8609</v>
      </c>
      <c r="U622" s="153"/>
      <c r="V622" s="153"/>
      <c r="W622" s="153"/>
      <c r="X622" s="153"/>
      <c r="Y622" s="153"/>
    </row>
    <row r="623" spans="2:25" x14ac:dyDescent="0.25">
      <c r="B623" s="158">
        <v>38749</v>
      </c>
      <c r="C623" s="166">
        <v>203.6</v>
      </c>
      <c r="D623" s="159">
        <v>4.49</v>
      </c>
      <c r="E623" s="153">
        <v>6748.6</v>
      </c>
      <c r="F623" s="153">
        <v>4.9092200000000004</v>
      </c>
      <c r="G623" s="150">
        <f t="shared" ref="G623:G669" si="15">(C623/C611-1)*100</f>
        <v>2.055137844611532</v>
      </c>
      <c r="H623" s="153">
        <v>3.6382500000000002</v>
      </c>
      <c r="I623" s="153"/>
      <c r="S623" s="153"/>
      <c r="T623" s="153">
        <v>8618.7999999999993</v>
      </c>
      <c r="U623" s="153"/>
      <c r="V623" s="153"/>
      <c r="W623" s="153"/>
      <c r="X623" s="153"/>
      <c r="Y623" s="153"/>
    </row>
    <row r="624" spans="2:25" x14ac:dyDescent="0.25">
      <c r="B624" s="158">
        <v>38777</v>
      </c>
      <c r="C624" s="166">
        <v>204.9</v>
      </c>
      <c r="D624" s="159">
        <v>4.59</v>
      </c>
      <c r="E624" s="153">
        <v>6762.9</v>
      </c>
      <c r="F624" s="153">
        <v>4.9829999999999997</v>
      </c>
      <c r="G624" s="150">
        <f t="shared" si="15"/>
        <v>2.0926756352765308</v>
      </c>
      <c r="H624" s="153">
        <v>3.4179200000000001</v>
      </c>
      <c r="I624" s="153"/>
      <c r="S624" s="153"/>
      <c r="T624" s="153">
        <v>8669.1</v>
      </c>
      <c r="U624" s="153"/>
      <c r="V624" s="153"/>
      <c r="W624" s="153"/>
      <c r="X624" s="153"/>
      <c r="Y624" s="153"/>
    </row>
    <row r="625" spans="2:25" x14ac:dyDescent="0.25">
      <c r="B625" s="158">
        <v>38808</v>
      </c>
      <c r="C625" s="166">
        <v>205.5</v>
      </c>
      <c r="D625" s="159">
        <v>4.79</v>
      </c>
      <c r="E625" s="153">
        <v>6800.1</v>
      </c>
      <c r="F625" s="153">
        <v>5.3315599999999996</v>
      </c>
      <c r="G625" s="150">
        <f t="shared" si="15"/>
        <v>2.2896963663514125</v>
      </c>
      <c r="H625" s="153">
        <v>3.6138400000000002</v>
      </c>
      <c r="I625" s="153"/>
      <c r="S625" s="153"/>
      <c r="T625" s="153">
        <v>8700.1</v>
      </c>
      <c r="U625" s="153"/>
      <c r="V625" s="153"/>
      <c r="W625" s="153"/>
      <c r="X625" s="153"/>
      <c r="Y625" s="153"/>
    </row>
    <row r="626" spans="2:25" x14ac:dyDescent="0.25">
      <c r="B626" s="158">
        <v>38838</v>
      </c>
      <c r="C626" s="166">
        <v>205.7</v>
      </c>
      <c r="D626" s="159">
        <v>4.9400000000000004</v>
      </c>
      <c r="E626" s="153">
        <v>6806.9</v>
      </c>
      <c r="F626" s="153">
        <v>5.1534800000000001</v>
      </c>
      <c r="G626" s="150">
        <f t="shared" si="15"/>
        <v>2.4402390438246879</v>
      </c>
      <c r="H626" s="153">
        <v>3.9772699999999999</v>
      </c>
      <c r="I626" s="153"/>
      <c r="S626" s="153"/>
      <c r="T626" s="153">
        <v>8749.4</v>
      </c>
      <c r="U626" s="153"/>
      <c r="V626" s="153"/>
      <c r="W626" s="153"/>
      <c r="X626" s="153"/>
      <c r="Y626" s="153"/>
    </row>
    <row r="627" spans="2:25" x14ac:dyDescent="0.25">
      <c r="B627" s="158">
        <v>38869</v>
      </c>
      <c r="C627" s="166">
        <v>205.9</v>
      </c>
      <c r="D627" s="159">
        <v>4.99</v>
      </c>
      <c r="E627" s="153">
        <v>6844.9</v>
      </c>
      <c r="F627" s="153">
        <v>5.2122700000000002</v>
      </c>
      <c r="G627" s="150">
        <f t="shared" si="15"/>
        <v>2.6420737786640114</v>
      </c>
      <c r="H627" s="153">
        <v>4.1817200000000003</v>
      </c>
      <c r="I627" s="153"/>
      <c r="S627" s="153"/>
      <c r="T627" s="153">
        <v>8770</v>
      </c>
      <c r="U627" s="153"/>
      <c r="V627" s="153"/>
      <c r="W627" s="153"/>
      <c r="X627" s="153"/>
      <c r="Y627" s="153"/>
    </row>
    <row r="628" spans="2:25" x14ac:dyDescent="0.25">
      <c r="B628" s="158">
        <v>38899</v>
      </c>
      <c r="C628" s="166">
        <v>206.2</v>
      </c>
      <c r="D628" s="159">
        <v>5.24</v>
      </c>
      <c r="E628" s="153">
        <v>6886.3</v>
      </c>
      <c r="F628" s="153">
        <v>5.3369799999999996</v>
      </c>
      <c r="G628" s="150">
        <f t="shared" si="15"/>
        <v>2.6892430278884438</v>
      </c>
      <c r="H628" s="153">
        <v>4.1046699999999996</v>
      </c>
      <c r="I628" s="153"/>
      <c r="S628" s="153"/>
      <c r="T628" s="153">
        <v>8801.7999999999993</v>
      </c>
      <c r="U628" s="153"/>
      <c r="V628" s="153"/>
      <c r="W628" s="153"/>
      <c r="X628" s="153"/>
      <c r="Y628" s="153"/>
    </row>
    <row r="629" spans="2:25" x14ac:dyDescent="0.25">
      <c r="B629" s="158">
        <v>38930</v>
      </c>
      <c r="C629" s="166">
        <v>206.7</v>
      </c>
      <c r="D629" s="159">
        <v>5.25</v>
      </c>
      <c r="E629" s="153">
        <v>6917.1</v>
      </c>
      <c r="F629" s="153">
        <v>5.2798999999999996</v>
      </c>
      <c r="G629" s="150">
        <f t="shared" si="15"/>
        <v>2.8358208955223896</v>
      </c>
      <c r="H629" s="153">
        <v>3.9265699999999999</v>
      </c>
      <c r="I629" s="153"/>
      <c r="S629" s="153"/>
      <c r="T629" s="153">
        <v>8823.1</v>
      </c>
      <c r="U629" s="153"/>
      <c r="V629" s="153"/>
      <c r="W629" s="153"/>
      <c r="X629" s="153"/>
      <c r="Y629" s="153"/>
    </row>
    <row r="630" spans="2:25" x14ac:dyDescent="0.25">
      <c r="B630" s="158">
        <v>38961</v>
      </c>
      <c r="C630" s="166">
        <v>207.2</v>
      </c>
      <c r="D630" s="159">
        <v>5.25</v>
      </c>
      <c r="E630" s="153">
        <v>6944.2</v>
      </c>
      <c r="F630" s="153">
        <v>5.1466500000000002</v>
      </c>
      <c r="G630" s="150">
        <f t="shared" si="15"/>
        <v>2.9309488325881761</v>
      </c>
      <c r="H630" s="153">
        <v>2.01207</v>
      </c>
      <c r="I630" s="153"/>
      <c r="S630" s="153"/>
      <c r="T630" s="153">
        <v>8886.9</v>
      </c>
      <c r="U630" s="153"/>
      <c r="V630" s="153"/>
      <c r="W630" s="153"/>
      <c r="X630" s="153"/>
      <c r="Y630" s="153"/>
    </row>
    <row r="631" spans="2:25" x14ac:dyDescent="0.25">
      <c r="B631" s="158">
        <v>38991</v>
      </c>
      <c r="C631" s="166">
        <v>207.8</v>
      </c>
      <c r="D631" s="159">
        <v>5.25</v>
      </c>
      <c r="E631" s="153">
        <v>6993.3</v>
      </c>
      <c r="F631" s="153">
        <v>5.3429900000000004</v>
      </c>
      <c r="G631" s="150">
        <f t="shared" si="15"/>
        <v>2.7187345526445972</v>
      </c>
      <c r="H631" s="153">
        <v>1.4063300000000001</v>
      </c>
      <c r="I631" s="153"/>
      <c r="S631" s="153"/>
      <c r="T631" s="153">
        <v>8943.5</v>
      </c>
      <c r="U631" s="153"/>
      <c r="V631" s="153"/>
      <c r="W631" s="153"/>
      <c r="X631" s="153"/>
      <c r="Y631" s="153"/>
    </row>
    <row r="632" spans="2:25" x14ac:dyDescent="0.25">
      <c r="B632" s="158">
        <v>39022</v>
      </c>
      <c r="C632" s="166">
        <v>207.6</v>
      </c>
      <c r="D632" s="159">
        <v>5.25</v>
      </c>
      <c r="E632" s="153">
        <v>7028.4</v>
      </c>
      <c r="F632" s="153">
        <v>5.6108200000000004</v>
      </c>
      <c r="G632" s="150">
        <f t="shared" si="15"/>
        <v>2.6198714780029553</v>
      </c>
      <c r="H632" s="153">
        <v>1.9686999999999999</v>
      </c>
      <c r="I632" s="153"/>
      <c r="S632" s="153"/>
      <c r="T632" s="153">
        <v>9004.9</v>
      </c>
      <c r="U632" s="153"/>
      <c r="V632" s="153"/>
      <c r="W632" s="153"/>
      <c r="X632" s="153"/>
      <c r="Y632" s="153"/>
    </row>
    <row r="633" spans="2:25" x14ac:dyDescent="0.25">
      <c r="B633" s="158">
        <v>39052</v>
      </c>
      <c r="C633" s="166">
        <v>207.3</v>
      </c>
      <c r="D633" s="159">
        <v>5.24</v>
      </c>
      <c r="E633" s="153">
        <v>7071.6</v>
      </c>
      <c r="F633" s="153">
        <v>5.8321699999999996</v>
      </c>
      <c r="G633" s="150">
        <f t="shared" si="15"/>
        <v>2.57298367144978</v>
      </c>
      <c r="H633" s="153">
        <v>2.5239799999999999</v>
      </c>
      <c r="I633" s="153"/>
      <c r="S633" s="153"/>
      <c r="T633" s="153">
        <v>9075.5</v>
      </c>
      <c r="U633" s="153"/>
      <c r="V633" s="153"/>
      <c r="W633" s="153"/>
      <c r="X633" s="153"/>
      <c r="Y633" s="153"/>
    </row>
    <row r="634" spans="2:25" x14ac:dyDescent="0.25">
      <c r="B634" s="158">
        <v>39083</v>
      </c>
      <c r="C634" s="166">
        <v>208.00899999999999</v>
      </c>
      <c r="D634" s="159">
        <v>5.25</v>
      </c>
      <c r="E634" s="153">
        <v>7109.6</v>
      </c>
      <c r="F634" s="153">
        <v>5.7299600000000002</v>
      </c>
      <c r="G634" s="150">
        <f t="shared" si="15"/>
        <v>2.669792694965456</v>
      </c>
      <c r="H634" s="153">
        <v>2.0757699999999999</v>
      </c>
      <c r="I634" s="153"/>
      <c r="S634" s="153"/>
      <c r="T634" s="153">
        <v>9151</v>
      </c>
      <c r="U634" s="153"/>
      <c r="V634" s="153"/>
      <c r="W634" s="153"/>
      <c r="X634" s="153"/>
      <c r="Y634" s="153"/>
    </row>
    <row r="635" spans="2:25" x14ac:dyDescent="0.25">
      <c r="B635" s="158">
        <v>39114</v>
      </c>
      <c r="C635" s="166">
        <v>209.11199999999999</v>
      </c>
      <c r="D635" s="159">
        <v>5.26</v>
      </c>
      <c r="E635" s="153">
        <v>7125.3</v>
      </c>
      <c r="F635" s="153">
        <v>5.5819000000000001</v>
      </c>
      <c r="G635" s="150">
        <f t="shared" si="15"/>
        <v>2.7072691552062933</v>
      </c>
      <c r="H635" s="153">
        <v>2.4202599999999999</v>
      </c>
      <c r="I635" s="153"/>
      <c r="S635" s="153"/>
      <c r="T635" s="153">
        <v>9316.6</v>
      </c>
      <c r="U635" s="153"/>
      <c r="V635" s="153"/>
      <c r="W635" s="153"/>
      <c r="X635" s="153"/>
      <c r="Y635" s="153"/>
    </row>
    <row r="636" spans="2:25" x14ac:dyDescent="0.25">
      <c r="B636" s="158">
        <v>39142</v>
      </c>
      <c r="C636" s="166">
        <v>209.923</v>
      </c>
      <c r="D636" s="159">
        <v>5.26</v>
      </c>
      <c r="E636" s="153">
        <v>7159.1</v>
      </c>
      <c r="F636" s="153">
        <v>5.8584300000000002</v>
      </c>
      <c r="G636" s="150">
        <f t="shared" si="15"/>
        <v>2.4514397266959476</v>
      </c>
      <c r="H636" s="153">
        <v>2.7982</v>
      </c>
      <c r="I636" s="153"/>
      <c r="S636" s="153"/>
      <c r="T636" s="153">
        <v>9507.6</v>
      </c>
      <c r="U636" s="153"/>
      <c r="V636" s="153"/>
      <c r="W636" s="153"/>
      <c r="X636" s="153"/>
      <c r="Y636" s="153"/>
    </row>
    <row r="637" spans="2:25" x14ac:dyDescent="0.25">
      <c r="B637" s="158">
        <v>39173</v>
      </c>
      <c r="C637" s="166">
        <v>210.31100000000001</v>
      </c>
      <c r="D637" s="159">
        <v>5.25</v>
      </c>
      <c r="E637" s="153">
        <v>7231.3</v>
      </c>
      <c r="F637" s="153">
        <v>6.3410799999999998</v>
      </c>
      <c r="G637" s="150">
        <f t="shared" si="15"/>
        <v>2.3411192214112031</v>
      </c>
      <c r="H637" s="153">
        <v>2.5929199999999999</v>
      </c>
      <c r="I637" s="153"/>
      <c r="S637" s="153"/>
      <c r="T637" s="153">
        <v>9528.2999999999993</v>
      </c>
      <c r="U637" s="153"/>
      <c r="V637" s="153"/>
      <c r="W637" s="153"/>
      <c r="X637" s="153"/>
      <c r="Y637" s="153"/>
    </row>
    <row r="638" spans="2:25" x14ac:dyDescent="0.25">
      <c r="B638" s="158">
        <v>39203</v>
      </c>
      <c r="C638" s="166">
        <v>210.316</v>
      </c>
      <c r="D638" s="159">
        <v>5.25</v>
      </c>
      <c r="E638" s="153">
        <v>7245.4</v>
      </c>
      <c r="F638" s="153">
        <v>6.4419899999999997</v>
      </c>
      <c r="G638" s="150">
        <f t="shared" si="15"/>
        <v>2.2440447253281537</v>
      </c>
      <c r="H638" s="153">
        <v>2.7098900000000001</v>
      </c>
      <c r="I638" s="153"/>
      <c r="S638" s="153"/>
      <c r="T638" s="153">
        <v>9562.1</v>
      </c>
      <c r="U638" s="153"/>
      <c r="V638" s="153"/>
      <c r="W638" s="153"/>
      <c r="X638" s="153"/>
      <c r="Y638" s="153"/>
    </row>
    <row r="639" spans="2:25" x14ac:dyDescent="0.25">
      <c r="B639" s="158">
        <v>39234</v>
      </c>
      <c r="C639" s="166">
        <v>210.47399999999999</v>
      </c>
      <c r="D639" s="159">
        <v>5.25</v>
      </c>
      <c r="E639" s="153">
        <v>7278.6</v>
      </c>
      <c r="F639" s="153">
        <v>6.3361000000000001</v>
      </c>
      <c r="G639" s="150">
        <f t="shared" si="15"/>
        <v>2.2214667314230052</v>
      </c>
      <c r="H639" s="153">
        <v>2.6927699999999999</v>
      </c>
      <c r="I639" s="153"/>
      <c r="S639" s="153"/>
      <c r="T639" s="153">
        <v>9612.6</v>
      </c>
      <c r="U639" s="153"/>
      <c r="V639" s="153"/>
      <c r="W639" s="153"/>
      <c r="X639" s="153"/>
      <c r="Y639" s="153"/>
    </row>
    <row r="640" spans="2:25" x14ac:dyDescent="0.25">
      <c r="B640" s="158">
        <v>39264</v>
      </c>
      <c r="C640" s="166">
        <v>210.756</v>
      </c>
      <c r="D640" s="159">
        <v>5.26</v>
      </c>
      <c r="E640" s="153">
        <v>7309</v>
      </c>
      <c r="F640" s="153">
        <v>6.1382700000000003</v>
      </c>
      <c r="G640" s="150">
        <f t="shared" si="15"/>
        <v>2.2095053346265825</v>
      </c>
      <c r="H640" s="153">
        <v>2.3178899999999998</v>
      </c>
      <c r="I640" s="153"/>
      <c r="S640" s="153"/>
      <c r="T640" s="153">
        <v>9660.1</v>
      </c>
      <c r="U640" s="153"/>
      <c r="V640" s="153"/>
      <c r="W640" s="153"/>
      <c r="X640" s="153"/>
      <c r="Y640" s="153"/>
    </row>
    <row r="641" spans="2:25" x14ac:dyDescent="0.25">
      <c r="B641" s="158">
        <v>39295</v>
      </c>
      <c r="C641" s="166">
        <v>211.11099999999999</v>
      </c>
      <c r="D641" s="159">
        <v>5.0199999999999996</v>
      </c>
      <c r="E641" s="153">
        <v>7385.1</v>
      </c>
      <c r="F641" s="153">
        <v>6.7658399999999999</v>
      </c>
      <c r="G641" s="150">
        <f t="shared" si="15"/>
        <v>2.134010643444606</v>
      </c>
      <c r="H641" s="153">
        <v>1.8974500000000001</v>
      </c>
      <c r="I641" s="153"/>
      <c r="S641" s="153"/>
      <c r="T641" s="153">
        <v>9733.2999999999993</v>
      </c>
      <c r="U641" s="153"/>
      <c r="V641" s="153"/>
      <c r="W641" s="153"/>
      <c r="X641" s="153"/>
      <c r="Y641" s="153"/>
    </row>
    <row r="642" spans="2:25" x14ac:dyDescent="0.25">
      <c r="B642" s="158">
        <v>39326</v>
      </c>
      <c r="C642" s="166">
        <v>211.62799999999999</v>
      </c>
      <c r="D642" s="159">
        <v>4.9400000000000004</v>
      </c>
      <c r="E642" s="153">
        <v>7403.2</v>
      </c>
      <c r="F642" s="153">
        <v>6.6098299999999997</v>
      </c>
      <c r="G642" s="150">
        <f t="shared" si="15"/>
        <v>2.1370656370656382</v>
      </c>
      <c r="H642" s="153">
        <v>2.8338299999999998</v>
      </c>
      <c r="I642" s="153"/>
      <c r="S642" s="153"/>
      <c r="T642" s="153">
        <v>9785.7000000000007</v>
      </c>
      <c r="U642" s="153"/>
      <c r="V642" s="153"/>
      <c r="W642" s="153"/>
      <c r="X642" s="153"/>
      <c r="Y642" s="153"/>
    </row>
    <row r="643" spans="2:25" x14ac:dyDescent="0.25">
      <c r="B643" s="158">
        <v>39356</v>
      </c>
      <c r="C643" s="166">
        <v>212.31800000000001</v>
      </c>
      <c r="D643" s="159">
        <v>4.76</v>
      </c>
      <c r="E643" s="153">
        <v>7417.2</v>
      </c>
      <c r="F643" s="153">
        <v>6.0615199999999998</v>
      </c>
      <c r="G643" s="150">
        <f t="shared" si="15"/>
        <v>2.1742059672762215</v>
      </c>
      <c r="H643" s="153">
        <v>3.6107</v>
      </c>
      <c r="I643" s="153"/>
      <c r="S643" s="153"/>
      <c r="T643" s="153">
        <v>9830.6</v>
      </c>
      <c r="U643" s="153"/>
      <c r="V643" s="153"/>
      <c r="W643" s="153"/>
      <c r="X643" s="153"/>
      <c r="Y643" s="153"/>
    </row>
    <row r="644" spans="2:25" x14ac:dyDescent="0.25">
      <c r="B644" s="158">
        <v>39387</v>
      </c>
      <c r="C644" s="166">
        <v>212.435</v>
      </c>
      <c r="D644" s="159">
        <v>4.49</v>
      </c>
      <c r="E644" s="153">
        <v>7441.8</v>
      </c>
      <c r="F644" s="153">
        <v>5.88185</v>
      </c>
      <c r="G644" s="150">
        <f t="shared" si="15"/>
        <v>2.3289980732177362</v>
      </c>
      <c r="H644" s="153">
        <v>4.3732699999999998</v>
      </c>
      <c r="I644" s="153"/>
      <c r="S644" s="153"/>
      <c r="T644" s="153">
        <v>9884.6</v>
      </c>
      <c r="U644" s="153"/>
      <c r="V644" s="153"/>
      <c r="W644" s="153"/>
      <c r="X644" s="153"/>
      <c r="Y644" s="153"/>
    </row>
    <row r="645" spans="2:25" x14ac:dyDescent="0.25">
      <c r="B645" s="158">
        <v>39417</v>
      </c>
      <c r="C645" s="166">
        <v>212.35599999999999</v>
      </c>
      <c r="D645" s="159">
        <v>4.24</v>
      </c>
      <c r="E645" s="153">
        <v>7471.6</v>
      </c>
      <c r="F645" s="153">
        <v>5.6564300000000003</v>
      </c>
      <c r="G645" s="150">
        <f t="shared" si="15"/>
        <v>2.4389773275446114</v>
      </c>
      <c r="H645" s="153">
        <v>4.1088100000000001</v>
      </c>
      <c r="I645" s="153"/>
      <c r="S645" s="153"/>
      <c r="T645" s="153">
        <v>9928.4</v>
      </c>
      <c r="U645" s="153"/>
      <c r="V645" s="153"/>
      <c r="W645" s="153"/>
      <c r="X645" s="153"/>
      <c r="Y645" s="153"/>
    </row>
    <row r="646" spans="2:25" x14ac:dyDescent="0.25">
      <c r="B646" s="158">
        <v>39448</v>
      </c>
      <c r="C646" s="166">
        <v>213.13800000000001</v>
      </c>
      <c r="D646" s="159">
        <v>3.94</v>
      </c>
      <c r="E646" s="153">
        <v>7505.5</v>
      </c>
      <c r="F646" s="153">
        <v>5.56853</v>
      </c>
      <c r="G646" s="150">
        <f t="shared" si="15"/>
        <v>2.4657586931334796</v>
      </c>
      <c r="H646" s="153">
        <v>4.2946999999999997</v>
      </c>
      <c r="I646" s="153"/>
      <c r="S646" s="153"/>
      <c r="T646" s="153">
        <v>9999.2999999999993</v>
      </c>
      <c r="U646" s="153"/>
      <c r="V646" s="153"/>
      <c r="W646" s="153"/>
      <c r="X646" s="153"/>
      <c r="Y646" s="153"/>
    </row>
    <row r="647" spans="2:25" x14ac:dyDescent="0.25">
      <c r="B647" s="158">
        <v>39479</v>
      </c>
      <c r="C647" s="166">
        <v>213.86600000000001</v>
      </c>
      <c r="D647" s="159">
        <v>2.98</v>
      </c>
      <c r="E647" s="153">
        <v>7590.6</v>
      </c>
      <c r="F647" s="153">
        <v>6.5302499999999997</v>
      </c>
      <c r="G647" s="150">
        <f t="shared" si="15"/>
        <v>2.2734228547381496</v>
      </c>
      <c r="H647" s="153">
        <v>4.1429600000000004</v>
      </c>
      <c r="I647" s="153"/>
      <c r="S647" s="153"/>
      <c r="T647" s="153">
        <v>10051.799999999999</v>
      </c>
      <c r="U647" s="153"/>
      <c r="V647" s="153"/>
      <c r="W647" s="153"/>
      <c r="X647" s="153"/>
      <c r="Y647" s="153"/>
    </row>
    <row r="648" spans="2:25" x14ac:dyDescent="0.25">
      <c r="B648" s="158">
        <v>39508</v>
      </c>
      <c r="C648" s="166">
        <v>214.86600000000001</v>
      </c>
      <c r="D648" s="159">
        <v>2.61</v>
      </c>
      <c r="E648" s="153">
        <v>7656.2</v>
      </c>
      <c r="F648" s="153">
        <v>6.9436099999999996</v>
      </c>
      <c r="G648" s="150">
        <f t="shared" si="15"/>
        <v>2.3546729038742775</v>
      </c>
      <c r="H648" s="153">
        <v>3.9748999999999999</v>
      </c>
      <c r="I648" s="153"/>
      <c r="S648" s="153"/>
      <c r="T648" s="153">
        <v>10121.299999999999</v>
      </c>
      <c r="U648" s="153"/>
      <c r="V648" s="153"/>
      <c r="W648" s="153"/>
      <c r="X648" s="153"/>
      <c r="Y648" s="153"/>
    </row>
    <row r="649" spans="2:25" x14ac:dyDescent="0.25">
      <c r="B649" s="158">
        <v>39539</v>
      </c>
      <c r="C649" s="166">
        <v>215.059</v>
      </c>
      <c r="D649" s="159">
        <v>2.2799999999999998</v>
      </c>
      <c r="E649" s="153">
        <v>7699.2</v>
      </c>
      <c r="F649" s="153">
        <v>6.4704800000000002</v>
      </c>
      <c r="G649" s="150">
        <f t="shared" si="15"/>
        <v>2.2576089695736323</v>
      </c>
      <c r="H649" s="153">
        <v>3.9037600000000001</v>
      </c>
      <c r="I649" s="153"/>
      <c r="S649" s="153"/>
      <c r="T649" s="153">
        <v>10200.799999999999</v>
      </c>
      <c r="U649" s="153"/>
      <c r="V649" s="153"/>
      <c r="W649" s="153"/>
      <c r="X649" s="153"/>
      <c r="Y649" s="153"/>
    </row>
    <row r="650" spans="2:25" x14ac:dyDescent="0.25">
      <c r="B650" s="158">
        <v>39569</v>
      </c>
      <c r="C650" s="166">
        <v>215.18</v>
      </c>
      <c r="D650" s="159">
        <v>1.98</v>
      </c>
      <c r="E650" s="153">
        <v>7711.2</v>
      </c>
      <c r="F650" s="153">
        <v>6.4289100000000001</v>
      </c>
      <c r="G650" s="150">
        <f t="shared" si="15"/>
        <v>2.3127103976873009</v>
      </c>
      <c r="H650" s="153">
        <v>4.0884099999999997</v>
      </c>
      <c r="I650" s="153"/>
      <c r="S650" s="153"/>
      <c r="T650" s="153">
        <v>10267.299999999999</v>
      </c>
      <c r="U650" s="153"/>
      <c r="V650" s="153"/>
      <c r="W650" s="153"/>
      <c r="X650" s="153"/>
      <c r="Y650" s="153"/>
    </row>
    <row r="651" spans="2:25" x14ac:dyDescent="0.25">
      <c r="B651" s="158">
        <v>39600</v>
      </c>
      <c r="C651" s="166">
        <v>215.553</v>
      </c>
      <c r="D651" s="159">
        <v>2</v>
      </c>
      <c r="E651" s="153">
        <v>7728.9</v>
      </c>
      <c r="F651" s="153">
        <v>6.1866300000000001</v>
      </c>
      <c r="G651" s="150">
        <f t="shared" si="15"/>
        <v>2.413124661478383</v>
      </c>
      <c r="H651" s="153">
        <v>4.9359700000000002</v>
      </c>
      <c r="I651" s="153"/>
      <c r="S651" s="153"/>
      <c r="T651" s="153">
        <v>10337.6</v>
      </c>
      <c r="U651" s="153"/>
      <c r="V651" s="153"/>
      <c r="W651" s="153"/>
      <c r="X651" s="153"/>
      <c r="Y651" s="153"/>
    </row>
    <row r="652" spans="2:25" x14ac:dyDescent="0.25">
      <c r="B652" s="158">
        <v>39630</v>
      </c>
      <c r="C652" s="166">
        <v>216.04499999999999</v>
      </c>
      <c r="D652" s="159">
        <v>2.0099999999999998</v>
      </c>
      <c r="E652" s="153">
        <v>7775.4</v>
      </c>
      <c r="F652" s="153">
        <v>6.38117</v>
      </c>
      <c r="G652" s="150">
        <f t="shared" si="15"/>
        <v>2.5095370950293239</v>
      </c>
      <c r="H652" s="153">
        <v>5.4975100000000001</v>
      </c>
      <c r="I652" s="153"/>
      <c r="S652" s="153"/>
      <c r="T652" s="153">
        <v>10459.700000000001</v>
      </c>
      <c r="U652" s="153"/>
      <c r="V652" s="153"/>
      <c r="W652" s="153"/>
      <c r="X652" s="153"/>
      <c r="Y652" s="153"/>
    </row>
    <row r="653" spans="2:25" x14ac:dyDescent="0.25">
      <c r="B653" s="158">
        <v>39661</v>
      </c>
      <c r="C653" s="166">
        <v>216.476</v>
      </c>
      <c r="D653" s="159">
        <v>2</v>
      </c>
      <c r="E653" s="153">
        <v>7790.2</v>
      </c>
      <c r="F653" s="153">
        <v>5.4853699999999996</v>
      </c>
      <c r="G653" s="150">
        <f t="shared" si="15"/>
        <v>2.541317127009024</v>
      </c>
      <c r="H653" s="153">
        <v>5.30802</v>
      </c>
      <c r="I653" s="153"/>
      <c r="S653" s="153"/>
      <c r="T653" s="153">
        <v>10482.9</v>
      </c>
      <c r="U653" s="153"/>
      <c r="V653" s="153"/>
      <c r="W653" s="153"/>
      <c r="X653" s="153"/>
      <c r="Y653" s="153"/>
    </row>
    <row r="654" spans="2:25" x14ac:dyDescent="0.25">
      <c r="B654" s="158">
        <v>39692</v>
      </c>
      <c r="C654" s="166">
        <v>216.86199999999999</v>
      </c>
      <c r="D654" s="159">
        <v>1.81</v>
      </c>
      <c r="E654" s="153">
        <v>7859.5</v>
      </c>
      <c r="F654" s="153">
        <v>6.1635499999999999</v>
      </c>
      <c r="G654" s="150">
        <f t="shared" si="15"/>
        <v>2.4732077040845235</v>
      </c>
      <c r="H654" s="153">
        <v>4.9533199999999997</v>
      </c>
      <c r="I654" s="153"/>
      <c r="S654" s="153"/>
      <c r="T654" s="153">
        <v>10501.3</v>
      </c>
      <c r="U654" s="153"/>
      <c r="V654" s="153"/>
      <c r="W654" s="153"/>
      <c r="X654" s="153"/>
      <c r="Y654" s="153"/>
    </row>
    <row r="655" spans="2:25" x14ac:dyDescent="0.25">
      <c r="B655" s="158">
        <v>39722</v>
      </c>
      <c r="C655" s="166">
        <v>217.023</v>
      </c>
      <c r="D655" s="159">
        <v>0.97</v>
      </c>
      <c r="E655" s="153">
        <v>7965.3</v>
      </c>
      <c r="F655" s="153">
        <v>7.3895799999999996</v>
      </c>
      <c r="G655" s="150">
        <f t="shared" si="15"/>
        <v>2.2160155992426489</v>
      </c>
      <c r="H655" s="153">
        <v>3.7310599999999998</v>
      </c>
      <c r="I655" s="153"/>
      <c r="S655" s="153"/>
      <c r="T655" s="153">
        <v>10558.3</v>
      </c>
      <c r="U655" s="153"/>
      <c r="V655" s="153"/>
      <c r="W655" s="153"/>
      <c r="X655" s="153"/>
      <c r="Y655" s="153"/>
    </row>
    <row r="656" spans="2:25" x14ac:dyDescent="0.25">
      <c r="B656" s="158">
        <v>39753</v>
      </c>
      <c r="C656" s="166">
        <v>216.69</v>
      </c>
      <c r="D656" s="159">
        <v>0.39</v>
      </c>
      <c r="E656" s="153">
        <v>8015.8</v>
      </c>
      <c r="F656" s="153">
        <v>7.71319</v>
      </c>
      <c r="G656" s="150">
        <f t="shared" si="15"/>
        <v>2.0029656130110318</v>
      </c>
      <c r="H656" s="153">
        <v>1.09992</v>
      </c>
      <c r="I656" s="153"/>
      <c r="S656" s="153"/>
      <c r="T656" s="153">
        <v>10586.3</v>
      </c>
      <c r="U656" s="153"/>
      <c r="V656" s="153"/>
      <c r="W656" s="153"/>
      <c r="X656" s="153"/>
      <c r="Y656" s="153"/>
    </row>
    <row r="657" spans="2:25" x14ac:dyDescent="0.25">
      <c r="B657" s="158">
        <v>39783</v>
      </c>
      <c r="C657" s="166">
        <v>216.1</v>
      </c>
      <c r="D657" s="159">
        <v>0.16</v>
      </c>
      <c r="E657" s="153">
        <v>8192.1</v>
      </c>
      <c r="F657" s="153">
        <v>9.6431799999999992</v>
      </c>
      <c r="G657" s="150">
        <f t="shared" si="15"/>
        <v>1.763077096950405</v>
      </c>
      <c r="H657" s="153">
        <v>-2.223E-2</v>
      </c>
      <c r="I657" s="153"/>
      <c r="S657" s="153"/>
      <c r="T657" s="153">
        <v>10621</v>
      </c>
      <c r="U657" s="153"/>
      <c r="V657" s="153"/>
      <c r="W657" s="153"/>
      <c r="X657" s="153"/>
      <c r="Y657" s="153"/>
    </row>
    <row r="658" spans="2:25" x14ac:dyDescent="0.25">
      <c r="B658" s="158">
        <v>39814</v>
      </c>
      <c r="C658" s="166">
        <v>216.71899999999999</v>
      </c>
      <c r="D658" s="159">
        <v>0.15</v>
      </c>
      <c r="E658" s="153">
        <v>8273.7000000000007</v>
      </c>
      <c r="F658" s="153">
        <v>10.23516</v>
      </c>
      <c r="G658" s="150">
        <f t="shared" si="15"/>
        <v>1.6801321209732656</v>
      </c>
      <c r="H658" s="153">
        <v>-0.11359</v>
      </c>
      <c r="I658" s="153"/>
      <c r="S658" s="153"/>
      <c r="T658" s="153">
        <v>10678.7</v>
      </c>
      <c r="U658" s="153"/>
      <c r="V658" s="153"/>
      <c r="W658" s="153"/>
      <c r="X658" s="153"/>
      <c r="Y658" s="153"/>
    </row>
    <row r="659" spans="2:25" x14ac:dyDescent="0.25">
      <c r="B659" s="158">
        <v>39845</v>
      </c>
      <c r="C659" s="166">
        <v>217.685</v>
      </c>
      <c r="D659" s="159">
        <v>0.22</v>
      </c>
      <c r="E659" s="153">
        <v>8303.1</v>
      </c>
      <c r="F659" s="153">
        <v>9.3866099999999992</v>
      </c>
      <c r="G659" s="150">
        <f t="shared" si="15"/>
        <v>1.7856975863391078</v>
      </c>
      <c r="H659" s="153">
        <v>8.4600000000000005E-3</v>
      </c>
      <c r="I659" s="153"/>
      <c r="S659" s="153"/>
      <c r="T659" s="153">
        <v>10718.4</v>
      </c>
      <c r="U659" s="153"/>
      <c r="V659" s="153"/>
      <c r="W659" s="153"/>
      <c r="X659" s="153"/>
      <c r="Y659" s="153"/>
    </row>
    <row r="660" spans="2:25" x14ac:dyDescent="0.25">
      <c r="B660" s="158">
        <v>39873</v>
      </c>
      <c r="C660" s="166">
        <v>218.63900000000001</v>
      </c>
      <c r="D660" s="159">
        <v>0.18</v>
      </c>
      <c r="E660" s="153">
        <v>8369.2999999999993</v>
      </c>
      <c r="F660" s="153">
        <v>9.3140199999999993</v>
      </c>
      <c r="G660" s="150">
        <f t="shared" si="15"/>
        <v>1.7559781445179778</v>
      </c>
      <c r="H660" s="153">
        <v>-0.44647999999999999</v>
      </c>
      <c r="I660" s="153"/>
      <c r="S660" s="153"/>
      <c r="T660" s="153">
        <v>10776.6</v>
      </c>
      <c r="U660" s="153"/>
      <c r="V660" s="153"/>
      <c r="W660" s="153"/>
      <c r="X660" s="153"/>
      <c r="Y660" s="153"/>
    </row>
    <row r="661" spans="2:25" x14ac:dyDescent="0.25">
      <c r="B661" s="158">
        <v>39904</v>
      </c>
      <c r="C661" s="166">
        <v>219.143</v>
      </c>
      <c r="D661" s="159">
        <v>0.15</v>
      </c>
      <c r="E661" s="153">
        <v>8372.9</v>
      </c>
      <c r="F661" s="153">
        <v>8.7502600000000008</v>
      </c>
      <c r="G661" s="150">
        <f t="shared" si="15"/>
        <v>1.899013759014978</v>
      </c>
      <c r="H661" s="153">
        <v>-0.57632000000000005</v>
      </c>
      <c r="I661" s="153"/>
      <c r="S661" s="153"/>
      <c r="T661" s="153">
        <v>10837.2</v>
      </c>
      <c r="U661" s="153"/>
      <c r="V661" s="153"/>
      <c r="W661" s="153"/>
      <c r="X661" s="153"/>
      <c r="Y661" s="153"/>
    </row>
    <row r="662" spans="2:25" x14ac:dyDescent="0.25">
      <c r="B662" s="158">
        <v>39934</v>
      </c>
      <c r="C662" s="166">
        <v>219.12799999999999</v>
      </c>
      <c r="D662" s="159">
        <v>0.18</v>
      </c>
      <c r="E662" s="153">
        <v>8430.7000000000007</v>
      </c>
      <c r="F662" s="153">
        <v>9.3305799999999994</v>
      </c>
      <c r="G662" s="150">
        <f t="shared" si="15"/>
        <v>1.8347430058555547</v>
      </c>
      <c r="H662" s="153">
        <v>-1.01576</v>
      </c>
      <c r="I662" s="153"/>
      <c r="S662" s="153"/>
      <c r="T662" s="153">
        <v>10961.6</v>
      </c>
      <c r="U662" s="153"/>
      <c r="V662" s="153"/>
      <c r="W662" s="153"/>
      <c r="X662" s="153"/>
      <c r="Y662" s="153"/>
    </row>
    <row r="663" spans="2:25" x14ac:dyDescent="0.25">
      <c r="B663" s="158">
        <v>39965</v>
      </c>
      <c r="C663" s="166">
        <v>219.28299999999999</v>
      </c>
      <c r="D663" s="159">
        <v>0.21</v>
      </c>
      <c r="E663" s="153">
        <v>8440.5</v>
      </c>
      <c r="F663" s="153">
        <v>9.2070000000000007</v>
      </c>
      <c r="G663" s="150">
        <f t="shared" si="15"/>
        <v>1.7304328865754615</v>
      </c>
      <c r="H663" s="153">
        <v>-1.2291700000000001</v>
      </c>
      <c r="I663" s="153"/>
      <c r="S663" s="153"/>
      <c r="T663" s="153">
        <v>10969.7</v>
      </c>
      <c r="U663" s="153"/>
      <c r="V663" s="153"/>
      <c r="W663" s="153"/>
      <c r="X663" s="153"/>
      <c r="Y663" s="153"/>
    </row>
    <row r="664" spans="2:25" x14ac:dyDescent="0.25">
      <c r="B664" s="158">
        <v>39995</v>
      </c>
      <c r="C664" s="166">
        <v>219.35</v>
      </c>
      <c r="D664" s="159">
        <v>0.16</v>
      </c>
      <c r="E664" s="153">
        <v>8445.1</v>
      </c>
      <c r="F664" s="153">
        <v>8.6130600000000008</v>
      </c>
      <c r="G664" s="150">
        <f t="shared" si="15"/>
        <v>1.5297738896989044</v>
      </c>
      <c r="H664" s="153">
        <v>-1.9587600000000001</v>
      </c>
      <c r="I664" s="153"/>
      <c r="S664" s="153"/>
      <c r="T664" s="153">
        <v>11035</v>
      </c>
      <c r="U664" s="153"/>
      <c r="V664" s="153"/>
      <c r="W664" s="153"/>
      <c r="X664" s="153"/>
      <c r="Y664" s="153"/>
    </row>
    <row r="665" spans="2:25" x14ac:dyDescent="0.25">
      <c r="B665" s="158">
        <v>40026</v>
      </c>
      <c r="C665" s="166">
        <v>219.596</v>
      </c>
      <c r="D665" s="159">
        <v>0.16</v>
      </c>
      <c r="E665" s="153">
        <v>8445</v>
      </c>
      <c r="F665" s="153">
        <v>8.4054300000000008</v>
      </c>
      <c r="G665" s="150">
        <f t="shared" si="15"/>
        <v>1.4412683161181938</v>
      </c>
      <c r="H665" s="153">
        <v>-1.48384</v>
      </c>
      <c r="I665" s="153"/>
      <c r="S665" s="153"/>
      <c r="T665" s="153">
        <v>11080.8</v>
      </c>
      <c r="U665" s="153"/>
      <c r="V665" s="153"/>
      <c r="W665" s="153"/>
      <c r="X665" s="153"/>
      <c r="Y665" s="153"/>
    </row>
    <row r="666" spans="2:25" x14ac:dyDescent="0.25">
      <c r="B666" s="158">
        <v>40057</v>
      </c>
      <c r="C666" s="166">
        <v>220.137</v>
      </c>
      <c r="D666" s="159">
        <v>0.15</v>
      </c>
      <c r="E666" s="153">
        <v>8444.2000000000007</v>
      </c>
      <c r="F666" s="153">
        <v>7.4394</v>
      </c>
      <c r="G666" s="150">
        <f t="shared" si="15"/>
        <v>1.5101769789082509</v>
      </c>
      <c r="H666" s="153">
        <v>-1.3779399999999999</v>
      </c>
      <c r="I666" s="153"/>
      <c r="S666" s="153"/>
      <c r="T666" s="153">
        <v>11178.8</v>
      </c>
      <c r="U666" s="153"/>
      <c r="V666" s="153"/>
      <c r="W666" s="153"/>
      <c r="X666" s="153"/>
      <c r="Y666" s="153"/>
    </row>
    <row r="667" spans="2:25" x14ac:dyDescent="0.25">
      <c r="B667" s="158">
        <v>40087</v>
      </c>
      <c r="C667" s="166">
        <v>220.73099999999999</v>
      </c>
      <c r="D667" s="159">
        <v>0.12</v>
      </c>
      <c r="E667" s="153">
        <v>8471.1</v>
      </c>
      <c r="F667" s="153">
        <v>6.3500399999999999</v>
      </c>
      <c r="G667" s="150">
        <f t="shared" si="15"/>
        <v>1.7085746672011792</v>
      </c>
      <c r="H667" s="153">
        <v>-0.22397</v>
      </c>
      <c r="I667" s="153"/>
      <c r="S667" s="153"/>
      <c r="T667" s="153">
        <v>11208.1</v>
      </c>
      <c r="U667" s="153"/>
      <c r="V667" s="153"/>
      <c r="W667" s="153"/>
      <c r="X667" s="153"/>
      <c r="Y667" s="153"/>
    </row>
    <row r="668" spans="2:25" x14ac:dyDescent="0.25">
      <c r="B668" s="158">
        <v>40118</v>
      </c>
      <c r="C668" s="166">
        <v>220.38399999999999</v>
      </c>
      <c r="D668" s="159">
        <v>0.12</v>
      </c>
      <c r="E668" s="153">
        <v>8500.7999999999993</v>
      </c>
      <c r="F668" s="153">
        <v>6.0505500000000003</v>
      </c>
      <c r="G668" s="150">
        <f t="shared" si="15"/>
        <v>1.7047394895934209</v>
      </c>
      <c r="H668" s="153">
        <v>1.91459</v>
      </c>
      <c r="I668" s="153"/>
      <c r="S668" s="153"/>
      <c r="T668" s="153">
        <v>11257.7</v>
      </c>
      <c r="U668" s="153"/>
      <c r="V668" s="153"/>
      <c r="W668" s="153"/>
      <c r="X668" s="153"/>
      <c r="Y668" s="153"/>
    </row>
    <row r="669" spans="2:25" x14ac:dyDescent="0.25">
      <c r="B669" s="158">
        <v>40148</v>
      </c>
      <c r="C669" s="166">
        <v>220.02500000000001</v>
      </c>
      <c r="D669" s="159">
        <v>0.12</v>
      </c>
      <c r="E669" s="153">
        <v>8496</v>
      </c>
      <c r="F669" s="153">
        <v>3.70967</v>
      </c>
      <c r="G669" s="150">
        <f t="shared" si="15"/>
        <v>1.8162887552059193</v>
      </c>
      <c r="H669" s="153">
        <v>2.81412</v>
      </c>
      <c r="I669" s="153"/>
      <c r="S669" s="153"/>
      <c r="T669" s="153">
        <v>11321</v>
      </c>
      <c r="U669" s="153"/>
      <c r="V669" s="153"/>
      <c r="W669" s="153"/>
      <c r="X669" s="153"/>
      <c r="Y669" s="153"/>
    </row>
    <row r="670" spans="2:25" x14ac:dyDescent="0.25">
      <c r="C670" s="166">
        <v>220.08600000000001</v>
      </c>
      <c r="I670" s="153"/>
      <c r="S670" s="153"/>
      <c r="T670" s="153">
        <v>11374.9</v>
      </c>
      <c r="U670" s="153"/>
      <c r="V670" s="153"/>
      <c r="W670" s="153"/>
      <c r="X670" s="153"/>
      <c r="Y670" s="153"/>
    </row>
    <row r="671" spans="2:25" x14ac:dyDescent="0.25">
      <c r="C671" s="166">
        <v>220.602</v>
      </c>
      <c r="I671" s="153"/>
      <c r="S671" s="153"/>
      <c r="T671" s="153">
        <v>11429.9</v>
      </c>
      <c r="U671" s="153"/>
      <c r="V671" s="153"/>
      <c r="W671" s="153"/>
      <c r="X671" s="153"/>
      <c r="Y671" s="153"/>
    </row>
    <row r="672" spans="2:25" x14ac:dyDescent="0.25">
      <c r="C672" s="166">
        <v>221.059</v>
      </c>
      <c r="I672" s="153"/>
      <c r="S672" s="153"/>
      <c r="T672" s="153">
        <v>11458.9</v>
      </c>
      <c r="U672" s="153"/>
      <c r="V672" s="153"/>
      <c r="W672" s="153"/>
      <c r="X672" s="153"/>
      <c r="Y672" s="153"/>
    </row>
    <row r="673" spans="3:25" x14ac:dyDescent="0.25">
      <c r="C673" s="166">
        <v>221.166</v>
      </c>
      <c r="I673" s="153"/>
      <c r="S673" s="153"/>
      <c r="T673" s="153">
        <v>11499.8</v>
      </c>
      <c r="U673" s="153"/>
      <c r="V673" s="153"/>
      <c r="W673" s="153"/>
      <c r="X673" s="153"/>
      <c r="Y673" s="153"/>
    </row>
    <row r="674" spans="3:25" x14ac:dyDescent="0.25">
      <c r="C674" s="166">
        <v>221.19300000000001</v>
      </c>
      <c r="I674" s="153"/>
      <c r="S674" s="153"/>
      <c r="T674" s="153">
        <v>11566</v>
      </c>
      <c r="U674" s="153"/>
      <c r="V674" s="153"/>
      <c r="W674" s="153"/>
      <c r="X674" s="153"/>
      <c r="Y674" s="153"/>
    </row>
    <row r="675" spans="3:25" x14ac:dyDescent="0.25">
      <c r="C675" s="166">
        <v>221.26499999999999</v>
      </c>
      <c r="I675" s="153"/>
      <c r="S675" s="153"/>
      <c r="T675" s="153">
        <v>11604.8</v>
      </c>
      <c r="U675" s="153"/>
      <c r="V675" s="153"/>
      <c r="W675" s="153"/>
      <c r="X675" s="153"/>
      <c r="Y675" s="153"/>
    </row>
    <row r="676" spans="3:25" x14ac:dyDescent="0.25">
      <c r="C676" s="166">
        <v>221.25800000000001</v>
      </c>
      <c r="I676" s="153"/>
      <c r="S676" s="153"/>
      <c r="T676" s="153">
        <v>11684.9</v>
      </c>
      <c r="U676" s="153"/>
      <c r="V676" s="153"/>
      <c r="W676" s="153"/>
      <c r="X676" s="153"/>
      <c r="Y676" s="153"/>
    </row>
    <row r="677" spans="3:25" x14ac:dyDescent="0.25">
      <c r="C677" s="166">
        <v>221.55099999999999</v>
      </c>
      <c r="I677" s="153"/>
      <c r="S677" s="153"/>
      <c r="T677" s="153">
        <v>11745.6</v>
      </c>
      <c r="U677" s="153"/>
      <c r="V677" s="153"/>
      <c r="W677" s="153"/>
      <c r="X677" s="153"/>
      <c r="Y677" s="153"/>
    </row>
    <row r="678" spans="3:25" x14ac:dyDescent="0.25">
      <c r="C678" s="166">
        <v>221.90700000000001</v>
      </c>
      <c r="I678" s="153"/>
      <c r="S678" s="153"/>
      <c r="T678" s="153">
        <v>11879</v>
      </c>
      <c r="U678" s="153"/>
      <c r="V678" s="153"/>
      <c r="W678" s="153"/>
      <c r="X678" s="153"/>
      <c r="Y678" s="153"/>
    </row>
    <row r="679" spans="3:25" x14ac:dyDescent="0.25">
      <c r="C679" s="166">
        <v>222.07900000000001</v>
      </c>
      <c r="I679" s="153"/>
      <c r="S679" s="153"/>
      <c r="T679" s="153">
        <v>11886.8</v>
      </c>
      <c r="U679" s="153"/>
      <c r="V679" s="153"/>
      <c r="W679" s="153"/>
      <c r="X679" s="153"/>
      <c r="Y679" s="153"/>
    </row>
    <row r="680" spans="3:25" x14ac:dyDescent="0.25">
      <c r="C680" s="166">
        <v>222.077</v>
      </c>
      <c r="I680" s="153"/>
      <c r="S680" s="153"/>
      <c r="T680" s="153">
        <v>11928.9</v>
      </c>
      <c r="U680" s="153"/>
      <c r="V680" s="153"/>
      <c r="W680" s="153"/>
      <c r="X680" s="153"/>
      <c r="Y680" s="153"/>
    </row>
    <row r="681" spans="3:25" x14ac:dyDescent="0.25">
      <c r="C681" s="166">
        <v>221.79499999999999</v>
      </c>
      <c r="I681" s="153"/>
      <c r="S681" s="153"/>
      <c r="T681" s="153">
        <v>11957.9</v>
      </c>
      <c r="U681" s="153"/>
      <c r="V681" s="153"/>
      <c r="W681" s="153"/>
      <c r="X681" s="153"/>
      <c r="Y681" s="153"/>
    </row>
    <row r="682" spans="3:25" x14ac:dyDescent="0.25">
      <c r="C682" s="166">
        <v>222.17699999999999</v>
      </c>
      <c r="I682" s="153"/>
      <c r="S682" s="153"/>
      <c r="T682" s="153">
        <v>12001.7</v>
      </c>
      <c r="U682" s="153"/>
      <c r="V682" s="153"/>
      <c r="W682" s="153"/>
      <c r="X682" s="153"/>
      <c r="Y682" s="153"/>
    </row>
    <row r="683" spans="3:25" x14ac:dyDescent="0.25">
      <c r="C683" s="166">
        <v>223.011</v>
      </c>
      <c r="I683" s="153"/>
      <c r="S683" s="153"/>
      <c r="T683" s="153">
        <v>12051.3</v>
      </c>
      <c r="U683" s="153"/>
      <c r="V683" s="153"/>
      <c r="W683" s="153"/>
      <c r="X683" s="153"/>
      <c r="Y683" s="153"/>
    </row>
    <row r="684" spans="3:25" x14ac:dyDescent="0.25">
      <c r="C684" s="166">
        <v>223.69</v>
      </c>
      <c r="I684" s="153"/>
      <c r="S684" s="153"/>
      <c r="T684" s="153">
        <v>12101.9</v>
      </c>
      <c r="U684" s="153"/>
      <c r="V684" s="153"/>
      <c r="W684" s="153"/>
      <c r="X684" s="153"/>
      <c r="Y684" s="153"/>
    </row>
    <row r="685" spans="3:25" x14ac:dyDescent="0.25">
      <c r="C685" s="166">
        <v>224.11799999999999</v>
      </c>
      <c r="I685" s="153"/>
      <c r="S685" s="153"/>
      <c r="T685" s="153">
        <v>12160.8</v>
      </c>
      <c r="U685" s="153"/>
      <c r="V685" s="153"/>
      <c r="W685" s="153"/>
      <c r="X685" s="153"/>
      <c r="Y685" s="153"/>
    </row>
    <row r="686" spans="3:25" x14ac:dyDescent="0.25">
      <c r="C686" s="166">
        <v>224.53399999999999</v>
      </c>
      <c r="I686" s="153"/>
      <c r="S686" s="153"/>
      <c r="T686" s="153">
        <v>12195.9</v>
      </c>
      <c r="U686" s="153"/>
      <c r="V686" s="153"/>
      <c r="W686" s="153"/>
      <c r="X686" s="153"/>
      <c r="Y686" s="153"/>
    </row>
    <row r="687" spans="3:25" x14ac:dyDescent="0.25">
      <c r="C687" s="166">
        <v>224.89099999999999</v>
      </c>
      <c r="I687" s="153"/>
      <c r="S687" s="153"/>
      <c r="T687" s="153">
        <v>12284.6</v>
      </c>
      <c r="U687" s="153"/>
      <c r="V687" s="153"/>
      <c r="W687" s="153"/>
      <c r="X687" s="153"/>
      <c r="Y687" s="153"/>
    </row>
    <row r="688" spans="3:25" x14ac:dyDescent="0.25">
      <c r="C688" s="166">
        <v>225.16399999999999</v>
      </c>
      <c r="I688" s="153"/>
      <c r="S688" s="153"/>
      <c r="T688" s="153">
        <v>12346.8</v>
      </c>
      <c r="U688" s="153"/>
      <c r="V688" s="153"/>
      <c r="W688" s="153"/>
      <c r="X688" s="153"/>
      <c r="Y688" s="153"/>
    </row>
    <row r="689" spans="3:25" x14ac:dyDescent="0.25">
      <c r="C689" s="166">
        <v>225.874</v>
      </c>
      <c r="I689" s="153"/>
      <c r="S689" s="153"/>
      <c r="T689" s="153">
        <v>12469.9</v>
      </c>
      <c r="U689" s="153"/>
      <c r="V689" s="153"/>
      <c r="W689" s="153"/>
      <c r="X689" s="153"/>
      <c r="Y689" s="153"/>
    </row>
    <row r="690" spans="3:25" x14ac:dyDescent="0.25">
      <c r="C690" s="166">
        <v>226.28899999999999</v>
      </c>
      <c r="I690" s="153"/>
      <c r="S690" s="153"/>
      <c r="T690" s="153">
        <v>12556.7</v>
      </c>
      <c r="U690" s="153"/>
      <c r="V690" s="153"/>
      <c r="W690" s="153"/>
      <c r="X690" s="153"/>
      <c r="Y690" s="153"/>
    </row>
    <row r="691" spans="3:25" x14ac:dyDescent="0.25">
      <c r="C691" s="166">
        <v>226.74299999999999</v>
      </c>
      <c r="I691" s="153"/>
      <c r="S691" s="153"/>
      <c r="T691" s="153">
        <v>12616.7</v>
      </c>
      <c r="U691" s="153"/>
      <c r="V691" s="153"/>
      <c r="W691" s="153"/>
      <c r="X691" s="153"/>
      <c r="Y691" s="153"/>
    </row>
    <row r="692" spans="3:25" x14ac:dyDescent="0.25">
      <c r="C692" s="166">
        <v>226.85900000000001</v>
      </c>
      <c r="I692" s="153"/>
      <c r="S692" s="153"/>
      <c r="T692" s="153">
        <v>12700.4</v>
      </c>
      <c r="U692" s="153"/>
      <c r="V692" s="153"/>
      <c r="W692" s="153"/>
      <c r="X692" s="153"/>
      <c r="Y692" s="153"/>
    </row>
    <row r="693" spans="3:25" x14ac:dyDescent="0.25">
      <c r="C693" s="166">
        <v>226.74</v>
      </c>
      <c r="I693" s="153"/>
      <c r="S693" s="153"/>
      <c r="T693" s="153">
        <v>12766.2</v>
      </c>
      <c r="U693" s="153"/>
      <c r="V693" s="153"/>
      <c r="W693" s="153"/>
      <c r="X693" s="153"/>
      <c r="Y693" s="153"/>
    </row>
    <row r="694" spans="3:25" x14ac:dyDescent="0.25">
      <c r="C694" s="166">
        <v>227.23699999999999</v>
      </c>
      <c r="I694" s="153"/>
      <c r="S694" s="153"/>
      <c r="T694" s="153">
        <v>12829.4</v>
      </c>
      <c r="U694" s="153"/>
      <c r="V694" s="153"/>
      <c r="W694" s="153"/>
      <c r="X694" s="153"/>
      <c r="Y694" s="153"/>
    </row>
    <row r="695" spans="3:25" x14ac:dyDescent="0.25">
      <c r="C695" s="166">
        <v>227.86500000000001</v>
      </c>
      <c r="I695" s="153"/>
      <c r="S695" s="153"/>
      <c r="T695" s="153">
        <v>12887.7</v>
      </c>
      <c r="U695" s="153"/>
      <c r="V695" s="153"/>
      <c r="W695" s="153"/>
      <c r="X695" s="153"/>
      <c r="Y695" s="153"/>
    </row>
    <row r="696" spans="3:25" x14ac:dyDescent="0.25">
      <c r="C696" s="166">
        <v>228.73500000000001</v>
      </c>
      <c r="I696" s="153"/>
      <c r="S696" s="153"/>
      <c r="T696" s="153">
        <v>12972.8</v>
      </c>
      <c r="U696" s="153"/>
      <c r="V696" s="153"/>
      <c r="W696" s="153"/>
      <c r="X696" s="153"/>
      <c r="Y696" s="153"/>
    </row>
    <row r="697" spans="3:25" x14ac:dyDescent="0.25">
      <c r="C697" s="166">
        <v>229.303</v>
      </c>
      <c r="I697" s="153"/>
      <c r="S697" s="153"/>
      <c r="T697" s="153">
        <v>13033.6</v>
      </c>
      <c r="U697" s="153"/>
      <c r="V697" s="153"/>
      <c r="W697" s="153"/>
      <c r="X697" s="153"/>
      <c r="Y697" s="153"/>
    </row>
    <row r="698" spans="3:25" x14ac:dyDescent="0.25">
      <c r="C698" s="166">
        <v>229.602</v>
      </c>
      <c r="I698" s="153"/>
      <c r="S698" s="153"/>
      <c r="T698" s="153">
        <v>13100.5</v>
      </c>
      <c r="U698" s="153"/>
      <c r="V698" s="153"/>
      <c r="W698" s="153"/>
      <c r="X698" s="153"/>
      <c r="Y698" s="153"/>
    </row>
    <row r="699" spans="3:25" x14ac:dyDescent="0.25">
      <c r="C699" s="166">
        <v>229.87899999999999</v>
      </c>
      <c r="I699" s="153"/>
      <c r="S699" s="153"/>
      <c r="T699" s="153">
        <v>13173.4</v>
      </c>
      <c r="U699" s="153"/>
      <c r="V699" s="153"/>
      <c r="W699" s="153"/>
      <c r="X699" s="153"/>
      <c r="Y699" s="153"/>
    </row>
    <row r="700" spans="3:25" x14ac:dyDescent="0.25">
      <c r="C700" s="166">
        <v>229.893</v>
      </c>
      <c r="I700" s="153"/>
      <c r="S700" s="153"/>
      <c r="T700" s="153">
        <v>13213.4</v>
      </c>
      <c r="U700" s="153"/>
      <c r="V700" s="153"/>
      <c r="W700" s="153"/>
      <c r="X700" s="153"/>
      <c r="Y700" s="153"/>
    </row>
    <row r="701" spans="3:25" x14ac:dyDescent="0.25">
      <c r="C701" s="166">
        <v>230.196</v>
      </c>
      <c r="I701" s="153"/>
      <c r="S701" s="153"/>
      <c r="T701" s="153">
        <v>13283.4</v>
      </c>
      <c r="U701" s="153"/>
      <c r="V701" s="153"/>
      <c r="W701" s="153"/>
      <c r="X701" s="153"/>
      <c r="Y701" s="153"/>
    </row>
    <row r="702" spans="3:25" x14ac:dyDescent="0.25">
      <c r="C702" s="166">
        <v>230.78</v>
      </c>
      <c r="I702" s="153"/>
      <c r="S702" s="153"/>
      <c r="T702" s="153">
        <v>13358.8</v>
      </c>
      <c r="U702" s="153"/>
      <c r="V702" s="153"/>
      <c r="W702" s="153"/>
      <c r="X702" s="153"/>
      <c r="Y702" s="153"/>
    </row>
    <row r="703" spans="3:25" x14ac:dyDescent="0.25">
      <c r="C703" s="166">
        <v>231.27600000000001</v>
      </c>
      <c r="I703" s="153"/>
      <c r="S703" s="153"/>
      <c r="T703" s="153">
        <v>13426.9</v>
      </c>
      <c r="U703" s="153"/>
      <c r="V703" s="153"/>
      <c r="W703" s="153"/>
      <c r="X703" s="153"/>
      <c r="Y703" s="153"/>
    </row>
    <row r="704" spans="3:25" x14ac:dyDescent="0.25">
      <c r="C704" s="166">
        <v>231.26300000000001</v>
      </c>
      <c r="I704" s="153"/>
      <c r="S704" s="153"/>
      <c r="T704" s="153">
        <v>13484.9</v>
      </c>
      <c r="U704" s="153"/>
      <c r="V704" s="153"/>
      <c r="W704" s="153"/>
      <c r="X704" s="153"/>
      <c r="Y704" s="153"/>
    </row>
    <row r="705" spans="3:25" x14ac:dyDescent="0.25">
      <c r="C705" s="166">
        <v>231.03299999999999</v>
      </c>
      <c r="I705" s="153"/>
      <c r="S705" s="153"/>
      <c r="T705" s="153">
        <v>13538.1</v>
      </c>
      <c r="U705" s="153"/>
      <c r="V705" s="153"/>
      <c r="W705" s="153"/>
      <c r="X705" s="153"/>
      <c r="Y705" s="153"/>
    </row>
    <row r="706" spans="3:25" x14ac:dyDescent="0.25">
      <c r="C706" s="166">
        <v>231.61199999999999</v>
      </c>
      <c r="I706" s="153"/>
      <c r="S706" s="153"/>
      <c r="T706" s="153">
        <v>13559.2</v>
      </c>
      <c r="U706" s="153"/>
      <c r="V706" s="153"/>
      <c r="W706" s="153"/>
      <c r="X706" s="153"/>
      <c r="Y706" s="153"/>
    </row>
    <row r="707" spans="3:25" x14ac:dyDescent="0.25">
      <c r="C707" s="166">
        <v>232.43199999999999</v>
      </c>
      <c r="I707" s="153"/>
      <c r="S707" s="153"/>
      <c r="T707" s="153">
        <v>13618.7</v>
      </c>
      <c r="U707" s="153"/>
      <c r="V707" s="153"/>
      <c r="W707" s="153"/>
      <c r="X707" s="153"/>
      <c r="Y707" s="153"/>
    </row>
    <row r="708" spans="3:25" x14ac:dyDescent="0.25">
      <c r="C708" s="166">
        <v>233.05199999999999</v>
      </c>
      <c r="I708" s="153"/>
      <c r="S708" s="153"/>
      <c r="T708" s="153">
        <v>13673.7</v>
      </c>
      <c r="U708" s="153"/>
      <c r="V708" s="153"/>
      <c r="W708" s="153"/>
      <c r="X708" s="153"/>
      <c r="Y708" s="153"/>
    </row>
    <row r="709" spans="3:25" x14ac:dyDescent="0.25">
      <c r="C709" s="166">
        <v>233.23599999999999</v>
      </c>
      <c r="I709" s="153"/>
      <c r="S709" s="153"/>
      <c r="T709" s="153">
        <v>13717.9</v>
      </c>
      <c r="U709" s="153"/>
      <c r="V709" s="153"/>
      <c r="W709" s="153"/>
      <c r="X709" s="153"/>
      <c r="Y709" s="153"/>
    </row>
    <row r="710" spans="3:25" x14ac:dyDescent="0.25">
      <c r="C710" s="166">
        <v>233.46199999999999</v>
      </c>
      <c r="I710" s="153"/>
      <c r="S710" s="153"/>
      <c r="T710" s="153">
        <v>13770.1</v>
      </c>
      <c r="U710" s="153"/>
      <c r="V710" s="153"/>
      <c r="W710" s="153"/>
      <c r="X710" s="153"/>
      <c r="Y710" s="153"/>
    </row>
    <row r="711" spans="3:25" x14ac:dyDescent="0.25">
      <c r="C711" s="166">
        <v>233.64</v>
      </c>
      <c r="I711" s="153"/>
      <c r="S711" s="153"/>
      <c r="T711" s="153">
        <v>13799.9</v>
      </c>
      <c r="U711" s="153"/>
      <c r="V711" s="153"/>
      <c r="W711" s="153"/>
      <c r="X711" s="153"/>
      <c r="Y711" s="153"/>
    </row>
    <row r="712" spans="3:25" x14ac:dyDescent="0.25">
      <c r="C712" s="166">
        <v>233.792</v>
      </c>
      <c r="I712" s="153"/>
      <c r="S712" s="153"/>
      <c r="T712" s="153">
        <v>13857.9</v>
      </c>
      <c r="U712" s="153"/>
      <c r="V712" s="153"/>
      <c r="W712" s="153"/>
      <c r="X712" s="153"/>
      <c r="Y712" s="153"/>
    </row>
    <row r="713" spans="3:25" x14ac:dyDescent="0.25">
      <c r="C713" s="166">
        <v>234.25800000000001</v>
      </c>
      <c r="I713" s="153"/>
      <c r="S713" s="153"/>
      <c r="T713" s="153">
        <v>13869.7</v>
      </c>
      <c r="U713" s="153"/>
      <c r="V713" s="153"/>
      <c r="W713" s="153"/>
      <c r="X713" s="153"/>
      <c r="Y713" s="153"/>
    </row>
    <row r="714" spans="3:25" x14ac:dyDescent="0.25">
      <c r="C714" s="166">
        <v>234.78200000000001</v>
      </c>
      <c r="I714" s="153"/>
      <c r="S714" s="153"/>
      <c r="T714" s="153">
        <v>13912.3</v>
      </c>
      <c r="U714" s="153"/>
      <c r="V714" s="153"/>
      <c r="W714" s="153"/>
      <c r="X714" s="153"/>
      <c r="Y714" s="153"/>
    </row>
    <row r="715" spans="3:25" x14ac:dyDescent="0.25">
      <c r="C715" s="166">
        <v>235.16200000000001</v>
      </c>
      <c r="I715" s="153"/>
      <c r="S715" s="153"/>
      <c r="T715" s="153">
        <v>13970.2</v>
      </c>
      <c r="U715" s="153"/>
      <c r="V715" s="153"/>
      <c r="W715" s="153"/>
      <c r="X715" s="153"/>
      <c r="Y715" s="153"/>
    </row>
    <row r="716" spans="3:25" x14ac:dyDescent="0.25">
      <c r="C716" s="166">
        <v>235.24299999999999</v>
      </c>
      <c r="I716" s="153"/>
      <c r="S716" s="153"/>
      <c r="T716" s="153">
        <v>13988.8</v>
      </c>
      <c r="U716" s="153"/>
      <c r="V716" s="153"/>
      <c r="W716" s="153"/>
      <c r="X716" s="153"/>
      <c r="Y716" s="153"/>
    </row>
    <row r="717" spans="3:25" x14ac:dyDescent="0.25">
      <c r="C717" s="166">
        <v>235</v>
      </c>
      <c r="I717" s="153"/>
      <c r="S717" s="153"/>
      <c r="T717" s="153">
        <v>14047.2</v>
      </c>
      <c r="U717" s="153"/>
      <c r="V717" s="153"/>
      <c r="W717" s="153"/>
      <c r="X717" s="153"/>
      <c r="Y717" s="153"/>
    </row>
    <row r="718" spans="3:25" x14ac:dyDescent="0.25">
      <c r="C718" s="166">
        <v>235.36699999999999</v>
      </c>
      <c r="I718" s="153"/>
      <c r="S718" s="153"/>
      <c r="T718" s="153">
        <v>14103.6</v>
      </c>
      <c r="U718" s="153"/>
      <c r="V718" s="153"/>
      <c r="W718" s="153"/>
      <c r="X718" s="153"/>
      <c r="Y718" s="153"/>
    </row>
    <row r="719" spans="3:25" x14ac:dyDescent="0.25">
      <c r="C719" s="166">
        <v>236.07499999999999</v>
      </c>
      <c r="I719" s="153"/>
      <c r="S719" s="153"/>
      <c r="T719" s="153">
        <v>14139.2</v>
      </c>
      <c r="U719" s="153"/>
      <c r="V719" s="153"/>
      <c r="W719" s="153"/>
      <c r="X719" s="153"/>
      <c r="Y719" s="153"/>
    </row>
    <row r="720" spans="3:25" x14ac:dyDescent="0.25">
      <c r="C720" s="166">
        <v>236.91300000000001</v>
      </c>
      <c r="I720" s="153"/>
      <c r="S720" s="153"/>
      <c r="T720" s="153">
        <v>14181.3</v>
      </c>
      <c r="U720" s="153"/>
      <c r="V720" s="153"/>
      <c r="W720" s="153"/>
      <c r="X720" s="153"/>
      <c r="Y720" s="153"/>
    </row>
    <row r="721" spans="3:25" x14ac:dyDescent="0.25">
      <c r="C721" s="166">
        <v>237.50899999999999</v>
      </c>
      <c r="I721" s="153"/>
      <c r="S721" s="153"/>
      <c r="T721" s="153">
        <v>14212.9</v>
      </c>
      <c r="U721" s="153"/>
      <c r="V721" s="153"/>
      <c r="W721" s="153"/>
      <c r="X721" s="153"/>
      <c r="Y721" s="153"/>
    </row>
    <row r="722" spans="3:25" x14ac:dyDescent="0.25">
      <c r="C722" s="166">
        <v>238.029</v>
      </c>
      <c r="I722" s="153"/>
      <c r="S722" s="153"/>
      <c r="T722" s="153">
        <v>14222.5</v>
      </c>
      <c r="U722" s="153"/>
      <c r="V722" s="153"/>
      <c r="W722" s="153"/>
      <c r="X722" s="153"/>
      <c r="Y722" s="153"/>
    </row>
    <row r="723" spans="3:25" x14ac:dyDescent="0.25">
      <c r="C723" s="166">
        <v>238.15700000000001</v>
      </c>
      <c r="I723" s="153"/>
      <c r="S723" s="153"/>
      <c r="T723" s="153">
        <v>14236.8</v>
      </c>
      <c r="U723" s="153"/>
      <c r="V723" s="153"/>
      <c r="W723" s="153"/>
      <c r="X723" s="153"/>
      <c r="Y723" s="153"/>
    </row>
    <row r="724" spans="3:25" x14ac:dyDescent="0.25">
      <c r="C724" s="166">
        <v>238.13800000000001</v>
      </c>
      <c r="I724" s="153"/>
      <c r="S724" s="153"/>
      <c r="T724" s="153">
        <v>14362.7</v>
      </c>
      <c r="U724" s="153"/>
      <c r="V724" s="153"/>
      <c r="W724" s="153"/>
      <c r="X724" s="153"/>
      <c r="Y724" s="153"/>
    </row>
    <row r="725" spans="3:25" x14ac:dyDescent="0.25">
      <c r="C725" s="166">
        <v>238.29599999999999</v>
      </c>
      <c r="I725" s="153"/>
      <c r="S725" s="153"/>
      <c r="T725" s="153">
        <v>14430</v>
      </c>
      <c r="U725" s="153"/>
      <c r="V725" s="153"/>
      <c r="W725" s="153"/>
      <c r="X725" s="153"/>
      <c r="Y725" s="153"/>
    </row>
    <row r="726" spans="3:25" x14ac:dyDescent="0.25">
      <c r="C726" s="166">
        <v>238.84100000000001</v>
      </c>
      <c r="I726" s="153"/>
      <c r="S726" s="153"/>
      <c r="T726" s="153">
        <v>14469.9</v>
      </c>
      <c r="U726" s="153"/>
      <c r="V726" s="153"/>
      <c r="W726" s="153"/>
      <c r="X726" s="153"/>
      <c r="Y726" s="153"/>
    </row>
    <row r="727" spans="3:25" x14ac:dyDescent="0.25">
      <c r="C727" s="166">
        <v>239.41300000000001</v>
      </c>
      <c r="I727" s="153"/>
      <c r="S727" s="153"/>
      <c r="T727" s="153">
        <v>14509.9</v>
      </c>
      <c r="U727" s="153"/>
      <c r="V727" s="153"/>
      <c r="W727" s="153"/>
      <c r="X727" s="153"/>
      <c r="Y727" s="153"/>
    </row>
    <row r="728" spans="3:25" x14ac:dyDescent="0.25">
      <c r="C728" s="166">
        <v>239.24799999999999</v>
      </c>
      <c r="I728" s="153"/>
      <c r="S728" s="153"/>
      <c r="T728" s="153">
        <v>14541</v>
      </c>
      <c r="U728" s="153"/>
      <c r="V728" s="153"/>
      <c r="W728" s="153"/>
      <c r="X728" s="153"/>
      <c r="Y728" s="153"/>
    </row>
    <row r="729" spans="3:25" x14ac:dyDescent="0.25">
      <c r="C729" s="166">
        <v>238.77500000000001</v>
      </c>
      <c r="I729" s="153"/>
      <c r="S729" s="153"/>
      <c r="T729" s="153">
        <v>14643.2</v>
      </c>
      <c r="U729" s="153"/>
      <c r="V729" s="153"/>
      <c r="W729" s="153"/>
      <c r="X729" s="153"/>
      <c r="Y729" s="153"/>
    </row>
    <row r="730" spans="3:25" x14ac:dyDescent="0.25">
      <c r="C730" s="166">
        <v>239.24799999999999</v>
      </c>
      <c r="I730" s="153"/>
      <c r="S730" s="153"/>
      <c r="T730" s="153">
        <v>14757.7</v>
      </c>
      <c r="U730" s="153"/>
      <c r="V730" s="153"/>
      <c r="W730" s="153"/>
      <c r="X730" s="153"/>
      <c r="Y730" s="153"/>
    </row>
    <row r="731" spans="3:25" x14ac:dyDescent="0.25">
      <c r="C731" s="166">
        <v>240.083</v>
      </c>
      <c r="I731" s="153"/>
      <c r="S731" s="153"/>
      <c r="T731" s="153">
        <v>14840.6</v>
      </c>
      <c r="U731" s="153"/>
      <c r="V731" s="153"/>
      <c r="W731" s="153"/>
      <c r="X731" s="153"/>
      <c r="Y731" s="153"/>
    </row>
    <row r="732" spans="3:25" x14ac:dyDescent="0.25">
      <c r="C732" s="166">
        <v>241.06700000000001</v>
      </c>
      <c r="I732" s="153"/>
      <c r="S732" s="153"/>
      <c r="T732" s="153">
        <v>14914.6</v>
      </c>
      <c r="U732" s="153"/>
      <c r="V732" s="153"/>
      <c r="W732" s="153"/>
      <c r="X732" s="153"/>
      <c r="Y732" s="153"/>
    </row>
    <row r="733" spans="3:25" x14ac:dyDescent="0.25">
      <c r="C733" s="166">
        <v>241.80199999999999</v>
      </c>
      <c r="I733" s="153"/>
      <c r="S733" s="153"/>
      <c r="T733" s="153">
        <v>15008.1</v>
      </c>
      <c r="U733" s="153"/>
      <c r="V733" s="153"/>
      <c r="W733" s="153"/>
      <c r="X733" s="153"/>
      <c r="Y733" s="153"/>
    </row>
    <row r="734" spans="3:25" x14ac:dyDescent="0.25">
      <c r="C734" s="166">
        <v>242.119</v>
      </c>
      <c r="I734" s="153"/>
      <c r="S734" s="153"/>
      <c r="T734" s="153">
        <v>15140.8</v>
      </c>
      <c r="U734" s="153"/>
      <c r="V734" s="153"/>
      <c r="W734" s="153"/>
      <c r="X734" s="153"/>
      <c r="Y734" s="153"/>
    </row>
    <row r="735" spans="3:25" x14ac:dyDescent="0.25">
      <c r="C735" s="166">
        <v>242.35400000000001</v>
      </c>
      <c r="I735" s="153"/>
      <c r="S735" s="153"/>
      <c r="T735" s="153">
        <v>15242.2</v>
      </c>
      <c r="U735" s="153"/>
      <c r="V735" s="153"/>
      <c r="W735" s="153"/>
      <c r="X735" s="153"/>
      <c r="Y735" s="153"/>
    </row>
    <row r="736" spans="3:25" x14ac:dyDescent="0.25">
      <c r="C736" s="166">
        <v>242.43600000000001</v>
      </c>
      <c r="I736" s="153"/>
      <c r="S736" s="153"/>
      <c r="T736" s="153">
        <v>15320.7</v>
      </c>
      <c r="U736" s="153"/>
      <c r="V736" s="153"/>
      <c r="W736" s="153"/>
      <c r="X736" s="153"/>
      <c r="Y736" s="153"/>
    </row>
    <row r="737" spans="3:25" x14ac:dyDescent="0.25">
      <c r="C737" s="166">
        <v>242.65100000000001</v>
      </c>
      <c r="I737" s="153"/>
      <c r="S737" s="153"/>
      <c r="T737" s="153">
        <v>15396</v>
      </c>
      <c r="U737" s="153"/>
      <c r="V737" s="153"/>
      <c r="W737" s="153"/>
      <c r="X737" s="153"/>
      <c r="Y737" s="153"/>
    </row>
    <row r="738" spans="3:25" x14ac:dyDescent="0.25">
      <c r="C738" s="166">
        <v>243.35900000000001</v>
      </c>
      <c r="I738" s="153"/>
      <c r="S738" s="153"/>
      <c r="T738" s="153">
        <v>15450.3</v>
      </c>
      <c r="U738" s="153"/>
      <c r="V738" s="153"/>
      <c r="W738" s="153"/>
      <c r="X738" s="153"/>
      <c r="Y738" s="153"/>
    </row>
    <row r="739" spans="3:25" x14ac:dyDescent="0.25">
      <c r="C739" s="166">
        <v>243.98500000000001</v>
      </c>
      <c r="I739" s="153"/>
      <c r="S739" s="153"/>
      <c r="T739" s="153">
        <v>15978.7</v>
      </c>
      <c r="U739" s="153"/>
      <c r="V739" s="153"/>
      <c r="W739" s="153"/>
      <c r="X739" s="153"/>
      <c r="Y739" s="153"/>
    </row>
    <row r="740" spans="3:25" x14ac:dyDescent="0.25">
      <c r="C740" s="166">
        <v>244.07499999999999</v>
      </c>
      <c r="I740" s="153"/>
      <c r="S740" s="153"/>
      <c r="T740" s="153">
        <v>16997.599999999999</v>
      </c>
      <c r="U740" s="153"/>
      <c r="V740" s="153"/>
      <c r="W740" s="153"/>
      <c r="X740" s="153"/>
      <c r="Y740" s="153"/>
    </row>
    <row r="741" spans="3:25" x14ac:dyDescent="0.25">
      <c r="C741" s="166">
        <v>243.779</v>
      </c>
      <c r="I741" s="153"/>
      <c r="S741" s="153"/>
      <c r="T741" s="153">
        <v>17851.099999999999</v>
      </c>
      <c r="U741" s="153"/>
      <c r="V741" s="153"/>
      <c r="W741" s="153"/>
      <c r="X741" s="153"/>
      <c r="Y741" s="153"/>
    </row>
    <row r="742" spans="3:25" x14ac:dyDescent="0.25">
      <c r="C742" s="166">
        <v>244.52799999999999</v>
      </c>
      <c r="I742" s="153"/>
      <c r="S742" s="153"/>
      <c r="T742" s="153">
        <v>18131.7</v>
      </c>
      <c r="U742" s="153"/>
      <c r="V742" s="153"/>
      <c r="W742" s="153"/>
      <c r="X742" s="153"/>
      <c r="Y742" s="153"/>
    </row>
    <row r="743" spans="3:25" x14ac:dyDescent="0.25">
      <c r="C743" s="166">
        <v>245.68</v>
      </c>
      <c r="I743" s="153"/>
      <c r="S743" s="153"/>
      <c r="T743" s="153">
        <v>18286.3</v>
      </c>
      <c r="U743" s="153"/>
      <c r="V743" s="153"/>
      <c r="W743" s="153"/>
      <c r="X743" s="153"/>
      <c r="Y743" s="153"/>
    </row>
    <row r="744" spans="3:25" x14ac:dyDescent="0.25">
      <c r="C744" s="166">
        <v>246.358</v>
      </c>
      <c r="I744" s="153"/>
      <c r="S744" s="153"/>
      <c r="T744" s="153">
        <v>18346</v>
      </c>
      <c r="U744" s="153"/>
      <c r="V744" s="153"/>
      <c r="W744" s="153"/>
      <c r="X744" s="153"/>
      <c r="Y744" s="153"/>
    </row>
    <row r="745" spans="3:25" x14ac:dyDescent="0.25">
      <c r="C745" s="166">
        <v>246.99199999999999</v>
      </c>
      <c r="I745" s="153"/>
      <c r="S745" s="153"/>
      <c r="T745" s="153">
        <v>18577.3</v>
      </c>
      <c r="U745" s="153"/>
      <c r="V745" s="153"/>
      <c r="W745" s="153"/>
      <c r="X745" s="153"/>
      <c r="Y745" s="153"/>
    </row>
    <row r="746" spans="3:25" x14ac:dyDescent="0.25">
      <c r="C746" s="166">
        <v>247.54400000000001</v>
      </c>
      <c r="I746" s="153"/>
      <c r="S746" s="153"/>
      <c r="T746" s="153">
        <v>18729.099999999999</v>
      </c>
      <c r="U746" s="153"/>
      <c r="V746" s="153"/>
      <c r="W746" s="153"/>
      <c r="X746" s="153"/>
      <c r="Y746" s="153"/>
    </row>
    <row r="747" spans="3:25" x14ac:dyDescent="0.25">
      <c r="C747" s="166">
        <v>247.79400000000001</v>
      </c>
      <c r="I747" s="153"/>
      <c r="S747" s="153"/>
      <c r="T747" s="153">
        <v>18949.3</v>
      </c>
      <c r="U747" s="153"/>
      <c r="V747" s="153"/>
      <c r="W747" s="153"/>
      <c r="X747" s="153"/>
      <c r="Y747" s="153"/>
    </row>
    <row r="748" spans="3:25" x14ac:dyDescent="0.25">
      <c r="C748" s="166">
        <v>247.744</v>
      </c>
      <c r="S748" s="153"/>
      <c r="T748" s="153">
        <v>19114.400000000001</v>
      </c>
      <c r="U748" s="153"/>
      <c r="V748" s="153"/>
      <c r="W748" s="153"/>
      <c r="X748" s="153"/>
      <c r="Y748" s="153"/>
    </row>
    <row r="749" spans="3:25" x14ac:dyDescent="0.25">
      <c r="C749" s="166">
        <v>248.27799999999999</v>
      </c>
      <c r="S749" s="153"/>
      <c r="T749" s="153">
        <v>19357</v>
      </c>
      <c r="U749" s="153"/>
      <c r="V749" s="153"/>
      <c r="W749" s="153"/>
      <c r="X749" s="153"/>
      <c r="Y749" s="153"/>
    </row>
    <row r="750" spans="3:25" x14ac:dyDescent="0.25">
      <c r="C750" s="166">
        <v>248.73099999999999</v>
      </c>
      <c r="S750" s="153"/>
      <c r="T750" s="153">
        <v>19600.5</v>
      </c>
      <c r="U750" s="153"/>
      <c r="V750" s="153"/>
      <c r="W750" s="153"/>
      <c r="X750" s="153"/>
      <c r="Y750" s="153"/>
    </row>
    <row r="751" spans="3:25" x14ac:dyDescent="0.25">
      <c r="C751" s="166">
        <v>249.21799999999999</v>
      </c>
      <c r="S751" s="153"/>
      <c r="T751" s="153">
        <v>19841</v>
      </c>
      <c r="U751" s="153"/>
      <c r="V751" s="153"/>
      <c r="W751" s="153"/>
      <c r="X751" s="153"/>
      <c r="Y751" s="153"/>
    </row>
    <row r="752" spans="3:25" x14ac:dyDescent="0.25">
      <c r="C752" s="166">
        <v>249.227</v>
      </c>
      <c r="S752" s="153"/>
      <c r="T752" s="153">
        <v>20116.900000000001</v>
      </c>
      <c r="U752" s="153"/>
      <c r="V752" s="153"/>
      <c r="W752" s="153"/>
      <c r="X752" s="153"/>
      <c r="Y752" s="153"/>
    </row>
    <row r="753" spans="3:25" x14ac:dyDescent="0.25">
      <c r="C753" s="166">
        <v>249.13399999999999</v>
      </c>
      <c r="S753" s="153"/>
      <c r="T753" s="153">
        <v>20431.099999999999</v>
      </c>
      <c r="U753" s="153"/>
      <c r="V753" s="153"/>
      <c r="W753" s="153"/>
      <c r="X753" s="153"/>
      <c r="Y753" s="153"/>
    </row>
    <row r="754" spans="3:25" x14ac:dyDescent="0.25">
      <c r="C754" s="166">
        <v>250.083</v>
      </c>
      <c r="S754" s="153"/>
      <c r="T754" s="153">
        <v>20506.599999999999</v>
      </c>
      <c r="U754" s="153"/>
      <c r="V754" s="153"/>
      <c r="W754" s="153"/>
      <c r="X754" s="153"/>
      <c r="Y754" s="153"/>
    </row>
    <row r="755" spans="3:25" x14ac:dyDescent="0.25">
      <c r="C755" s="166">
        <v>251.143</v>
      </c>
      <c r="S755" s="153"/>
      <c r="T755" s="153">
        <v>20663</v>
      </c>
      <c r="U755" s="153"/>
      <c r="V755" s="153"/>
      <c r="W755" s="153"/>
      <c r="X755" s="153"/>
      <c r="Y755" s="153"/>
    </row>
    <row r="756" spans="3:25" x14ac:dyDescent="0.25">
      <c r="C756" s="166">
        <v>251.29</v>
      </c>
      <c r="S756" s="153"/>
      <c r="T756" s="153">
        <v>20847.900000000001</v>
      </c>
      <c r="U756" s="153"/>
      <c r="V756" s="153"/>
      <c r="W756" s="153"/>
      <c r="X756" s="153"/>
      <c r="Y756" s="153"/>
    </row>
    <row r="757" spans="3:25" x14ac:dyDescent="0.25">
      <c r="C757" s="166">
        <v>251.642</v>
      </c>
      <c r="S757" s="153"/>
      <c r="T757" s="153">
        <v>20964.3</v>
      </c>
      <c r="U757" s="153"/>
      <c r="V757" s="153"/>
      <c r="W757" s="153"/>
      <c r="X757" s="153"/>
      <c r="Y757" s="153"/>
    </row>
    <row r="758" spans="3:25" x14ac:dyDescent="0.25">
      <c r="C758" s="166">
        <v>251.83500000000001</v>
      </c>
      <c r="S758" s="153"/>
      <c r="T758" s="153">
        <v>21116.3</v>
      </c>
      <c r="U758" s="153"/>
      <c r="V758" s="153"/>
      <c r="W758" s="153"/>
      <c r="X758" s="153"/>
      <c r="Y758" s="153"/>
    </row>
    <row r="759" spans="3:25" x14ac:dyDescent="0.25">
      <c r="C759" s="166">
        <v>252.01400000000001</v>
      </c>
      <c r="S759" s="153"/>
      <c r="T759" s="153">
        <v>21316.3</v>
      </c>
      <c r="U759" s="153"/>
      <c r="V759" s="153"/>
      <c r="W759" s="153"/>
      <c r="X759" s="153"/>
      <c r="Y759" s="153"/>
    </row>
    <row r="760" spans="3:25" x14ac:dyDescent="0.25">
      <c r="C760" s="166">
        <v>251.93600000000001</v>
      </c>
      <c r="S760" s="153"/>
      <c r="T760" s="153">
        <v>21549.3</v>
      </c>
      <c r="U760" s="153"/>
      <c r="V760" s="153"/>
      <c r="W760" s="153"/>
      <c r="X760" s="153"/>
      <c r="Y760" s="153"/>
    </row>
    <row r="761" spans="3:25" x14ac:dyDescent="0.25">
      <c r="C761" s="166">
        <v>252.46</v>
      </c>
      <c r="S761" s="153"/>
      <c r="T761" s="153">
        <v>21562.1</v>
      </c>
      <c r="U761" s="153"/>
      <c r="V761" s="153"/>
      <c r="W761" s="153"/>
      <c r="X761" s="153"/>
      <c r="Y761" s="153"/>
    </row>
    <row r="762" spans="3:25" x14ac:dyDescent="0.25">
      <c r="C762" s="166">
        <v>252.941</v>
      </c>
      <c r="S762" s="153"/>
      <c r="T762" s="153">
        <v>21570.5</v>
      </c>
      <c r="U762" s="153"/>
      <c r="V762" s="153"/>
      <c r="W762" s="153"/>
      <c r="X762" s="153"/>
      <c r="Y762" s="153"/>
    </row>
    <row r="763" spans="3:25" x14ac:dyDescent="0.25">
      <c r="C763" s="166">
        <v>253.63800000000001</v>
      </c>
      <c r="S763" s="153"/>
      <c r="T763" s="153">
        <v>21697.599999999999</v>
      </c>
      <c r="U763" s="153"/>
      <c r="V763" s="153"/>
      <c r="W763" s="153"/>
      <c r="X763" s="153"/>
      <c r="Y763" s="153"/>
    </row>
    <row r="764" spans="3:25" x14ac:dyDescent="0.25">
      <c r="C764" s="166">
        <v>253.49199999999999</v>
      </c>
      <c r="S764" s="153"/>
      <c r="T764" s="153">
        <v>21677.200000000001</v>
      </c>
      <c r="U764" s="153"/>
      <c r="V764" s="153"/>
      <c r="W764" s="153"/>
      <c r="X764" s="153"/>
      <c r="Y764" s="153"/>
    </row>
    <row r="765" spans="3:25" x14ac:dyDescent="0.25">
      <c r="C765" s="166">
        <v>253.55799999999999</v>
      </c>
      <c r="S765" s="153"/>
      <c r="T765" s="153">
        <v>21665.599999999999</v>
      </c>
      <c r="U765" s="153"/>
      <c r="V765" s="153"/>
      <c r="W765" s="153"/>
      <c r="X765" s="153"/>
      <c r="Y765" s="153"/>
    </row>
    <row r="766" spans="3:25" x14ac:dyDescent="0.25">
      <c r="C766" s="166">
        <v>254.63800000000001</v>
      </c>
      <c r="S766" s="153"/>
      <c r="T766" s="153">
        <v>21666.400000000001</v>
      </c>
      <c r="U766" s="153"/>
      <c r="V766" s="153"/>
      <c r="W766" s="153"/>
      <c r="X766" s="153"/>
      <c r="Y766" s="153"/>
    </row>
    <row r="767" spans="3:25" x14ac:dyDescent="0.25">
      <c r="C767" s="166">
        <v>255.78299999999999</v>
      </c>
      <c r="S767" s="153"/>
      <c r="T767" s="153">
        <v>21703.599999999999</v>
      </c>
      <c r="U767" s="153"/>
      <c r="V767" s="153"/>
      <c r="W767" s="153"/>
      <c r="X767" s="153"/>
      <c r="Y767" s="153"/>
    </row>
    <row r="768" spans="3:25" x14ac:dyDescent="0.25">
      <c r="C768" s="166">
        <v>256.61</v>
      </c>
      <c r="S768" s="153"/>
      <c r="T768" s="153">
        <v>21659.9</v>
      </c>
      <c r="U768" s="153"/>
      <c r="V768" s="153"/>
      <c r="W768" s="153"/>
      <c r="X768" s="153"/>
      <c r="Y768" s="153"/>
    </row>
    <row r="769" spans="3:25" x14ac:dyDescent="0.25">
      <c r="C769" s="166">
        <v>257.02499999999998</v>
      </c>
      <c r="S769" s="153"/>
      <c r="T769" s="153">
        <v>21525.200000000001</v>
      </c>
      <c r="U769" s="153"/>
      <c r="V769" s="153"/>
      <c r="W769" s="153"/>
      <c r="X769" s="153"/>
      <c r="Y769" s="153"/>
    </row>
    <row r="770" spans="3:25" x14ac:dyDescent="0.25">
      <c r="C770" s="166">
        <v>257.46899999999999</v>
      </c>
      <c r="S770" s="153"/>
      <c r="T770" s="153">
        <v>21433.3</v>
      </c>
      <c r="U770" s="153"/>
      <c r="V770" s="153"/>
      <c r="W770" s="153"/>
      <c r="X770" s="153"/>
      <c r="Y770" s="153"/>
    </row>
    <row r="771" spans="3:25" x14ac:dyDescent="0.25">
      <c r="C771" s="166">
        <v>257.697</v>
      </c>
      <c r="S771" s="153"/>
      <c r="T771" s="153">
        <v>21399.3</v>
      </c>
      <c r="U771" s="153"/>
      <c r="V771" s="153"/>
      <c r="W771" s="153"/>
      <c r="X771" s="153"/>
      <c r="Y771" s="153"/>
    </row>
    <row r="772" spans="3:25" x14ac:dyDescent="0.25">
      <c r="C772" s="166">
        <v>257.86700000000002</v>
      </c>
      <c r="S772" s="153"/>
      <c r="T772" s="153">
        <v>21358.2</v>
      </c>
      <c r="U772" s="153"/>
      <c r="V772" s="153"/>
      <c r="W772" s="153"/>
      <c r="X772" s="153"/>
      <c r="Y772" s="153"/>
    </row>
    <row r="773" spans="3:25" x14ac:dyDescent="0.25">
      <c r="C773" s="166">
        <v>258.012</v>
      </c>
      <c r="S773" s="153"/>
      <c r="T773" s="153">
        <v>21222.3</v>
      </c>
      <c r="U773" s="153"/>
      <c r="V773" s="153"/>
      <c r="W773" s="153"/>
      <c r="X773" s="153"/>
      <c r="Y773" s="153"/>
    </row>
    <row r="774" spans="3:25" x14ac:dyDescent="0.25">
      <c r="C774" s="166">
        <v>258.42899999999997</v>
      </c>
      <c r="S774" s="153"/>
      <c r="T774" s="153">
        <v>21100.9</v>
      </c>
      <c r="U774" s="153"/>
      <c r="V774" s="153"/>
      <c r="W774" s="153"/>
      <c r="X774" s="153"/>
      <c r="Y774" s="153"/>
    </row>
    <row r="775" spans="3:25" x14ac:dyDescent="0.25">
      <c r="C775" s="166">
        <v>259.06299999999999</v>
      </c>
      <c r="S775" s="153"/>
      <c r="T775" s="153">
        <v>20876.3</v>
      </c>
      <c r="U775" s="153"/>
      <c r="V775" s="153"/>
      <c r="W775" s="153"/>
      <c r="X775" s="153"/>
      <c r="Y775" s="153"/>
    </row>
    <row r="776" spans="3:25" x14ac:dyDescent="0.25">
      <c r="C776" s="166">
        <v>259.10500000000002</v>
      </c>
      <c r="S776" s="153"/>
      <c r="T776" s="153">
        <v>20705.7</v>
      </c>
      <c r="U776" s="153"/>
      <c r="V776" s="153"/>
      <c r="W776" s="153"/>
      <c r="X776" s="153"/>
      <c r="Y776" s="153"/>
    </row>
    <row r="777" spans="3:25" x14ac:dyDescent="0.25">
      <c r="C777" s="166">
        <v>259.08300000000003</v>
      </c>
      <c r="S777" s="153"/>
      <c r="T777" s="153">
        <v>20820.400000000001</v>
      </c>
      <c r="U777" s="153"/>
      <c r="V777" s="153"/>
      <c r="W777" s="153"/>
      <c r="X777" s="153"/>
      <c r="Y777" s="153"/>
    </row>
    <row r="778" spans="3:25" x14ac:dyDescent="0.25">
      <c r="C778" s="166">
        <v>260.12200000000001</v>
      </c>
      <c r="S778" s="153"/>
      <c r="T778" s="153">
        <v>20854.400000000001</v>
      </c>
      <c r="U778" s="153"/>
      <c r="V778" s="153"/>
      <c r="W778" s="153"/>
      <c r="X778" s="153"/>
      <c r="Y778" s="153"/>
    </row>
    <row r="779" spans="3:25" x14ac:dyDescent="0.25">
      <c r="C779" s="166">
        <v>261.11399999999998</v>
      </c>
      <c r="S779" s="153"/>
      <c r="T779" s="153">
        <v>20863.7</v>
      </c>
      <c r="U779" s="153"/>
      <c r="V779" s="153"/>
      <c r="W779" s="153"/>
      <c r="X779" s="153"/>
      <c r="Y779" s="153"/>
    </row>
    <row r="780" spans="3:25" x14ac:dyDescent="0.25">
      <c r="C780" s="166">
        <v>261.83600000000001</v>
      </c>
      <c r="S780" s="153"/>
      <c r="T780" s="153">
        <v>20825.3</v>
      </c>
      <c r="U780" s="153"/>
      <c r="V780" s="153"/>
      <c r="W780" s="153"/>
      <c r="X780" s="153"/>
      <c r="Y780" s="153"/>
    </row>
    <row r="781" spans="3:25" x14ac:dyDescent="0.25">
      <c r="C781" s="166">
        <v>262.33199999999999</v>
      </c>
      <c r="S781" s="153"/>
      <c r="T781" s="153">
        <v>20754.900000000001</v>
      </c>
      <c r="U781" s="153"/>
      <c r="V781" s="153"/>
      <c r="W781" s="153"/>
      <c r="X781" s="153"/>
      <c r="Y781" s="153"/>
    </row>
    <row r="782" spans="3:25" x14ac:dyDescent="0.25">
      <c r="C782" s="166">
        <v>262.58999999999997</v>
      </c>
    </row>
    <row r="783" spans="3:25" x14ac:dyDescent="0.25">
      <c r="C783" s="166">
        <v>263.17700000000002</v>
      </c>
    </row>
    <row r="784" spans="3:25" x14ac:dyDescent="0.25">
      <c r="C784" s="166">
        <v>263.56599999999997</v>
      </c>
    </row>
    <row r="785" spans="3:3" x14ac:dyDescent="0.25">
      <c r="C785" s="166">
        <v>264.16899999999998</v>
      </c>
    </row>
    <row r="786" spans="3:3" x14ac:dyDescent="0.25">
      <c r="C786" s="166">
        <v>264.52199999999999</v>
      </c>
    </row>
    <row r="787" spans="3:3" x14ac:dyDescent="0.25">
      <c r="C787" s="166">
        <v>265.05900000000003</v>
      </c>
    </row>
    <row r="788" spans="3:3" x14ac:dyDescent="0.25">
      <c r="C788" s="166">
        <v>265.108</v>
      </c>
    </row>
    <row r="789" spans="3:3" x14ac:dyDescent="0.25">
      <c r="C789" s="166">
        <v>264.935</v>
      </c>
    </row>
    <row r="790" spans="3:3" x14ac:dyDescent="0.25">
      <c r="C790" s="166">
        <v>266.00400000000002</v>
      </c>
    </row>
    <row r="791" spans="3:3" x14ac:dyDescent="0.25">
      <c r="C791" s="166">
        <v>267.26799999999997</v>
      </c>
    </row>
    <row r="792" spans="3:3" x14ac:dyDescent="0.25">
      <c r="C792" s="166">
        <v>267.31200000000001</v>
      </c>
    </row>
    <row r="793" spans="3:3" x14ac:dyDescent="0.25">
      <c r="C793" s="166">
        <v>266.089</v>
      </c>
    </row>
    <row r="794" spans="3:3" x14ac:dyDescent="0.25">
      <c r="C794" s="166">
        <v>265.79899999999998</v>
      </c>
    </row>
    <row r="795" spans="3:3" x14ac:dyDescent="0.25">
      <c r="C795" s="166">
        <v>266.30200000000002</v>
      </c>
    </row>
    <row r="796" spans="3:3" x14ac:dyDescent="0.25">
      <c r="C796" s="166">
        <v>267.70299999999997</v>
      </c>
    </row>
    <row r="797" spans="3:3" x14ac:dyDescent="0.25">
      <c r="C797" s="166">
        <v>268.75599999999997</v>
      </c>
    </row>
    <row r="798" spans="3:3" x14ac:dyDescent="0.25">
      <c r="C798" s="166">
        <v>269.05399999999997</v>
      </c>
    </row>
    <row r="799" spans="3:3" x14ac:dyDescent="0.25">
      <c r="C799" s="166">
        <v>269.32799999999997</v>
      </c>
    </row>
    <row r="800" spans="3:3" x14ac:dyDescent="0.25">
      <c r="C800" s="166">
        <v>269.47300000000001</v>
      </c>
    </row>
    <row r="801" spans="3:3" x14ac:dyDescent="0.25">
      <c r="C801" s="166">
        <v>269.226</v>
      </c>
    </row>
    <row r="802" spans="3:3" x14ac:dyDescent="0.25">
      <c r="C802" s="166">
        <v>269.755</v>
      </c>
    </row>
    <row r="803" spans="3:3" x14ac:dyDescent="0.25">
      <c r="C803" s="166">
        <v>270.69600000000003</v>
      </c>
    </row>
    <row r="804" spans="3:3" x14ac:dyDescent="0.25">
      <c r="C804" s="166">
        <v>271.71300000000002</v>
      </c>
    </row>
    <row r="805" spans="3:3" x14ac:dyDescent="0.25">
      <c r="C805" s="166">
        <v>273.96800000000002</v>
      </c>
    </row>
    <row r="806" spans="3:3" x14ac:dyDescent="0.25">
      <c r="C806" s="166">
        <v>275.89299999999997</v>
      </c>
    </row>
    <row r="807" spans="3:3" x14ac:dyDescent="0.25">
      <c r="C807" s="166">
        <v>278.21800000000002</v>
      </c>
    </row>
    <row r="808" spans="3:3" x14ac:dyDescent="0.25">
      <c r="C808" s="166">
        <v>279.14600000000002</v>
      </c>
    </row>
    <row r="809" spans="3:3" x14ac:dyDescent="0.25">
      <c r="C809" s="166">
        <v>279.50700000000001</v>
      </c>
    </row>
    <row r="810" spans="3:3" x14ac:dyDescent="0.25">
      <c r="C810" s="166">
        <v>279.88400000000001</v>
      </c>
    </row>
    <row r="811" spans="3:3" x14ac:dyDescent="0.25">
      <c r="C811" s="166">
        <v>281.61700000000002</v>
      </c>
    </row>
    <row r="812" spans="3:3" x14ac:dyDescent="0.25">
      <c r="C812" s="166">
        <v>282.75400000000002</v>
      </c>
    </row>
    <row r="813" spans="3:3" x14ac:dyDescent="0.25">
      <c r="C813" s="166">
        <v>283.90800000000002</v>
      </c>
    </row>
    <row r="814" spans="3:3" x14ac:dyDescent="0.25">
      <c r="C814" s="166">
        <v>285.99599999999998</v>
      </c>
    </row>
    <row r="815" spans="3:3" x14ac:dyDescent="0.25">
      <c r="C815" s="166">
        <v>288.05900000000003</v>
      </c>
    </row>
    <row r="816" spans="3:3" x14ac:dyDescent="0.25">
      <c r="C816" s="166">
        <v>289.30500000000001</v>
      </c>
    </row>
    <row r="817" spans="3:3" x14ac:dyDescent="0.25">
      <c r="C817" s="166">
        <v>290.846</v>
      </c>
    </row>
    <row r="818" spans="3:3" x14ac:dyDescent="0.25">
      <c r="C818" s="166">
        <v>292.50599999999997</v>
      </c>
    </row>
    <row r="819" spans="3:3" x14ac:dyDescent="0.25">
      <c r="C819" s="166">
        <v>294.68</v>
      </c>
    </row>
    <row r="820" spans="3:3" x14ac:dyDescent="0.25">
      <c r="C820" s="166">
        <v>295.64600000000002</v>
      </c>
    </row>
    <row r="821" spans="3:3" x14ac:dyDescent="0.25">
      <c r="C821" s="166">
        <v>297.178</v>
      </c>
    </row>
    <row r="822" spans="3:3" x14ac:dyDescent="0.25">
      <c r="C822" s="166">
        <v>298.44200000000001</v>
      </c>
    </row>
    <row r="823" spans="3:3" x14ac:dyDescent="0.25">
      <c r="C823" s="166">
        <v>299.315</v>
      </c>
    </row>
    <row r="824" spans="3:3" x14ac:dyDescent="0.25">
      <c r="C824" s="166">
        <v>299.60000000000002</v>
      </c>
    </row>
    <row r="825" spans="3:3" x14ac:dyDescent="0.25">
      <c r="C825" s="166">
        <v>300.113</v>
      </c>
    </row>
    <row r="826" spans="3:3" x14ac:dyDescent="0.25">
      <c r="C826" s="166">
        <v>301.96199999999999</v>
      </c>
    </row>
    <row r="827" spans="3:3" x14ac:dyDescent="0.25">
      <c r="C827" s="166">
        <v>304.01100000000002</v>
      </c>
    </row>
    <row r="828" spans="3:3" x14ac:dyDescent="0.25">
      <c r="C828" s="166">
        <v>305.476</v>
      </c>
    </row>
    <row r="829" spans="3:3" x14ac:dyDescent="0.25">
      <c r="C829" s="166">
        <v>306.899</v>
      </c>
    </row>
    <row r="830" spans="3:3" x14ac:dyDescent="0.25">
      <c r="C830" s="166">
        <v>308.096</v>
      </c>
    </row>
    <row r="831" spans="3:3" x14ac:dyDescent="0.25">
      <c r="C831" s="166">
        <v>308.91000000000003</v>
      </c>
    </row>
    <row r="832" spans="3:3" x14ac:dyDescent="0.25">
      <c r="C832" s="166">
        <v>309.40199999999999</v>
      </c>
    </row>
    <row r="833" spans="3:3" x14ac:dyDescent="0.25">
      <c r="C833" s="166">
        <v>310.10300000000001</v>
      </c>
    </row>
    <row r="834" spans="3:3" x14ac:dyDescent="0.25">
      <c r="C834" s="166">
        <v>310.81700000000001</v>
      </c>
    </row>
    <row r="835" spans="3:3" x14ac:dyDescent="0.25">
      <c r="C835" s="166">
        <v>311.38</v>
      </c>
    </row>
  </sheetData>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EE07B-0FAA-4EDD-AEE9-35A325079BCB}">
  <dimension ref="D353:BV357"/>
  <sheetViews>
    <sheetView topLeftCell="A286" zoomScale="40" zoomScaleNormal="40" workbookViewId="0">
      <selection activeCell="AU306" sqref="AU306"/>
    </sheetView>
  </sheetViews>
  <sheetFormatPr defaultRowHeight="15" x14ac:dyDescent="0.25"/>
  <cols>
    <col min="4" max="4" width="6.42578125" customWidth="1"/>
    <col min="5" max="5" width="34.140625" customWidth="1"/>
    <col min="45" max="45" width="10" bestFit="1" customWidth="1"/>
    <col min="46" max="47" width="8.5703125" bestFit="1" customWidth="1"/>
    <col min="48" max="49" width="9.7109375" bestFit="1" customWidth="1"/>
    <col min="50" max="51" width="10" bestFit="1" customWidth="1"/>
    <col min="52" max="52" width="8.5703125" bestFit="1" customWidth="1"/>
    <col min="53" max="53" width="10" bestFit="1" customWidth="1"/>
    <col min="54" max="55" width="8.5703125" bestFit="1" customWidth="1"/>
    <col min="56" max="61" width="10" bestFit="1" customWidth="1"/>
    <col min="62" max="62" width="11.28515625" bestFit="1" customWidth="1"/>
    <col min="63" max="64" width="10" bestFit="1" customWidth="1"/>
    <col min="65" max="71" width="11.28515625" bestFit="1" customWidth="1"/>
    <col min="72" max="73" width="15.28515625" bestFit="1" customWidth="1"/>
  </cols>
  <sheetData>
    <row r="353" spans="4:74" s="2" customFormat="1" ht="24.75" x14ac:dyDescent="0.6">
      <c r="E353" s="331" t="s">
        <v>10326</v>
      </c>
      <c r="F353" s="298">
        <v>1338</v>
      </c>
      <c r="G353" s="298">
        <v>1339</v>
      </c>
      <c r="H353" s="298">
        <v>1340</v>
      </c>
      <c r="I353" s="298">
        <v>1341</v>
      </c>
      <c r="J353" s="298">
        <v>1342</v>
      </c>
      <c r="K353" s="298">
        <v>1343</v>
      </c>
      <c r="L353" s="298">
        <v>1344</v>
      </c>
      <c r="M353" s="298">
        <v>1345</v>
      </c>
      <c r="N353" s="298">
        <v>1346</v>
      </c>
      <c r="O353" s="298">
        <v>1347</v>
      </c>
      <c r="P353" s="298">
        <v>1348</v>
      </c>
      <c r="Q353" s="298">
        <v>1349</v>
      </c>
      <c r="R353" s="298">
        <v>1350</v>
      </c>
      <c r="S353" s="298">
        <v>1351</v>
      </c>
      <c r="T353" s="298">
        <v>1352</v>
      </c>
      <c r="U353" s="298">
        <v>1353</v>
      </c>
      <c r="V353" s="298">
        <v>1354</v>
      </c>
      <c r="W353" s="298">
        <v>1355</v>
      </c>
      <c r="X353" s="298">
        <v>1356</v>
      </c>
      <c r="Y353" s="298">
        <v>1357</v>
      </c>
      <c r="Z353" s="298">
        <v>1358</v>
      </c>
      <c r="AA353" s="298">
        <v>1359</v>
      </c>
      <c r="AB353" s="298">
        <v>1360</v>
      </c>
      <c r="AC353" s="298">
        <v>1361</v>
      </c>
      <c r="AD353" s="298">
        <v>1362</v>
      </c>
      <c r="AE353" s="298">
        <v>1363</v>
      </c>
      <c r="AF353" s="298">
        <v>1364</v>
      </c>
      <c r="AG353" s="298">
        <v>1365</v>
      </c>
      <c r="AH353" s="298">
        <v>1366</v>
      </c>
      <c r="AI353" s="298">
        <v>1367</v>
      </c>
      <c r="AJ353" s="298">
        <v>1368</v>
      </c>
      <c r="AK353" s="298">
        <v>1369</v>
      </c>
      <c r="AL353" s="298">
        <v>1370</v>
      </c>
      <c r="AM353" s="298">
        <v>1371</v>
      </c>
      <c r="AN353" s="298">
        <v>1372</v>
      </c>
      <c r="AO353" s="298">
        <v>1373</v>
      </c>
      <c r="AP353" s="298">
        <v>1374</v>
      </c>
      <c r="AQ353" s="298">
        <v>1375</v>
      </c>
      <c r="AR353" s="298">
        <v>1376</v>
      </c>
      <c r="AS353" s="298">
        <v>1377</v>
      </c>
      <c r="AT353" s="298">
        <v>1378</v>
      </c>
      <c r="AU353" s="298">
        <v>1379</v>
      </c>
      <c r="AV353" s="298">
        <v>1380</v>
      </c>
      <c r="AW353" s="298">
        <v>1381</v>
      </c>
      <c r="AX353" s="298">
        <v>1382</v>
      </c>
      <c r="AY353" s="298">
        <v>1383</v>
      </c>
      <c r="AZ353" s="298">
        <v>1384</v>
      </c>
      <c r="BA353" s="298">
        <v>1385</v>
      </c>
      <c r="BB353" s="298">
        <v>1386</v>
      </c>
      <c r="BC353" s="298">
        <v>1387</v>
      </c>
      <c r="BD353" s="298">
        <v>1388</v>
      </c>
      <c r="BE353" s="298">
        <v>1389</v>
      </c>
      <c r="BF353" s="298">
        <v>1390</v>
      </c>
      <c r="BG353" s="298">
        <v>1391</v>
      </c>
      <c r="BH353" s="298">
        <v>1392</v>
      </c>
      <c r="BI353" s="298">
        <v>1393</v>
      </c>
      <c r="BJ353" s="298">
        <v>1394</v>
      </c>
      <c r="BK353" s="298">
        <v>1395</v>
      </c>
      <c r="BL353" s="298">
        <v>1396</v>
      </c>
      <c r="BM353" s="298">
        <v>1397</v>
      </c>
      <c r="BN353" s="298">
        <v>1398</v>
      </c>
      <c r="BO353" s="298">
        <v>1399</v>
      </c>
      <c r="BP353" s="298">
        <v>1400</v>
      </c>
      <c r="BQ353" s="298">
        <v>1401</v>
      </c>
      <c r="BR353" s="298">
        <v>1402</v>
      </c>
      <c r="BS353" s="298">
        <v>1403</v>
      </c>
      <c r="BT353" s="263" t="s">
        <v>20547</v>
      </c>
      <c r="BU353" s="297" t="s">
        <v>20546</v>
      </c>
      <c r="BV353" s="297" t="s">
        <v>20703</v>
      </c>
    </row>
    <row r="354" spans="4:74" ht="48" x14ac:dyDescent="0.6">
      <c r="E354" s="273" t="s">
        <v>20722</v>
      </c>
      <c r="F354" s="260"/>
      <c r="G354" s="260"/>
      <c r="H354" s="260"/>
      <c r="I354" s="260"/>
      <c r="J354" s="260"/>
      <c r="K354" s="260"/>
      <c r="L354" s="260"/>
      <c r="M354" s="260"/>
      <c r="N354" s="260"/>
      <c r="O354" s="260"/>
      <c r="P354" s="260"/>
      <c r="Q354" s="260"/>
      <c r="R354" s="260">
        <v>43.735570589240325</v>
      </c>
      <c r="S354" s="260">
        <v>44.496220267271603</v>
      </c>
      <c r="T354" s="260">
        <v>45.309141562474302</v>
      </c>
      <c r="U354" s="260">
        <v>27.777064402554881</v>
      </c>
      <c r="V354" s="260">
        <v>39.733410159570859</v>
      </c>
      <c r="W354" s="260">
        <v>40.945810145723883</v>
      </c>
      <c r="X354" s="260">
        <v>56.68089258907218</v>
      </c>
      <c r="Y354" s="260">
        <v>123.0836501072751</v>
      </c>
      <c r="Z354" s="260">
        <v>131.26919876493696</v>
      </c>
      <c r="AA354" s="260">
        <v>444.18670609044466</v>
      </c>
      <c r="AB354" s="260">
        <v>602.73396661508684</v>
      </c>
      <c r="AC354" s="260">
        <v>277.89634464694376</v>
      </c>
      <c r="AD354" s="260">
        <v>301.22568523029628</v>
      </c>
      <c r="AE354" s="260">
        <v>434.8687461352215</v>
      </c>
      <c r="AF354" s="260">
        <v>583.58128084969883</v>
      </c>
      <c r="AG354" s="260">
        <v>1624.8120638937601</v>
      </c>
      <c r="AH354" s="260">
        <v>1157.9373041010037</v>
      </c>
      <c r="AI354" s="260">
        <v>1720.5874025470137</v>
      </c>
      <c r="AJ354" s="260">
        <v>1609.7870330569338</v>
      </c>
      <c r="AK354" s="260">
        <v>1213.0074438405684</v>
      </c>
      <c r="AL354" s="260">
        <v>1542.582081655685</v>
      </c>
      <c r="AM354" s="260">
        <v>1899.4022412526817</v>
      </c>
      <c r="AN354" s="260">
        <v>3198.7406357564455</v>
      </c>
      <c r="AO354" s="260">
        <v>4362.4942070476718</v>
      </c>
      <c r="AP354" s="260">
        <v>5602.9596548257859</v>
      </c>
      <c r="AQ354" s="260">
        <v>5602.1263943220647</v>
      </c>
      <c r="AR354" s="260">
        <v>7621.4269169032968</v>
      </c>
      <c r="AS354" s="260">
        <v>12902.632909910017</v>
      </c>
      <c r="AT354" s="260">
        <v>8811.3586286492009</v>
      </c>
      <c r="AU354" s="260">
        <v>7714.8621831176706</v>
      </c>
      <c r="AV354" s="260">
        <v>11563.715234518391</v>
      </c>
      <c r="AW354" s="260">
        <v>11661.570621010856</v>
      </c>
      <c r="AX354" s="260">
        <v>11415.140616957835</v>
      </c>
      <c r="AY354" s="260">
        <v>10900.909124222375</v>
      </c>
      <c r="AZ354" s="260">
        <v>9426.1453474498012</v>
      </c>
      <c r="BA354" s="260">
        <v>10511.894244255394</v>
      </c>
      <c r="BB354" s="260">
        <v>8922.0519743034183</v>
      </c>
      <c r="BC354" s="260">
        <v>9673.0072890161264</v>
      </c>
      <c r="BD354" s="260">
        <v>13513.895419754806</v>
      </c>
      <c r="BE354" s="260">
        <v>13312.748845264628</v>
      </c>
      <c r="BF354" s="260">
        <v>11581.058107653678</v>
      </c>
      <c r="BG354" s="260">
        <v>27250.253875431448</v>
      </c>
      <c r="BH354" s="260">
        <v>40070.870927444783</v>
      </c>
      <c r="BI354" s="260">
        <v>53752.947124511782</v>
      </c>
      <c r="BJ354" s="260">
        <v>122971.26908720791</v>
      </c>
      <c r="BK354" s="260">
        <v>82382.82864209218</v>
      </c>
      <c r="BL354" s="260">
        <v>82895.448797446807</v>
      </c>
      <c r="BM354" s="260">
        <v>116511.22196457273</v>
      </c>
      <c r="BN354" s="260">
        <v>330401.49460769811</v>
      </c>
      <c r="BO354" s="260">
        <v>421963.60476939147</v>
      </c>
      <c r="BP354" s="260">
        <v>319864.43377118715</v>
      </c>
      <c r="BQ354" s="260">
        <v>402532.9299457522</v>
      </c>
      <c r="BR354" s="260">
        <v>538235.45806028007</v>
      </c>
      <c r="BS354" s="260">
        <v>745710.68751077808</v>
      </c>
      <c r="BT354" s="269">
        <v>926336.01311019715</v>
      </c>
      <c r="BU354" s="269">
        <v>1210821.4003324413</v>
      </c>
    </row>
    <row r="355" spans="4:74" ht="48" x14ac:dyDescent="0.6">
      <c r="D355" s="2"/>
      <c r="E355" s="273" t="s">
        <v>20720</v>
      </c>
      <c r="F355" s="260"/>
      <c r="G355" s="260"/>
      <c r="H355" s="260"/>
      <c r="I355" s="260"/>
      <c r="J355" s="260"/>
      <c r="K355" s="260"/>
      <c r="L355" s="260"/>
      <c r="M355" s="260"/>
      <c r="N355" s="260"/>
      <c r="O355" s="260"/>
      <c r="P355" s="260"/>
      <c r="Q355" s="260"/>
      <c r="R355" s="260">
        <v>43.735570589240325</v>
      </c>
      <c r="S355" s="260">
        <v>44.496220267271603</v>
      </c>
      <c r="T355" s="260">
        <v>45.309141562474302</v>
      </c>
      <c r="U355" s="260">
        <v>27.777064402554881</v>
      </c>
      <c r="V355" s="260">
        <v>39.733410159570859</v>
      </c>
      <c r="W355" s="260">
        <v>40.945810145723883</v>
      </c>
      <c r="X355" s="260">
        <v>56.68089258907218</v>
      </c>
      <c r="Y355" s="260">
        <v>123.0836501072751</v>
      </c>
      <c r="Z355" s="260">
        <v>131.26919876493696</v>
      </c>
      <c r="AA355" s="260">
        <v>444.18670609044466</v>
      </c>
      <c r="AB355" s="260">
        <v>602.73396661508684</v>
      </c>
      <c r="AC355" s="260">
        <v>277.89634464694376</v>
      </c>
      <c r="AD355" s="260">
        <v>301.22568523029628</v>
      </c>
      <c r="AE355" s="260">
        <v>434.8687461352215</v>
      </c>
      <c r="AF355" s="260">
        <v>583.58128084969883</v>
      </c>
      <c r="AG355" s="260">
        <v>1624.8120638937601</v>
      </c>
      <c r="AH355" s="260">
        <v>1157.9373041010037</v>
      </c>
      <c r="AI355" s="260">
        <v>1720.5874025470137</v>
      </c>
      <c r="AJ355" s="260">
        <v>1609.7870330569338</v>
      </c>
      <c r="AK355" s="260">
        <v>1213.0074438405684</v>
      </c>
      <c r="AL355" s="260">
        <v>1542.582081655685</v>
      </c>
      <c r="AM355" s="260">
        <v>1899.4022412526817</v>
      </c>
      <c r="AN355" s="260">
        <v>3198.7406357564455</v>
      </c>
      <c r="AO355" s="260">
        <v>4362.4942070476718</v>
      </c>
      <c r="AP355" s="260">
        <v>5602.9596548257859</v>
      </c>
      <c r="AQ355" s="260">
        <v>5602.1263943220647</v>
      </c>
      <c r="AR355" s="260">
        <v>7621.4269169032968</v>
      </c>
      <c r="AS355" s="260">
        <v>12902.632909910017</v>
      </c>
      <c r="AT355" s="260">
        <v>8811.3586286492009</v>
      </c>
      <c r="AU355" s="260">
        <v>7714.8621831176706</v>
      </c>
      <c r="AV355" s="260">
        <v>11563.715234518391</v>
      </c>
      <c r="AW355" s="260">
        <v>11661.570621010856</v>
      </c>
      <c r="AX355" s="260">
        <v>11415.140616957835</v>
      </c>
      <c r="AY355" s="260">
        <v>10900.909124222375</v>
      </c>
      <c r="AZ355" s="260">
        <v>9426.1453474498012</v>
      </c>
      <c r="BA355" s="260">
        <v>10511.894244255394</v>
      </c>
      <c r="BB355" s="260">
        <v>8922.0519743034183</v>
      </c>
      <c r="BC355" s="260">
        <v>9673.0072890161264</v>
      </c>
      <c r="BD355" s="260">
        <v>13513.895419754806</v>
      </c>
      <c r="BE355" s="260">
        <v>13312.748845264628</v>
      </c>
      <c r="BF355" s="260">
        <v>11581.058107653678</v>
      </c>
      <c r="BG355" s="260">
        <v>27250.253875431448</v>
      </c>
      <c r="BH355" s="260">
        <v>40070.870927444783</v>
      </c>
      <c r="BI355" s="260">
        <v>53752.947124511782</v>
      </c>
      <c r="BJ355" s="260">
        <v>122971.26908720791</v>
      </c>
      <c r="BK355" s="260">
        <v>82382.82864209218</v>
      </c>
      <c r="BL355" s="260">
        <v>82895.448797446807</v>
      </c>
      <c r="BM355" s="260">
        <v>116511.22196457273</v>
      </c>
      <c r="BN355" s="260">
        <v>330401.49460769811</v>
      </c>
      <c r="BO355" s="260">
        <v>421963.60476939147</v>
      </c>
      <c r="BP355" s="260">
        <v>319864.43377118715</v>
      </c>
      <c r="BQ355" s="260">
        <v>402532.9299457522</v>
      </c>
      <c r="BR355" s="260">
        <v>538235.45806028007</v>
      </c>
      <c r="BS355" s="260">
        <v>745710.68751077808</v>
      </c>
      <c r="BT355" s="269">
        <v>1029262.2367891078</v>
      </c>
      <c r="BU355" s="269">
        <v>1494841.2349783226</v>
      </c>
    </row>
    <row r="356" spans="4:74" ht="72" x14ac:dyDescent="0.6">
      <c r="D356" s="2"/>
      <c r="E356" s="273" t="s">
        <v>20721</v>
      </c>
      <c r="F356" s="260"/>
      <c r="G356" s="260"/>
      <c r="H356" s="260"/>
      <c r="I356" s="260"/>
      <c r="J356" s="260"/>
      <c r="K356" s="260"/>
      <c r="L356" s="260"/>
      <c r="M356" s="260"/>
      <c r="N356" s="260"/>
      <c r="O356" s="260"/>
      <c r="P356" s="260"/>
      <c r="Q356" s="260"/>
      <c r="R356" s="260">
        <v>43.735570589240325</v>
      </c>
      <c r="S356" s="260">
        <v>44.496220267271603</v>
      </c>
      <c r="T356" s="260">
        <v>45.309141562474302</v>
      </c>
      <c r="U356" s="260">
        <v>27.777064402554881</v>
      </c>
      <c r="V356" s="260">
        <v>39.733410159570859</v>
      </c>
      <c r="W356" s="260">
        <v>40.945810145723883</v>
      </c>
      <c r="X356" s="260">
        <v>56.68089258907218</v>
      </c>
      <c r="Y356" s="260">
        <v>123.0836501072751</v>
      </c>
      <c r="Z356" s="260">
        <v>131.26919876493696</v>
      </c>
      <c r="AA356" s="260">
        <v>444.18670609044466</v>
      </c>
      <c r="AB356" s="260">
        <v>602.73396661508684</v>
      </c>
      <c r="AC356" s="260">
        <v>277.89634464694376</v>
      </c>
      <c r="AD356" s="260">
        <v>301.22568523029628</v>
      </c>
      <c r="AE356" s="260">
        <v>434.8687461352215</v>
      </c>
      <c r="AF356" s="260">
        <v>583.58128084969883</v>
      </c>
      <c r="AG356" s="260">
        <v>1624.8120638937601</v>
      </c>
      <c r="AH356" s="260">
        <v>1157.9373041010037</v>
      </c>
      <c r="AI356" s="260">
        <v>1720.5874025470137</v>
      </c>
      <c r="AJ356" s="260">
        <v>1609.7870330569338</v>
      </c>
      <c r="AK356" s="260">
        <v>1213.0074438405684</v>
      </c>
      <c r="AL356" s="260">
        <v>1542.582081655685</v>
      </c>
      <c r="AM356" s="260">
        <v>1899.4022412526817</v>
      </c>
      <c r="AN356" s="260">
        <v>3198.7406357564455</v>
      </c>
      <c r="AO356" s="260">
        <v>4362.4942070476718</v>
      </c>
      <c r="AP356" s="260">
        <v>5602.9596548257859</v>
      </c>
      <c r="AQ356" s="260">
        <v>5602.1263943220647</v>
      </c>
      <c r="AR356" s="260">
        <v>7621.4269169032968</v>
      </c>
      <c r="AS356" s="260">
        <v>12902.632909910017</v>
      </c>
      <c r="AT356" s="260">
        <v>8811.3586286492009</v>
      </c>
      <c r="AU356" s="260">
        <v>7714.8621831176706</v>
      </c>
      <c r="AV356" s="260">
        <v>11563.715234518391</v>
      </c>
      <c r="AW356" s="260">
        <v>11661.570621010856</v>
      </c>
      <c r="AX356" s="260">
        <v>11415.140616957835</v>
      </c>
      <c r="AY356" s="260">
        <v>10900.909124222375</v>
      </c>
      <c r="AZ356" s="260">
        <v>9426.1453474498012</v>
      </c>
      <c r="BA356" s="260">
        <v>10511.894244255394</v>
      </c>
      <c r="BB356" s="260">
        <v>8922.0519743034183</v>
      </c>
      <c r="BC356" s="260">
        <v>9673.0072890161264</v>
      </c>
      <c r="BD356" s="260">
        <v>13513.895419754806</v>
      </c>
      <c r="BE356" s="260">
        <v>13312.748845264628</v>
      </c>
      <c r="BF356" s="260">
        <v>11581.058107653678</v>
      </c>
      <c r="BG356" s="260">
        <v>27250.253875431448</v>
      </c>
      <c r="BH356" s="260">
        <v>40070.870927444783</v>
      </c>
      <c r="BI356" s="260">
        <v>53752.947124511782</v>
      </c>
      <c r="BJ356" s="260">
        <v>122971.26908720791</v>
      </c>
      <c r="BK356" s="260">
        <v>82382.82864209218</v>
      </c>
      <c r="BL356" s="260">
        <v>82895.448797446807</v>
      </c>
      <c r="BM356" s="260">
        <v>116511.22196457273</v>
      </c>
      <c r="BN356" s="260">
        <v>330401.49460769811</v>
      </c>
      <c r="BO356" s="260">
        <v>421963.60476939147</v>
      </c>
      <c r="BP356" s="260">
        <v>319864.43377118715</v>
      </c>
      <c r="BQ356" s="260">
        <v>402532.9299457522</v>
      </c>
      <c r="BR356" s="260">
        <v>538235.45806028007</v>
      </c>
      <c r="BS356" s="260">
        <v>745710.68751077808</v>
      </c>
      <c r="BT356" s="269">
        <v>1157920.0163877464</v>
      </c>
      <c r="BU356" s="269">
        <v>1681696.3893506129</v>
      </c>
    </row>
    <row r="357" spans="4:74" s="34" customFormat="1" ht="24.75" x14ac:dyDescent="0.25">
      <c r="D357" s="1"/>
      <c r="E357" s="332" t="s">
        <v>10324</v>
      </c>
      <c r="F357" s="260">
        <v>76</v>
      </c>
      <c r="G357" s="260">
        <v>76</v>
      </c>
      <c r="H357" s="260">
        <v>76</v>
      </c>
      <c r="I357" s="260">
        <v>76</v>
      </c>
      <c r="J357" s="260">
        <v>76</v>
      </c>
      <c r="K357" s="260">
        <v>76</v>
      </c>
      <c r="L357" s="260">
        <v>76</v>
      </c>
      <c r="M357" s="260">
        <v>76</v>
      </c>
      <c r="N357" s="260">
        <v>76</v>
      </c>
      <c r="O357" s="260">
        <v>76</v>
      </c>
      <c r="P357" s="260">
        <v>76</v>
      </c>
      <c r="Q357" s="260">
        <v>76</v>
      </c>
      <c r="R357" s="260">
        <v>76</v>
      </c>
      <c r="S357" s="260">
        <v>69</v>
      </c>
      <c r="T357" s="260">
        <v>68</v>
      </c>
      <c r="U357" s="260">
        <v>68</v>
      </c>
      <c r="V357" s="260">
        <v>68</v>
      </c>
      <c r="W357" s="260">
        <v>71</v>
      </c>
      <c r="X357" s="260">
        <v>71</v>
      </c>
      <c r="Y357" s="260">
        <v>100</v>
      </c>
      <c r="Z357" s="260">
        <v>141</v>
      </c>
      <c r="AA357" s="260">
        <v>200</v>
      </c>
      <c r="AB357" s="260">
        <v>270</v>
      </c>
      <c r="AC357" s="260">
        <v>350</v>
      </c>
      <c r="AD357" s="260">
        <v>450</v>
      </c>
      <c r="AE357" s="260">
        <v>580</v>
      </c>
      <c r="AF357" s="260">
        <v>614</v>
      </c>
      <c r="AG357" s="260">
        <v>742</v>
      </c>
      <c r="AH357" s="260">
        <v>991</v>
      </c>
      <c r="AI357" s="260">
        <v>966</v>
      </c>
      <c r="AJ357" s="260">
        <v>1207.0999999999999</v>
      </c>
      <c r="AK357" s="260">
        <v>1412.3</v>
      </c>
      <c r="AL357" s="260">
        <v>1420.2</v>
      </c>
      <c r="AM357" s="260">
        <v>1498</v>
      </c>
      <c r="AN357" s="260">
        <v>1806</v>
      </c>
      <c r="AO357" s="260">
        <v>2635</v>
      </c>
      <c r="AP357" s="260">
        <v>4036</v>
      </c>
      <c r="AQ357" s="260">
        <v>4446</v>
      </c>
      <c r="AR357" s="260">
        <v>4782</v>
      </c>
      <c r="AS357" s="260">
        <v>6468</v>
      </c>
      <c r="AT357" s="260">
        <v>8634</v>
      </c>
      <c r="AU357" s="260">
        <v>8131</v>
      </c>
      <c r="AV357" s="260">
        <v>7925</v>
      </c>
      <c r="AW357" s="260">
        <v>7991</v>
      </c>
      <c r="AX357" s="260">
        <v>8323</v>
      </c>
      <c r="AY357" s="260">
        <v>8747</v>
      </c>
      <c r="AZ357" s="260">
        <v>9042</v>
      </c>
      <c r="BA357" s="260">
        <v>9226</v>
      </c>
      <c r="BB357" s="260">
        <v>9357</v>
      </c>
      <c r="BC357" s="260">
        <v>9667</v>
      </c>
      <c r="BD357" s="260">
        <v>9979</v>
      </c>
      <c r="BE357" s="260">
        <v>10601</v>
      </c>
      <c r="BF357" s="260">
        <v>13568</v>
      </c>
      <c r="BG357" s="260">
        <v>26059</v>
      </c>
      <c r="BH357" s="260">
        <v>31839</v>
      </c>
      <c r="BI357" s="260">
        <v>32801</v>
      </c>
      <c r="BJ357" s="260">
        <v>34501</v>
      </c>
      <c r="BK357" s="260">
        <v>36440</v>
      </c>
      <c r="BL357" s="260">
        <v>40453</v>
      </c>
      <c r="BM357" s="260">
        <v>103378</v>
      </c>
      <c r="BN357" s="260">
        <v>129185</v>
      </c>
      <c r="BO357" s="260">
        <v>228809</v>
      </c>
      <c r="BP357" s="260">
        <v>259476</v>
      </c>
      <c r="BQ357" s="260">
        <v>349266</v>
      </c>
      <c r="BR357" s="260">
        <v>517807.60271518602</v>
      </c>
      <c r="BS357" s="260">
        <v>690000</v>
      </c>
      <c r="BT357" s="269">
        <v>965656.05041273381</v>
      </c>
      <c r="BU357" s="269">
        <v>1320232.8814236594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2ACE9-0980-475A-8B45-027FEBEF5CD6}">
  <dimension ref="F2:G67"/>
  <sheetViews>
    <sheetView workbookViewId="0">
      <selection activeCell="H26" sqref="H26"/>
    </sheetView>
  </sheetViews>
  <sheetFormatPr defaultRowHeight="15" x14ac:dyDescent="0.25"/>
  <cols>
    <col min="6" max="6" width="14.85546875" bestFit="1" customWidth="1"/>
  </cols>
  <sheetData>
    <row r="2" spans="6:7" ht="30" x14ac:dyDescent="0.25">
      <c r="F2" s="185" t="s">
        <v>17983</v>
      </c>
    </row>
    <row r="3" spans="6:7" x14ac:dyDescent="0.25">
      <c r="F3" s="186" t="s">
        <v>17984</v>
      </c>
    </row>
    <row r="4" spans="6:7" x14ac:dyDescent="0.25">
      <c r="F4" s="186" t="s">
        <v>17985</v>
      </c>
    </row>
    <row r="5" spans="6:7" x14ac:dyDescent="0.25">
      <c r="F5" s="187">
        <v>8.5149781226400005</v>
      </c>
      <c r="G5">
        <v>8.5149781226400005</v>
      </c>
    </row>
    <row r="6" spans="6:7" x14ac:dyDescent="0.25">
      <c r="F6" s="159">
        <v>8.0450247775099992</v>
      </c>
      <c r="G6">
        <v>8.0450247775099992</v>
      </c>
    </row>
    <row r="7" spans="6:7" x14ac:dyDescent="0.25">
      <c r="F7" s="187">
        <v>7.6461377744099996</v>
      </c>
      <c r="G7">
        <v>7.6461377744099996</v>
      </c>
    </row>
    <row r="8" spans="6:7" x14ac:dyDescent="0.25">
      <c r="F8" s="159">
        <v>7.6863294052700004</v>
      </c>
      <c r="G8">
        <v>7.6863294052700004</v>
      </c>
    </row>
    <row r="9" spans="6:7" x14ac:dyDescent="0.25">
      <c r="F9" s="187">
        <v>7.3275697391800003</v>
      </c>
      <c r="G9">
        <v>7.3275697391800003</v>
      </c>
    </row>
    <row r="10" spans="6:7" x14ac:dyDescent="0.25">
      <c r="F10" s="159">
        <v>7.1075940147500001</v>
      </c>
      <c r="G10">
        <v>7.1075940147500001</v>
      </c>
    </row>
    <row r="11" spans="6:7" x14ac:dyDescent="0.25">
      <c r="F11" s="187">
        <v>6.5652246752299996</v>
      </c>
      <c r="G11">
        <v>6.5652246752299996</v>
      </c>
    </row>
    <row r="12" spans="6:7" x14ac:dyDescent="0.25">
      <c r="F12" s="159">
        <v>6.3644633930100003</v>
      </c>
      <c r="G12">
        <v>6.3644633930100003</v>
      </c>
    </row>
    <row r="13" spans="6:7" x14ac:dyDescent="0.25">
      <c r="F13" s="187">
        <v>6.3721298318499997</v>
      </c>
      <c r="G13">
        <v>6.3721298318499997</v>
      </c>
    </row>
    <row r="14" spans="6:7" x14ac:dyDescent="0.25">
      <c r="F14" s="159">
        <v>5.8192246787500004</v>
      </c>
      <c r="G14">
        <v>5.8192246787500004</v>
      </c>
    </row>
    <row r="15" spans="6:7" x14ac:dyDescent="0.25">
      <c r="F15" s="187">
        <v>5.2122356108199996</v>
      </c>
      <c r="G15">
        <v>5.2122356108199996</v>
      </c>
    </row>
    <row r="16" spans="6:7" x14ac:dyDescent="0.25">
      <c r="F16" s="159">
        <v>6.9220737642000003</v>
      </c>
      <c r="G16">
        <v>6.9220737642000003</v>
      </c>
    </row>
    <row r="17" spans="6:7" x14ac:dyDescent="0.25">
      <c r="F17" s="187">
        <v>6.83371531437</v>
      </c>
      <c r="G17">
        <v>6.83371531437</v>
      </c>
    </row>
    <row r="18" spans="6:7" x14ac:dyDescent="0.25">
      <c r="F18" s="159">
        <v>9.0897023938700006</v>
      </c>
      <c r="G18">
        <v>9.0897023938700006</v>
      </c>
    </row>
    <row r="19" spans="6:7" x14ac:dyDescent="0.25">
      <c r="F19" s="187">
        <v>29.157855852330002</v>
      </c>
      <c r="G19">
        <v>29.157855852330002</v>
      </c>
    </row>
    <row r="20" spans="6:7" x14ac:dyDescent="0.25">
      <c r="F20" s="159">
        <v>24.956436002410001</v>
      </c>
      <c r="G20">
        <v>24.956436002410001</v>
      </c>
    </row>
    <row r="21" spans="6:7" x14ac:dyDescent="0.25">
      <c r="F21" s="187">
        <v>27.483716535980001</v>
      </c>
      <c r="G21">
        <v>27.483716535980001</v>
      </c>
    </row>
    <row r="22" spans="6:7" x14ac:dyDescent="0.25">
      <c r="F22" s="159">
        <v>27.469108493499999</v>
      </c>
      <c r="G22">
        <v>27.469108493499999</v>
      </c>
    </row>
    <row r="23" spans="6:7" x14ac:dyDescent="0.25">
      <c r="F23" s="187">
        <v>24.298757367890001</v>
      </c>
      <c r="G23">
        <v>24.298757367890001</v>
      </c>
    </row>
    <row r="24" spans="6:7" x14ac:dyDescent="0.25">
      <c r="F24" s="159">
        <v>52.218041523479997</v>
      </c>
      <c r="G24">
        <v>52.218041523479997</v>
      </c>
    </row>
    <row r="25" spans="6:7" x14ac:dyDescent="0.25">
      <c r="F25" s="187">
        <v>56.526047563170003</v>
      </c>
      <c r="G25">
        <v>56.526047563170003</v>
      </c>
    </row>
    <row r="26" spans="6:7" x14ac:dyDescent="0.25">
      <c r="F26" s="159">
        <v>54.342465271830001</v>
      </c>
      <c r="G26">
        <v>54.342465271830001</v>
      </c>
    </row>
    <row r="27" spans="6:7" x14ac:dyDescent="0.25">
      <c r="F27" s="187">
        <v>51.531474983439999</v>
      </c>
      <c r="G27">
        <v>51.531474983439999</v>
      </c>
    </row>
    <row r="28" spans="6:7" x14ac:dyDescent="0.25">
      <c r="F28" s="159">
        <v>48.088064310770001</v>
      </c>
      <c r="G28">
        <v>48.088064310770001</v>
      </c>
    </row>
    <row r="29" spans="6:7" x14ac:dyDescent="0.25">
      <c r="F29" s="187">
        <v>47.346006754580003</v>
      </c>
      <c r="G29">
        <v>47.346006754580003</v>
      </c>
    </row>
    <row r="30" spans="6:7" x14ac:dyDescent="0.25">
      <c r="F30" s="159">
        <v>45.54267407263</v>
      </c>
      <c r="G30">
        <v>45.54267407263</v>
      </c>
    </row>
    <row r="31" spans="6:7" x14ac:dyDescent="0.25">
      <c r="F31" s="187">
        <v>20.902924169969999</v>
      </c>
      <c r="G31">
        <v>20.902924169969999</v>
      </c>
    </row>
    <row r="32" spans="6:7" x14ac:dyDescent="0.25">
      <c r="F32" s="159">
        <v>24.120403505790001</v>
      </c>
      <c r="G32">
        <v>24.120403505790001</v>
      </c>
    </row>
    <row r="33" spans="6:7" x14ac:dyDescent="0.25">
      <c r="F33" s="187">
        <v>18.37158451222</v>
      </c>
      <c r="G33">
        <v>18.37158451222</v>
      </c>
    </row>
    <row r="34" spans="6:7" x14ac:dyDescent="0.25">
      <c r="F34" s="159">
        <v>22.401339204340001</v>
      </c>
      <c r="G34">
        <v>22.401339204340001</v>
      </c>
    </row>
    <row r="35" spans="6:7" x14ac:dyDescent="0.25">
      <c r="F35" s="187">
        <v>27.66525594518</v>
      </c>
      <c r="G35">
        <v>27.66525594518</v>
      </c>
    </row>
    <row r="36" spans="6:7" x14ac:dyDescent="0.25">
      <c r="F36" s="159">
        <v>23.651811151810001</v>
      </c>
      <c r="G36">
        <v>23.651811151810001</v>
      </c>
    </row>
    <row r="37" spans="6:7" x14ac:dyDescent="0.25">
      <c r="F37" s="187">
        <v>22.806754596320001</v>
      </c>
      <c r="G37">
        <v>22.806754596320001</v>
      </c>
    </row>
    <row r="38" spans="6:7" x14ac:dyDescent="0.25">
      <c r="F38" s="159">
        <v>19.515256855930001</v>
      </c>
      <c r="G38">
        <v>19.515256855930001</v>
      </c>
    </row>
    <row r="39" spans="6:7" x14ac:dyDescent="0.25">
      <c r="F39" s="187">
        <v>18.980485862209999</v>
      </c>
      <c r="G39">
        <v>18.980485862209999</v>
      </c>
    </row>
    <row r="40" spans="6:7" x14ac:dyDescent="0.25">
      <c r="F40" s="159">
        <v>18.697859992750001</v>
      </c>
      <c r="G40">
        <v>18.697859992750001</v>
      </c>
    </row>
    <row r="41" spans="6:7" x14ac:dyDescent="0.25">
      <c r="F41" s="187">
        <v>22.638580931260002</v>
      </c>
      <c r="G41">
        <v>22.638580931260002</v>
      </c>
    </row>
    <row r="42" spans="6:7" x14ac:dyDescent="0.25">
      <c r="F42" s="159">
        <v>22.317861146529999</v>
      </c>
      <c r="G42">
        <v>22.317861146529999</v>
      </c>
    </row>
    <row r="43" spans="6:7" x14ac:dyDescent="0.25">
      <c r="F43" s="187">
        <v>15.893481346310001</v>
      </c>
      <c r="G43">
        <v>15.893481346310001</v>
      </c>
    </row>
    <row r="44" spans="6:7" x14ac:dyDescent="0.25">
      <c r="F44" s="159">
        <v>22.42107802592</v>
      </c>
      <c r="G44">
        <v>22.42107802592</v>
      </c>
    </row>
    <row r="45" spans="6:7" x14ac:dyDescent="0.25">
      <c r="F45" s="187">
        <v>35.464471663879998</v>
      </c>
      <c r="G45">
        <v>35.464471663879998</v>
      </c>
    </row>
    <row r="46" spans="6:7" x14ac:dyDescent="0.25">
      <c r="F46" s="159">
        <v>31.790894261479998</v>
      </c>
      <c r="G46">
        <v>31.790894261479998</v>
      </c>
    </row>
    <row r="47" spans="6:7" x14ac:dyDescent="0.25">
      <c r="F47" s="187">
        <v>32.929654401329998</v>
      </c>
      <c r="G47">
        <v>32.929654401329998</v>
      </c>
    </row>
    <row r="48" spans="6:7" x14ac:dyDescent="0.25">
      <c r="F48" s="159">
        <v>36.305154760649998</v>
      </c>
      <c r="G48">
        <v>36.305154760649998</v>
      </c>
    </row>
    <row r="49" spans="6:7" x14ac:dyDescent="0.25">
      <c r="F49" s="187">
        <v>44.392220827099997</v>
      </c>
      <c r="G49">
        <v>44.392220827099997</v>
      </c>
    </row>
    <row r="50" spans="6:7" x14ac:dyDescent="0.25">
      <c r="F50" s="159">
        <v>60.87916145586</v>
      </c>
      <c r="G50">
        <v>60.87916145586</v>
      </c>
    </row>
    <row r="51" spans="6:7" x14ac:dyDescent="0.25">
      <c r="F51" s="187">
        <v>71.510855550840006</v>
      </c>
      <c r="G51">
        <v>71.510855550840006</v>
      </c>
    </row>
    <row r="52" spans="6:7" x14ac:dyDescent="0.25">
      <c r="F52" s="159">
        <v>74.545659339690005</v>
      </c>
      <c r="G52">
        <v>74.545659339690005</v>
      </c>
    </row>
    <row r="53" spans="6:7" x14ac:dyDescent="0.25">
      <c r="F53" s="187">
        <v>94.348690426519994</v>
      </c>
      <c r="G53">
        <v>94.348690426519994</v>
      </c>
    </row>
    <row r="54" spans="6:7" x14ac:dyDescent="0.25">
      <c r="F54" s="159">
        <v>63.996810586019997</v>
      </c>
      <c r="G54">
        <v>63.996810586019997</v>
      </c>
    </row>
    <row r="55" spans="6:7" x14ac:dyDescent="0.25">
      <c r="F55" s="187">
        <v>79.040771784719993</v>
      </c>
      <c r="G55">
        <v>79.040771784719993</v>
      </c>
    </row>
    <row r="56" spans="6:7" x14ac:dyDescent="0.25">
      <c r="F56" s="159">
        <v>93.702159932910007</v>
      </c>
      <c r="G56">
        <v>93.702159932910007</v>
      </c>
    </row>
    <row r="57" spans="6:7" x14ac:dyDescent="0.25">
      <c r="F57" s="187">
        <v>95.290044360140001</v>
      </c>
      <c r="G57">
        <v>95.290044360140001</v>
      </c>
    </row>
    <row r="58" spans="6:7" x14ac:dyDescent="0.25">
      <c r="F58" s="159">
        <v>94.874655877470005</v>
      </c>
      <c r="G58">
        <v>94.874655877470005</v>
      </c>
    </row>
    <row r="59" spans="6:7" x14ac:dyDescent="0.25">
      <c r="F59" s="187">
        <v>88.941774491679993</v>
      </c>
      <c r="G59">
        <v>88.941774491679993</v>
      </c>
    </row>
    <row r="60" spans="6:7" x14ac:dyDescent="0.25">
      <c r="F60" s="159">
        <v>51.841448189760001</v>
      </c>
      <c r="G60">
        <v>51.841448189760001</v>
      </c>
    </row>
    <row r="61" spans="6:7" x14ac:dyDescent="0.25">
      <c r="F61" s="187">
        <v>45.544621749409998</v>
      </c>
      <c r="G61">
        <v>45.544621749409998</v>
      </c>
    </row>
    <row r="62" spans="6:7" x14ac:dyDescent="0.25">
      <c r="F62" s="159">
        <v>54.270298047280001</v>
      </c>
      <c r="G62">
        <v>54.270298047280001</v>
      </c>
    </row>
    <row r="63" spans="6:7" x14ac:dyDescent="0.25">
      <c r="F63" s="187">
        <v>67.073110893030005</v>
      </c>
      <c r="G63">
        <v>67.073110893030005</v>
      </c>
    </row>
    <row r="64" spans="6:7" x14ac:dyDescent="0.25">
      <c r="F64" s="159">
        <v>61.71608040201</v>
      </c>
      <c r="G64">
        <v>61.71608040201</v>
      </c>
    </row>
    <row r="65" spans="6:7" x14ac:dyDescent="0.25">
      <c r="F65" s="187">
        <v>42.142776075362612</v>
      </c>
      <c r="G65">
        <v>42.142776075362612</v>
      </c>
    </row>
    <row r="66" spans="6:7" x14ac:dyDescent="0.25">
      <c r="F66" s="159">
        <v>63.13579118424132</v>
      </c>
      <c r="G66">
        <v>63.13579118424132</v>
      </c>
    </row>
    <row r="67" spans="6:7" x14ac:dyDescent="0.25">
      <c r="F67" s="187">
        <v>87.954156602255424</v>
      </c>
      <c r="G67">
        <v>87.954156602255424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7FA74-3F14-4E30-8BAC-3C2452E51241}">
  <dimension ref="C1:AC370"/>
  <sheetViews>
    <sheetView zoomScale="70" zoomScaleNormal="70" workbookViewId="0">
      <pane ySplit="1" topLeftCell="A11" activePane="bottomLeft" state="frozen"/>
      <selection activeCell="E1" sqref="E1"/>
      <selection pane="bottomLeft" activeCell="L13" sqref="L13"/>
    </sheetView>
  </sheetViews>
  <sheetFormatPr defaultRowHeight="21" x14ac:dyDescent="0.35"/>
  <cols>
    <col min="4" max="5" width="18.5703125" bestFit="1" customWidth="1"/>
    <col min="6" max="6" width="17.42578125" bestFit="1" customWidth="1"/>
    <col min="7" max="7" width="15.7109375" customWidth="1"/>
    <col min="8" max="8" width="13.28515625" bestFit="1" customWidth="1"/>
    <col min="9" max="9" width="12.42578125" bestFit="1" customWidth="1"/>
    <col min="10" max="10" width="10.85546875" bestFit="1" customWidth="1"/>
    <col min="11" max="11" width="13.7109375" customWidth="1"/>
    <col min="12" max="12" width="15.5703125" customWidth="1"/>
    <col min="13" max="13" width="15.28515625" customWidth="1"/>
    <col min="14" max="14" width="16.28515625" hidden="1" customWidth="1"/>
    <col min="15" max="15" width="14.140625" customWidth="1"/>
    <col min="16" max="16" width="13.28515625" customWidth="1"/>
    <col min="17" max="17" width="12.7109375" hidden="1" customWidth="1"/>
    <col min="18" max="18" width="12.85546875" customWidth="1"/>
    <col min="19" max="19" width="15.5703125" customWidth="1"/>
    <col min="20" max="20" width="15.42578125" customWidth="1"/>
    <col min="21" max="21" width="15.42578125" style="2" customWidth="1"/>
    <col min="22" max="22" width="12.7109375" style="127" customWidth="1"/>
    <col min="23" max="24" width="10.85546875" style="127" bestFit="1" customWidth="1"/>
    <col min="25" max="25" width="17" style="127" customWidth="1"/>
  </cols>
  <sheetData>
    <row r="1" spans="3:25" s="208" customFormat="1" ht="70.5" customHeight="1" thickBot="1" x14ac:dyDescent="0.3">
      <c r="C1" s="208" t="s">
        <v>18073</v>
      </c>
      <c r="D1" s="207" t="s">
        <v>18065</v>
      </c>
      <c r="E1" s="207" t="s">
        <v>18063</v>
      </c>
      <c r="F1" s="207" t="s">
        <v>18064</v>
      </c>
      <c r="G1" s="207" t="s">
        <v>18062</v>
      </c>
      <c r="H1" s="207" t="s">
        <v>18061</v>
      </c>
      <c r="I1" s="207" t="s">
        <v>18056</v>
      </c>
      <c r="J1" s="207" t="s">
        <v>18055</v>
      </c>
      <c r="K1" s="207" t="s">
        <v>18072</v>
      </c>
      <c r="L1" s="207" t="s">
        <v>18071</v>
      </c>
      <c r="M1" s="207" t="s">
        <v>18057</v>
      </c>
      <c r="N1" s="207" t="s">
        <v>18027</v>
      </c>
      <c r="O1" s="207" t="s">
        <v>18070</v>
      </c>
      <c r="P1" s="207" t="s">
        <v>18069</v>
      </c>
      <c r="Q1" s="207" t="s">
        <v>18068</v>
      </c>
      <c r="R1" s="207" t="s">
        <v>17982</v>
      </c>
      <c r="S1" s="207" t="s">
        <v>18067</v>
      </c>
      <c r="T1" s="207" t="s">
        <v>18059</v>
      </c>
      <c r="U1" s="207" t="s">
        <v>17981</v>
      </c>
      <c r="V1" s="207" t="s">
        <v>17707</v>
      </c>
      <c r="W1" s="207" t="s">
        <v>18060</v>
      </c>
      <c r="X1" s="207" t="s">
        <v>18058</v>
      </c>
      <c r="Y1" s="207" t="s">
        <v>17706</v>
      </c>
    </row>
    <row r="2" spans="3:25" ht="21.75" thickBot="1" x14ac:dyDescent="0.3">
      <c r="J2" s="204">
        <f>1/(X2-W2)</f>
        <v>1.3336889837289945E-3</v>
      </c>
      <c r="R2" s="129"/>
      <c r="S2" s="129"/>
      <c r="T2" s="129"/>
      <c r="U2" s="129"/>
      <c r="V2" s="129">
        <f t="shared" ref="V2:V32" si="0">W2/X2</f>
        <v>0.22525315147757802</v>
      </c>
      <c r="W2" s="203">
        <v>218</v>
      </c>
      <c r="X2" s="203">
        <v>967.8</v>
      </c>
      <c r="Y2" s="128" t="s">
        <v>10359</v>
      </c>
    </row>
    <row r="3" spans="3:25" ht="21.75" thickBot="1" x14ac:dyDescent="0.3">
      <c r="J3" s="204">
        <f t="shared" ref="J3:J33" si="1">X3-W3</f>
        <v>725</v>
      </c>
      <c r="R3" s="129">
        <f>W3/W2-1</f>
        <v>-0.77522935779816515</v>
      </c>
      <c r="S3" s="129"/>
      <c r="T3" s="129"/>
      <c r="U3" s="129"/>
      <c r="V3" s="129">
        <f t="shared" si="0"/>
        <v>6.3307493540051676E-2</v>
      </c>
      <c r="W3" s="203">
        <v>49</v>
      </c>
      <c r="X3" s="203">
        <v>774</v>
      </c>
      <c r="Y3" s="128" t="s">
        <v>10360</v>
      </c>
    </row>
    <row r="4" spans="3:25" ht="21.75" thickBot="1" x14ac:dyDescent="0.3">
      <c r="J4" s="204">
        <f t="shared" si="1"/>
        <v>768</v>
      </c>
      <c r="R4" s="129">
        <f t="shared" ref="R4:R67" si="2">W4/W3-1</f>
        <v>1.3877551020408165</v>
      </c>
      <c r="S4" s="129"/>
      <c r="T4" s="129"/>
      <c r="U4" s="129"/>
      <c r="V4" s="129">
        <f t="shared" si="0"/>
        <v>0.13220338983050847</v>
      </c>
      <c r="W4" s="203">
        <v>117</v>
      </c>
      <c r="X4" s="203">
        <v>885</v>
      </c>
      <c r="Y4" s="128" t="s">
        <v>10361</v>
      </c>
    </row>
    <row r="5" spans="3:25" ht="21.75" thickBot="1" x14ac:dyDescent="0.3">
      <c r="J5" s="204">
        <f t="shared" si="1"/>
        <v>799</v>
      </c>
      <c r="R5" s="129">
        <f t="shared" si="2"/>
        <v>1.0256410256410255</v>
      </c>
      <c r="S5" s="129"/>
      <c r="T5" s="129"/>
      <c r="U5" s="129"/>
      <c r="V5" s="129">
        <f t="shared" si="0"/>
        <v>0.22876447876447875</v>
      </c>
      <c r="W5" s="203">
        <v>237</v>
      </c>
      <c r="X5" s="203">
        <v>1036</v>
      </c>
      <c r="Y5" s="128" t="s">
        <v>10362</v>
      </c>
    </row>
    <row r="6" spans="3:25" ht="21.75" thickBot="1" x14ac:dyDescent="0.3">
      <c r="F6" s="205">
        <f t="shared" ref="F6:F69" si="3">U6/(1/I6)</f>
        <v>94.957856646020801</v>
      </c>
      <c r="G6" s="205"/>
      <c r="H6" s="205"/>
      <c r="I6" s="206">
        <f>AVERAGE(J2:J6)</f>
        <v>631.00026673779678</v>
      </c>
      <c r="J6" s="204">
        <f t="shared" si="1"/>
        <v>863</v>
      </c>
      <c r="K6" s="204"/>
      <c r="L6" s="204"/>
      <c r="M6" s="204"/>
      <c r="N6" s="204">
        <f>AVERAGE(W2:W6)</f>
        <v>144</v>
      </c>
      <c r="O6" s="204"/>
      <c r="P6" s="204"/>
      <c r="Q6" s="129">
        <f>AVERAGE(R2:R6)</f>
        <v>0.26397207221775465</v>
      </c>
      <c r="R6" s="129">
        <f t="shared" si="2"/>
        <v>-0.58227848101265822</v>
      </c>
      <c r="S6" s="129"/>
      <c r="T6" s="129"/>
      <c r="U6" s="129">
        <f>AVERAGE(V2:V6)</f>
        <v>0.150487823304644</v>
      </c>
      <c r="V6" s="129">
        <f t="shared" si="0"/>
        <v>0.10291060291060292</v>
      </c>
      <c r="W6" s="203">
        <v>99</v>
      </c>
      <c r="X6" s="203">
        <v>962</v>
      </c>
      <c r="Y6" s="128" t="s">
        <v>10363</v>
      </c>
    </row>
    <row r="7" spans="3:25" ht="21.75" thickBot="1" x14ac:dyDescent="0.3">
      <c r="F7" s="205">
        <f t="shared" si="3"/>
        <v>103.2670481627991</v>
      </c>
      <c r="G7" s="205"/>
      <c r="H7" s="205"/>
      <c r="I7" s="206">
        <f>AVERAGE(J3:J7)</f>
        <v>780.8</v>
      </c>
      <c r="J7" s="204">
        <f t="shared" si="1"/>
        <v>749</v>
      </c>
      <c r="K7" s="204"/>
      <c r="L7" s="204"/>
      <c r="M7" s="204"/>
      <c r="N7" s="204">
        <f t="shared" ref="N7:N70" si="4">AVERAGE(W3:W7)</f>
        <v>123.6</v>
      </c>
      <c r="O7" s="204"/>
      <c r="P7" s="204"/>
      <c r="Q7" s="129">
        <f t="shared" ref="Q7:Q70" si="5">AVERAGE(R3:R7)</f>
        <v>0.24552109211763806</v>
      </c>
      <c r="R7" s="129">
        <f t="shared" si="2"/>
        <v>0.17171717171717171</v>
      </c>
      <c r="S7" s="129"/>
      <c r="T7" s="129"/>
      <c r="U7" s="129">
        <f>AVERAGE(V3:V7)</f>
        <v>0.13225800225768328</v>
      </c>
      <c r="V7" s="129">
        <f t="shared" si="0"/>
        <v>0.13410404624277455</v>
      </c>
      <c r="W7" s="203">
        <v>116</v>
      </c>
      <c r="X7" s="203">
        <v>865</v>
      </c>
      <c r="Y7" s="128" t="s">
        <v>10364</v>
      </c>
    </row>
    <row r="8" spans="3:25" ht="21.75" thickBot="1" x14ac:dyDescent="0.3">
      <c r="F8" s="205">
        <f t="shared" si="3"/>
        <v>96.818902621717129</v>
      </c>
      <c r="G8" s="205"/>
      <c r="H8" s="205"/>
      <c r="I8" s="206">
        <f t="shared" ref="I8:I70" si="6">AVERAGE(J4:J8)</f>
        <v>779.4</v>
      </c>
      <c r="J8" s="204">
        <f t="shared" si="1"/>
        <v>718</v>
      </c>
      <c r="K8" s="204"/>
      <c r="L8" s="204"/>
      <c r="M8" s="204"/>
      <c r="N8" s="204">
        <f t="shared" si="4"/>
        <v>117.2</v>
      </c>
      <c r="O8" s="204"/>
      <c r="P8" s="204"/>
      <c r="Q8" s="129">
        <f t="shared" si="5"/>
        <v>0.22987730850485733</v>
      </c>
      <c r="R8" s="129">
        <f t="shared" si="2"/>
        <v>-0.85344827586206895</v>
      </c>
      <c r="S8" s="129"/>
      <c r="T8" s="129"/>
      <c r="U8" s="129">
        <f>AVERAGE(V4:V8)</f>
        <v>0.12422235388980898</v>
      </c>
      <c r="V8" s="129">
        <f t="shared" si="0"/>
        <v>2.3129251700680271E-2</v>
      </c>
      <c r="W8" s="203">
        <v>17</v>
      </c>
      <c r="X8" s="203">
        <v>735</v>
      </c>
      <c r="Y8" s="128" t="s">
        <v>10365</v>
      </c>
    </row>
    <row r="9" spans="3:25" ht="21.75" thickBot="1" x14ac:dyDescent="0.3">
      <c r="F9" s="205">
        <f t="shared" si="3"/>
        <v>99.073484564612528</v>
      </c>
      <c r="G9" s="205"/>
      <c r="H9" s="205"/>
      <c r="I9" s="206">
        <f t="shared" si="6"/>
        <v>779</v>
      </c>
      <c r="J9" s="204">
        <f t="shared" si="1"/>
        <v>766</v>
      </c>
      <c r="K9" s="204"/>
      <c r="L9" s="204"/>
      <c r="M9" s="204"/>
      <c r="N9" s="204">
        <f t="shared" si="4"/>
        <v>120.2</v>
      </c>
      <c r="O9" s="204"/>
      <c r="P9" s="204"/>
      <c r="Q9" s="129">
        <f t="shared" si="5"/>
        <v>1.3052674645672824</v>
      </c>
      <c r="R9" s="129">
        <f t="shared" si="2"/>
        <v>6.7647058823529411</v>
      </c>
      <c r="S9" s="129"/>
      <c r="T9" s="129"/>
      <c r="U9" s="129">
        <f>AVERAGE(V5:V9)</f>
        <v>0.12718033962081196</v>
      </c>
      <c r="V9" s="129">
        <f t="shared" si="0"/>
        <v>0.14699331848552338</v>
      </c>
      <c r="W9" s="203">
        <v>132</v>
      </c>
      <c r="X9" s="203">
        <v>898</v>
      </c>
      <c r="Y9" s="128" t="s">
        <v>10366</v>
      </c>
    </row>
    <row r="10" spans="3:25" ht="21.75" thickBot="1" x14ac:dyDescent="0.3">
      <c r="F10" s="205">
        <f t="shared" si="3"/>
        <v>81.047749021817495</v>
      </c>
      <c r="G10" s="205"/>
      <c r="H10" s="205"/>
      <c r="I10" s="206">
        <f t="shared" si="6"/>
        <v>771.6</v>
      </c>
      <c r="J10" s="204">
        <f t="shared" si="1"/>
        <v>762</v>
      </c>
      <c r="K10" s="204"/>
      <c r="L10" s="204"/>
      <c r="M10" s="204"/>
      <c r="N10" s="204">
        <f t="shared" si="4"/>
        <v>93.2</v>
      </c>
      <c r="O10" s="204"/>
      <c r="P10" s="204"/>
      <c r="Q10" s="129">
        <f>AVERAGE(R6:R10)</f>
        <v>1.0546847139845317</v>
      </c>
      <c r="R10" s="129">
        <f t="shared" si="2"/>
        <v>-0.22727272727272729</v>
      </c>
      <c r="S10" s="129"/>
      <c r="T10" s="129"/>
      <c r="U10" s="129">
        <f>AVERAGE(V6:V10)</f>
        <v>0.10503855497902734</v>
      </c>
      <c r="V10" s="129">
        <f t="shared" si="0"/>
        <v>0.11805555555555555</v>
      </c>
      <c r="W10" s="203">
        <v>102</v>
      </c>
      <c r="X10" s="203">
        <v>864</v>
      </c>
      <c r="Y10" s="128" t="s">
        <v>10367</v>
      </c>
    </row>
    <row r="11" spans="3:25" ht="21.75" thickBot="1" x14ac:dyDescent="0.3">
      <c r="E11" s="205">
        <f t="shared" ref="E11:E74" si="7">T11/(1/H11)</f>
        <v>90.621067708749024</v>
      </c>
      <c r="F11" s="205">
        <f t="shared" si="3"/>
        <v>83.901313078398871</v>
      </c>
      <c r="G11" s="205"/>
      <c r="H11" s="206">
        <f>AVERAGE(J2:J11)</f>
        <v>692.00013336889845</v>
      </c>
      <c r="I11" s="206">
        <f t="shared" si="6"/>
        <v>753</v>
      </c>
      <c r="J11" s="204">
        <f t="shared" si="1"/>
        <v>770</v>
      </c>
      <c r="K11" s="204"/>
      <c r="L11" s="204"/>
      <c r="M11" s="204">
        <f>AVERAGE(W2:W11)</f>
        <v>120.7</v>
      </c>
      <c r="N11" s="204">
        <f t="shared" si="4"/>
        <v>97.4</v>
      </c>
      <c r="O11" s="204"/>
      <c r="Q11" s="129">
        <f t="shared" si="5"/>
        <v>1.2064345278341222</v>
      </c>
      <c r="R11" s="129">
        <f t="shared" si="2"/>
        <v>0.17647058823529416</v>
      </c>
      <c r="S11" s="129"/>
      <c r="T11" s="129">
        <f>AVERAGE(V2:V11)</f>
        <v>0.13095527491819112</v>
      </c>
      <c r="U11" s="129">
        <f t="shared" ref="U11:U70" si="8">AVERAGE(V7:V11)</f>
        <v>0.11142272653173821</v>
      </c>
      <c r="V11" s="129">
        <f t="shared" si="0"/>
        <v>0.1348314606741573</v>
      </c>
      <c r="W11" s="203">
        <v>120</v>
      </c>
      <c r="X11" s="203">
        <v>890</v>
      </c>
      <c r="Y11" s="128" t="s">
        <v>10368</v>
      </c>
    </row>
    <row r="12" spans="3:25" ht="21.75" thickBot="1" x14ac:dyDescent="0.3">
      <c r="E12" s="205">
        <f t="shared" si="7"/>
        <v>85.700382312739364</v>
      </c>
      <c r="F12" s="205">
        <f t="shared" si="3"/>
        <v>68.808563289181734</v>
      </c>
      <c r="G12" s="205"/>
      <c r="H12" s="206">
        <f t="shared" ref="H12:H75" si="9">AVERAGE(J3:J12)</f>
        <v>764</v>
      </c>
      <c r="I12" s="206">
        <f t="shared" si="6"/>
        <v>747.2</v>
      </c>
      <c r="J12" s="204">
        <f t="shared" si="1"/>
        <v>720</v>
      </c>
      <c r="K12" s="204"/>
      <c r="L12" s="204"/>
      <c r="M12" s="204">
        <f t="shared" ref="M12:M75" si="10">AVERAGE(W3:W12)</f>
        <v>101.7</v>
      </c>
      <c r="N12" s="204">
        <f t="shared" si="4"/>
        <v>79.8</v>
      </c>
      <c r="O12" s="204"/>
      <c r="P12" s="129">
        <f>AVERAGE(R3:R12)</f>
        <v>0.6321394261374963</v>
      </c>
      <c r="Q12" s="129">
        <f t="shared" si="5"/>
        <v>1.0187577601573545</v>
      </c>
      <c r="R12" s="129">
        <f t="shared" si="2"/>
        <v>-0.76666666666666661</v>
      </c>
      <c r="S12" s="129"/>
      <c r="T12" s="129">
        <f t="shared" ref="T12:T75" si="11">AVERAGE(V3:V12)</f>
        <v>0.11217327527845466</v>
      </c>
      <c r="U12" s="129">
        <f>AVERAGE(V8:V12)</f>
        <v>9.2088548299226081E-2</v>
      </c>
      <c r="V12" s="129">
        <f t="shared" si="0"/>
        <v>3.7433155080213901E-2</v>
      </c>
      <c r="W12" s="203">
        <v>28</v>
      </c>
      <c r="X12" s="203">
        <v>748</v>
      </c>
      <c r="Y12" s="128" t="s">
        <v>10369</v>
      </c>
    </row>
    <row r="13" spans="3:25" ht="21.75" thickBot="1" x14ac:dyDescent="0.3">
      <c r="E13" s="205">
        <f t="shared" si="7"/>
        <v>90.798564950057965</v>
      </c>
      <c r="F13" s="205">
        <f t="shared" si="3"/>
        <v>84.906122264064663</v>
      </c>
      <c r="G13" s="205"/>
      <c r="H13" s="206">
        <f t="shared" si="9"/>
        <v>769</v>
      </c>
      <c r="I13" s="206">
        <f t="shared" si="6"/>
        <v>758.6</v>
      </c>
      <c r="J13" s="204">
        <f t="shared" si="1"/>
        <v>775</v>
      </c>
      <c r="K13" s="204"/>
      <c r="L13" s="204"/>
      <c r="M13" s="204">
        <f t="shared" si="10"/>
        <v>107.6</v>
      </c>
      <c r="N13" s="204">
        <f t="shared" si="4"/>
        <v>98</v>
      </c>
      <c r="O13" s="204"/>
      <c r="P13" s="129">
        <f>AVERAGE(R4:R13)</f>
        <v>0.99537664763159861</v>
      </c>
      <c r="Q13" s="129">
        <f t="shared" si="5"/>
        <v>1.7608759867583399</v>
      </c>
      <c r="R13" s="129">
        <f t="shared" si="2"/>
        <v>2.8571428571428572</v>
      </c>
      <c r="S13" s="129"/>
      <c r="T13" s="129">
        <f t="shared" si="11"/>
        <v>0.11807355650202596</v>
      </c>
      <c r="U13" s="129">
        <f t="shared" si="8"/>
        <v>0.11192475911424291</v>
      </c>
      <c r="V13" s="129">
        <f t="shared" si="0"/>
        <v>0.12231030577576443</v>
      </c>
      <c r="W13" s="203">
        <v>108</v>
      </c>
      <c r="X13" s="203">
        <v>883</v>
      </c>
      <c r="Y13" s="128" t="s">
        <v>10371</v>
      </c>
    </row>
    <row r="14" spans="3:25" ht="21.75" thickBot="1" x14ac:dyDescent="0.3">
      <c r="E14" s="205">
        <f t="shared" si="7"/>
        <v>94.575099608071284</v>
      </c>
      <c r="F14" s="205">
        <f t="shared" si="3"/>
        <v>90.177399845681975</v>
      </c>
      <c r="G14" s="205"/>
      <c r="H14" s="206">
        <f t="shared" si="9"/>
        <v>764.5</v>
      </c>
      <c r="I14" s="206">
        <f t="shared" si="6"/>
        <v>750</v>
      </c>
      <c r="J14" s="204">
        <f t="shared" si="1"/>
        <v>723</v>
      </c>
      <c r="K14" s="204"/>
      <c r="L14" s="204"/>
      <c r="M14" s="204">
        <f t="shared" si="10"/>
        <v>112.7</v>
      </c>
      <c r="N14" s="204">
        <f t="shared" si="4"/>
        <v>105.2</v>
      </c>
      <c r="O14" s="204"/>
      <c r="P14" s="129">
        <f t="shared" ref="P14:P76" si="12">AVERAGE(R5:R14)</f>
        <v>0.91215669298307245</v>
      </c>
      <c r="Q14" s="129">
        <f t="shared" si="5"/>
        <v>0.51904592139886263</v>
      </c>
      <c r="R14" s="129">
        <f t="shared" si="2"/>
        <v>0.55555555555555558</v>
      </c>
      <c r="S14" s="129"/>
      <c r="T14" s="129">
        <f t="shared" si="11"/>
        <v>0.12370843637419397</v>
      </c>
      <c r="U14" s="129">
        <f t="shared" si="8"/>
        <v>0.12023653312757596</v>
      </c>
      <c r="V14" s="129">
        <f t="shared" si="0"/>
        <v>0.18855218855218855</v>
      </c>
      <c r="W14" s="204">
        <v>168</v>
      </c>
      <c r="X14" s="204">
        <v>891</v>
      </c>
      <c r="Y14" s="128" t="s">
        <v>10373</v>
      </c>
    </row>
    <row r="15" spans="3:25" ht="21.75" thickBot="1" x14ac:dyDescent="0.3">
      <c r="E15" s="205">
        <f t="shared" si="7"/>
        <v>84.181341584952591</v>
      </c>
      <c r="F15" s="205">
        <f t="shared" si="3"/>
        <v>87.109301099503739</v>
      </c>
      <c r="G15" s="205"/>
      <c r="H15" s="206">
        <f t="shared" si="9"/>
        <v>755.5</v>
      </c>
      <c r="I15" s="206">
        <f t="shared" si="6"/>
        <v>739.4</v>
      </c>
      <c r="J15" s="204">
        <f t="shared" si="1"/>
        <v>709</v>
      </c>
      <c r="K15" s="204"/>
      <c r="L15" s="204"/>
      <c r="M15" s="204">
        <f t="shared" si="10"/>
        <v>97.4</v>
      </c>
      <c r="N15" s="204">
        <f t="shared" si="4"/>
        <v>101.6</v>
      </c>
      <c r="O15" s="204"/>
      <c r="P15" s="129">
        <f t="shared" si="12"/>
        <v>0.75959259041896987</v>
      </c>
      <c r="Q15" s="129">
        <f t="shared" si="5"/>
        <v>0.46450046685340796</v>
      </c>
      <c r="R15" s="129">
        <f t="shared" si="2"/>
        <v>-0.5</v>
      </c>
      <c r="S15" s="129"/>
      <c r="T15" s="129">
        <f>AVERAGE(V6:V15)</f>
        <v>0.11142467450026816</v>
      </c>
      <c r="U15" s="129">
        <f t="shared" si="8"/>
        <v>0.11781079402150899</v>
      </c>
      <c r="V15" s="129">
        <f t="shared" si="0"/>
        <v>0.10592686002522068</v>
      </c>
      <c r="W15" s="204">
        <v>84</v>
      </c>
      <c r="X15" s="204">
        <v>793</v>
      </c>
      <c r="Y15" s="128" t="s">
        <v>10374</v>
      </c>
    </row>
    <row r="16" spans="3:25" ht="21.75" thickBot="1" x14ac:dyDescent="0.3">
      <c r="E16" s="205">
        <f t="shared" si="7"/>
        <v>89.548344258878387</v>
      </c>
      <c r="F16" s="205">
        <f t="shared" si="3"/>
        <v>95.032410256600912</v>
      </c>
      <c r="G16" s="205"/>
      <c r="H16" s="206">
        <f t="shared" si="9"/>
        <v>743.9</v>
      </c>
      <c r="I16" s="206">
        <f t="shared" si="6"/>
        <v>734.8</v>
      </c>
      <c r="J16" s="204">
        <f t="shared" si="1"/>
        <v>747</v>
      </c>
      <c r="K16" s="204"/>
      <c r="L16" s="204"/>
      <c r="M16" s="204">
        <f t="shared" si="10"/>
        <v>105.3</v>
      </c>
      <c r="N16" s="204">
        <f t="shared" si="4"/>
        <v>113.2</v>
      </c>
      <c r="O16" s="204"/>
      <c r="P16" s="129">
        <f>AVERAGE(R7:R16)</f>
        <v>0.92972520042499751</v>
      </c>
      <c r="Q16" s="129">
        <f t="shared" si="5"/>
        <v>0.65301587301587305</v>
      </c>
      <c r="R16" s="129">
        <f>W16/W15-1</f>
        <v>1.1190476190476191</v>
      </c>
      <c r="S16" s="129"/>
      <c r="T16" s="129">
        <f t="shared" si="11"/>
        <v>0.12037685745245112</v>
      </c>
      <c r="U16" s="129">
        <f t="shared" si="8"/>
        <v>0.12933098837316401</v>
      </c>
      <c r="V16" s="129">
        <f t="shared" si="0"/>
        <v>0.19243243243243244</v>
      </c>
      <c r="W16" s="204">
        <v>178</v>
      </c>
      <c r="X16" s="204">
        <v>925</v>
      </c>
      <c r="Y16" s="128" t="s">
        <v>10375</v>
      </c>
    </row>
    <row r="17" spans="4:29" ht="21.75" thickBot="1" x14ac:dyDescent="0.3">
      <c r="E17" s="205">
        <f t="shared" si="7"/>
        <v>94.444632565068574</v>
      </c>
      <c r="F17" s="205">
        <f t="shared" si="3"/>
        <v>119.97701053574556</v>
      </c>
      <c r="G17" s="205"/>
      <c r="H17" s="206">
        <f t="shared" si="9"/>
        <v>745.7</v>
      </c>
      <c r="I17" s="206">
        <f t="shared" si="6"/>
        <v>744.2</v>
      </c>
      <c r="J17" s="204">
        <f t="shared" si="1"/>
        <v>767</v>
      </c>
      <c r="K17" s="204"/>
      <c r="L17" s="204"/>
      <c r="M17" s="204">
        <f t="shared" si="10"/>
        <v>112.5</v>
      </c>
      <c r="N17" s="204">
        <f t="shared" si="4"/>
        <v>145.19999999999999</v>
      </c>
      <c r="O17" s="204"/>
      <c r="P17" s="129">
        <f t="shared" si="12"/>
        <v>0.91817146078137024</v>
      </c>
      <c r="Q17" s="129">
        <f t="shared" si="5"/>
        <v>0.81758516140538617</v>
      </c>
      <c r="R17" s="129">
        <f t="shared" si="2"/>
        <v>5.6179775280898792E-2</v>
      </c>
      <c r="S17" s="129"/>
      <c r="T17" s="129">
        <f t="shared" si="11"/>
        <v>0.1266523167025192</v>
      </c>
      <c r="U17" s="129">
        <f t="shared" si="8"/>
        <v>0.16121608510581234</v>
      </c>
      <c r="V17" s="129">
        <f t="shared" si="0"/>
        <v>0.19685863874345549</v>
      </c>
      <c r="W17" s="204">
        <v>188</v>
      </c>
      <c r="X17" s="204">
        <v>955</v>
      </c>
      <c r="Y17" s="128" t="s">
        <v>10376</v>
      </c>
    </row>
    <row r="18" spans="4:29" ht="21.75" thickBot="1" x14ac:dyDescent="0.3">
      <c r="E18" s="205">
        <f t="shared" si="7"/>
        <v>110.94901278372254</v>
      </c>
      <c r="F18" s="205">
        <f t="shared" si="3"/>
        <v>136.53654851088072</v>
      </c>
      <c r="G18" s="205"/>
      <c r="H18" s="206">
        <f t="shared" si="9"/>
        <v>752.2</v>
      </c>
      <c r="I18" s="206">
        <f t="shared" si="6"/>
        <v>745.8</v>
      </c>
      <c r="J18" s="204">
        <f t="shared" si="1"/>
        <v>783</v>
      </c>
      <c r="K18" s="204"/>
      <c r="L18" s="204"/>
      <c r="M18" s="204">
        <f t="shared" si="10"/>
        <v>134.4</v>
      </c>
      <c r="N18" s="204">
        <f t="shared" si="4"/>
        <v>170.8</v>
      </c>
      <c r="O18" s="204"/>
      <c r="P18" s="129">
        <f t="shared" si="12"/>
        <v>1.0290482032611943</v>
      </c>
      <c r="Q18" s="129">
        <f t="shared" si="5"/>
        <v>0.29722041976404873</v>
      </c>
      <c r="R18" s="129">
        <f t="shared" si="2"/>
        <v>0.25531914893617014</v>
      </c>
      <c r="S18" s="129"/>
      <c r="T18" s="129">
        <f t="shared" si="11"/>
        <v>0.14749935227828043</v>
      </c>
      <c r="U18" s="129">
        <f t="shared" si="8"/>
        <v>0.18307394544231795</v>
      </c>
      <c r="V18" s="129">
        <f t="shared" si="0"/>
        <v>0.23159960745829244</v>
      </c>
      <c r="W18" s="204">
        <v>236</v>
      </c>
      <c r="X18" s="204">
        <v>1019</v>
      </c>
      <c r="Y18" s="128" t="s">
        <v>10377</v>
      </c>
    </row>
    <row r="19" spans="4:29" ht="21.75" thickBot="1" x14ac:dyDescent="0.3">
      <c r="E19" s="205">
        <f t="shared" si="7"/>
        <v>111.85954901750021</v>
      </c>
      <c r="F19" s="205">
        <f t="shared" si="3"/>
        <v>133.6501222604499</v>
      </c>
      <c r="G19" s="205"/>
      <c r="H19" s="206">
        <f t="shared" si="9"/>
        <v>751.9</v>
      </c>
      <c r="I19" s="206">
        <f t="shared" si="6"/>
        <v>753.8</v>
      </c>
      <c r="J19" s="204">
        <f t="shared" si="1"/>
        <v>763</v>
      </c>
      <c r="K19" s="204"/>
      <c r="L19" s="204"/>
      <c r="M19" s="204">
        <f t="shared" si="10"/>
        <v>135.69999999999999</v>
      </c>
      <c r="N19" s="204">
        <f t="shared" si="4"/>
        <v>166.2</v>
      </c>
      <c r="O19" s="204"/>
      <c r="P19" s="129">
        <f t="shared" si="12"/>
        <v>0.31401829299200179</v>
      </c>
      <c r="Q19" s="129">
        <f t="shared" si="5"/>
        <v>0.10899066458514099</v>
      </c>
      <c r="R19" s="129">
        <f t="shared" si="2"/>
        <v>-0.38559322033898302</v>
      </c>
      <c r="S19" s="129"/>
      <c r="T19" s="129">
        <f t="shared" si="11"/>
        <v>0.1487691834253228</v>
      </c>
      <c r="U19" s="129">
        <f>AVERAGE(V15:V19)</f>
        <v>0.17730183372306965</v>
      </c>
      <c r="V19" s="129">
        <f t="shared" si="0"/>
        <v>0.15969162995594713</v>
      </c>
      <c r="W19" s="204">
        <v>145</v>
      </c>
      <c r="X19" s="204">
        <v>908</v>
      </c>
      <c r="Y19" s="128" t="s">
        <v>10379</v>
      </c>
    </row>
    <row r="20" spans="4:29" ht="21.75" thickBot="1" x14ac:dyDescent="0.3">
      <c r="E20" s="205">
        <f t="shared" si="7"/>
        <v>106.36238351389744</v>
      </c>
      <c r="F20" s="205">
        <f t="shared" si="3"/>
        <v>126.11998313141224</v>
      </c>
      <c r="H20" s="206">
        <f t="shared" si="9"/>
        <v>749.9</v>
      </c>
      <c r="I20" s="206">
        <f t="shared" si="6"/>
        <v>760.4</v>
      </c>
      <c r="J20" s="204">
        <f t="shared" si="1"/>
        <v>742</v>
      </c>
      <c r="K20" s="204"/>
      <c r="L20" s="204"/>
      <c r="M20" s="204">
        <f t="shared" si="10"/>
        <v>129.30000000000001</v>
      </c>
      <c r="N20" s="204">
        <f t="shared" si="4"/>
        <v>157</v>
      </c>
      <c r="O20" s="204"/>
      <c r="P20" s="129">
        <f t="shared" si="12"/>
        <v>0.26295246227099861</v>
      </c>
      <c r="Q20" s="129">
        <f t="shared" si="5"/>
        <v>6.1404457688589265E-2</v>
      </c>
      <c r="R20" s="129">
        <f t="shared" si="2"/>
        <v>-0.73793103448275854</v>
      </c>
      <c r="S20" s="129"/>
      <c r="T20" s="129">
        <f>AVERAGE(V11:V20)</f>
        <v>0.14183542274156213</v>
      </c>
      <c r="U20" s="129">
        <f t="shared" si="8"/>
        <v>0.16586005146161525</v>
      </c>
      <c r="V20" s="129">
        <f t="shared" si="0"/>
        <v>4.8717948717948718E-2</v>
      </c>
      <c r="W20" s="204">
        <v>38</v>
      </c>
      <c r="X20" s="204">
        <v>780</v>
      </c>
      <c r="Y20" s="128" t="s">
        <v>10380</v>
      </c>
    </row>
    <row r="21" spans="4:29" ht="21.75" thickBot="1" x14ac:dyDescent="0.3">
      <c r="D21" s="205">
        <f t="shared" ref="D21:D84" si="13">S21/(1/G21)</f>
        <v>100.0052994651153</v>
      </c>
      <c r="E21" s="205">
        <f t="shared" si="7"/>
        <v>109.84642033315495</v>
      </c>
      <c r="F21" s="205">
        <f t="shared" si="3"/>
        <v>125.29346351684505</v>
      </c>
      <c r="G21" s="206">
        <f>AVERAGE(J2:J21)</f>
        <v>723.10006668444919</v>
      </c>
      <c r="H21" s="206">
        <f t="shared" si="9"/>
        <v>754.2</v>
      </c>
      <c r="I21" s="206">
        <f t="shared" si="6"/>
        <v>773.6</v>
      </c>
      <c r="J21" s="204">
        <f t="shared" si="1"/>
        <v>813</v>
      </c>
      <c r="K21" s="204">
        <f>AVERAGE(X2:X21)</f>
        <v>888.08999999999992</v>
      </c>
      <c r="L21" s="204">
        <f>AVERAGE(W2:W21)</f>
        <v>127.5</v>
      </c>
      <c r="M21" s="204">
        <f t="shared" si="10"/>
        <v>134.30000000000001</v>
      </c>
      <c r="N21" s="204">
        <f t="shared" si="4"/>
        <v>155.4</v>
      </c>
      <c r="P21" s="129">
        <f t="shared" si="12"/>
        <v>0.59267382450010087</v>
      </c>
      <c r="Q21" s="129">
        <f t="shared" si="5"/>
        <v>0.53233177598432868</v>
      </c>
      <c r="R21" s="129">
        <f t="shared" si="2"/>
        <v>3.4736842105263159</v>
      </c>
      <c r="S21" s="129">
        <f>AVERAGE(V2:V21)</f>
        <v>0.13830077477887473</v>
      </c>
      <c r="T21" s="129">
        <f t="shared" si="11"/>
        <v>0.1456462746395584</v>
      </c>
      <c r="U21" s="129">
        <f>AVERAGE(V17:V21)</f>
        <v>0.16196156090595276</v>
      </c>
      <c r="V21" s="129">
        <f t="shared" si="0"/>
        <v>0.17293997965412003</v>
      </c>
      <c r="W21" s="204">
        <v>170</v>
      </c>
      <c r="X21" s="204">
        <v>983</v>
      </c>
      <c r="Y21" s="128" t="s">
        <v>10381</v>
      </c>
    </row>
    <row r="22" spans="4:29" ht="21.75" thickBot="1" x14ac:dyDescent="0.3">
      <c r="D22" s="205">
        <f t="shared" si="13"/>
        <v>103.54828827039351</v>
      </c>
      <c r="E22" s="205">
        <f t="shared" si="7"/>
        <v>120.79469383679515</v>
      </c>
      <c r="F22" s="205">
        <f t="shared" si="3"/>
        <v>121.59769546087846</v>
      </c>
      <c r="G22" s="206">
        <f t="shared" ref="G22:G85" si="14">AVERAGE(J3:J22)</f>
        <v>752.2</v>
      </c>
      <c r="H22" s="206">
        <f t="shared" si="9"/>
        <v>740.4</v>
      </c>
      <c r="I22" s="206">
        <f t="shared" si="6"/>
        <v>736.6</v>
      </c>
      <c r="J22" s="204">
        <f t="shared" si="1"/>
        <v>582</v>
      </c>
      <c r="K22" s="204">
        <f t="shared" ref="K22:K85" si="15">AVERAGE(X3:X22)</f>
        <v>876.65</v>
      </c>
      <c r="L22" s="204">
        <f t="shared" ref="L22:L85" si="16">AVERAGE(W3:W22)</f>
        <v>124.45</v>
      </c>
      <c r="M22" s="204">
        <f t="shared" si="10"/>
        <v>147.19999999999999</v>
      </c>
      <c r="N22" s="204">
        <f t="shared" si="4"/>
        <v>149.19999999999999</v>
      </c>
      <c r="O22" s="129">
        <f>AVERAGE(R3:R22)</f>
        <v>0.64691642924036707</v>
      </c>
      <c r="P22" s="129">
        <f t="shared" si="12"/>
        <v>0.66169343234323819</v>
      </c>
      <c r="Q22" s="129">
        <f t="shared" si="5"/>
        <v>0.50580170328108998</v>
      </c>
      <c r="R22" s="129">
        <f t="shared" si="2"/>
        <v>-7.6470588235294068E-2</v>
      </c>
      <c r="S22" s="129">
        <f t="shared" ref="S22:S85" si="17">AVERAGE(V3:V22)</f>
        <v>0.13766057999254655</v>
      </c>
      <c r="T22" s="129">
        <f t="shared" si="11"/>
        <v>0.16314788470663849</v>
      </c>
      <c r="U22" s="129">
        <f t="shared" si="8"/>
        <v>0.16507968430746464</v>
      </c>
      <c r="V22" s="129">
        <f t="shared" si="0"/>
        <v>0.21244925575101489</v>
      </c>
      <c r="W22" s="204">
        <v>157</v>
      </c>
      <c r="X22" s="204">
        <v>739</v>
      </c>
      <c r="Y22" s="128" t="s">
        <v>10382</v>
      </c>
    </row>
    <row r="23" spans="4:29" ht="21.75" thickBot="1" x14ac:dyDescent="0.3">
      <c r="D23" s="205">
        <f t="shared" si="13"/>
        <v>110.26180907605169</v>
      </c>
      <c r="E23" s="205">
        <f t="shared" si="7"/>
        <v>128.17992010556944</v>
      </c>
      <c r="F23" s="205">
        <f t="shared" si="3"/>
        <v>120.07581529027466</v>
      </c>
      <c r="G23" s="206">
        <f t="shared" si="14"/>
        <v>743.45</v>
      </c>
      <c r="H23" s="206">
        <f t="shared" si="9"/>
        <v>717.9</v>
      </c>
      <c r="I23" s="206">
        <f t="shared" si="6"/>
        <v>690</v>
      </c>
      <c r="J23" s="204">
        <f t="shared" si="1"/>
        <v>550</v>
      </c>
      <c r="K23" s="204">
        <f t="shared" si="15"/>
        <v>875.95</v>
      </c>
      <c r="L23" s="204">
        <f t="shared" si="16"/>
        <v>132.5</v>
      </c>
      <c r="M23" s="204">
        <f t="shared" si="10"/>
        <v>157.4</v>
      </c>
      <c r="N23" s="204">
        <f t="shared" si="4"/>
        <v>144</v>
      </c>
      <c r="O23" s="129">
        <f t="shared" ref="O23:O86" si="18">AVERAGE(R4:R23)</f>
        <v>0.70255687802199529</v>
      </c>
      <c r="P23" s="129">
        <f t="shared" si="12"/>
        <v>0.40973710841239191</v>
      </c>
      <c r="Q23" s="129">
        <f t="shared" si="5"/>
        <v>0.52225379706073505</v>
      </c>
      <c r="R23" s="129">
        <f t="shared" si="2"/>
        <v>0.33757961783439483</v>
      </c>
      <c r="S23" s="129">
        <f t="shared" si="17"/>
        <v>0.14831099478922818</v>
      </c>
      <c r="T23" s="129">
        <f t="shared" si="11"/>
        <v>0.17854843307643048</v>
      </c>
      <c r="U23" s="129">
        <f t="shared" si="8"/>
        <v>0.17402292071054298</v>
      </c>
      <c r="V23" s="129">
        <f t="shared" si="0"/>
        <v>0.27631578947368424</v>
      </c>
      <c r="W23" s="204">
        <v>210</v>
      </c>
      <c r="X23" s="204">
        <v>760</v>
      </c>
      <c r="Y23" s="128" t="s">
        <v>10383</v>
      </c>
    </row>
    <row r="24" spans="4:29" ht="21.75" thickBot="1" x14ac:dyDescent="0.3">
      <c r="D24" s="205">
        <f t="shared" si="13"/>
        <v>112.39752858544067</v>
      </c>
      <c r="E24" s="205">
        <f t="shared" si="7"/>
        <v>128.40372317931545</v>
      </c>
      <c r="F24" s="205">
        <f t="shared" si="3"/>
        <v>122.61012349895401</v>
      </c>
      <c r="G24" s="206">
        <f t="shared" si="14"/>
        <v>733.7</v>
      </c>
      <c r="H24" s="206">
        <f t="shared" si="9"/>
        <v>702.9</v>
      </c>
      <c r="I24" s="206">
        <f t="shared" si="6"/>
        <v>652</v>
      </c>
      <c r="J24" s="204">
        <f t="shared" si="1"/>
        <v>573</v>
      </c>
      <c r="K24" s="204">
        <f t="shared" si="15"/>
        <v>868.9</v>
      </c>
      <c r="L24" s="204">
        <f t="shared" si="16"/>
        <v>135.19999999999999</v>
      </c>
      <c r="M24" s="204">
        <f t="shared" si="10"/>
        <v>157.69999999999999</v>
      </c>
      <c r="N24" s="204">
        <f t="shared" si="4"/>
        <v>149.19999999999999</v>
      </c>
      <c r="O24" s="129">
        <f t="shared" si="18"/>
        <v>0.62388340863424019</v>
      </c>
      <c r="P24" s="129">
        <f t="shared" si="12"/>
        <v>0.33561012428540771</v>
      </c>
      <c r="Q24" s="129">
        <f t="shared" si="5"/>
        <v>0.56222958398567457</v>
      </c>
      <c r="R24" s="129">
        <f t="shared" si="2"/>
        <v>-0.18571428571428572</v>
      </c>
      <c r="S24" s="129">
        <f t="shared" si="17"/>
        <v>0.15319276078157376</v>
      </c>
      <c r="T24" s="129">
        <f t="shared" si="11"/>
        <v>0.18267708518895356</v>
      </c>
      <c r="U24" s="129">
        <f t="shared" si="8"/>
        <v>0.18805233665483745</v>
      </c>
      <c r="V24" s="129">
        <f t="shared" si="0"/>
        <v>0.22983870967741934</v>
      </c>
      <c r="W24" s="204">
        <v>171</v>
      </c>
      <c r="X24" s="204">
        <v>744</v>
      </c>
      <c r="Y24" s="128" t="s">
        <v>10384</v>
      </c>
    </row>
    <row r="25" spans="4:29" ht="21.75" thickBot="1" x14ac:dyDescent="0.3">
      <c r="D25" s="205">
        <f t="shared" si="13"/>
        <v>112.43233021046795</v>
      </c>
      <c r="E25" s="205">
        <f t="shared" si="7"/>
        <v>137.64812863977139</v>
      </c>
      <c r="F25" s="205">
        <f t="shared" si="3"/>
        <v>144.13384628621091</v>
      </c>
      <c r="G25" s="206">
        <f t="shared" si="14"/>
        <v>721.35</v>
      </c>
      <c r="H25" s="206">
        <f t="shared" si="9"/>
        <v>687.2</v>
      </c>
      <c r="I25" s="206">
        <f t="shared" si="6"/>
        <v>614</v>
      </c>
      <c r="J25" s="204">
        <f t="shared" si="1"/>
        <v>552</v>
      </c>
      <c r="K25" s="204">
        <f t="shared" si="15"/>
        <v>855.55</v>
      </c>
      <c r="L25" s="204">
        <f t="shared" si="16"/>
        <v>134.19999999999999</v>
      </c>
      <c r="M25" s="204">
        <f t="shared" si="10"/>
        <v>171</v>
      </c>
      <c r="N25" s="204">
        <f t="shared" si="4"/>
        <v>185</v>
      </c>
      <c r="O25" s="129">
        <f t="shared" si="18"/>
        <v>0.58605164974984969</v>
      </c>
      <c r="P25" s="129">
        <f t="shared" si="12"/>
        <v>0.4125107090807294</v>
      </c>
      <c r="Q25" s="129">
        <f t="shared" si="5"/>
        <v>0.76361696047286953</v>
      </c>
      <c r="R25" s="129">
        <f t="shared" si="2"/>
        <v>0.26900584795321647</v>
      </c>
      <c r="S25" s="129">
        <f t="shared" si="17"/>
        <v>0.15586376961318077</v>
      </c>
      <c r="T25" s="129">
        <f t="shared" si="11"/>
        <v>0.20030286472609338</v>
      </c>
      <c r="U25" s="129">
        <f t="shared" si="8"/>
        <v>0.23474567799057153</v>
      </c>
      <c r="V25" s="129">
        <f t="shared" si="0"/>
        <v>0.28218465539661897</v>
      </c>
      <c r="W25" s="204">
        <v>217</v>
      </c>
      <c r="X25" s="204">
        <v>769</v>
      </c>
      <c r="Y25" s="128" t="s">
        <v>10385</v>
      </c>
    </row>
    <row r="26" spans="4:29" ht="21.75" thickBot="1" x14ac:dyDescent="0.3">
      <c r="D26" s="205">
        <f t="shared" si="13"/>
        <v>107.4555374570692</v>
      </c>
      <c r="E26" s="205">
        <f t="shared" si="7"/>
        <v>122.81705514632914</v>
      </c>
      <c r="F26" s="205">
        <f t="shared" si="3"/>
        <v>115.38343549777944</v>
      </c>
      <c r="G26" s="206">
        <f t="shared" si="14"/>
        <v>704.35</v>
      </c>
      <c r="H26" s="206">
        <f t="shared" si="9"/>
        <v>664.8</v>
      </c>
      <c r="I26" s="206">
        <f t="shared" si="6"/>
        <v>556</v>
      </c>
      <c r="J26" s="204">
        <f t="shared" si="1"/>
        <v>523</v>
      </c>
      <c r="K26" s="204">
        <f t="shared" si="15"/>
        <v>834.6</v>
      </c>
      <c r="L26" s="204">
        <f t="shared" si="16"/>
        <v>130.25</v>
      </c>
      <c r="M26" s="204">
        <f t="shared" si="10"/>
        <v>155.19999999999999</v>
      </c>
      <c r="N26" s="204">
        <f t="shared" si="4"/>
        <v>155</v>
      </c>
      <c r="O26" s="129">
        <f t="shared" si="18"/>
        <v>0.56977386873135816</v>
      </c>
      <c r="P26" s="129">
        <f t="shared" si="12"/>
        <v>0.20982253703771864</v>
      </c>
      <c r="Q26" s="129">
        <f t="shared" si="5"/>
        <v>-0.11268670190889138</v>
      </c>
      <c r="R26" s="129">
        <f t="shared" si="2"/>
        <v>-0.90783410138248843</v>
      </c>
      <c r="S26" s="129">
        <f t="shared" si="17"/>
        <v>0.15255986009380165</v>
      </c>
      <c r="T26" s="129">
        <f t="shared" si="11"/>
        <v>0.18474286273515214</v>
      </c>
      <c r="U26" s="129">
        <f t="shared" si="8"/>
        <v>0.20752416456435152</v>
      </c>
      <c r="V26" s="129">
        <f t="shared" si="0"/>
        <v>3.6832412523020261E-2</v>
      </c>
      <c r="W26" s="204">
        <v>20</v>
      </c>
      <c r="X26" s="204">
        <v>543</v>
      </c>
      <c r="Y26" s="128" t="s">
        <v>10386</v>
      </c>
    </row>
    <row r="27" spans="4:29" ht="21.75" thickBot="1" x14ac:dyDescent="0.3">
      <c r="D27" s="205">
        <f t="shared" si="13"/>
        <v>109.75581394402447</v>
      </c>
      <c r="E27" s="205">
        <f t="shared" si="7"/>
        <v>122.00246061316969</v>
      </c>
      <c r="F27" s="205">
        <f t="shared" si="3"/>
        <v>118.17853965501409</v>
      </c>
      <c r="G27" s="206">
        <f t="shared" si="14"/>
        <v>696.25</v>
      </c>
      <c r="H27" s="206">
        <f t="shared" si="9"/>
        <v>646.79999999999995</v>
      </c>
      <c r="I27" s="206">
        <f t="shared" si="6"/>
        <v>557</v>
      </c>
      <c r="J27" s="204">
        <f t="shared" si="1"/>
        <v>587</v>
      </c>
      <c r="K27" s="204">
        <f t="shared" si="15"/>
        <v>829.75</v>
      </c>
      <c r="L27" s="204">
        <f t="shared" si="16"/>
        <v>133.5</v>
      </c>
      <c r="M27" s="204">
        <f t="shared" si="10"/>
        <v>154.5</v>
      </c>
      <c r="N27" s="204">
        <f t="shared" si="4"/>
        <v>159.80000000000001</v>
      </c>
      <c r="O27" s="129">
        <f t="shared" si="18"/>
        <v>0.96368801014549954</v>
      </c>
      <c r="P27" s="129">
        <f t="shared" si="12"/>
        <v>1.0092045595096288</v>
      </c>
      <c r="Q27" s="129">
        <f t="shared" si="5"/>
        <v>1.5126074157381677</v>
      </c>
      <c r="R27" s="129">
        <f t="shared" si="2"/>
        <v>8.0500000000000007</v>
      </c>
      <c r="S27" s="129">
        <f t="shared" si="17"/>
        <v>0.15763851194832959</v>
      </c>
      <c r="T27" s="129">
        <f t="shared" si="11"/>
        <v>0.1886247071941399</v>
      </c>
      <c r="U27" s="129">
        <f t="shared" si="8"/>
        <v>0.21216973008081524</v>
      </c>
      <c r="V27" s="129">
        <f t="shared" si="0"/>
        <v>0.23567708333333334</v>
      </c>
      <c r="W27" s="204">
        <v>181</v>
      </c>
      <c r="X27" s="204">
        <v>768</v>
      </c>
      <c r="Y27" s="128" t="s">
        <v>10387</v>
      </c>
    </row>
    <row r="28" spans="4:29" ht="21.75" thickBot="1" x14ac:dyDescent="0.3">
      <c r="D28" s="205">
        <f t="shared" si="13"/>
        <v>117.14337331492052</v>
      </c>
      <c r="E28" s="205">
        <f t="shared" si="7"/>
        <v>120.39894427975038</v>
      </c>
      <c r="F28" s="205">
        <f t="shared" si="3"/>
        <v>118.17664658688433</v>
      </c>
      <c r="G28" s="206">
        <f t="shared" si="14"/>
        <v>687.8</v>
      </c>
      <c r="H28" s="206">
        <f t="shared" si="9"/>
        <v>623.4</v>
      </c>
      <c r="I28" s="206">
        <f t="shared" si="6"/>
        <v>556.79999999999995</v>
      </c>
      <c r="J28" s="204">
        <f t="shared" si="1"/>
        <v>549</v>
      </c>
      <c r="K28" s="204">
        <f t="shared" si="15"/>
        <v>830.95</v>
      </c>
      <c r="L28" s="204">
        <f t="shared" si="16"/>
        <v>143.15</v>
      </c>
      <c r="M28" s="204">
        <f t="shared" si="10"/>
        <v>151.9</v>
      </c>
      <c r="N28" s="204">
        <f t="shared" si="4"/>
        <v>159.80000000000001</v>
      </c>
      <c r="O28" s="129">
        <f t="shared" si="18"/>
        <v>1.0143714736623601</v>
      </c>
      <c r="P28" s="129">
        <f t="shared" si="12"/>
        <v>0.99969474406352554</v>
      </c>
      <c r="Q28" s="129">
        <f t="shared" si="5"/>
        <v>1.4771356910663163</v>
      </c>
      <c r="R28" s="129">
        <f t="shared" si="2"/>
        <v>0.16022099447513805</v>
      </c>
      <c r="S28" s="129">
        <f t="shared" si="17"/>
        <v>0.17031604145815721</v>
      </c>
      <c r="T28" s="129">
        <f t="shared" si="11"/>
        <v>0.19313273063803399</v>
      </c>
      <c r="U28" s="129">
        <f t="shared" si="8"/>
        <v>0.21224254056552505</v>
      </c>
      <c r="V28" s="129">
        <f t="shared" si="0"/>
        <v>0.27667984189723321</v>
      </c>
      <c r="W28" s="204">
        <v>210</v>
      </c>
      <c r="X28" s="204">
        <v>759</v>
      </c>
      <c r="Y28" s="128" t="s">
        <v>10388</v>
      </c>
      <c r="AC28" t="s">
        <v>18066</v>
      </c>
    </row>
    <row r="29" spans="4:29" ht="21.75" thickBot="1" x14ac:dyDescent="0.3">
      <c r="D29" s="205">
        <f t="shared" si="13"/>
        <v>118.50923519434042</v>
      </c>
      <c r="E29" s="205">
        <f t="shared" si="7"/>
        <v>121.20368758249457</v>
      </c>
      <c r="F29" s="205">
        <f t="shared" si="3"/>
        <v>118.45091425586681</v>
      </c>
      <c r="G29" s="206">
        <f t="shared" si="14"/>
        <v>676.8</v>
      </c>
      <c r="H29" s="206">
        <f t="shared" si="9"/>
        <v>601.70000000000005</v>
      </c>
      <c r="I29" s="206">
        <f t="shared" si="6"/>
        <v>551.4</v>
      </c>
      <c r="J29" s="204">
        <f t="shared" si="1"/>
        <v>546</v>
      </c>
      <c r="K29" s="204">
        <f t="shared" si="15"/>
        <v>822.1</v>
      </c>
      <c r="L29" s="204">
        <f t="shared" si="16"/>
        <v>145.30000000000001</v>
      </c>
      <c r="M29" s="204">
        <f t="shared" si="10"/>
        <v>154.9</v>
      </c>
      <c r="N29" s="204">
        <f t="shared" si="4"/>
        <v>160.6</v>
      </c>
      <c r="O29" s="129">
        <f t="shared" si="18"/>
        <v>0.66780284621137953</v>
      </c>
      <c r="P29" s="129">
        <f t="shared" si="12"/>
        <v>1.0215873994307574</v>
      </c>
      <c r="Q29" s="129">
        <f t="shared" si="5"/>
        <v>1.4809452148758397</v>
      </c>
      <c r="R29" s="129">
        <f t="shared" si="2"/>
        <v>-0.16666666666666663</v>
      </c>
      <c r="S29" s="129">
        <f t="shared" si="17"/>
        <v>0.17510229786397818</v>
      </c>
      <c r="T29" s="129">
        <f t="shared" si="11"/>
        <v>0.20143541230263345</v>
      </c>
      <c r="U29" s="129">
        <f t="shared" si="8"/>
        <v>0.21481848795042949</v>
      </c>
      <c r="V29" s="129">
        <f t="shared" si="0"/>
        <v>0.24271844660194175</v>
      </c>
      <c r="W29" s="204">
        <v>175</v>
      </c>
      <c r="X29" s="204">
        <v>721</v>
      </c>
      <c r="Y29" s="128" t="s">
        <v>10389</v>
      </c>
    </row>
    <row r="30" spans="4:29" ht="21.75" thickBot="1" x14ac:dyDescent="0.3">
      <c r="D30" s="205">
        <f t="shared" si="13"/>
        <v>117.14329460527742</v>
      </c>
      <c r="E30" s="205">
        <f t="shared" si="7"/>
        <v>122.09668540452637</v>
      </c>
      <c r="F30" s="205">
        <f t="shared" si="3"/>
        <v>101.70506037281791</v>
      </c>
      <c r="G30" s="206">
        <f t="shared" si="14"/>
        <v>665</v>
      </c>
      <c r="H30" s="206">
        <f t="shared" si="9"/>
        <v>580.1</v>
      </c>
      <c r="I30" s="206">
        <f t="shared" si="6"/>
        <v>546.20000000000005</v>
      </c>
      <c r="J30" s="204">
        <f t="shared" si="1"/>
        <v>526</v>
      </c>
      <c r="K30" s="204">
        <f t="shared" si="15"/>
        <v>809.45</v>
      </c>
      <c r="L30" s="204">
        <f t="shared" si="16"/>
        <v>144.44999999999999</v>
      </c>
      <c r="M30" s="204">
        <f t="shared" si="10"/>
        <v>159.6</v>
      </c>
      <c r="N30" s="204">
        <f t="shared" si="4"/>
        <v>134.19999999999999</v>
      </c>
      <c r="O30" s="129">
        <f t="shared" si="18"/>
        <v>0.65345219686073019</v>
      </c>
      <c r="P30" s="129">
        <f t="shared" si="12"/>
        <v>1.0439519314504617</v>
      </c>
      <c r="Q30" s="129">
        <f t="shared" si="5"/>
        <v>1.3242869024280539</v>
      </c>
      <c r="R30" s="129">
        <f t="shared" si="2"/>
        <v>-0.51428571428571423</v>
      </c>
      <c r="S30" s="129">
        <f t="shared" si="17"/>
        <v>0.17615533023349988</v>
      </c>
      <c r="T30" s="129">
        <f t="shared" si="11"/>
        <v>0.21047523772543761</v>
      </c>
      <c r="U30" s="129">
        <f t="shared" si="8"/>
        <v>0.18620479746030374</v>
      </c>
      <c r="V30" s="129">
        <f t="shared" si="0"/>
        <v>0.13911620294599017</v>
      </c>
      <c r="W30" s="128">
        <v>85</v>
      </c>
      <c r="X30" s="128">
        <v>611</v>
      </c>
      <c r="Y30" s="128" t="s">
        <v>10390</v>
      </c>
    </row>
    <row r="31" spans="4:29" ht="21.75" thickBot="1" x14ac:dyDescent="0.3">
      <c r="D31" s="205">
        <f t="shared" si="13"/>
        <v>118.93735931269281</v>
      </c>
      <c r="E31" s="205">
        <f t="shared" si="7"/>
        <v>120.73870678178064</v>
      </c>
      <c r="F31" s="205">
        <f t="shared" si="3"/>
        <v>126.0362441650897</v>
      </c>
      <c r="G31" s="206">
        <f t="shared" si="14"/>
        <v>653.75</v>
      </c>
      <c r="H31" s="206">
        <f t="shared" si="9"/>
        <v>553.29999999999995</v>
      </c>
      <c r="I31" s="206">
        <f t="shared" si="6"/>
        <v>550.6</v>
      </c>
      <c r="J31" s="204">
        <f t="shared" si="1"/>
        <v>545</v>
      </c>
      <c r="K31" s="204">
        <f t="shared" si="15"/>
        <v>801.3</v>
      </c>
      <c r="L31" s="204">
        <f t="shared" si="16"/>
        <v>147.55000000000001</v>
      </c>
      <c r="M31" s="204">
        <f t="shared" si="10"/>
        <v>160.80000000000001</v>
      </c>
      <c r="N31" s="204">
        <f t="shared" si="4"/>
        <v>166.6</v>
      </c>
      <c r="O31" s="129">
        <f t="shared" si="18"/>
        <v>0.70168749097837724</v>
      </c>
      <c r="P31" s="129">
        <f t="shared" si="12"/>
        <v>0.81070115745665361</v>
      </c>
      <c r="Q31" s="129">
        <f t="shared" si="5"/>
        <v>1.7340890168221985</v>
      </c>
      <c r="R31" s="129">
        <f t="shared" si="2"/>
        <v>1.1411764705882352</v>
      </c>
      <c r="S31" s="129">
        <f t="shared" si="17"/>
        <v>0.18193095114752245</v>
      </c>
      <c r="T31" s="129">
        <f t="shared" si="11"/>
        <v>0.21821562765548644</v>
      </c>
      <c r="U31" s="129">
        <f t="shared" si="8"/>
        <v>0.2289070907466213</v>
      </c>
      <c r="V31" s="129">
        <f t="shared" si="0"/>
        <v>0.25034387895460797</v>
      </c>
      <c r="W31" s="128">
        <v>182</v>
      </c>
      <c r="X31" s="128">
        <v>727</v>
      </c>
      <c r="Y31" s="128" t="s">
        <v>10391</v>
      </c>
    </row>
    <row r="32" spans="4:29" ht="21.75" thickBot="1" x14ac:dyDescent="0.3">
      <c r="D32" s="205">
        <f t="shared" si="13"/>
        <v>117.31527660602309</v>
      </c>
      <c r="E32" s="205">
        <f t="shared" si="7"/>
        <v>110.28375865301624</v>
      </c>
      <c r="F32" s="205">
        <f t="shared" si="3"/>
        <v>102.55030318479277</v>
      </c>
      <c r="G32" s="206">
        <f t="shared" si="14"/>
        <v>645.25</v>
      </c>
      <c r="H32" s="206">
        <f t="shared" si="9"/>
        <v>550.1</v>
      </c>
      <c r="I32" s="206">
        <f t="shared" si="6"/>
        <v>543.20000000000005</v>
      </c>
      <c r="J32" s="204">
        <f t="shared" si="1"/>
        <v>550</v>
      </c>
      <c r="K32" s="204">
        <f t="shared" si="15"/>
        <v>792.4</v>
      </c>
      <c r="L32" s="204">
        <f t="shared" si="16"/>
        <v>147.15</v>
      </c>
      <c r="M32" s="204">
        <f t="shared" si="10"/>
        <v>147.1</v>
      </c>
      <c r="N32" s="204">
        <f t="shared" si="4"/>
        <v>134.4</v>
      </c>
      <c r="O32" s="129">
        <f t="shared" si="18"/>
        <v>0.695515329806216</v>
      </c>
      <c r="P32" s="129">
        <f t="shared" si="12"/>
        <v>0.72933722726919403</v>
      </c>
      <c r="Q32" s="129">
        <f t="shared" si="5"/>
        <v>-5.3932961199779528E-2</v>
      </c>
      <c r="R32" s="129">
        <f t="shared" si="2"/>
        <v>-0.89010989010989006</v>
      </c>
      <c r="S32" s="129">
        <f t="shared" si="17"/>
        <v>0.18181367935842402</v>
      </c>
      <c r="T32" s="129">
        <f t="shared" si="11"/>
        <v>0.20047947401020946</v>
      </c>
      <c r="U32" s="129">
        <f t="shared" si="8"/>
        <v>0.18878921793960374</v>
      </c>
      <c r="V32" s="129">
        <f t="shared" si="0"/>
        <v>3.5087719298245612E-2</v>
      </c>
      <c r="W32" s="128">
        <v>20</v>
      </c>
      <c r="X32" s="128">
        <v>570</v>
      </c>
      <c r="Y32" s="128" t="s">
        <v>10392</v>
      </c>
    </row>
    <row r="33" spans="4:25" ht="21.75" thickBot="1" x14ac:dyDescent="0.3">
      <c r="D33" s="205">
        <f t="shared" si="13"/>
        <v>113.91873152731374</v>
      </c>
      <c r="E33" s="205">
        <f t="shared" si="7"/>
        <v>99.915273592308935</v>
      </c>
      <c r="F33" s="205">
        <f t="shared" si="3"/>
        <v>80.612349231668745</v>
      </c>
      <c r="G33" s="206">
        <f t="shared" si="14"/>
        <v>644.35</v>
      </c>
      <c r="H33" s="206">
        <f t="shared" si="9"/>
        <v>570.79999999999995</v>
      </c>
      <c r="I33" s="206">
        <f t="shared" si="6"/>
        <v>584.79999999999995</v>
      </c>
      <c r="J33" s="204">
        <f t="shared" si="1"/>
        <v>757</v>
      </c>
      <c r="K33" s="204">
        <f t="shared" si="15"/>
        <v>786.95</v>
      </c>
      <c r="L33" s="204">
        <f t="shared" si="16"/>
        <v>142.6</v>
      </c>
      <c r="M33" s="204">
        <f t="shared" si="10"/>
        <v>127.8</v>
      </c>
      <c r="N33" s="204">
        <f t="shared" si="4"/>
        <v>95.8</v>
      </c>
      <c r="O33" s="129">
        <f t="shared" si="18"/>
        <v>0.54515818694907314</v>
      </c>
      <c r="P33" s="129">
        <f t="shared" si="12"/>
        <v>0.68057926548575443</v>
      </c>
      <c r="Q33" s="129">
        <f t="shared" si="5"/>
        <v>-0.11597716009480714</v>
      </c>
      <c r="R33" s="129">
        <f t="shared" si="2"/>
        <v>-0.15000000000000002</v>
      </c>
      <c r="S33" s="129">
        <f t="shared" si="17"/>
        <v>0.17679635528410606</v>
      </c>
      <c r="T33" s="129">
        <f t="shared" si="11"/>
        <v>0.17504427749178161</v>
      </c>
      <c r="U33" s="129">
        <f t="shared" si="8"/>
        <v>0.13784601441803823</v>
      </c>
      <c r="V33" s="129">
        <f t="shared" ref="V33:V64" si="19">W33/X33</f>
        <v>2.1963824289405683E-2</v>
      </c>
      <c r="W33" s="128">
        <v>17</v>
      </c>
      <c r="X33" s="128">
        <v>774</v>
      </c>
      <c r="Y33" s="128" t="s">
        <v>10393</v>
      </c>
    </row>
    <row r="34" spans="4:25" ht="21.75" thickBot="1" x14ac:dyDescent="0.3">
      <c r="D34" s="205">
        <f t="shared" si="13"/>
        <v>116.13959340390603</v>
      </c>
      <c r="E34" s="205">
        <f t="shared" si="7"/>
        <v>103.88833856131781</v>
      </c>
      <c r="F34" s="205">
        <f t="shared" si="3"/>
        <v>88.168200609060733</v>
      </c>
      <c r="G34" s="206">
        <f t="shared" si="14"/>
        <v>636.1</v>
      </c>
      <c r="H34" s="206">
        <f t="shared" si="9"/>
        <v>569.29999999999995</v>
      </c>
      <c r="I34" s="206">
        <f t="shared" si="6"/>
        <v>587.20000000000005</v>
      </c>
      <c r="J34" s="204">
        <f t="shared" ref="J34:J66" si="20">X34-W34</f>
        <v>558</v>
      </c>
      <c r="K34" s="204">
        <f t="shared" si="15"/>
        <v>782.5</v>
      </c>
      <c r="L34" s="204">
        <f t="shared" si="16"/>
        <v>146.4</v>
      </c>
      <c r="M34" s="204">
        <f t="shared" si="10"/>
        <v>135.1</v>
      </c>
      <c r="N34" s="204">
        <f t="shared" si="4"/>
        <v>109.6</v>
      </c>
      <c r="O34" s="129">
        <f t="shared" si="18"/>
        <v>1.1850274679948247</v>
      </c>
      <c r="P34" s="129">
        <f t="shared" si="12"/>
        <v>2.0344448117042417</v>
      </c>
      <c r="Q34" s="129">
        <f t="shared" si="5"/>
        <v>2.587944408532644</v>
      </c>
      <c r="R34" s="129">
        <f t="shared" si="2"/>
        <v>13.352941176470589</v>
      </c>
      <c r="S34" s="129">
        <f t="shared" si="17"/>
        <v>0.18258071593130959</v>
      </c>
      <c r="T34" s="129">
        <f t="shared" si="11"/>
        <v>0.18248434667366559</v>
      </c>
      <c r="U34" s="129">
        <f t="shared" si="8"/>
        <v>0.15015020539690177</v>
      </c>
      <c r="V34" s="129">
        <f t="shared" si="19"/>
        <v>0.30423940149625933</v>
      </c>
      <c r="W34" s="128">
        <v>244</v>
      </c>
      <c r="X34" s="128">
        <v>802</v>
      </c>
      <c r="Y34" s="128" t="s">
        <v>10394</v>
      </c>
    </row>
    <row r="35" spans="4:25" ht="21.75" thickBot="1" x14ac:dyDescent="0.3">
      <c r="D35" s="205">
        <f t="shared" si="13"/>
        <v>120.46971137190577</v>
      </c>
      <c r="E35" s="205">
        <f t="shared" si="7"/>
        <v>104.37946975492042</v>
      </c>
      <c r="F35" s="205">
        <f t="shared" si="3"/>
        <v>106.64202604180338</v>
      </c>
      <c r="G35" s="206">
        <f t="shared" si="14"/>
        <v>633.45000000000005</v>
      </c>
      <c r="H35" s="206">
        <f t="shared" si="9"/>
        <v>579.70000000000005</v>
      </c>
      <c r="I35" s="206">
        <f t="shared" si="6"/>
        <v>613.20000000000005</v>
      </c>
      <c r="J35" s="204">
        <f t="shared" si="20"/>
        <v>656</v>
      </c>
      <c r="K35" s="204">
        <f t="shared" si="15"/>
        <v>787.05</v>
      </c>
      <c r="L35" s="204">
        <f t="shared" si="16"/>
        <v>153.6</v>
      </c>
      <c r="M35" s="204">
        <f t="shared" si="10"/>
        <v>136.19999999999999</v>
      </c>
      <c r="N35" s="204">
        <f t="shared" si="4"/>
        <v>138.19999999999999</v>
      </c>
      <c r="O35" s="129">
        <f t="shared" si="18"/>
        <v>1.2067487794702347</v>
      </c>
      <c r="P35" s="129">
        <f t="shared" si="12"/>
        <v>2.0009868498597401</v>
      </c>
      <c r="Q35" s="129">
        <f t="shared" si="5"/>
        <v>2.6776867972914262</v>
      </c>
      <c r="R35" s="129">
        <f t="shared" si="2"/>
        <v>-6.557377049180324E-2</v>
      </c>
      <c r="S35" s="129">
        <f t="shared" si="17"/>
        <v>0.1901803005318585</v>
      </c>
      <c r="T35" s="129">
        <f t="shared" si="11"/>
        <v>0.18005773633762362</v>
      </c>
      <c r="U35" s="129">
        <f t="shared" si="8"/>
        <v>0.17391067521494352</v>
      </c>
      <c r="V35" s="129">
        <f t="shared" si="19"/>
        <v>0.25791855203619912</v>
      </c>
      <c r="W35" s="128">
        <v>228</v>
      </c>
      <c r="X35" s="128">
        <v>884</v>
      </c>
      <c r="Y35" s="128" t="s">
        <v>10395</v>
      </c>
    </row>
    <row r="36" spans="4:25" ht="21.75" thickBot="1" x14ac:dyDescent="0.3">
      <c r="D36" s="205">
        <f t="shared" si="13"/>
        <v>117.91410494855369</v>
      </c>
      <c r="E36" s="205">
        <f t="shared" si="7"/>
        <v>112.79457986390483</v>
      </c>
      <c r="F36" s="205">
        <f t="shared" si="3"/>
        <v>96.416671289922022</v>
      </c>
      <c r="G36" s="206">
        <f t="shared" si="14"/>
        <v>628.20000000000005</v>
      </c>
      <c r="H36" s="206">
        <f t="shared" si="9"/>
        <v>591.6</v>
      </c>
      <c r="I36" s="206">
        <f t="shared" si="6"/>
        <v>632.6</v>
      </c>
      <c r="J36" s="204">
        <f t="shared" si="20"/>
        <v>642</v>
      </c>
      <c r="K36" s="204">
        <f t="shared" si="15"/>
        <v>778.25</v>
      </c>
      <c r="L36" s="204">
        <f t="shared" si="16"/>
        <v>150.05000000000001</v>
      </c>
      <c r="M36" s="204">
        <f t="shared" si="10"/>
        <v>144.9</v>
      </c>
      <c r="N36" s="204">
        <f t="shared" si="4"/>
        <v>123.2</v>
      </c>
      <c r="O36" s="129">
        <f t="shared" si="18"/>
        <v>1.1242613107985555</v>
      </c>
      <c r="P36" s="129">
        <f t="shared" si="12"/>
        <v>2.0387000845593923</v>
      </c>
      <c r="Q36" s="129">
        <f t="shared" si="5"/>
        <v>2.3433111522965859</v>
      </c>
      <c r="R36" s="129">
        <f t="shared" si="2"/>
        <v>-0.5307017543859649</v>
      </c>
      <c r="S36" s="129">
        <f t="shared" si="17"/>
        <v>0.18770153605309403</v>
      </c>
      <c r="T36" s="129">
        <f t="shared" si="11"/>
        <v>0.19066020937103589</v>
      </c>
      <c r="U36" s="129">
        <f t="shared" si="8"/>
        <v>0.15241332799545054</v>
      </c>
      <c r="V36" s="129">
        <f t="shared" si="19"/>
        <v>0.14285714285714285</v>
      </c>
      <c r="W36" s="128">
        <v>107</v>
      </c>
      <c r="X36" s="128">
        <v>749</v>
      </c>
      <c r="Y36" s="128" t="s">
        <v>17705</v>
      </c>
    </row>
    <row r="37" spans="4:25" ht="21.75" thickBot="1" x14ac:dyDescent="0.3">
      <c r="D37" s="205">
        <f t="shared" si="13"/>
        <v>117.80446321235672</v>
      </c>
      <c r="E37" s="205">
        <f t="shared" si="7"/>
        <v>113.56484308083935</v>
      </c>
      <c r="F37" s="205">
        <f t="shared" si="3"/>
        <v>124.74022569423292</v>
      </c>
      <c r="G37" s="206">
        <f t="shared" si="14"/>
        <v>621.79999999999995</v>
      </c>
      <c r="H37" s="206">
        <f t="shared" si="9"/>
        <v>596.79999999999995</v>
      </c>
      <c r="I37" s="206">
        <f t="shared" si="6"/>
        <v>650.4</v>
      </c>
      <c r="J37" s="204">
        <f t="shared" si="20"/>
        <v>639</v>
      </c>
      <c r="K37" s="204">
        <f t="shared" si="15"/>
        <v>772.1</v>
      </c>
      <c r="L37" s="204">
        <f t="shared" si="16"/>
        <v>150.30000000000001</v>
      </c>
      <c r="M37" s="204">
        <f t="shared" si="10"/>
        <v>146.1</v>
      </c>
      <c r="N37" s="204">
        <f t="shared" si="4"/>
        <v>157.80000000000001</v>
      </c>
      <c r="O37" s="129">
        <f t="shared" si="18"/>
        <v>1.1616392379223608</v>
      </c>
      <c r="P37" s="129">
        <f t="shared" si="12"/>
        <v>1.3140739163350932</v>
      </c>
      <c r="Q37" s="129">
        <f t="shared" si="5"/>
        <v>2.6820807938699658</v>
      </c>
      <c r="R37" s="129">
        <f t="shared" si="2"/>
        <v>0.80373831775700944</v>
      </c>
      <c r="S37" s="129">
        <f t="shared" si="17"/>
        <v>0.18945716180822891</v>
      </c>
      <c r="T37" s="129">
        <f t="shared" si="11"/>
        <v>0.19028961642231795</v>
      </c>
      <c r="U37" s="129">
        <f t="shared" si="8"/>
        <v>0.19179001490503217</v>
      </c>
      <c r="V37" s="129">
        <f t="shared" si="19"/>
        <v>0.23197115384615385</v>
      </c>
      <c r="W37" s="128">
        <v>193</v>
      </c>
      <c r="X37" s="128">
        <v>832</v>
      </c>
      <c r="Y37" s="128" t="s">
        <v>18019</v>
      </c>
    </row>
    <row r="38" spans="4:25" ht="21.75" thickBot="1" x14ac:dyDescent="0.3">
      <c r="D38" s="205">
        <f t="shared" si="13"/>
        <v>112.11513624832445</v>
      </c>
      <c r="E38" s="205">
        <f t="shared" si="7"/>
        <v>103.98968521236219</v>
      </c>
      <c r="F38" s="205">
        <f t="shared" si="3"/>
        <v>128.97543301440001</v>
      </c>
      <c r="G38" s="206">
        <f t="shared" si="14"/>
        <v>616.35</v>
      </c>
      <c r="H38" s="206">
        <f t="shared" si="9"/>
        <v>609.29999999999995</v>
      </c>
      <c r="I38" s="206">
        <f t="shared" si="6"/>
        <v>633.79999999999995</v>
      </c>
      <c r="J38" s="204">
        <f t="shared" si="20"/>
        <v>674</v>
      </c>
      <c r="K38" s="204">
        <f t="shared" si="15"/>
        <v>757.8</v>
      </c>
      <c r="L38" s="204">
        <f t="shared" si="16"/>
        <v>141.44999999999999</v>
      </c>
      <c r="M38" s="204">
        <f t="shared" si="10"/>
        <v>131</v>
      </c>
      <c r="N38" s="204">
        <f t="shared" si="4"/>
        <v>166.2</v>
      </c>
      <c r="O38" s="129">
        <f t="shared" si="18"/>
        <v>1.1141582545688169</v>
      </c>
      <c r="P38" s="129">
        <f t="shared" si="12"/>
        <v>1.2286217650741078</v>
      </c>
      <c r="Q38" s="129">
        <f t="shared" si="5"/>
        <v>2.5732206902430232</v>
      </c>
      <c r="R38" s="129">
        <f t="shared" si="2"/>
        <v>-0.69430051813471505</v>
      </c>
      <c r="S38" s="129">
        <f t="shared" si="17"/>
        <v>0.18190173805195822</v>
      </c>
      <c r="T38" s="129">
        <f t="shared" si="11"/>
        <v>0.17067074546588248</v>
      </c>
      <c r="U38" s="129">
        <f t="shared" si="8"/>
        <v>0.20349547651372676</v>
      </c>
      <c r="V38" s="129">
        <f t="shared" si="19"/>
        <v>8.0491132332878579E-2</v>
      </c>
      <c r="W38" s="128">
        <v>59</v>
      </c>
      <c r="X38" s="128">
        <v>733</v>
      </c>
      <c r="Y38" s="128" t="s">
        <v>18020</v>
      </c>
    </row>
    <row r="39" spans="4:25" ht="21.75" thickBot="1" x14ac:dyDescent="0.3">
      <c r="D39" s="205">
        <f t="shared" si="13"/>
        <v>117.01846745758812</v>
      </c>
      <c r="E39" s="205">
        <f t="shared" si="7"/>
        <v>112.56629824126925</v>
      </c>
      <c r="F39" s="205">
        <f t="shared" si="3"/>
        <v>139.27771052111157</v>
      </c>
      <c r="G39" s="206">
        <f t="shared" si="14"/>
        <v>614</v>
      </c>
      <c r="H39" s="206">
        <f t="shared" si="9"/>
        <v>626.29999999999995</v>
      </c>
      <c r="I39" s="206">
        <f t="shared" si="6"/>
        <v>665.4</v>
      </c>
      <c r="J39" s="204">
        <f t="shared" si="20"/>
        <v>716</v>
      </c>
      <c r="K39" s="204">
        <f t="shared" si="15"/>
        <v>766.1</v>
      </c>
      <c r="L39" s="204">
        <f t="shared" si="16"/>
        <v>152.1</v>
      </c>
      <c r="M39" s="204">
        <f t="shared" si="10"/>
        <v>149.30000000000001</v>
      </c>
      <c r="N39" s="204">
        <f t="shared" si="4"/>
        <v>189</v>
      </c>
      <c r="O39" s="129">
        <f t="shared" si="18"/>
        <v>1.3868277460942404</v>
      </c>
      <c r="P39" s="129">
        <f t="shared" si="12"/>
        <v>1.7520680927577239</v>
      </c>
      <c r="Q39" s="129">
        <f t="shared" si="5"/>
        <v>0.91619177698280352</v>
      </c>
      <c r="R39" s="129">
        <f t="shared" si="2"/>
        <v>5.0677966101694913</v>
      </c>
      <c r="S39" s="129">
        <f t="shared" si="17"/>
        <v>0.19058382322082756</v>
      </c>
      <c r="T39" s="129">
        <f t="shared" si="11"/>
        <v>0.17973223413902165</v>
      </c>
      <c r="U39" s="129">
        <f t="shared" si="8"/>
        <v>0.20931426288114152</v>
      </c>
      <c r="V39" s="129">
        <f t="shared" si="19"/>
        <v>0.33333333333333331</v>
      </c>
      <c r="W39" s="128">
        <v>358</v>
      </c>
      <c r="X39" s="128">
        <v>1074</v>
      </c>
      <c r="Y39" s="128" t="s">
        <v>17704</v>
      </c>
    </row>
    <row r="40" spans="4:25" ht="21.75" thickBot="1" x14ac:dyDescent="0.3">
      <c r="D40" s="205">
        <f t="shared" si="13"/>
        <v>120.85987059831558</v>
      </c>
      <c r="E40" s="205">
        <f t="shared" si="7"/>
        <v>118.77074139120393</v>
      </c>
      <c r="F40" s="205">
        <f t="shared" si="3"/>
        <v>131.54984960200704</v>
      </c>
      <c r="G40" s="206">
        <f t="shared" si="14"/>
        <v>612.5</v>
      </c>
      <c r="H40" s="206">
        <f t="shared" si="9"/>
        <v>644.9</v>
      </c>
      <c r="I40" s="206">
        <f t="shared" si="6"/>
        <v>676.6</v>
      </c>
      <c r="J40" s="204">
        <f t="shared" si="20"/>
        <v>712</v>
      </c>
      <c r="K40" s="204">
        <f t="shared" si="15"/>
        <v>770.7</v>
      </c>
      <c r="L40" s="204">
        <f t="shared" si="16"/>
        <v>158.19999999999999</v>
      </c>
      <c r="M40" s="204">
        <f t="shared" si="10"/>
        <v>156.80000000000001</v>
      </c>
      <c r="N40" s="204">
        <f t="shared" si="4"/>
        <v>175.4</v>
      </c>
      <c r="O40" s="129">
        <f t="shared" si="18"/>
        <v>1.3960706665334621</v>
      </c>
      <c r="P40" s="129">
        <f t="shared" si="12"/>
        <v>1.7481894016164627</v>
      </c>
      <c r="Q40" s="129">
        <f t="shared" si="5"/>
        <v>0.81869200594149949</v>
      </c>
      <c r="R40" s="129">
        <f t="shared" si="2"/>
        <v>-0.55307262569832405</v>
      </c>
      <c r="S40" s="129">
        <f t="shared" si="17"/>
        <v>0.19732223771153565</v>
      </c>
      <c r="T40" s="129">
        <f t="shared" si="11"/>
        <v>0.18416923769763363</v>
      </c>
      <c r="U40" s="129">
        <f t="shared" si="8"/>
        <v>0.19442780018032374</v>
      </c>
      <c r="V40" s="129">
        <f t="shared" si="19"/>
        <v>0.1834862385321101</v>
      </c>
      <c r="W40" s="128">
        <v>160</v>
      </c>
      <c r="X40" s="128">
        <v>872</v>
      </c>
      <c r="Y40" s="128" t="s">
        <v>18021</v>
      </c>
    </row>
    <row r="41" spans="4:25" ht="21.75" thickBot="1" x14ac:dyDescent="0.3">
      <c r="D41" s="205">
        <f t="shared" si="13"/>
        <v>118.61657426613922</v>
      </c>
      <c r="E41" s="205">
        <f t="shared" si="7"/>
        <v>114.3455267194766</v>
      </c>
      <c r="F41" s="205">
        <f t="shared" si="3"/>
        <v>133.20032493673202</v>
      </c>
      <c r="G41" s="206">
        <f t="shared" si="14"/>
        <v>603.15</v>
      </c>
      <c r="H41" s="206">
        <f t="shared" si="9"/>
        <v>653</v>
      </c>
      <c r="I41" s="206">
        <f t="shared" si="6"/>
        <v>673.4</v>
      </c>
      <c r="J41" s="204">
        <f t="shared" si="20"/>
        <v>626</v>
      </c>
      <c r="K41" s="204">
        <f t="shared" si="15"/>
        <v>758.8</v>
      </c>
      <c r="L41" s="204">
        <f t="shared" si="16"/>
        <v>155.65</v>
      </c>
      <c r="M41" s="204">
        <f t="shared" si="10"/>
        <v>150.5</v>
      </c>
      <c r="N41" s="204">
        <f t="shared" si="4"/>
        <v>177.8</v>
      </c>
      <c r="O41" s="129">
        <f t="shared" si="18"/>
        <v>1.2095739560071463</v>
      </c>
      <c r="P41" s="129">
        <f t="shared" si="12"/>
        <v>1.6084467545576391</v>
      </c>
      <c r="Q41" s="129">
        <f t="shared" si="5"/>
        <v>0.87358235681869234</v>
      </c>
      <c r="R41" s="129">
        <f t="shared" si="2"/>
        <v>-0.25624999999999998</v>
      </c>
      <c r="S41" s="129">
        <f t="shared" si="17"/>
        <v>0.1966618159100377</v>
      </c>
      <c r="T41" s="129">
        <f t="shared" si="11"/>
        <v>0.17510800416458897</v>
      </c>
      <c r="U41" s="129">
        <f t="shared" si="8"/>
        <v>0.19780268033372739</v>
      </c>
      <c r="V41" s="129">
        <f t="shared" si="19"/>
        <v>0.15973154362416109</v>
      </c>
      <c r="W41" s="128">
        <v>119</v>
      </c>
      <c r="X41" s="128">
        <v>745</v>
      </c>
      <c r="Y41" s="128" t="s">
        <v>17703</v>
      </c>
    </row>
    <row r="42" spans="4:25" ht="21.75" thickBot="1" x14ac:dyDescent="0.3">
      <c r="D42" s="205">
        <f t="shared" si="13"/>
        <v>120.90008143778616</v>
      </c>
      <c r="E42" s="205">
        <f t="shared" si="7"/>
        <v>131.06207725578213</v>
      </c>
      <c r="F42" s="205">
        <f t="shared" si="3"/>
        <v>137.4701798093536</v>
      </c>
      <c r="G42" s="206">
        <f t="shared" si="14"/>
        <v>613.95000000000005</v>
      </c>
      <c r="H42" s="206">
        <f t="shared" si="9"/>
        <v>677.8</v>
      </c>
      <c r="I42" s="206">
        <f t="shared" si="6"/>
        <v>705.2</v>
      </c>
      <c r="J42" s="204">
        <f t="shared" si="20"/>
        <v>798</v>
      </c>
      <c r="K42" s="204">
        <f t="shared" si="15"/>
        <v>772.85</v>
      </c>
      <c r="L42" s="204">
        <f t="shared" si="16"/>
        <v>158.9</v>
      </c>
      <c r="M42" s="204">
        <f t="shared" si="10"/>
        <v>170.7</v>
      </c>
      <c r="N42" s="204">
        <f t="shared" si="4"/>
        <v>183.6</v>
      </c>
      <c r="O42" s="129">
        <f t="shared" si="18"/>
        <v>1.2566747963432809</v>
      </c>
      <c r="P42" s="129">
        <f t="shared" si="12"/>
        <v>1.7840123654173676</v>
      </c>
      <c r="Q42" s="129">
        <f t="shared" si="5"/>
        <v>0.88594393696476958</v>
      </c>
      <c r="R42" s="129">
        <f t="shared" si="2"/>
        <v>0.86554621848739499</v>
      </c>
      <c r="S42" s="129">
        <f t="shared" si="17"/>
        <v>0.19692170606366341</v>
      </c>
      <c r="T42" s="129">
        <f t="shared" si="11"/>
        <v>0.19336393811711733</v>
      </c>
      <c r="U42" s="129">
        <f t="shared" si="8"/>
        <v>0.19493786132920249</v>
      </c>
      <c r="V42" s="129">
        <f t="shared" si="19"/>
        <v>0.21764705882352942</v>
      </c>
      <c r="W42" s="128">
        <v>222</v>
      </c>
      <c r="X42" s="128">
        <v>1020</v>
      </c>
      <c r="Y42" s="128" t="s">
        <v>10396</v>
      </c>
    </row>
    <row r="43" spans="4:25" ht="21.75" thickBot="1" x14ac:dyDescent="0.3">
      <c r="D43" s="205">
        <f t="shared" si="13"/>
        <v>116.90673166441313</v>
      </c>
      <c r="E43" s="205">
        <f t="shared" si="7"/>
        <v>135.18012413506452</v>
      </c>
      <c r="F43" s="205">
        <f t="shared" si="3"/>
        <v>140.82435109399955</v>
      </c>
      <c r="G43" s="206">
        <f t="shared" si="14"/>
        <v>627.04999999999995</v>
      </c>
      <c r="H43" s="206">
        <f t="shared" si="9"/>
        <v>683.3</v>
      </c>
      <c r="I43" s="206">
        <f t="shared" si="6"/>
        <v>732.8</v>
      </c>
      <c r="J43" s="204">
        <f t="shared" si="20"/>
        <v>812</v>
      </c>
      <c r="K43" s="204">
        <f t="shared" si="15"/>
        <v>778.35</v>
      </c>
      <c r="L43" s="204">
        <f t="shared" si="16"/>
        <v>151.30000000000001</v>
      </c>
      <c r="M43" s="204">
        <f t="shared" si="10"/>
        <v>174.8</v>
      </c>
      <c r="N43" s="204">
        <f t="shared" si="4"/>
        <v>183.4</v>
      </c>
      <c r="O43" s="129">
        <f t="shared" si="18"/>
        <v>1.2028588785146241</v>
      </c>
      <c r="P43" s="129">
        <f t="shared" si="12"/>
        <v>1.7251384915434937</v>
      </c>
      <c r="Q43" s="129">
        <f t="shared" si="5"/>
        <v>0.87705629284396491</v>
      </c>
      <c r="R43" s="129">
        <f t="shared" si="2"/>
        <v>-0.73873873873873874</v>
      </c>
      <c r="S43" s="129">
        <f t="shared" si="17"/>
        <v>0.18643924992331257</v>
      </c>
      <c r="T43" s="129">
        <f t="shared" si="11"/>
        <v>0.19783422235484344</v>
      </c>
      <c r="U43" s="129">
        <f t="shared" si="8"/>
        <v>0.19217296819596011</v>
      </c>
      <c r="V43" s="129">
        <f t="shared" si="19"/>
        <v>6.6666666666666666E-2</v>
      </c>
      <c r="W43" s="128">
        <v>58</v>
      </c>
      <c r="X43" s="128">
        <v>870</v>
      </c>
      <c r="Y43" s="128" t="s">
        <v>10397</v>
      </c>
    </row>
    <row r="44" spans="4:25" ht="21.75" thickBot="1" x14ac:dyDescent="0.3">
      <c r="D44" s="205">
        <f t="shared" si="13"/>
        <v>118.03509442095805</v>
      </c>
      <c r="E44" s="205">
        <f t="shared" si="7"/>
        <v>132.47524231051241</v>
      </c>
      <c r="F44" s="205">
        <f t="shared" si="3"/>
        <v>123.66593602892225</v>
      </c>
      <c r="G44" s="206">
        <f t="shared" si="14"/>
        <v>639.5</v>
      </c>
      <c r="H44" s="206">
        <f t="shared" si="9"/>
        <v>709.7</v>
      </c>
      <c r="I44" s="206">
        <f t="shared" si="6"/>
        <v>754</v>
      </c>
      <c r="J44" s="204">
        <f t="shared" si="20"/>
        <v>822</v>
      </c>
      <c r="K44" s="204">
        <f t="shared" si="15"/>
        <v>792.05</v>
      </c>
      <c r="L44" s="204">
        <f t="shared" si="16"/>
        <v>152.55000000000001</v>
      </c>
      <c r="M44" s="204">
        <f t="shared" si="10"/>
        <v>170</v>
      </c>
      <c r="N44" s="204">
        <f t="shared" si="4"/>
        <v>151</v>
      </c>
      <c r="O44" s="129">
        <f t="shared" si="18"/>
        <v>1.3311101100417178</v>
      </c>
      <c r="P44" s="129">
        <f t="shared" si="12"/>
        <v>0.62777540837919354</v>
      </c>
      <c r="Q44" s="129">
        <f t="shared" si="5"/>
        <v>0.33935903977558368</v>
      </c>
      <c r="R44" s="129">
        <f t="shared" si="2"/>
        <v>2.3793103448275863</v>
      </c>
      <c r="S44" s="129">
        <f t="shared" si="17"/>
        <v>0.18457403349641602</v>
      </c>
      <c r="T44" s="129">
        <f t="shared" si="11"/>
        <v>0.18666372031916642</v>
      </c>
      <c r="U44" s="129">
        <f t="shared" si="8"/>
        <v>0.16401317775719129</v>
      </c>
      <c r="V44" s="129">
        <f t="shared" si="19"/>
        <v>0.1925343811394892</v>
      </c>
      <c r="W44" s="128">
        <v>196</v>
      </c>
      <c r="X44" s="128">
        <v>1018</v>
      </c>
      <c r="Y44" s="128" t="s">
        <v>10398</v>
      </c>
    </row>
    <row r="45" spans="4:25" ht="21.75" thickBot="1" x14ac:dyDescent="0.3">
      <c r="D45" s="205">
        <f t="shared" si="13"/>
        <v>119.36485625460094</v>
      </c>
      <c r="E45" s="205">
        <f t="shared" si="7"/>
        <v>134.8730168556159</v>
      </c>
      <c r="F45" s="205">
        <f t="shared" si="3"/>
        <v>137.61225807446647</v>
      </c>
      <c r="G45" s="206">
        <f t="shared" si="14"/>
        <v>649.4</v>
      </c>
      <c r="H45" s="206">
        <f t="shared" si="9"/>
        <v>719.1</v>
      </c>
      <c r="I45" s="206">
        <f t="shared" si="6"/>
        <v>761.6</v>
      </c>
      <c r="J45" s="204">
        <f t="shared" si="20"/>
        <v>750</v>
      </c>
      <c r="K45" s="204">
        <f t="shared" si="15"/>
        <v>804.75</v>
      </c>
      <c r="L45" s="204">
        <f t="shared" si="16"/>
        <v>155.35</v>
      </c>
      <c r="M45" s="204">
        <f t="shared" si="10"/>
        <v>174.5</v>
      </c>
      <c r="N45" s="204">
        <f t="shared" si="4"/>
        <v>173.6</v>
      </c>
      <c r="O45" s="129">
        <f t="shared" si="18"/>
        <v>1.3373026747869141</v>
      </c>
      <c r="P45" s="129">
        <f t="shared" si="12"/>
        <v>0.67361849971408816</v>
      </c>
      <c r="Q45" s="129">
        <f t="shared" si="5"/>
        <v>0.52854499348667705</v>
      </c>
      <c r="R45" s="129">
        <f t="shared" si="2"/>
        <v>0.39285714285714279</v>
      </c>
      <c r="S45" s="129">
        <f t="shared" si="17"/>
        <v>0.18380790923098389</v>
      </c>
      <c r="T45" s="129">
        <f t="shared" si="11"/>
        <v>0.18755808212434416</v>
      </c>
      <c r="U45" s="129">
        <f t="shared" si="8"/>
        <v>0.18068836406836458</v>
      </c>
      <c r="V45" s="129">
        <f t="shared" si="19"/>
        <v>0.26686217008797652</v>
      </c>
      <c r="W45" s="128">
        <v>273</v>
      </c>
      <c r="X45" s="128">
        <v>1023</v>
      </c>
      <c r="Y45" s="128" t="s">
        <v>10399</v>
      </c>
    </row>
    <row r="46" spans="4:25" ht="21.75" thickBot="1" x14ac:dyDescent="0.3">
      <c r="D46" s="205">
        <f t="shared" si="13"/>
        <v>129.12072875209267</v>
      </c>
      <c r="E46" s="205">
        <f t="shared" si="7"/>
        <v>145.70684074657808</v>
      </c>
      <c r="F46" s="205">
        <f t="shared" si="3"/>
        <v>157.60669359666258</v>
      </c>
      <c r="G46" s="206">
        <f t="shared" si="14"/>
        <v>671.5</v>
      </c>
      <c r="H46" s="206">
        <f t="shared" si="9"/>
        <v>751.4</v>
      </c>
      <c r="I46" s="206">
        <f t="shared" si="6"/>
        <v>829.4</v>
      </c>
      <c r="J46" s="204">
        <f t="shared" si="20"/>
        <v>965</v>
      </c>
      <c r="K46" s="204">
        <f t="shared" si="15"/>
        <v>838.4</v>
      </c>
      <c r="L46" s="204">
        <f t="shared" si="16"/>
        <v>166.9</v>
      </c>
      <c r="M46" s="204">
        <f t="shared" si="10"/>
        <v>188.9</v>
      </c>
      <c r="N46" s="204">
        <f t="shared" si="4"/>
        <v>200</v>
      </c>
      <c r="O46" s="129">
        <f t="shared" si="18"/>
        <v>1.3786650758267345</v>
      </c>
      <c r="P46" s="129">
        <f t="shared" si="12"/>
        <v>0.71863006709407673</v>
      </c>
      <c r="Q46" s="129">
        <f t="shared" si="5"/>
        <v>0.5636777773694609</v>
      </c>
      <c r="R46" s="129">
        <f t="shared" si="2"/>
        <v>-8.0586080586080633E-2</v>
      </c>
      <c r="S46" s="129">
        <f t="shared" si="17"/>
        <v>0.19228701228904344</v>
      </c>
      <c r="T46" s="129">
        <f t="shared" si="11"/>
        <v>0.19391381520705095</v>
      </c>
      <c r="U46" s="129">
        <f t="shared" si="8"/>
        <v>0.19002495008037446</v>
      </c>
      <c r="V46" s="129">
        <f t="shared" si="19"/>
        <v>0.20641447368421054</v>
      </c>
      <c r="W46" s="128">
        <v>251</v>
      </c>
      <c r="X46" s="128">
        <v>1216</v>
      </c>
      <c r="Y46" s="128" t="s">
        <v>10400</v>
      </c>
    </row>
    <row r="47" spans="4:25" ht="21.75" thickBot="1" x14ac:dyDescent="0.3">
      <c r="D47" s="205">
        <f t="shared" si="13"/>
        <v>130.67549855668159</v>
      </c>
      <c r="E47" s="205">
        <f t="shared" si="7"/>
        <v>147.51787561288759</v>
      </c>
      <c r="F47" s="205">
        <f t="shared" si="3"/>
        <v>156.3448520516765</v>
      </c>
      <c r="G47" s="206">
        <f t="shared" si="14"/>
        <v>691.85</v>
      </c>
      <c r="H47" s="206">
        <f t="shared" si="9"/>
        <v>786.9</v>
      </c>
      <c r="I47" s="206">
        <f t="shared" si="6"/>
        <v>868.6</v>
      </c>
      <c r="J47" s="204">
        <f t="shared" si="20"/>
        <v>994</v>
      </c>
      <c r="K47" s="204">
        <f t="shared" si="15"/>
        <v>859.7</v>
      </c>
      <c r="L47" s="204">
        <f t="shared" si="16"/>
        <v>167.85</v>
      </c>
      <c r="M47" s="204">
        <f t="shared" si="10"/>
        <v>189.6</v>
      </c>
      <c r="N47" s="204">
        <f t="shared" si="4"/>
        <v>195.6</v>
      </c>
      <c r="O47" s="129">
        <f t="shared" si="18"/>
        <v>0.96600571327693352</v>
      </c>
      <c r="P47" s="129">
        <f t="shared" si="12"/>
        <v>0.61793751021877419</v>
      </c>
      <c r="Q47" s="129">
        <f t="shared" si="5"/>
        <v>0.34993108347277874</v>
      </c>
      <c r="R47" s="129">
        <f t="shared" si="2"/>
        <v>-0.20318725099601598</v>
      </c>
      <c r="S47" s="129">
        <f t="shared" si="17"/>
        <v>0.18887836750261125</v>
      </c>
      <c r="T47" s="129">
        <f t="shared" si="11"/>
        <v>0.18746711858290457</v>
      </c>
      <c r="U47" s="129">
        <f t="shared" si="8"/>
        <v>0.1799963758366066</v>
      </c>
      <c r="V47" s="129">
        <f t="shared" si="19"/>
        <v>0.16750418760469013</v>
      </c>
      <c r="W47" s="128">
        <v>200</v>
      </c>
      <c r="X47" s="128">
        <v>1194</v>
      </c>
      <c r="Y47" s="128" t="s">
        <v>10401</v>
      </c>
    </row>
    <row r="48" spans="4:25" ht="21.75" thickBot="1" x14ac:dyDescent="0.3">
      <c r="D48" s="205">
        <f t="shared" si="13"/>
        <v>131.27748125142264</v>
      </c>
      <c r="E48" s="205">
        <f t="shared" si="7"/>
        <v>161.34118993090331</v>
      </c>
      <c r="F48" s="205">
        <f t="shared" si="3"/>
        <v>182.7304635012471</v>
      </c>
      <c r="G48" s="206">
        <f t="shared" si="14"/>
        <v>713.5</v>
      </c>
      <c r="H48" s="206">
        <f t="shared" si="9"/>
        <v>817.7</v>
      </c>
      <c r="I48" s="206">
        <f t="shared" si="6"/>
        <v>902.6</v>
      </c>
      <c r="J48" s="204">
        <f t="shared" si="20"/>
        <v>982</v>
      </c>
      <c r="K48" s="204">
        <f t="shared" si="15"/>
        <v>881.55</v>
      </c>
      <c r="L48" s="204">
        <f t="shared" si="16"/>
        <v>168.05</v>
      </c>
      <c r="M48" s="204">
        <f t="shared" si="10"/>
        <v>205.1</v>
      </c>
      <c r="N48" s="204">
        <f t="shared" si="4"/>
        <v>226.8</v>
      </c>
      <c r="O48" s="129">
        <f t="shared" si="18"/>
        <v>0.96149466355317659</v>
      </c>
      <c r="P48" s="129">
        <f t="shared" si="12"/>
        <v>0.69436756203224581</v>
      </c>
      <c r="Q48" s="129">
        <f t="shared" si="5"/>
        <v>0.5116788312205266</v>
      </c>
      <c r="R48" s="129">
        <f t="shared" si="2"/>
        <v>7.0000000000000062E-2</v>
      </c>
      <c r="S48" s="129">
        <f t="shared" si="17"/>
        <v>0.18399086370206397</v>
      </c>
      <c r="T48" s="129">
        <f t="shared" si="11"/>
        <v>0.19731098193824545</v>
      </c>
      <c r="U48" s="129">
        <f t="shared" si="8"/>
        <v>0.20244899568053079</v>
      </c>
      <c r="V48" s="129">
        <f t="shared" si="19"/>
        <v>0.17892976588628762</v>
      </c>
      <c r="W48" s="128">
        <v>214</v>
      </c>
      <c r="X48" s="128">
        <v>1196</v>
      </c>
      <c r="Y48" s="128" t="s">
        <v>10402</v>
      </c>
    </row>
    <row r="49" spans="4:25" ht="21.75" thickBot="1" x14ac:dyDescent="0.3">
      <c r="D49" s="205">
        <f t="shared" si="13"/>
        <v>129.06166707225256</v>
      </c>
      <c r="E49" s="205">
        <f t="shared" si="7"/>
        <v>144.75564857239306</v>
      </c>
      <c r="F49" s="205">
        <f t="shared" si="3"/>
        <v>167.26801545266909</v>
      </c>
      <c r="G49" s="206">
        <f t="shared" si="14"/>
        <v>733.35</v>
      </c>
      <c r="H49" s="206">
        <f t="shared" si="9"/>
        <v>840.4</v>
      </c>
      <c r="I49" s="206">
        <f t="shared" si="6"/>
        <v>926.8</v>
      </c>
      <c r="J49" s="204">
        <f t="shared" si="20"/>
        <v>943</v>
      </c>
      <c r="K49" s="204">
        <f t="shared" si="15"/>
        <v>896.9</v>
      </c>
      <c r="L49" s="204">
        <f t="shared" si="16"/>
        <v>163.55000000000001</v>
      </c>
      <c r="M49" s="204">
        <f t="shared" si="10"/>
        <v>177.8</v>
      </c>
      <c r="N49" s="204">
        <f t="shared" si="4"/>
        <v>204.6</v>
      </c>
      <c r="O49" s="129">
        <f t="shared" si="18"/>
        <v>0.93968780997062229</v>
      </c>
      <c r="P49" s="129">
        <f t="shared" si="12"/>
        <v>0.12730752718352076</v>
      </c>
      <c r="Q49" s="129">
        <f t="shared" si="5"/>
        <v>-8.4743985408542152E-2</v>
      </c>
      <c r="R49" s="129">
        <f t="shared" si="2"/>
        <v>-0.60280373831775702</v>
      </c>
      <c r="S49" s="129">
        <f t="shared" si="17"/>
        <v>0.17598918261710311</v>
      </c>
      <c r="T49" s="129">
        <f t="shared" si="11"/>
        <v>0.1722461310951845</v>
      </c>
      <c r="U49" s="129">
        <f t="shared" si="8"/>
        <v>0.1804790844331777</v>
      </c>
      <c r="V49" s="129">
        <f t="shared" si="19"/>
        <v>8.2684824902723733E-2</v>
      </c>
      <c r="W49" s="128">
        <v>85</v>
      </c>
      <c r="X49" s="128">
        <v>1028</v>
      </c>
      <c r="Y49" s="128" t="s">
        <v>10403</v>
      </c>
    </row>
    <row r="50" spans="4:25" ht="21.75" thickBot="1" x14ac:dyDescent="0.3">
      <c r="D50" s="205">
        <f t="shared" si="13"/>
        <v>133.59457353229897</v>
      </c>
      <c r="E50" s="205">
        <f t="shared" si="7"/>
        <v>146.30665222509597</v>
      </c>
      <c r="F50" s="205">
        <f t="shared" si="3"/>
        <v>151.56909873840127</v>
      </c>
      <c r="G50" s="206">
        <f t="shared" si="14"/>
        <v>762.55</v>
      </c>
      <c r="H50" s="206">
        <f t="shared" si="9"/>
        <v>880.2</v>
      </c>
      <c r="I50" s="206">
        <f t="shared" si="6"/>
        <v>998.8</v>
      </c>
      <c r="J50" s="204">
        <f t="shared" si="20"/>
        <v>1110</v>
      </c>
      <c r="K50" s="204">
        <f t="shared" si="15"/>
        <v>929.65</v>
      </c>
      <c r="L50" s="204">
        <f t="shared" si="16"/>
        <v>167.1</v>
      </c>
      <c r="M50" s="204">
        <f t="shared" si="10"/>
        <v>177.4</v>
      </c>
      <c r="N50" s="204">
        <f t="shared" si="4"/>
        <v>181.2</v>
      </c>
      <c r="O50" s="129">
        <f t="shared" si="18"/>
        <v>1.0071668015672608</v>
      </c>
      <c r="P50" s="129">
        <f t="shared" si="12"/>
        <v>0.26614420151805901</v>
      </c>
      <c r="Q50" s="129">
        <f t="shared" si="5"/>
        <v>3.7434095494410348E-3</v>
      </c>
      <c r="R50" s="129">
        <f t="shared" si="2"/>
        <v>0.83529411764705874</v>
      </c>
      <c r="S50" s="129">
        <f t="shared" si="17"/>
        <v>0.1751945099105619</v>
      </c>
      <c r="T50" s="129">
        <f t="shared" si="11"/>
        <v>0.16621978212349006</v>
      </c>
      <c r="U50" s="129">
        <f t="shared" si="8"/>
        <v>0.1517512001786156</v>
      </c>
      <c r="V50" s="129">
        <f t="shared" si="19"/>
        <v>0.12322274881516587</v>
      </c>
      <c r="W50" s="128">
        <v>156</v>
      </c>
      <c r="X50" s="128">
        <v>1266</v>
      </c>
      <c r="Y50" s="128" t="s">
        <v>10404</v>
      </c>
    </row>
    <row r="51" spans="4:25" ht="21.75" thickBot="1" x14ac:dyDescent="0.3">
      <c r="D51" s="205">
        <f t="shared" si="13"/>
        <v>133.58334625018711</v>
      </c>
      <c r="E51" s="205">
        <f t="shared" si="7"/>
        <v>151.04464798122586</v>
      </c>
      <c r="F51" s="205">
        <f t="shared" si="3"/>
        <v>138.87287070657283</v>
      </c>
      <c r="G51" s="206">
        <f t="shared" si="14"/>
        <v>791.8</v>
      </c>
      <c r="H51" s="206">
        <f t="shared" si="9"/>
        <v>930.6</v>
      </c>
      <c r="I51" s="206">
        <f t="shared" si="6"/>
        <v>1031.8</v>
      </c>
      <c r="J51" s="204">
        <f t="shared" si="20"/>
        <v>1130</v>
      </c>
      <c r="K51" s="204">
        <f t="shared" si="15"/>
        <v>957.55</v>
      </c>
      <c r="L51" s="204">
        <f t="shared" si="16"/>
        <v>165.75</v>
      </c>
      <c r="M51" s="204">
        <f t="shared" si="10"/>
        <v>181</v>
      </c>
      <c r="N51" s="204">
        <f t="shared" si="4"/>
        <v>162</v>
      </c>
      <c r="O51" s="129">
        <f t="shared" si="18"/>
        <v>0.94978746521733637</v>
      </c>
      <c r="P51" s="129">
        <f t="shared" si="12"/>
        <v>0.29112817587703343</v>
      </c>
      <c r="Q51" s="129">
        <f t="shared" si="5"/>
        <v>1.8578574384605882E-2</v>
      </c>
      <c r="R51" s="129">
        <f t="shared" si="2"/>
        <v>-6.4102564102563875E-3</v>
      </c>
      <c r="S51" s="129">
        <f t="shared" si="17"/>
        <v>0.16870844436750077</v>
      </c>
      <c r="T51" s="129">
        <f t="shared" si="11"/>
        <v>0.16230888457041248</v>
      </c>
      <c r="U51" s="129">
        <f t="shared" si="8"/>
        <v>0.13459281906045051</v>
      </c>
      <c r="V51" s="129">
        <f t="shared" si="19"/>
        <v>0.12062256809338522</v>
      </c>
      <c r="W51" s="128">
        <v>155</v>
      </c>
      <c r="X51" s="128">
        <v>1285</v>
      </c>
      <c r="Y51" s="128" t="s">
        <v>10405</v>
      </c>
    </row>
    <row r="52" spans="4:25" ht="21.75" thickBot="1" x14ac:dyDescent="0.3">
      <c r="D52" s="205">
        <f t="shared" si="13"/>
        <v>142.02794207655916</v>
      </c>
      <c r="E52" s="205">
        <f t="shared" si="7"/>
        <v>147.25552971352914</v>
      </c>
      <c r="F52" s="205">
        <f t="shared" si="3"/>
        <v>133.11168823570949</v>
      </c>
      <c r="G52" s="206">
        <f t="shared" si="14"/>
        <v>820.05</v>
      </c>
      <c r="H52" s="206">
        <f t="shared" si="9"/>
        <v>962.3</v>
      </c>
      <c r="I52" s="206">
        <f t="shared" si="6"/>
        <v>1056</v>
      </c>
      <c r="J52" s="204">
        <f t="shared" si="20"/>
        <v>1115</v>
      </c>
      <c r="K52" s="204">
        <f t="shared" si="15"/>
        <v>992.75</v>
      </c>
      <c r="L52" s="204">
        <f t="shared" si="16"/>
        <v>172.7</v>
      </c>
      <c r="M52" s="204">
        <f t="shared" si="10"/>
        <v>174.7</v>
      </c>
      <c r="N52" s="204">
        <f t="shared" si="4"/>
        <v>153.80000000000001</v>
      </c>
      <c r="O52" s="129">
        <f t="shared" si="18"/>
        <v>0.99558328230347615</v>
      </c>
      <c r="P52" s="129">
        <f t="shared" si="12"/>
        <v>0.20715419918958422</v>
      </c>
      <c r="Q52" s="129">
        <f t="shared" si="5"/>
        <v>6.4377314906389732E-2</v>
      </c>
      <c r="R52" s="129">
        <f t="shared" si="2"/>
        <v>2.5806451612903292E-2</v>
      </c>
      <c r="S52" s="129">
        <f t="shared" si="17"/>
        <v>0.173194246785634</v>
      </c>
      <c r="T52" s="129">
        <f t="shared" si="11"/>
        <v>0.15302455545415061</v>
      </c>
      <c r="U52" s="129">
        <f t="shared" si="8"/>
        <v>0.12605273507169459</v>
      </c>
      <c r="V52" s="129">
        <f t="shared" si="19"/>
        <v>0.12480376766091052</v>
      </c>
      <c r="W52" s="128">
        <v>159</v>
      </c>
      <c r="X52" s="128">
        <v>1274</v>
      </c>
      <c r="Y52" s="128" t="s">
        <v>10406</v>
      </c>
    </row>
    <row r="53" spans="4:25" ht="21.75" thickBot="1" x14ac:dyDescent="0.3">
      <c r="D53" s="205">
        <f t="shared" si="13"/>
        <v>149.48002508257986</v>
      </c>
      <c r="E53" s="205">
        <f t="shared" si="7"/>
        <v>157.78083877830576</v>
      </c>
      <c r="F53" s="205">
        <f t="shared" si="3"/>
        <v>125.03739328079428</v>
      </c>
      <c r="G53" s="206">
        <f t="shared" si="14"/>
        <v>837.8</v>
      </c>
      <c r="H53" s="206">
        <f t="shared" si="9"/>
        <v>992.3</v>
      </c>
      <c r="I53" s="206">
        <f t="shared" si="6"/>
        <v>1082</v>
      </c>
      <c r="J53" s="204">
        <f t="shared" si="20"/>
        <v>1112</v>
      </c>
      <c r="K53" s="204">
        <f t="shared" si="15"/>
        <v>1017.7</v>
      </c>
      <c r="L53" s="204">
        <f t="shared" si="16"/>
        <v>179.9</v>
      </c>
      <c r="M53" s="204">
        <f t="shared" si="10"/>
        <v>185</v>
      </c>
      <c r="N53" s="204">
        <f t="shared" si="4"/>
        <v>143.19999999999999</v>
      </c>
      <c r="O53" s="129">
        <f t="shared" si="18"/>
        <v>1.003712213121086</v>
      </c>
      <c r="P53" s="129">
        <f t="shared" si="12"/>
        <v>0.28228593469867824</v>
      </c>
      <c r="Q53" s="129">
        <f t="shared" si="5"/>
        <v>5.2893038176829978E-2</v>
      </c>
      <c r="R53" s="129">
        <f t="shared" si="2"/>
        <v>1.2578616352201255E-2</v>
      </c>
      <c r="S53" s="129">
        <f t="shared" si="17"/>
        <v>0.17841970050439229</v>
      </c>
      <c r="T53" s="129">
        <f t="shared" si="11"/>
        <v>0.15900517865394109</v>
      </c>
      <c r="U53" s="129">
        <f t="shared" si="8"/>
        <v>0.11556136162735145</v>
      </c>
      <c r="V53" s="129">
        <f t="shared" si="19"/>
        <v>0.12647289866457187</v>
      </c>
      <c r="W53" s="128">
        <v>161</v>
      </c>
      <c r="X53" s="128">
        <v>1273</v>
      </c>
      <c r="Y53" s="128" t="s">
        <v>17702</v>
      </c>
    </row>
    <row r="54" spans="4:25" ht="21.75" thickBot="1" x14ac:dyDescent="0.3">
      <c r="D54" s="205">
        <f t="shared" si="13"/>
        <v>146.96767636699661</v>
      </c>
      <c r="E54" s="205">
        <f t="shared" si="7"/>
        <v>156.8193310129366</v>
      </c>
      <c r="F54" s="205">
        <f t="shared" si="3"/>
        <v>142.31868973452262</v>
      </c>
      <c r="G54" s="206">
        <f t="shared" si="14"/>
        <v>858.9</v>
      </c>
      <c r="H54" s="206">
        <f t="shared" si="9"/>
        <v>1008.1</v>
      </c>
      <c r="I54" s="206">
        <f t="shared" si="6"/>
        <v>1089.4000000000001</v>
      </c>
      <c r="J54" s="204">
        <f t="shared" si="20"/>
        <v>980</v>
      </c>
      <c r="K54" s="204">
        <f t="shared" si="15"/>
        <v>1035.8</v>
      </c>
      <c r="L54" s="204">
        <f t="shared" si="16"/>
        <v>176.9</v>
      </c>
      <c r="M54" s="204">
        <f t="shared" si="10"/>
        <v>183.8</v>
      </c>
      <c r="N54" s="204">
        <f t="shared" si="4"/>
        <v>163</v>
      </c>
      <c r="O54" s="129">
        <f t="shared" si="18"/>
        <v>0.34320801144041369</v>
      </c>
      <c r="P54" s="129">
        <f t="shared" si="12"/>
        <v>5.8640614501633895E-2</v>
      </c>
      <c r="Q54" s="129">
        <f t="shared" si="5"/>
        <v>0.20202521441180993</v>
      </c>
      <c r="R54" s="129">
        <f t="shared" si="2"/>
        <v>0.14285714285714279</v>
      </c>
      <c r="S54" s="129">
        <f t="shared" si="17"/>
        <v>0.17111151049830783</v>
      </c>
      <c r="T54" s="129">
        <f t="shared" si="11"/>
        <v>0.15555930067744925</v>
      </c>
      <c r="U54" s="129">
        <f t="shared" si="8"/>
        <v>0.13063951692172077</v>
      </c>
      <c r="V54" s="129">
        <f t="shared" si="19"/>
        <v>0.15807560137457044</v>
      </c>
      <c r="W54" s="128">
        <v>184</v>
      </c>
      <c r="X54" s="128">
        <v>1164</v>
      </c>
      <c r="Y54" s="128" t="s">
        <v>10407</v>
      </c>
    </row>
    <row r="55" spans="4:25" ht="21.75" thickBot="1" x14ac:dyDescent="0.3">
      <c r="D55" s="205">
        <f t="shared" si="13"/>
        <v>139.20970257146044</v>
      </c>
      <c r="E55" s="205">
        <f t="shared" si="7"/>
        <v>135.01030916628676</v>
      </c>
      <c r="F55" s="205">
        <f t="shared" si="3"/>
        <v>117.40642476949496</v>
      </c>
      <c r="G55" s="206">
        <f t="shared" si="14"/>
        <v>872</v>
      </c>
      <c r="H55" s="206">
        <f t="shared" si="9"/>
        <v>1024.9000000000001</v>
      </c>
      <c r="I55" s="206">
        <f t="shared" si="6"/>
        <v>1051</v>
      </c>
      <c r="J55" s="204">
        <f t="shared" si="20"/>
        <v>918</v>
      </c>
      <c r="K55" s="204">
        <f t="shared" si="15"/>
        <v>1038.8499999999999</v>
      </c>
      <c r="L55" s="204">
        <f t="shared" si="16"/>
        <v>166.85</v>
      </c>
      <c r="M55" s="204">
        <f t="shared" si="10"/>
        <v>159.19999999999999</v>
      </c>
      <c r="N55" s="204">
        <f t="shared" si="4"/>
        <v>137.19999999999999</v>
      </c>
      <c r="O55" s="129">
        <f t="shared" si="18"/>
        <v>0.30382365648674303</v>
      </c>
      <c r="P55" s="129">
        <f t="shared" si="12"/>
        <v>-6.5971186740602122E-2</v>
      </c>
      <c r="Q55" s="129">
        <f t="shared" si="5"/>
        <v>-0.1356857830306453</v>
      </c>
      <c r="R55" s="129">
        <f t="shared" si="2"/>
        <v>-0.85326086956521741</v>
      </c>
      <c r="S55" s="129">
        <f t="shared" si="17"/>
        <v>0.15964415432506932</v>
      </c>
      <c r="T55" s="129">
        <f t="shared" si="11"/>
        <v>0.13173022652579447</v>
      </c>
      <c r="U55" s="129">
        <f t="shared" si="8"/>
        <v>0.11170925287297333</v>
      </c>
      <c r="V55" s="131">
        <f t="shared" si="19"/>
        <v>2.8571428571428571E-2</v>
      </c>
      <c r="W55" s="128">
        <v>27</v>
      </c>
      <c r="X55" s="128">
        <v>945</v>
      </c>
      <c r="Y55" s="128" t="s">
        <v>17701</v>
      </c>
    </row>
    <row r="56" spans="4:25" ht="21.75" thickBot="1" x14ac:dyDescent="0.3">
      <c r="D56" s="205">
        <f t="shared" si="13"/>
        <v>144.58451637811422</v>
      </c>
      <c r="E56" s="205">
        <f t="shared" si="7"/>
        <v>134.73599676775231</v>
      </c>
      <c r="F56" s="205">
        <f t="shared" si="3"/>
        <v>130.62154116706569</v>
      </c>
      <c r="G56" s="206">
        <f t="shared" si="14"/>
        <v>890.05</v>
      </c>
      <c r="H56" s="206">
        <f t="shared" si="9"/>
        <v>1028.7</v>
      </c>
      <c r="I56" s="206">
        <f t="shared" si="6"/>
        <v>1025.5999999999999</v>
      </c>
      <c r="J56" s="204">
        <f t="shared" si="20"/>
        <v>1003</v>
      </c>
      <c r="K56" s="204">
        <f t="shared" si="15"/>
        <v>1064</v>
      </c>
      <c r="L56" s="204">
        <f t="shared" si="16"/>
        <v>173.95</v>
      </c>
      <c r="M56" s="204">
        <f t="shared" si="10"/>
        <v>159</v>
      </c>
      <c r="N56" s="204">
        <f t="shared" si="4"/>
        <v>156</v>
      </c>
      <c r="O56" s="129">
        <f t="shared" si="18"/>
        <v>0.74146985531715237</v>
      </c>
      <c r="P56" s="129">
        <f t="shared" si="12"/>
        <v>0.76430964354022812</v>
      </c>
      <c r="Q56" s="129">
        <f t="shared" si="5"/>
        <v>1.5100407126958504</v>
      </c>
      <c r="R56" s="129">
        <f t="shared" si="2"/>
        <v>8.2222222222222214</v>
      </c>
      <c r="S56" s="129">
        <f t="shared" si="17"/>
        <v>0.1624453866390812</v>
      </c>
      <c r="T56" s="129">
        <f t="shared" si="11"/>
        <v>0.1309769580711114</v>
      </c>
      <c r="U56" s="129">
        <f t="shared" si="8"/>
        <v>0.12736109708177232</v>
      </c>
      <c r="V56" s="129">
        <f t="shared" si="19"/>
        <v>0.19888178913738019</v>
      </c>
      <c r="W56" s="128">
        <v>249</v>
      </c>
      <c r="X56" s="128">
        <v>1252</v>
      </c>
      <c r="Y56" s="128" t="s">
        <v>18022</v>
      </c>
    </row>
    <row r="57" spans="4:25" ht="21.75" thickBot="1" x14ac:dyDescent="0.3">
      <c r="D57" s="205">
        <f t="shared" si="13"/>
        <v>142.7166503023131</v>
      </c>
      <c r="E57" s="205">
        <f t="shared" si="7"/>
        <v>130.66605367497672</v>
      </c>
      <c r="F57" s="205">
        <f t="shared" si="3"/>
        <v>128.15586597672734</v>
      </c>
      <c r="G57" s="206">
        <f t="shared" si="14"/>
        <v>907.15</v>
      </c>
      <c r="H57" s="206">
        <f t="shared" si="9"/>
        <v>1027.4000000000001</v>
      </c>
      <c r="I57" s="206">
        <f t="shared" si="6"/>
        <v>998.8</v>
      </c>
      <c r="J57" s="204">
        <f t="shared" si="20"/>
        <v>981</v>
      </c>
      <c r="K57" s="204">
        <f t="shared" si="15"/>
        <v>1078.75</v>
      </c>
      <c r="L57" s="204">
        <f t="shared" si="16"/>
        <v>171.6</v>
      </c>
      <c r="M57" s="204">
        <f t="shared" si="10"/>
        <v>153.6</v>
      </c>
      <c r="N57" s="204">
        <f t="shared" si="4"/>
        <v>153.4</v>
      </c>
      <c r="O57" s="129">
        <f t="shared" si="18"/>
        <v>0.68060020850560721</v>
      </c>
      <c r="P57" s="129">
        <f t="shared" si="12"/>
        <v>0.74326290679244011</v>
      </c>
      <c r="Q57" s="129">
        <f t="shared" si="5"/>
        <v>1.4221484986784905</v>
      </c>
      <c r="R57" s="129">
        <f t="shared" si="2"/>
        <v>-0.41365461847389562</v>
      </c>
      <c r="S57" s="129">
        <f t="shared" si="17"/>
        <v>0.15732420250489237</v>
      </c>
      <c r="T57" s="129">
        <f t="shared" si="11"/>
        <v>0.1271812864268802</v>
      </c>
      <c r="U57" s="129">
        <f t="shared" si="8"/>
        <v>0.12830983778206581</v>
      </c>
      <c r="V57" s="129">
        <f t="shared" si="19"/>
        <v>0.129547471162378</v>
      </c>
      <c r="W57" s="128">
        <v>146</v>
      </c>
      <c r="X57" s="128">
        <v>1127</v>
      </c>
      <c r="Y57" s="128" t="s">
        <v>10409</v>
      </c>
    </row>
    <row r="58" spans="4:25" ht="21.75" thickBot="1" x14ac:dyDescent="0.3">
      <c r="D58" s="205">
        <f t="shared" si="13"/>
        <v>152.1138453813339</v>
      </c>
      <c r="E58" s="205">
        <f t="shared" si="7"/>
        <v>136.63483453205774</v>
      </c>
      <c r="F58" s="205">
        <f t="shared" si="3"/>
        <v>145.76219308055778</v>
      </c>
      <c r="G58" s="206">
        <f t="shared" si="14"/>
        <v>917.1</v>
      </c>
      <c r="H58" s="206">
        <f t="shared" si="9"/>
        <v>1016.5</v>
      </c>
      <c r="I58" s="206">
        <f t="shared" si="6"/>
        <v>951</v>
      </c>
      <c r="J58" s="204">
        <f t="shared" si="20"/>
        <v>873</v>
      </c>
      <c r="K58" s="204">
        <f t="shared" si="15"/>
        <v>1100.4000000000001</v>
      </c>
      <c r="L58" s="204">
        <f t="shared" si="16"/>
        <v>183.3</v>
      </c>
      <c r="M58" s="204">
        <f t="shared" si="10"/>
        <v>161.5</v>
      </c>
      <c r="N58" s="204">
        <f t="shared" si="4"/>
        <v>179.8</v>
      </c>
      <c r="O58" s="129">
        <f t="shared" si="18"/>
        <v>0.76565770016576751</v>
      </c>
      <c r="P58" s="129">
        <f t="shared" si="12"/>
        <v>0.83694783829928954</v>
      </c>
      <c r="Q58" s="129">
        <f t="shared" si="5"/>
        <v>1.6210026384217489</v>
      </c>
      <c r="R58" s="129">
        <f t="shared" si="2"/>
        <v>1.006849315068493</v>
      </c>
      <c r="S58" s="129">
        <f t="shared" si="17"/>
        <v>0.16586396835823128</v>
      </c>
      <c r="T58" s="129">
        <f t="shared" si="11"/>
        <v>0.13441695477821713</v>
      </c>
      <c r="U58" s="129">
        <f t="shared" si="8"/>
        <v>0.15327254792908282</v>
      </c>
      <c r="V58" s="129">
        <f t="shared" si="19"/>
        <v>0.25128644939965694</v>
      </c>
      <c r="W58" s="128">
        <v>293</v>
      </c>
      <c r="X58" s="128">
        <v>1166</v>
      </c>
      <c r="Y58" s="128" t="s">
        <v>10410</v>
      </c>
    </row>
    <row r="59" spans="4:25" ht="21.75" thickBot="1" x14ac:dyDescent="0.3">
      <c r="D59" s="205">
        <f t="shared" si="13"/>
        <v>146.73607453472357</v>
      </c>
      <c r="E59" s="205">
        <f t="shared" si="7"/>
        <v>146.67334223721437</v>
      </c>
      <c r="F59" s="205">
        <f t="shared" si="3"/>
        <v>148.16697286251895</v>
      </c>
      <c r="G59" s="206">
        <f t="shared" si="14"/>
        <v>920.25</v>
      </c>
      <c r="H59" s="206">
        <f t="shared" si="9"/>
        <v>1000.1</v>
      </c>
      <c r="I59" s="206">
        <f t="shared" si="6"/>
        <v>910.8</v>
      </c>
      <c r="J59" s="204">
        <f t="shared" si="20"/>
        <v>779</v>
      </c>
      <c r="K59" s="204">
        <f t="shared" si="15"/>
        <v>1095.7</v>
      </c>
      <c r="L59" s="204">
        <f t="shared" si="16"/>
        <v>175.45</v>
      </c>
      <c r="M59" s="204">
        <f t="shared" si="10"/>
        <v>173.1</v>
      </c>
      <c r="N59" s="204">
        <f t="shared" si="4"/>
        <v>183.2</v>
      </c>
      <c r="O59" s="129">
        <f t="shared" si="18"/>
        <v>0.49656821095422127</v>
      </c>
      <c r="P59" s="129">
        <f t="shared" si="12"/>
        <v>0.86582889472492186</v>
      </c>
      <c r="Q59" s="129">
        <f t="shared" si="5"/>
        <v>1.5296325750380335</v>
      </c>
      <c r="R59" s="129">
        <f t="shared" si="2"/>
        <v>-0.31399317406143346</v>
      </c>
      <c r="S59" s="129">
        <f t="shared" si="17"/>
        <v>0.15945240373238095</v>
      </c>
      <c r="T59" s="129">
        <f t="shared" si="11"/>
        <v>0.14665867636957741</v>
      </c>
      <c r="U59" s="129">
        <f t="shared" si="8"/>
        <v>0.16267783581743406</v>
      </c>
      <c r="V59" s="129">
        <f t="shared" si="19"/>
        <v>0.20510204081632652</v>
      </c>
      <c r="W59" s="128">
        <v>201</v>
      </c>
      <c r="X59" s="128">
        <v>980</v>
      </c>
      <c r="Y59" s="128" t="s">
        <v>17700</v>
      </c>
    </row>
    <row r="60" spans="4:25" ht="21.75" thickBot="1" x14ac:dyDescent="0.3">
      <c r="D60" s="205">
        <f t="shared" si="13"/>
        <v>145.83066641123756</v>
      </c>
      <c r="E60" s="205">
        <f t="shared" si="7"/>
        <v>144.66776401553227</v>
      </c>
      <c r="F60" s="205">
        <f t="shared" si="3"/>
        <v>165.32678241060549</v>
      </c>
      <c r="G60" s="206">
        <f t="shared" si="14"/>
        <v>922.45</v>
      </c>
      <c r="H60" s="206">
        <f t="shared" si="9"/>
        <v>964.7</v>
      </c>
      <c r="I60" s="206">
        <f t="shared" si="6"/>
        <v>878.4</v>
      </c>
      <c r="J60" s="204">
        <f t="shared" si="20"/>
        <v>756</v>
      </c>
      <c r="K60" s="204">
        <f t="shared" si="15"/>
        <v>1096.9000000000001</v>
      </c>
      <c r="L60" s="204">
        <f t="shared" si="16"/>
        <v>174.45</v>
      </c>
      <c r="M60" s="204">
        <f t="shared" si="10"/>
        <v>171.5</v>
      </c>
      <c r="N60" s="204">
        <f t="shared" si="4"/>
        <v>205.8</v>
      </c>
      <c r="O60" s="129">
        <f t="shared" si="18"/>
        <v>0.50904771288590367</v>
      </c>
      <c r="P60" s="129">
        <f t="shared" si="12"/>
        <v>0.75195122425374827</v>
      </c>
      <c r="Q60" s="129">
        <f t="shared" si="5"/>
        <v>1.6395882315381418</v>
      </c>
      <c r="R60" s="129">
        <f t="shared" si="2"/>
        <v>-0.30348258706467657</v>
      </c>
      <c r="S60" s="129">
        <f t="shared" si="17"/>
        <v>0.15809059180577545</v>
      </c>
      <c r="T60" s="129">
        <f t="shared" si="11"/>
        <v>0.14996140148806081</v>
      </c>
      <c r="U60" s="129">
        <f t="shared" si="8"/>
        <v>0.18821355010314833</v>
      </c>
      <c r="V60" s="129">
        <f t="shared" si="19"/>
        <v>0.15625</v>
      </c>
      <c r="W60" s="128">
        <v>140</v>
      </c>
      <c r="X60" s="128">
        <v>896</v>
      </c>
      <c r="Y60" s="128" t="s">
        <v>10411</v>
      </c>
    </row>
    <row r="61" spans="4:25" ht="21.75" thickBot="1" x14ac:dyDescent="0.3">
      <c r="D61" s="205">
        <f t="shared" si="13"/>
        <v>142.5685660472609</v>
      </c>
      <c r="E61" s="205">
        <f t="shared" si="7"/>
        <v>134.24194046074587</v>
      </c>
      <c r="F61" s="205">
        <f t="shared" si="3"/>
        <v>133.24072735145432</v>
      </c>
      <c r="G61" s="206">
        <f t="shared" si="14"/>
        <v>920.55</v>
      </c>
      <c r="H61" s="206">
        <f t="shared" si="9"/>
        <v>910.5</v>
      </c>
      <c r="I61" s="206">
        <f t="shared" si="6"/>
        <v>795.4</v>
      </c>
      <c r="J61" s="204">
        <f t="shared" si="20"/>
        <v>588</v>
      </c>
      <c r="K61" s="204">
        <f t="shared" si="15"/>
        <v>1092.1500000000001</v>
      </c>
      <c r="L61" s="204">
        <f t="shared" si="16"/>
        <v>171.6</v>
      </c>
      <c r="M61" s="204">
        <f t="shared" si="10"/>
        <v>162.19999999999999</v>
      </c>
      <c r="N61" s="204">
        <f t="shared" si="4"/>
        <v>168.4</v>
      </c>
      <c r="O61" s="129">
        <f t="shared" si="18"/>
        <v>0.49400307002876087</v>
      </c>
      <c r="P61" s="129">
        <f t="shared" si="12"/>
        <v>0.69687796418048809</v>
      </c>
      <c r="Q61" s="129">
        <f t="shared" si="5"/>
        <v>-0.11628478433487396</v>
      </c>
      <c r="R61" s="129">
        <f t="shared" si="2"/>
        <v>-0.55714285714285716</v>
      </c>
      <c r="S61" s="129">
        <f t="shared" si="17"/>
        <v>0.15487324539379815</v>
      </c>
      <c r="T61" s="129">
        <f t="shared" si="11"/>
        <v>0.14743760621718383</v>
      </c>
      <c r="U61" s="129">
        <f t="shared" si="8"/>
        <v>0.16751411535259536</v>
      </c>
      <c r="V61" s="129">
        <f t="shared" si="19"/>
        <v>9.5384615384615387E-2</v>
      </c>
      <c r="W61" s="128">
        <v>62</v>
      </c>
      <c r="X61" s="128">
        <v>650</v>
      </c>
      <c r="Y61" s="128" t="s">
        <v>10412</v>
      </c>
    </row>
    <row r="62" spans="4:25" ht="21.75" thickBot="1" x14ac:dyDescent="0.3">
      <c r="D62" s="205">
        <f t="shared" si="13"/>
        <v>136.9774610465617</v>
      </c>
      <c r="E62" s="205">
        <f t="shared" si="7"/>
        <v>126.95464042563839</v>
      </c>
      <c r="F62" s="205">
        <f t="shared" si="3"/>
        <v>120.10338405694888</v>
      </c>
      <c r="G62" s="206">
        <f t="shared" si="14"/>
        <v>909.5</v>
      </c>
      <c r="H62" s="206">
        <f t="shared" si="9"/>
        <v>856.7</v>
      </c>
      <c r="I62" s="206">
        <f t="shared" si="6"/>
        <v>714.6</v>
      </c>
      <c r="J62" s="204">
        <f t="shared" si="20"/>
        <v>577</v>
      </c>
      <c r="K62" s="204">
        <f t="shared" si="15"/>
        <v>1074.4000000000001</v>
      </c>
      <c r="L62" s="204">
        <f t="shared" si="16"/>
        <v>164.9</v>
      </c>
      <c r="M62" s="204">
        <f t="shared" si="10"/>
        <v>155.1</v>
      </c>
      <c r="N62" s="204">
        <f t="shared" si="4"/>
        <v>156.80000000000001</v>
      </c>
      <c r="O62" s="129">
        <f t="shared" si="18"/>
        <v>0.47169350103987495</v>
      </c>
      <c r="P62" s="129">
        <f t="shared" si="12"/>
        <v>0.73623280289016557</v>
      </c>
      <c r="Q62" s="129">
        <f t="shared" si="5"/>
        <v>5.0317107101840654E-2</v>
      </c>
      <c r="R62" s="129">
        <f t="shared" si="2"/>
        <v>0.41935483870967749</v>
      </c>
      <c r="S62" s="129">
        <f t="shared" si="17"/>
        <v>0.15060743380600516</v>
      </c>
      <c r="T62" s="129">
        <f t="shared" si="11"/>
        <v>0.14819031215785969</v>
      </c>
      <c r="U62" s="129">
        <f t="shared" si="8"/>
        <v>0.16807078653365362</v>
      </c>
      <c r="V62" s="129">
        <f t="shared" si="19"/>
        <v>0.13233082706766916</v>
      </c>
      <c r="W62" s="128">
        <v>88</v>
      </c>
      <c r="X62" s="128">
        <v>665</v>
      </c>
      <c r="Y62" s="128" t="s">
        <v>10414</v>
      </c>
    </row>
    <row r="63" spans="4:25" ht="21.75" thickBot="1" x14ac:dyDescent="0.3">
      <c r="D63" s="205">
        <f t="shared" si="13"/>
        <v>139.71110824945842</v>
      </c>
      <c r="E63" s="205">
        <f t="shared" si="7"/>
        <v>122.2258805768502</v>
      </c>
      <c r="F63" s="205">
        <f t="shared" si="3"/>
        <v>98.786213986523236</v>
      </c>
      <c r="G63" s="206">
        <f t="shared" si="14"/>
        <v>895.7</v>
      </c>
      <c r="H63" s="206">
        <f t="shared" si="9"/>
        <v>799.1</v>
      </c>
      <c r="I63" s="206">
        <f t="shared" si="6"/>
        <v>647.20000000000005</v>
      </c>
      <c r="J63" s="204">
        <f t="shared" si="20"/>
        <v>536</v>
      </c>
      <c r="K63" s="204">
        <f t="shared" si="15"/>
        <v>1063.3499999999999</v>
      </c>
      <c r="L63" s="204">
        <f t="shared" si="16"/>
        <v>167.65</v>
      </c>
      <c r="M63" s="204">
        <f t="shared" si="10"/>
        <v>150.30000000000001</v>
      </c>
      <c r="N63" s="204">
        <f t="shared" si="4"/>
        <v>120.8</v>
      </c>
      <c r="O63" s="129">
        <f t="shared" si="18"/>
        <v>0.52283498343135748</v>
      </c>
      <c r="P63" s="129">
        <f t="shared" si="12"/>
        <v>0.76338403216403639</v>
      </c>
      <c r="Q63" s="129">
        <f t="shared" si="5"/>
        <v>-9.4234574093676124E-2</v>
      </c>
      <c r="R63" s="129">
        <f t="shared" si="2"/>
        <v>0.28409090909090917</v>
      </c>
      <c r="S63" s="129">
        <f t="shared" si="17"/>
        <v>0.15597980155125424</v>
      </c>
      <c r="T63" s="129">
        <f t="shared" si="11"/>
        <v>0.15295442444856738</v>
      </c>
      <c r="U63" s="129">
        <f t="shared" si="8"/>
        <v>0.15263630096805197</v>
      </c>
      <c r="V63" s="129">
        <f t="shared" si="19"/>
        <v>0.17411402157164868</v>
      </c>
      <c r="W63" s="128">
        <v>113</v>
      </c>
      <c r="X63" s="128">
        <v>649</v>
      </c>
      <c r="Y63" s="128" t="s">
        <v>17699</v>
      </c>
    </row>
    <row r="64" spans="4:25" ht="21.75" thickBot="1" x14ac:dyDescent="0.3">
      <c r="D64" s="205">
        <f t="shared" si="13"/>
        <v>143.16399916624314</v>
      </c>
      <c r="E64" s="205">
        <f t="shared" si="7"/>
        <v>126.92449948995126</v>
      </c>
      <c r="F64" s="205">
        <f t="shared" si="3"/>
        <v>101.53709827989876</v>
      </c>
      <c r="G64" s="206">
        <f t="shared" si="14"/>
        <v>868.6</v>
      </c>
      <c r="H64" s="206">
        <f t="shared" si="9"/>
        <v>729.1</v>
      </c>
      <c r="I64" s="206">
        <f t="shared" si="6"/>
        <v>547.4</v>
      </c>
      <c r="J64" s="204">
        <f t="shared" si="20"/>
        <v>280</v>
      </c>
      <c r="K64" s="204">
        <f t="shared" si="15"/>
        <v>1034.6500000000001</v>
      </c>
      <c r="L64" s="204">
        <f t="shared" si="16"/>
        <v>166.05</v>
      </c>
      <c r="M64" s="204">
        <f t="shared" si="10"/>
        <v>148.30000000000001</v>
      </c>
      <c r="N64" s="204">
        <f t="shared" si="4"/>
        <v>113.4</v>
      </c>
      <c r="O64" s="129">
        <f t="shared" si="18"/>
        <v>0.426435837871394</v>
      </c>
      <c r="P64" s="129">
        <f t="shared" si="12"/>
        <v>0.79423106124115395</v>
      </c>
      <c r="Q64" s="129">
        <f t="shared" si="5"/>
        <v>5.8829547444274308E-2</v>
      </c>
      <c r="R64" s="129">
        <f t="shared" si="2"/>
        <v>0.45132743362831862</v>
      </c>
      <c r="S64" s="129">
        <f t="shared" si="17"/>
        <v>0.16482155096274828</v>
      </c>
      <c r="T64" s="129">
        <f t="shared" si="11"/>
        <v>0.17408380124804726</v>
      </c>
      <c r="U64" s="129">
        <f t="shared" si="8"/>
        <v>0.18548976667866052</v>
      </c>
      <c r="V64" s="129">
        <f t="shared" si="19"/>
        <v>0.36936936936936937</v>
      </c>
      <c r="W64" s="128">
        <v>164</v>
      </c>
      <c r="X64" s="128">
        <v>444</v>
      </c>
      <c r="Y64" s="128" t="s">
        <v>10415</v>
      </c>
    </row>
    <row r="65" spans="4:25" ht="21.75" thickBot="1" x14ac:dyDescent="0.3">
      <c r="D65" s="205">
        <f t="shared" si="13"/>
        <v>143.29875345115585</v>
      </c>
      <c r="E65" s="205">
        <f t="shared" si="7"/>
        <v>139.51560790997078</v>
      </c>
      <c r="F65" s="205">
        <f t="shared" si="3"/>
        <v>107.98514456381189</v>
      </c>
      <c r="G65" s="206">
        <f t="shared" si="14"/>
        <v>855.85</v>
      </c>
      <c r="H65" s="206">
        <f t="shared" si="9"/>
        <v>686.8</v>
      </c>
      <c r="I65" s="206">
        <f t="shared" si="6"/>
        <v>495.2</v>
      </c>
      <c r="J65" s="204">
        <f t="shared" si="20"/>
        <v>495</v>
      </c>
      <c r="K65" s="204">
        <f t="shared" si="15"/>
        <v>1019.85</v>
      </c>
      <c r="L65" s="204">
        <f t="shared" si="16"/>
        <v>164</v>
      </c>
      <c r="M65" s="204">
        <f t="shared" si="10"/>
        <v>168.8</v>
      </c>
      <c r="N65" s="204">
        <f t="shared" si="4"/>
        <v>131.80000000000001</v>
      </c>
      <c r="O65" s="129">
        <f t="shared" si="18"/>
        <v>0.42752468804561</v>
      </c>
      <c r="P65" s="129">
        <f t="shared" si="12"/>
        <v>0.9210205628318221</v>
      </c>
      <c r="Q65" s="129">
        <f t="shared" si="5"/>
        <v>0.2024528941255023</v>
      </c>
      <c r="R65" s="129">
        <f t="shared" si="2"/>
        <v>0.41463414634146334</v>
      </c>
      <c r="S65" s="129">
        <f t="shared" si="17"/>
        <v>0.16743442595215965</v>
      </c>
      <c r="T65" s="129">
        <f t="shared" si="11"/>
        <v>0.20313862537852473</v>
      </c>
      <c r="U65" s="129">
        <f t="shared" si="8"/>
        <v>0.21806370065390124</v>
      </c>
      <c r="V65" s="129">
        <f t="shared" ref="V65:V128" si="21">W65/X65</f>
        <v>0.31911966987620355</v>
      </c>
      <c r="W65" s="128">
        <v>232</v>
      </c>
      <c r="X65" s="128">
        <v>727</v>
      </c>
      <c r="Y65" s="128" t="s">
        <v>18023</v>
      </c>
    </row>
    <row r="66" spans="4:25" ht="21.75" thickBot="1" x14ac:dyDescent="0.3">
      <c r="D66" s="205">
        <f t="shared" si="13"/>
        <v>142.20723048592129</v>
      </c>
      <c r="E66" s="205">
        <f t="shared" si="7"/>
        <v>133.95598820067329</v>
      </c>
      <c r="F66" s="205">
        <f t="shared" si="3"/>
        <v>120.77429141444352</v>
      </c>
      <c r="G66" s="206">
        <f t="shared" si="14"/>
        <v>831.95</v>
      </c>
      <c r="H66" s="206">
        <f t="shared" si="9"/>
        <v>635.20000000000005</v>
      </c>
      <c r="I66" s="206">
        <f t="shared" si="6"/>
        <v>475</v>
      </c>
      <c r="J66" s="204">
        <f t="shared" si="20"/>
        <v>487</v>
      </c>
      <c r="K66" s="204">
        <f t="shared" si="15"/>
        <v>992.7</v>
      </c>
      <c r="L66" s="204">
        <f t="shared" si="16"/>
        <v>160.75</v>
      </c>
      <c r="M66" s="204">
        <f t="shared" si="10"/>
        <v>162.5</v>
      </c>
      <c r="N66" s="204">
        <f t="shared" si="4"/>
        <v>156.6</v>
      </c>
      <c r="O66" s="129">
        <f t="shared" si="18"/>
        <v>0.42164019897146571</v>
      </c>
      <c r="P66" s="129">
        <f t="shared" si="12"/>
        <v>7.8970754402703319E-2</v>
      </c>
      <c r="Q66" s="129">
        <f t="shared" si="5"/>
        <v>0.27422629314028063</v>
      </c>
      <c r="R66" s="129">
        <f t="shared" si="2"/>
        <v>-0.19827586206896552</v>
      </c>
      <c r="S66" s="129">
        <f t="shared" si="17"/>
        <v>0.17093242440762219</v>
      </c>
      <c r="T66" s="129">
        <f t="shared" si="11"/>
        <v>0.210887890744133</v>
      </c>
      <c r="U66" s="129">
        <f t="shared" si="8"/>
        <v>0.25426166613567058</v>
      </c>
      <c r="V66" s="129">
        <f t="shared" si="21"/>
        <v>0.27637444279346213</v>
      </c>
      <c r="W66" s="128">
        <v>186</v>
      </c>
      <c r="X66" s="128">
        <v>673</v>
      </c>
      <c r="Y66" s="128" t="s">
        <v>10416</v>
      </c>
    </row>
    <row r="67" spans="4:25" ht="21.75" thickBot="1" x14ac:dyDescent="0.3">
      <c r="D67" s="205">
        <f t="shared" si="13"/>
        <v>140.19667505769473</v>
      </c>
      <c r="E67" s="205">
        <f t="shared" si="7"/>
        <v>127.42422744607613</v>
      </c>
      <c r="F67" s="205">
        <f t="shared" si="3"/>
        <v>118.27022205932222</v>
      </c>
      <c r="G67" s="206">
        <f t="shared" si="14"/>
        <v>797.75</v>
      </c>
      <c r="H67" s="206">
        <f t="shared" si="9"/>
        <v>568.1</v>
      </c>
      <c r="I67" s="206">
        <f t="shared" si="6"/>
        <v>421.6</v>
      </c>
      <c r="J67" s="204">
        <f t="shared" ref="J67:J130" si="22">X67-W67</f>
        <v>310</v>
      </c>
      <c r="K67" s="204">
        <f t="shared" si="15"/>
        <v>954.05</v>
      </c>
      <c r="L67" s="204">
        <f t="shared" si="16"/>
        <v>156.30000000000001</v>
      </c>
      <c r="M67" s="204">
        <f t="shared" si="10"/>
        <v>159</v>
      </c>
      <c r="N67" s="204">
        <f t="shared" si="4"/>
        <v>161.19999999999999</v>
      </c>
      <c r="O67" s="129">
        <f t="shared" si="18"/>
        <v>0.41163827119868596</v>
      </c>
      <c r="P67" s="129">
        <f t="shared" si="12"/>
        <v>8.0013635604931591E-2</v>
      </c>
      <c r="Q67" s="129">
        <f t="shared" si="5"/>
        <v>0.10971016410802255</v>
      </c>
      <c r="R67" s="129">
        <f t="shared" si="2"/>
        <v>-0.40322580645161288</v>
      </c>
      <c r="S67" s="129">
        <f t="shared" si="17"/>
        <v>0.17574011288962046</v>
      </c>
      <c r="T67" s="129">
        <f t="shared" si="11"/>
        <v>0.22429893935236073</v>
      </c>
      <c r="U67" s="129">
        <f t="shared" si="8"/>
        <v>0.28052709217106786</v>
      </c>
      <c r="V67" s="129">
        <f t="shared" si="21"/>
        <v>0.26365795724465557</v>
      </c>
      <c r="W67" s="128">
        <v>111</v>
      </c>
      <c r="X67" s="128">
        <v>421</v>
      </c>
      <c r="Y67" s="128" t="s">
        <v>10417</v>
      </c>
    </row>
    <row r="68" spans="4:25" ht="21.75" thickBot="1" x14ac:dyDescent="0.3">
      <c r="D68" s="205">
        <f t="shared" si="13"/>
        <v>140.05424951982991</v>
      </c>
      <c r="E68" s="205">
        <f t="shared" si="7"/>
        <v>123.06480139835041</v>
      </c>
      <c r="F68" s="205">
        <f t="shared" si="3"/>
        <v>134.19502316335837</v>
      </c>
      <c r="G68" s="206">
        <f t="shared" si="14"/>
        <v>784.8</v>
      </c>
      <c r="H68" s="206">
        <f t="shared" si="9"/>
        <v>553.1</v>
      </c>
      <c r="I68" s="206">
        <f t="shared" si="6"/>
        <v>459</v>
      </c>
      <c r="J68" s="204">
        <f t="shared" si="22"/>
        <v>723</v>
      </c>
      <c r="K68" s="204">
        <f t="shared" si="15"/>
        <v>941.4</v>
      </c>
      <c r="L68" s="204">
        <f t="shared" si="16"/>
        <v>156.6</v>
      </c>
      <c r="M68" s="204">
        <f t="shared" si="10"/>
        <v>151.69999999999999</v>
      </c>
      <c r="N68" s="204">
        <f t="shared" si="4"/>
        <v>182.6</v>
      </c>
      <c r="O68" s="129">
        <f t="shared" si="18"/>
        <v>0.457237370297785</v>
      </c>
      <c r="P68" s="129">
        <f t="shared" si="12"/>
        <v>7.7526902296280481E-2</v>
      </c>
      <c r="Q68" s="129">
        <f t="shared" si="5"/>
        <v>0.24928837868623707</v>
      </c>
      <c r="R68" s="129">
        <f t="shared" ref="R68:R131" si="23">W68/W67-1</f>
        <v>0.98198198198198194</v>
      </c>
      <c r="S68" s="129">
        <f t="shared" si="17"/>
        <v>0.17845852385299429</v>
      </c>
      <c r="T68" s="129">
        <f t="shared" si="11"/>
        <v>0.22250009292777148</v>
      </c>
      <c r="U68" s="129">
        <f t="shared" si="8"/>
        <v>0.29236388488749104</v>
      </c>
      <c r="V68" s="129">
        <f t="shared" si="21"/>
        <v>0.23329798515376457</v>
      </c>
      <c r="W68" s="128">
        <v>220</v>
      </c>
      <c r="X68" s="128">
        <v>943</v>
      </c>
      <c r="Y68" s="128" t="s">
        <v>10418</v>
      </c>
    </row>
    <row r="69" spans="4:25" ht="21.75" thickBot="1" x14ac:dyDescent="0.3">
      <c r="D69" s="205">
        <f t="shared" si="13"/>
        <v>144.49336063374378</v>
      </c>
      <c r="E69" s="205">
        <f t="shared" si="7"/>
        <v>119.14993256277319</v>
      </c>
      <c r="F69" s="205">
        <f t="shared" si="3"/>
        <v>131.52781165442499</v>
      </c>
      <c r="G69" s="206">
        <f t="shared" si="14"/>
        <v>749.3</v>
      </c>
      <c r="H69" s="206">
        <f t="shared" si="9"/>
        <v>498.5</v>
      </c>
      <c r="I69" s="206">
        <f t="shared" si="6"/>
        <v>449.6</v>
      </c>
      <c r="J69" s="204">
        <f t="shared" si="22"/>
        <v>233</v>
      </c>
      <c r="K69" s="204">
        <f t="shared" si="15"/>
        <v>908.5</v>
      </c>
      <c r="L69" s="204">
        <f t="shared" si="16"/>
        <v>159.19999999999999</v>
      </c>
      <c r="M69" s="204">
        <f t="shared" si="10"/>
        <v>145.30000000000001</v>
      </c>
      <c r="N69" s="204">
        <f t="shared" si="4"/>
        <v>177.2</v>
      </c>
      <c r="O69" s="129">
        <f t="shared" si="18"/>
        <v>0.46851392085003651</v>
      </c>
      <c r="P69" s="129">
        <f t="shared" si="12"/>
        <v>7.1198946975151112E-2</v>
      </c>
      <c r="Q69" s="129">
        <f t="shared" si="5"/>
        <v>8.3568346506027916E-2</v>
      </c>
      <c r="R69" s="129">
        <f t="shared" si="23"/>
        <v>-0.37727272727272732</v>
      </c>
      <c r="S69" s="129">
        <f t="shared" si="17"/>
        <v>0.19283779612137164</v>
      </c>
      <c r="T69" s="129">
        <f t="shared" si="11"/>
        <v>0.23901691587316587</v>
      </c>
      <c r="U69" s="129">
        <f t="shared" si="8"/>
        <v>0.29254406506767122</v>
      </c>
      <c r="V69" s="129">
        <f t="shared" si="21"/>
        <v>0.37027027027027026</v>
      </c>
      <c r="W69" s="128">
        <v>137</v>
      </c>
      <c r="X69" s="128">
        <v>370</v>
      </c>
      <c r="Y69" s="128" t="s">
        <v>10419</v>
      </c>
    </row>
    <row r="70" spans="4:25" ht="21.75" thickBot="1" x14ac:dyDescent="0.3">
      <c r="D70" s="205">
        <f t="shared" si="13"/>
        <v>141.57681821399902</v>
      </c>
      <c r="E70" s="205">
        <f t="shared" si="7"/>
        <v>113.19079600672886</v>
      </c>
      <c r="F70" s="205">
        <f t="shared" ref="F70:F133" si="24">U70/(1/I70)</f>
        <v>115.8639292386972</v>
      </c>
      <c r="G70" s="206">
        <f t="shared" si="14"/>
        <v>709.55</v>
      </c>
      <c r="H70" s="206">
        <f t="shared" si="9"/>
        <v>454.4</v>
      </c>
      <c r="I70" s="206">
        <f t="shared" si="6"/>
        <v>413.6</v>
      </c>
      <c r="J70" s="204">
        <f t="shared" si="22"/>
        <v>315</v>
      </c>
      <c r="K70" s="204">
        <f t="shared" si="15"/>
        <v>866.4</v>
      </c>
      <c r="L70" s="204">
        <f t="shared" si="16"/>
        <v>156.85</v>
      </c>
      <c r="M70" s="204">
        <f t="shared" si="10"/>
        <v>142.19999999999999</v>
      </c>
      <c r="N70" s="204">
        <f t="shared" si="4"/>
        <v>152.6</v>
      </c>
      <c r="O70" s="129">
        <f t="shared" si="18"/>
        <v>0.41653023686549373</v>
      </c>
      <c r="P70" s="129">
        <f t="shared" si="12"/>
        <v>8.1109249477239215E-2</v>
      </c>
      <c r="Q70" s="129">
        <f t="shared" si="5"/>
        <v>-4.0234395171023875E-2</v>
      </c>
      <c r="R70" s="129">
        <f t="shared" si="23"/>
        <v>-0.20437956204379559</v>
      </c>
      <c r="S70" s="129">
        <f t="shared" si="17"/>
        <v>0.19953043226551903</v>
      </c>
      <c r="T70" s="129">
        <f t="shared" si="11"/>
        <v>0.24909946304297725</v>
      </c>
      <c r="U70" s="129">
        <f t="shared" si="8"/>
        <v>0.28013522543205316</v>
      </c>
      <c r="V70" s="129">
        <f t="shared" si="21"/>
        <v>0.25707547169811323</v>
      </c>
      <c r="W70" s="128">
        <v>109</v>
      </c>
      <c r="X70" s="128">
        <v>424</v>
      </c>
      <c r="Y70" s="128" t="s">
        <v>10420</v>
      </c>
    </row>
    <row r="71" spans="4:25" ht="21.75" thickBot="1" x14ac:dyDescent="0.3">
      <c r="D71" s="205">
        <f t="shared" si="13"/>
        <v>141.39916878929637</v>
      </c>
      <c r="E71" s="205">
        <f t="shared" si="7"/>
        <v>123.00660532930753</v>
      </c>
      <c r="F71" s="205">
        <f t="shared" si="24"/>
        <v>125.11638554301557</v>
      </c>
      <c r="G71" s="206">
        <f t="shared" si="14"/>
        <v>689.2</v>
      </c>
      <c r="H71" s="206">
        <f t="shared" si="9"/>
        <v>467.9</v>
      </c>
      <c r="I71" s="206">
        <f t="shared" ref="I71:I134" si="25">AVERAGE(J67:J71)</f>
        <v>460.8</v>
      </c>
      <c r="J71" s="204">
        <f t="shared" si="22"/>
        <v>723</v>
      </c>
      <c r="K71" s="204">
        <f t="shared" si="15"/>
        <v>849.3</v>
      </c>
      <c r="L71" s="204">
        <f t="shared" si="16"/>
        <v>160.1</v>
      </c>
      <c r="M71" s="204">
        <f t="shared" si="10"/>
        <v>158</v>
      </c>
      <c r="N71" s="204">
        <f t="shared" ref="N71:N134" si="26">AVERAGE(W67:W71)</f>
        <v>159.4</v>
      </c>
      <c r="O71" s="129">
        <f t="shared" si="18"/>
        <v>0.46776818087866701</v>
      </c>
      <c r="P71" s="129">
        <f t="shared" si="12"/>
        <v>0.23865839757684598</v>
      </c>
      <c r="Q71" s="129">
        <f t="shared" ref="Q71:Q134" si="27">AVERAGE(R67:R71)</f>
        <v>0.20309050201341142</v>
      </c>
      <c r="R71" s="129">
        <f t="shared" si="23"/>
        <v>1.0183486238532109</v>
      </c>
      <c r="S71" s="129">
        <f t="shared" si="17"/>
        <v>0.20516420311853797</v>
      </c>
      <c r="T71" s="129">
        <f t="shared" si="11"/>
        <v>0.26289080001989218</v>
      </c>
      <c r="U71" s="129">
        <f t="shared" ref="U71:U134" si="28">AVERAGE(V67:V71)</f>
        <v>0.27151993390411366</v>
      </c>
      <c r="V71" s="129">
        <f t="shared" si="21"/>
        <v>0.23329798515376457</v>
      </c>
      <c r="W71" s="128">
        <v>220</v>
      </c>
      <c r="X71" s="128">
        <v>943</v>
      </c>
      <c r="Y71" s="128" t="s">
        <v>10421</v>
      </c>
    </row>
    <row r="72" spans="4:25" ht="21.75" thickBot="1" x14ac:dyDescent="0.3">
      <c r="D72" s="205">
        <f t="shared" si="13"/>
        <v>141.76219676684261</v>
      </c>
      <c r="E72" s="205">
        <f t="shared" si="7"/>
        <v>132.47969313202182</v>
      </c>
      <c r="F72" s="205">
        <f t="shared" si="24"/>
        <v>146.16793659575728</v>
      </c>
      <c r="G72" s="206">
        <f t="shared" si="14"/>
        <v>668.3</v>
      </c>
      <c r="H72" s="206">
        <f t="shared" si="9"/>
        <v>479.9</v>
      </c>
      <c r="I72" s="206">
        <f t="shared" si="25"/>
        <v>538.20000000000005</v>
      </c>
      <c r="J72" s="204">
        <f t="shared" si="22"/>
        <v>697</v>
      </c>
      <c r="K72" s="204">
        <f t="shared" si="15"/>
        <v>832.95</v>
      </c>
      <c r="L72" s="204">
        <f t="shared" si="16"/>
        <v>164.65</v>
      </c>
      <c r="M72" s="204">
        <f t="shared" si="10"/>
        <v>174.2</v>
      </c>
      <c r="N72" s="204">
        <f t="shared" si="26"/>
        <v>187.2</v>
      </c>
      <c r="O72" s="129">
        <f t="shared" si="18"/>
        <v>0.47329604011620374</v>
      </c>
      <c r="P72" s="129">
        <f t="shared" si="12"/>
        <v>0.21035927734224188</v>
      </c>
      <c r="Q72" s="129">
        <f t="shared" si="27"/>
        <v>0.31100839057646124</v>
      </c>
      <c r="R72" s="129">
        <f t="shared" si="23"/>
        <v>0.13636363636363646</v>
      </c>
      <c r="S72" s="129">
        <f t="shared" si="17"/>
        <v>0.21212359234900885</v>
      </c>
      <c r="T72" s="129">
        <f t="shared" si="11"/>
        <v>0.27605687254015798</v>
      </c>
      <c r="U72" s="129">
        <f t="shared" si="28"/>
        <v>0.27158665290924799</v>
      </c>
      <c r="V72" s="129">
        <f t="shared" si="21"/>
        <v>0.26399155227032733</v>
      </c>
      <c r="W72" s="128">
        <v>250</v>
      </c>
      <c r="X72" s="128">
        <v>947</v>
      </c>
      <c r="Y72" s="128" t="s">
        <v>10422</v>
      </c>
    </row>
    <row r="73" spans="4:25" ht="21.75" thickBot="1" x14ac:dyDescent="0.3">
      <c r="D73" s="205">
        <f t="shared" si="13"/>
        <v>136.02716251021531</v>
      </c>
      <c r="E73" s="205">
        <f t="shared" si="7"/>
        <v>133.16966163027999</v>
      </c>
      <c r="F73" s="205">
        <f t="shared" si="24"/>
        <v>129.79496997071251</v>
      </c>
      <c r="G73" s="206">
        <f t="shared" si="14"/>
        <v>650.65</v>
      </c>
      <c r="H73" s="206">
        <f t="shared" si="9"/>
        <v>502.2</v>
      </c>
      <c r="I73" s="206">
        <f t="shared" si="25"/>
        <v>545.4</v>
      </c>
      <c r="J73" s="204">
        <f t="shared" si="22"/>
        <v>759</v>
      </c>
      <c r="K73" s="204">
        <f t="shared" si="15"/>
        <v>809.9</v>
      </c>
      <c r="L73" s="204">
        <f t="shared" si="16"/>
        <v>159.25</v>
      </c>
      <c r="M73" s="204">
        <f t="shared" si="10"/>
        <v>168.2</v>
      </c>
      <c r="N73" s="204">
        <f t="shared" si="26"/>
        <v>153.80000000000001</v>
      </c>
      <c r="O73" s="129">
        <f t="shared" si="18"/>
        <v>0.43326710929859369</v>
      </c>
      <c r="P73" s="129">
        <f t="shared" si="12"/>
        <v>0.10315018643315099</v>
      </c>
      <c r="Q73" s="129">
        <f t="shared" si="27"/>
        <v>-4.2988005819935116E-2</v>
      </c>
      <c r="R73" s="129">
        <f t="shared" si="23"/>
        <v>-0.78800000000000003</v>
      </c>
      <c r="S73" s="129">
        <f t="shared" si="17"/>
        <v>0.20906349421380974</v>
      </c>
      <c r="T73" s="129">
        <f t="shared" si="11"/>
        <v>0.2651725639790522</v>
      </c>
      <c r="U73" s="129">
        <f t="shared" si="28"/>
        <v>0.23798124307061333</v>
      </c>
      <c r="V73" s="129">
        <f t="shared" si="21"/>
        <v>6.5270935960591137E-2</v>
      </c>
      <c r="W73" s="128">
        <v>53</v>
      </c>
      <c r="X73" s="128">
        <v>812</v>
      </c>
      <c r="Y73" s="128" t="s">
        <v>10423</v>
      </c>
    </row>
    <row r="74" spans="4:25" ht="21.75" thickBot="1" x14ac:dyDescent="0.3">
      <c r="D74" s="205">
        <f t="shared" si="13"/>
        <v>134.63694312157705</v>
      </c>
      <c r="E74" s="205">
        <f t="shared" si="7"/>
        <v>135.43535204584296</v>
      </c>
      <c r="F74" s="205">
        <f t="shared" si="24"/>
        <v>131.07986294695263</v>
      </c>
      <c r="G74" s="206">
        <f t="shared" si="14"/>
        <v>636.65</v>
      </c>
      <c r="H74" s="206">
        <f t="shared" si="9"/>
        <v>544.20000000000005</v>
      </c>
      <c r="I74" s="206">
        <f t="shared" si="25"/>
        <v>638.79999999999995</v>
      </c>
      <c r="J74" s="204">
        <f t="shared" si="22"/>
        <v>700</v>
      </c>
      <c r="K74" s="204">
        <f t="shared" si="15"/>
        <v>795.8</v>
      </c>
      <c r="L74" s="204">
        <f t="shared" si="16"/>
        <v>159.15</v>
      </c>
      <c r="M74" s="204">
        <f t="shared" si="10"/>
        <v>170</v>
      </c>
      <c r="N74" s="204">
        <f t="shared" si="26"/>
        <v>162.80000000000001</v>
      </c>
      <c r="O74" s="129">
        <f t="shared" si="18"/>
        <v>0.54782236536328366</v>
      </c>
      <c r="P74" s="129">
        <f t="shared" si="12"/>
        <v>0.30141366948541348</v>
      </c>
      <c r="Q74" s="129">
        <f t="shared" si="27"/>
        <v>0.51925899246479901</v>
      </c>
      <c r="R74" s="129">
        <f t="shared" si="23"/>
        <v>2.4339622641509435</v>
      </c>
      <c r="S74" s="129">
        <f t="shared" si="17"/>
        <v>0.21147717446254152</v>
      </c>
      <c r="T74" s="129">
        <f t="shared" si="11"/>
        <v>0.24887054767703592</v>
      </c>
      <c r="U74" s="129">
        <f t="shared" si="28"/>
        <v>0.20519703028640052</v>
      </c>
      <c r="V74" s="129">
        <f t="shared" si="21"/>
        <v>0.20634920634920634</v>
      </c>
      <c r="W74" s="128">
        <v>182</v>
      </c>
      <c r="X74" s="128">
        <v>882</v>
      </c>
      <c r="Y74" s="128" t="s">
        <v>10425</v>
      </c>
    </row>
    <row r="75" spans="4:25" ht="21.75" thickBot="1" x14ac:dyDescent="0.3">
      <c r="D75" s="205">
        <f t="shared" si="13"/>
        <v>139.1313325372621</v>
      </c>
      <c r="E75" s="205">
        <f t="shared" ref="E75:E138" si="29">T75/(1/H75)</f>
        <v>136.47916568105671</v>
      </c>
      <c r="F75" s="205">
        <f t="shared" si="24"/>
        <v>145.08044407026429</v>
      </c>
      <c r="G75" s="206">
        <f t="shared" si="14"/>
        <v>626.70000000000005</v>
      </c>
      <c r="H75" s="206">
        <f t="shared" si="9"/>
        <v>566.6</v>
      </c>
      <c r="I75" s="206">
        <f t="shared" si="25"/>
        <v>719.6</v>
      </c>
      <c r="J75" s="204">
        <f t="shared" si="22"/>
        <v>719</v>
      </c>
      <c r="K75" s="204">
        <f t="shared" si="15"/>
        <v>795.8</v>
      </c>
      <c r="L75" s="204">
        <f t="shared" si="16"/>
        <v>169.1</v>
      </c>
      <c r="M75" s="204">
        <f t="shared" si="10"/>
        <v>169.4</v>
      </c>
      <c r="N75" s="204">
        <f t="shared" si="26"/>
        <v>186.2</v>
      </c>
      <c r="O75" s="129">
        <f t="shared" si="18"/>
        <v>0.60257332092945659</v>
      </c>
      <c r="P75" s="129">
        <f t="shared" si="12"/>
        <v>0.28412607902709131</v>
      </c>
      <c r="Q75" s="129">
        <f t="shared" si="27"/>
        <v>0.60848655322520651</v>
      </c>
      <c r="R75" s="129">
        <f t="shared" si="23"/>
        <v>0.24175824175824179</v>
      </c>
      <c r="S75" s="129">
        <f t="shared" si="17"/>
        <v>0.22200627499164205</v>
      </c>
      <c r="T75" s="129">
        <f t="shared" si="11"/>
        <v>0.24087392460475945</v>
      </c>
      <c r="U75" s="129">
        <f t="shared" si="28"/>
        <v>0.20161262377746567</v>
      </c>
      <c r="V75" s="129">
        <f t="shared" si="21"/>
        <v>0.23915343915343915</v>
      </c>
      <c r="W75" s="128">
        <v>226</v>
      </c>
      <c r="X75" s="128">
        <v>945</v>
      </c>
      <c r="Y75" s="128" t="s">
        <v>10426</v>
      </c>
    </row>
    <row r="76" spans="4:25" ht="21.75" thickBot="1" x14ac:dyDescent="0.3">
      <c r="D76" s="205">
        <f t="shared" si="13"/>
        <v>135.94898502197296</v>
      </c>
      <c r="E76" s="205">
        <f t="shared" si="29"/>
        <v>137.39202635136692</v>
      </c>
      <c r="F76" s="205">
        <f t="shared" si="24"/>
        <v>140.1419405492077</v>
      </c>
      <c r="G76" s="206">
        <f t="shared" si="14"/>
        <v>611.29999999999995</v>
      </c>
      <c r="H76" s="206">
        <f t="shared" ref="H76:H139" si="30">AVERAGE(J67:J76)</f>
        <v>587.4</v>
      </c>
      <c r="I76" s="206">
        <f t="shared" si="25"/>
        <v>714</v>
      </c>
      <c r="J76" s="204">
        <f t="shared" si="22"/>
        <v>695</v>
      </c>
      <c r="K76" s="204">
        <f t="shared" si="15"/>
        <v>777</v>
      </c>
      <c r="L76" s="204">
        <f t="shared" si="16"/>
        <v>165.7</v>
      </c>
      <c r="M76" s="204">
        <f t="shared" ref="M76:M139" si="31">AVERAGE(W67:W76)</f>
        <v>168.9</v>
      </c>
      <c r="N76" s="204">
        <f t="shared" si="26"/>
        <v>178.4</v>
      </c>
      <c r="O76" s="129">
        <f t="shared" si="18"/>
        <v>0.18150645760595624</v>
      </c>
      <c r="P76" s="129">
        <f t="shared" si="12"/>
        <v>0.28404216080920913</v>
      </c>
      <c r="Q76" s="129">
        <f t="shared" si="27"/>
        <v>0.36499381960500682</v>
      </c>
      <c r="R76" s="129">
        <f t="shared" si="23"/>
        <v>-0.19911504424778759</v>
      </c>
      <c r="S76" s="129">
        <f t="shared" si="17"/>
        <v>0.22239323576308356</v>
      </c>
      <c r="T76" s="129">
        <f t="shared" ref="T76:T139" si="32">AVERAGE(V67:V76)</f>
        <v>0.23389858078203427</v>
      </c>
      <c r="U76" s="129">
        <f t="shared" si="28"/>
        <v>0.19627722765995478</v>
      </c>
      <c r="V76" s="129">
        <f t="shared" si="21"/>
        <v>0.20662100456621005</v>
      </c>
      <c r="W76" s="128">
        <v>181</v>
      </c>
      <c r="X76" s="128">
        <v>876</v>
      </c>
      <c r="Y76" s="128" t="s">
        <v>10427</v>
      </c>
    </row>
    <row r="77" spans="4:25" ht="21.75" thickBot="1" x14ac:dyDescent="0.3">
      <c r="D77" s="205">
        <f t="shared" si="13"/>
        <v>131.94700920361527</v>
      </c>
      <c r="E77" s="205">
        <f t="shared" si="29"/>
        <v>136.36347696757065</v>
      </c>
      <c r="F77" s="205">
        <f t="shared" si="24"/>
        <v>118.20637793813539</v>
      </c>
      <c r="G77" s="206">
        <f t="shared" si="14"/>
        <v>593.75</v>
      </c>
      <c r="H77" s="206">
        <f t="shared" si="30"/>
        <v>619.4</v>
      </c>
      <c r="I77" s="206">
        <f t="shared" si="25"/>
        <v>700.6</v>
      </c>
      <c r="J77" s="204">
        <f t="shared" si="22"/>
        <v>630</v>
      </c>
      <c r="K77" s="204">
        <f t="shared" si="15"/>
        <v>756.7</v>
      </c>
      <c r="L77" s="204">
        <f t="shared" si="16"/>
        <v>162.94999999999999</v>
      </c>
      <c r="M77" s="204">
        <f t="shared" si="31"/>
        <v>166.9</v>
      </c>
      <c r="N77" s="204">
        <f t="shared" si="26"/>
        <v>146.6</v>
      </c>
      <c r="O77" s="129">
        <f t="shared" si="18"/>
        <v>0.17732731007661234</v>
      </c>
      <c r="P77" s="129">
        <f t="shared" ref="P77:P140" si="33">AVERAGE(R68:R77)</f>
        <v>0.27464098454829305</v>
      </c>
      <c r="Q77" s="129">
        <f t="shared" si="27"/>
        <v>0.23827357852012482</v>
      </c>
      <c r="R77" s="129">
        <f t="shared" si="23"/>
        <v>-0.49723756906077343</v>
      </c>
      <c r="S77" s="129">
        <f t="shared" si="17"/>
        <v>0.22222654181661522</v>
      </c>
      <c r="T77" s="129">
        <f t="shared" si="32"/>
        <v>0.22015414428086966</v>
      </c>
      <c r="U77" s="129">
        <f t="shared" si="28"/>
        <v>0.16872163565249126</v>
      </c>
      <c r="V77" s="129">
        <f t="shared" si="21"/>
        <v>0.12621359223300971</v>
      </c>
      <c r="W77" s="128">
        <v>91</v>
      </c>
      <c r="X77" s="128">
        <v>721</v>
      </c>
      <c r="Y77" s="128" t="s">
        <v>17698</v>
      </c>
    </row>
    <row r="78" spans="4:25" ht="21.75" thickBot="1" x14ac:dyDescent="0.3">
      <c r="D78" s="205">
        <f t="shared" si="13"/>
        <v>130.50452997420516</v>
      </c>
      <c r="E78" s="205">
        <f t="shared" si="29"/>
        <v>137.99851853711317</v>
      </c>
      <c r="F78" s="205">
        <f t="shared" si="24"/>
        <v>144.27857119386829</v>
      </c>
      <c r="G78" s="206">
        <f t="shared" si="14"/>
        <v>584.25</v>
      </c>
      <c r="H78" s="206">
        <f t="shared" si="30"/>
        <v>615.4</v>
      </c>
      <c r="I78" s="206">
        <f t="shared" si="25"/>
        <v>685.4</v>
      </c>
      <c r="J78" s="204">
        <f t="shared" si="22"/>
        <v>683</v>
      </c>
      <c r="K78" s="204">
        <f t="shared" si="15"/>
        <v>745.45</v>
      </c>
      <c r="L78" s="204">
        <f t="shared" si="16"/>
        <v>161.19999999999999</v>
      </c>
      <c r="M78" s="204">
        <f t="shared" si="31"/>
        <v>170.7</v>
      </c>
      <c r="N78" s="204">
        <f t="shared" si="26"/>
        <v>187.6</v>
      </c>
      <c r="O78" s="129">
        <f t="shared" si="18"/>
        <v>0.21874308608142945</v>
      </c>
      <c r="P78" s="129">
        <f t="shared" si="33"/>
        <v>0.35995926986657845</v>
      </c>
      <c r="Q78" s="129">
        <f t="shared" si="27"/>
        <v>0.7629065455530919</v>
      </c>
      <c r="R78" s="129">
        <f t="shared" si="23"/>
        <v>1.8351648351648353</v>
      </c>
      <c r="S78" s="129">
        <f t="shared" si="17"/>
        <v>0.22337103975045811</v>
      </c>
      <c r="T78" s="129">
        <f t="shared" si="32"/>
        <v>0.22424198657314459</v>
      </c>
      <c r="U78" s="129">
        <f t="shared" si="28"/>
        <v>0.21050273007567594</v>
      </c>
      <c r="V78" s="129">
        <f t="shared" si="21"/>
        <v>0.27417640807651433</v>
      </c>
      <c r="W78" s="128">
        <v>258</v>
      </c>
      <c r="X78" s="128">
        <v>941</v>
      </c>
      <c r="Y78" s="128" t="s">
        <v>10428</v>
      </c>
    </row>
    <row r="79" spans="4:25" ht="21.75" thickBot="1" x14ac:dyDescent="0.3">
      <c r="D79" s="205">
        <f t="shared" si="13"/>
        <v>126.26294516703716</v>
      </c>
      <c r="E79" s="205">
        <f t="shared" si="29"/>
        <v>130.27074993932547</v>
      </c>
      <c r="F79" s="205">
        <f t="shared" si="24"/>
        <v>129.27476787630178</v>
      </c>
      <c r="G79" s="206">
        <f t="shared" si="14"/>
        <v>576.35</v>
      </c>
      <c r="H79" s="206">
        <f t="shared" si="30"/>
        <v>654.20000000000005</v>
      </c>
      <c r="I79" s="206">
        <f t="shared" si="25"/>
        <v>669.6</v>
      </c>
      <c r="J79" s="204">
        <f t="shared" si="22"/>
        <v>621</v>
      </c>
      <c r="K79" s="204">
        <f t="shared" si="15"/>
        <v>731.7</v>
      </c>
      <c r="L79" s="204">
        <f t="shared" si="16"/>
        <v>155.35</v>
      </c>
      <c r="M79" s="204">
        <f t="shared" si="31"/>
        <v>165.4</v>
      </c>
      <c r="N79" s="204">
        <f t="shared" si="26"/>
        <v>168</v>
      </c>
      <c r="O79" s="129">
        <f t="shared" si="18"/>
        <v>0.20072181455194299</v>
      </c>
      <c r="P79" s="129">
        <f t="shared" si="33"/>
        <v>0.33024468212873487</v>
      </c>
      <c r="Q79" s="129">
        <f t="shared" si="27"/>
        <v>0.14123037179267067</v>
      </c>
      <c r="R79" s="129">
        <f t="shared" si="23"/>
        <v>-0.67441860465116277</v>
      </c>
      <c r="S79" s="129">
        <f t="shared" si="17"/>
        <v>0.21907338451815242</v>
      </c>
      <c r="T79" s="129">
        <f t="shared" si="32"/>
        <v>0.19912985316313886</v>
      </c>
      <c r="U79" s="129">
        <f t="shared" si="28"/>
        <v>0.1930626760398772</v>
      </c>
      <c r="V79" s="129">
        <f t="shared" si="21"/>
        <v>0.11914893617021277</v>
      </c>
      <c r="W79" s="128">
        <v>84</v>
      </c>
      <c r="X79" s="128">
        <v>705</v>
      </c>
      <c r="Y79" s="128" t="s">
        <v>17708</v>
      </c>
    </row>
    <row r="80" spans="4:25" ht="21.75" thickBot="1" x14ac:dyDescent="0.3">
      <c r="D80" s="205">
        <f t="shared" si="13"/>
        <v>124.34197951026367</v>
      </c>
      <c r="E80" s="205">
        <f t="shared" si="29"/>
        <v>128.50836309369137</v>
      </c>
      <c r="F80" s="205">
        <f t="shared" si="24"/>
        <v>112.91946256852864</v>
      </c>
      <c r="G80" s="206">
        <f t="shared" si="14"/>
        <v>568.85</v>
      </c>
      <c r="H80" s="206">
        <f t="shared" si="30"/>
        <v>683.3</v>
      </c>
      <c r="I80" s="206">
        <f t="shared" si="25"/>
        <v>647</v>
      </c>
      <c r="J80" s="204">
        <f t="shared" si="22"/>
        <v>606</v>
      </c>
      <c r="K80" s="204">
        <f t="shared" si="15"/>
        <v>722.4</v>
      </c>
      <c r="L80" s="204">
        <f t="shared" si="16"/>
        <v>153.55000000000001</v>
      </c>
      <c r="M80" s="204">
        <f t="shared" si="31"/>
        <v>164.9</v>
      </c>
      <c r="N80" s="204">
        <f t="shared" si="26"/>
        <v>143.6</v>
      </c>
      <c r="O80" s="129">
        <f t="shared" si="18"/>
        <v>0.22780070580993872</v>
      </c>
      <c r="P80" s="129">
        <f t="shared" si="33"/>
        <v>0.37449216214263825</v>
      </c>
      <c r="Q80" s="129">
        <f t="shared" si="27"/>
        <v>0.14049777106006994</v>
      </c>
      <c r="R80" s="129">
        <f t="shared" si="23"/>
        <v>0.23809523809523814</v>
      </c>
      <c r="S80" s="129">
        <f t="shared" si="17"/>
        <v>0.21858482818012423</v>
      </c>
      <c r="T80" s="129">
        <f t="shared" si="32"/>
        <v>0.18807019331727118</v>
      </c>
      <c r="U80" s="129">
        <f t="shared" si="28"/>
        <v>0.17452776285707672</v>
      </c>
      <c r="V80" s="129">
        <f t="shared" si="21"/>
        <v>0.14647887323943662</v>
      </c>
      <c r="W80" s="128">
        <v>104</v>
      </c>
      <c r="X80" s="128">
        <v>710</v>
      </c>
      <c r="Y80" s="128" t="s">
        <v>17709</v>
      </c>
    </row>
    <row r="81" spans="4:25" ht="21.75" thickBot="1" x14ac:dyDescent="0.3">
      <c r="D81" s="205">
        <f t="shared" si="13"/>
        <v>129.65449194229933</v>
      </c>
      <c r="E81" s="205">
        <f t="shared" si="29"/>
        <v>129.22746524808557</v>
      </c>
      <c r="F81" s="205">
        <f t="shared" si="24"/>
        <v>118.61222636636549</v>
      </c>
      <c r="G81" s="206">
        <f t="shared" si="14"/>
        <v>568.95000000000005</v>
      </c>
      <c r="H81" s="206">
        <f t="shared" si="30"/>
        <v>670</v>
      </c>
      <c r="I81" s="206">
        <f t="shared" si="25"/>
        <v>626</v>
      </c>
      <c r="J81" s="204">
        <f t="shared" si="22"/>
        <v>590</v>
      </c>
      <c r="K81" s="204">
        <f t="shared" si="15"/>
        <v>730.95</v>
      </c>
      <c r="L81" s="204">
        <f t="shared" si="16"/>
        <v>162</v>
      </c>
      <c r="M81" s="204">
        <f t="shared" si="31"/>
        <v>166</v>
      </c>
      <c r="N81" s="204">
        <f t="shared" si="26"/>
        <v>153.6</v>
      </c>
      <c r="O81" s="129">
        <f t="shared" si="18"/>
        <v>0.31671554097477389</v>
      </c>
      <c r="P81" s="129">
        <f t="shared" si="33"/>
        <v>0.3947726843727018</v>
      </c>
      <c r="Q81" s="129">
        <f t="shared" si="27"/>
        <v>0.42455154914039672</v>
      </c>
      <c r="R81" s="129">
        <f t="shared" si="23"/>
        <v>1.2211538461538463</v>
      </c>
      <c r="S81" s="129">
        <f t="shared" si="17"/>
        <v>0.22788380691150248</v>
      </c>
      <c r="T81" s="129">
        <f t="shared" si="32"/>
        <v>0.19287681380311278</v>
      </c>
      <c r="U81" s="129">
        <f t="shared" si="28"/>
        <v>0.18947639994627075</v>
      </c>
      <c r="V81" s="129">
        <f t="shared" si="21"/>
        <v>0.28136419001218027</v>
      </c>
      <c r="W81" s="128">
        <v>231</v>
      </c>
      <c r="X81" s="128">
        <v>821</v>
      </c>
      <c r="Y81" s="128" t="s">
        <v>17697</v>
      </c>
    </row>
    <row r="82" spans="4:25" ht="21.75" thickBot="1" x14ac:dyDescent="0.3">
      <c r="D82" s="205">
        <f t="shared" si="13"/>
        <v>135.51900236910799</v>
      </c>
      <c r="E82" s="205">
        <f t="shared" si="29"/>
        <v>131.53402191683733</v>
      </c>
      <c r="F82" s="205">
        <f t="shared" si="24"/>
        <v>142.52297278066186</v>
      </c>
      <c r="G82" s="206">
        <f t="shared" si="14"/>
        <v>570.79999999999995</v>
      </c>
      <c r="H82" s="206">
        <f t="shared" si="30"/>
        <v>661.7</v>
      </c>
      <c r="I82" s="206">
        <f t="shared" si="25"/>
        <v>622.79999999999995</v>
      </c>
      <c r="J82" s="204">
        <f t="shared" si="22"/>
        <v>614</v>
      </c>
      <c r="K82" s="204">
        <f t="shared" si="15"/>
        <v>743.05</v>
      </c>
      <c r="L82" s="204">
        <f t="shared" si="16"/>
        <v>172.25</v>
      </c>
      <c r="M82" s="204">
        <f t="shared" si="31"/>
        <v>170.3</v>
      </c>
      <c r="N82" s="204">
        <f t="shared" si="26"/>
        <v>194</v>
      </c>
      <c r="O82" s="129">
        <f t="shared" si="18"/>
        <v>0.30916771245920344</v>
      </c>
      <c r="P82" s="129">
        <f t="shared" si="33"/>
        <v>0.40797614757616502</v>
      </c>
      <c r="Q82" s="129">
        <f t="shared" si="27"/>
        <v>0.57767871663220505</v>
      </c>
      <c r="R82" s="129">
        <f t="shared" si="23"/>
        <v>0.26839826839826841</v>
      </c>
      <c r="S82" s="129">
        <f t="shared" si="17"/>
        <v>0.23741941550299228</v>
      </c>
      <c r="T82" s="129">
        <f t="shared" si="32"/>
        <v>0.19878195846582641</v>
      </c>
      <c r="U82" s="129">
        <f t="shared" si="28"/>
        <v>0.22884228127916165</v>
      </c>
      <c r="V82" s="129">
        <f t="shared" si="21"/>
        <v>0.32304299889746418</v>
      </c>
      <c r="W82" s="128">
        <v>293</v>
      </c>
      <c r="X82" s="128">
        <v>907</v>
      </c>
      <c r="Y82" s="128" t="s">
        <v>17696</v>
      </c>
    </row>
    <row r="83" spans="4:25" ht="21.75" thickBot="1" x14ac:dyDescent="0.3">
      <c r="D83" s="205">
        <f t="shared" si="13"/>
        <v>137.61759898636652</v>
      </c>
      <c r="E83" s="205">
        <f t="shared" si="29"/>
        <v>138.66613759866493</v>
      </c>
      <c r="F83" s="205">
        <f t="shared" si="24"/>
        <v>132.54473023965292</v>
      </c>
      <c r="G83" s="206">
        <f t="shared" si="14"/>
        <v>571.70000000000005</v>
      </c>
      <c r="H83" s="206">
        <f t="shared" si="30"/>
        <v>641.20000000000005</v>
      </c>
      <c r="I83" s="206">
        <f t="shared" si="25"/>
        <v>597</v>
      </c>
      <c r="J83" s="204">
        <f t="shared" si="22"/>
        <v>554</v>
      </c>
      <c r="K83" s="204">
        <f t="shared" si="15"/>
        <v>747.05</v>
      </c>
      <c r="L83" s="204">
        <f t="shared" si="16"/>
        <v>175.35</v>
      </c>
      <c r="M83" s="204">
        <f t="shared" si="31"/>
        <v>182.5</v>
      </c>
      <c r="N83" s="204">
        <f t="shared" si="26"/>
        <v>177.4</v>
      </c>
      <c r="O83" s="129">
        <f t="shared" si="18"/>
        <v>0.27482664823332692</v>
      </c>
      <c r="P83" s="129">
        <f t="shared" si="33"/>
        <v>0.4465031100335029</v>
      </c>
      <c r="Q83" s="129">
        <f t="shared" si="27"/>
        <v>0.1300996745139138</v>
      </c>
      <c r="R83" s="129">
        <f t="shared" si="23"/>
        <v>-0.40273037542662116</v>
      </c>
      <c r="S83" s="129">
        <f t="shared" si="17"/>
        <v>0.2407164579086348</v>
      </c>
      <c r="T83" s="129">
        <f t="shared" si="32"/>
        <v>0.21626035183821729</v>
      </c>
      <c r="U83" s="129">
        <f t="shared" si="28"/>
        <v>0.22201797360075864</v>
      </c>
      <c r="V83" s="129">
        <f t="shared" si="21"/>
        <v>0.24005486968449932</v>
      </c>
      <c r="W83" s="128">
        <v>175</v>
      </c>
      <c r="X83" s="128">
        <v>729</v>
      </c>
      <c r="Y83" s="128" t="s">
        <v>17695</v>
      </c>
    </row>
    <row r="84" spans="4:25" ht="21.75" thickBot="1" x14ac:dyDescent="0.3">
      <c r="D84" s="205">
        <f t="shared" si="13"/>
        <v>135.96390318146192</v>
      </c>
      <c r="E84" s="205">
        <f t="shared" si="29"/>
        <v>135.75525026561863</v>
      </c>
      <c r="F84" s="205">
        <f t="shared" si="24"/>
        <v>138.15514648270661</v>
      </c>
      <c r="G84" s="206">
        <f t="shared" si="14"/>
        <v>574.45000000000005</v>
      </c>
      <c r="H84" s="206">
        <f t="shared" si="30"/>
        <v>604.70000000000005</v>
      </c>
      <c r="I84" s="206">
        <f t="shared" si="25"/>
        <v>539.79999999999995</v>
      </c>
      <c r="J84" s="204">
        <f t="shared" si="22"/>
        <v>335</v>
      </c>
      <c r="K84" s="204">
        <f t="shared" si="15"/>
        <v>748.4</v>
      </c>
      <c r="L84" s="204">
        <f t="shared" si="16"/>
        <v>173.95</v>
      </c>
      <c r="M84" s="204">
        <f t="shared" si="31"/>
        <v>177.9</v>
      </c>
      <c r="N84" s="204">
        <f t="shared" si="26"/>
        <v>187.8</v>
      </c>
      <c r="O84" s="129">
        <f t="shared" si="18"/>
        <v>0.24111741940905382</v>
      </c>
      <c r="P84" s="129">
        <f t="shared" si="33"/>
        <v>0.18082116933269421</v>
      </c>
      <c r="Q84" s="129">
        <f t="shared" si="27"/>
        <v>0.22041196687271775</v>
      </c>
      <c r="R84" s="129">
        <f t="shared" si="23"/>
        <v>-0.22285714285714286</v>
      </c>
      <c r="S84" s="129">
        <f t="shared" si="17"/>
        <v>0.23668535674377561</v>
      </c>
      <c r="T84" s="129">
        <f t="shared" si="32"/>
        <v>0.22450016581051532</v>
      </c>
      <c r="U84" s="129">
        <f t="shared" si="28"/>
        <v>0.25593765558115344</v>
      </c>
      <c r="V84" s="129">
        <f t="shared" si="21"/>
        <v>0.28874734607218683</v>
      </c>
      <c r="W84" s="128">
        <v>136</v>
      </c>
      <c r="X84" s="128">
        <v>471</v>
      </c>
      <c r="Y84" s="128" t="s">
        <v>17711</v>
      </c>
    </row>
    <row r="85" spans="4:25" ht="21.75" thickBot="1" x14ac:dyDescent="0.3">
      <c r="D85" s="205">
        <f t="shared" ref="D85:D148" si="34">S85/(1/G85)</f>
        <v>132.41578820889831</v>
      </c>
      <c r="E85" s="205">
        <f t="shared" si="29"/>
        <v>128.37206424896021</v>
      </c>
      <c r="F85" s="205">
        <f t="shared" si="24"/>
        <v>134.94359670878796</v>
      </c>
      <c r="G85" s="206">
        <f t="shared" si="14"/>
        <v>565.1</v>
      </c>
      <c r="H85" s="206">
        <f t="shared" si="30"/>
        <v>563.6</v>
      </c>
      <c r="I85" s="206">
        <f t="shared" si="25"/>
        <v>480.2</v>
      </c>
      <c r="J85" s="204">
        <f t="shared" si="22"/>
        <v>308</v>
      </c>
      <c r="K85" s="204">
        <f t="shared" si="15"/>
        <v>733.2</v>
      </c>
      <c r="L85" s="204">
        <f t="shared" si="16"/>
        <v>168.1</v>
      </c>
      <c r="M85" s="204">
        <f t="shared" si="31"/>
        <v>166.8</v>
      </c>
      <c r="N85" s="204">
        <f t="shared" si="26"/>
        <v>190</v>
      </c>
      <c r="O85" s="129">
        <f t="shared" si="18"/>
        <v>0.21266512385668657</v>
      </c>
      <c r="P85" s="129">
        <f t="shared" si="33"/>
        <v>0.1412041686862818</v>
      </c>
      <c r="Q85" s="129">
        <f t="shared" si="27"/>
        <v>0.14191056631249366</v>
      </c>
      <c r="R85" s="129">
        <f t="shared" si="23"/>
        <v>-0.15441176470588236</v>
      </c>
      <c r="S85" s="129">
        <f t="shared" si="17"/>
        <v>0.2343227538646227</v>
      </c>
      <c r="T85" s="129">
        <f t="shared" si="32"/>
        <v>0.22777158312448584</v>
      </c>
      <c r="U85" s="129">
        <f t="shared" si="28"/>
        <v>0.28101540339189496</v>
      </c>
      <c r="V85" s="129">
        <f t="shared" si="21"/>
        <v>0.27186761229314421</v>
      </c>
      <c r="W85" s="128">
        <v>115</v>
      </c>
      <c r="X85" s="128">
        <v>423</v>
      </c>
      <c r="Y85" s="128" t="s">
        <v>17694</v>
      </c>
    </row>
    <row r="86" spans="4:25" ht="21.75" thickBot="1" x14ac:dyDescent="0.3">
      <c r="D86" s="205">
        <f t="shared" si="34"/>
        <v>132.80236120592696</v>
      </c>
      <c r="E86" s="205">
        <f t="shared" si="29"/>
        <v>127.99295589134259</v>
      </c>
      <c r="F86" s="205">
        <f t="shared" si="24"/>
        <v>127.36673145935386</v>
      </c>
      <c r="G86" s="206">
        <f t="shared" ref="G86:G149" si="35">AVERAGE(J67:J86)</f>
        <v>558.65</v>
      </c>
      <c r="H86" s="206">
        <f t="shared" si="30"/>
        <v>529.9</v>
      </c>
      <c r="I86" s="206">
        <f t="shared" si="25"/>
        <v>433.8</v>
      </c>
      <c r="J86" s="204">
        <f t="shared" si="22"/>
        <v>358</v>
      </c>
      <c r="K86" s="204">
        <f t="shared" ref="K86:K149" si="36">AVERAGE(X67:X86)</f>
        <v>726.85</v>
      </c>
      <c r="L86" s="204">
        <f t="shared" ref="L86:L149" si="37">AVERAGE(W67:W86)</f>
        <v>168.2</v>
      </c>
      <c r="M86" s="204">
        <f t="shared" si="31"/>
        <v>167.5</v>
      </c>
      <c r="N86" s="204">
        <f t="shared" si="26"/>
        <v>181.4</v>
      </c>
      <c r="O86" s="129">
        <f t="shared" si="18"/>
        <v>0.25431804739491748</v>
      </c>
      <c r="P86" s="129">
        <f t="shared" si="33"/>
        <v>0.22459393398062577</v>
      </c>
      <c r="Q86" s="129">
        <f t="shared" si="27"/>
        <v>2.4636318820854864E-2</v>
      </c>
      <c r="R86" s="129">
        <f t="shared" si="23"/>
        <v>0.63478260869565228</v>
      </c>
      <c r="S86" s="129">
        <f t="shared" ref="S86:S149" si="38">AVERAGE(V67:V86)</f>
        <v>0.2377201489410668</v>
      </c>
      <c r="T86" s="129">
        <f t="shared" si="32"/>
        <v>0.24154171710009925</v>
      </c>
      <c r="U86" s="129">
        <f t="shared" si="28"/>
        <v>0.29360703425392776</v>
      </c>
      <c r="V86" s="129">
        <f t="shared" si="21"/>
        <v>0.34432234432234432</v>
      </c>
      <c r="W86" s="128">
        <v>188</v>
      </c>
      <c r="X86" s="128">
        <v>546</v>
      </c>
      <c r="Y86" s="128" t="s">
        <v>17712</v>
      </c>
    </row>
    <row r="87" spans="4:25" ht="21.75" thickBot="1" x14ac:dyDescent="0.3">
      <c r="D87" s="205">
        <f t="shared" si="34"/>
        <v>140.08261818317817</v>
      </c>
      <c r="E87" s="205">
        <f t="shared" si="29"/>
        <v>139.28931486779285</v>
      </c>
      <c r="F87" s="205">
        <f t="shared" si="24"/>
        <v>119.94579009596227</v>
      </c>
      <c r="G87" s="206">
        <f t="shared" si="35"/>
        <v>552.15</v>
      </c>
      <c r="H87" s="206">
        <f t="shared" si="30"/>
        <v>484.9</v>
      </c>
      <c r="I87" s="206">
        <f t="shared" si="25"/>
        <v>347</v>
      </c>
      <c r="J87" s="204">
        <f t="shared" si="22"/>
        <v>180</v>
      </c>
      <c r="K87" s="204">
        <f t="shared" si="36"/>
        <v>727.4</v>
      </c>
      <c r="L87" s="204">
        <f t="shared" si="37"/>
        <v>175.25</v>
      </c>
      <c r="M87" s="204">
        <f t="shared" si="31"/>
        <v>183.6</v>
      </c>
      <c r="N87" s="204">
        <f t="shared" si="26"/>
        <v>173.2</v>
      </c>
      <c r="O87" s="129">
        <f t="shared" ref="O87:O150" si="39">AVERAGE(R68:R87)</f>
        <v>0.29150061431324276</v>
      </c>
      <c r="P87" s="129">
        <f t="shared" si="33"/>
        <v>0.30836024407819251</v>
      </c>
      <c r="Q87" s="129">
        <f t="shared" si="27"/>
        <v>3.9041771524179911E-2</v>
      </c>
      <c r="R87" s="129">
        <f t="shared" si="23"/>
        <v>0.34042553191489366</v>
      </c>
      <c r="S87" s="129">
        <f t="shared" si="38"/>
        <v>0.25370391774550061</v>
      </c>
      <c r="T87" s="129">
        <f t="shared" si="32"/>
        <v>0.28725369121013167</v>
      </c>
      <c r="U87" s="129">
        <f t="shared" si="28"/>
        <v>0.34566510114110161</v>
      </c>
      <c r="V87" s="129">
        <f t="shared" si="21"/>
        <v>0.58333333333333337</v>
      </c>
      <c r="W87" s="128">
        <v>252</v>
      </c>
      <c r="X87" s="128">
        <v>432</v>
      </c>
      <c r="Y87" s="128" t="s">
        <v>17713</v>
      </c>
    </row>
    <row r="88" spans="4:25" ht="21.75" thickBot="1" x14ac:dyDescent="0.3">
      <c r="D88" s="205">
        <f t="shared" si="34"/>
        <v>140.74125918239122</v>
      </c>
      <c r="E88" s="205">
        <f t="shared" si="29"/>
        <v>135.63014847891597</v>
      </c>
      <c r="F88" s="205">
        <f t="shared" si="24"/>
        <v>109.79271288198088</v>
      </c>
      <c r="G88" s="206">
        <f t="shared" si="35"/>
        <v>525.4</v>
      </c>
      <c r="H88" s="206">
        <f t="shared" si="30"/>
        <v>435.4</v>
      </c>
      <c r="I88" s="206">
        <f t="shared" si="25"/>
        <v>273.8</v>
      </c>
      <c r="J88" s="204">
        <f t="shared" si="22"/>
        <v>188</v>
      </c>
      <c r="K88" s="204">
        <f t="shared" si="36"/>
        <v>699.7</v>
      </c>
      <c r="L88" s="204">
        <f t="shared" si="37"/>
        <v>174.3</v>
      </c>
      <c r="M88" s="204">
        <f t="shared" si="31"/>
        <v>177.9</v>
      </c>
      <c r="N88" s="204">
        <f t="shared" si="26"/>
        <v>178.4</v>
      </c>
      <c r="O88" s="129">
        <f t="shared" si="39"/>
        <v>0.23228246759509608</v>
      </c>
      <c r="P88" s="129">
        <f t="shared" si="33"/>
        <v>0.10460566532361375</v>
      </c>
      <c r="Q88" s="129">
        <f t="shared" si="27"/>
        <v>7.9111656133313682E-2</v>
      </c>
      <c r="R88" s="129">
        <f>W88/W87-1</f>
        <v>-0.20238095238095233</v>
      </c>
      <c r="S88" s="129">
        <f t="shared" si="38"/>
        <v>0.26787449406621855</v>
      </c>
      <c r="T88" s="129">
        <f t="shared" si="32"/>
        <v>0.31150700155929256</v>
      </c>
      <c r="U88" s="129">
        <f t="shared" si="28"/>
        <v>0.40099602951782642</v>
      </c>
      <c r="V88" s="129">
        <f t="shared" si="21"/>
        <v>0.51670951156812339</v>
      </c>
      <c r="W88" s="128">
        <v>201</v>
      </c>
      <c r="X88" s="128">
        <v>389</v>
      </c>
      <c r="Y88" s="128" t="s">
        <v>17714</v>
      </c>
    </row>
    <row r="89" spans="4:25" ht="21.75" thickBot="1" x14ac:dyDescent="0.3">
      <c r="D89" s="205">
        <f t="shared" si="34"/>
        <v>143.1443727378267</v>
      </c>
      <c r="E89" s="205">
        <f t="shared" si="29"/>
        <v>135.90214056616503</v>
      </c>
      <c r="F89" s="205">
        <f t="shared" si="24"/>
        <v>105.01188452352629</v>
      </c>
      <c r="G89" s="206">
        <f t="shared" si="35"/>
        <v>521.1</v>
      </c>
      <c r="H89" s="206">
        <f t="shared" si="30"/>
        <v>388</v>
      </c>
      <c r="I89" s="206">
        <f t="shared" si="25"/>
        <v>236.2</v>
      </c>
      <c r="J89" s="204">
        <f t="shared" si="22"/>
        <v>147</v>
      </c>
      <c r="K89" s="204">
        <f t="shared" si="36"/>
        <v>696.1</v>
      </c>
      <c r="L89" s="204">
        <f t="shared" si="37"/>
        <v>175</v>
      </c>
      <c r="M89" s="204">
        <f t="shared" si="31"/>
        <v>184.6</v>
      </c>
      <c r="N89" s="204">
        <f t="shared" si="26"/>
        <v>181.4</v>
      </c>
      <c r="O89" s="129">
        <f t="shared" si="39"/>
        <v>0.23870829301345881</v>
      </c>
      <c r="P89" s="129">
        <f t="shared" si="33"/>
        <v>0.14717190389818274</v>
      </c>
      <c r="Q89" s="129">
        <f t="shared" si="27"/>
        <v>7.3931840923647726E-2</v>
      </c>
      <c r="R89" s="129">
        <f t="shared" si="23"/>
        <v>-0.24875621890547261</v>
      </c>
      <c r="S89" s="129">
        <f t="shared" si="38"/>
        <v>0.27469655102250373</v>
      </c>
      <c r="T89" s="129">
        <f t="shared" si="32"/>
        <v>0.35026324888186861</v>
      </c>
      <c r="U89" s="129">
        <f t="shared" si="28"/>
        <v>0.44458884218258377</v>
      </c>
      <c r="V89" s="129">
        <f t="shared" si="21"/>
        <v>0.50671140939597314</v>
      </c>
      <c r="W89" s="128">
        <v>151</v>
      </c>
      <c r="X89" s="128">
        <v>298</v>
      </c>
      <c r="Y89" s="128" t="s">
        <v>17693</v>
      </c>
    </row>
    <row r="90" spans="4:25" ht="21.75" thickBot="1" x14ac:dyDescent="0.3">
      <c r="D90" s="205">
        <f t="shared" si="34"/>
        <v>142.31154764405099</v>
      </c>
      <c r="E90" s="205">
        <f t="shared" si="29"/>
        <v>125.48543827741793</v>
      </c>
      <c r="F90" s="205">
        <f t="shared" si="24"/>
        <v>92.096402211655132</v>
      </c>
      <c r="G90" s="206">
        <f t="shared" si="35"/>
        <v>512.45000000000005</v>
      </c>
      <c r="H90" s="206">
        <f t="shared" si="30"/>
        <v>341.6</v>
      </c>
      <c r="I90" s="206">
        <f t="shared" si="25"/>
        <v>203</v>
      </c>
      <c r="J90" s="204">
        <f t="shared" si="22"/>
        <v>142</v>
      </c>
      <c r="K90" s="204">
        <f t="shared" si="36"/>
        <v>685.3</v>
      </c>
      <c r="L90" s="204">
        <f t="shared" si="37"/>
        <v>172.85</v>
      </c>
      <c r="M90" s="204">
        <f t="shared" si="31"/>
        <v>180.8</v>
      </c>
      <c r="N90" s="204">
        <f t="shared" si="26"/>
        <v>171.6</v>
      </c>
      <c r="O90" s="129">
        <f t="shared" si="39"/>
        <v>0.22078157575141016</v>
      </c>
      <c r="P90" s="129">
        <f t="shared" si="33"/>
        <v>6.7070989360182118E-2</v>
      </c>
      <c r="Q90" s="129">
        <f t="shared" si="27"/>
        <v>-7.7685875921294388E-3</v>
      </c>
      <c r="R90" s="129">
        <f t="shared" si="23"/>
        <v>-0.5629139072847682</v>
      </c>
      <c r="S90" s="129">
        <f t="shared" si="38"/>
        <v>0.27770816205298265</v>
      </c>
      <c r="T90" s="129">
        <f t="shared" si="32"/>
        <v>0.36734613078869416</v>
      </c>
      <c r="U90" s="129">
        <f t="shared" si="28"/>
        <v>0.45367685818549325</v>
      </c>
      <c r="V90" s="129">
        <f t="shared" si="21"/>
        <v>0.31730769230769229</v>
      </c>
      <c r="W90" s="128">
        <v>66</v>
      </c>
      <c r="X90" s="128">
        <v>208</v>
      </c>
      <c r="Y90" s="128" t="s">
        <v>17715</v>
      </c>
    </row>
    <row r="91" spans="4:25" ht="21.75" thickBot="1" x14ac:dyDescent="0.3">
      <c r="D91" s="205">
        <f t="shared" si="34"/>
        <v>142.21164012884617</v>
      </c>
      <c r="E91" s="205">
        <f t="shared" si="29"/>
        <v>118.74362710818909</v>
      </c>
      <c r="F91" s="205">
        <f t="shared" si="24"/>
        <v>84.515708466092875</v>
      </c>
      <c r="G91" s="206">
        <f t="shared" si="35"/>
        <v>486.6</v>
      </c>
      <c r="H91" s="206">
        <f t="shared" si="30"/>
        <v>303.2</v>
      </c>
      <c r="I91" s="206">
        <f t="shared" si="25"/>
        <v>172.6</v>
      </c>
      <c r="J91" s="204">
        <f t="shared" si="22"/>
        <v>206</v>
      </c>
      <c r="K91" s="204">
        <f t="shared" si="36"/>
        <v>659.8</v>
      </c>
      <c r="L91" s="204">
        <f t="shared" si="37"/>
        <v>173.2</v>
      </c>
      <c r="M91" s="204">
        <f t="shared" si="31"/>
        <v>180.4</v>
      </c>
      <c r="N91" s="204">
        <f t="shared" si="26"/>
        <v>179.4</v>
      </c>
      <c r="O91" s="129">
        <f t="shared" si="39"/>
        <v>0.2918338415284466</v>
      </c>
      <c r="P91" s="129">
        <f t="shared" si="33"/>
        <v>0.18889499868419141</v>
      </c>
      <c r="Q91" s="129">
        <f t="shared" si="27"/>
        <v>0.35315367854752799</v>
      </c>
      <c r="R91" s="129">
        <f t="shared" si="23"/>
        <v>2.4393939393939394</v>
      </c>
      <c r="S91" s="129">
        <f t="shared" si="38"/>
        <v>0.29225573392693416</v>
      </c>
      <c r="T91" s="129">
        <f t="shared" si="32"/>
        <v>0.39163465405075559</v>
      </c>
      <c r="U91" s="129">
        <f t="shared" si="28"/>
        <v>0.48966227384758332</v>
      </c>
      <c r="V91" s="129">
        <f t="shared" si="21"/>
        <v>0.5242494226327945</v>
      </c>
      <c r="W91" s="128">
        <v>227</v>
      </c>
      <c r="X91" s="128">
        <v>433</v>
      </c>
      <c r="Y91" s="128" t="s">
        <v>17716</v>
      </c>
    </row>
    <row r="92" spans="4:25" ht="21.75" thickBot="1" x14ac:dyDescent="0.3">
      <c r="D92" s="205">
        <f t="shared" si="34"/>
        <v>139.3069792796033</v>
      </c>
      <c r="E92" s="205">
        <f t="shared" si="29"/>
        <v>106.01895255373896</v>
      </c>
      <c r="F92" s="205">
        <f t="shared" si="24"/>
        <v>82.140202385053655</v>
      </c>
      <c r="G92" s="206">
        <f t="shared" si="35"/>
        <v>461.95</v>
      </c>
      <c r="H92" s="206">
        <f t="shared" si="30"/>
        <v>262.2</v>
      </c>
      <c r="I92" s="206">
        <f t="shared" si="25"/>
        <v>177.4</v>
      </c>
      <c r="J92" s="204">
        <f t="shared" si="22"/>
        <v>204</v>
      </c>
      <c r="K92" s="204">
        <f t="shared" si="36"/>
        <v>631</v>
      </c>
      <c r="L92" s="204">
        <f t="shared" si="37"/>
        <v>169.05</v>
      </c>
      <c r="M92" s="204">
        <f t="shared" si="31"/>
        <v>167.8</v>
      </c>
      <c r="N92" s="204">
        <f t="shared" si="26"/>
        <v>162.4</v>
      </c>
      <c r="O92" s="129">
        <f t="shared" si="39"/>
        <v>0.27179980067942777</v>
      </c>
      <c r="P92" s="129">
        <f t="shared" si="33"/>
        <v>0.13562345378269058</v>
      </c>
      <c r="Q92" s="129">
        <f t="shared" si="27"/>
        <v>0.23220513604120124</v>
      </c>
      <c r="R92" s="129">
        <f t="shared" si="23"/>
        <v>-0.26431718061674003</v>
      </c>
      <c r="S92" s="129">
        <f t="shared" si="38"/>
        <v>0.30156289485789223</v>
      </c>
      <c r="T92" s="129">
        <f t="shared" si="32"/>
        <v>0.40434383124995793</v>
      </c>
      <c r="U92" s="129">
        <f t="shared" si="28"/>
        <v>0.46302256135881426</v>
      </c>
      <c r="V92" s="129">
        <f t="shared" si="21"/>
        <v>0.45013477088948789</v>
      </c>
      <c r="W92" s="128">
        <v>167</v>
      </c>
      <c r="X92" s="128">
        <v>371</v>
      </c>
      <c r="Y92" s="128" t="s">
        <v>17717</v>
      </c>
    </row>
    <row r="93" spans="4:25" ht="21.75" thickBot="1" x14ac:dyDescent="0.3">
      <c r="D93" s="205">
        <f t="shared" si="34"/>
        <v>140.45429071360883</v>
      </c>
      <c r="E93" s="205">
        <f t="shared" si="29"/>
        <v>95.184225220048802</v>
      </c>
      <c r="F93" s="205">
        <f t="shared" si="24"/>
        <v>76.360503316341649</v>
      </c>
      <c r="G93" s="206">
        <f t="shared" si="35"/>
        <v>429.2</v>
      </c>
      <c r="H93" s="206">
        <f t="shared" si="30"/>
        <v>217.2</v>
      </c>
      <c r="I93" s="206">
        <f t="shared" si="25"/>
        <v>160.6</v>
      </c>
      <c r="J93" s="204">
        <f t="shared" si="22"/>
        <v>104</v>
      </c>
      <c r="K93" s="204">
        <f t="shared" si="36"/>
        <v>602.75</v>
      </c>
      <c r="L93" s="204">
        <f t="shared" si="37"/>
        <v>173.55</v>
      </c>
      <c r="M93" s="204">
        <f t="shared" si="31"/>
        <v>164.6</v>
      </c>
      <c r="N93" s="204">
        <f t="shared" si="26"/>
        <v>150.80000000000001</v>
      </c>
      <c r="O93" s="129">
        <f t="shared" si="39"/>
        <v>0.30401417193691282</v>
      </c>
      <c r="P93" s="129">
        <f t="shared" si="33"/>
        <v>0.16152523384032277</v>
      </c>
      <c r="Q93" s="129">
        <f t="shared" si="27"/>
        <v>0.24393881154733185</v>
      </c>
      <c r="R93" s="129">
        <f t="shared" si="23"/>
        <v>-0.14371257485029942</v>
      </c>
      <c r="S93" s="129">
        <f t="shared" si="38"/>
        <v>0.3272467164809153</v>
      </c>
      <c r="T93" s="129">
        <f t="shared" si="32"/>
        <v>0.43823308112361331</v>
      </c>
      <c r="U93" s="129">
        <f t="shared" si="28"/>
        <v>0.47547013272940009</v>
      </c>
      <c r="V93" s="129">
        <f t="shared" si="21"/>
        <v>0.57894736842105265</v>
      </c>
      <c r="W93" s="128">
        <v>143</v>
      </c>
      <c r="X93" s="128">
        <v>247</v>
      </c>
      <c r="Y93" s="128" t="s">
        <v>17690</v>
      </c>
    </row>
    <row r="94" spans="4:25" ht="21.75" thickBot="1" x14ac:dyDescent="0.3">
      <c r="D94" s="205">
        <f t="shared" si="34"/>
        <v>138.3302442503786</v>
      </c>
      <c r="E94" s="205">
        <f t="shared" si="29"/>
        <v>93.377693311913859</v>
      </c>
      <c r="F94" s="205">
        <f t="shared" si="24"/>
        <v>80.647606793684716</v>
      </c>
      <c r="G94" s="206">
        <f t="shared" si="35"/>
        <v>403.65</v>
      </c>
      <c r="H94" s="206">
        <f t="shared" si="30"/>
        <v>202.6</v>
      </c>
      <c r="I94" s="206">
        <f t="shared" si="25"/>
        <v>169</v>
      </c>
      <c r="J94" s="204">
        <f t="shared" si="22"/>
        <v>189</v>
      </c>
      <c r="K94" s="204">
        <f t="shared" si="36"/>
        <v>578.15</v>
      </c>
      <c r="L94" s="204">
        <f t="shared" si="37"/>
        <v>174.5</v>
      </c>
      <c r="M94" s="204">
        <f t="shared" si="31"/>
        <v>171.1</v>
      </c>
      <c r="N94" s="204">
        <f t="shared" si="26"/>
        <v>160.80000000000001</v>
      </c>
      <c r="O94" s="129">
        <f t="shared" si="39"/>
        <v>0.20259577900908593</v>
      </c>
      <c r="P94" s="129">
        <f t="shared" si="33"/>
        <v>0.22437038868547762</v>
      </c>
      <c r="Q94" s="129">
        <f t="shared" si="27"/>
        <v>0.37480893644730751</v>
      </c>
      <c r="R94" s="129">
        <f t="shared" si="23"/>
        <v>0.40559440559440563</v>
      </c>
      <c r="S94" s="129">
        <f t="shared" si="38"/>
        <v>0.34269848693268579</v>
      </c>
      <c r="T94" s="129">
        <f t="shared" si="32"/>
        <v>0.46089680805485617</v>
      </c>
      <c r="U94" s="129">
        <f t="shared" si="28"/>
        <v>0.47720477392712846</v>
      </c>
      <c r="V94" s="129">
        <f t="shared" si="21"/>
        <v>0.51538461538461533</v>
      </c>
      <c r="W94" s="128">
        <v>201</v>
      </c>
      <c r="X94" s="128">
        <v>390</v>
      </c>
      <c r="Y94" s="128" t="s">
        <v>17718</v>
      </c>
    </row>
    <row r="95" spans="4:25" ht="21.75" thickBot="1" x14ac:dyDescent="0.3">
      <c r="D95" s="205">
        <f t="shared" si="34"/>
        <v>136.53844613971887</v>
      </c>
      <c r="E95" s="205">
        <f t="shared" si="29"/>
        <v>91.173274633217275</v>
      </c>
      <c r="F95" s="205">
        <f t="shared" si="24"/>
        <v>87.795869553562667</v>
      </c>
      <c r="G95" s="206">
        <f t="shared" si="35"/>
        <v>371.75</v>
      </c>
      <c r="H95" s="206">
        <f t="shared" si="30"/>
        <v>179.9</v>
      </c>
      <c r="I95" s="206">
        <f t="shared" si="25"/>
        <v>156.80000000000001</v>
      </c>
      <c r="J95" s="204">
        <f t="shared" si="22"/>
        <v>81</v>
      </c>
      <c r="K95" s="204">
        <f t="shared" si="36"/>
        <v>545.95000000000005</v>
      </c>
      <c r="L95" s="204">
        <f t="shared" si="37"/>
        <v>174.2</v>
      </c>
      <c r="M95" s="204">
        <f t="shared" si="31"/>
        <v>181.6</v>
      </c>
      <c r="N95" s="204">
        <f t="shared" si="26"/>
        <v>191.6</v>
      </c>
      <c r="O95" s="129">
        <f t="shared" si="39"/>
        <v>0.19523423508037782</v>
      </c>
      <c r="P95" s="129">
        <f t="shared" si="33"/>
        <v>0.24926430147447382</v>
      </c>
      <c r="Q95" s="129">
        <f t="shared" si="27"/>
        <v>0.50629719054107714</v>
      </c>
      <c r="R95" s="129">
        <f t="shared" si="23"/>
        <v>9.4527363184079505E-2</v>
      </c>
      <c r="S95" s="129">
        <f t="shared" si="38"/>
        <v>0.36728566547335267</v>
      </c>
      <c r="T95" s="129">
        <f t="shared" si="32"/>
        <v>0.50679974782221948</v>
      </c>
      <c r="U95" s="129">
        <f t="shared" si="28"/>
        <v>0.55992263745894555</v>
      </c>
      <c r="V95" s="129">
        <f t="shared" si="21"/>
        <v>0.73089700996677742</v>
      </c>
      <c r="W95" s="128">
        <v>220</v>
      </c>
      <c r="X95" s="128">
        <v>301</v>
      </c>
      <c r="Y95" s="128" t="s">
        <v>17719</v>
      </c>
    </row>
    <row r="96" spans="4:25" ht="21.75" thickBot="1" x14ac:dyDescent="0.3">
      <c r="D96" s="205">
        <f t="shared" si="34"/>
        <v>129.52291460645407</v>
      </c>
      <c r="E96" s="205">
        <f t="shared" si="29"/>
        <v>77.788032997785777</v>
      </c>
      <c r="F96" s="205">
        <f t="shared" si="24"/>
        <v>69.576552318894244</v>
      </c>
      <c r="G96" s="206">
        <f t="shared" si="35"/>
        <v>339.55</v>
      </c>
      <c r="H96" s="206">
        <f t="shared" si="30"/>
        <v>149.19999999999999</v>
      </c>
      <c r="I96" s="206">
        <f t="shared" si="25"/>
        <v>125.8</v>
      </c>
      <c r="J96" s="204">
        <f t="shared" si="22"/>
        <v>51</v>
      </c>
      <c r="K96" s="204">
        <f t="shared" si="36"/>
        <v>507.15</v>
      </c>
      <c r="L96" s="204">
        <f t="shared" si="37"/>
        <v>167.6</v>
      </c>
      <c r="M96" s="204">
        <f t="shared" si="31"/>
        <v>167.7</v>
      </c>
      <c r="N96" s="204">
        <f t="shared" si="26"/>
        <v>156</v>
      </c>
      <c r="O96" s="129">
        <f t="shared" si="39"/>
        <v>0.16632635092913084</v>
      </c>
      <c r="P96" s="129">
        <f t="shared" si="33"/>
        <v>0.10805876787763583</v>
      </c>
      <c r="Q96" s="129">
        <f t="shared" si="27"/>
        <v>-0.13703614279225634</v>
      </c>
      <c r="R96" s="129">
        <f t="shared" si="23"/>
        <v>-0.77727272727272734</v>
      </c>
      <c r="S96" s="129">
        <f t="shared" si="38"/>
        <v>0.38145461524504215</v>
      </c>
      <c r="T96" s="129">
        <f t="shared" si="32"/>
        <v>0.5213675133899851</v>
      </c>
      <c r="U96" s="129">
        <f t="shared" si="28"/>
        <v>0.55307275293238667</v>
      </c>
      <c r="V96" s="129">
        <f t="shared" si="21"/>
        <v>0.49</v>
      </c>
      <c r="W96" s="128">
        <v>49</v>
      </c>
      <c r="X96" s="128">
        <v>100</v>
      </c>
      <c r="Y96" s="128" t="s">
        <v>17692</v>
      </c>
    </row>
    <row r="97" spans="4:25" ht="21.75" thickBot="1" x14ac:dyDescent="0.3">
      <c r="D97" s="205">
        <f t="shared" si="34"/>
        <v>128.81433358714634</v>
      </c>
      <c r="E97" s="205">
        <f t="shared" si="29"/>
        <v>74.831535937944622</v>
      </c>
      <c r="F97" s="205">
        <f t="shared" si="24"/>
        <v>61.69232185425669</v>
      </c>
      <c r="G97" s="206">
        <f t="shared" si="35"/>
        <v>311.89999999999998</v>
      </c>
      <c r="H97" s="206">
        <f t="shared" si="30"/>
        <v>138.9</v>
      </c>
      <c r="I97" s="206">
        <f t="shared" si="25"/>
        <v>100.4</v>
      </c>
      <c r="J97" s="204">
        <f t="shared" si="22"/>
        <v>77</v>
      </c>
      <c r="K97" s="204">
        <f t="shared" si="36"/>
        <v>486.95</v>
      </c>
      <c r="L97" s="204">
        <f t="shared" si="37"/>
        <v>175.05</v>
      </c>
      <c r="M97" s="204">
        <f t="shared" si="31"/>
        <v>166.5</v>
      </c>
      <c r="N97" s="204">
        <f t="shared" si="26"/>
        <v>170.6</v>
      </c>
      <c r="O97" s="129">
        <f t="shared" si="39"/>
        <v>0.38608618856584298</v>
      </c>
      <c r="P97" s="129">
        <f t="shared" si="33"/>
        <v>0.46381213305349345</v>
      </c>
      <c r="Q97" s="129">
        <f t="shared" si="27"/>
        <v>0.6954191300657856</v>
      </c>
      <c r="R97" s="129">
        <f>W97/W96-1</f>
        <v>3.8979591836734695</v>
      </c>
      <c r="S97" s="129">
        <f t="shared" si="38"/>
        <v>0.41299882522329706</v>
      </c>
      <c r="T97" s="129">
        <f t="shared" si="32"/>
        <v>0.53874395923646234</v>
      </c>
      <c r="U97" s="129">
        <f t="shared" si="28"/>
        <v>0.61446535711411043</v>
      </c>
      <c r="V97" s="129">
        <f t="shared" si="21"/>
        <v>0.75709779179810721</v>
      </c>
      <c r="W97" s="128">
        <v>240</v>
      </c>
      <c r="X97" s="128">
        <v>317</v>
      </c>
      <c r="Y97" s="128" t="s">
        <v>17691</v>
      </c>
    </row>
    <row r="98" spans="4:25" ht="21.75" thickBot="1" x14ac:dyDescent="0.3">
      <c r="D98" s="205">
        <f t="shared" si="34"/>
        <v>122.9833099939959</v>
      </c>
      <c r="E98" s="205">
        <f t="shared" si="29"/>
        <v>70.900819340951571</v>
      </c>
      <c r="F98" s="205">
        <f t="shared" si="24"/>
        <v>59.060421345425688</v>
      </c>
      <c r="G98" s="206">
        <f t="shared" si="35"/>
        <v>280.35000000000002</v>
      </c>
      <c r="H98" s="206">
        <f t="shared" si="30"/>
        <v>125.3</v>
      </c>
      <c r="I98" s="206">
        <f t="shared" si="25"/>
        <v>90</v>
      </c>
      <c r="J98" s="204">
        <f t="shared" si="22"/>
        <v>52</v>
      </c>
      <c r="K98" s="204">
        <f t="shared" si="36"/>
        <v>452.15</v>
      </c>
      <c r="L98" s="204">
        <f t="shared" si="37"/>
        <v>171.8</v>
      </c>
      <c r="M98" s="204">
        <f t="shared" si="31"/>
        <v>165.7</v>
      </c>
      <c r="N98" s="204">
        <f t="shared" si="26"/>
        <v>180.6</v>
      </c>
      <c r="O98" s="129">
        <f t="shared" si="39"/>
        <v>0.28453628014093457</v>
      </c>
      <c r="P98" s="129">
        <f t="shared" si="33"/>
        <v>0.46446689495825544</v>
      </c>
      <c r="Q98" s="129">
        <f t="shared" si="27"/>
        <v>0.68499497836917889</v>
      </c>
      <c r="R98" s="129">
        <f t="shared" si="23"/>
        <v>-0.1958333333333333</v>
      </c>
      <c r="S98" s="129">
        <f t="shared" si="38"/>
        <v>0.43867775992151203</v>
      </c>
      <c r="T98" s="129">
        <f t="shared" si="32"/>
        <v>0.56584851828373162</v>
      </c>
      <c r="U98" s="129">
        <f t="shared" si="28"/>
        <v>0.65622690383806326</v>
      </c>
      <c r="V98" s="129">
        <f t="shared" si="21"/>
        <v>0.78775510204081634</v>
      </c>
      <c r="W98" s="128">
        <v>193</v>
      </c>
      <c r="X98" s="128">
        <v>245</v>
      </c>
      <c r="Y98" s="128" t="s">
        <v>17722</v>
      </c>
    </row>
    <row r="99" spans="4:25" ht="21.75" thickBot="1" x14ac:dyDescent="0.3">
      <c r="D99" s="205">
        <f t="shared" si="34"/>
        <v>120.21570553942166</v>
      </c>
      <c r="E99" s="205">
        <f t="shared" si="29"/>
        <v>68.285396839926022</v>
      </c>
      <c r="F99" s="205">
        <f t="shared" si="24"/>
        <v>40.372851254679553</v>
      </c>
      <c r="G99" s="206">
        <f t="shared" si="35"/>
        <v>249.75</v>
      </c>
      <c r="H99" s="206">
        <f t="shared" si="30"/>
        <v>111.5</v>
      </c>
      <c r="I99" s="206">
        <f t="shared" si="25"/>
        <v>54</v>
      </c>
      <c r="J99" s="204">
        <f t="shared" si="22"/>
        <v>9</v>
      </c>
      <c r="K99" s="204">
        <f t="shared" si="36"/>
        <v>433.25</v>
      </c>
      <c r="L99" s="204">
        <f t="shared" si="37"/>
        <v>183.5</v>
      </c>
      <c r="M99" s="204">
        <f t="shared" si="31"/>
        <v>182.4</v>
      </c>
      <c r="N99" s="204">
        <f t="shared" si="26"/>
        <v>204</v>
      </c>
      <c r="O99" s="129">
        <f t="shared" si="39"/>
        <v>0.35064063006261187</v>
      </c>
      <c r="P99" s="129">
        <f t="shared" si="33"/>
        <v>0.55410935622704094</v>
      </c>
      <c r="Q99" s="129">
        <f t="shared" si="27"/>
        <v>0.73340977600677437</v>
      </c>
      <c r="R99" s="129">
        <f t="shared" si="23"/>
        <v>0.6476683937823835</v>
      </c>
      <c r="S99" s="129">
        <f t="shared" si="38"/>
        <v>0.48134416632401067</v>
      </c>
      <c r="T99" s="129">
        <f t="shared" si="32"/>
        <v>0.61242508376615268</v>
      </c>
      <c r="U99" s="129">
        <f t="shared" si="28"/>
        <v>0.7476453936051769</v>
      </c>
      <c r="V99" s="129">
        <f t="shared" si="21"/>
        <v>0.97247706422018354</v>
      </c>
      <c r="W99" s="128">
        <v>318</v>
      </c>
      <c r="X99" s="128">
        <v>327</v>
      </c>
      <c r="Y99" s="128" t="s">
        <v>17723</v>
      </c>
    </row>
    <row r="100" spans="4:25" ht="21.75" thickBot="1" x14ac:dyDescent="0.3">
      <c r="D100" s="205">
        <f t="shared" si="34"/>
        <v>108.81227315317578</v>
      </c>
      <c r="E100" s="205">
        <f t="shared" si="29"/>
        <v>64.211274665196186</v>
      </c>
      <c r="F100" s="205">
        <f t="shared" si="24"/>
        <v>36.102705714813851</v>
      </c>
      <c r="G100" s="206">
        <f t="shared" si="35"/>
        <v>223.9</v>
      </c>
      <c r="H100" s="206">
        <f t="shared" si="30"/>
        <v>106.2</v>
      </c>
      <c r="I100" s="206">
        <f t="shared" si="25"/>
        <v>55.6</v>
      </c>
      <c r="J100" s="204">
        <f t="shared" si="22"/>
        <v>89</v>
      </c>
      <c r="K100" s="204">
        <f t="shared" si="36"/>
        <v>403.6</v>
      </c>
      <c r="L100" s="204">
        <f t="shared" si="37"/>
        <v>179.7</v>
      </c>
      <c r="M100" s="204">
        <f t="shared" si="31"/>
        <v>178.6</v>
      </c>
      <c r="N100" s="204">
        <f t="shared" si="26"/>
        <v>165.6</v>
      </c>
      <c r="O100" s="129">
        <f t="shared" si="39"/>
        <v>0.29313838388112046</v>
      </c>
      <c r="P100" s="129">
        <f t="shared" si="33"/>
        <v>0.51920577840205873</v>
      </c>
      <c r="Q100" s="129">
        <f>AVERAGE(R96:R100)</f>
        <v>0.53211436626304021</v>
      </c>
      <c r="R100" s="129">
        <f t="shared" si="23"/>
        <v>-0.91194968553459121</v>
      </c>
      <c r="S100" s="129">
        <f t="shared" si="38"/>
        <v>0.48598603462785073</v>
      </c>
      <c r="T100" s="129">
        <f t="shared" si="32"/>
        <v>0.60462593846700741</v>
      </c>
      <c r="U100" s="129">
        <f t="shared" si="28"/>
        <v>0.64932923947506926</v>
      </c>
      <c r="V100" s="129">
        <f t="shared" si="21"/>
        <v>0.23931623931623933</v>
      </c>
      <c r="W100" s="128">
        <v>28</v>
      </c>
      <c r="X100" s="128">
        <v>117</v>
      </c>
      <c r="Y100" s="128" t="s">
        <v>17724</v>
      </c>
    </row>
    <row r="101" spans="4:25" ht="21.75" thickBot="1" x14ac:dyDescent="0.3">
      <c r="D101" s="205">
        <f t="shared" si="34"/>
        <v>102.23960825308794</v>
      </c>
      <c r="E101" s="205">
        <f t="shared" si="29"/>
        <v>59.92960283645936</v>
      </c>
      <c r="F101" s="205">
        <f t="shared" si="24"/>
        <v>44.849752914794365</v>
      </c>
      <c r="G101" s="206">
        <f t="shared" si="35"/>
        <v>198.55</v>
      </c>
      <c r="H101" s="206">
        <f t="shared" si="30"/>
        <v>93.9</v>
      </c>
      <c r="I101" s="206">
        <f t="shared" si="25"/>
        <v>62</v>
      </c>
      <c r="J101" s="204">
        <f t="shared" si="22"/>
        <v>83</v>
      </c>
      <c r="K101" s="204">
        <f t="shared" si="36"/>
        <v>392.25</v>
      </c>
      <c r="L101" s="204">
        <f t="shared" si="37"/>
        <v>193.7</v>
      </c>
      <c r="M101" s="204">
        <f t="shared" si="31"/>
        <v>207</v>
      </c>
      <c r="N101" s="204">
        <f t="shared" si="26"/>
        <v>258</v>
      </c>
      <c r="O101" s="129">
        <f t="shared" si="39"/>
        <v>1.094580691573428</v>
      </c>
      <c r="P101" s="129">
        <f t="shared" si="33"/>
        <v>2.0002663844626647</v>
      </c>
      <c r="Q101" s="129">
        <f t="shared" si="27"/>
        <v>4.1375689117175858</v>
      </c>
      <c r="R101" s="129">
        <f t="shared" si="23"/>
        <v>17.25</v>
      </c>
      <c r="S101" s="129">
        <f t="shared" si="38"/>
        <v>0.51493129314070973</v>
      </c>
      <c r="T101" s="129">
        <f t="shared" si="32"/>
        <v>0.6382279322306641</v>
      </c>
      <c r="U101" s="129">
        <f t="shared" si="28"/>
        <v>0.7233831115289413</v>
      </c>
      <c r="V101" s="129">
        <f t="shared" si="21"/>
        <v>0.86026936026936029</v>
      </c>
      <c r="W101" s="128">
        <v>511</v>
      </c>
      <c r="X101" s="128">
        <v>594</v>
      </c>
      <c r="Y101" s="128" t="s">
        <v>17689</v>
      </c>
    </row>
    <row r="102" spans="4:25" ht="21.75" thickBot="1" x14ac:dyDescent="0.3">
      <c r="D102" s="205">
        <f t="shared" si="34"/>
        <v>91.913992864090702</v>
      </c>
      <c r="E102" s="205">
        <f t="shared" si="29"/>
        <v>57.032374496047758</v>
      </c>
      <c r="F102" s="205">
        <f t="shared" si="24"/>
        <v>51.682341867010322</v>
      </c>
      <c r="G102" s="206">
        <f t="shared" si="35"/>
        <v>175.4</v>
      </c>
      <c r="H102" s="206">
        <f t="shared" si="30"/>
        <v>88.6</v>
      </c>
      <c r="I102" s="206">
        <f t="shared" si="25"/>
        <v>76.8</v>
      </c>
      <c r="J102" s="204">
        <f t="shared" si="22"/>
        <v>151</v>
      </c>
      <c r="K102" s="204">
        <f t="shared" si="36"/>
        <v>362.15</v>
      </c>
      <c r="L102" s="204">
        <f t="shared" si="37"/>
        <v>186.75</v>
      </c>
      <c r="M102" s="204">
        <f t="shared" si="31"/>
        <v>205.7</v>
      </c>
      <c r="N102" s="204">
        <f t="shared" si="26"/>
        <v>240.8</v>
      </c>
      <c r="O102" s="129">
        <f t="shared" si="39"/>
        <v>1.0462292713041996</v>
      </c>
      <c r="P102" s="129">
        <f t="shared" si="33"/>
        <v>1.9568350888257082</v>
      </c>
      <c r="Q102" s="129">
        <f t="shared" si="27"/>
        <v>3.218251047585631</v>
      </c>
      <c r="R102" s="129">
        <f t="shared" si="23"/>
        <v>-0.69863013698630139</v>
      </c>
      <c r="S102" s="129">
        <f t="shared" si="38"/>
        <v>0.52402504483518075</v>
      </c>
      <c r="T102" s="129">
        <f t="shared" si="32"/>
        <v>0.64370625842040363</v>
      </c>
      <c r="U102" s="129">
        <f t="shared" si="28"/>
        <v>0.67294715972669694</v>
      </c>
      <c r="V102" s="129">
        <f t="shared" si="21"/>
        <v>0.5049180327868853</v>
      </c>
      <c r="W102" s="128">
        <v>154</v>
      </c>
      <c r="X102" s="128">
        <v>305</v>
      </c>
      <c r="Y102" s="128" t="s">
        <v>17688</v>
      </c>
    </row>
    <row r="103" spans="4:25" ht="21.75" thickBot="1" x14ac:dyDescent="0.3">
      <c r="D103" s="205">
        <f t="shared" si="34"/>
        <v>83.719283049690944</v>
      </c>
      <c r="E103" s="205">
        <f t="shared" si="29"/>
        <v>59.610899363632946</v>
      </c>
      <c r="F103" s="205">
        <f t="shared" si="24"/>
        <v>60.076932128697507</v>
      </c>
      <c r="G103" s="206">
        <f t="shared" si="35"/>
        <v>155.05000000000001</v>
      </c>
      <c r="H103" s="206">
        <f t="shared" si="30"/>
        <v>92.9</v>
      </c>
      <c r="I103" s="206">
        <f t="shared" si="25"/>
        <v>95.8</v>
      </c>
      <c r="J103" s="204">
        <f t="shared" si="22"/>
        <v>147</v>
      </c>
      <c r="K103" s="204">
        <f t="shared" si="36"/>
        <v>342.35</v>
      </c>
      <c r="L103" s="204">
        <f t="shared" si="37"/>
        <v>187.3</v>
      </c>
      <c r="M103" s="204">
        <f t="shared" si="31"/>
        <v>210</v>
      </c>
      <c r="N103" s="204">
        <f t="shared" si="26"/>
        <v>239.4</v>
      </c>
      <c r="O103" s="129">
        <f t="shared" si="39"/>
        <v>1.0767554004651412</v>
      </c>
      <c r="P103" s="129">
        <f t="shared" si="33"/>
        <v>1.9919855670899593</v>
      </c>
      <c r="Q103" s="129">
        <f t="shared" si="27"/>
        <v>3.2989761558107391</v>
      </c>
      <c r="R103" s="129">
        <f t="shared" si="23"/>
        <v>0.20779220779220786</v>
      </c>
      <c r="S103" s="129">
        <f t="shared" si="38"/>
        <v>0.53995022927888381</v>
      </c>
      <c r="T103" s="129">
        <f t="shared" si="32"/>
        <v>0.64166737743415436</v>
      </c>
      <c r="U103" s="129">
        <f t="shared" si="28"/>
        <v>0.62710785103024536</v>
      </c>
      <c r="V103" s="129">
        <f t="shared" si="21"/>
        <v>0.55855855855855852</v>
      </c>
      <c r="W103" s="128">
        <v>186</v>
      </c>
      <c r="X103" s="128">
        <v>333</v>
      </c>
      <c r="Y103" s="128" t="s">
        <v>17725</v>
      </c>
    </row>
    <row r="104" spans="4:25" ht="21.75" thickBot="1" x14ac:dyDescent="0.3">
      <c r="D104" s="205">
        <f t="shared" si="34"/>
        <v>80.46039417908699</v>
      </c>
      <c r="E104" s="205">
        <f t="shared" si="29"/>
        <v>58.925651337044293</v>
      </c>
      <c r="F104" s="205">
        <f t="shared" si="24"/>
        <v>67.112610165289794</v>
      </c>
      <c r="G104" s="206">
        <f t="shared" si="35"/>
        <v>148.75</v>
      </c>
      <c r="H104" s="206">
        <f t="shared" si="30"/>
        <v>94.9</v>
      </c>
      <c r="I104" s="206">
        <f t="shared" si="25"/>
        <v>135.80000000000001</v>
      </c>
      <c r="J104" s="204">
        <f t="shared" si="22"/>
        <v>209</v>
      </c>
      <c r="K104" s="204">
        <f t="shared" si="36"/>
        <v>333.9</v>
      </c>
      <c r="L104" s="204">
        <f t="shared" si="37"/>
        <v>185.15</v>
      </c>
      <c r="M104" s="204">
        <f t="shared" si="31"/>
        <v>199.2</v>
      </c>
      <c r="N104" s="204">
        <f t="shared" si="26"/>
        <v>194.4</v>
      </c>
      <c r="O104" s="129">
        <f t="shared" si="39"/>
        <v>1.0628982576079982</v>
      </c>
      <c r="P104" s="129">
        <f t="shared" si="33"/>
        <v>1.9014261265305188</v>
      </c>
      <c r="Q104" s="129">
        <f t="shared" si="27"/>
        <v>3.0694424770542632</v>
      </c>
      <c r="R104" s="129">
        <f t="shared" si="23"/>
        <v>-0.5</v>
      </c>
      <c r="S104" s="129">
        <f t="shared" si="38"/>
        <v>0.54091021296865205</v>
      </c>
      <c r="T104" s="129">
        <f t="shared" si="32"/>
        <v>0.62092361788244776</v>
      </c>
      <c r="U104" s="129">
        <f t="shared" si="28"/>
        <v>0.49420184215971863</v>
      </c>
      <c r="V104" s="129">
        <f t="shared" si="21"/>
        <v>0.30794701986754969</v>
      </c>
      <c r="W104" s="128">
        <v>93</v>
      </c>
      <c r="X104" s="128">
        <v>302</v>
      </c>
      <c r="Y104" s="128" t="s">
        <v>17687</v>
      </c>
    </row>
    <row r="105" spans="4:25" ht="21.75" thickBot="1" x14ac:dyDescent="0.3">
      <c r="D105" s="205">
        <f t="shared" si="34"/>
        <v>78.70587596132566</v>
      </c>
      <c r="E105" s="205">
        <f t="shared" si="29"/>
        <v>62.482571739300042</v>
      </c>
      <c r="F105" s="205">
        <f t="shared" si="24"/>
        <v>84.620565238767085</v>
      </c>
      <c r="G105" s="206">
        <f t="shared" si="35"/>
        <v>141.6</v>
      </c>
      <c r="H105" s="206">
        <f t="shared" si="30"/>
        <v>103.3</v>
      </c>
      <c r="I105" s="206">
        <f t="shared" si="25"/>
        <v>151</v>
      </c>
      <c r="J105" s="204">
        <f t="shared" si="22"/>
        <v>165</v>
      </c>
      <c r="K105" s="204">
        <f t="shared" si="36"/>
        <v>331.95</v>
      </c>
      <c r="L105" s="204">
        <f t="shared" si="37"/>
        <v>190.35</v>
      </c>
      <c r="M105" s="204">
        <f t="shared" si="31"/>
        <v>199.1</v>
      </c>
      <c r="N105" s="204">
        <f t="shared" si="26"/>
        <v>232.6</v>
      </c>
      <c r="O105" s="129">
        <f t="shared" si="39"/>
        <v>1.1383607813271632</v>
      </c>
      <c r="P105" s="129">
        <f t="shared" si="33"/>
        <v>2.0274572611798529</v>
      </c>
      <c r="Q105" s="129">
        <f t="shared" si="27"/>
        <v>3.5228001560966655</v>
      </c>
      <c r="R105" s="129">
        <f t="shared" si="23"/>
        <v>1.3548387096774195</v>
      </c>
      <c r="S105" s="129">
        <f t="shared" si="38"/>
        <v>0.55583245735399478</v>
      </c>
      <c r="T105" s="129">
        <f t="shared" si="32"/>
        <v>0.60486516688576997</v>
      </c>
      <c r="U105" s="129">
        <f t="shared" si="28"/>
        <v>0.56040109429647078</v>
      </c>
      <c r="V105" s="129">
        <f t="shared" si="21"/>
        <v>0.5703125</v>
      </c>
      <c r="W105" s="128">
        <v>219</v>
      </c>
      <c r="X105" s="128">
        <v>384</v>
      </c>
      <c r="Y105" s="128" t="s">
        <v>17726</v>
      </c>
    </row>
    <row r="106" spans="4:25" ht="21.75" thickBot="1" x14ac:dyDescent="0.3">
      <c r="D106" s="205">
        <f t="shared" si="34"/>
        <v>72.168359089563722</v>
      </c>
      <c r="E106" s="205">
        <f t="shared" si="29"/>
        <v>65.365097385577783</v>
      </c>
      <c r="F106" s="205">
        <f t="shared" si="24"/>
        <v>72.063717397126467</v>
      </c>
      <c r="G106" s="206">
        <f t="shared" si="35"/>
        <v>130.5</v>
      </c>
      <c r="H106" s="206">
        <f t="shared" si="30"/>
        <v>111.8</v>
      </c>
      <c r="I106" s="206">
        <f t="shared" si="25"/>
        <v>161.6</v>
      </c>
      <c r="J106" s="204">
        <f t="shared" si="22"/>
        <v>136</v>
      </c>
      <c r="K106" s="204">
        <f t="shared" si="36"/>
        <v>314.2</v>
      </c>
      <c r="L106" s="204">
        <f t="shared" si="37"/>
        <v>183.7</v>
      </c>
      <c r="M106" s="204">
        <f t="shared" si="31"/>
        <v>199.7</v>
      </c>
      <c r="N106" s="204">
        <f t="shared" si="26"/>
        <v>141.4</v>
      </c>
      <c r="O106" s="129">
        <f t="shared" si="39"/>
        <v>1.0691787285179515</v>
      </c>
      <c r="P106" s="129">
        <f t="shared" si="33"/>
        <v>2.0302986891582671</v>
      </c>
      <c r="Q106" s="129">
        <f t="shared" si="27"/>
        <v>-7.69715334010517E-2</v>
      </c>
      <c r="R106" s="129">
        <f t="shared" si="23"/>
        <v>-0.74885844748858443</v>
      </c>
      <c r="S106" s="129">
        <f t="shared" si="38"/>
        <v>0.55301424589703996</v>
      </c>
      <c r="T106" s="129">
        <f t="shared" si="32"/>
        <v>0.58466097840409459</v>
      </c>
      <c r="U106" s="129">
        <f t="shared" si="28"/>
        <v>0.44593884527924799</v>
      </c>
      <c r="V106" s="129">
        <f t="shared" si="21"/>
        <v>0.2879581151832461</v>
      </c>
      <c r="W106" s="128">
        <v>55</v>
      </c>
      <c r="X106" s="128">
        <v>191</v>
      </c>
      <c r="Y106" s="128" t="s">
        <v>17727</v>
      </c>
    </row>
    <row r="107" spans="4:25" ht="21.75" thickBot="1" x14ac:dyDescent="0.3">
      <c r="D107" s="205">
        <f t="shared" si="34"/>
        <v>71.096274097347106</v>
      </c>
      <c r="E107" s="205">
        <f t="shared" si="29"/>
        <v>67.0990781435206</v>
      </c>
      <c r="F107" s="205">
        <f t="shared" si="24"/>
        <v>73.432045629720079</v>
      </c>
      <c r="G107" s="206">
        <f t="shared" si="35"/>
        <v>128.85</v>
      </c>
      <c r="H107" s="206">
        <f t="shared" si="30"/>
        <v>118.8</v>
      </c>
      <c r="I107" s="206">
        <f t="shared" si="25"/>
        <v>160.80000000000001</v>
      </c>
      <c r="J107" s="204">
        <f t="shared" si="22"/>
        <v>147</v>
      </c>
      <c r="K107" s="204">
        <f t="shared" si="36"/>
        <v>309.25</v>
      </c>
      <c r="L107" s="204">
        <f t="shared" si="37"/>
        <v>180.4</v>
      </c>
      <c r="M107" s="204">
        <f t="shared" si="31"/>
        <v>194.3</v>
      </c>
      <c r="N107" s="204">
        <f t="shared" si="26"/>
        <v>147.80000000000001</v>
      </c>
      <c r="O107" s="129">
        <f t="shared" si="39"/>
        <v>1.1712483610131159</v>
      </c>
      <c r="P107" s="129">
        <f t="shared" si="33"/>
        <v>1.8786845889727382</v>
      </c>
      <c r="Q107" s="129">
        <f t="shared" si="27"/>
        <v>0.5391181303598449</v>
      </c>
      <c r="R107" s="129">
        <f t="shared" si="23"/>
        <v>2.3818181818181818</v>
      </c>
      <c r="S107" s="129">
        <f t="shared" si="38"/>
        <v>0.55177550715830115</v>
      </c>
      <c r="T107" s="129">
        <f t="shared" si="32"/>
        <v>0.56480705508013973</v>
      </c>
      <c r="U107" s="129">
        <f t="shared" si="28"/>
        <v>0.45666695043358257</v>
      </c>
      <c r="V107" s="129">
        <f t="shared" si="21"/>
        <v>0.55855855855855852</v>
      </c>
      <c r="W107" s="128">
        <v>186</v>
      </c>
      <c r="X107" s="128">
        <v>333</v>
      </c>
      <c r="Y107" s="128" t="s">
        <v>17686</v>
      </c>
    </row>
    <row r="108" spans="4:25" ht="21.75" thickBot="1" x14ac:dyDescent="0.3">
      <c r="D108" s="205">
        <f t="shared" si="34"/>
        <v>69.082236879790429</v>
      </c>
      <c r="E108" s="205">
        <f t="shared" si="29"/>
        <v>67.180272678842002</v>
      </c>
      <c r="F108" s="205">
        <f t="shared" si="24"/>
        <v>67.22326514441626</v>
      </c>
      <c r="G108" s="206">
        <f t="shared" si="35"/>
        <v>127.15</v>
      </c>
      <c r="H108" s="206">
        <f t="shared" si="30"/>
        <v>129</v>
      </c>
      <c r="I108" s="206">
        <f t="shared" si="25"/>
        <v>162.19999999999999</v>
      </c>
      <c r="J108" s="204">
        <f t="shared" si="22"/>
        <v>154</v>
      </c>
      <c r="K108" s="204">
        <f t="shared" si="36"/>
        <v>301.60000000000002</v>
      </c>
      <c r="L108" s="204">
        <f t="shared" si="37"/>
        <v>174.45</v>
      </c>
      <c r="M108" s="204">
        <f t="shared" si="31"/>
        <v>183.2</v>
      </c>
      <c r="N108" s="204">
        <f t="shared" si="26"/>
        <v>127</v>
      </c>
      <c r="O108" s="129">
        <f t="shared" si="39"/>
        <v>1.1534104193848518</v>
      </c>
      <c r="P108" s="129">
        <f t="shared" si="33"/>
        <v>1.8423539438114478</v>
      </c>
      <c r="Q108" s="129">
        <f t="shared" si="27"/>
        <v>0.38573173181215603</v>
      </c>
      <c r="R108" s="129">
        <f t="shared" si="23"/>
        <v>-0.55913978494623651</v>
      </c>
      <c r="S108" s="129">
        <f t="shared" si="38"/>
        <v>0.54331291293582717</v>
      </c>
      <c r="T108" s="129">
        <f t="shared" si="32"/>
        <v>0.52077730758792251</v>
      </c>
      <c r="U108" s="129">
        <f t="shared" si="28"/>
        <v>0.41444676414559967</v>
      </c>
      <c r="V108" s="129">
        <f t="shared" si="21"/>
        <v>0.34745762711864409</v>
      </c>
      <c r="W108" s="128">
        <v>82</v>
      </c>
      <c r="X108" s="128">
        <v>236</v>
      </c>
      <c r="Y108" s="128" t="s">
        <v>17685</v>
      </c>
    </row>
    <row r="109" spans="4:25" ht="21.75" thickBot="1" x14ac:dyDescent="0.3">
      <c r="D109" s="205">
        <f t="shared" si="34"/>
        <v>68.927641277654118</v>
      </c>
      <c r="E109" s="205">
        <f t="shared" si="29"/>
        <v>67.368618595786913</v>
      </c>
      <c r="F109" s="205">
        <f t="shared" si="24"/>
        <v>67.310567765046656</v>
      </c>
      <c r="G109" s="206">
        <f t="shared" si="35"/>
        <v>127.15</v>
      </c>
      <c r="H109" s="206">
        <f t="shared" si="30"/>
        <v>142.80000000000001</v>
      </c>
      <c r="I109" s="206">
        <f t="shared" si="25"/>
        <v>149.80000000000001</v>
      </c>
      <c r="J109" s="204">
        <f t="shared" si="22"/>
        <v>147</v>
      </c>
      <c r="K109" s="204">
        <f t="shared" si="36"/>
        <v>300.89999999999998</v>
      </c>
      <c r="L109" s="204">
        <f t="shared" si="37"/>
        <v>173.75</v>
      </c>
      <c r="M109" s="204">
        <f t="shared" si="31"/>
        <v>165.1</v>
      </c>
      <c r="N109" s="204">
        <f t="shared" si="26"/>
        <v>135.80000000000001</v>
      </c>
      <c r="O109" s="129">
        <f t="shared" si="39"/>
        <v>1.199384815695979</v>
      </c>
      <c r="P109" s="129">
        <f t="shared" si="33"/>
        <v>1.844660275164917</v>
      </c>
      <c r="Q109" s="129">
        <f t="shared" si="27"/>
        <v>0.61987807327557065</v>
      </c>
      <c r="R109" s="129">
        <f t="shared" si="23"/>
        <v>0.6707317073170731</v>
      </c>
      <c r="S109" s="129">
        <f t="shared" si="38"/>
        <v>0.5420970607758876</v>
      </c>
      <c r="T109" s="129">
        <f t="shared" si="32"/>
        <v>0.47176903778562257</v>
      </c>
      <c r="U109" s="129">
        <f t="shared" si="28"/>
        <v>0.4493362334115264</v>
      </c>
      <c r="V109" s="129">
        <f t="shared" si="21"/>
        <v>0.48239436619718312</v>
      </c>
      <c r="W109" s="128">
        <v>137</v>
      </c>
      <c r="X109" s="128">
        <v>284</v>
      </c>
      <c r="Y109" s="128" t="s">
        <v>17728</v>
      </c>
    </row>
    <row r="110" spans="4:25" ht="21.75" thickBot="1" x14ac:dyDescent="0.3">
      <c r="D110" s="205">
        <f t="shared" si="34"/>
        <v>70.182011673369402</v>
      </c>
      <c r="E110" s="205">
        <f t="shared" si="29"/>
        <v>73.931765007135184</v>
      </c>
      <c r="F110" s="205">
        <f t="shared" si="24"/>
        <v>63.587567961323607</v>
      </c>
      <c r="G110" s="206">
        <f t="shared" si="35"/>
        <v>127.2</v>
      </c>
      <c r="H110" s="206">
        <f t="shared" si="30"/>
        <v>148.19999999999999</v>
      </c>
      <c r="I110" s="206">
        <f t="shared" si="25"/>
        <v>145.4</v>
      </c>
      <c r="J110" s="204">
        <f t="shared" si="22"/>
        <v>143</v>
      </c>
      <c r="K110" s="204">
        <f t="shared" si="36"/>
        <v>305.10000000000002</v>
      </c>
      <c r="L110" s="204">
        <f t="shared" si="37"/>
        <v>177.9</v>
      </c>
      <c r="M110" s="204">
        <f t="shared" si="31"/>
        <v>177.2</v>
      </c>
      <c r="N110" s="204">
        <f t="shared" si="26"/>
        <v>121.8</v>
      </c>
      <c r="O110" s="129">
        <f t="shared" si="39"/>
        <v>1.2319100731040131</v>
      </c>
      <c r="P110" s="129">
        <f t="shared" si="33"/>
        <v>1.9446143678059677</v>
      </c>
      <c r="Q110" s="129">
        <f t="shared" si="27"/>
        <v>0.36642857951526925</v>
      </c>
      <c r="R110" s="129">
        <f t="shared" si="23"/>
        <v>8.7591240875912302E-2</v>
      </c>
      <c r="S110" s="129">
        <f t="shared" si="38"/>
        <v>0.55174537479064001</v>
      </c>
      <c r="T110" s="129">
        <f t="shared" si="32"/>
        <v>0.49886481111427255</v>
      </c>
      <c r="U110" s="129">
        <f t="shared" si="28"/>
        <v>0.43732852793207433</v>
      </c>
      <c r="V110" s="129">
        <f t="shared" si="21"/>
        <v>0.51027397260273977</v>
      </c>
      <c r="W110" s="128">
        <v>149</v>
      </c>
      <c r="X110" s="128">
        <v>292</v>
      </c>
      <c r="Y110" s="128" t="s">
        <v>17684</v>
      </c>
    </row>
    <row r="111" spans="4:25" ht="21.75" thickBot="1" x14ac:dyDescent="0.3">
      <c r="D111" s="205">
        <f t="shared" si="34"/>
        <v>68.440449524216632</v>
      </c>
      <c r="E111" s="205">
        <f t="shared" si="29"/>
        <v>71.975284501113933</v>
      </c>
      <c r="F111" s="205">
        <f t="shared" si="24"/>
        <v>71.475781690596904</v>
      </c>
      <c r="G111" s="206">
        <f t="shared" si="35"/>
        <v>123.5</v>
      </c>
      <c r="H111" s="206">
        <f t="shared" si="30"/>
        <v>153.1</v>
      </c>
      <c r="I111" s="206">
        <f t="shared" si="25"/>
        <v>144.6</v>
      </c>
      <c r="J111" s="204">
        <f t="shared" si="22"/>
        <v>132</v>
      </c>
      <c r="K111" s="204">
        <f t="shared" si="36"/>
        <v>298.89999999999998</v>
      </c>
      <c r="L111" s="204">
        <f t="shared" si="37"/>
        <v>175.4</v>
      </c>
      <c r="M111" s="204">
        <f t="shared" si="31"/>
        <v>143.80000000000001</v>
      </c>
      <c r="N111" s="204">
        <f t="shared" si="26"/>
        <v>146.19999999999999</v>
      </c>
      <c r="O111" s="129">
        <f t="shared" si="39"/>
        <v>1.1193363492886785</v>
      </c>
      <c r="P111" s="129">
        <f t="shared" si="33"/>
        <v>0.23840631411469201</v>
      </c>
      <c r="Q111" s="129">
        <f t="shared" si="27"/>
        <v>0.55378416163043576</v>
      </c>
      <c r="R111" s="129">
        <f t="shared" si="23"/>
        <v>0.18791946308724827</v>
      </c>
      <c r="S111" s="129">
        <f t="shared" si="38"/>
        <v>0.55417368035802939</v>
      </c>
      <c r="T111" s="129">
        <f t="shared" si="32"/>
        <v>0.47011942848539479</v>
      </c>
      <c r="U111" s="129">
        <f t="shared" si="28"/>
        <v>0.49430001169154159</v>
      </c>
      <c r="V111" s="129">
        <f t="shared" si="21"/>
        <v>0.57281553398058249</v>
      </c>
      <c r="W111" s="128">
        <v>177</v>
      </c>
      <c r="X111" s="128">
        <v>309</v>
      </c>
      <c r="Y111" s="128" t="s">
        <v>17729</v>
      </c>
    </row>
    <row r="112" spans="4:25" ht="21.75" thickBot="1" x14ac:dyDescent="0.3">
      <c r="D112" s="205">
        <f t="shared" si="34"/>
        <v>65.757651790098762</v>
      </c>
      <c r="E112" s="205">
        <f t="shared" si="29"/>
        <v>68.942775369147213</v>
      </c>
      <c r="F112" s="205">
        <f t="shared" si="24"/>
        <v>64.344124172726737</v>
      </c>
      <c r="G112" s="206">
        <f t="shared" si="35"/>
        <v>119</v>
      </c>
      <c r="H112" s="206">
        <f t="shared" si="30"/>
        <v>149.4</v>
      </c>
      <c r="I112" s="206">
        <f t="shared" si="25"/>
        <v>138</v>
      </c>
      <c r="J112" s="204">
        <f t="shared" si="22"/>
        <v>114</v>
      </c>
      <c r="K112" s="204">
        <f t="shared" si="36"/>
        <v>290.14999999999998</v>
      </c>
      <c r="L112" s="204">
        <f t="shared" si="37"/>
        <v>171.15</v>
      </c>
      <c r="M112" s="204">
        <f t="shared" si="31"/>
        <v>136.6</v>
      </c>
      <c r="N112" s="204">
        <f t="shared" si="26"/>
        <v>125.4</v>
      </c>
      <c r="O112" s="129">
        <f t="shared" si="39"/>
        <v>1.105716050127425</v>
      </c>
      <c r="P112" s="129">
        <f t="shared" si="33"/>
        <v>0.25459701142914132</v>
      </c>
      <c r="Q112" s="129">
        <f t="shared" si="27"/>
        <v>-2.9924107501562158E-2</v>
      </c>
      <c r="R112" s="129">
        <f t="shared" si="23"/>
        <v>-0.53672316384180796</v>
      </c>
      <c r="S112" s="129">
        <f t="shared" si="38"/>
        <v>0.55258530916049375</v>
      </c>
      <c r="T112" s="129">
        <f t="shared" si="32"/>
        <v>0.46146435990058376</v>
      </c>
      <c r="U112" s="129">
        <f t="shared" si="28"/>
        <v>0.46626176936758501</v>
      </c>
      <c r="V112" s="129">
        <f t="shared" si="21"/>
        <v>0.41836734693877553</v>
      </c>
      <c r="W112" s="128">
        <v>82</v>
      </c>
      <c r="X112" s="128">
        <v>196</v>
      </c>
      <c r="Y112" s="128" t="s">
        <v>17730</v>
      </c>
    </row>
    <row r="113" spans="4:25" ht="21.75" thickBot="1" x14ac:dyDescent="0.3">
      <c r="D113" s="205">
        <f t="shared" si="34"/>
        <v>66.912554623546328</v>
      </c>
      <c r="E113" s="205">
        <f t="shared" si="29"/>
        <v>69.187407457346097</v>
      </c>
      <c r="F113" s="205">
        <f t="shared" si="24"/>
        <v>69.888247401109624</v>
      </c>
      <c r="G113" s="206">
        <f t="shared" si="35"/>
        <v>121.1</v>
      </c>
      <c r="H113" s="206">
        <f t="shared" si="30"/>
        <v>149.30000000000001</v>
      </c>
      <c r="I113" s="206">
        <f t="shared" si="25"/>
        <v>136.4</v>
      </c>
      <c r="J113" s="204">
        <f t="shared" si="22"/>
        <v>146</v>
      </c>
      <c r="K113" s="204">
        <f t="shared" si="36"/>
        <v>295.10000000000002</v>
      </c>
      <c r="L113" s="204">
        <f t="shared" si="37"/>
        <v>174</v>
      </c>
      <c r="M113" s="204">
        <f t="shared" si="31"/>
        <v>138</v>
      </c>
      <c r="N113" s="204">
        <f t="shared" si="26"/>
        <v>149</v>
      </c>
      <c r="O113" s="129">
        <f t="shared" si="39"/>
        <v>1.1848528983821354</v>
      </c>
      <c r="P113" s="129">
        <f t="shared" si="33"/>
        <v>0.37772022967431079</v>
      </c>
      <c r="Q113" s="129">
        <f>AVERAGE(R109:R113)</f>
        <v>0.36970872753646561</v>
      </c>
      <c r="R113" s="129">
        <f t="shared" si="23"/>
        <v>1.4390243902439024</v>
      </c>
      <c r="S113" s="129">
        <f t="shared" si="38"/>
        <v>0.55253967484348743</v>
      </c>
      <c r="T113" s="129">
        <f t="shared" si="32"/>
        <v>0.46341197225282038</v>
      </c>
      <c r="U113" s="129">
        <f t="shared" si="28"/>
        <v>0.51237718036004121</v>
      </c>
      <c r="V113" s="129">
        <f t="shared" si="21"/>
        <v>0.5780346820809249</v>
      </c>
      <c r="W113" s="128">
        <v>200</v>
      </c>
      <c r="X113" s="128">
        <v>346</v>
      </c>
      <c r="Y113" s="128" t="s">
        <v>17683</v>
      </c>
    </row>
    <row r="114" spans="4:25" ht="21.75" thickBot="1" x14ac:dyDescent="0.3">
      <c r="D114" s="205">
        <f t="shared" si="34"/>
        <v>65.574102690565383</v>
      </c>
      <c r="E114" s="205">
        <f t="shared" si="29"/>
        <v>68.944579141325008</v>
      </c>
      <c r="F114" s="205">
        <f t="shared" si="24"/>
        <v>70.086886839493175</v>
      </c>
      <c r="G114" s="206">
        <f t="shared" si="35"/>
        <v>118.75</v>
      </c>
      <c r="H114" s="206">
        <f t="shared" si="30"/>
        <v>142.6</v>
      </c>
      <c r="I114" s="206">
        <f t="shared" si="25"/>
        <v>135.4</v>
      </c>
      <c r="J114" s="204">
        <f t="shared" si="22"/>
        <v>142</v>
      </c>
      <c r="K114" s="204">
        <f t="shared" si="36"/>
        <v>290.05</v>
      </c>
      <c r="L114" s="204">
        <f t="shared" si="37"/>
        <v>171.3</v>
      </c>
      <c r="M114" s="204">
        <f t="shared" si="31"/>
        <v>143.4</v>
      </c>
      <c r="N114" s="204">
        <f t="shared" si="26"/>
        <v>151</v>
      </c>
      <c r="O114" s="129">
        <f t="shared" si="39"/>
        <v>1.1513231781024149</v>
      </c>
      <c r="P114" s="129">
        <f t="shared" si="33"/>
        <v>0.40122022967431076</v>
      </c>
      <c r="Q114" s="129">
        <f t="shared" si="27"/>
        <v>0.182562386073051</v>
      </c>
      <c r="R114" s="129">
        <f t="shared" si="23"/>
        <v>-0.26500000000000001</v>
      </c>
      <c r="S114" s="129">
        <f t="shared" si="38"/>
        <v>0.55220297002581376</v>
      </c>
      <c r="T114" s="129">
        <f t="shared" si="32"/>
        <v>0.48348232216917963</v>
      </c>
      <c r="U114" s="129">
        <f t="shared" si="28"/>
        <v>0.51762841092683287</v>
      </c>
      <c r="V114" s="129">
        <f t="shared" si="21"/>
        <v>0.50865051903114189</v>
      </c>
      <c r="W114" s="128">
        <v>147</v>
      </c>
      <c r="X114" s="128">
        <v>289</v>
      </c>
      <c r="Y114" s="128" t="s">
        <v>17732</v>
      </c>
    </row>
    <row r="115" spans="4:25" ht="21.75" thickBot="1" x14ac:dyDescent="0.3">
      <c r="D115" s="205">
        <f t="shared" si="34"/>
        <v>66.550539383052822</v>
      </c>
      <c r="E115" s="205">
        <f t="shared" si="29"/>
        <v>68.483214565740781</v>
      </c>
      <c r="F115" s="205">
        <f t="shared" si="24"/>
        <v>72.83308693242742</v>
      </c>
      <c r="G115" s="206">
        <f t="shared" si="35"/>
        <v>121.7</v>
      </c>
      <c r="H115" s="206">
        <f t="shared" si="30"/>
        <v>140.1</v>
      </c>
      <c r="I115" s="206">
        <f t="shared" si="25"/>
        <v>134.80000000000001</v>
      </c>
      <c r="J115" s="204">
        <f t="shared" si="22"/>
        <v>140</v>
      </c>
      <c r="K115" s="204">
        <f t="shared" si="36"/>
        <v>293.60000000000002</v>
      </c>
      <c r="L115" s="204">
        <f t="shared" si="37"/>
        <v>171.9</v>
      </c>
      <c r="M115" s="204">
        <f t="shared" si="31"/>
        <v>144.69999999999999</v>
      </c>
      <c r="N115" s="204">
        <f t="shared" si="26"/>
        <v>167.6</v>
      </c>
      <c r="O115" s="129">
        <f t="shared" si="39"/>
        <v>1.1755083745690613</v>
      </c>
      <c r="P115" s="129">
        <f t="shared" si="33"/>
        <v>0.32355948795826955</v>
      </c>
      <c r="Q115" s="129">
        <f t="shared" si="27"/>
        <v>0.28069039640126991</v>
      </c>
      <c r="R115" s="129">
        <f t="shared" si="23"/>
        <v>0.57823129251700678</v>
      </c>
      <c r="S115" s="129">
        <f t="shared" si="38"/>
        <v>0.54684091522639955</v>
      </c>
      <c r="T115" s="129">
        <f t="shared" si="32"/>
        <v>0.48881666356702913</v>
      </c>
      <c r="U115" s="129">
        <f t="shared" si="28"/>
        <v>0.54030479920198382</v>
      </c>
      <c r="V115" s="129">
        <f t="shared" si="21"/>
        <v>0.62365591397849462</v>
      </c>
      <c r="W115" s="128">
        <v>232</v>
      </c>
      <c r="X115" s="128">
        <v>372</v>
      </c>
      <c r="Y115" s="128" t="s">
        <v>17733</v>
      </c>
    </row>
    <row r="116" spans="4:25" ht="21.75" thickBot="1" x14ac:dyDescent="0.3">
      <c r="D116" s="205">
        <f t="shared" si="34"/>
        <v>68.94598045252296</v>
      </c>
      <c r="E116" s="205">
        <f t="shared" si="29"/>
        <v>71.45276377772737</v>
      </c>
      <c r="F116" s="205">
        <f t="shared" si="24"/>
        <v>71.300870167197971</v>
      </c>
      <c r="G116" s="206">
        <f t="shared" si="35"/>
        <v>126.05</v>
      </c>
      <c r="H116" s="206">
        <f t="shared" si="30"/>
        <v>140.30000000000001</v>
      </c>
      <c r="I116" s="206">
        <f t="shared" si="25"/>
        <v>136</v>
      </c>
      <c r="J116" s="204">
        <f t="shared" si="22"/>
        <v>138</v>
      </c>
      <c r="K116" s="204">
        <f t="shared" si="36"/>
        <v>302.2</v>
      </c>
      <c r="L116" s="204">
        <f t="shared" si="37"/>
        <v>176.15</v>
      </c>
      <c r="M116" s="204">
        <f t="shared" si="31"/>
        <v>152.6</v>
      </c>
      <c r="N116" s="204">
        <f t="shared" si="26"/>
        <v>159</v>
      </c>
      <c r="O116" s="129">
        <f t="shared" si="39"/>
        <v>1.1932513212775251</v>
      </c>
      <c r="P116" s="129">
        <f t="shared" si="33"/>
        <v>0.35620395339678312</v>
      </c>
      <c r="Q116" s="129">
        <f>AVERAGE(R112:R116)</f>
        <v>0.15862374516313055</v>
      </c>
      <c r="R116" s="129">
        <f t="shared" si="23"/>
        <v>-0.42241379310344829</v>
      </c>
      <c r="S116" s="129">
        <f t="shared" si="38"/>
        <v>0.54697326816757608</v>
      </c>
      <c r="T116" s="129">
        <f t="shared" si="32"/>
        <v>0.50928555793105745</v>
      </c>
      <c r="U116" s="129">
        <f t="shared" si="28"/>
        <v>0.52427110417057332</v>
      </c>
      <c r="V116" s="129">
        <f t="shared" si="21"/>
        <v>0.49264705882352944</v>
      </c>
      <c r="W116" s="128">
        <v>134</v>
      </c>
      <c r="X116" s="128">
        <v>272</v>
      </c>
      <c r="Y116" s="128" t="s">
        <v>17734</v>
      </c>
    </row>
    <row r="117" spans="4:25" ht="21.75" thickBot="1" x14ac:dyDescent="0.3">
      <c r="D117" s="205">
        <f t="shared" si="34"/>
        <v>68.116066485940351</v>
      </c>
      <c r="E117" s="205">
        <f t="shared" si="29"/>
        <v>68.459468697760585</v>
      </c>
      <c r="F117" s="205">
        <f t="shared" si="24"/>
        <v>72.586454589425898</v>
      </c>
      <c r="G117" s="206">
        <f t="shared" si="35"/>
        <v>128.5</v>
      </c>
      <c r="H117" s="206">
        <f t="shared" si="30"/>
        <v>138.19999999999999</v>
      </c>
      <c r="I117" s="206">
        <f t="shared" si="25"/>
        <v>138.4</v>
      </c>
      <c r="J117" s="204">
        <f t="shared" si="22"/>
        <v>126</v>
      </c>
      <c r="K117" s="204">
        <f t="shared" si="36"/>
        <v>297.2</v>
      </c>
      <c r="L117" s="204">
        <f t="shared" si="37"/>
        <v>168.7</v>
      </c>
      <c r="M117" s="204">
        <f t="shared" si="31"/>
        <v>143.1</v>
      </c>
      <c r="N117" s="204">
        <f t="shared" si="26"/>
        <v>160.80000000000001</v>
      </c>
      <c r="O117" s="129">
        <f t="shared" si="39"/>
        <v>0.98230858597444859</v>
      </c>
      <c r="P117" s="129">
        <f t="shared" si="33"/>
        <v>8.5932582976159008E-2</v>
      </c>
      <c r="Q117" s="129">
        <f>AVERAGE(R113:R117)</f>
        <v>0.2017892734538802</v>
      </c>
      <c r="R117" s="129">
        <f t="shared" si="23"/>
        <v>-0.32089552238805974</v>
      </c>
      <c r="S117" s="129">
        <f t="shared" si="38"/>
        <v>0.53008612051315451</v>
      </c>
      <c r="T117" s="129">
        <f t="shared" si="32"/>
        <v>0.4953651859461693</v>
      </c>
      <c r="U117" s="129">
        <f t="shared" si="28"/>
        <v>0.52446860252475358</v>
      </c>
      <c r="V117" s="129">
        <f t="shared" si="21"/>
        <v>0.41935483870967744</v>
      </c>
      <c r="W117" s="128">
        <v>91</v>
      </c>
      <c r="X117" s="128">
        <v>217</v>
      </c>
      <c r="Y117" s="128" t="s">
        <v>17682</v>
      </c>
    </row>
    <row r="118" spans="4:25" ht="21.75" thickBot="1" x14ac:dyDescent="0.3">
      <c r="D118" s="205">
        <f t="shared" si="34"/>
        <v>69.101022272760332</v>
      </c>
      <c r="E118" s="205">
        <f t="shared" si="29"/>
        <v>71.004964608249367</v>
      </c>
      <c r="F118" s="205">
        <f t="shared" si="24"/>
        <v>72.130478613449924</v>
      </c>
      <c r="G118" s="206">
        <f t="shared" si="35"/>
        <v>133.19999999999999</v>
      </c>
      <c r="H118" s="206">
        <f t="shared" si="30"/>
        <v>137.4</v>
      </c>
      <c r="I118" s="206">
        <f t="shared" si="25"/>
        <v>138.4</v>
      </c>
      <c r="J118" s="204">
        <f t="shared" si="22"/>
        <v>146</v>
      </c>
      <c r="K118" s="204">
        <f t="shared" si="36"/>
        <v>301.60000000000002</v>
      </c>
      <c r="L118" s="204">
        <f t="shared" si="37"/>
        <v>168.4</v>
      </c>
      <c r="M118" s="204">
        <f t="shared" si="31"/>
        <v>153.6</v>
      </c>
      <c r="N118" s="204">
        <f t="shared" si="26"/>
        <v>158.19999999999999</v>
      </c>
      <c r="O118" s="129">
        <f t="shared" si="39"/>
        <v>1.0448475053883679</v>
      </c>
      <c r="P118" s="129">
        <f t="shared" si="33"/>
        <v>0.24734106696528815</v>
      </c>
      <c r="Q118" s="129">
        <f t="shared" si="27"/>
        <v>0.1249734063941107</v>
      </c>
      <c r="R118" s="129">
        <f t="shared" si="23"/>
        <v>1.0549450549450547</v>
      </c>
      <c r="S118" s="129">
        <f t="shared" si="38"/>
        <v>0.51877644348919172</v>
      </c>
      <c r="T118" s="129">
        <f t="shared" si="32"/>
        <v>0.51677557939046115</v>
      </c>
      <c r="U118" s="129">
        <f t="shared" si="28"/>
        <v>0.52117397842088098</v>
      </c>
      <c r="V118" s="129">
        <f t="shared" si="21"/>
        <v>0.56156156156156156</v>
      </c>
      <c r="W118" s="128">
        <v>187</v>
      </c>
      <c r="X118" s="128">
        <v>333</v>
      </c>
      <c r="Y118" s="128" t="s">
        <v>17681</v>
      </c>
    </row>
    <row r="119" spans="4:25" ht="21.75" thickBot="1" x14ac:dyDescent="0.3">
      <c r="D119" s="205">
        <f t="shared" si="34"/>
        <v>70.398645744429629</v>
      </c>
      <c r="E119" s="205">
        <f t="shared" si="29"/>
        <v>73.367721198259019</v>
      </c>
      <c r="F119" s="205">
        <f t="shared" si="24"/>
        <v>76.697892615723745</v>
      </c>
      <c r="G119" s="206">
        <f t="shared" si="35"/>
        <v>141.6</v>
      </c>
      <c r="H119" s="206">
        <f t="shared" si="30"/>
        <v>140.4</v>
      </c>
      <c r="I119" s="206">
        <f t="shared" si="25"/>
        <v>145.4</v>
      </c>
      <c r="J119" s="204">
        <f t="shared" si="22"/>
        <v>177</v>
      </c>
      <c r="K119" s="204">
        <f t="shared" si="36"/>
        <v>304.5</v>
      </c>
      <c r="L119" s="204">
        <f t="shared" si="37"/>
        <v>162.9</v>
      </c>
      <c r="M119" s="204">
        <f t="shared" si="31"/>
        <v>160.69999999999999</v>
      </c>
      <c r="N119" s="204">
        <f t="shared" si="26"/>
        <v>170.4</v>
      </c>
      <c r="O119" s="129">
        <f t="shared" si="39"/>
        <v>1.0180790589612809</v>
      </c>
      <c r="P119" s="129">
        <f t="shared" si="33"/>
        <v>0.19149784275764503</v>
      </c>
      <c r="Q119" s="129">
        <f t="shared" si="27"/>
        <v>0.20043329944223903</v>
      </c>
      <c r="R119" s="129">
        <f t="shared" si="23"/>
        <v>0.11229946524064172</v>
      </c>
      <c r="S119" s="129">
        <f t="shared" si="38"/>
        <v>0.49716557729116967</v>
      </c>
      <c r="T119" s="129">
        <f t="shared" si="32"/>
        <v>0.52256211679671671</v>
      </c>
      <c r="U119" s="129">
        <f t="shared" si="28"/>
        <v>0.52749582266660067</v>
      </c>
      <c r="V119" s="129">
        <f t="shared" si="21"/>
        <v>0.54025974025974022</v>
      </c>
      <c r="W119" s="128">
        <v>208</v>
      </c>
      <c r="X119" s="128">
        <v>385</v>
      </c>
      <c r="Y119" s="128" t="s">
        <v>17680</v>
      </c>
    </row>
    <row r="120" spans="4:25" ht="21.75" thickBot="1" x14ac:dyDescent="0.3">
      <c r="D120" s="205">
        <f t="shared" si="34"/>
        <v>74.440569086692051</v>
      </c>
      <c r="E120" s="205">
        <f t="shared" si="29"/>
        <v>74.919380860830557</v>
      </c>
      <c r="F120" s="205">
        <f t="shared" si="24"/>
        <v>76.535765556801351</v>
      </c>
      <c r="G120" s="206">
        <f t="shared" si="35"/>
        <v>146.55000000000001</v>
      </c>
      <c r="H120" s="206">
        <f t="shared" si="30"/>
        <v>144.9</v>
      </c>
      <c r="I120" s="206">
        <f t="shared" si="25"/>
        <v>155</v>
      </c>
      <c r="J120" s="204">
        <f t="shared" si="22"/>
        <v>188</v>
      </c>
      <c r="K120" s="204">
        <f t="shared" si="36"/>
        <v>315.89999999999998</v>
      </c>
      <c r="L120" s="204">
        <f t="shared" si="37"/>
        <v>169.35</v>
      </c>
      <c r="M120" s="204">
        <f t="shared" si="31"/>
        <v>161.5</v>
      </c>
      <c r="N120" s="204">
        <f t="shared" si="26"/>
        <v>155.4</v>
      </c>
      <c r="O120" s="129">
        <f t="shared" si="39"/>
        <v>1.0514169278533954</v>
      </c>
      <c r="P120" s="129">
        <f t="shared" si="33"/>
        <v>0.15821948790082302</v>
      </c>
      <c r="Q120" s="129">
        <f t="shared" si="27"/>
        <v>3.5748579400376145E-2</v>
      </c>
      <c r="R120" s="129">
        <f t="shared" si="23"/>
        <v>-0.24519230769230771</v>
      </c>
      <c r="S120" s="129">
        <f t="shared" si="38"/>
        <v>0.50795338851376359</v>
      </c>
      <c r="T120" s="129">
        <f t="shared" si="32"/>
        <v>0.51704196591325435</v>
      </c>
      <c r="U120" s="129">
        <f t="shared" si="28"/>
        <v>0.49377913262452483</v>
      </c>
      <c r="V120" s="129">
        <f t="shared" si="21"/>
        <v>0.45507246376811594</v>
      </c>
      <c r="W120" s="128">
        <v>157</v>
      </c>
      <c r="X120" s="128">
        <v>345</v>
      </c>
      <c r="Y120" s="128" t="s">
        <v>17736</v>
      </c>
    </row>
    <row r="121" spans="4:25" ht="21.75" thickBot="1" x14ac:dyDescent="0.3">
      <c r="D121" s="205">
        <f t="shared" si="34"/>
        <v>72.860923771326981</v>
      </c>
      <c r="E121" s="205">
        <f t="shared" si="29"/>
        <v>73.647136249538505</v>
      </c>
      <c r="F121" s="205">
        <f t="shared" si="24"/>
        <v>75.505509853661323</v>
      </c>
      <c r="G121" s="206">
        <f t="shared" si="35"/>
        <v>149.94999999999999</v>
      </c>
      <c r="H121" s="206">
        <f t="shared" si="30"/>
        <v>146.80000000000001</v>
      </c>
      <c r="I121" s="206">
        <f t="shared" si="25"/>
        <v>157.6</v>
      </c>
      <c r="J121" s="204">
        <f t="shared" si="22"/>
        <v>151</v>
      </c>
      <c r="K121" s="204">
        <f t="shared" si="36"/>
        <v>299.2</v>
      </c>
      <c r="L121" s="204">
        <f t="shared" si="37"/>
        <v>149.25</v>
      </c>
      <c r="M121" s="204">
        <f t="shared" si="31"/>
        <v>154.69999999999999</v>
      </c>
      <c r="N121" s="204">
        <f t="shared" si="26"/>
        <v>150.4</v>
      </c>
      <c r="O121" s="129">
        <f t="shared" si="39"/>
        <v>0.17363030364957344</v>
      </c>
      <c r="P121" s="129">
        <f t="shared" si="33"/>
        <v>0.10885429318445486</v>
      </c>
      <c r="Q121" s="129">
        <f t="shared" si="27"/>
        <v>5.9084841205779171E-2</v>
      </c>
      <c r="R121" s="129">
        <f t="shared" si="23"/>
        <v>-0.30573248407643316</v>
      </c>
      <c r="S121" s="129">
        <f t="shared" si="38"/>
        <v>0.4859014589618339</v>
      </c>
      <c r="T121" s="129">
        <f t="shared" si="32"/>
        <v>0.50168348943827312</v>
      </c>
      <c r="U121" s="129">
        <f t="shared" si="28"/>
        <v>0.47909587470597287</v>
      </c>
      <c r="V121" s="129">
        <f t="shared" si="21"/>
        <v>0.41923076923076924</v>
      </c>
      <c r="W121" s="128">
        <v>109</v>
      </c>
      <c r="X121" s="128">
        <v>260</v>
      </c>
      <c r="Y121" s="128" t="s">
        <v>17737</v>
      </c>
    </row>
    <row r="122" spans="4:25" ht="21.75" thickBot="1" x14ac:dyDescent="0.3">
      <c r="D122" s="205">
        <f t="shared" si="34"/>
        <v>70.330118168991049</v>
      </c>
      <c r="E122" s="205">
        <f t="shared" si="29"/>
        <v>71.705332900191507</v>
      </c>
      <c r="F122" s="205">
        <f t="shared" si="24"/>
        <v>70.013337678160411</v>
      </c>
      <c r="G122" s="206">
        <f t="shared" si="35"/>
        <v>148.85</v>
      </c>
      <c r="H122" s="206">
        <f t="shared" si="30"/>
        <v>148.30000000000001</v>
      </c>
      <c r="I122" s="206">
        <f t="shared" si="25"/>
        <v>158.19999999999999</v>
      </c>
      <c r="J122" s="204">
        <f t="shared" si="22"/>
        <v>129</v>
      </c>
      <c r="K122" s="204">
        <f t="shared" si="36"/>
        <v>292.39999999999998</v>
      </c>
      <c r="L122" s="204">
        <f t="shared" si="37"/>
        <v>143.55000000000001</v>
      </c>
      <c r="M122" s="204">
        <f t="shared" si="31"/>
        <v>150.5</v>
      </c>
      <c r="N122" s="204">
        <f t="shared" si="26"/>
        <v>140.19999999999999</v>
      </c>
      <c r="O122" s="129">
        <f t="shared" si="39"/>
        <v>0.17691043435209955</v>
      </c>
      <c r="P122" s="129">
        <f t="shared" si="33"/>
        <v>9.922385727505767E-2</v>
      </c>
      <c r="Q122" s="129">
        <f t="shared" si="27"/>
        <v>-3.3415589037648409E-3</v>
      </c>
      <c r="R122" s="129">
        <f t="shared" si="23"/>
        <v>-0.6330275229357798</v>
      </c>
      <c r="S122" s="129">
        <f t="shared" si="38"/>
        <v>0.47248987684911692</v>
      </c>
      <c r="T122" s="129">
        <f t="shared" si="32"/>
        <v>0.48351539379765002</v>
      </c>
      <c r="U122" s="129">
        <f t="shared" si="28"/>
        <v>0.44256218507054629</v>
      </c>
      <c r="V122" s="129">
        <f t="shared" si="21"/>
        <v>0.23668639053254437</v>
      </c>
      <c r="W122" s="128">
        <v>40</v>
      </c>
      <c r="X122" s="128">
        <v>169</v>
      </c>
      <c r="Y122" s="128" t="s">
        <v>17679</v>
      </c>
    </row>
    <row r="123" spans="4:25" ht="21.75" thickBot="1" x14ac:dyDescent="0.3">
      <c r="D123" s="205">
        <f t="shared" si="34"/>
        <v>69.830797303909293</v>
      </c>
      <c r="E123" s="205">
        <f t="shared" si="29"/>
        <v>70.46418093546994</v>
      </c>
      <c r="F123" s="205">
        <f t="shared" si="24"/>
        <v>67.962779997594367</v>
      </c>
      <c r="G123" s="206">
        <f t="shared" si="35"/>
        <v>148.55000000000001</v>
      </c>
      <c r="H123" s="206">
        <f t="shared" si="30"/>
        <v>147.80000000000001</v>
      </c>
      <c r="I123" s="206">
        <f t="shared" si="25"/>
        <v>157.19999999999999</v>
      </c>
      <c r="J123" s="204">
        <f t="shared" si="22"/>
        <v>141</v>
      </c>
      <c r="K123" s="204">
        <f t="shared" si="36"/>
        <v>290.14999999999998</v>
      </c>
      <c r="L123" s="204">
        <f t="shared" si="37"/>
        <v>141.6</v>
      </c>
      <c r="M123" s="204">
        <f t="shared" si="31"/>
        <v>145.19999999999999</v>
      </c>
      <c r="N123" s="204">
        <f t="shared" si="26"/>
        <v>132.19999999999999</v>
      </c>
      <c r="O123" s="129">
        <f t="shared" si="39"/>
        <v>0.30027082396248916</v>
      </c>
      <c r="P123" s="129">
        <f t="shared" si="33"/>
        <v>0.22282141825066742</v>
      </c>
      <c r="Q123" s="129">
        <f t="shared" si="27"/>
        <v>0.32066943010722415</v>
      </c>
      <c r="R123" s="129">
        <f t="shared" si="23"/>
        <v>2.6749999999999998</v>
      </c>
      <c r="S123" s="129">
        <f t="shared" si="38"/>
        <v>0.47008278225452227</v>
      </c>
      <c r="T123" s="129">
        <f t="shared" si="32"/>
        <v>0.47675359225622421</v>
      </c>
      <c r="U123" s="129">
        <f t="shared" si="28"/>
        <v>0.43233320609156722</v>
      </c>
      <c r="V123" s="129">
        <f t="shared" si="21"/>
        <v>0.51041666666666663</v>
      </c>
      <c r="W123" s="128">
        <v>147</v>
      </c>
      <c r="X123" s="128">
        <v>288</v>
      </c>
      <c r="Y123" s="128" t="s">
        <v>17678</v>
      </c>
    </row>
    <row r="124" spans="4:25" ht="21.75" thickBot="1" x14ac:dyDescent="0.3">
      <c r="D124" s="205">
        <f t="shared" si="34"/>
        <v>70.978674149188649</v>
      </c>
      <c r="E124" s="205">
        <f t="shared" si="29"/>
        <v>73.042315370975302</v>
      </c>
      <c r="F124" s="205">
        <f t="shared" si="24"/>
        <v>69.295924899976058</v>
      </c>
      <c r="G124" s="206">
        <f t="shared" si="35"/>
        <v>144.75</v>
      </c>
      <c r="H124" s="206">
        <f t="shared" si="30"/>
        <v>146.9</v>
      </c>
      <c r="I124" s="206">
        <f t="shared" si="25"/>
        <v>148.4</v>
      </c>
      <c r="J124" s="204">
        <f t="shared" si="22"/>
        <v>133</v>
      </c>
      <c r="K124" s="204">
        <f t="shared" si="36"/>
        <v>298.25</v>
      </c>
      <c r="L124" s="204">
        <f t="shared" si="37"/>
        <v>153.5</v>
      </c>
      <c r="M124" s="204">
        <f t="shared" si="31"/>
        <v>163.6</v>
      </c>
      <c r="N124" s="204">
        <f t="shared" si="26"/>
        <v>156.80000000000001</v>
      </c>
      <c r="O124" s="129">
        <f t="shared" si="39"/>
        <v>0.38785585797609456</v>
      </c>
      <c r="P124" s="129">
        <f t="shared" si="33"/>
        <v>0.37449148627787832</v>
      </c>
      <c r="Q124" s="129">
        <f t="shared" si="27"/>
        <v>0.54854967311351754</v>
      </c>
      <c r="R124" s="129">
        <f t="shared" si="23"/>
        <v>1.2517006802721089</v>
      </c>
      <c r="S124" s="129">
        <f t="shared" si="38"/>
        <v>0.49035353470942067</v>
      </c>
      <c r="T124" s="129">
        <f t="shared" si="32"/>
        <v>0.49722474724966165</v>
      </c>
      <c r="U124" s="129">
        <f t="shared" si="28"/>
        <v>0.46695367183272268</v>
      </c>
      <c r="V124" s="129">
        <f t="shared" si="21"/>
        <v>0.71336206896551724</v>
      </c>
      <c r="W124" s="128">
        <v>331</v>
      </c>
      <c r="X124" s="128">
        <v>464</v>
      </c>
      <c r="Y124" s="128" t="s">
        <v>17677</v>
      </c>
    </row>
    <row r="125" spans="4:25" ht="21.75" thickBot="1" x14ac:dyDescent="0.3">
      <c r="D125" s="205">
        <f t="shared" si="34"/>
        <v>69.911766509603197</v>
      </c>
      <c r="E125" s="205">
        <f t="shared" si="29"/>
        <v>71.285572032492652</v>
      </c>
      <c r="F125" s="205">
        <f t="shared" si="24"/>
        <v>66.221726687264393</v>
      </c>
      <c r="G125" s="206">
        <f t="shared" si="35"/>
        <v>144.76150000000001</v>
      </c>
      <c r="H125" s="206">
        <f t="shared" si="30"/>
        <v>149.423</v>
      </c>
      <c r="I125" s="206">
        <f t="shared" si="25"/>
        <v>143.846</v>
      </c>
      <c r="J125" s="204">
        <f t="shared" si="22"/>
        <v>165.23000000000002</v>
      </c>
      <c r="K125" s="204">
        <f t="shared" si="36"/>
        <v>293.34649999999999</v>
      </c>
      <c r="L125" s="204">
        <f t="shared" si="37"/>
        <v>148.58499999999998</v>
      </c>
      <c r="M125" s="204">
        <f t="shared" si="31"/>
        <v>152.47</v>
      </c>
      <c r="N125" s="204">
        <f t="shared" si="26"/>
        <v>149.54000000000002</v>
      </c>
      <c r="O125" s="129">
        <f t="shared" si="39"/>
        <v>0.28834655089101513</v>
      </c>
      <c r="P125" s="129">
        <f t="shared" si="33"/>
        <v>0.25313361382376071</v>
      </c>
      <c r="Q125" s="129">
        <f t="shared" si="27"/>
        <v>0.47051864824714534</v>
      </c>
      <c r="R125" s="129">
        <f t="shared" si="23"/>
        <v>-0.63534743202416921</v>
      </c>
      <c r="S125" s="129">
        <f t="shared" si="38"/>
        <v>0.48294447425319015</v>
      </c>
      <c r="T125" s="129">
        <f t="shared" si="32"/>
        <v>0.47707228493935105</v>
      </c>
      <c r="U125" s="129">
        <f t="shared" si="28"/>
        <v>0.46036543725417733</v>
      </c>
      <c r="V125" s="129">
        <f t="shared" si="21"/>
        <v>0.42213129087538909</v>
      </c>
      <c r="W125" s="128">
        <v>120.7</v>
      </c>
      <c r="X125" s="128">
        <v>285.93</v>
      </c>
      <c r="Y125" s="128" t="s">
        <v>17740</v>
      </c>
    </row>
    <row r="126" spans="4:25" ht="21.75" thickBot="1" x14ac:dyDescent="0.3">
      <c r="D126" s="205">
        <f t="shared" si="34"/>
        <v>73.570166297928282</v>
      </c>
      <c r="E126" s="205">
        <f t="shared" si="29"/>
        <v>75.645189312499213</v>
      </c>
      <c r="F126" s="205">
        <f t="shared" si="24"/>
        <v>75.487509481409489</v>
      </c>
      <c r="G126" s="206">
        <f t="shared" si="35"/>
        <v>145.60050000000001</v>
      </c>
      <c r="H126" s="206">
        <f t="shared" si="30"/>
        <v>150.90100000000001</v>
      </c>
      <c r="I126" s="206">
        <f t="shared" si="25"/>
        <v>144.202</v>
      </c>
      <c r="J126" s="204">
        <f t="shared" si="22"/>
        <v>152.77999999999997</v>
      </c>
      <c r="K126" s="204">
        <f t="shared" si="36"/>
        <v>312.60399999999998</v>
      </c>
      <c r="L126" s="204">
        <f t="shared" si="37"/>
        <v>167.00349999999997</v>
      </c>
      <c r="M126" s="204">
        <f t="shared" si="31"/>
        <v>181.40700000000001</v>
      </c>
      <c r="N126" s="204">
        <f t="shared" si="26"/>
        <v>212.41400000000004</v>
      </c>
      <c r="O126" s="129">
        <f t="shared" si="39"/>
        <v>0.45117058345599953</v>
      </c>
      <c r="P126" s="129">
        <f t="shared" si="33"/>
        <v>0.54613721351521571</v>
      </c>
      <c r="Q126" s="129">
        <f t="shared" si="27"/>
        <v>1.0331895858246523</v>
      </c>
      <c r="R126" s="129">
        <f t="shared" si="23"/>
        <v>2.5076222038111018</v>
      </c>
      <c r="S126" s="129">
        <f t="shared" si="38"/>
        <v>0.50528786850270624</v>
      </c>
      <c r="T126" s="129">
        <f t="shared" si="32"/>
        <v>0.50129017907435469</v>
      </c>
      <c r="U126" s="129">
        <f t="shared" si="28"/>
        <v>0.52348448344273657</v>
      </c>
      <c r="V126" s="129">
        <f t="shared" si="21"/>
        <v>0.73482600017356592</v>
      </c>
      <c r="W126" s="128">
        <v>423.37</v>
      </c>
      <c r="X126" s="128">
        <v>576.15</v>
      </c>
      <c r="Y126" s="128" t="s">
        <v>17742</v>
      </c>
    </row>
    <row r="127" spans="4:25" ht="21.75" thickBot="1" x14ac:dyDescent="0.3">
      <c r="D127" s="205">
        <f t="shared" si="34"/>
        <v>73.157220285874615</v>
      </c>
      <c r="E127" s="205">
        <f t="shared" si="29"/>
        <v>77.827347976491367</v>
      </c>
      <c r="F127" s="205">
        <f t="shared" si="24"/>
        <v>85.621453160874196</v>
      </c>
      <c r="G127" s="206">
        <f t="shared" si="35"/>
        <v>148.10050000000001</v>
      </c>
      <c r="H127" s="206">
        <f t="shared" si="30"/>
        <v>158.001</v>
      </c>
      <c r="I127" s="206">
        <f t="shared" si="25"/>
        <v>157.80199999999999</v>
      </c>
      <c r="J127" s="204">
        <f t="shared" si="22"/>
        <v>197</v>
      </c>
      <c r="K127" s="204">
        <f t="shared" si="36"/>
        <v>310.70400000000001</v>
      </c>
      <c r="L127" s="204">
        <f t="shared" si="37"/>
        <v>162.6035</v>
      </c>
      <c r="M127" s="204">
        <f t="shared" si="31"/>
        <v>182.10700000000003</v>
      </c>
      <c r="N127" s="204">
        <f t="shared" si="26"/>
        <v>224.01400000000004</v>
      </c>
      <c r="O127" s="129">
        <f t="shared" si="39"/>
        <v>0.29365347505951844</v>
      </c>
      <c r="P127" s="129">
        <f t="shared" si="33"/>
        <v>0.50137436714287786</v>
      </c>
      <c r="Q127" s="129">
        <f t="shared" si="27"/>
        <v>1.0060902931895206</v>
      </c>
      <c r="R127" s="129">
        <f t="shared" si="23"/>
        <v>-0.76852398611143913</v>
      </c>
      <c r="S127" s="129">
        <f t="shared" si="38"/>
        <v>0.49397011006630376</v>
      </c>
      <c r="T127" s="129">
        <f t="shared" si="32"/>
        <v>0.49257503418643783</v>
      </c>
      <c r="U127" s="129">
        <f t="shared" si="28"/>
        <v>0.54258788330232943</v>
      </c>
      <c r="V127" s="129">
        <f t="shared" si="21"/>
        <v>0.33220338983050846</v>
      </c>
      <c r="W127" s="128">
        <v>98</v>
      </c>
      <c r="X127" s="128">
        <v>295</v>
      </c>
      <c r="Y127" s="128" t="s">
        <v>17743</v>
      </c>
    </row>
    <row r="128" spans="4:25" ht="21.75" thickBot="1" x14ac:dyDescent="0.3">
      <c r="D128" s="205">
        <f t="shared" si="34"/>
        <v>75.026264027147093</v>
      </c>
      <c r="E128" s="205">
        <f t="shared" si="29"/>
        <v>78.924781367068775</v>
      </c>
      <c r="F128" s="205">
        <f t="shared" si="24"/>
        <v>89.800942155614692</v>
      </c>
      <c r="G128" s="206">
        <f t="shared" si="35"/>
        <v>147.00050000000002</v>
      </c>
      <c r="H128" s="206">
        <f t="shared" si="30"/>
        <v>156.601</v>
      </c>
      <c r="I128" s="206">
        <f t="shared" si="25"/>
        <v>156.00200000000001</v>
      </c>
      <c r="J128" s="204">
        <f t="shared" si="22"/>
        <v>132</v>
      </c>
      <c r="K128" s="204">
        <f t="shared" si="36"/>
        <v>319.25400000000002</v>
      </c>
      <c r="L128" s="204">
        <f t="shared" si="37"/>
        <v>172.25349999999997</v>
      </c>
      <c r="M128" s="204">
        <f t="shared" si="31"/>
        <v>190.90700000000001</v>
      </c>
      <c r="N128" s="204">
        <f t="shared" si="26"/>
        <v>249.61399999999998</v>
      </c>
      <c r="O128" s="129">
        <f t="shared" si="39"/>
        <v>0.41191658675580978</v>
      </c>
      <c r="P128" s="129">
        <f t="shared" si="33"/>
        <v>0.57649210654633154</v>
      </c>
      <c r="Q128" s="129">
        <f t="shared" si="27"/>
        <v>0.83231478298543882</v>
      </c>
      <c r="R128" s="129">
        <f t="shared" si="23"/>
        <v>1.806122448979592</v>
      </c>
      <c r="S128" s="129">
        <f t="shared" si="38"/>
        <v>0.51038101249415535</v>
      </c>
      <c r="T128" s="129">
        <f t="shared" si="32"/>
        <v>0.50398644559784922</v>
      </c>
      <c r="U128" s="129">
        <f t="shared" si="28"/>
        <v>0.57563968510413122</v>
      </c>
      <c r="V128" s="129">
        <f t="shared" si="21"/>
        <v>0.67567567567567566</v>
      </c>
      <c r="W128" s="128">
        <v>275</v>
      </c>
      <c r="X128" s="128">
        <v>407</v>
      </c>
      <c r="Y128" s="128" t="s">
        <v>17676</v>
      </c>
    </row>
    <row r="129" spans="4:25" ht="21.75" thickBot="1" x14ac:dyDescent="0.3">
      <c r="D129" s="205">
        <f t="shared" si="34"/>
        <v>74.812314847010441</v>
      </c>
      <c r="E129" s="205">
        <f t="shared" si="29"/>
        <v>76.042718373881854</v>
      </c>
      <c r="F129" s="205">
        <f t="shared" si="24"/>
        <v>83.097356373760363</v>
      </c>
      <c r="G129" s="206">
        <f t="shared" si="35"/>
        <v>147.45050000000001</v>
      </c>
      <c r="H129" s="206">
        <f t="shared" si="30"/>
        <v>154.501</v>
      </c>
      <c r="I129" s="206">
        <f t="shared" si="25"/>
        <v>160.602</v>
      </c>
      <c r="J129" s="204">
        <f t="shared" si="22"/>
        <v>156</v>
      </c>
      <c r="K129" s="204">
        <f t="shared" si="36"/>
        <v>318.55399999999997</v>
      </c>
      <c r="L129" s="204">
        <f t="shared" si="37"/>
        <v>171.1035</v>
      </c>
      <c r="M129" s="204">
        <f t="shared" si="31"/>
        <v>181.50700000000001</v>
      </c>
      <c r="N129" s="204">
        <f t="shared" si="26"/>
        <v>206.21400000000003</v>
      </c>
      <c r="O129" s="129">
        <f t="shared" si="39"/>
        <v>0.34910727411722886</v>
      </c>
      <c r="P129" s="129">
        <f t="shared" si="33"/>
        <v>0.50671670547681269</v>
      </c>
      <c r="Q129" s="129">
        <f t="shared" si="27"/>
        <v>0.46488373784010795</v>
      </c>
      <c r="R129" s="129">
        <f t="shared" si="23"/>
        <v>-0.58545454545454545</v>
      </c>
      <c r="S129" s="129">
        <f t="shared" si="38"/>
        <v>0.50737240529540717</v>
      </c>
      <c r="T129" s="129">
        <f t="shared" si="32"/>
        <v>0.49218269379409751</v>
      </c>
      <c r="U129" s="129">
        <f t="shared" si="28"/>
        <v>0.51741171575547229</v>
      </c>
      <c r="V129" s="129">
        <f t="shared" ref="V129:V178" si="40">W129/X129</f>
        <v>0.42222222222222222</v>
      </c>
      <c r="W129" s="128">
        <v>114</v>
      </c>
      <c r="X129" s="128">
        <v>270</v>
      </c>
      <c r="Y129" s="128" t="s">
        <v>17744</v>
      </c>
    </row>
    <row r="130" spans="4:25" ht="21.75" thickBot="1" x14ac:dyDescent="0.3">
      <c r="D130" s="205">
        <f t="shared" si="34"/>
        <v>75.049741422690346</v>
      </c>
      <c r="E130" s="205">
        <f t="shared" si="29"/>
        <v>75.165887341155255</v>
      </c>
      <c r="F130" s="205">
        <f t="shared" si="24"/>
        <v>84.504845693697135</v>
      </c>
      <c r="G130" s="206">
        <f t="shared" si="35"/>
        <v>146.45050000000001</v>
      </c>
      <c r="H130" s="206">
        <f t="shared" si="30"/>
        <v>148.001</v>
      </c>
      <c r="I130" s="206">
        <f t="shared" si="25"/>
        <v>152.15600000000001</v>
      </c>
      <c r="J130" s="204">
        <f t="shared" si="22"/>
        <v>123</v>
      </c>
      <c r="K130" s="204">
        <f t="shared" si="36"/>
        <v>319.80399999999997</v>
      </c>
      <c r="L130" s="204">
        <f t="shared" si="37"/>
        <v>173.3535</v>
      </c>
      <c r="M130" s="204">
        <f t="shared" si="31"/>
        <v>185.20700000000002</v>
      </c>
      <c r="N130" s="204">
        <f t="shared" si="26"/>
        <v>220.87399999999997</v>
      </c>
      <c r="O130" s="129">
        <f t="shared" si="39"/>
        <v>0.37981543137167895</v>
      </c>
      <c r="P130" s="129">
        <f t="shared" si="33"/>
        <v>0.60141137484253482</v>
      </c>
      <c r="Q130" s="129">
        <f t="shared" si="27"/>
        <v>0.73230410143792424</v>
      </c>
      <c r="R130" s="129">
        <f t="shared" si="23"/>
        <v>0.70175438596491224</v>
      </c>
      <c r="S130" s="129">
        <f t="shared" si="38"/>
        <v>0.51245807575044366</v>
      </c>
      <c r="T130" s="129">
        <f t="shared" si="32"/>
        <v>0.50787418558763286</v>
      </c>
      <c r="U130" s="129">
        <f t="shared" si="28"/>
        <v>0.5553829339210884</v>
      </c>
      <c r="V130" s="129">
        <f t="shared" si="40"/>
        <v>0.61198738170347</v>
      </c>
      <c r="W130" s="128">
        <v>194</v>
      </c>
      <c r="X130" s="128">
        <v>317</v>
      </c>
      <c r="Y130" s="128" t="s">
        <v>17745</v>
      </c>
    </row>
    <row r="131" spans="4:25" ht="21.75" thickBot="1" x14ac:dyDescent="0.3">
      <c r="D131" s="205">
        <f t="shared" si="34"/>
        <v>78.113309740515191</v>
      </c>
      <c r="E131" s="205">
        <f t="shared" si="29"/>
        <v>82.353905221732234</v>
      </c>
      <c r="F131" s="205">
        <f t="shared" si="24"/>
        <v>87.068448101002247</v>
      </c>
      <c r="G131" s="206">
        <f t="shared" si="35"/>
        <v>158.70050000000001</v>
      </c>
      <c r="H131" s="206">
        <f t="shared" si="30"/>
        <v>170.601</v>
      </c>
      <c r="I131" s="206">
        <f t="shared" si="25"/>
        <v>197</v>
      </c>
      <c r="J131" s="204">
        <f t="shared" ref="J131:J162" si="41">X131-W131</f>
        <v>377</v>
      </c>
      <c r="K131" s="204">
        <f t="shared" si="36"/>
        <v>327.00400000000002</v>
      </c>
      <c r="L131" s="204">
        <f t="shared" si="37"/>
        <v>168.30349999999999</v>
      </c>
      <c r="M131" s="204">
        <f t="shared" si="31"/>
        <v>181.90700000000001</v>
      </c>
      <c r="N131" s="204">
        <f t="shared" si="26"/>
        <v>151.4</v>
      </c>
      <c r="O131" s="129">
        <f t="shared" si="39"/>
        <v>0.34000708708329591</v>
      </c>
      <c r="P131" s="129">
        <f t="shared" si="33"/>
        <v>0.57115988098213699</v>
      </c>
      <c r="Q131" s="129">
        <f t="shared" si="27"/>
        <v>0.10913017613962142</v>
      </c>
      <c r="R131" s="129">
        <f t="shared" si="23"/>
        <v>-0.60824742268041243</v>
      </c>
      <c r="S131" s="129">
        <f t="shared" si="38"/>
        <v>0.49220582002271696</v>
      </c>
      <c r="T131" s="129">
        <f t="shared" si="32"/>
        <v>0.48272815060716079</v>
      </c>
      <c r="U131" s="129">
        <f t="shared" si="28"/>
        <v>0.44197181777158495</v>
      </c>
      <c r="V131" s="129">
        <f t="shared" si="40"/>
        <v>0.16777041942604856</v>
      </c>
      <c r="W131" s="128">
        <v>76</v>
      </c>
      <c r="X131" s="128">
        <v>453</v>
      </c>
      <c r="Y131" s="128" t="s">
        <v>17675</v>
      </c>
    </row>
    <row r="132" spans="4:25" ht="21.75" thickBot="1" x14ac:dyDescent="0.3">
      <c r="D132" s="205">
        <f t="shared" si="34"/>
        <v>85.439898338255915</v>
      </c>
      <c r="E132" s="205">
        <f t="shared" si="29"/>
        <v>99.02350593807688</v>
      </c>
      <c r="F132" s="205">
        <f t="shared" si="24"/>
        <v>106.1068554322401</v>
      </c>
      <c r="G132" s="206">
        <f t="shared" si="35"/>
        <v>177.65050000000002</v>
      </c>
      <c r="H132" s="206">
        <f t="shared" si="30"/>
        <v>207.00100000000003</v>
      </c>
      <c r="I132" s="206">
        <f t="shared" si="25"/>
        <v>256.2</v>
      </c>
      <c r="J132" s="204">
        <f t="shared" si="41"/>
        <v>493</v>
      </c>
      <c r="K132" s="204">
        <f t="shared" si="36"/>
        <v>347.75400000000002</v>
      </c>
      <c r="L132" s="204">
        <f t="shared" si="37"/>
        <v>170.1035</v>
      </c>
      <c r="M132" s="204">
        <f t="shared" si="31"/>
        <v>189.70700000000002</v>
      </c>
      <c r="N132" s="204">
        <f t="shared" si="26"/>
        <v>155.4</v>
      </c>
      <c r="O132" s="129">
        <f t="shared" si="39"/>
        <v>0.39447482422275471</v>
      </c>
      <c r="P132" s="129">
        <f t="shared" si="33"/>
        <v>0.68972579117045174</v>
      </c>
      <c r="Q132" s="129">
        <f t="shared" si="27"/>
        <v>0.37336128915138295</v>
      </c>
      <c r="R132" s="129">
        <f t="shared" ref="R132:R178" si="42">W132/W131-1</f>
        <v>0.55263157894736836</v>
      </c>
      <c r="S132" s="129">
        <f t="shared" si="38"/>
        <v>0.480943753821441</v>
      </c>
      <c r="T132" s="129">
        <f t="shared" si="32"/>
        <v>0.47837211384523204</v>
      </c>
      <c r="U132" s="129">
        <f t="shared" si="28"/>
        <v>0.41415634438813465</v>
      </c>
      <c r="V132" s="129">
        <f t="shared" si="40"/>
        <v>0.19312602291325695</v>
      </c>
      <c r="W132" s="128">
        <v>118</v>
      </c>
      <c r="X132" s="128">
        <v>611</v>
      </c>
      <c r="Y132" s="128" t="s">
        <v>17746</v>
      </c>
    </row>
    <row r="133" spans="4:25" ht="21.75" thickBot="1" x14ac:dyDescent="0.3">
      <c r="D133" s="205">
        <f t="shared" si="34"/>
        <v>84.519906440579689</v>
      </c>
      <c r="E133" s="205">
        <f t="shared" si="29"/>
        <v>97.710244164404855</v>
      </c>
      <c r="F133" s="205">
        <f t="shared" si="24"/>
        <v>90.626619108327063</v>
      </c>
      <c r="G133" s="206">
        <f t="shared" si="35"/>
        <v>182.10050000000001</v>
      </c>
      <c r="H133" s="206">
        <f t="shared" si="30"/>
        <v>216.40100000000001</v>
      </c>
      <c r="I133" s="206">
        <f t="shared" si="25"/>
        <v>276.8</v>
      </c>
      <c r="J133" s="204">
        <f t="shared" si="41"/>
        <v>235</v>
      </c>
      <c r="K133" s="204">
        <f t="shared" si="36"/>
        <v>345.95400000000001</v>
      </c>
      <c r="L133" s="204">
        <f t="shared" si="37"/>
        <v>163.8535</v>
      </c>
      <c r="M133" s="204">
        <f t="shared" si="31"/>
        <v>182.50700000000001</v>
      </c>
      <c r="N133" s="204">
        <f t="shared" si="26"/>
        <v>115.4</v>
      </c>
      <c r="O133" s="129">
        <f t="shared" si="39"/>
        <v>0.30430326572750871</v>
      </c>
      <c r="P133" s="129">
        <f t="shared" si="33"/>
        <v>0.38578511320435005</v>
      </c>
      <c r="Q133" s="129">
        <f t="shared" si="27"/>
        <v>-6.0744556576738849E-2</v>
      </c>
      <c r="R133" s="129">
        <f t="shared" si="42"/>
        <v>-0.36440677966101698</v>
      </c>
      <c r="S133" s="129">
        <f t="shared" si="38"/>
        <v>0.46413879391094309</v>
      </c>
      <c r="T133" s="129">
        <f t="shared" si="32"/>
        <v>0.45152399556566214</v>
      </c>
      <c r="U133" s="129">
        <f t="shared" si="28"/>
        <v>0.32740830602719312</v>
      </c>
      <c r="V133" s="129">
        <f t="shared" si="40"/>
        <v>0.24193548387096775</v>
      </c>
      <c r="W133" s="128">
        <v>75</v>
      </c>
      <c r="X133" s="128">
        <v>310</v>
      </c>
      <c r="Y133" s="128" t="s">
        <v>17674</v>
      </c>
    </row>
    <row r="134" spans="4:25" ht="21.75" thickBot="1" x14ac:dyDescent="0.3">
      <c r="D134" s="205">
        <f t="shared" si="34"/>
        <v>85.499388525679137</v>
      </c>
      <c r="E134" s="205">
        <f t="shared" si="29"/>
        <v>94.49602428307756</v>
      </c>
      <c r="F134" s="205">
        <f t="shared" ref="F134:F197" si="43">U134/(1/I134)</f>
        <v>91.608337469181407</v>
      </c>
      <c r="G134" s="206">
        <f t="shared" si="35"/>
        <v>187.90050000000002</v>
      </c>
      <c r="H134" s="206">
        <f t="shared" si="30"/>
        <v>228.90100000000001</v>
      </c>
      <c r="I134" s="206">
        <f t="shared" si="25"/>
        <v>297.2</v>
      </c>
      <c r="J134" s="204">
        <f t="shared" si="41"/>
        <v>258</v>
      </c>
      <c r="K134" s="204">
        <f t="shared" si="36"/>
        <v>350.654</v>
      </c>
      <c r="L134" s="204">
        <f t="shared" si="37"/>
        <v>162.7535</v>
      </c>
      <c r="M134" s="204">
        <f t="shared" si="31"/>
        <v>161.90700000000001</v>
      </c>
      <c r="N134" s="204">
        <f t="shared" si="26"/>
        <v>117.6</v>
      </c>
      <c r="O134" s="129">
        <f t="shared" si="39"/>
        <v>0.35088659906084207</v>
      </c>
      <c r="P134" s="129">
        <f t="shared" si="33"/>
        <v>0.32728171184380572</v>
      </c>
      <c r="Q134" s="129">
        <f t="shared" si="27"/>
        <v>0.18967968584750358</v>
      </c>
      <c r="R134" s="129">
        <f t="shared" si="42"/>
        <v>0.66666666666666674</v>
      </c>
      <c r="S134" s="129">
        <f t="shared" si="38"/>
        <v>0.45502480581839394</v>
      </c>
      <c r="T134" s="129">
        <f t="shared" si="32"/>
        <v>0.41282486438712612</v>
      </c>
      <c r="U134" s="129">
        <f t="shared" si="28"/>
        <v>0.30823801301877995</v>
      </c>
      <c r="V134" s="129">
        <f t="shared" si="40"/>
        <v>0.32637075718015668</v>
      </c>
      <c r="W134" s="128">
        <v>125</v>
      </c>
      <c r="X134" s="128">
        <v>383</v>
      </c>
      <c r="Y134" s="128" t="s">
        <v>17673</v>
      </c>
    </row>
    <row r="135" spans="4:25" ht="21.75" thickBot="1" x14ac:dyDescent="0.3">
      <c r="D135" s="205">
        <f t="shared" si="34"/>
        <v>85.602755959815312</v>
      </c>
      <c r="E135" s="205">
        <f t="shared" si="29"/>
        <v>99.667751062216439</v>
      </c>
      <c r="F135" s="205">
        <f t="shared" si="43"/>
        <v>104.41791379039725</v>
      </c>
      <c r="G135" s="206">
        <f t="shared" si="35"/>
        <v>180.95050000000001</v>
      </c>
      <c r="H135" s="206">
        <f t="shared" si="30"/>
        <v>212.47799999999998</v>
      </c>
      <c r="I135" s="206">
        <f t="shared" ref="I135:I198" si="44">AVERAGE(J131:J135)</f>
        <v>272.8</v>
      </c>
      <c r="J135" s="204">
        <f t="shared" si="41"/>
        <v>1</v>
      </c>
      <c r="K135" s="204">
        <f t="shared" si="36"/>
        <v>335.30399999999997</v>
      </c>
      <c r="L135" s="204">
        <f t="shared" si="37"/>
        <v>154.3535</v>
      </c>
      <c r="M135" s="204">
        <f t="shared" si="31"/>
        <v>156.23699999999999</v>
      </c>
      <c r="N135" s="204">
        <f t="shared" ref="N135:N198" si="45">AVERAGE(W131:W135)</f>
        <v>91.6</v>
      </c>
      <c r="O135" s="129">
        <f t="shared" si="39"/>
        <v>0.29757503443499173</v>
      </c>
      <c r="P135" s="129">
        <f t="shared" si="33"/>
        <v>0.34201645504622269</v>
      </c>
      <c r="Q135" s="129">
        <f t="shared" ref="Q135:Q178" si="46">AVERAGE(R131:R135)</f>
        <v>-4.8271191345478859E-2</v>
      </c>
      <c r="R135" s="129">
        <f t="shared" si="42"/>
        <v>-0.48799999999999999</v>
      </c>
      <c r="S135" s="129">
        <f t="shared" si="38"/>
        <v>0.47307277935023839</v>
      </c>
      <c r="T135" s="129">
        <f t="shared" si="32"/>
        <v>0.46907327376112562</v>
      </c>
      <c r="U135" s="129">
        <f t="shared" ref="U135:U178" si="47">AVERAGE(V131:V135)</f>
        <v>0.3827636136011629</v>
      </c>
      <c r="V135" s="129">
        <f t="shared" si="40"/>
        <v>0.98461538461538467</v>
      </c>
      <c r="W135" s="128">
        <v>64</v>
      </c>
      <c r="X135" s="128">
        <v>65</v>
      </c>
      <c r="Y135" s="128" t="s">
        <v>17749</v>
      </c>
    </row>
    <row r="136" spans="4:25" ht="21.75" thickBot="1" x14ac:dyDescent="0.3">
      <c r="D136" s="205">
        <f t="shared" si="34"/>
        <v>89.147235825295809</v>
      </c>
      <c r="E136" s="205">
        <f t="shared" si="29"/>
        <v>99.120488816336078</v>
      </c>
      <c r="F136" s="205">
        <f t="shared" si="43"/>
        <v>109.34817016202098</v>
      </c>
      <c r="G136" s="206">
        <f t="shared" si="35"/>
        <v>193.75050000000002</v>
      </c>
      <c r="H136" s="206">
        <f t="shared" si="30"/>
        <v>236.6</v>
      </c>
      <c r="I136" s="206">
        <f t="shared" si="44"/>
        <v>276.2</v>
      </c>
      <c r="J136" s="204">
        <f t="shared" si="41"/>
        <v>394</v>
      </c>
      <c r="K136" s="204">
        <f t="shared" si="36"/>
        <v>347.404</v>
      </c>
      <c r="L136" s="204">
        <f t="shared" si="37"/>
        <v>153.65350000000001</v>
      </c>
      <c r="M136" s="204">
        <f t="shared" si="31"/>
        <v>125.9</v>
      </c>
      <c r="N136" s="204">
        <f t="shared" si="45"/>
        <v>100.4</v>
      </c>
      <c r="O136" s="129">
        <f t="shared" si="39"/>
        <v>0.36244572409016412</v>
      </c>
      <c r="P136" s="129">
        <f t="shared" si="33"/>
        <v>0.17875423466511253</v>
      </c>
      <c r="Q136" s="129">
        <f t="shared" si="46"/>
        <v>0.24837829319060364</v>
      </c>
      <c r="R136" s="129">
        <f t="shared" si="42"/>
        <v>0.875</v>
      </c>
      <c r="S136" s="129">
        <f t="shared" si="38"/>
        <v>0.46011357816003462</v>
      </c>
      <c r="T136" s="129">
        <f t="shared" si="32"/>
        <v>0.41893697724571466</v>
      </c>
      <c r="U136" s="129">
        <f t="shared" si="47"/>
        <v>0.39590213671984426</v>
      </c>
      <c r="V136" s="129">
        <f t="shared" si="40"/>
        <v>0.23346303501945526</v>
      </c>
      <c r="W136" s="128">
        <v>120</v>
      </c>
      <c r="X136" s="128">
        <v>514</v>
      </c>
      <c r="Y136" s="128" t="s">
        <v>17672</v>
      </c>
    </row>
    <row r="137" spans="4:25" ht="21.75" thickBot="1" x14ac:dyDescent="0.3">
      <c r="D137" s="205">
        <f t="shared" si="34"/>
        <v>93.104914221540724</v>
      </c>
      <c r="E137" s="205">
        <f t="shared" si="29"/>
        <v>105.90813033269328</v>
      </c>
      <c r="F137" s="205">
        <f t="shared" si="43"/>
        <v>105.19013162903506</v>
      </c>
      <c r="G137" s="206">
        <f t="shared" si="35"/>
        <v>200.8005</v>
      </c>
      <c r="H137" s="206">
        <f t="shared" si="30"/>
        <v>243.6</v>
      </c>
      <c r="I137" s="206">
        <f t="shared" si="44"/>
        <v>231</v>
      </c>
      <c r="J137" s="204">
        <f t="shared" si="41"/>
        <v>267</v>
      </c>
      <c r="K137" s="204">
        <f t="shared" si="36"/>
        <v>362.75400000000002</v>
      </c>
      <c r="L137" s="204">
        <f t="shared" si="37"/>
        <v>161.95350000000002</v>
      </c>
      <c r="M137" s="204">
        <f t="shared" si="31"/>
        <v>141.80000000000001</v>
      </c>
      <c r="N137" s="204">
        <f t="shared" si="45"/>
        <v>128.19999999999999</v>
      </c>
      <c r="O137" s="129">
        <f t="shared" si="39"/>
        <v>0.43557383354290041</v>
      </c>
      <c r="P137" s="129">
        <f t="shared" si="33"/>
        <v>0.36977329994292307</v>
      </c>
      <c r="Q137" s="129">
        <f t="shared" si="46"/>
        <v>0.36618531073446325</v>
      </c>
      <c r="R137" s="129">
        <f t="shared" si="42"/>
        <v>1.1416666666666666</v>
      </c>
      <c r="S137" s="129">
        <f t="shared" si="38"/>
        <v>0.46366873698790956</v>
      </c>
      <c r="T137" s="129">
        <f t="shared" si="32"/>
        <v>0.43476243978938128</v>
      </c>
      <c r="U137" s="129">
        <f t="shared" si="47"/>
        <v>0.45536853519062798</v>
      </c>
      <c r="V137" s="129">
        <f t="shared" si="40"/>
        <v>0.49045801526717558</v>
      </c>
      <c r="W137" s="128">
        <v>257</v>
      </c>
      <c r="X137" s="128">
        <v>524</v>
      </c>
      <c r="Y137" s="128" t="s">
        <v>17750</v>
      </c>
    </row>
    <row r="138" spans="4:25" ht="21.75" thickBot="1" x14ac:dyDescent="0.3">
      <c r="D138" s="205">
        <f t="shared" si="34"/>
        <v>93.111365416321817</v>
      </c>
      <c r="E138" s="205">
        <f t="shared" si="29"/>
        <v>102.33673459679314</v>
      </c>
      <c r="F138" s="205">
        <f t="shared" si="43"/>
        <v>110.67108875284276</v>
      </c>
      <c r="G138" s="206">
        <f t="shared" si="35"/>
        <v>205.45050000000001</v>
      </c>
      <c r="H138" s="206">
        <f t="shared" si="30"/>
        <v>254.3</v>
      </c>
      <c r="I138" s="206">
        <f t="shared" si="44"/>
        <v>231.8</v>
      </c>
      <c r="J138" s="204">
        <f t="shared" si="41"/>
        <v>239</v>
      </c>
      <c r="K138" s="204">
        <f t="shared" si="36"/>
        <v>364.55399999999997</v>
      </c>
      <c r="L138" s="204">
        <f t="shared" si="37"/>
        <v>159.1035</v>
      </c>
      <c r="M138" s="204">
        <f t="shared" si="31"/>
        <v>127.3</v>
      </c>
      <c r="N138" s="204">
        <f t="shared" si="45"/>
        <v>139.19999999999999</v>
      </c>
      <c r="O138" s="129">
        <f t="shared" si="39"/>
        <v>0.35811840958942204</v>
      </c>
      <c r="P138" s="129">
        <f t="shared" si="33"/>
        <v>0.13974471263251256</v>
      </c>
      <c r="Q138" s="129">
        <f t="shared" si="46"/>
        <v>0.3402339818417639</v>
      </c>
      <c r="R138" s="129">
        <f t="shared" si="42"/>
        <v>-0.49416342412451364</v>
      </c>
      <c r="S138" s="129">
        <f t="shared" si="38"/>
        <v>0.45320583506159301</v>
      </c>
      <c r="T138" s="129">
        <f t="shared" si="32"/>
        <v>0.40242522452533674</v>
      </c>
      <c r="U138" s="129">
        <f t="shared" si="47"/>
        <v>0.47744214302348043</v>
      </c>
      <c r="V138" s="129">
        <f t="shared" si="40"/>
        <v>0.35230352303523033</v>
      </c>
      <c r="W138" s="128">
        <v>130</v>
      </c>
      <c r="X138" s="128">
        <v>369</v>
      </c>
      <c r="Y138" s="128" t="s">
        <v>17751</v>
      </c>
    </row>
    <row r="139" spans="4:25" ht="21.75" thickBot="1" x14ac:dyDescent="0.3">
      <c r="D139" s="205">
        <f t="shared" si="34"/>
        <v>91.118783942005606</v>
      </c>
      <c r="E139" s="205">
        <f t="shared" ref="E139:E202" si="48">T139/(1/H139)</f>
        <v>100.37145903605843</v>
      </c>
      <c r="F139" s="205">
        <f t="shared" si="43"/>
        <v>103.78839969708102</v>
      </c>
      <c r="G139" s="206">
        <f t="shared" si="35"/>
        <v>208.10050000000001</v>
      </c>
      <c r="H139" s="206">
        <f t="shared" si="30"/>
        <v>261.7</v>
      </c>
      <c r="I139" s="206">
        <f t="shared" si="44"/>
        <v>226.2</v>
      </c>
      <c r="J139" s="204">
        <f t="shared" si="41"/>
        <v>230</v>
      </c>
      <c r="K139" s="204">
        <f t="shared" si="36"/>
        <v>360.30399999999997</v>
      </c>
      <c r="L139" s="204">
        <f t="shared" si="37"/>
        <v>152.20350000000002</v>
      </c>
      <c r="M139" s="204">
        <f t="shared" si="31"/>
        <v>122.9</v>
      </c>
      <c r="N139" s="204">
        <f t="shared" si="45"/>
        <v>128.19999999999999</v>
      </c>
      <c r="O139" s="129">
        <f t="shared" si="39"/>
        <v>0.32942651325046685</v>
      </c>
      <c r="P139" s="129">
        <f t="shared" si="33"/>
        <v>0.15213632102412095</v>
      </c>
      <c r="Q139" s="129">
        <f t="shared" si="46"/>
        <v>0.11459295620073828</v>
      </c>
      <c r="R139" s="129">
        <f t="shared" si="42"/>
        <v>-0.46153846153846156</v>
      </c>
      <c r="S139" s="129">
        <f t="shared" si="38"/>
        <v>0.43785951471527262</v>
      </c>
      <c r="T139" s="129">
        <f t="shared" si="32"/>
        <v>0.38353633563644796</v>
      </c>
      <c r="U139" s="129">
        <f t="shared" si="47"/>
        <v>0.4588346582541159</v>
      </c>
      <c r="V139" s="129">
        <f t="shared" si="40"/>
        <v>0.23333333333333334</v>
      </c>
      <c r="W139" s="128">
        <v>70</v>
      </c>
      <c r="X139" s="128">
        <v>300</v>
      </c>
      <c r="Y139" s="128" t="s">
        <v>17752</v>
      </c>
    </row>
    <row r="140" spans="4:25" ht="21.75" thickBot="1" x14ac:dyDescent="0.3">
      <c r="D140" s="205">
        <f t="shared" si="34"/>
        <v>91.917333260226584</v>
      </c>
      <c r="E140" s="205">
        <f t="shared" si="48"/>
        <v>99.585821902799552</v>
      </c>
      <c r="F140" s="205">
        <f t="shared" si="43"/>
        <v>94.711536184980545</v>
      </c>
      <c r="G140" s="206">
        <f t="shared" si="35"/>
        <v>210.95050000000001</v>
      </c>
      <c r="H140" s="206">
        <f t="shared" ref="H140:H203" si="49">AVERAGE(J131:J140)</f>
        <v>273.89999999999998</v>
      </c>
      <c r="I140" s="206">
        <f t="shared" si="44"/>
        <v>275</v>
      </c>
      <c r="J140" s="204">
        <f t="shared" si="41"/>
        <v>245</v>
      </c>
      <c r="K140" s="204">
        <f t="shared" si="36"/>
        <v>363.904</v>
      </c>
      <c r="L140" s="204">
        <f t="shared" si="37"/>
        <v>152.95350000000002</v>
      </c>
      <c r="M140" s="204">
        <f t="shared" ref="M140:M203" si="50">AVERAGE(W131:W140)</f>
        <v>120.7</v>
      </c>
      <c r="N140" s="204">
        <f t="shared" si="45"/>
        <v>149.80000000000001</v>
      </c>
      <c r="O140" s="129">
        <f t="shared" si="39"/>
        <v>0.41454327149222508</v>
      </c>
      <c r="P140" s="129">
        <f t="shared" si="33"/>
        <v>0.22767516814191543</v>
      </c>
      <c r="Q140" s="129">
        <f t="shared" si="46"/>
        <v>0.50362152762930967</v>
      </c>
      <c r="R140" s="129">
        <f t="shared" si="42"/>
        <v>1.4571428571428573</v>
      </c>
      <c r="S140" s="129">
        <f t="shared" si="38"/>
        <v>0.4357293927259076</v>
      </c>
      <c r="T140" s="129">
        <f t="shared" ref="T140:T203" si="51">AVERAGE(V131:V140)</f>
        <v>0.3635845998641824</v>
      </c>
      <c r="U140" s="129">
        <f t="shared" si="47"/>
        <v>0.34440558612720196</v>
      </c>
      <c r="V140" s="129">
        <f t="shared" si="40"/>
        <v>0.41247002398081534</v>
      </c>
      <c r="W140" s="128">
        <v>172</v>
      </c>
      <c r="X140" s="128">
        <v>417</v>
      </c>
      <c r="Y140" s="128" t="s">
        <v>17671</v>
      </c>
    </row>
    <row r="141" spans="4:25" ht="21.75" thickBot="1" x14ac:dyDescent="0.3">
      <c r="D141" s="205">
        <f t="shared" si="34"/>
        <v>93.284577252124592</v>
      </c>
      <c r="E141" s="205">
        <f t="shared" si="48"/>
        <v>102.57493880673869</v>
      </c>
      <c r="F141" s="205">
        <f t="shared" si="43"/>
        <v>92.864905715305213</v>
      </c>
      <c r="G141" s="206">
        <f t="shared" si="35"/>
        <v>203.70050000000001</v>
      </c>
      <c r="H141" s="206">
        <f t="shared" si="49"/>
        <v>236.8</v>
      </c>
      <c r="I141" s="206">
        <f t="shared" si="44"/>
        <v>197.4</v>
      </c>
      <c r="J141" s="204">
        <f t="shared" si="41"/>
        <v>6</v>
      </c>
      <c r="K141" s="204">
        <f t="shared" si="36"/>
        <v>353.10399999999998</v>
      </c>
      <c r="L141" s="204">
        <f t="shared" si="37"/>
        <v>149.40350000000001</v>
      </c>
      <c r="M141" s="204">
        <f t="shared" si="50"/>
        <v>116.9</v>
      </c>
      <c r="N141" s="204">
        <f t="shared" si="45"/>
        <v>133.4</v>
      </c>
      <c r="O141" s="129">
        <f t="shared" si="39"/>
        <v>0.39087640732395379</v>
      </c>
      <c r="P141" s="129">
        <f t="shared" ref="P141:P204" si="52">AVERAGE(R132:R141)</f>
        <v>0.21059293366577064</v>
      </c>
      <c r="Q141" s="129">
        <f t="shared" si="46"/>
        <v>0.17280757414093761</v>
      </c>
      <c r="R141" s="129">
        <f t="shared" si="42"/>
        <v>-0.77906976744186052</v>
      </c>
      <c r="S141" s="129">
        <f t="shared" si="38"/>
        <v>0.45794967244618734</v>
      </c>
      <c r="T141" s="129">
        <f t="shared" si="51"/>
        <v>0.433171194285214</v>
      </c>
      <c r="U141" s="129">
        <f t="shared" si="47"/>
        <v>0.47044025185058364</v>
      </c>
      <c r="V141" s="129">
        <f t="shared" si="40"/>
        <v>0.86363636363636365</v>
      </c>
      <c r="W141" s="128">
        <v>38</v>
      </c>
      <c r="X141" s="128">
        <v>44</v>
      </c>
      <c r="Y141" s="128" t="s">
        <v>17670</v>
      </c>
    </row>
    <row r="142" spans="4:25" ht="21.75" thickBot="1" x14ac:dyDescent="0.3">
      <c r="D142" s="205">
        <f t="shared" si="34"/>
        <v>98.829079620517263</v>
      </c>
      <c r="E142" s="205">
        <f t="shared" si="48"/>
        <v>98.614592773339311</v>
      </c>
      <c r="F142" s="205">
        <f t="shared" si="43"/>
        <v>91.536371828325429</v>
      </c>
      <c r="G142" s="206">
        <f t="shared" si="35"/>
        <v>208.90050000000002</v>
      </c>
      <c r="H142" s="206">
        <f t="shared" si="49"/>
        <v>210.8</v>
      </c>
      <c r="I142" s="206">
        <f t="shared" si="44"/>
        <v>190.6</v>
      </c>
      <c r="J142" s="204">
        <f t="shared" si="41"/>
        <v>233</v>
      </c>
      <c r="K142" s="204">
        <f t="shared" si="36"/>
        <v>369.95400000000001</v>
      </c>
      <c r="L142" s="204">
        <f t="shared" si="37"/>
        <v>161.05350000000001</v>
      </c>
      <c r="M142" s="204">
        <f t="shared" si="50"/>
        <v>132.4</v>
      </c>
      <c r="N142" s="204">
        <f t="shared" si="45"/>
        <v>136.6</v>
      </c>
      <c r="O142" s="129">
        <f t="shared" si="39"/>
        <v>0.7317383097865322</v>
      </c>
      <c r="P142" s="129">
        <f t="shared" si="52"/>
        <v>0.77375082840261267</v>
      </c>
      <c r="Q142" s="129">
        <f t="shared" si="46"/>
        <v>1.1813163460707623</v>
      </c>
      <c r="R142" s="129">
        <f t="shared" si="42"/>
        <v>6.1842105263157894</v>
      </c>
      <c r="S142" s="129">
        <f t="shared" si="38"/>
        <v>0.47309163750454042</v>
      </c>
      <c r="T142" s="129">
        <f t="shared" si="51"/>
        <v>0.46781116116384869</v>
      </c>
      <c r="U142" s="129">
        <f t="shared" si="47"/>
        <v>0.48025378713706945</v>
      </c>
      <c r="V142" s="129">
        <f t="shared" si="40"/>
        <v>0.53952569169960474</v>
      </c>
      <c r="W142" s="128">
        <v>273</v>
      </c>
      <c r="X142" s="128">
        <v>506</v>
      </c>
      <c r="Y142" s="128" t="s">
        <v>17753</v>
      </c>
    </row>
    <row r="143" spans="4:25" ht="21.75" thickBot="1" x14ac:dyDescent="0.3">
      <c r="D143" s="205">
        <f t="shared" si="34"/>
        <v>98.177941506989825</v>
      </c>
      <c r="E143" s="205">
        <f t="shared" si="48"/>
        <v>98.375878829178419</v>
      </c>
      <c r="F143" s="205">
        <f t="shared" si="43"/>
        <v>85.444448742533169</v>
      </c>
      <c r="G143" s="206">
        <f t="shared" si="35"/>
        <v>209.00050000000002</v>
      </c>
      <c r="H143" s="206">
        <f t="shared" si="49"/>
        <v>201.6</v>
      </c>
      <c r="I143" s="206">
        <f t="shared" si="44"/>
        <v>171.4</v>
      </c>
      <c r="J143" s="204">
        <f t="shared" si="41"/>
        <v>143</v>
      </c>
      <c r="K143" s="204">
        <f t="shared" si="36"/>
        <v>368.404</v>
      </c>
      <c r="L143" s="204">
        <f t="shared" si="37"/>
        <v>159.40349999999998</v>
      </c>
      <c r="M143" s="204">
        <f t="shared" si="50"/>
        <v>136.30000000000001</v>
      </c>
      <c r="N143" s="204">
        <f t="shared" si="45"/>
        <v>133.4</v>
      </c>
      <c r="O143" s="129">
        <f t="shared" si="39"/>
        <v>0.56886743066565315</v>
      </c>
      <c r="P143" s="129">
        <f t="shared" si="52"/>
        <v>0.75194974812695625</v>
      </c>
      <c r="Q143" s="129">
        <f t="shared" si="46"/>
        <v>1.1636655144121486</v>
      </c>
      <c r="R143" s="129">
        <f t="shared" si="42"/>
        <v>-0.58241758241758235</v>
      </c>
      <c r="S143" s="129">
        <f t="shared" si="38"/>
        <v>0.46974979249805537</v>
      </c>
      <c r="T143" s="129">
        <f t="shared" si="51"/>
        <v>0.4879755894304485</v>
      </c>
      <c r="U143" s="129">
        <f t="shared" si="47"/>
        <v>0.49850903583741635</v>
      </c>
      <c r="V143" s="129">
        <f t="shared" si="40"/>
        <v>0.44357976653696496</v>
      </c>
      <c r="W143" s="128">
        <v>114</v>
      </c>
      <c r="X143" s="128">
        <v>257</v>
      </c>
      <c r="Y143" s="128" t="s">
        <v>17754</v>
      </c>
    </row>
    <row r="144" spans="4:25" ht="21.75" thickBot="1" x14ac:dyDescent="0.3">
      <c r="D144" s="205">
        <f t="shared" si="34"/>
        <v>95.556282042049077</v>
      </c>
      <c r="E144" s="205">
        <f t="shared" si="48"/>
        <v>93.745713387457954</v>
      </c>
      <c r="F144" s="205">
        <f t="shared" si="43"/>
        <v>77.248413051397449</v>
      </c>
      <c r="G144" s="206">
        <f t="shared" si="35"/>
        <v>203.5505</v>
      </c>
      <c r="H144" s="206">
        <f t="shared" si="49"/>
        <v>178.2</v>
      </c>
      <c r="I144" s="206">
        <f t="shared" si="44"/>
        <v>130.19999999999999</v>
      </c>
      <c r="J144" s="204">
        <f t="shared" si="41"/>
        <v>24</v>
      </c>
      <c r="K144" s="204">
        <f t="shared" si="36"/>
        <v>349.30399999999997</v>
      </c>
      <c r="L144" s="204">
        <f t="shared" si="37"/>
        <v>145.7535</v>
      </c>
      <c r="M144" s="204">
        <f t="shared" si="50"/>
        <v>129.6</v>
      </c>
      <c r="N144" s="204">
        <f t="shared" si="45"/>
        <v>131</v>
      </c>
      <c r="O144" s="129">
        <f t="shared" si="39"/>
        <v>0.48172099314327566</v>
      </c>
      <c r="P144" s="129">
        <f t="shared" si="52"/>
        <v>0.6361602744427457</v>
      </c>
      <c r="Q144" s="129">
        <f t="shared" si="46"/>
        <v>1.157727592684753</v>
      </c>
      <c r="R144" s="129">
        <f t="shared" si="42"/>
        <v>-0.49122807017543857</v>
      </c>
      <c r="S144" s="129">
        <f t="shared" si="38"/>
        <v>0.46944754270831607</v>
      </c>
      <c r="T144" s="129">
        <f t="shared" si="51"/>
        <v>0.52607022102950596</v>
      </c>
      <c r="U144" s="129">
        <f t="shared" si="47"/>
        <v>0.59330578380489596</v>
      </c>
      <c r="V144" s="129">
        <f t="shared" si="40"/>
        <v>0.70731707317073167</v>
      </c>
      <c r="W144" s="130">
        <v>58</v>
      </c>
      <c r="X144" s="130">
        <v>82</v>
      </c>
      <c r="Y144" s="128" t="s">
        <v>17669</v>
      </c>
    </row>
    <row r="145" spans="4:25" ht="21.75" thickBot="1" x14ac:dyDescent="0.3">
      <c r="D145" s="205">
        <f t="shared" si="34"/>
        <v>96.123631951926242</v>
      </c>
      <c r="E145" s="205">
        <f t="shared" si="48"/>
        <v>91.941683627330477</v>
      </c>
      <c r="F145" s="205">
        <f t="shared" si="43"/>
        <v>58.079382757960197</v>
      </c>
      <c r="G145" s="206">
        <f t="shared" si="35"/>
        <v>196.53899999999999</v>
      </c>
      <c r="H145" s="206">
        <f t="shared" si="49"/>
        <v>180.6</v>
      </c>
      <c r="I145" s="206">
        <f t="shared" si="44"/>
        <v>86.2</v>
      </c>
      <c r="J145" s="204">
        <f t="shared" si="41"/>
        <v>25</v>
      </c>
      <c r="K145" s="204">
        <f t="shared" si="36"/>
        <v>341.75749999999999</v>
      </c>
      <c r="L145" s="204">
        <f t="shared" si="37"/>
        <v>145.21850000000001</v>
      </c>
      <c r="M145" s="204">
        <f t="shared" si="50"/>
        <v>134.19999999999999</v>
      </c>
      <c r="N145" s="204">
        <f t="shared" si="45"/>
        <v>118.6</v>
      </c>
      <c r="O145" s="129">
        <f t="shared" si="39"/>
        <v>0.55831595095138076</v>
      </c>
      <c r="P145" s="129">
        <f t="shared" si="52"/>
        <v>0.77461544685653883</v>
      </c>
      <c r="Q145" s="129">
        <f t="shared" si="46"/>
        <v>1.0456093660837678</v>
      </c>
      <c r="R145" s="129">
        <f t="shared" si="42"/>
        <v>0.89655172413793105</v>
      </c>
      <c r="S145" s="129">
        <f t="shared" si="38"/>
        <v>0.48908171890528723</v>
      </c>
      <c r="T145" s="129">
        <f t="shared" si="51"/>
        <v>0.50909016404944896</v>
      </c>
      <c r="U145" s="129">
        <f t="shared" si="47"/>
        <v>0.67377474197169596</v>
      </c>
      <c r="V145" s="129">
        <f t="shared" si="40"/>
        <v>0.81481481481481477</v>
      </c>
      <c r="W145" s="128">
        <v>110</v>
      </c>
      <c r="X145" s="128">
        <v>135</v>
      </c>
      <c r="Y145" s="128" t="s">
        <v>17668</v>
      </c>
    </row>
    <row r="146" spans="4:25" ht="21.75" thickBot="1" x14ac:dyDescent="0.3">
      <c r="D146" s="205">
        <f t="shared" si="34"/>
        <v>93.659571115803061</v>
      </c>
      <c r="E146" s="205">
        <f t="shared" si="48"/>
        <v>81.551756874388303</v>
      </c>
      <c r="F146" s="205">
        <f t="shared" si="43"/>
        <v>60.420417803398337</v>
      </c>
      <c r="G146" s="206">
        <f t="shared" si="35"/>
        <v>190.65</v>
      </c>
      <c r="H146" s="206">
        <f t="shared" si="49"/>
        <v>144.69999999999999</v>
      </c>
      <c r="I146" s="206">
        <f t="shared" si="44"/>
        <v>92</v>
      </c>
      <c r="J146" s="204">
        <f t="shared" si="41"/>
        <v>35</v>
      </c>
      <c r="K146" s="204">
        <f t="shared" si="36"/>
        <v>320.85000000000002</v>
      </c>
      <c r="L146" s="204">
        <f t="shared" si="37"/>
        <v>130.19999999999999</v>
      </c>
      <c r="M146" s="204">
        <f t="shared" si="50"/>
        <v>134.5</v>
      </c>
      <c r="N146" s="204">
        <f t="shared" si="45"/>
        <v>135.6</v>
      </c>
      <c r="O146" s="129">
        <f t="shared" si="39"/>
        <v>0.43884393166991648</v>
      </c>
      <c r="P146" s="129">
        <f t="shared" si="52"/>
        <v>0.69893362867472064</v>
      </c>
      <c r="Q146" s="129">
        <f t="shared" si="46"/>
        <v>1.2250596832085034</v>
      </c>
      <c r="R146" s="129">
        <f t="shared" si="42"/>
        <v>0.11818181818181817</v>
      </c>
      <c r="S146" s="129">
        <f t="shared" si="38"/>
        <v>0.49126446952952041</v>
      </c>
      <c r="T146" s="129">
        <f t="shared" si="51"/>
        <v>0.56359196181332627</v>
      </c>
      <c r="U146" s="129">
        <f t="shared" si="47"/>
        <v>0.65674367177606885</v>
      </c>
      <c r="V146" s="129">
        <f t="shared" si="40"/>
        <v>0.77848101265822789</v>
      </c>
      <c r="W146" s="128">
        <v>123</v>
      </c>
      <c r="X146" s="128">
        <v>158</v>
      </c>
      <c r="Y146" s="128" t="s">
        <v>17766</v>
      </c>
    </row>
    <row r="147" spans="4:25" ht="21.75" thickBot="1" x14ac:dyDescent="0.3">
      <c r="D147" s="205">
        <f t="shared" si="34"/>
        <v>94.112602374666267</v>
      </c>
      <c r="E147" s="205">
        <f t="shared" si="48"/>
        <v>71.808770851884191</v>
      </c>
      <c r="F147" s="205">
        <f t="shared" si="43"/>
        <v>34.441613151540075</v>
      </c>
      <c r="G147" s="206">
        <f t="shared" si="35"/>
        <v>181.3</v>
      </c>
      <c r="H147" s="206">
        <f t="shared" si="49"/>
        <v>119</v>
      </c>
      <c r="I147" s="206">
        <f t="shared" si="44"/>
        <v>47.4</v>
      </c>
      <c r="J147" s="204">
        <f t="shared" si="41"/>
        <v>10</v>
      </c>
      <c r="K147" s="204">
        <f t="shared" si="36"/>
        <v>310.60000000000002</v>
      </c>
      <c r="L147" s="204">
        <f t="shared" si="37"/>
        <v>129.30000000000001</v>
      </c>
      <c r="M147" s="204">
        <f t="shared" si="50"/>
        <v>116.8</v>
      </c>
      <c r="N147" s="204">
        <f t="shared" si="45"/>
        <v>97</v>
      </c>
      <c r="O147" s="129">
        <f t="shared" si="39"/>
        <v>0.45979045617874048</v>
      </c>
      <c r="P147" s="129">
        <f t="shared" si="52"/>
        <v>0.54980761241455811</v>
      </c>
      <c r="Q147" s="129">
        <f t="shared" si="46"/>
        <v>-8.1701121241646218E-2</v>
      </c>
      <c r="R147" s="129">
        <f t="shared" si="42"/>
        <v>-0.34959349593495936</v>
      </c>
      <c r="S147" s="129">
        <f t="shared" si="38"/>
        <v>0.51909874448243942</v>
      </c>
      <c r="T147" s="129">
        <f t="shared" si="51"/>
        <v>0.6034350491754974</v>
      </c>
      <c r="U147" s="129">
        <f t="shared" si="47"/>
        <v>0.72661631121392567</v>
      </c>
      <c r="V147" s="129">
        <f t="shared" si="40"/>
        <v>0.88888888888888884</v>
      </c>
      <c r="W147" s="128">
        <v>80</v>
      </c>
      <c r="X147" s="128">
        <v>90</v>
      </c>
      <c r="Y147" s="128" t="s">
        <v>17667</v>
      </c>
    </row>
    <row r="148" spans="4:25" ht="21.75" thickBot="1" x14ac:dyDescent="0.3">
      <c r="D148" s="205">
        <f t="shared" si="34"/>
        <v>92.623977881731989</v>
      </c>
      <c r="E148" s="205">
        <f t="shared" si="48"/>
        <v>63.730732882639309</v>
      </c>
      <c r="F148" s="205">
        <f t="shared" si="43"/>
        <v>20.113349888809839</v>
      </c>
      <c r="G148" s="206">
        <f t="shared" si="35"/>
        <v>176.3</v>
      </c>
      <c r="H148" s="206">
        <f t="shared" si="49"/>
        <v>98.3</v>
      </c>
      <c r="I148" s="206">
        <f t="shared" si="44"/>
        <v>25.2</v>
      </c>
      <c r="J148" s="204">
        <f t="shared" si="41"/>
        <v>32</v>
      </c>
      <c r="K148" s="204">
        <f t="shared" si="36"/>
        <v>298.3</v>
      </c>
      <c r="L148" s="204">
        <f t="shared" si="37"/>
        <v>122</v>
      </c>
      <c r="M148" s="204">
        <f t="shared" si="50"/>
        <v>116.7</v>
      </c>
      <c r="N148" s="204">
        <f t="shared" si="45"/>
        <v>100</v>
      </c>
      <c r="O148" s="129">
        <f t="shared" si="39"/>
        <v>0.40010933372976093</v>
      </c>
      <c r="P148" s="129">
        <f t="shared" si="52"/>
        <v>0.66047395482700944</v>
      </c>
      <c r="Q148" s="129">
        <f t="shared" si="46"/>
        <v>0.15728239524187027</v>
      </c>
      <c r="R148" s="129">
        <f t="shared" si="42"/>
        <v>0.61250000000000004</v>
      </c>
      <c r="S148" s="129">
        <f t="shared" si="38"/>
        <v>0.52537707249989785</v>
      </c>
      <c r="T148" s="129">
        <f t="shared" si="51"/>
        <v>0.64832892047445889</v>
      </c>
      <c r="U148" s="129">
        <f t="shared" si="47"/>
        <v>0.79814880511150155</v>
      </c>
      <c r="V148" s="129">
        <f t="shared" si="40"/>
        <v>0.80124223602484468</v>
      </c>
      <c r="W148" s="128">
        <v>129</v>
      </c>
      <c r="X148" s="128">
        <v>161</v>
      </c>
      <c r="Y148" s="128" t="s">
        <v>17666</v>
      </c>
    </row>
    <row r="149" spans="4:25" ht="21.75" thickBot="1" x14ac:dyDescent="0.3">
      <c r="D149" s="205">
        <f t="shared" ref="D149:D212" si="53">S149/(1/G149)</f>
        <v>89.151175099472979</v>
      </c>
      <c r="E149" s="205">
        <f t="shared" si="48"/>
        <v>52.556341926697684</v>
      </c>
      <c r="F149" s="205">
        <f t="shared" si="43"/>
        <v>20.893202167652365</v>
      </c>
      <c r="G149" s="206">
        <f t="shared" si="35"/>
        <v>170.55</v>
      </c>
      <c r="H149" s="206">
        <f t="shared" si="49"/>
        <v>79.400000000000006</v>
      </c>
      <c r="I149" s="206">
        <f t="shared" si="44"/>
        <v>28.6</v>
      </c>
      <c r="J149" s="204">
        <f t="shared" si="41"/>
        <v>41</v>
      </c>
      <c r="K149" s="204">
        <f t="shared" si="36"/>
        <v>288.05</v>
      </c>
      <c r="L149" s="204">
        <f t="shared" si="37"/>
        <v>117.5</v>
      </c>
      <c r="M149" s="204">
        <f t="shared" si="50"/>
        <v>112.1</v>
      </c>
      <c r="N149" s="204">
        <f t="shared" si="45"/>
        <v>93.2</v>
      </c>
      <c r="O149" s="129">
        <f t="shared" si="39"/>
        <v>0.38868438658388371</v>
      </c>
      <c r="P149" s="129">
        <f t="shared" si="52"/>
        <v>0.6252324521436462</v>
      </c>
      <c r="Q149" s="129">
        <f t="shared" si="46"/>
        <v>9.2737311602539368E-2</v>
      </c>
      <c r="R149" s="129">
        <f t="shared" si="42"/>
        <v>-0.81395348837209303</v>
      </c>
      <c r="S149" s="129">
        <f t="shared" si="38"/>
        <v>0.52272749985032529</v>
      </c>
      <c r="T149" s="129">
        <f t="shared" si="51"/>
        <v>0.66191866406420252</v>
      </c>
      <c r="U149" s="129">
        <f t="shared" si="47"/>
        <v>0.7305315443235092</v>
      </c>
      <c r="V149" s="129">
        <f t="shared" si="40"/>
        <v>0.36923076923076925</v>
      </c>
      <c r="W149" s="128">
        <v>24</v>
      </c>
      <c r="X149" s="128">
        <v>65</v>
      </c>
      <c r="Y149" s="128" t="s">
        <v>17768</v>
      </c>
    </row>
    <row r="150" spans="4:25" ht="21.75" thickBot="1" x14ac:dyDescent="0.3">
      <c r="D150" s="205">
        <f t="shared" si="53"/>
        <v>87.797433869069721</v>
      </c>
      <c r="E150" s="205">
        <f t="shared" si="48"/>
        <v>39.512615550802515</v>
      </c>
      <c r="F150" s="205">
        <f t="shared" si="43"/>
        <v>19.427371313795973</v>
      </c>
      <c r="G150" s="206">
        <f t="shared" ref="G150:G213" si="54">AVERAGE(J131:J150)</f>
        <v>165.2</v>
      </c>
      <c r="H150" s="206">
        <f t="shared" si="49"/>
        <v>56.5</v>
      </c>
      <c r="I150" s="206">
        <f t="shared" si="44"/>
        <v>26.8</v>
      </c>
      <c r="J150" s="204">
        <f t="shared" si="41"/>
        <v>16</v>
      </c>
      <c r="K150" s="204">
        <f t="shared" ref="K150:K213" si="55">AVERAGE(X131:X150)</f>
        <v>275.95</v>
      </c>
      <c r="L150" s="204">
        <f t="shared" ref="L150:L213" si="56">AVERAGE(W131:W150)</f>
        <v>110.75</v>
      </c>
      <c r="M150" s="204">
        <f t="shared" si="50"/>
        <v>100.8</v>
      </c>
      <c r="N150" s="204">
        <f t="shared" si="45"/>
        <v>83</v>
      </c>
      <c r="O150" s="129">
        <f t="shared" si="39"/>
        <v>0.42651333395230467</v>
      </c>
      <c r="P150" s="129">
        <f t="shared" si="52"/>
        <v>0.62535149976269389</v>
      </c>
      <c r="Q150" s="129">
        <f t="shared" si="46"/>
        <v>0.20509363344161988</v>
      </c>
      <c r="R150" s="129">
        <f t="shared" si="42"/>
        <v>1.4583333333333335</v>
      </c>
      <c r="S150" s="129">
        <f t="shared" ref="S150:S213" si="57">AVERAGE(V131:V150)</f>
        <v>0.53146146409848505</v>
      </c>
      <c r="T150" s="129">
        <f t="shared" si="51"/>
        <v>0.69933832833278786</v>
      </c>
      <c r="U150" s="129">
        <f t="shared" si="47"/>
        <v>0.72490191469387955</v>
      </c>
      <c r="V150" s="129">
        <f t="shared" si="40"/>
        <v>0.78666666666666663</v>
      </c>
      <c r="W150" s="128">
        <v>59</v>
      </c>
      <c r="X150" s="128">
        <v>75</v>
      </c>
      <c r="Y150" s="128" t="s">
        <v>10162</v>
      </c>
    </row>
    <row r="151" spans="4:25" ht="21.75" thickBot="1" x14ac:dyDescent="0.3">
      <c r="D151" s="205">
        <f t="shared" si="53"/>
        <v>82.861195582823044</v>
      </c>
      <c r="E151" s="205">
        <f t="shared" si="48"/>
        <v>40.645221764573762</v>
      </c>
      <c r="F151" s="205">
        <f t="shared" si="43"/>
        <v>18.913110801082972</v>
      </c>
      <c r="G151" s="206">
        <f t="shared" si="54"/>
        <v>148</v>
      </c>
      <c r="H151" s="206">
        <f t="shared" si="49"/>
        <v>59.2</v>
      </c>
      <c r="I151" s="206">
        <f t="shared" si="44"/>
        <v>26.4</v>
      </c>
      <c r="J151" s="204">
        <f t="shared" si="41"/>
        <v>33</v>
      </c>
      <c r="K151" s="204">
        <f t="shared" si="55"/>
        <v>259.55</v>
      </c>
      <c r="L151" s="204">
        <f t="shared" si="56"/>
        <v>111.55</v>
      </c>
      <c r="M151" s="204">
        <f t="shared" si="50"/>
        <v>106.2</v>
      </c>
      <c r="N151" s="204">
        <f t="shared" si="45"/>
        <v>76.8</v>
      </c>
      <c r="O151" s="129">
        <f t="shared" ref="O151:O214" si="58">AVERAGE(R132:R151)</f>
        <v>0.48489180678124055</v>
      </c>
      <c r="P151" s="129">
        <f t="shared" si="52"/>
        <v>0.75919067989671052</v>
      </c>
      <c r="Q151" s="129">
        <f t="shared" si="46"/>
        <v>0.29332167658491726</v>
      </c>
      <c r="R151" s="129">
        <f t="shared" si="42"/>
        <v>0.55932203389830515</v>
      </c>
      <c r="S151" s="129">
        <f t="shared" si="57"/>
        <v>0.55987294312718272</v>
      </c>
      <c r="T151" s="129">
        <f t="shared" si="51"/>
        <v>0.68657469196915133</v>
      </c>
      <c r="U151" s="129">
        <f t="shared" si="47"/>
        <v>0.71640571216223381</v>
      </c>
      <c r="V151" s="129">
        <f t="shared" si="40"/>
        <v>0.73599999999999999</v>
      </c>
      <c r="W151" s="128">
        <v>92</v>
      </c>
      <c r="X151" s="128">
        <v>125</v>
      </c>
      <c r="Y151" s="128" t="s">
        <v>17665</v>
      </c>
    </row>
    <row r="152" spans="4:25" ht="21.75" thickBot="1" x14ac:dyDescent="0.3">
      <c r="D152" s="205">
        <f t="shared" si="53"/>
        <v>74.824766125555655</v>
      </c>
      <c r="E152" s="205">
        <f t="shared" si="48"/>
        <v>33.852140398642177</v>
      </c>
      <c r="F152" s="205">
        <f t="shared" si="43"/>
        <v>33.053428707394701</v>
      </c>
      <c r="G152" s="206">
        <f t="shared" si="54"/>
        <v>130.25</v>
      </c>
      <c r="H152" s="206">
        <f t="shared" si="49"/>
        <v>49.7</v>
      </c>
      <c r="I152" s="206">
        <f t="shared" si="44"/>
        <v>52</v>
      </c>
      <c r="J152" s="204">
        <f t="shared" si="41"/>
        <v>138</v>
      </c>
      <c r="K152" s="204">
        <f t="shared" si="55"/>
        <v>242.4</v>
      </c>
      <c r="L152" s="204">
        <f t="shared" si="56"/>
        <v>112.15</v>
      </c>
      <c r="M152" s="204">
        <f t="shared" si="50"/>
        <v>91.9</v>
      </c>
      <c r="N152" s="204">
        <f t="shared" si="45"/>
        <v>86.8</v>
      </c>
      <c r="O152" s="129">
        <f t="shared" si="58"/>
        <v>0.47791240174691552</v>
      </c>
      <c r="P152" s="129">
        <f t="shared" si="52"/>
        <v>0.18207397509121842</v>
      </c>
      <c r="Q152" s="129">
        <f t="shared" si="46"/>
        <v>0.44584907142408314</v>
      </c>
      <c r="R152" s="129">
        <f t="shared" si="42"/>
        <v>0.41304347826086962</v>
      </c>
      <c r="S152" s="129">
        <f t="shared" si="57"/>
        <v>0.57447037332480344</v>
      </c>
      <c r="T152" s="129">
        <f t="shared" si="51"/>
        <v>0.68112958548575808</v>
      </c>
      <c r="U152" s="129">
        <f t="shared" si="47"/>
        <v>0.63564285975759049</v>
      </c>
      <c r="V152" s="129">
        <f t="shared" si="40"/>
        <v>0.48507462686567165</v>
      </c>
      <c r="W152" s="128">
        <v>130</v>
      </c>
      <c r="X152" s="128">
        <v>268</v>
      </c>
      <c r="Y152" s="128" t="s">
        <v>17664</v>
      </c>
    </row>
    <row r="153" spans="4:25" ht="21.75" thickBot="1" x14ac:dyDescent="0.3">
      <c r="D153" s="205">
        <f t="shared" si="53"/>
        <v>72.986078505061116</v>
      </c>
      <c r="E153" s="205">
        <f t="shared" si="48"/>
        <v>31.459215418553924</v>
      </c>
      <c r="F153" s="205">
        <f t="shared" si="43"/>
        <v>38.636948427095298</v>
      </c>
      <c r="G153" s="206">
        <f t="shared" si="54"/>
        <v>123.45</v>
      </c>
      <c r="H153" s="206">
        <f t="shared" si="49"/>
        <v>45.3</v>
      </c>
      <c r="I153" s="206">
        <f t="shared" si="44"/>
        <v>65.400000000000006</v>
      </c>
      <c r="J153" s="204">
        <f t="shared" si="41"/>
        <v>99</v>
      </c>
      <c r="K153" s="204">
        <f t="shared" si="55"/>
        <v>238.6</v>
      </c>
      <c r="L153" s="204">
        <f t="shared" si="56"/>
        <v>115.15</v>
      </c>
      <c r="M153" s="204">
        <f t="shared" si="50"/>
        <v>94</v>
      </c>
      <c r="N153" s="204">
        <f t="shared" si="45"/>
        <v>88</v>
      </c>
      <c r="O153" s="129">
        <f t="shared" si="58"/>
        <v>0.4980558176530433</v>
      </c>
      <c r="P153" s="129">
        <f t="shared" si="52"/>
        <v>0.24416188717913051</v>
      </c>
      <c r="Q153" s="129">
        <f t="shared" si="46"/>
        <v>0.33104137911639075</v>
      </c>
      <c r="R153" s="129">
        <f t="shared" si="42"/>
        <v>3.8461538461538547E-2</v>
      </c>
      <c r="S153" s="129">
        <f t="shared" si="57"/>
        <v>0.59121975297740881</v>
      </c>
      <c r="T153" s="129">
        <f t="shared" si="51"/>
        <v>0.69446391652436923</v>
      </c>
      <c r="U153" s="129">
        <f t="shared" si="47"/>
        <v>0.59077902793723691</v>
      </c>
      <c r="V153" s="129">
        <f t="shared" si="40"/>
        <v>0.57692307692307687</v>
      </c>
      <c r="W153" s="128">
        <v>135</v>
      </c>
      <c r="X153" s="128">
        <v>234</v>
      </c>
      <c r="Y153" s="128" t="s">
        <v>17663</v>
      </c>
    </row>
    <row r="154" spans="4:25" ht="21.75" thickBot="1" x14ac:dyDescent="0.3">
      <c r="D154" s="205">
        <f t="shared" si="53"/>
        <v>69.291687254034883</v>
      </c>
      <c r="E154" s="205">
        <f t="shared" si="48"/>
        <v>33.298774640954136</v>
      </c>
      <c r="F154" s="205">
        <f t="shared" si="43"/>
        <v>44.650578906339128</v>
      </c>
      <c r="G154" s="206">
        <f t="shared" si="54"/>
        <v>112.8</v>
      </c>
      <c r="H154" s="206">
        <f t="shared" si="49"/>
        <v>47.4</v>
      </c>
      <c r="I154" s="206">
        <f t="shared" si="44"/>
        <v>66.2</v>
      </c>
      <c r="J154" s="204">
        <f t="shared" si="41"/>
        <v>45</v>
      </c>
      <c r="K154" s="204">
        <f t="shared" si="55"/>
        <v>230.05</v>
      </c>
      <c r="L154" s="204">
        <f t="shared" si="56"/>
        <v>117.25</v>
      </c>
      <c r="M154" s="204">
        <f t="shared" si="50"/>
        <v>104.9</v>
      </c>
      <c r="N154" s="204">
        <f t="shared" si="45"/>
        <v>116.6</v>
      </c>
      <c r="O154" s="129">
        <f t="shared" si="58"/>
        <v>0.47657433617156186</v>
      </c>
      <c r="P154" s="129">
        <f t="shared" si="52"/>
        <v>0.31698839790037814</v>
      </c>
      <c r="Q154" s="129">
        <f t="shared" si="46"/>
        <v>0.54123948419821677</v>
      </c>
      <c r="R154" s="129">
        <f t="shared" si="42"/>
        <v>0.23703703703703694</v>
      </c>
      <c r="S154" s="129">
        <f t="shared" si="57"/>
        <v>0.61428800757123125</v>
      </c>
      <c r="T154" s="129">
        <f t="shared" si="51"/>
        <v>0.70250579411295644</v>
      </c>
      <c r="U154" s="129">
        <f t="shared" si="47"/>
        <v>0.67448004390240368</v>
      </c>
      <c r="V154" s="129">
        <f t="shared" si="40"/>
        <v>0.78773584905660377</v>
      </c>
      <c r="W154" s="128">
        <v>167</v>
      </c>
      <c r="X154" s="128">
        <v>212</v>
      </c>
      <c r="Y154" s="128" t="s">
        <v>17894</v>
      </c>
    </row>
    <row r="155" spans="4:25" ht="21.75" thickBot="1" x14ac:dyDescent="0.3">
      <c r="D155" s="205">
        <f t="shared" si="53"/>
        <v>69.224209346721125</v>
      </c>
      <c r="E155" s="205">
        <f t="shared" si="48"/>
        <v>32.370327647220506</v>
      </c>
      <c r="F155" s="205">
        <f t="shared" si="43"/>
        <v>45.051363745161034</v>
      </c>
      <c r="G155" s="206">
        <f t="shared" si="54"/>
        <v>112.85</v>
      </c>
      <c r="H155" s="206">
        <f t="shared" si="49"/>
        <v>45.1</v>
      </c>
      <c r="I155" s="206">
        <f t="shared" si="44"/>
        <v>63.4</v>
      </c>
      <c r="J155" s="204">
        <f t="shared" si="41"/>
        <v>2</v>
      </c>
      <c r="K155" s="204">
        <f t="shared" si="55"/>
        <v>229.85</v>
      </c>
      <c r="L155" s="204">
        <f t="shared" si="56"/>
        <v>117</v>
      </c>
      <c r="M155" s="204">
        <f t="shared" si="50"/>
        <v>99.8</v>
      </c>
      <c r="N155" s="204">
        <f t="shared" si="45"/>
        <v>116.6</v>
      </c>
      <c r="O155" s="129">
        <f t="shared" si="58"/>
        <v>0.46863900683024451</v>
      </c>
      <c r="P155" s="129">
        <f t="shared" si="52"/>
        <v>0.16266256680395025</v>
      </c>
      <c r="Q155" s="129">
        <f t="shared" si="46"/>
        <v>0.12023150016628059</v>
      </c>
      <c r="R155" s="129">
        <f t="shared" si="42"/>
        <v>-0.6467065868263473</v>
      </c>
      <c r="S155" s="129">
        <f t="shared" si="57"/>
        <v>0.61341789407816694</v>
      </c>
      <c r="T155" s="129">
        <f t="shared" si="51"/>
        <v>0.71774562410688481</v>
      </c>
      <c r="U155" s="129">
        <f t="shared" si="47"/>
        <v>0.71058933351989007</v>
      </c>
      <c r="V155" s="129">
        <f t="shared" si="40"/>
        <v>0.96721311475409832</v>
      </c>
      <c r="W155" s="128">
        <v>59</v>
      </c>
      <c r="X155" s="128">
        <v>61</v>
      </c>
      <c r="Y155" s="128" t="s">
        <v>17662</v>
      </c>
    </row>
    <row r="156" spans="4:25" ht="21.75" thickBot="1" x14ac:dyDescent="0.3">
      <c r="D156" s="205">
        <f t="shared" si="53"/>
        <v>60.753067966778239</v>
      </c>
      <c r="E156" s="205">
        <f t="shared" si="48"/>
        <v>31.436977129964411</v>
      </c>
      <c r="F156" s="205">
        <f t="shared" si="43"/>
        <v>44.448444529357779</v>
      </c>
      <c r="G156" s="206">
        <f t="shared" si="54"/>
        <v>93.85</v>
      </c>
      <c r="H156" s="206">
        <f t="shared" si="49"/>
        <v>43</v>
      </c>
      <c r="I156" s="206">
        <f t="shared" si="44"/>
        <v>59.6</v>
      </c>
      <c r="J156" s="204">
        <f t="shared" si="41"/>
        <v>14</v>
      </c>
      <c r="K156" s="204">
        <f t="shared" si="55"/>
        <v>212.1</v>
      </c>
      <c r="L156" s="204">
        <f t="shared" si="56"/>
        <v>118.25</v>
      </c>
      <c r="M156" s="204">
        <f t="shared" si="50"/>
        <v>102</v>
      </c>
      <c r="N156" s="204">
        <f t="shared" si="45"/>
        <v>127.2</v>
      </c>
      <c r="O156" s="129">
        <f t="shared" si="58"/>
        <v>0.49777036276244785</v>
      </c>
      <c r="P156" s="129">
        <f t="shared" si="52"/>
        <v>0.29660709685017517</v>
      </c>
      <c r="Q156" s="129">
        <f t="shared" si="46"/>
        <v>0.29989251711543313</v>
      </c>
      <c r="R156" s="129">
        <f t="shared" si="42"/>
        <v>1.4576271186440679</v>
      </c>
      <c r="S156" s="129">
        <f t="shared" si="57"/>
        <v>0.64734222660392371</v>
      </c>
      <c r="T156" s="129">
        <f t="shared" si="51"/>
        <v>0.73109249139452115</v>
      </c>
      <c r="U156" s="129">
        <f t="shared" si="47"/>
        <v>0.74577927062680838</v>
      </c>
      <c r="V156" s="129">
        <f t="shared" si="40"/>
        <v>0.91194968553459121</v>
      </c>
      <c r="W156" s="128">
        <v>145</v>
      </c>
      <c r="X156" s="128">
        <v>159</v>
      </c>
      <c r="Y156" s="128" t="s">
        <v>17773</v>
      </c>
    </row>
    <row r="157" spans="4:25" ht="21.75" thickBot="1" x14ac:dyDescent="0.3">
      <c r="D157" s="205">
        <f t="shared" si="53"/>
        <v>55.198977572855284</v>
      </c>
      <c r="E157" s="205">
        <f t="shared" si="48"/>
        <v>34.63198769460594</v>
      </c>
      <c r="F157" s="205">
        <f t="shared" si="43"/>
        <v>35.635309334031263</v>
      </c>
      <c r="G157" s="206">
        <f t="shared" si="54"/>
        <v>83.7</v>
      </c>
      <c r="H157" s="206">
        <f t="shared" si="49"/>
        <v>48.4</v>
      </c>
      <c r="I157" s="206">
        <f t="shared" si="44"/>
        <v>44.8</v>
      </c>
      <c r="J157" s="204">
        <f t="shared" si="41"/>
        <v>64</v>
      </c>
      <c r="K157" s="204">
        <f t="shared" si="55"/>
        <v>197.9</v>
      </c>
      <c r="L157" s="204">
        <f t="shared" si="56"/>
        <v>114.2</v>
      </c>
      <c r="M157" s="204">
        <f t="shared" si="50"/>
        <v>111.6</v>
      </c>
      <c r="N157" s="204">
        <f t="shared" si="45"/>
        <v>136.4</v>
      </c>
      <c r="O157" s="129">
        <f t="shared" si="58"/>
        <v>0.45137668460152847</v>
      </c>
      <c r="P157" s="129">
        <f t="shared" si="52"/>
        <v>0.35294575678849871</v>
      </c>
      <c r="Q157" s="129">
        <f t="shared" si="46"/>
        <v>0.26004244215291439</v>
      </c>
      <c r="R157" s="129">
        <f t="shared" si="42"/>
        <v>0.21379310344827585</v>
      </c>
      <c r="S157" s="129">
        <f t="shared" si="57"/>
        <v>0.6594859925072315</v>
      </c>
      <c r="T157" s="129">
        <f t="shared" si="51"/>
        <v>0.71553693583896572</v>
      </c>
      <c r="U157" s="129">
        <f t="shared" si="47"/>
        <v>0.79543101192034071</v>
      </c>
      <c r="V157" s="129">
        <f t="shared" si="40"/>
        <v>0.73333333333333328</v>
      </c>
      <c r="W157" s="128">
        <v>176</v>
      </c>
      <c r="X157" s="128">
        <v>240</v>
      </c>
      <c r="Y157" s="128" t="s">
        <v>17774</v>
      </c>
    </row>
    <row r="158" spans="4:25" ht="21.75" thickBot="1" x14ac:dyDescent="0.3">
      <c r="D158" s="205">
        <f t="shared" si="53"/>
        <v>50.121514641802982</v>
      </c>
      <c r="E158" s="205">
        <f t="shared" si="48"/>
        <v>34.792926379534904</v>
      </c>
      <c r="F158" s="205">
        <f t="shared" si="43"/>
        <v>26.669793999381383</v>
      </c>
      <c r="G158" s="206">
        <f t="shared" si="54"/>
        <v>73.400000000000006</v>
      </c>
      <c r="H158" s="206">
        <f t="shared" si="49"/>
        <v>48.5</v>
      </c>
      <c r="I158" s="206">
        <f t="shared" si="44"/>
        <v>31.6</v>
      </c>
      <c r="J158" s="204">
        <f t="shared" si="41"/>
        <v>33</v>
      </c>
      <c r="K158" s="204">
        <f t="shared" si="55"/>
        <v>188.6</v>
      </c>
      <c r="L158" s="204">
        <f t="shared" si="56"/>
        <v>115.2</v>
      </c>
      <c r="M158" s="204">
        <f t="shared" si="50"/>
        <v>113.7</v>
      </c>
      <c r="N158" s="204">
        <f t="shared" si="45"/>
        <v>139.4</v>
      </c>
      <c r="O158" s="129">
        <f t="shared" si="58"/>
        <v>0.46869849217139048</v>
      </c>
      <c r="P158" s="129">
        <f t="shared" si="52"/>
        <v>0.27692302951577147</v>
      </c>
      <c r="Q158" s="129">
        <f t="shared" si="46"/>
        <v>0.22280467991515213</v>
      </c>
      <c r="R158" s="129">
        <f t="shared" si="42"/>
        <v>-0.14772727272727271</v>
      </c>
      <c r="S158" s="129">
        <f t="shared" si="57"/>
        <v>0.68285442291284704</v>
      </c>
      <c r="T158" s="129">
        <f t="shared" si="51"/>
        <v>0.71737992535123518</v>
      </c>
      <c r="U158" s="129">
        <f t="shared" si="47"/>
        <v>0.84398082276523356</v>
      </c>
      <c r="V158" s="129">
        <f t="shared" si="40"/>
        <v>0.81967213114754101</v>
      </c>
      <c r="W158" s="128">
        <v>150</v>
      </c>
      <c r="X158" s="128">
        <v>183</v>
      </c>
      <c r="Y158" s="128" t="s">
        <v>17775</v>
      </c>
    </row>
    <row r="159" spans="4:25" ht="21.75" thickBot="1" x14ac:dyDescent="0.3">
      <c r="D159" s="205">
        <f t="shared" si="53"/>
        <v>44.536178188364751</v>
      </c>
      <c r="E159" s="205">
        <f t="shared" si="48"/>
        <v>35.085380506437801</v>
      </c>
      <c r="F159" s="205">
        <f t="shared" si="43"/>
        <v>22.602128244783362</v>
      </c>
      <c r="G159" s="206">
        <f t="shared" si="54"/>
        <v>63.1</v>
      </c>
      <c r="H159" s="206">
        <f t="shared" si="49"/>
        <v>46.8</v>
      </c>
      <c r="I159" s="206">
        <f t="shared" si="44"/>
        <v>27.4</v>
      </c>
      <c r="J159" s="204">
        <f t="shared" si="41"/>
        <v>24</v>
      </c>
      <c r="K159" s="204">
        <f t="shared" si="55"/>
        <v>177.5</v>
      </c>
      <c r="L159" s="204">
        <f t="shared" si="56"/>
        <v>114.4</v>
      </c>
      <c r="M159" s="204">
        <f t="shared" si="50"/>
        <v>116.7</v>
      </c>
      <c r="N159" s="204">
        <f t="shared" si="45"/>
        <v>116.8</v>
      </c>
      <c r="O159" s="129">
        <f t="shared" si="58"/>
        <v>0.45977541524831339</v>
      </c>
      <c r="P159" s="129">
        <f t="shared" si="52"/>
        <v>0.2943183783529808</v>
      </c>
      <c r="Q159" s="129">
        <f t="shared" si="46"/>
        <v>4.7397272507744746E-2</v>
      </c>
      <c r="R159" s="129">
        <f t="shared" si="42"/>
        <v>-0.64</v>
      </c>
      <c r="S159" s="129">
        <f t="shared" si="57"/>
        <v>0.70580314086156504</v>
      </c>
      <c r="T159" s="129">
        <f t="shared" si="51"/>
        <v>0.74968761765892744</v>
      </c>
      <c r="U159" s="129">
        <f t="shared" si="47"/>
        <v>0.8248951914154512</v>
      </c>
      <c r="V159" s="129">
        <f t="shared" si="40"/>
        <v>0.69230769230769229</v>
      </c>
      <c r="W159" s="128">
        <v>54</v>
      </c>
      <c r="X159" s="128">
        <v>78</v>
      </c>
      <c r="Y159" s="128" t="s">
        <v>17661</v>
      </c>
    </row>
    <row r="160" spans="4:25" ht="21.75" thickBot="1" x14ac:dyDescent="0.3">
      <c r="D160" s="205">
        <f t="shared" si="53"/>
        <v>37.505269406586258</v>
      </c>
      <c r="E160" s="205">
        <f t="shared" si="48"/>
        <v>35.228345078005248</v>
      </c>
      <c r="F160" s="205">
        <f t="shared" si="43"/>
        <v>23.943577053938952</v>
      </c>
      <c r="G160" s="206">
        <f t="shared" si="54"/>
        <v>51.6</v>
      </c>
      <c r="H160" s="206">
        <f t="shared" si="49"/>
        <v>46.7</v>
      </c>
      <c r="I160" s="206">
        <f t="shared" si="44"/>
        <v>30</v>
      </c>
      <c r="J160" s="204">
        <f t="shared" si="41"/>
        <v>15</v>
      </c>
      <c r="K160" s="204">
        <f t="shared" si="55"/>
        <v>161.15</v>
      </c>
      <c r="L160" s="204">
        <f t="shared" si="56"/>
        <v>109.55</v>
      </c>
      <c r="M160" s="204">
        <f t="shared" si="50"/>
        <v>118.3</v>
      </c>
      <c r="N160" s="204">
        <f t="shared" si="45"/>
        <v>120</v>
      </c>
      <c r="O160" s="129">
        <f t="shared" si="58"/>
        <v>0.40636271683561509</v>
      </c>
      <c r="P160" s="129">
        <f t="shared" si="52"/>
        <v>0.18737393390853629</v>
      </c>
      <c r="Q160" s="129">
        <f t="shared" si="46"/>
        <v>0.25451636765079194</v>
      </c>
      <c r="R160" s="129">
        <f t="shared" si="42"/>
        <v>0.38888888888888884</v>
      </c>
      <c r="S160" s="129">
        <f t="shared" si="57"/>
        <v>0.72684630632919101</v>
      </c>
      <c r="T160" s="129">
        <f t="shared" si="51"/>
        <v>0.75435428432559415</v>
      </c>
      <c r="U160" s="129">
        <f t="shared" si="47"/>
        <v>0.79811923513129834</v>
      </c>
      <c r="V160" s="129">
        <f t="shared" si="40"/>
        <v>0.83333333333333337</v>
      </c>
      <c r="W160" s="128">
        <v>75</v>
      </c>
      <c r="X160" s="128">
        <v>90</v>
      </c>
      <c r="Y160" s="128" t="s">
        <v>17776</v>
      </c>
    </row>
    <row r="161" spans="4:25" ht="21.75" thickBot="1" x14ac:dyDescent="0.3">
      <c r="D161" s="205">
        <f t="shared" si="53"/>
        <v>38.240095536860792</v>
      </c>
      <c r="E161" s="205">
        <f t="shared" si="48"/>
        <v>35.327399659980379</v>
      </c>
      <c r="F161" s="205">
        <f t="shared" si="43"/>
        <v>25.700288791291616</v>
      </c>
      <c r="G161" s="206">
        <f t="shared" si="54"/>
        <v>52.7</v>
      </c>
      <c r="H161" s="206">
        <f t="shared" si="49"/>
        <v>46.2</v>
      </c>
      <c r="I161" s="206">
        <f t="shared" si="44"/>
        <v>32.799999999999997</v>
      </c>
      <c r="J161" s="204">
        <f t="shared" si="41"/>
        <v>28</v>
      </c>
      <c r="K161" s="204">
        <f t="shared" si="55"/>
        <v>167.65</v>
      </c>
      <c r="L161" s="204">
        <f t="shared" si="56"/>
        <v>114.95</v>
      </c>
      <c r="M161" s="204">
        <f t="shared" si="50"/>
        <v>123.7</v>
      </c>
      <c r="N161" s="204">
        <f t="shared" si="45"/>
        <v>120.2</v>
      </c>
      <c r="O161" s="129">
        <f t="shared" si="58"/>
        <v>0.49264953854104149</v>
      </c>
      <c r="P161" s="129">
        <f t="shared" si="52"/>
        <v>0.22610839718537243</v>
      </c>
      <c r="Q161" s="129">
        <f t="shared" si="46"/>
        <v>0.15232427725531175</v>
      </c>
      <c r="R161" s="129">
        <f t="shared" si="42"/>
        <v>0.94666666666666677</v>
      </c>
      <c r="S161" s="129">
        <f t="shared" si="57"/>
        <v>0.72561851113587839</v>
      </c>
      <c r="T161" s="129">
        <f t="shared" si="51"/>
        <v>0.76466233030260555</v>
      </c>
      <c r="U161" s="129">
        <f t="shared" si="47"/>
        <v>0.78354538997840295</v>
      </c>
      <c r="V161" s="129">
        <f t="shared" si="40"/>
        <v>0.83908045977011492</v>
      </c>
      <c r="W161" s="128">
        <v>146</v>
      </c>
      <c r="X161" s="128">
        <v>174</v>
      </c>
      <c r="Y161" s="128" t="s">
        <v>17777</v>
      </c>
    </row>
    <row r="162" spans="4:25" ht="21.75" thickBot="1" x14ac:dyDescent="0.3">
      <c r="D162" s="205">
        <f t="shared" si="53"/>
        <v>32.024736627694502</v>
      </c>
      <c r="E162" s="205">
        <f t="shared" si="48"/>
        <v>29.498352379664457</v>
      </c>
      <c r="F162" s="205">
        <f t="shared" si="43"/>
        <v>23.398856586838992</v>
      </c>
      <c r="G162" s="206">
        <f t="shared" si="54"/>
        <v>43.45</v>
      </c>
      <c r="H162" s="206">
        <f t="shared" si="49"/>
        <v>37.200000000000003</v>
      </c>
      <c r="I162" s="206">
        <f t="shared" si="44"/>
        <v>29.6</v>
      </c>
      <c r="J162" s="204">
        <f t="shared" si="41"/>
        <v>48</v>
      </c>
      <c r="K162" s="204">
        <f t="shared" si="55"/>
        <v>152.69999999999999</v>
      </c>
      <c r="L162" s="204">
        <f t="shared" si="56"/>
        <v>109.25</v>
      </c>
      <c r="M162" s="204">
        <f t="shared" si="50"/>
        <v>126.6</v>
      </c>
      <c r="N162" s="204">
        <f t="shared" si="45"/>
        <v>116.8</v>
      </c>
      <c r="O162" s="129">
        <f t="shared" si="58"/>
        <v>0.18789106701977248</v>
      </c>
      <c r="P162" s="129">
        <f t="shared" si="52"/>
        <v>0.19370815894832655</v>
      </c>
      <c r="Q162" s="129">
        <f t="shared" si="46"/>
        <v>0.12737387574373876</v>
      </c>
      <c r="R162" s="129">
        <f t="shared" si="42"/>
        <v>8.9041095890410871E-2</v>
      </c>
      <c r="S162" s="129">
        <f t="shared" si="57"/>
        <v>0.73704802365234756</v>
      </c>
      <c r="T162" s="129">
        <f t="shared" si="51"/>
        <v>0.79296646181893693</v>
      </c>
      <c r="U162" s="129">
        <f t="shared" si="47"/>
        <v>0.79050191171753337</v>
      </c>
      <c r="V162" s="129">
        <f t="shared" si="40"/>
        <v>0.76811594202898548</v>
      </c>
      <c r="W162" s="128">
        <v>159</v>
      </c>
      <c r="X162" s="128">
        <v>207</v>
      </c>
      <c r="Y162" s="128" t="s">
        <v>17660</v>
      </c>
    </row>
    <row r="163" spans="4:25" ht="21.75" thickBot="1" x14ac:dyDescent="0.3">
      <c r="D163" s="205">
        <f t="shared" si="53"/>
        <v>29.426203842630532</v>
      </c>
      <c r="E163" s="205">
        <f t="shared" si="48"/>
        <v>26.672449495327506</v>
      </c>
      <c r="F163" s="205">
        <f t="shared" si="43"/>
        <v>26.588608003690464</v>
      </c>
      <c r="G163" s="206">
        <f t="shared" si="54"/>
        <v>39.1</v>
      </c>
      <c r="H163" s="206">
        <f t="shared" si="49"/>
        <v>32.9</v>
      </c>
      <c r="I163" s="206">
        <f t="shared" si="44"/>
        <v>34.200000000000003</v>
      </c>
      <c r="J163" s="204">
        <f t="shared" ref="J163:J194" si="59">X163-W163</f>
        <v>56</v>
      </c>
      <c r="K163" s="204">
        <f t="shared" si="55"/>
        <v>151.25</v>
      </c>
      <c r="L163" s="204">
        <f t="shared" si="56"/>
        <v>112.15</v>
      </c>
      <c r="M163" s="204">
        <f t="shared" si="50"/>
        <v>130.30000000000001</v>
      </c>
      <c r="N163" s="204">
        <f t="shared" si="45"/>
        <v>121.2</v>
      </c>
      <c r="O163" s="129">
        <f t="shared" si="58"/>
        <v>0.22109999645511708</v>
      </c>
      <c r="P163" s="129">
        <f t="shared" si="52"/>
        <v>0.19803810573110353</v>
      </c>
      <c r="Q163" s="129">
        <f t="shared" si="46"/>
        <v>0.17327153154705494</v>
      </c>
      <c r="R163" s="129">
        <f t="shared" si="42"/>
        <v>8.1761006289308158E-2</v>
      </c>
      <c r="S163" s="129">
        <f t="shared" si="57"/>
        <v>0.75258833357111332</v>
      </c>
      <c r="T163" s="129">
        <f t="shared" si="51"/>
        <v>0.8107127506178573</v>
      </c>
      <c r="U163" s="129">
        <f t="shared" si="47"/>
        <v>0.77744467847048138</v>
      </c>
      <c r="V163" s="129">
        <f t="shared" si="40"/>
        <v>0.75438596491228072</v>
      </c>
      <c r="W163" s="128">
        <v>172</v>
      </c>
      <c r="X163" s="128">
        <v>228</v>
      </c>
      <c r="Y163" s="128" t="s">
        <v>17779</v>
      </c>
    </row>
    <row r="164" spans="4:25" ht="21.75" thickBot="1" x14ac:dyDescent="0.3">
      <c r="D164" s="205">
        <f t="shared" si="53"/>
        <v>29.426203842630532</v>
      </c>
      <c r="E164" s="205">
        <f t="shared" si="48"/>
        <v>24.722262889301525</v>
      </c>
      <c r="F164" s="205">
        <f t="shared" si="43"/>
        <v>26.691272168793652</v>
      </c>
      <c r="G164" s="206">
        <f t="shared" si="54"/>
        <v>39.1</v>
      </c>
      <c r="H164" s="206">
        <f t="shared" si="49"/>
        <v>30.8</v>
      </c>
      <c r="I164" s="206">
        <f t="shared" si="44"/>
        <v>34.200000000000003</v>
      </c>
      <c r="J164" s="204">
        <f t="shared" si="59"/>
        <v>24</v>
      </c>
      <c r="K164" s="204">
        <f t="shared" si="55"/>
        <v>151.25</v>
      </c>
      <c r="L164" s="204">
        <f t="shared" si="56"/>
        <v>112.15</v>
      </c>
      <c r="M164" s="204">
        <f t="shared" si="50"/>
        <v>119.4</v>
      </c>
      <c r="N164" s="204">
        <f t="shared" si="45"/>
        <v>122</v>
      </c>
      <c r="O164" s="129">
        <f t="shared" si="58"/>
        <v>0.21252186508016804</v>
      </c>
      <c r="P164" s="129">
        <f t="shared" si="52"/>
        <v>0.10805533225995798</v>
      </c>
      <c r="Q164" s="129">
        <f t="shared" si="46"/>
        <v>0.1687133920121712</v>
      </c>
      <c r="R164" s="129">
        <f t="shared" si="42"/>
        <v>-0.66279069767441867</v>
      </c>
      <c r="S164" s="129">
        <f t="shared" si="57"/>
        <v>0.75258833357111332</v>
      </c>
      <c r="T164" s="129">
        <f t="shared" si="51"/>
        <v>0.8026708730292702</v>
      </c>
      <c r="U164" s="129">
        <f t="shared" si="47"/>
        <v>0.78044655464308921</v>
      </c>
      <c r="V164" s="129">
        <f t="shared" si="40"/>
        <v>0.70731707317073167</v>
      </c>
      <c r="W164" s="128">
        <v>58</v>
      </c>
      <c r="X164" s="128">
        <v>82</v>
      </c>
      <c r="Y164" s="128" t="s">
        <v>17659</v>
      </c>
    </row>
    <row r="165" spans="4:25" ht="21.75" thickBot="1" x14ac:dyDescent="0.3">
      <c r="D165" s="205">
        <f t="shared" si="53"/>
        <v>29.676781755900691</v>
      </c>
      <c r="E165" s="205">
        <f t="shared" si="48"/>
        <v>26.621204011750173</v>
      </c>
      <c r="F165" s="205">
        <f t="shared" si="43"/>
        <v>29.177689797158113</v>
      </c>
      <c r="G165" s="206">
        <f t="shared" si="54"/>
        <v>39.549999999999997</v>
      </c>
      <c r="H165" s="206">
        <f t="shared" si="49"/>
        <v>34</v>
      </c>
      <c r="I165" s="206">
        <f t="shared" si="44"/>
        <v>38</v>
      </c>
      <c r="J165" s="204">
        <f t="shared" si="59"/>
        <v>34</v>
      </c>
      <c r="K165" s="204">
        <f t="shared" si="55"/>
        <v>151.9</v>
      </c>
      <c r="L165" s="204">
        <f t="shared" si="56"/>
        <v>112.35</v>
      </c>
      <c r="M165" s="204">
        <f t="shared" si="50"/>
        <v>124.9</v>
      </c>
      <c r="N165" s="204">
        <f t="shared" si="45"/>
        <v>129.80000000000001</v>
      </c>
      <c r="O165" s="129">
        <f t="shared" si="58"/>
        <v>0.21597014094223693</v>
      </c>
      <c r="P165" s="129">
        <f t="shared" si="52"/>
        <v>0.26927771508052373</v>
      </c>
      <c r="Q165" s="129">
        <f t="shared" si="46"/>
        <v>0.28403906251025546</v>
      </c>
      <c r="R165" s="129">
        <f t="shared" si="42"/>
        <v>0.96551724137931028</v>
      </c>
      <c r="S165" s="129">
        <f t="shared" si="57"/>
        <v>0.75036110634388609</v>
      </c>
      <c r="T165" s="129">
        <f t="shared" si="51"/>
        <v>0.78297658858088748</v>
      </c>
      <c r="U165" s="129">
        <f t="shared" si="47"/>
        <v>0.76783394203047661</v>
      </c>
      <c r="V165" s="129">
        <f t="shared" si="40"/>
        <v>0.77027027027027029</v>
      </c>
      <c r="W165" s="128">
        <v>114</v>
      </c>
      <c r="X165" s="128">
        <v>148</v>
      </c>
      <c r="Y165" s="128" t="s">
        <v>17658</v>
      </c>
    </row>
    <row r="166" spans="4:25" ht="21.75" thickBot="1" x14ac:dyDescent="0.3">
      <c r="D166" s="205">
        <f t="shared" si="53"/>
        <v>29.270648373343892</v>
      </c>
      <c r="E166" s="205">
        <f t="shared" si="48"/>
        <v>26.985700927918327</v>
      </c>
      <c r="F166" s="205">
        <f t="shared" si="43"/>
        <v>28.160678302905236</v>
      </c>
      <c r="G166" s="206">
        <f t="shared" si="54"/>
        <v>39.200000000000003</v>
      </c>
      <c r="H166" s="206">
        <f t="shared" si="49"/>
        <v>35.4</v>
      </c>
      <c r="I166" s="206">
        <f t="shared" si="44"/>
        <v>38</v>
      </c>
      <c r="J166" s="204">
        <f t="shared" si="59"/>
        <v>28</v>
      </c>
      <c r="K166" s="204">
        <f t="shared" si="55"/>
        <v>148.75</v>
      </c>
      <c r="L166" s="204">
        <f t="shared" si="56"/>
        <v>109.55</v>
      </c>
      <c r="M166" s="204">
        <f t="shared" si="50"/>
        <v>117.1</v>
      </c>
      <c r="N166" s="204">
        <f t="shared" si="45"/>
        <v>114</v>
      </c>
      <c r="O166" s="129">
        <f t="shared" si="58"/>
        <v>0.18944701494542673</v>
      </c>
      <c r="P166" s="129">
        <f t="shared" si="52"/>
        <v>8.2286933040678328E-2</v>
      </c>
      <c r="Q166" s="129">
        <f t="shared" si="46"/>
        <v>1.2249588826044943E-2</v>
      </c>
      <c r="R166" s="129">
        <f t="shared" si="42"/>
        <v>-0.41228070175438591</v>
      </c>
      <c r="S166" s="129">
        <f t="shared" si="57"/>
        <v>0.74670021360571148</v>
      </c>
      <c r="T166" s="129">
        <f t="shared" si="51"/>
        <v>0.76230793581690193</v>
      </c>
      <c r="U166" s="129">
        <f t="shared" si="47"/>
        <v>0.7410704816554009</v>
      </c>
      <c r="V166" s="129">
        <f t="shared" si="40"/>
        <v>0.70526315789473681</v>
      </c>
      <c r="W166" s="128">
        <v>67</v>
      </c>
      <c r="X166" s="128">
        <v>95</v>
      </c>
      <c r="Y166" s="128" t="s">
        <v>17657</v>
      </c>
    </row>
    <row r="167" spans="4:25" ht="21.75" thickBot="1" x14ac:dyDescent="0.3">
      <c r="D167" s="205">
        <f t="shared" si="53"/>
        <v>30.070198494675942</v>
      </c>
      <c r="E167" s="205">
        <f t="shared" si="48"/>
        <v>25.048010765327437</v>
      </c>
      <c r="F167" s="205">
        <f t="shared" si="43"/>
        <v>26.599640049488858</v>
      </c>
      <c r="G167" s="206">
        <f t="shared" si="54"/>
        <v>40.4</v>
      </c>
      <c r="H167" s="206">
        <f t="shared" si="49"/>
        <v>32.4</v>
      </c>
      <c r="I167" s="206">
        <f t="shared" si="44"/>
        <v>35.200000000000003</v>
      </c>
      <c r="J167" s="204">
        <f t="shared" si="59"/>
        <v>34</v>
      </c>
      <c r="K167" s="204">
        <f t="shared" si="55"/>
        <v>154.94999999999999</v>
      </c>
      <c r="L167" s="204">
        <f t="shared" si="56"/>
        <v>114.55</v>
      </c>
      <c r="M167" s="204">
        <f t="shared" si="50"/>
        <v>117.5</v>
      </c>
      <c r="N167" s="204">
        <f t="shared" si="45"/>
        <v>118.2</v>
      </c>
      <c r="O167" s="129">
        <f t="shared" si="58"/>
        <v>0.29125504795112994</v>
      </c>
      <c r="P167" s="129">
        <f t="shared" si="52"/>
        <v>0.22956433911376123</v>
      </c>
      <c r="Q167" s="129">
        <f t="shared" si="46"/>
        <v>0.3317548024837837</v>
      </c>
      <c r="R167" s="129">
        <f t="shared" si="42"/>
        <v>1.6865671641791047</v>
      </c>
      <c r="S167" s="129">
        <f t="shared" si="57"/>
        <v>0.7443118439276224</v>
      </c>
      <c r="T167" s="129">
        <f t="shared" si="51"/>
        <v>0.77308675201627897</v>
      </c>
      <c r="U167" s="129">
        <f t="shared" si="47"/>
        <v>0.75567159231502434</v>
      </c>
      <c r="V167" s="129">
        <f t="shared" si="40"/>
        <v>0.84112149532710279</v>
      </c>
      <c r="W167" s="128">
        <v>180</v>
      </c>
      <c r="X167" s="128">
        <v>214</v>
      </c>
      <c r="Y167" s="128" t="s">
        <v>17780</v>
      </c>
    </row>
    <row r="168" spans="4:25" ht="21.75" thickBot="1" x14ac:dyDescent="0.3">
      <c r="D168" s="205">
        <f t="shared" si="53"/>
        <v>30.008764204693108</v>
      </c>
      <c r="E168" s="205">
        <f t="shared" si="48"/>
        <v>24.777629506431254</v>
      </c>
      <c r="F168" s="205">
        <f t="shared" si="43"/>
        <v>22.989985826130894</v>
      </c>
      <c r="G168" s="206">
        <f t="shared" si="54"/>
        <v>40.299999999999997</v>
      </c>
      <c r="H168" s="206">
        <f t="shared" si="49"/>
        <v>32.1</v>
      </c>
      <c r="I168" s="206">
        <f t="shared" si="44"/>
        <v>30</v>
      </c>
      <c r="J168" s="204">
        <f t="shared" si="59"/>
        <v>30</v>
      </c>
      <c r="K168" s="204">
        <f t="shared" si="55"/>
        <v>154.69999999999999</v>
      </c>
      <c r="L168" s="204">
        <f t="shared" si="56"/>
        <v>114.4</v>
      </c>
      <c r="M168" s="204">
        <f t="shared" si="50"/>
        <v>115.1</v>
      </c>
      <c r="N168" s="204">
        <f t="shared" si="45"/>
        <v>109</v>
      </c>
      <c r="O168" s="129">
        <f t="shared" si="58"/>
        <v>0.24563004795112992</v>
      </c>
      <c r="P168" s="129">
        <f t="shared" si="52"/>
        <v>0.21433706638648847</v>
      </c>
      <c r="Q168" s="129">
        <f t="shared" si="46"/>
        <v>0.25540260122592207</v>
      </c>
      <c r="R168" s="129">
        <f t="shared" si="42"/>
        <v>-0.30000000000000004</v>
      </c>
      <c r="S168" s="129">
        <f t="shared" si="57"/>
        <v>0.74463434751099533</v>
      </c>
      <c r="T168" s="129">
        <f t="shared" si="51"/>
        <v>0.77188876967075559</v>
      </c>
      <c r="U168" s="129">
        <f>AVERAGE(V164:V168)</f>
        <v>0.76633286087102981</v>
      </c>
      <c r="V168" s="129">
        <f t="shared" si="40"/>
        <v>0.80769230769230771</v>
      </c>
      <c r="W168" s="128">
        <v>126</v>
      </c>
      <c r="X168" s="128">
        <v>156</v>
      </c>
      <c r="Y168" s="128" t="s">
        <v>17781</v>
      </c>
    </row>
    <row r="169" spans="4:25" ht="21.75" thickBot="1" x14ac:dyDescent="0.3">
      <c r="D169" s="205">
        <f t="shared" si="53"/>
        <v>29.87021763479709</v>
      </c>
      <c r="E169" s="205">
        <f t="shared" si="48"/>
        <v>24.332441126195263</v>
      </c>
      <c r="F169" s="205">
        <f t="shared" si="43"/>
        <v>21.908549263672217</v>
      </c>
      <c r="G169" s="206">
        <f t="shared" si="54"/>
        <v>38.799999999999997</v>
      </c>
      <c r="H169" s="206">
        <f t="shared" si="49"/>
        <v>30.8</v>
      </c>
      <c r="I169" s="206">
        <f t="shared" si="44"/>
        <v>27.4</v>
      </c>
      <c r="J169" s="204">
        <f t="shared" si="59"/>
        <v>11</v>
      </c>
      <c r="K169" s="204">
        <f t="shared" si="55"/>
        <v>155.80000000000001</v>
      </c>
      <c r="L169" s="204">
        <f t="shared" si="56"/>
        <v>117</v>
      </c>
      <c r="M169" s="204">
        <f t="shared" si="50"/>
        <v>117.3</v>
      </c>
      <c r="N169" s="204">
        <f t="shared" si="45"/>
        <v>112.6</v>
      </c>
      <c r="O169" s="129">
        <f t="shared" si="58"/>
        <v>0.26648645252846481</v>
      </c>
      <c r="P169" s="129">
        <f t="shared" si="52"/>
        <v>0.23865452670394888</v>
      </c>
      <c r="Q169" s="129">
        <f t="shared" si="46"/>
        <v>0.30859566139572642</v>
      </c>
      <c r="R169" s="129">
        <f t="shared" si="42"/>
        <v>-0.39682539682539686</v>
      </c>
      <c r="S169" s="129">
        <f t="shared" si="57"/>
        <v>0.76985096996899727</v>
      </c>
      <c r="T169" s="129">
        <f t="shared" si="51"/>
        <v>0.79001432227906687</v>
      </c>
      <c r="U169" s="129">
        <f t="shared" si="47"/>
        <v>0.79958208991504454</v>
      </c>
      <c r="V169" s="129">
        <f t="shared" si="40"/>
        <v>0.87356321839080464</v>
      </c>
      <c r="W169" s="128">
        <v>76</v>
      </c>
      <c r="X169" s="128">
        <v>87</v>
      </c>
      <c r="Y169" s="128" t="s">
        <v>17783</v>
      </c>
    </row>
    <row r="170" spans="4:25" ht="21.75" thickBot="1" x14ac:dyDescent="0.3">
      <c r="D170" s="205">
        <f t="shared" si="53"/>
        <v>30.31072748796602</v>
      </c>
      <c r="E170" s="205">
        <f t="shared" si="48"/>
        <v>25.190421961699684</v>
      </c>
      <c r="F170" s="205">
        <f t="shared" si="43"/>
        <v>21.035217457654515</v>
      </c>
      <c r="G170" s="206">
        <f t="shared" si="54"/>
        <v>39.450000000000003</v>
      </c>
      <c r="H170" s="206">
        <f t="shared" si="49"/>
        <v>32.200000000000003</v>
      </c>
      <c r="I170" s="206">
        <f t="shared" si="44"/>
        <v>26.4</v>
      </c>
      <c r="J170" s="204">
        <f t="shared" si="59"/>
        <v>29</v>
      </c>
      <c r="K170" s="204">
        <f t="shared" si="55"/>
        <v>158</v>
      </c>
      <c r="L170" s="204">
        <f t="shared" si="56"/>
        <v>118.55</v>
      </c>
      <c r="M170" s="204">
        <f t="shared" si="50"/>
        <v>118.8</v>
      </c>
      <c r="N170" s="204">
        <f t="shared" si="45"/>
        <v>107.8</v>
      </c>
      <c r="O170" s="129">
        <f t="shared" si="58"/>
        <v>0.2027803121775876</v>
      </c>
      <c r="P170" s="129">
        <f t="shared" si="52"/>
        <v>0.21818669044663888</v>
      </c>
      <c r="Q170" s="129">
        <f t="shared" si="46"/>
        <v>0.15233431838302225</v>
      </c>
      <c r="R170" s="129">
        <f t="shared" si="42"/>
        <v>0.18421052631578938</v>
      </c>
      <c r="S170" s="129">
        <f t="shared" si="57"/>
        <v>0.76833276268608408</v>
      </c>
      <c r="T170" s="129">
        <f t="shared" si="51"/>
        <v>0.7823112410465739</v>
      </c>
      <c r="U170" s="129">
        <f t="shared" si="47"/>
        <v>0.79678854006267108</v>
      </c>
      <c r="V170" s="129">
        <f t="shared" si="40"/>
        <v>0.75630252100840334</v>
      </c>
      <c r="W170" s="128">
        <v>90</v>
      </c>
      <c r="X170" s="128">
        <v>119</v>
      </c>
      <c r="Y170" s="128" t="s">
        <v>17784</v>
      </c>
    </row>
    <row r="171" spans="4:25" ht="21.75" thickBot="1" x14ac:dyDescent="0.3">
      <c r="D171" s="205">
        <f t="shared" si="53"/>
        <v>30.160210138499032</v>
      </c>
      <c r="E171" s="205">
        <f t="shared" si="48"/>
        <v>24.912461569997411</v>
      </c>
      <c r="F171" s="205">
        <f t="shared" si="43"/>
        <v>21.251024603926453</v>
      </c>
      <c r="G171" s="206">
        <f t="shared" si="54"/>
        <v>39.15</v>
      </c>
      <c r="H171" s="206">
        <f t="shared" si="49"/>
        <v>32.1</v>
      </c>
      <c r="I171" s="206">
        <f t="shared" si="44"/>
        <v>26.2</v>
      </c>
      <c r="J171" s="204">
        <f t="shared" si="59"/>
        <v>27</v>
      </c>
      <c r="K171" s="204">
        <f t="shared" si="55"/>
        <v>157.80000000000001</v>
      </c>
      <c r="L171" s="204">
        <f t="shared" si="56"/>
        <v>118.65</v>
      </c>
      <c r="M171" s="204">
        <f t="shared" si="50"/>
        <v>113.6</v>
      </c>
      <c r="N171" s="204">
        <f t="shared" si="45"/>
        <v>113.2</v>
      </c>
      <c r="O171" s="129">
        <f t="shared" si="58"/>
        <v>0.1770364327048945</v>
      </c>
      <c r="P171" s="129">
        <f t="shared" si="52"/>
        <v>0.12796446822441665</v>
      </c>
      <c r="Q171" s="129">
        <f t="shared" si="46"/>
        <v>0.24367934762278831</v>
      </c>
      <c r="R171" s="129">
        <f t="shared" si="42"/>
        <v>4.4444444444444509E-2</v>
      </c>
      <c r="S171" s="129">
        <f t="shared" si="57"/>
        <v>0.77037573789269564</v>
      </c>
      <c r="T171" s="129">
        <f t="shared" si="51"/>
        <v>0.7760891454827854</v>
      </c>
      <c r="U171" s="129">
        <f t="shared" si="47"/>
        <v>0.81110780931017001</v>
      </c>
      <c r="V171" s="129">
        <f t="shared" si="40"/>
        <v>0.77685950413223137</v>
      </c>
      <c r="W171" s="128">
        <v>94</v>
      </c>
      <c r="X171" s="128">
        <v>121</v>
      </c>
      <c r="Y171" s="128" t="s">
        <v>17785</v>
      </c>
    </row>
    <row r="172" spans="4:25" ht="21.75" thickBot="1" x14ac:dyDescent="0.3">
      <c r="D172" s="205">
        <f t="shared" si="53"/>
        <v>25.851352539458389</v>
      </c>
      <c r="E172" s="205">
        <f t="shared" si="48"/>
        <v>22.246728833160379</v>
      </c>
      <c r="F172" s="205">
        <f t="shared" si="43"/>
        <v>17.517588169112674</v>
      </c>
      <c r="G172" s="206">
        <f t="shared" si="54"/>
        <v>32.799999999999997</v>
      </c>
      <c r="H172" s="206">
        <f t="shared" si="49"/>
        <v>28.4</v>
      </c>
      <c r="I172" s="206">
        <f t="shared" si="44"/>
        <v>21.6</v>
      </c>
      <c r="J172" s="204">
        <f t="shared" si="59"/>
        <v>11</v>
      </c>
      <c r="K172" s="204">
        <f t="shared" si="55"/>
        <v>147.85</v>
      </c>
      <c r="L172" s="204">
        <f t="shared" si="56"/>
        <v>115.05</v>
      </c>
      <c r="M172" s="204">
        <f t="shared" si="50"/>
        <v>103.5</v>
      </c>
      <c r="N172" s="204">
        <f t="shared" si="45"/>
        <v>88.8</v>
      </c>
      <c r="O172" s="129">
        <f t="shared" si="58"/>
        <v>0.13723532262163834</v>
      </c>
      <c r="P172" s="129">
        <f t="shared" si="52"/>
        <v>8.0762486294950003E-2</v>
      </c>
      <c r="Q172" s="129">
        <f t="shared" si="46"/>
        <v>-0.17022982989388366</v>
      </c>
      <c r="R172" s="129">
        <f t="shared" si="42"/>
        <v>-0.38297872340425532</v>
      </c>
      <c r="S172" s="129">
        <f t="shared" si="57"/>
        <v>0.78815099205665828</v>
      </c>
      <c r="T172" s="129">
        <f t="shared" si="51"/>
        <v>0.78333552229437964</v>
      </c>
      <c r="U172" s="129">
        <f t="shared" si="47"/>
        <v>0.81099945227373493</v>
      </c>
      <c r="V172" s="129">
        <f t="shared" si="40"/>
        <v>0.84057971014492749</v>
      </c>
      <c r="W172" s="128">
        <v>58</v>
      </c>
      <c r="X172" s="128">
        <v>69</v>
      </c>
      <c r="Y172" s="128" t="s">
        <v>17656</v>
      </c>
    </row>
    <row r="173" spans="4:25" ht="21.75" thickBot="1" x14ac:dyDescent="0.3">
      <c r="D173" s="205">
        <f t="shared" si="53"/>
        <v>23.534108111825265</v>
      </c>
      <c r="E173" s="205">
        <f t="shared" si="48"/>
        <v>20.483802071154567</v>
      </c>
      <c r="F173" s="205">
        <f t="shared" si="43"/>
        <v>17.833418609707685</v>
      </c>
      <c r="G173" s="206">
        <f t="shared" si="54"/>
        <v>29.5</v>
      </c>
      <c r="H173" s="206">
        <f t="shared" si="49"/>
        <v>26.1</v>
      </c>
      <c r="I173" s="206">
        <f t="shared" si="44"/>
        <v>22.2</v>
      </c>
      <c r="J173" s="204">
        <f t="shared" si="59"/>
        <v>33</v>
      </c>
      <c r="K173" s="204">
        <f t="shared" si="55"/>
        <v>143.30000000000001</v>
      </c>
      <c r="L173" s="204">
        <f t="shared" si="56"/>
        <v>113.8</v>
      </c>
      <c r="M173" s="204">
        <f t="shared" si="50"/>
        <v>97.3</v>
      </c>
      <c r="N173" s="204">
        <f t="shared" si="45"/>
        <v>85.6</v>
      </c>
      <c r="O173" s="129">
        <f t="shared" si="58"/>
        <v>0.18013983190545796</v>
      </c>
      <c r="P173" s="129">
        <f t="shared" si="52"/>
        <v>0.1622415580798123</v>
      </c>
      <c r="Q173" s="129">
        <f t="shared" si="46"/>
        <v>6.9080514933702555E-2</v>
      </c>
      <c r="R173" s="129">
        <f t="shared" si="42"/>
        <v>0.89655172413793105</v>
      </c>
      <c r="S173" s="129">
        <f t="shared" si="57"/>
        <v>0.79776637667204287</v>
      </c>
      <c r="T173" s="129">
        <f t="shared" si="51"/>
        <v>0.78482000272622854</v>
      </c>
      <c r="U173" s="129">
        <f t="shared" si="47"/>
        <v>0.80330714458142727</v>
      </c>
      <c r="V173" s="129">
        <f t="shared" si="40"/>
        <v>0.76923076923076927</v>
      </c>
      <c r="W173" s="128">
        <v>110</v>
      </c>
      <c r="X173" s="128">
        <v>143</v>
      </c>
      <c r="Y173" s="128" t="s">
        <v>17655</v>
      </c>
    </row>
    <row r="174" spans="4:25" ht="21.75" thickBot="1" x14ac:dyDescent="0.3">
      <c r="D174" s="205">
        <f t="shared" si="53"/>
        <v>21.965234259974419</v>
      </c>
      <c r="E174" s="205">
        <f t="shared" si="48"/>
        <v>19.205131312910392</v>
      </c>
      <c r="F174" s="205">
        <f t="shared" si="43"/>
        <v>16.473854134216101</v>
      </c>
      <c r="G174" s="206">
        <f t="shared" si="54"/>
        <v>27.35</v>
      </c>
      <c r="H174" s="206">
        <f t="shared" si="49"/>
        <v>23.9</v>
      </c>
      <c r="I174" s="206">
        <f t="shared" si="44"/>
        <v>20.399999999999999</v>
      </c>
      <c r="J174" s="204">
        <f t="shared" si="59"/>
        <v>2</v>
      </c>
      <c r="K174" s="204">
        <f t="shared" si="55"/>
        <v>133.65</v>
      </c>
      <c r="L174" s="204">
        <f t="shared" si="56"/>
        <v>106.3</v>
      </c>
      <c r="M174" s="204">
        <f t="shared" si="50"/>
        <v>93.2</v>
      </c>
      <c r="N174" s="204">
        <f t="shared" si="45"/>
        <v>73.8</v>
      </c>
      <c r="O174" s="129">
        <f t="shared" si="58"/>
        <v>0.12601525278087883</v>
      </c>
      <c r="P174" s="129">
        <f t="shared" si="52"/>
        <v>0.1439751733017996</v>
      </c>
      <c r="Q174" s="129">
        <f t="shared" si="46"/>
        <v>-2.0645314792127167E-2</v>
      </c>
      <c r="R174" s="129">
        <f t="shared" si="42"/>
        <v>-0.84545454545454546</v>
      </c>
      <c r="S174" s="129">
        <f t="shared" si="57"/>
        <v>0.803116426324476</v>
      </c>
      <c r="T174" s="129">
        <f t="shared" si="51"/>
        <v>0.80356197961968179</v>
      </c>
      <c r="U174" s="129">
        <f t="shared" si="47"/>
        <v>0.80754186932431882</v>
      </c>
      <c r="V174" s="129">
        <f t="shared" si="40"/>
        <v>0.89473684210526316</v>
      </c>
      <c r="W174" s="128">
        <v>17</v>
      </c>
      <c r="X174" s="128">
        <v>19</v>
      </c>
      <c r="Y174" s="128" t="s">
        <v>17654</v>
      </c>
    </row>
    <row r="175" spans="4:25" ht="21.75" thickBot="1" x14ac:dyDescent="0.3">
      <c r="D175" s="205">
        <f t="shared" si="53"/>
        <v>22.271618317049086</v>
      </c>
      <c r="E175" s="205">
        <f t="shared" si="48"/>
        <v>17.696839186527658</v>
      </c>
      <c r="F175" s="205">
        <f t="shared" si="43"/>
        <v>14.142369039323482</v>
      </c>
      <c r="G175" s="206">
        <f t="shared" si="54"/>
        <v>27.8</v>
      </c>
      <c r="H175" s="206">
        <f t="shared" si="49"/>
        <v>21.6</v>
      </c>
      <c r="I175" s="206">
        <f t="shared" si="44"/>
        <v>16.8</v>
      </c>
      <c r="J175" s="204">
        <f t="shared" si="59"/>
        <v>11</v>
      </c>
      <c r="K175" s="204">
        <f t="shared" si="55"/>
        <v>138.19999999999999</v>
      </c>
      <c r="L175" s="204">
        <f t="shared" si="56"/>
        <v>110.4</v>
      </c>
      <c r="M175" s="204">
        <f t="shared" si="50"/>
        <v>95.9</v>
      </c>
      <c r="N175" s="204">
        <f t="shared" si="45"/>
        <v>84</v>
      </c>
      <c r="O175" s="129">
        <f t="shared" si="58"/>
        <v>0.52305646447513732</v>
      </c>
      <c r="P175" s="129">
        <f t="shared" si="52"/>
        <v>0.77683521386975107</v>
      </c>
      <c r="Q175" s="129">
        <f t="shared" si="46"/>
        <v>1.4013361093564798</v>
      </c>
      <c r="R175" s="129">
        <f t="shared" si="42"/>
        <v>7.2941176470588243</v>
      </c>
      <c r="S175" s="129">
        <f t="shared" si="57"/>
        <v>0.80113734953413973</v>
      </c>
      <c r="T175" s="129">
        <f t="shared" si="51"/>
        <v>0.81929811048739154</v>
      </c>
      <c r="U175" s="129">
        <f t="shared" si="47"/>
        <v>0.841807680912112</v>
      </c>
      <c r="V175" s="129">
        <f t="shared" si="40"/>
        <v>0.92763157894736847</v>
      </c>
      <c r="W175" s="128">
        <v>141</v>
      </c>
      <c r="X175" s="128">
        <v>152</v>
      </c>
      <c r="Y175" s="128" t="s">
        <v>17653</v>
      </c>
    </row>
    <row r="176" spans="4:25" ht="21.75" thickBot="1" x14ac:dyDescent="0.3">
      <c r="D176" s="205">
        <f t="shared" si="53"/>
        <v>22.96860509995112</v>
      </c>
      <c r="E176" s="205">
        <f t="shared" si="48"/>
        <v>18.529613949736355</v>
      </c>
      <c r="F176" s="205">
        <f t="shared" si="43"/>
        <v>15.685789341928713</v>
      </c>
      <c r="G176" s="206">
        <f t="shared" si="54"/>
        <v>28.9</v>
      </c>
      <c r="H176" s="206">
        <f t="shared" si="49"/>
        <v>22.4</v>
      </c>
      <c r="I176" s="206">
        <f t="shared" si="44"/>
        <v>18.600000000000001</v>
      </c>
      <c r="J176" s="204">
        <f t="shared" si="59"/>
        <v>36</v>
      </c>
      <c r="K176" s="204">
        <f t="shared" si="55"/>
        <v>138.6</v>
      </c>
      <c r="L176" s="204">
        <f t="shared" si="56"/>
        <v>109.7</v>
      </c>
      <c r="M176" s="204">
        <f t="shared" si="50"/>
        <v>102.3</v>
      </c>
      <c r="N176" s="204">
        <f t="shared" si="45"/>
        <v>91.4</v>
      </c>
      <c r="O176" s="129">
        <f t="shared" si="58"/>
        <v>0.44662900925215376</v>
      </c>
      <c r="P176" s="129">
        <f t="shared" si="52"/>
        <v>0.81097108546362917</v>
      </c>
      <c r="Q176" s="129">
        <f t="shared" si="46"/>
        <v>1.3782628233044705</v>
      </c>
      <c r="R176" s="129">
        <f t="shared" si="42"/>
        <v>-7.0921985815602828E-2</v>
      </c>
      <c r="S176" s="129">
        <f t="shared" si="57"/>
        <v>0.79476142214363743</v>
      </c>
      <c r="T176" s="129">
        <f t="shared" si="51"/>
        <v>0.82721490847037293</v>
      </c>
      <c r="U176" s="129">
        <f t="shared" si="47"/>
        <v>0.84332200763057585</v>
      </c>
      <c r="V176" s="129">
        <f t="shared" si="40"/>
        <v>0.78443113772455086</v>
      </c>
      <c r="W176" s="128">
        <v>131</v>
      </c>
      <c r="X176" s="128">
        <v>167</v>
      </c>
      <c r="Y176" s="128" t="s">
        <v>17652</v>
      </c>
    </row>
    <row r="177" spans="4:25" ht="21.75" thickBot="1" x14ac:dyDescent="0.3">
      <c r="D177" s="205">
        <f t="shared" si="53"/>
        <v>21.619711635590001</v>
      </c>
      <c r="E177" s="205">
        <f t="shared" si="48"/>
        <v>17.947608957320174</v>
      </c>
      <c r="F177" s="205">
        <f t="shared" si="43"/>
        <v>18.38274538806262</v>
      </c>
      <c r="G177" s="206">
        <f t="shared" si="54"/>
        <v>27.15</v>
      </c>
      <c r="H177" s="206">
        <f t="shared" si="49"/>
        <v>21.9</v>
      </c>
      <c r="I177" s="206">
        <f t="shared" si="44"/>
        <v>22.2</v>
      </c>
      <c r="J177" s="204">
        <f t="shared" si="59"/>
        <v>29</v>
      </c>
      <c r="K177" s="204">
        <f t="shared" si="55"/>
        <v>132.75</v>
      </c>
      <c r="L177" s="204">
        <f t="shared" si="56"/>
        <v>105.6</v>
      </c>
      <c r="M177" s="204">
        <f t="shared" si="50"/>
        <v>93.7</v>
      </c>
      <c r="N177" s="204">
        <f t="shared" si="45"/>
        <v>98.6</v>
      </c>
      <c r="O177" s="129">
        <f t="shared" si="58"/>
        <v>0.42181721667515981</v>
      </c>
      <c r="P177" s="129">
        <f t="shared" si="52"/>
        <v>0.61407009423655856</v>
      </c>
      <c r="Q177" s="129">
        <f t="shared" si="46"/>
        <v>1.3983700183670007</v>
      </c>
      <c r="R177" s="129">
        <f t="shared" si="42"/>
        <v>-0.28244274809160308</v>
      </c>
      <c r="S177" s="129">
        <f t="shared" si="57"/>
        <v>0.79630613759079205</v>
      </c>
      <c r="T177" s="129">
        <f t="shared" si="51"/>
        <v>0.8195255231653048</v>
      </c>
      <c r="U177" s="129">
        <f t="shared" si="47"/>
        <v>0.8280515940568749</v>
      </c>
      <c r="V177" s="129">
        <f t="shared" si="40"/>
        <v>0.76422764227642281</v>
      </c>
      <c r="W177" s="128">
        <v>94</v>
      </c>
      <c r="X177" s="128">
        <v>123</v>
      </c>
      <c r="Y177" s="128" t="s">
        <v>17787</v>
      </c>
    </row>
    <row r="178" spans="4:25" ht="21.75" thickBot="1" x14ac:dyDescent="0.3">
      <c r="D178" s="205">
        <f t="shared" si="53"/>
        <v>21.976145674655804</v>
      </c>
      <c r="E178" s="205">
        <f t="shared" si="48"/>
        <v>19.042053541551663</v>
      </c>
      <c r="F178" s="205">
        <f t="shared" si="43"/>
        <v>20.251153563898406</v>
      </c>
      <c r="G178" s="206">
        <f t="shared" si="54"/>
        <v>27.9</v>
      </c>
      <c r="H178" s="206">
        <f t="shared" si="49"/>
        <v>23.7</v>
      </c>
      <c r="I178" s="206">
        <f t="shared" si="44"/>
        <v>25.2</v>
      </c>
      <c r="J178" s="204">
        <f t="shared" si="59"/>
        <v>48</v>
      </c>
      <c r="K178" s="204">
        <f t="shared" si="55"/>
        <v>130.4</v>
      </c>
      <c r="L178" s="204">
        <f t="shared" si="56"/>
        <v>102.5</v>
      </c>
      <c r="M178" s="204">
        <f t="shared" si="50"/>
        <v>89.9</v>
      </c>
      <c r="N178" s="204">
        <f t="shared" si="45"/>
        <v>94.2</v>
      </c>
      <c r="O178" s="129">
        <f t="shared" si="58"/>
        <v>0.4260120909498214</v>
      </c>
      <c r="P178" s="129">
        <f t="shared" si="52"/>
        <v>0.63768711551315427</v>
      </c>
      <c r="Q178" s="129">
        <f t="shared" si="46"/>
        <v>1.2062937160926059</v>
      </c>
      <c r="R178" s="129">
        <f t="shared" si="42"/>
        <v>-6.3829787234042534E-2</v>
      </c>
      <c r="S178" s="129">
        <f t="shared" si="57"/>
        <v>0.78767547220988554</v>
      </c>
      <c r="T178" s="129">
        <f t="shared" si="51"/>
        <v>0.80346217474901527</v>
      </c>
      <c r="U178" s="129">
        <f t="shared" si="47"/>
        <v>0.80361720491660338</v>
      </c>
      <c r="V178" s="129">
        <f t="shared" si="40"/>
        <v>0.6470588235294118</v>
      </c>
      <c r="W178" s="128">
        <v>88</v>
      </c>
      <c r="X178" s="128">
        <v>136</v>
      </c>
      <c r="Y178" s="128" t="s">
        <v>17651</v>
      </c>
    </row>
    <row r="179" spans="4:25" ht="21.75" thickBot="1" x14ac:dyDescent="0.3">
      <c r="D179" s="205">
        <f t="shared" si="53"/>
        <v>22.429371393241848</v>
      </c>
      <c r="E179" s="205">
        <f t="shared" si="48"/>
        <v>20.498463680648179</v>
      </c>
      <c r="F179" s="205">
        <f t="shared" si="43"/>
        <v>24.452138656370661</v>
      </c>
      <c r="G179" s="206">
        <f t="shared" si="54"/>
        <v>28.2</v>
      </c>
      <c r="H179" s="206">
        <f t="shared" si="49"/>
        <v>25.6</v>
      </c>
      <c r="I179" s="206">
        <f t="shared" si="44"/>
        <v>30.8</v>
      </c>
      <c r="J179" s="204">
        <f t="shared" si="59"/>
        <v>30</v>
      </c>
      <c r="K179" s="204">
        <f t="shared" si="55"/>
        <v>136.25</v>
      </c>
      <c r="L179" s="204">
        <f t="shared" si="56"/>
        <v>108.05</v>
      </c>
      <c r="M179" s="204">
        <f t="shared" si="50"/>
        <v>98.8</v>
      </c>
      <c r="N179" s="204">
        <f t="shared" si="45"/>
        <v>123.8</v>
      </c>
      <c r="O179" s="129">
        <f t="shared" si="58"/>
        <v>0.50176209094982149</v>
      </c>
      <c r="P179" s="129">
        <f t="shared" si="52"/>
        <v>0.76486965519569394</v>
      </c>
      <c r="Q179" s="129">
        <f t="shared" ref="Q179:Q242" si="60">AVERAGE(R175:R179)</f>
        <v>1.5503846251835152</v>
      </c>
      <c r="R179" s="129">
        <f t="shared" ref="R179:R242" si="61">W179/W178-1</f>
        <v>0.875</v>
      </c>
      <c r="S179" s="129">
        <f t="shared" si="57"/>
        <v>0.79536777990219321</v>
      </c>
      <c r="T179" s="129">
        <f t="shared" si="51"/>
        <v>0.80072123752531943</v>
      </c>
      <c r="U179" s="129">
        <f t="shared" ref="U179:U242" si="62">AVERAGE(V175:V179)</f>
        <v>0.79390060572632004</v>
      </c>
      <c r="V179" s="129">
        <f t="shared" ref="V179:V242" si="63">W179/X179</f>
        <v>0.84615384615384615</v>
      </c>
      <c r="W179" s="128">
        <v>165</v>
      </c>
      <c r="X179" s="128">
        <v>195</v>
      </c>
      <c r="Y179" s="128" t="s">
        <v>17788</v>
      </c>
    </row>
    <row r="180" spans="4:25" ht="21.75" thickBot="1" x14ac:dyDescent="0.3">
      <c r="D180" s="205">
        <f t="shared" si="53"/>
        <v>23.549976539809549</v>
      </c>
      <c r="E180" s="205">
        <f t="shared" si="48"/>
        <v>21.864036533667228</v>
      </c>
      <c r="F180" s="205">
        <f t="shared" si="43"/>
        <v>28.726232370139108</v>
      </c>
      <c r="G180" s="206">
        <f t="shared" si="54"/>
        <v>29.75</v>
      </c>
      <c r="H180" s="206">
        <f t="shared" si="49"/>
        <v>27.3</v>
      </c>
      <c r="I180" s="206">
        <f t="shared" si="44"/>
        <v>37.799999999999997</v>
      </c>
      <c r="J180" s="204">
        <f t="shared" si="59"/>
        <v>46</v>
      </c>
      <c r="K180" s="204">
        <f t="shared" si="55"/>
        <v>141.25</v>
      </c>
      <c r="L180" s="204">
        <f t="shared" si="56"/>
        <v>111.5</v>
      </c>
      <c r="M180" s="204">
        <f t="shared" si="50"/>
        <v>104.2</v>
      </c>
      <c r="N180" s="204">
        <f t="shared" si="45"/>
        <v>124.4</v>
      </c>
      <c r="O180" s="129">
        <f t="shared" si="58"/>
        <v>0.47595401014174066</v>
      </c>
      <c r="P180" s="129">
        <f t="shared" si="52"/>
        <v>0.73372132983684235</v>
      </c>
      <c r="Q180" s="129">
        <f t="shared" si="60"/>
        <v>6.6106550317204846E-2</v>
      </c>
      <c r="R180" s="129">
        <f t="shared" si="61"/>
        <v>-0.12727272727272732</v>
      </c>
      <c r="S180" s="129">
        <f t="shared" si="57"/>
        <v>0.79159585007763189</v>
      </c>
      <c r="T180" s="129">
        <f t="shared" si="51"/>
        <v>0.80088045910868966</v>
      </c>
      <c r="U180" s="129">
        <f t="shared" si="62"/>
        <v>0.75995323730526743</v>
      </c>
      <c r="V180" s="129">
        <f t="shared" si="63"/>
        <v>0.75789473684210529</v>
      </c>
      <c r="W180" s="128">
        <v>144</v>
      </c>
      <c r="X180" s="128">
        <v>190</v>
      </c>
      <c r="Y180" s="128" t="s">
        <v>17650</v>
      </c>
    </row>
    <row r="181" spans="4:25" ht="21.75" thickBot="1" x14ac:dyDescent="0.3">
      <c r="D181" s="205">
        <f t="shared" si="53"/>
        <v>24.311280360693143</v>
      </c>
      <c r="E181" s="205">
        <f t="shared" si="48"/>
        <v>23.692178600692124</v>
      </c>
      <c r="F181" s="205">
        <f t="shared" si="43"/>
        <v>30.547291034684857</v>
      </c>
      <c r="G181" s="206">
        <f t="shared" si="54"/>
        <v>31</v>
      </c>
      <c r="H181" s="206">
        <f t="shared" si="49"/>
        <v>29.9</v>
      </c>
      <c r="I181" s="206">
        <f t="shared" si="44"/>
        <v>41.2</v>
      </c>
      <c r="J181" s="204">
        <f t="shared" si="59"/>
        <v>53</v>
      </c>
      <c r="K181" s="204">
        <f t="shared" si="55"/>
        <v>141.15</v>
      </c>
      <c r="L181" s="204">
        <f t="shared" si="56"/>
        <v>110.15</v>
      </c>
      <c r="M181" s="204">
        <f t="shared" si="50"/>
        <v>106.7</v>
      </c>
      <c r="N181" s="204">
        <f t="shared" si="45"/>
        <v>122</v>
      </c>
      <c r="O181" s="129">
        <f t="shared" si="58"/>
        <v>0.41994012125285163</v>
      </c>
      <c r="P181" s="129">
        <f t="shared" si="52"/>
        <v>0.71191577428128683</v>
      </c>
      <c r="Q181" s="129">
        <f t="shared" si="60"/>
        <v>4.5568725258103182E-2</v>
      </c>
      <c r="R181" s="129">
        <f t="shared" si="61"/>
        <v>-0.17361111111111116</v>
      </c>
      <c r="S181" s="129">
        <f t="shared" si="57"/>
        <v>0.78423485034494012</v>
      </c>
      <c r="T181" s="129">
        <f t="shared" si="51"/>
        <v>0.79238055520709438</v>
      </c>
      <c r="U181" s="129">
        <f t="shared" si="62"/>
        <v>0.74143910278361302</v>
      </c>
      <c r="V181" s="129">
        <f t="shared" si="63"/>
        <v>0.69186046511627908</v>
      </c>
      <c r="W181" s="128">
        <v>119</v>
      </c>
      <c r="X181" s="128">
        <v>172</v>
      </c>
      <c r="Y181" s="128" t="s">
        <v>17790</v>
      </c>
    </row>
    <row r="182" spans="4:25" ht="21.75" thickBot="1" x14ac:dyDescent="0.3">
      <c r="D182" s="205">
        <f t="shared" si="53"/>
        <v>23.631724738278585</v>
      </c>
      <c r="E182" s="205">
        <f t="shared" si="48"/>
        <v>25.026877866957424</v>
      </c>
      <c r="F182" s="205">
        <f t="shared" si="43"/>
        <v>30.938366950638823</v>
      </c>
      <c r="G182" s="206">
        <f t="shared" si="54"/>
        <v>30.05</v>
      </c>
      <c r="H182" s="206">
        <f t="shared" si="49"/>
        <v>31.7</v>
      </c>
      <c r="I182" s="206">
        <f t="shared" si="44"/>
        <v>41.2</v>
      </c>
      <c r="J182" s="204">
        <f t="shared" si="59"/>
        <v>29</v>
      </c>
      <c r="K182" s="204">
        <f t="shared" si="55"/>
        <v>138.5</v>
      </c>
      <c r="L182" s="204">
        <f t="shared" si="56"/>
        <v>108.45</v>
      </c>
      <c r="M182" s="204">
        <f t="shared" si="50"/>
        <v>113.4</v>
      </c>
      <c r="N182" s="204">
        <f t="shared" si="45"/>
        <v>128.19999999999999</v>
      </c>
      <c r="O182" s="129">
        <f t="shared" si="58"/>
        <v>0.41800907486169248</v>
      </c>
      <c r="P182" s="129">
        <f t="shared" si="52"/>
        <v>0.75525566342843509</v>
      </c>
      <c r="Q182" s="129">
        <f t="shared" si="60"/>
        <v>0.11214130848986918</v>
      </c>
      <c r="R182" s="129">
        <f t="shared" si="61"/>
        <v>5.0420168067226934E-2</v>
      </c>
      <c r="S182" s="129">
        <f t="shared" si="57"/>
        <v>0.7864134688279063</v>
      </c>
      <c r="T182" s="129">
        <f t="shared" si="51"/>
        <v>0.78949141536143286</v>
      </c>
      <c r="U182" s="129">
        <f t="shared" si="62"/>
        <v>0.75093123666599082</v>
      </c>
      <c r="V182" s="129">
        <f t="shared" si="63"/>
        <v>0.81168831168831168</v>
      </c>
      <c r="W182" s="128">
        <v>125</v>
      </c>
      <c r="X182" s="128">
        <v>154</v>
      </c>
      <c r="Y182" s="128" t="s">
        <v>17791</v>
      </c>
    </row>
    <row r="183" spans="4:25" ht="21.75" thickBot="1" x14ac:dyDescent="0.3">
      <c r="D183" s="205">
        <f t="shared" si="53"/>
        <v>22.827495639554964</v>
      </c>
      <c r="E183" s="205">
        <f t="shared" si="48"/>
        <v>25.192248012639119</v>
      </c>
      <c r="F183" s="205">
        <f t="shared" si="43"/>
        <v>29.982754908896908</v>
      </c>
      <c r="G183" s="206">
        <f t="shared" si="54"/>
        <v>28.95</v>
      </c>
      <c r="H183" s="206">
        <f t="shared" si="49"/>
        <v>31.8</v>
      </c>
      <c r="I183" s="206">
        <f t="shared" si="44"/>
        <v>38.4</v>
      </c>
      <c r="J183" s="204">
        <f t="shared" si="59"/>
        <v>34</v>
      </c>
      <c r="K183" s="204">
        <f t="shared" si="55"/>
        <v>135.44999999999999</v>
      </c>
      <c r="L183" s="204">
        <f t="shared" si="56"/>
        <v>106.5</v>
      </c>
      <c r="M183" s="204">
        <f t="shared" si="50"/>
        <v>115.7</v>
      </c>
      <c r="N183" s="204">
        <f t="shared" si="45"/>
        <v>137.19999999999999</v>
      </c>
      <c r="O183" s="129">
        <f t="shared" si="58"/>
        <v>0.41712102454722705</v>
      </c>
      <c r="P183" s="129">
        <f t="shared" si="52"/>
        <v>0.67200049101464177</v>
      </c>
      <c r="Q183" s="129">
        <f t="shared" si="60"/>
        <v>0.1377072659366777</v>
      </c>
      <c r="R183" s="129">
        <f t="shared" si="61"/>
        <v>6.4000000000000057E-2</v>
      </c>
      <c r="S183" s="129">
        <f t="shared" si="57"/>
        <v>0.78851452986372939</v>
      </c>
      <c r="T183" s="129">
        <f t="shared" si="51"/>
        <v>0.79220905700123012</v>
      </c>
      <c r="U183" s="129">
        <f t="shared" si="62"/>
        <v>0.78080090908585698</v>
      </c>
      <c r="V183" s="129">
        <f t="shared" si="63"/>
        <v>0.79640718562874246</v>
      </c>
      <c r="W183" s="128">
        <v>133</v>
      </c>
      <c r="X183" s="128">
        <v>167</v>
      </c>
      <c r="Y183" s="128" t="s">
        <v>17792</v>
      </c>
    </row>
    <row r="184" spans="4:25" ht="21.75" thickBot="1" x14ac:dyDescent="0.3">
      <c r="D184" s="205">
        <f t="shared" si="53"/>
        <v>22.963610051505132</v>
      </c>
      <c r="E184" s="205">
        <f t="shared" si="48"/>
        <v>26.6611875879086</v>
      </c>
      <c r="F184" s="205">
        <f t="shared" si="43"/>
        <v>28.854185350740408</v>
      </c>
      <c r="G184" s="206">
        <f t="shared" si="54"/>
        <v>28.8</v>
      </c>
      <c r="H184" s="206">
        <f t="shared" si="49"/>
        <v>33.700000000000003</v>
      </c>
      <c r="I184" s="206">
        <f t="shared" si="44"/>
        <v>36.6</v>
      </c>
      <c r="J184" s="204">
        <f t="shared" si="59"/>
        <v>21</v>
      </c>
      <c r="K184" s="204">
        <f t="shared" si="55"/>
        <v>140.4</v>
      </c>
      <c r="L184" s="204">
        <f t="shared" si="56"/>
        <v>111.6</v>
      </c>
      <c r="M184" s="204">
        <f t="shared" si="50"/>
        <v>130</v>
      </c>
      <c r="N184" s="204">
        <f t="shared" si="45"/>
        <v>136.19999999999999</v>
      </c>
      <c r="O184" s="129">
        <f t="shared" si="58"/>
        <v>0.46041093537079758</v>
      </c>
      <c r="P184" s="129">
        <f t="shared" si="52"/>
        <v>0.77684669743979562</v>
      </c>
      <c r="Q184" s="129">
        <f t="shared" si="60"/>
        <v>3.3087696960761859E-3</v>
      </c>
      <c r="R184" s="129">
        <f t="shared" si="61"/>
        <v>0.20300751879699241</v>
      </c>
      <c r="S184" s="129">
        <f t="shared" si="57"/>
        <v>0.79734757123281708</v>
      </c>
      <c r="T184" s="129">
        <f t="shared" si="51"/>
        <v>0.79113316284595248</v>
      </c>
      <c r="U184" s="129">
        <f t="shared" si="62"/>
        <v>0.78836571996558491</v>
      </c>
      <c r="V184" s="129">
        <f t="shared" si="63"/>
        <v>0.88397790055248615</v>
      </c>
      <c r="W184" s="128">
        <v>160</v>
      </c>
      <c r="X184" s="128">
        <v>181</v>
      </c>
      <c r="Y184" s="128" t="s">
        <v>17793</v>
      </c>
    </row>
    <row r="185" spans="4:25" ht="21.75" thickBot="1" x14ac:dyDescent="0.3">
      <c r="D185" s="205">
        <f t="shared" si="53"/>
        <v>23.528278009500962</v>
      </c>
      <c r="E185" s="205">
        <f t="shared" si="48"/>
        <v>28.615218071885291</v>
      </c>
      <c r="F185" s="205">
        <f t="shared" si="43"/>
        <v>28.441252500830235</v>
      </c>
      <c r="G185" s="206">
        <f t="shared" si="54"/>
        <v>30.3</v>
      </c>
      <c r="H185" s="206">
        <f t="shared" si="49"/>
        <v>39</v>
      </c>
      <c r="I185" s="206">
        <f t="shared" si="44"/>
        <v>40.200000000000003</v>
      </c>
      <c r="J185" s="204">
        <f t="shared" si="59"/>
        <v>64</v>
      </c>
      <c r="K185" s="204">
        <f t="shared" si="55"/>
        <v>137.94999999999999</v>
      </c>
      <c r="L185" s="204">
        <f t="shared" si="56"/>
        <v>107.65</v>
      </c>
      <c r="M185" s="204">
        <f t="shared" si="50"/>
        <v>119.4</v>
      </c>
      <c r="N185" s="204">
        <f t="shared" si="45"/>
        <v>114.4</v>
      </c>
      <c r="O185" s="129">
        <f t="shared" si="58"/>
        <v>0.37307257330183213</v>
      </c>
      <c r="P185" s="129">
        <f t="shared" si="52"/>
        <v>-3.0690067266086751E-2</v>
      </c>
      <c r="Q185" s="129">
        <f t="shared" si="60"/>
        <v>-0.12748668484937836</v>
      </c>
      <c r="R185" s="129">
        <f t="shared" si="61"/>
        <v>-0.78125</v>
      </c>
      <c r="S185" s="129">
        <f t="shared" si="57"/>
        <v>0.7765108253960713</v>
      </c>
      <c r="T185" s="129">
        <f t="shared" si="51"/>
        <v>0.73372354030475107</v>
      </c>
      <c r="U185" s="129">
        <f t="shared" si="62"/>
        <v>0.70749384330423459</v>
      </c>
      <c r="V185" s="129">
        <f t="shared" si="63"/>
        <v>0.35353535353535354</v>
      </c>
      <c r="W185" s="128">
        <v>35</v>
      </c>
      <c r="X185" s="128">
        <v>99</v>
      </c>
      <c r="Y185" s="128" t="s">
        <v>17649</v>
      </c>
    </row>
    <row r="186" spans="4:25" ht="21.75" thickBot="1" x14ac:dyDescent="0.3">
      <c r="D186" s="205">
        <f t="shared" si="53"/>
        <v>23.031833552764255</v>
      </c>
      <c r="E186" s="205">
        <f t="shared" si="48"/>
        <v>26.729901254756513</v>
      </c>
      <c r="F186" s="205">
        <f t="shared" si="43"/>
        <v>23.095658435859111</v>
      </c>
      <c r="G186" s="206">
        <f t="shared" si="54"/>
        <v>29.8</v>
      </c>
      <c r="H186" s="206">
        <f t="shared" si="49"/>
        <v>37.200000000000003</v>
      </c>
      <c r="I186" s="206">
        <f t="shared" si="44"/>
        <v>33.200000000000003</v>
      </c>
      <c r="J186" s="204">
        <f t="shared" si="59"/>
        <v>18</v>
      </c>
      <c r="K186" s="204">
        <f t="shared" si="55"/>
        <v>135.65</v>
      </c>
      <c r="L186" s="204">
        <f t="shared" si="56"/>
        <v>105.85</v>
      </c>
      <c r="M186" s="204">
        <f t="shared" si="50"/>
        <v>109.4</v>
      </c>
      <c r="N186" s="204">
        <f t="shared" si="45"/>
        <v>96.8</v>
      </c>
      <c r="O186" s="129">
        <f t="shared" si="58"/>
        <v>0.38797232267526571</v>
      </c>
      <c r="P186" s="129">
        <f t="shared" si="52"/>
        <v>-3.5026440113097898E-2</v>
      </c>
      <c r="Q186" s="129">
        <f t="shared" si="60"/>
        <v>-0.11562160548429898</v>
      </c>
      <c r="R186" s="129">
        <f t="shared" si="61"/>
        <v>-0.11428571428571432</v>
      </c>
      <c r="S186" s="129">
        <f t="shared" si="57"/>
        <v>0.77288032056255884</v>
      </c>
      <c r="T186" s="129">
        <f t="shared" si="51"/>
        <v>0.71854573265474486</v>
      </c>
      <c r="U186" s="129">
        <f t="shared" si="62"/>
        <v>0.6956523625258767</v>
      </c>
      <c r="V186" s="129">
        <f t="shared" si="63"/>
        <v>0.63265306122448983</v>
      </c>
      <c r="W186" s="128">
        <v>31</v>
      </c>
      <c r="X186" s="128">
        <v>49</v>
      </c>
      <c r="Y186" s="128" t="s">
        <v>17794</v>
      </c>
    </row>
    <row r="187" spans="4:25" ht="21.75" thickBot="1" x14ac:dyDescent="0.3">
      <c r="D187" s="205">
        <f t="shared" si="53"/>
        <v>22.890502823234335</v>
      </c>
      <c r="E187" s="205">
        <f t="shared" si="48"/>
        <v>27.021468745522668</v>
      </c>
      <c r="F187" s="205">
        <f t="shared" si="43"/>
        <v>23.343840358377232</v>
      </c>
      <c r="G187" s="206">
        <f t="shared" si="54"/>
        <v>29.8</v>
      </c>
      <c r="H187" s="206">
        <f t="shared" si="49"/>
        <v>37.700000000000003</v>
      </c>
      <c r="I187" s="206">
        <f t="shared" si="44"/>
        <v>34.200000000000003</v>
      </c>
      <c r="J187" s="204">
        <f t="shared" si="59"/>
        <v>34</v>
      </c>
      <c r="K187" s="204">
        <f t="shared" si="55"/>
        <v>131.65</v>
      </c>
      <c r="L187" s="204">
        <f t="shared" si="56"/>
        <v>101.85</v>
      </c>
      <c r="M187" s="204">
        <f t="shared" si="50"/>
        <v>110</v>
      </c>
      <c r="N187" s="204">
        <f t="shared" si="45"/>
        <v>91.8</v>
      </c>
      <c r="O187" s="129">
        <f t="shared" si="58"/>
        <v>0.41493428704695567</v>
      </c>
      <c r="P187" s="129">
        <f t="shared" si="52"/>
        <v>0.21579847985735273</v>
      </c>
      <c r="Q187" s="129">
        <f t="shared" si="60"/>
        <v>0.31945565122483621</v>
      </c>
      <c r="R187" s="129">
        <f t="shared" si="61"/>
        <v>2.225806451612903</v>
      </c>
      <c r="S187" s="129">
        <f t="shared" si="57"/>
        <v>0.76813767863202465</v>
      </c>
      <c r="T187" s="129">
        <f t="shared" si="51"/>
        <v>0.71674983409874449</v>
      </c>
      <c r="U187" s="129">
        <f t="shared" si="62"/>
        <v>0.68256843153149793</v>
      </c>
      <c r="V187" s="129">
        <f t="shared" si="63"/>
        <v>0.74626865671641796</v>
      </c>
      <c r="W187" s="128">
        <v>100</v>
      </c>
      <c r="X187" s="128">
        <v>134</v>
      </c>
      <c r="Y187" s="128" t="s">
        <v>17797</v>
      </c>
    </row>
    <row r="188" spans="4:25" ht="21.75" thickBot="1" x14ac:dyDescent="0.3">
      <c r="D188" s="205">
        <f t="shared" si="53"/>
        <v>23.65605324581777</v>
      </c>
      <c r="E188" s="205">
        <f t="shared" si="48"/>
        <v>27.745910509688166</v>
      </c>
      <c r="F188" s="205">
        <f t="shared" si="43"/>
        <v>25.549582405965193</v>
      </c>
      <c r="G188" s="206">
        <f t="shared" si="54"/>
        <v>30.85</v>
      </c>
      <c r="H188" s="206">
        <f t="shared" si="49"/>
        <v>38</v>
      </c>
      <c r="I188" s="206">
        <f t="shared" si="44"/>
        <v>37.6</v>
      </c>
      <c r="J188" s="204">
        <f t="shared" si="59"/>
        <v>51</v>
      </c>
      <c r="K188" s="204">
        <f t="shared" si="55"/>
        <v>135.5</v>
      </c>
      <c r="L188" s="204">
        <f t="shared" si="56"/>
        <v>104.65</v>
      </c>
      <c r="M188" s="204">
        <f t="shared" si="50"/>
        <v>119.4</v>
      </c>
      <c r="N188" s="204">
        <f t="shared" si="45"/>
        <v>101.6</v>
      </c>
      <c r="O188" s="129">
        <f t="shared" si="58"/>
        <v>0.47093428704695572</v>
      </c>
      <c r="P188" s="129">
        <f t="shared" si="52"/>
        <v>0.30418145858075701</v>
      </c>
      <c r="Q188" s="129">
        <f t="shared" si="60"/>
        <v>0.47065565122483621</v>
      </c>
      <c r="R188" s="129">
        <f t="shared" si="61"/>
        <v>0.82000000000000006</v>
      </c>
      <c r="S188" s="129">
        <f t="shared" si="57"/>
        <v>0.76680885723882564</v>
      </c>
      <c r="T188" s="129">
        <f t="shared" si="51"/>
        <v>0.73015553972863589</v>
      </c>
      <c r="U188" s="129">
        <f t="shared" si="62"/>
        <v>0.6795101703714147</v>
      </c>
      <c r="V188" s="129">
        <f t="shared" si="63"/>
        <v>0.7811158798283262</v>
      </c>
      <c r="W188" s="128">
        <v>182</v>
      </c>
      <c r="X188" s="128">
        <v>233</v>
      </c>
      <c r="Y188" s="128" t="s">
        <v>17798</v>
      </c>
    </row>
    <row r="189" spans="4:25" ht="21.75" thickBot="1" x14ac:dyDescent="0.3">
      <c r="D189" s="205">
        <f t="shared" si="53"/>
        <v>23.716996234477143</v>
      </c>
      <c r="E189" s="205">
        <f t="shared" si="48"/>
        <v>26.516243361355524</v>
      </c>
      <c r="F189" s="205">
        <f t="shared" si="43"/>
        <v>24.17830137197064</v>
      </c>
      <c r="G189" s="206">
        <f t="shared" si="54"/>
        <v>31.1</v>
      </c>
      <c r="H189" s="206">
        <f t="shared" si="49"/>
        <v>36.6</v>
      </c>
      <c r="I189" s="206">
        <f t="shared" si="44"/>
        <v>36.6</v>
      </c>
      <c r="J189" s="204">
        <f t="shared" si="59"/>
        <v>16</v>
      </c>
      <c r="K189" s="204">
        <f t="shared" si="55"/>
        <v>134.94999999999999</v>
      </c>
      <c r="L189" s="204">
        <f t="shared" si="56"/>
        <v>103.85</v>
      </c>
      <c r="M189" s="204">
        <f t="shared" si="50"/>
        <v>108.9</v>
      </c>
      <c r="N189" s="204">
        <f t="shared" si="45"/>
        <v>81.599999999999994</v>
      </c>
      <c r="O189" s="129">
        <f t="shared" si="58"/>
        <v>0.45725907337174199</v>
      </c>
      <c r="P189" s="129">
        <f t="shared" si="52"/>
        <v>0.14964849154778997</v>
      </c>
      <c r="Q189" s="129">
        <f t="shared" si="60"/>
        <v>0.29598821339950365</v>
      </c>
      <c r="R189" s="129">
        <f t="shared" si="61"/>
        <v>-0.67032967032967039</v>
      </c>
      <c r="S189" s="129">
        <f t="shared" si="57"/>
        <v>0.76260438052981161</v>
      </c>
      <c r="T189" s="129">
        <f t="shared" si="51"/>
        <v>0.7244875235343039</v>
      </c>
      <c r="U189" s="129">
        <f t="shared" si="62"/>
        <v>0.66060932710302289</v>
      </c>
      <c r="V189" s="129">
        <f t="shared" si="63"/>
        <v>0.78947368421052633</v>
      </c>
      <c r="W189" s="128">
        <v>60</v>
      </c>
      <c r="X189" s="128">
        <v>76</v>
      </c>
      <c r="Y189" s="128" t="s">
        <v>17648</v>
      </c>
    </row>
    <row r="190" spans="4:25" ht="21.75" thickBot="1" x14ac:dyDescent="0.3">
      <c r="D190" s="205">
        <f t="shared" si="53"/>
        <v>23.757413248136828</v>
      </c>
      <c r="E190" s="205">
        <f t="shared" si="48"/>
        <v>25.382692134783241</v>
      </c>
      <c r="F190" s="205">
        <f t="shared" si="43"/>
        <v>22.087678062178924</v>
      </c>
      <c r="G190" s="206">
        <f t="shared" si="54"/>
        <v>31.05</v>
      </c>
      <c r="H190" s="206">
        <f t="shared" si="49"/>
        <v>34.799999999999997</v>
      </c>
      <c r="I190" s="206">
        <f t="shared" si="44"/>
        <v>29.4</v>
      </c>
      <c r="J190" s="204">
        <f t="shared" si="59"/>
        <v>28</v>
      </c>
      <c r="K190" s="204">
        <f t="shared" si="55"/>
        <v>136.25</v>
      </c>
      <c r="L190" s="204">
        <f t="shared" si="56"/>
        <v>105.2</v>
      </c>
      <c r="M190" s="204">
        <f t="shared" si="50"/>
        <v>106.2</v>
      </c>
      <c r="N190" s="204">
        <f t="shared" si="45"/>
        <v>98</v>
      </c>
      <c r="O190" s="129">
        <f t="shared" si="58"/>
        <v>0.49554854705595258</v>
      </c>
      <c r="P190" s="129">
        <f t="shared" si="52"/>
        <v>0.25737576427506265</v>
      </c>
      <c r="Q190" s="129">
        <f t="shared" si="60"/>
        <v>0.6422382133995036</v>
      </c>
      <c r="R190" s="129">
        <f t="shared" si="61"/>
        <v>0.95</v>
      </c>
      <c r="S190" s="129">
        <f t="shared" si="57"/>
        <v>0.7651340820655983</v>
      </c>
      <c r="T190" s="129">
        <f t="shared" si="51"/>
        <v>0.72938770502250705</v>
      </c>
      <c r="U190" s="129">
        <f t="shared" si="62"/>
        <v>0.75128156674077973</v>
      </c>
      <c r="V190" s="129">
        <f t="shared" si="63"/>
        <v>0.80689655172413788</v>
      </c>
      <c r="W190" s="128">
        <v>117</v>
      </c>
      <c r="X190" s="128">
        <v>145</v>
      </c>
      <c r="Y190" s="128" t="s">
        <v>17799</v>
      </c>
    </row>
    <row r="191" spans="4:25" ht="21.75" thickBot="1" x14ac:dyDescent="0.3">
      <c r="D191" s="205">
        <f t="shared" si="53"/>
        <v>23.950577981063081</v>
      </c>
      <c r="E191" s="205">
        <f t="shared" si="48"/>
        <v>24.138879799938742</v>
      </c>
      <c r="F191" s="205">
        <f t="shared" si="43"/>
        <v>25.128336276352293</v>
      </c>
      <c r="G191" s="206">
        <f t="shared" si="54"/>
        <v>31.25</v>
      </c>
      <c r="H191" s="206">
        <f t="shared" si="49"/>
        <v>32.6</v>
      </c>
      <c r="I191" s="206">
        <f t="shared" si="44"/>
        <v>32</v>
      </c>
      <c r="J191" s="204">
        <f t="shared" si="59"/>
        <v>31</v>
      </c>
      <c r="K191" s="204">
        <f t="shared" si="55"/>
        <v>138.05000000000001</v>
      </c>
      <c r="L191" s="204">
        <f t="shared" si="56"/>
        <v>106.8</v>
      </c>
      <c r="M191" s="204">
        <f t="shared" si="50"/>
        <v>106.9</v>
      </c>
      <c r="N191" s="204">
        <f t="shared" si="45"/>
        <v>117</v>
      </c>
      <c r="O191" s="129">
        <f t="shared" si="58"/>
        <v>0.49717247867988423</v>
      </c>
      <c r="P191" s="129">
        <f t="shared" si="52"/>
        <v>0.28242918307848147</v>
      </c>
      <c r="Q191" s="129">
        <f t="shared" si="60"/>
        <v>0.68047997164126195</v>
      </c>
      <c r="R191" s="129">
        <f t="shared" si="61"/>
        <v>7.6923076923076872E-2</v>
      </c>
      <c r="S191" s="129">
        <f t="shared" si="57"/>
        <v>0.76641849539401863</v>
      </c>
      <c r="T191" s="129">
        <f t="shared" si="51"/>
        <v>0.74045643558094298</v>
      </c>
      <c r="U191" s="129">
        <f t="shared" si="62"/>
        <v>0.78526050863600916</v>
      </c>
      <c r="V191" s="129">
        <f t="shared" si="63"/>
        <v>0.80254777070063699</v>
      </c>
      <c r="W191" s="128">
        <v>126</v>
      </c>
      <c r="X191" s="128">
        <v>157</v>
      </c>
      <c r="Y191" s="128" t="s">
        <v>17800</v>
      </c>
    </row>
    <row r="192" spans="4:25" ht="21.75" thickBot="1" x14ac:dyDescent="0.3">
      <c r="D192" s="205">
        <f t="shared" si="53"/>
        <v>25.138876628183837</v>
      </c>
      <c r="E192" s="205">
        <f t="shared" si="48"/>
        <v>25.166850923646425</v>
      </c>
      <c r="F192" s="205">
        <f t="shared" si="43"/>
        <v>27.018004793886224</v>
      </c>
      <c r="G192" s="206">
        <f t="shared" si="54"/>
        <v>33.1</v>
      </c>
      <c r="H192" s="206">
        <f t="shared" si="49"/>
        <v>34.5</v>
      </c>
      <c r="I192" s="206">
        <f t="shared" si="44"/>
        <v>34.799999999999997</v>
      </c>
      <c r="J192" s="204">
        <f t="shared" si="59"/>
        <v>48</v>
      </c>
      <c r="K192" s="204">
        <f t="shared" si="55"/>
        <v>142.65</v>
      </c>
      <c r="L192" s="204">
        <f t="shared" si="56"/>
        <v>109.55</v>
      </c>
      <c r="M192" s="204">
        <f t="shared" si="50"/>
        <v>105.7</v>
      </c>
      <c r="N192" s="204">
        <f t="shared" si="45"/>
        <v>119.6</v>
      </c>
      <c r="O192" s="129">
        <f t="shared" si="58"/>
        <v>0.51116268469136672</v>
      </c>
      <c r="P192" s="129">
        <f t="shared" si="52"/>
        <v>0.26706970595429841</v>
      </c>
      <c r="Q192" s="129">
        <f t="shared" si="60"/>
        <v>0.21468376068376066</v>
      </c>
      <c r="R192" s="129">
        <f t="shared" si="61"/>
        <v>-0.10317460317460314</v>
      </c>
      <c r="S192" s="129">
        <f t="shared" si="57"/>
        <v>0.75948267758863552</v>
      </c>
      <c r="T192" s="129">
        <f t="shared" si="51"/>
        <v>0.72947393981583841</v>
      </c>
      <c r="U192" s="129">
        <f t="shared" si="62"/>
        <v>0.77637944810017889</v>
      </c>
      <c r="V192" s="129">
        <f t="shared" si="63"/>
        <v>0.70186335403726707</v>
      </c>
      <c r="W192" s="128">
        <v>113</v>
      </c>
      <c r="X192" s="128">
        <v>161</v>
      </c>
      <c r="Y192" s="128" t="s">
        <v>17647</v>
      </c>
    </row>
    <row r="193" spans="4:25" ht="21.75" thickBot="1" x14ac:dyDescent="0.3">
      <c r="D193" s="205">
        <f t="shared" si="53"/>
        <v>25.564077002495878</v>
      </c>
      <c r="E193" s="205">
        <f t="shared" si="48"/>
        <v>25.792404320856118</v>
      </c>
      <c r="F193" s="205">
        <f t="shared" si="43"/>
        <v>25.887813252573466</v>
      </c>
      <c r="G193" s="206">
        <f t="shared" si="54"/>
        <v>33.799999999999997</v>
      </c>
      <c r="H193" s="206">
        <f t="shared" si="49"/>
        <v>35.799999999999997</v>
      </c>
      <c r="I193" s="206">
        <f t="shared" si="44"/>
        <v>34</v>
      </c>
      <c r="J193" s="204">
        <f t="shared" si="59"/>
        <v>47</v>
      </c>
      <c r="K193" s="204">
        <f t="shared" si="55"/>
        <v>143.5</v>
      </c>
      <c r="L193" s="204">
        <f t="shared" si="56"/>
        <v>109.7</v>
      </c>
      <c r="M193" s="204">
        <f t="shared" si="50"/>
        <v>103.7</v>
      </c>
      <c r="N193" s="204">
        <f t="shared" si="45"/>
        <v>105.8</v>
      </c>
      <c r="O193" s="129">
        <f t="shared" si="58"/>
        <v>0.46633509848447013</v>
      </c>
      <c r="P193" s="129">
        <f t="shared" si="52"/>
        <v>0.26066970595429839</v>
      </c>
      <c r="Q193" s="129">
        <f t="shared" si="60"/>
        <v>5.0683760683760661E-2</v>
      </c>
      <c r="R193" s="129">
        <f t="shared" si="61"/>
        <v>0</v>
      </c>
      <c r="S193" s="129">
        <f t="shared" si="57"/>
        <v>0.75633363912709706</v>
      </c>
      <c r="T193" s="129">
        <f t="shared" si="51"/>
        <v>0.72045822125296421</v>
      </c>
      <c r="U193" s="129">
        <f t="shared" si="62"/>
        <v>0.76140627213451373</v>
      </c>
      <c r="V193" s="129">
        <f t="shared" si="63"/>
        <v>0.70625000000000004</v>
      </c>
      <c r="W193" s="128">
        <v>113</v>
      </c>
      <c r="X193" s="128">
        <v>160</v>
      </c>
      <c r="Y193" s="128" t="s">
        <v>17646</v>
      </c>
    </row>
    <row r="194" spans="4:25" ht="21.75" thickBot="1" x14ac:dyDescent="0.3">
      <c r="D194" s="205">
        <f t="shared" si="53"/>
        <v>26.599015061398394</v>
      </c>
      <c r="E194" s="205">
        <f t="shared" si="48"/>
        <v>26.386128056277535</v>
      </c>
      <c r="F194" s="205">
        <f t="shared" si="43"/>
        <v>28.659465738371793</v>
      </c>
      <c r="G194" s="206">
        <f t="shared" si="54"/>
        <v>35.5</v>
      </c>
      <c r="H194" s="206">
        <f t="shared" si="49"/>
        <v>37.299999999999997</v>
      </c>
      <c r="I194" s="206">
        <f t="shared" si="44"/>
        <v>38</v>
      </c>
      <c r="J194" s="204">
        <f t="shared" si="59"/>
        <v>36</v>
      </c>
      <c r="K194" s="204">
        <f t="shared" si="55"/>
        <v>149.85</v>
      </c>
      <c r="L194" s="204">
        <f t="shared" si="56"/>
        <v>114.35</v>
      </c>
      <c r="M194" s="204">
        <f t="shared" si="50"/>
        <v>98.7</v>
      </c>
      <c r="N194" s="204">
        <f t="shared" si="45"/>
        <v>115.8</v>
      </c>
      <c r="O194" s="129">
        <f t="shared" si="58"/>
        <v>0.50728039212887888</v>
      </c>
      <c r="P194" s="129">
        <f t="shared" si="52"/>
        <v>0.23771408681796197</v>
      </c>
      <c r="Q194" s="129">
        <f t="shared" si="60"/>
        <v>0.17943996023642039</v>
      </c>
      <c r="R194" s="129">
        <f t="shared" si="61"/>
        <v>-2.6548672566371723E-2</v>
      </c>
      <c r="S194" s="129">
        <f t="shared" si="57"/>
        <v>0.74926802989854635</v>
      </c>
      <c r="T194" s="129">
        <f t="shared" si="51"/>
        <v>0.70740289695114034</v>
      </c>
      <c r="U194" s="129">
        <f t="shared" si="62"/>
        <v>0.75419646679925767</v>
      </c>
      <c r="V194" s="129">
        <f t="shared" si="63"/>
        <v>0.75342465753424659</v>
      </c>
      <c r="W194" s="128">
        <v>110</v>
      </c>
      <c r="X194" s="128">
        <v>146</v>
      </c>
      <c r="Y194" s="128" t="s">
        <v>17645</v>
      </c>
    </row>
    <row r="195" spans="4:25" ht="21.75" thickBot="1" x14ac:dyDescent="0.3">
      <c r="D195" s="205">
        <f t="shared" si="53"/>
        <v>26.416639506969677</v>
      </c>
      <c r="E195" s="205">
        <f t="shared" si="48"/>
        <v>24.217628932720963</v>
      </c>
      <c r="F195" s="205">
        <f t="shared" si="43"/>
        <v>26.222198835323052</v>
      </c>
      <c r="G195" s="206">
        <f t="shared" si="54"/>
        <v>36</v>
      </c>
      <c r="H195" s="206">
        <f t="shared" si="49"/>
        <v>33</v>
      </c>
      <c r="I195" s="206">
        <f>AVERAGE(J191:J195)</f>
        <v>36.6</v>
      </c>
      <c r="J195" s="204">
        <f t="shared" ref="J195:J258" si="64">X195-W195</f>
        <v>21</v>
      </c>
      <c r="K195" s="204">
        <f t="shared" si="55"/>
        <v>145</v>
      </c>
      <c r="L195" s="204">
        <f t="shared" si="56"/>
        <v>109</v>
      </c>
      <c r="M195" s="204">
        <f t="shared" si="50"/>
        <v>98.6</v>
      </c>
      <c r="N195" s="204">
        <f t="shared" si="45"/>
        <v>99.2</v>
      </c>
      <c r="O195" s="129">
        <f t="shared" si="58"/>
        <v>0.10802905523048308</v>
      </c>
      <c r="P195" s="129">
        <f t="shared" si="52"/>
        <v>0.24674817772705288</v>
      </c>
      <c r="Q195" s="129">
        <f t="shared" si="60"/>
        <v>-0.14874185794539779</v>
      </c>
      <c r="R195" s="129">
        <f t="shared" si="61"/>
        <v>-0.69090909090909092</v>
      </c>
      <c r="S195" s="129">
        <f t="shared" si="57"/>
        <v>0.73379554186026874</v>
      </c>
      <c r="T195" s="129">
        <f t="shared" si="51"/>
        <v>0.73386754341578675</v>
      </c>
      <c r="U195" s="129">
        <f t="shared" si="62"/>
        <v>0.71645352009079377</v>
      </c>
      <c r="V195" s="129">
        <f t="shared" si="63"/>
        <v>0.61818181818181817</v>
      </c>
      <c r="W195" s="128">
        <v>34</v>
      </c>
      <c r="X195" s="128">
        <v>55</v>
      </c>
      <c r="Y195" s="128" t="s">
        <v>17644</v>
      </c>
    </row>
    <row r="196" spans="4:25" ht="21.75" thickBot="1" x14ac:dyDescent="0.3">
      <c r="D196" s="205">
        <f t="shared" si="53"/>
        <v>26.293388037766825</v>
      </c>
      <c r="E196" s="205">
        <f t="shared" si="48"/>
        <v>25.802983612206347</v>
      </c>
      <c r="F196" s="205">
        <f t="shared" si="43"/>
        <v>26.342166812217162</v>
      </c>
      <c r="G196" s="206">
        <f t="shared" si="54"/>
        <v>35.700000000000003</v>
      </c>
      <c r="H196" s="206">
        <f t="shared" si="49"/>
        <v>34.200000000000003</v>
      </c>
      <c r="I196" s="206">
        <f t="shared" si="44"/>
        <v>36.4</v>
      </c>
      <c r="J196" s="204">
        <f t="shared" si="64"/>
        <v>30</v>
      </c>
      <c r="K196" s="204">
        <f t="shared" si="55"/>
        <v>145.94999999999999</v>
      </c>
      <c r="L196" s="204">
        <f t="shared" si="56"/>
        <v>110.25</v>
      </c>
      <c r="M196" s="204">
        <f t="shared" si="50"/>
        <v>111.1</v>
      </c>
      <c r="N196" s="204">
        <f t="shared" si="45"/>
        <v>105.2</v>
      </c>
      <c r="O196" s="129">
        <f t="shared" si="58"/>
        <v>0.29098691922714554</v>
      </c>
      <c r="P196" s="129">
        <f t="shared" si="52"/>
        <v>0.61700027856738904</v>
      </c>
      <c r="Q196" s="129">
        <f t="shared" si="60"/>
        <v>0.55352058549351624</v>
      </c>
      <c r="R196" s="129">
        <f t="shared" si="61"/>
        <v>3.5882352941176467</v>
      </c>
      <c r="S196" s="129">
        <f t="shared" si="57"/>
        <v>0.73650946884500901</v>
      </c>
      <c r="T196" s="129">
        <f t="shared" si="51"/>
        <v>0.75447320503527326</v>
      </c>
      <c r="U196" s="129">
        <f t="shared" si="62"/>
        <v>0.72368590143453737</v>
      </c>
      <c r="V196" s="129">
        <f t="shared" si="63"/>
        <v>0.83870967741935487</v>
      </c>
      <c r="W196" s="128">
        <v>156</v>
      </c>
      <c r="X196" s="128">
        <v>186</v>
      </c>
      <c r="Y196" s="128" t="s">
        <v>17643</v>
      </c>
    </row>
    <row r="197" spans="4:25" ht="21.75" thickBot="1" x14ac:dyDescent="0.3">
      <c r="D197" s="205">
        <f t="shared" si="53"/>
        <v>26.492998037220065</v>
      </c>
      <c r="E197" s="205">
        <f t="shared" si="48"/>
        <v>25.882217398828583</v>
      </c>
      <c r="F197" s="205">
        <f t="shared" si="43"/>
        <v>24.77065041960989</v>
      </c>
      <c r="G197" s="206">
        <f t="shared" si="54"/>
        <v>35.85</v>
      </c>
      <c r="H197" s="206">
        <f t="shared" si="49"/>
        <v>34</v>
      </c>
      <c r="I197" s="206">
        <f t="shared" si="44"/>
        <v>33.200000000000003</v>
      </c>
      <c r="J197" s="204">
        <f t="shared" si="64"/>
        <v>32</v>
      </c>
      <c r="K197" s="204">
        <f t="shared" si="55"/>
        <v>148.4</v>
      </c>
      <c r="L197" s="204">
        <f t="shared" si="56"/>
        <v>112.55</v>
      </c>
      <c r="M197" s="204">
        <f t="shared" si="50"/>
        <v>115.1</v>
      </c>
      <c r="N197" s="204">
        <f t="shared" si="45"/>
        <v>110.6</v>
      </c>
      <c r="O197" s="129">
        <f t="shared" si="58"/>
        <v>0.29998085150352061</v>
      </c>
      <c r="P197" s="129">
        <f t="shared" si="52"/>
        <v>0.38416322314968848</v>
      </c>
      <c r="Q197" s="129">
        <f t="shared" si="60"/>
        <v>0.55364268561561625</v>
      </c>
      <c r="R197" s="129">
        <f t="shared" si="61"/>
        <v>-0.10256410256410253</v>
      </c>
      <c r="S197" s="129">
        <f t="shared" si="57"/>
        <v>0.7389957611497926</v>
      </c>
      <c r="T197" s="129">
        <f t="shared" si="51"/>
        <v>0.7612416882008407</v>
      </c>
      <c r="U197" s="129">
        <f t="shared" si="62"/>
        <v>0.74610392830150263</v>
      </c>
      <c r="V197" s="129">
        <f t="shared" si="63"/>
        <v>0.81395348837209303</v>
      </c>
      <c r="W197" s="128">
        <v>140</v>
      </c>
      <c r="X197" s="128">
        <v>172</v>
      </c>
      <c r="Y197" s="128" t="s">
        <v>17801</v>
      </c>
    </row>
    <row r="198" spans="4:25" ht="21.75" thickBot="1" x14ac:dyDescent="0.3">
      <c r="D198" s="205">
        <f t="shared" si="53"/>
        <v>26.042769668867496</v>
      </c>
      <c r="E198" s="205">
        <f t="shared" si="48"/>
        <v>24.240083949522585</v>
      </c>
      <c r="F198" s="205">
        <f t="shared" ref="F198:F261" si="65">U198/(1/I198)</f>
        <v>22.588568364055416</v>
      </c>
      <c r="G198" s="206">
        <f t="shared" si="54"/>
        <v>34.9</v>
      </c>
      <c r="H198" s="206">
        <f t="shared" si="49"/>
        <v>31.8</v>
      </c>
      <c r="I198" s="206">
        <f t="shared" si="44"/>
        <v>29.6</v>
      </c>
      <c r="J198" s="204">
        <f t="shared" si="64"/>
        <v>29</v>
      </c>
      <c r="K198" s="204">
        <f t="shared" si="55"/>
        <v>148.55000000000001</v>
      </c>
      <c r="L198" s="204">
        <f t="shared" si="56"/>
        <v>113.65</v>
      </c>
      <c r="M198" s="204">
        <f t="shared" si="50"/>
        <v>107.9</v>
      </c>
      <c r="N198" s="204">
        <f t="shared" si="45"/>
        <v>110</v>
      </c>
      <c r="O198" s="129">
        <f t="shared" si="58"/>
        <v>0.29245805515093698</v>
      </c>
      <c r="P198" s="129">
        <f t="shared" si="52"/>
        <v>0.280734651721117</v>
      </c>
      <c r="Q198" s="129">
        <f t="shared" si="60"/>
        <v>0.51078554275847332</v>
      </c>
      <c r="R198" s="129">
        <f t="shared" si="61"/>
        <v>-0.2142857142857143</v>
      </c>
      <c r="S198" s="129">
        <f t="shared" si="57"/>
        <v>0.74621116529706299</v>
      </c>
      <c r="T198" s="129">
        <f t="shared" si="51"/>
        <v>0.7622667908654901</v>
      </c>
      <c r="U198" s="129">
        <f t="shared" si="62"/>
        <v>0.76312730959646657</v>
      </c>
      <c r="V198" s="129">
        <f t="shared" si="63"/>
        <v>0.79136690647482011</v>
      </c>
      <c r="W198" s="128">
        <v>110</v>
      </c>
      <c r="X198" s="128">
        <v>139</v>
      </c>
      <c r="Y198" s="128" t="s">
        <v>17642</v>
      </c>
    </row>
    <row r="199" spans="4:25" ht="21.75" thickBot="1" x14ac:dyDescent="0.3">
      <c r="D199" s="205">
        <f t="shared" si="53"/>
        <v>26.011324730997838</v>
      </c>
      <c r="E199" s="205">
        <f t="shared" si="48"/>
        <v>25.423734489053533</v>
      </c>
      <c r="F199" s="205">
        <f t="shared" si="65"/>
        <v>22.025805941347997</v>
      </c>
      <c r="G199" s="206">
        <f t="shared" si="54"/>
        <v>34.799999999999997</v>
      </c>
      <c r="H199" s="206">
        <f t="shared" si="49"/>
        <v>33</v>
      </c>
      <c r="I199" s="206">
        <f t="shared" ref="I199:I262" si="66">AVERAGE(J195:J199)</f>
        <v>28</v>
      </c>
      <c r="J199" s="204">
        <f t="shared" si="64"/>
        <v>28</v>
      </c>
      <c r="K199" s="204">
        <f t="shared" si="55"/>
        <v>149.65</v>
      </c>
      <c r="L199" s="204">
        <f t="shared" si="56"/>
        <v>114.85</v>
      </c>
      <c r="M199" s="204">
        <f t="shared" si="50"/>
        <v>120.8</v>
      </c>
      <c r="N199" s="204">
        <f t="shared" ref="N199:N262" si="67">AVERAGE(W195:W199)</f>
        <v>125.8</v>
      </c>
      <c r="O199" s="129">
        <f t="shared" si="58"/>
        <v>0.28461714606002786</v>
      </c>
      <c r="P199" s="129">
        <f t="shared" si="52"/>
        <v>0.41958580057226591</v>
      </c>
      <c r="Q199" s="129">
        <f t="shared" si="60"/>
        <v>0.65973164090811143</v>
      </c>
      <c r="R199" s="129">
        <f t="shared" si="61"/>
        <v>0.71818181818181825</v>
      </c>
      <c r="S199" s="129">
        <f t="shared" si="57"/>
        <v>0.74745186008614484</v>
      </c>
      <c r="T199" s="129">
        <f t="shared" si="51"/>
        <v>0.77041619663798588</v>
      </c>
      <c r="U199" s="129">
        <f t="shared" si="62"/>
        <v>0.7866359264767141</v>
      </c>
      <c r="V199" s="129">
        <f t="shared" si="63"/>
        <v>0.87096774193548387</v>
      </c>
      <c r="W199" s="128">
        <v>189</v>
      </c>
      <c r="X199" s="128">
        <v>217</v>
      </c>
      <c r="Y199" s="128" t="s">
        <v>17641</v>
      </c>
    </row>
    <row r="200" spans="4:25" ht="21.75" thickBot="1" x14ac:dyDescent="0.3">
      <c r="D200" s="205">
        <f t="shared" si="53"/>
        <v>25.550272310508081</v>
      </c>
      <c r="E200" s="205">
        <f t="shared" si="48"/>
        <v>25.693425345993212</v>
      </c>
      <c r="F200" s="205">
        <f t="shared" si="65"/>
        <v>24.85146257241562</v>
      </c>
      <c r="G200" s="206">
        <f t="shared" si="54"/>
        <v>34.15</v>
      </c>
      <c r="H200" s="206">
        <f t="shared" si="49"/>
        <v>33.5</v>
      </c>
      <c r="I200" s="206">
        <f t="shared" si="66"/>
        <v>30.4</v>
      </c>
      <c r="J200" s="204">
        <f t="shared" si="64"/>
        <v>33</v>
      </c>
      <c r="K200" s="204">
        <f t="shared" si="55"/>
        <v>147.4</v>
      </c>
      <c r="L200" s="204">
        <f t="shared" si="56"/>
        <v>113.25</v>
      </c>
      <c r="M200" s="204">
        <f t="shared" si="50"/>
        <v>120.3</v>
      </c>
      <c r="N200" s="204">
        <f t="shared" si="67"/>
        <v>141.4</v>
      </c>
      <c r="O200" s="129">
        <f t="shared" si="58"/>
        <v>0.27061041205329384</v>
      </c>
      <c r="P200" s="129">
        <f t="shared" si="52"/>
        <v>0.28384505983152514</v>
      </c>
      <c r="Q200" s="129">
        <f t="shared" si="60"/>
        <v>0.71643197760844812</v>
      </c>
      <c r="R200" s="129">
        <f t="shared" si="61"/>
        <v>-0.40740740740740744</v>
      </c>
      <c r="S200" s="129">
        <f t="shared" si="57"/>
        <v>0.74817781289921181</v>
      </c>
      <c r="T200" s="129">
        <f t="shared" si="51"/>
        <v>0.7669679207759168</v>
      </c>
      <c r="U200" s="129">
        <f t="shared" si="62"/>
        <v>0.81748232146104005</v>
      </c>
      <c r="V200" s="129">
        <f t="shared" si="63"/>
        <v>0.77241379310344827</v>
      </c>
      <c r="W200" s="128">
        <v>112</v>
      </c>
      <c r="X200" s="128">
        <v>145</v>
      </c>
      <c r="Y200" s="128" t="s">
        <v>17802</v>
      </c>
    </row>
    <row r="201" spans="4:25" ht="21.75" thickBot="1" x14ac:dyDescent="0.3">
      <c r="D201" s="205">
        <f t="shared" si="53"/>
        <v>25.882911537642492</v>
      </c>
      <c r="E201" s="205">
        <f t="shared" si="48"/>
        <v>27.649828218762138</v>
      </c>
      <c r="F201" s="205">
        <f t="shared" si="65"/>
        <v>28.979624126306494</v>
      </c>
      <c r="G201" s="206">
        <f t="shared" si="54"/>
        <v>34.700000000000003</v>
      </c>
      <c r="H201" s="206">
        <f t="shared" si="49"/>
        <v>36.799999999999997</v>
      </c>
      <c r="I201" s="206">
        <f t="shared" si="66"/>
        <v>37.200000000000003</v>
      </c>
      <c r="J201" s="204">
        <f t="shared" si="64"/>
        <v>64</v>
      </c>
      <c r="K201" s="204">
        <f t="shared" si="55"/>
        <v>147.85</v>
      </c>
      <c r="L201" s="204">
        <f t="shared" si="56"/>
        <v>113.15</v>
      </c>
      <c r="M201" s="204">
        <f t="shared" si="50"/>
        <v>119.4</v>
      </c>
      <c r="N201" s="204">
        <f t="shared" si="67"/>
        <v>133.6</v>
      </c>
      <c r="O201" s="129">
        <f t="shared" si="58"/>
        <v>0.28152311046599232</v>
      </c>
      <c r="P201" s="129">
        <f t="shared" si="52"/>
        <v>0.28061703785350323</v>
      </c>
      <c r="Q201" s="129">
        <f t="shared" si="60"/>
        <v>7.7134902134902376E-3</v>
      </c>
      <c r="R201" s="129">
        <f t="shared" si="61"/>
        <v>4.4642857142857206E-2</v>
      </c>
      <c r="S201" s="129">
        <f t="shared" si="57"/>
        <v>0.74590523163234845</v>
      </c>
      <c r="T201" s="129">
        <f t="shared" si="51"/>
        <v>0.75135402768375381</v>
      </c>
      <c r="U201" s="129">
        <f t="shared" si="62"/>
        <v>0.77902215393297014</v>
      </c>
      <c r="V201" s="129">
        <f t="shared" si="63"/>
        <v>0.64640883977900554</v>
      </c>
      <c r="W201" s="128">
        <v>117</v>
      </c>
      <c r="X201" s="128">
        <v>181</v>
      </c>
      <c r="Y201" s="128" t="s">
        <v>17640</v>
      </c>
    </row>
    <row r="202" spans="4:25" ht="21.75" thickBot="1" x14ac:dyDescent="0.3">
      <c r="D202" s="205">
        <f t="shared" si="53"/>
        <v>25.980844549699903</v>
      </c>
      <c r="E202" s="205">
        <f t="shared" si="48"/>
        <v>26.806059823471681</v>
      </c>
      <c r="F202" s="205">
        <f t="shared" si="65"/>
        <v>28.90319667588561</v>
      </c>
      <c r="G202" s="206">
        <f t="shared" si="54"/>
        <v>34.85</v>
      </c>
      <c r="H202" s="206">
        <f t="shared" si="49"/>
        <v>35.200000000000003</v>
      </c>
      <c r="I202" s="206">
        <f t="shared" si="66"/>
        <v>37.200000000000003</v>
      </c>
      <c r="J202" s="204">
        <f t="shared" si="64"/>
        <v>32</v>
      </c>
      <c r="K202" s="204">
        <f t="shared" si="55"/>
        <v>148.30000000000001</v>
      </c>
      <c r="L202" s="204">
        <f t="shared" si="56"/>
        <v>113.45</v>
      </c>
      <c r="M202" s="204">
        <f t="shared" si="50"/>
        <v>121.2</v>
      </c>
      <c r="N202" s="204">
        <f t="shared" si="67"/>
        <v>131.80000000000001</v>
      </c>
      <c r="O202" s="129">
        <f t="shared" si="58"/>
        <v>0.28498500804553684</v>
      </c>
      <c r="P202" s="129">
        <f t="shared" si="52"/>
        <v>0.30290031013677543</v>
      </c>
      <c r="Q202" s="129">
        <f t="shared" si="60"/>
        <v>5.2157934657934682E-2</v>
      </c>
      <c r="R202" s="129">
        <f t="shared" si="61"/>
        <v>0.11965811965811968</v>
      </c>
      <c r="S202" s="129">
        <f t="shared" si="57"/>
        <v>0.74550486512768732</v>
      </c>
      <c r="T202" s="129">
        <f t="shared" si="51"/>
        <v>0.76153579043953634</v>
      </c>
      <c r="U202" s="129">
        <f t="shared" si="62"/>
        <v>0.77696765257757006</v>
      </c>
      <c r="V202" s="129">
        <f t="shared" si="63"/>
        <v>0.80368098159509205</v>
      </c>
      <c r="W202" s="128">
        <v>131</v>
      </c>
      <c r="X202" s="128">
        <v>163</v>
      </c>
      <c r="Y202" s="128" t="s">
        <v>17804</v>
      </c>
    </row>
    <row r="203" spans="4:25" ht="21.75" thickBot="1" x14ac:dyDescent="0.3">
      <c r="D203" s="205">
        <f t="shared" si="53"/>
        <v>26.116771606975309</v>
      </c>
      <c r="E203" s="205">
        <f t="shared" ref="E203:E266" si="68">T203/(1/H203)</f>
        <v>26.390966874944233</v>
      </c>
      <c r="F203" s="205">
        <f t="shared" si="65"/>
        <v>30.308448252546185</v>
      </c>
      <c r="G203" s="206">
        <f t="shared" si="54"/>
        <v>34.9</v>
      </c>
      <c r="H203" s="206">
        <f t="shared" si="49"/>
        <v>34</v>
      </c>
      <c r="I203" s="206">
        <f t="shared" si="66"/>
        <v>38.4</v>
      </c>
      <c r="J203" s="204">
        <f t="shared" si="64"/>
        <v>35</v>
      </c>
      <c r="K203" s="204">
        <f t="shared" si="55"/>
        <v>151.85</v>
      </c>
      <c r="L203" s="204">
        <f t="shared" si="56"/>
        <v>116.95</v>
      </c>
      <c r="M203" s="204">
        <f t="shared" si="50"/>
        <v>130.19999999999999</v>
      </c>
      <c r="N203" s="204">
        <f t="shared" si="67"/>
        <v>150.4</v>
      </c>
      <c r="O203" s="129">
        <f t="shared" si="58"/>
        <v>0.30926592407607123</v>
      </c>
      <c r="P203" s="129">
        <f t="shared" si="52"/>
        <v>0.35786214219784418</v>
      </c>
      <c r="Q203" s="129">
        <f t="shared" si="60"/>
        <v>0.20493874163721496</v>
      </c>
      <c r="R203" s="129">
        <f t="shared" si="61"/>
        <v>0.54961832061068705</v>
      </c>
      <c r="S203" s="129">
        <f t="shared" si="57"/>
        <v>0.74833156466977968</v>
      </c>
      <c r="T203" s="129">
        <f t="shared" si="51"/>
        <v>0.77620490808659504</v>
      </c>
      <c r="U203" s="129">
        <f t="shared" si="62"/>
        <v>0.78928250657672361</v>
      </c>
      <c r="V203" s="129">
        <f t="shared" si="63"/>
        <v>0.8529411764705882</v>
      </c>
      <c r="W203" s="128">
        <v>203</v>
      </c>
      <c r="X203" s="128">
        <v>238</v>
      </c>
      <c r="Y203" s="128" t="s">
        <v>17639</v>
      </c>
    </row>
    <row r="204" spans="4:25" ht="21.75" thickBot="1" x14ac:dyDescent="0.3">
      <c r="D204" s="205">
        <f t="shared" si="53"/>
        <v>26.390245563056833</v>
      </c>
      <c r="E204" s="205">
        <f t="shared" si="68"/>
        <v>26.257341698758161</v>
      </c>
      <c r="F204" s="205">
        <f t="shared" si="65"/>
        <v>30.431002312548529</v>
      </c>
      <c r="G204" s="206">
        <f t="shared" si="54"/>
        <v>35.450000000000003</v>
      </c>
      <c r="H204" s="206">
        <f t="shared" ref="H204:H267" si="69">AVERAGE(J195:J204)</f>
        <v>33.6</v>
      </c>
      <c r="I204" s="206">
        <f t="shared" si="66"/>
        <v>39.200000000000003</v>
      </c>
      <c r="J204" s="204">
        <f t="shared" si="64"/>
        <v>32</v>
      </c>
      <c r="K204" s="204">
        <f t="shared" si="55"/>
        <v>151.05000000000001</v>
      </c>
      <c r="L204" s="204">
        <f t="shared" si="56"/>
        <v>115.6</v>
      </c>
      <c r="M204" s="204">
        <f t="shared" ref="M204:M267" si="70">AVERAGE(W195:W204)</f>
        <v>132.5</v>
      </c>
      <c r="N204" s="204">
        <f t="shared" si="67"/>
        <v>139.19999999999999</v>
      </c>
      <c r="O204" s="129">
        <f t="shared" si="58"/>
        <v>0.28187416882587674</v>
      </c>
      <c r="P204" s="129">
        <f t="shared" si="52"/>
        <v>0.32603425083379173</v>
      </c>
      <c r="Q204" s="129">
        <f t="shared" si="60"/>
        <v>-7.6631392405280161E-3</v>
      </c>
      <c r="R204" s="129">
        <f t="shared" si="61"/>
        <v>-0.34482758620689657</v>
      </c>
      <c r="S204" s="129">
        <f t="shared" si="57"/>
        <v>0.74443569994518566</v>
      </c>
      <c r="T204" s="129">
        <f t="shared" ref="T204:T267" si="71">AVERAGE(V195:V204)</f>
        <v>0.78146850293923098</v>
      </c>
      <c r="U204" s="129">
        <f t="shared" si="62"/>
        <v>0.77630107940174808</v>
      </c>
      <c r="V204" s="129">
        <f t="shared" si="63"/>
        <v>0.80606060606060603</v>
      </c>
      <c r="W204" s="128">
        <v>133</v>
      </c>
      <c r="X204" s="128">
        <v>165</v>
      </c>
      <c r="Y204" s="128" t="s">
        <v>17805</v>
      </c>
    </row>
    <row r="205" spans="4:25" ht="21.75" thickBot="1" x14ac:dyDescent="0.3">
      <c r="D205" s="205">
        <f t="shared" si="53"/>
        <v>25.949011365543207</v>
      </c>
      <c r="E205" s="205">
        <f t="shared" si="68"/>
        <v>27.737255832546754</v>
      </c>
      <c r="F205" s="205">
        <f t="shared" si="65"/>
        <v>30.443223380096942</v>
      </c>
      <c r="G205" s="206">
        <f t="shared" si="54"/>
        <v>33.9</v>
      </c>
      <c r="H205" s="206">
        <f t="shared" si="69"/>
        <v>34.799999999999997</v>
      </c>
      <c r="I205" s="206">
        <f t="shared" si="66"/>
        <v>39.200000000000003</v>
      </c>
      <c r="J205" s="204">
        <f t="shared" si="64"/>
        <v>33</v>
      </c>
      <c r="K205" s="204">
        <f t="shared" si="55"/>
        <v>153.4</v>
      </c>
      <c r="L205" s="204">
        <f t="shared" si="56"/>
        <v>119.5</v>
      </c>
      <c r="M205" s="204">
        <f t="shared" si="70"/>
        <v>140.4</v>
      </c>
      <c r="N205" s="204">
        <f t="shared" si="67"/>
        <v>139.4</v>
      </c>
      <c r="O205" s="129">
        <f t="shared" si="58"/>
        <v>0.31341787183339553</v>
      </c>
      <c r="P205" s="129">
        <f t="shared" ref="P205:P268" si="72">AVERAGE(R196:R205)</f>
        <v>0.38008756593973836</v>
      </c>
      <c r="Q205" s="129">
        <f t="shared" si="60"/>
        <v>4.3743154271028664E-2</v>
      </c>
      <c r="R205" s="129">
        <f t="shared" si="61"/>
        <v>-0.15037593984962405</v>
      </c>
      <c r="S205" s="129">
        <f t="shared" si="57"/>
        <v>0.7654575624054043</v>
      </c>
      <c r="T205" s="129">
        <f t="shared" si="71"/>
        <v>0.79704758139502174</v>
      </c>
      <c r="U205" s="129">
        <f t="shared" si="62"/>
        <v>0.77661284132900354</v>
      </c>
      <c r="V205" s="129">
        <f t="shared" si="63"/>
        <v>0.77397260273972601</v>
      </c>
      <c r="W205" s="128">
        <v>113</v>
      </c>
      <c r="X205" s="128">
        <v>146</v>
      </c>
      <c r="Y205" s="128" t="s">
        <v>17638</v>
      </c>
    </row>
    <row r="206" spans="4:25" ht="21.75" thickBot="1" x14ac:dyDescent="0.3">
      <c r="D206" s="205">
        <f t="shared" si="53"/>
        <v>26.828996409411239</v>
      </c>
      <c r="E206" s="205">
        <f t="shared" si="68"/>
        <v>27.86891652549777</v>
      </c>
      <c r="F206" s="205">
        <f t="shared" si="65"/>
        <v>26.653526777291759</v>
      </c>
      <c r="G206" s="206">
        <f t="shared" si="54"/>
        <v>34.5</v>
      </c>
      <c r="H206" s="206">
        <f t="shared" si="69"/>
        <v>34.799999999999997</v>
      </c>
      <c r="I206" s="206">
        <f t="shared" si="66"/>
        <v>32.4</v>
      </c>
      <c r="J206" s="204">
        <f t="shared" si="64"/>
        <v>30</v>
      </c>
      <c r="K206" s="204">
        <f t="shared" si="55"/>
        <v>163.1</v>
      </c>
      <c r="L206" s="204">
        <f t="shared" si="56"/>
        <v>128.6</v>
      </c>
      <c r="M206" s="204">
        <f t="shared" si="70"/>
        <v>146.1</v>
      </c>
      <c r="N206" s="204">
        <f t="shared" si="67"/>
        <v>158.6</v>
      </c>
      <c r="O206" s="129">
        <f t="shared" si="58"/>
        <v>0.3633799451583008</v>
      </c>
      <c r="P206" s="129">
        <f t="shared" si="72"/>
        <v>0.10975961174921267</v>
      </c>
      <c r="Q206" s="129">
        <f t="shared" si="60"/>
        <v>0.2118057332849351</v>
      </c>
      <c r="R206" s="129">
        <f t="shared" si="61"/>
        <v>0.88495575221238942</v>
      </c>
      <c r="S206" s="129">
        <f t="shared" si="57"/>
        <v>0.77765206983800694</v>
      </c>
      <c r="T206" s="129">
        <f t="shared" si="71"/>
        <v>0.80083093464074062</v>
      </c>
      <c r="U206" s="129">
        <f t="shared" si="62"/>
        <v>0.8226397153485111</v>
      </c>
      <c r="V206" s="129">
        <f t="shared" si="63"/>
        <v>0.87654320987654322</v>
      </c>
      <c r="W206" s="128">
        <v>213</v>
      </c>
      <c r="X206" s="128">
        <v>243</v>
      </c>
      <c r="Y206" s="128" t="s">
        <v>17807</v>
      </c>
    </row>
    <row r="207" spans="4:25" ht="21.75" thickBot="1" x14ac:dyDescent="0.3">
      <c r="D207" s="205">
        <f t="shared" si="53"/>
        <v>27.014678896492569</v>
      </c>
      <c r="E207" s="205">
        <f t="shared" si="68"/>
        <v>28.170212576417583</v>
      </c>
      <c r="F207" s="205">
        <f t="shared" si="65"/>
        <v>27.409481054614549</v>
      </c>
      <c r="G207" s="206">
        <f t="shared" si="54"/>
        <v>34.9</v>
      </c>
      <c r="H207" s="206">
        <f t="shared" si="69"/>
        <v>35.799999999999997</v>
      </c>
      <c r="I207" s="206">
        <f t="shared" si="66"/>
        <v>34.4</v>
      </c>
      <c r="J207" s="204">
        <f t="shared" si="64"/>
        <v>42</v>
      </c>
      <c r="K207" s="204">
        <f t="shared" si="55"/>
        <v>162.85</v>
      </c>
      <c r="L207" s="204">
        <f t="shared" si="56"/>
        <v>127.95</v>
      </c>
      <c r="M207" s="204">
        <f t="shared" si="70"/>
        <v>140.80000000000001</v>
      </c>
      <c r="N207" s="204">
        <f t="shared" si="67"/>
        <v>149.80000000000001</v>
      </c>
      <c r="O207" s="129">
        <f t="shared" si="58"/>
        <v>0.2225121577889233</v>
      </c>
      <c r="P207" s="129">
        <f t="shared" si="72"/>
        <v>6.0861092428158126E-2</v>
      </c>
      <c r="Q207" s="129">
        <f t="shared" si="60"/>
        <v>6.9564250198381597E-2</v>
      </c>
      <c r="R207" s="129">
        <f t="shared" si="61"/>
        <v>-0.59154929577464788</v>
      </c>
      <c r="S207" s="129">
        <f t="shared" si="57"/>
        <v>0.77405956723474412</v>
      </c>
      <c r="T207" s="129">
        <f t="shared" si="71"/>
        <v>0.78687744626864764</v>
      </c>
      <c r="U207" s="129">
        <f t="shared" si="62"/>
        <v>0.79678723995972522</v>
      </c>
      <c r="V207" s="129">
        <f t="shared" si="63"/>
        <v>0.67441860465116277</v>
      </c>
      <c r="W207" s="128">
        <v>87</v>
      </c>
      <c r="X207" s="128">
        <v>129</v>
      </c>
      <c r="Y207" s="128" t="s">
        <v>17637</v>
      </c>
    </row>
    <row r="208" spans="4:25" ht="21.75" thickBot="1" x14ac:dyDescent="0.3">
      <c r="D208" s="205">
        <f t="shared" si="53"/>
        <v>26.50582367802842</v>
      </c>
      <c r="E208" s="205">
        <f t="shared" si="68"/>
        <v>28.828530175741232</v>
      </c>
      <c r="F208" s="205">
        <f t="shared" si="65"/>
        <v>27.361409607740708</v>
      </c>
      <c r="G208" s="206">
        <f t="shared" si="54"/>
        <v>34.25</v>
      </c>
      <c r="H208" s="206">
        <f t="shared" si="69"/>
        <v>36.700000000000003</v>
      </c>
      <c r="I208" s="206">
        <f t="shared" si="66"/>
        <v>35</v>
      </c>
      <c r="J208" s="204">
        <f t="shared" si="64"/>
        <v>38</v>
      </c>
      <c r="K208" s="204">
        <f t="shared" si="55"/>
        <v>159.75</v>
      </c>
      <c r="L208" s="204">
        <f t="shared" si="56"/>
        <v>125.5</v>
      </c>
      <c r="M208" s="204">
        <f t="shared" si="70"/>
        <v>143.1</v>
      </c>
      <c r="N208" s="204">
        <f t="shared" si="67"/>
        <v>135.80000000000001</v>
      </c>
      <c r="O208" s="129">
        <f t="shared" si="58"/>
        <v>0.2079489393981187</v>
      </c>
      <c r="P208" s="129">
        <f t="shared" si="72"/>
        <v>0.13516322707512035</v>
      </c>
      <c r="Q208" s="129">
        <f t="shared" si="60"/>
        <v>6.5387712513025803E-2</v>
      </c>
      <c r="R208" s="129">
        <f t="shared" si="61"/>
        <v>0.52873563218390807</v>
      </c>
      <c r="S208" s="129">
        <f t="shared" si="57"/>
        <v>0.77389266213221664</v>
      </c>
      <c r="T208" s="129">
        <f t="shared" si="71"/>
        <v>0.78551853339894351</v>
      </c>
      <c r="U208" s="129">
        <f t="shared" si="62"/>
        <v>0.78175456022116308</v>
      </c>
      <c r="V208" s="129">
        <f t="shared" si="63"/>
        <v>0.77777777777777779</v>
      </c>
      <c r="W208" s="128">
        <v>133</v>
      </c>
      <c r="X208" s="128">
        <v>171</v>
      </c>
      <c r="Y208" s="128" t="s">
        <v>17808</v>
      </c>
    </row>
    <row r="209" spans="4:25" ht="21.75" thickBot="1" x14ac:dyDescent="0.3">
      <c r="D209" s="205">
        <f t="shared" si="53"/>
        <v>27.368090821483168</v>
      </c>
      <c r="E209" s="205">
        <f t="shared" si="68"/>
        <v>29.315026849805015</v>
      </c>
      <c r="F209" s="205">
        <f t="shared" si="65"/>
        <v>28.210698597638</v>
      </c>
      <c r="G209" s="206">
        <f t="shared" si="54"/>
        <v>35.5</v>
      </c>
      <c r="H209" s="206">
        <f t="shared" si="69"/>
        <v>38</v>
      </c>
      <c r="I209" s="206">
        <f t="shared" si="66"/>
        <v>36.799999999999997</v>
      </c>
      <c r="J209" s="204">
        <f t="shared" si="64"/>
        <v>41</v>
      </c>
      <c r="K209" s="204">
        <f t="shared" si="55"/>
        <v>163.55000000000001</v>
      </c>
      <c r="L209" s="204">
        <f t="shared" si="56"/>
        <v>128.05000000000001</v>
      </c>
      <c r="M209" s="204">
        <f t="shared" si="70"/>
        <v>135.30000000000001</v>
      </c>
      <c r="N209" s="204">
        <f t="shared" si="67"/>
        <v>131.4</v>
      </c>
      <c r="O209" s="129">
        <f t="shared" si="58"/>
        <v>0.23319474622287287</v>
      </c>
      <c r="P209" s="129">
        <f t="shared" si="72"/>
        <v>4.6803691873479901E-2</v>
      </c>
      <c r="Q209" s="129">
        <f t="shared" si="60"/>
        <v>0.10127052298748782</v>
      </c>
      <c r="R209" s="129">
        <f t="shared" si="61"/>
        <v>-0.16541353383458646</v>
      </c>
      <c r="S209" s="129">
        <f t="shared" si="57"/>
        <v>0.77093213581642728</v>
      </c>
      <c r="T209" s="129">
        <f t="shared" si="71"/>
        <v>0.77144807499486878</v>
      </c>
      <c r="U209" s="129">
        <f t="shared" si="62"/>
        <v>0.76659507058798926</v>
      </c>
      <c r="V209" s="129">
        <f t="shared" si="63"/>
        <v>0.73026315789473684</v>
      </c>
      <c r="W209" s="128">
        <v>111</v>
      </c>
      <c r="X209" s="128">
        <v>152</v>
      </c>
      <c r="Y209" s="128" t="s">
        <v>17809</v>
      </c>
    </row>
    <row r="210" spans="4:25" ht="21.75" thickBot="1" x14ac:dyDescent="0.3">
      <c r="D210" s="205">
        <f t="shared" si="53"/>
        <v>26.990559587100353</v>
      </c>
      <c r="E210" s="205">
        <f t="shared" si="68"/>
        <v>28.261011957734862</v>
      </c>
      <c r="F210" s="205">
        <f t="shared" si="65"/>
        <v>26.156952445056767</v>
      </c>
      <c r="G210" s="206">
        <f t="shared" si="54"/>
        <v>35.5</v>
      </c>
      <c r="H210" s="206">
        <f t="shared" si="69"/>
        <v>37.5</v>
      </c>
      <c r="I210" s="206">
        <f t="shared" si="66"/>
        <v>35.799999999999997</v>
      </c>
      <c r="J210" s="204">
        <f t="shared" si="64"/>
        <v>28</v>
      </c>
      <c r="K210" s="204">
        <f t="shared" si="55"/>
        <v>159.75</v>
      </c>
      <c r="L210" s="204">
        <f t="shared" si="56"/>
        <v>124.25</v>
      </c>
      <c r="M210" s="204">
        <f t="shared" si="70"/>
        <v>128.19999999999999</v>
      </c>
      <c r="N210" s="204">
        <f t="shared" si="67"/>
        <v>117</v>
      </c>
      <c r="O210" s="129">
        <f t="shared" si="58"/>
        <v>0.15416321469134134</v>
      </c>
      <c r="P210" s="129">
        <f t="shared" si="72"/>
        <v>2.4481369551157574E-2</v>
      </c>
      <c r="Q210" s="129">
        <f t="shared" si="60"/>
        <v>5.219584831286506E-3</v>
      </c>
      <c r="R210" s="129">
        <f t="shared" si="61"/>
        <v>-0.63063063063063063</v>
      </c>
      <c r="S210" s="129">
        <f t="shared" si="57"/>
        <v>0.76029745315775643</v>
      </c>
      <c r="T210" s="129">
        <f t="shared" si="71"/>
        <v>0.75362698553959639</v>
      </c>
      <c r="U210" s="129">
        <f t="shared" si="62"/>
        <v>0.73064112975018902</v>
      </c>
      <c r="V210" s="129">
        <f t="shared" si="63"/>
        <v>0.59420289855072461</v>
      </c>
      <c r="W210" s="128">
        <v>41</v>
      </c>
      <c r="X210" s="128">
        <v>69</v>
      </c>
      <c r="Y210" s="128" t="s">
        <v>17810</v>
      </c>
    </row>
    <row r="211" spans="4:25" ht="21.75" thickBot="1" x14ac:dyDescent="0.3">
      <c r="D211" s="205">
        <f t="shared" si="53"/>
        <v>26.920836119918505</v>
      </c>
      <c r="E211" s="205">
        <f t="shared" si="68"/>
        <v>26.177061993243584</v>
      </c>
      <c r="F211" s="205">
        <f t="shared" si="65"/>
        <v>25.474648960676475</v>
      </c>
      <c r="G211" s="206">
        <f t="shared" si="54"/>
        <v>35.549999999999997</v>
      </c>
      <c r="H211" s="206">
        <f t="shared" si="69"/>
        <v>34.299999999999997</v>
      </c>
      <c r="I211" s="206">
        <f t="shared" si="66"/>
        <v>36.200000000000003</v>
      </c>
      <c r="J211" s="204">
        <f t="shared" si="64"/>
        <v>32</v>
      </c>
      <c r="K211" s="204">
        <f t="shared" si="55"/>
        <v>158.1</v>
      </c>
      <c r="L211" s="204">
        <f t="shared" si="56"/>
        <v>122.55</v>
      </c>
      <c r="M211" s="204">
        <f t="shared" si="70"/>
        <v>125.7</v>
      </c>
      <c r="N211" s="204">
        <f t="shared" si="67"/>
        <v>92.8</v>
      </c>
      <c r="O211" s="129">
        <f t="shared" si="58"/>
        <v>0.21251218279640702</v>
      </c>
      <c r="P211" s="129">
        <f t="shared" si="72"/>
        <v>0.14440732773931092</v>
      </c>
      <c r="Q211" s="129">
        <f t="shared" si="60"/>
        <v>7.7008922193686713E-2</v>
      </c>
      <c r="R211" s="129">
        <f t="shared" si="61"/>
        <v>1.2439024390243905</v>
      </c>
      <c r="S211" s="129">
        <f t="shared" si="57"/>
        <v>0.7572668388162731</v>
      </c>
      <c r="T211" s="129">
        <f t="shared" si="71"/>
        <v>0.76317964994879262</v>
      </c>
      <c r="U211" s="129">
        <f t="shared" si="62"/>
        <v>0.70371958454907391</v>
      </c>
      <c r="V211" s="129">
        <f t="shared" si="63"/>
        <v>0.74193548387096775</v>
      </c>
      <c r="W211" s="128">
        <v>92</v>
      </c>
      <c r="X211" s="128">
        <v>124</v>
      </c>
      <c r="Y211" s="128" t="s">
        <v>17636</v>
      </c>
    </row>
    <row r="212" spans="4:25" ht="21.75" thickBot="1" x14ac:dyDescent="0.3">
      <c r="D212" s="205">
        <f t="shared" si="53"/>
        <v>26.475643754781458</v>
      </c>
      <c r="E212" s="205">
        <f t="shared" si="68"/>
        <v>26.145820829827212</v>
      </c>
      <c r="F212" s="205">
        <f t="shared" si="65"/>
        <v>24.882160605039871</v>
      </c>
      <c r="G212" s="206">
        <f t="shared" si="54"/>
        <v>34.799999999999997</v>
      </c>
      <c r="H212" s="206">
        <f t="shared" si="69"/>
        <v>34.4</v>
      </c>
      <c r="I212" s="206">
        <f t="shared" si="66"/>
        <v>34.4</v>
      </c>
      <c r="J212" s="204">
        <f t="shared" si="64"/>
        <v>33</v>
      </c>
      <c r="K212" s="204">
        <f t="shared" si="55"/>
        <v>157.30000000000001</v>
      </c>
      <c r="L212" s="204">
        <f t="shared" si="56"/>
        <v>122.5</v>
      </c>
      <c r="M212" s="204">
        <f t="shared" si="70"/>
        <v>123.8</v>
      </c>
      <c r="N212" s="204">
        <f t="shared" si="67"/>
        <v>97.8</v>
      </c>
      <c r="O212" s="129">
        <f t="shared" si="58"/>
        <v>0.22854047817252848</v>
      </c>
      <c r="P212" s="129">
        <f t="shared" si="72"/>
        <v>0.15418064620828156</v>
      </c>
      <c r="Q212" s="129">
        <f t="shared" si="60"/>
        <v>0.23879704221818149</v>
      </c>
      <c r="R212" s="129">
        <f t="shared" si="61"/>
        <v>0.21739130434782616</v>
      </c>
      <c r="S212" s="129">
        <f t="shared" si="57"/>
        <v>0.76079436076958218</v>
      </c>
      <c r="T212" s="129">
        <f t="shared" si="71"/>
        <v>0.76005293109962824</v>
      </c>
      <c r="U212" s="129">
        <f t="shared" si="62"/>
        <v>0.72331862223953114</v>
      </c>
      <c r="V212" s="129">
        <f t="shared" si="63"/>
        <v>0.77241379310344827</v>
      </c>
      <c r="W212" s="128">
        <v>112</v>
      </c>
      <c r="X212" s="128">
        <v>145</v>
      </c>
      <c r="Y212" s="128" t="s">
        <v>17635</v>
      </c>
    </row>
    <row r="213" spans="4:25" ht="21.75" thickBot="1" x14ac:dyDescent="0.3">
      <c r="D213" s="205">
        <f t="shared" ref="D213:D276" si="73">S213/(1/G213)</f>
        <v>25.771374118363486</v>
      </c>
      <c r="E213" s="205">
        <f t="shared" si="68"/>
        <v>25.156240700220273</v>
      </c>
      <c r="F213" s="205">
        <f t="shared" si="65"/>
        <v>23.04279608783353</v>
      </c>
      <c r="G213" s="206">
        <f t="shared" si="54"/>
        <v>33.85</v>
      </c>
      <c r="H213" s="206">
        <f t="shared" si="69"/>
        <v>33.700000000000003</v>
      </c>
      <c r="I213" s="206">
        <f t="shared" si="66"/>
        <v>32.4</v>
      </c>
      <c r="J213" s="204">
        <f t="shared" si="64"/>
        <v>28</v>
      </c>
      <c r="K213" s="204">
        <f t="shared" si="55"/>
        <v>154.25</v>
      </c>
      <c r="L213" s="204">
        <f t="shared" si="56"/>
        <v>120.4</v>
      </c>
      <c r="M213" s="204">
        <f t="shared" si="70"/>
        <v>110.6</v>
      </c>
      <c r="N213" s="204">
        <f t="shared" si="67"/>
        <v>85.4</v>
      </c>
      <c r="O213" s="129">
        <f t="shared" si="58"/>
        <v>0.21023690674395704</v>
      </c>
      <c r="P213" s="129">
        <f t="shared" si="72"/>
        <v>6.261167129006999E-2</v>
      </c>
      <c r="Q213" s="129">
        <f t="shared" si="60"/>
        <v>5.983563006711419E-2</v>
      </c>
      <c r="R213" s="129">
        <f t="shared" si="61"/>
        <v>-0.3660714285714286</v>
      </c>
      <c r="S213" s="129">
        <f t="shared" si="57"/>
        <v>0.76134044662816791</v>
      </c>
      <c r="T213" s="129">
        <f t="shared" si="71"/>
        <v>0.74647598516974101</v>
      </c>
      <c r="U213" s="129">
        <f t="shared" si="62"/>
        <v>0.71119741011831883</v>
      </c>
      <c r="V213" s="129">
        <f t="shared" si="63"/>
        <v>0.71717171717171713</v>
      </c>
      <c r="W213" s="128">
        <v>71</v>
      </c>
      <c r="X213" s="128">
        <v>99</v>
      </c>
      <c r="Y213" s="128" t="s">
        <v>17634</v>
      </c>
    </row>
    <row r="214" spans="4:25" ht="21.75" thickBot="1" x14ac:dyDescent="0.3">
      <c r="D214" s="205">
        <f t="shared" si="73"/>
        <v>25.831356411695321</v>
      </c>
      <c r="E214" s="205">
        <f t="shared" si="68"/>
        <v>25.369922314175099</v>
      </c>
      <c r="F214" s="205">
        <f t="shared" si="65"/>
        <v>22.679866187374479</v>
      </c>
      <c r="G214" s="206">
        <f t="shared" ref="G214:G277" si="74">AVERAGE(J195:J214)</f>
        <v>34.25</v>
      </c>
      <c r="H214" s="206">
        <f t="shared" si="69"/>
        <v>34.9</v>
      </c>
      <c r="I214" s="206">
        <f t="shared" si="66"/>
        <v>33</v>
      </c>
      <c r="J214" s="204">
        <f t="shared" si="64"/>
        <v>44</v>
      </c>
      <c r="K214" s="204">
        <f t="shared" ref="K214:K277" si="75">AVERAGE(X195:X214)</f>
        <v>152.6</v>
      </c>
      <c r="L214" s="204">
        <f t="shared" ref="L214:L277" si="76">AVERAGE(W195:W214)</f>
        <v>118.35</v>
      </c>
      <c r="M214" s="204">
        <f t="shared" si="70"/>
        <v>104.2</v>
      </c>
      <c r="N214" s="204">
        <f t="shared" si="67"/>
        <v>77</v>
      </c>
      <c r="O214" s="129">
        <f t="shared" si="58"/>
        <v>0.21015588966805029</v>
      </c>
      <c r="P214" s="129">
        <f t="shared" si="72"/>
        <v>9.4277528502308944E-2</v>
      </c>
      <c r="Q214" s="129">
        <f t="shared" si="60"/>
        <v>8.7284534017130072E-2</v>
      </c>
      <c r="R214" s="129">
        <f t="shared" si="61"/>
        <v>-2.8169014084507005E-2</v>
      </c>
      <c r="S214" s="129">
        <f t="shared" ref="S214:S277" si="77">AVERAGE(V195:V214)</f>
        <v>0.75420018720278303</v>
      </c>
      <c r="T214" s="129">
        <f t="shared" si="71"/>
        <v>0.72693187146633531</v>
      </c>
      <c r="U214" s="129">
        <f t="shared" si="62"/>
        <v>0.68726867234468125</v>
      </c>
      <c r="V214" s="129">
        <f t="shared" si="63"/>
        <v>0.61061946902654862</v>
      </c>
      <c r="W214" s="128">
        <v>69</v>
      </c>
      <c r="X214" s="128">
        <v>113</v>
      </c>
      <c r="Y214" s="128" t="s">
        <v>17825</v>
      </c>
    </row>
    <row r="215" spans="4:25" ht="21.75" thickBot="1" x14ac:dyDescent="0.3">
      <c r="D215" s="205">
        <f t="shared" si="73"/>
        <v>26.767675699167331</v>
      </c>
      <c r="E215" s="205">
        <f t="shared" si="68"/>
        <v>25.759339080686583</v>
      </c>
      <c r="F215" s="205">
        <f t="shared" si="65"/>
        <v>25.3617257163164</v>
      </c>
      <c r="G215" s="206">
        <f t="shared" si="74"/>
        <v>35.299999999999997</v>
      </c>
      <c r="H215" s="206">
        <f t="shared" si="69"/>
        <v>35.799999999999997</v>
      </c>
      <c r="I215" s="206">
        <f t="shared" si="66"/>
        <v>35.799999999999997</v>
      </c>
      <c r="J215" s="204">
        <f t="shared" si="64"/>
        <v>42</v>
      </c>
      <c r="K215" s="204">
        <f t="shared" si="75"/>
        <v>156.85</v>
      </c>
      <c r="L215" s="204">
        <f t="shared" si="76"/>
        <v>121.55</v>
      </c>
      <c r="M215" s="204">
        <f t="shared" si="70"/>
        <v>102.7</v>
      </c>
      <c r="N215" s="204">
        <f t="shared" si="67"/>
        <v>88.4</v>
      </c>
      <c r="O215" s="129">
        <f t="shared" ref="O215:O278" si="78">AVERAGE(R196:R215)</f>
        <v>0.26571583696712803</v>
      </c>
      <c r="P215" s="129">
        <f t="shared" si="72"/>
        <v>0.15134410799451775</v>
      </c>
      <c r="Q215" s="129">
        <f t="shared" si="60"/>
        <v>0.29746863115774896</v>
      </c>
      <c r="R215" s="129">
        <f t="shared" si="61"/>
        <v>0.42028985507246386</v>
      </c>
      <c r="S215" s="129">
        <f t="shared" si="77"/>
        <v>0.75829109629369218</v>
      </c>
      <c r="T215" s="129">
        <f t="shared" si="71"/>
        <v>0.71953461119236273</v>
      </c>
      <c r="U215" s="129">
        <f t="shared" si="62"/>
        <v>0.70842809263453632</v>
      </c>
      <c r="V215" s="129">
        <f t="shared" si="63"/>
        <v>0.7</v>
      </c>
      <c r="W215" s="128">
        <v>98</v>
      </c>
      <c r="X215" s="128">
        <v>140</v>
      </c>
      <c r="Y215" s="128" t="s">
        <v>17826</v>
      </c>
    </row>
    <row r="216" spans="4:25" ht="21.75" thickBot="1" x14ac:dyDescent="0.3">
      <c r="D216" s="205">
        <f t="shared" si="73"/>
        <v>26.558090438635837</v>
      </c>
      <c r="E216" s="205">
        <f t="shared" si="68"/>
        <v>25.210192568575756</v>
      </c>
      <c r="F216" s="205">
        <f t="shared" si="65"/>
        <v>24.940417905959457</v>
      </c>
      <c r="G216" s="206">
        <f t="shared" si="74"/>
        <v>35.200000000000003</v>
      </c>
      <c r="H216" s="206">
        <f t="shared" si="69"/>
        <v>35.6</v>
      </c>
      <c r="I216" s="206">
        <f t="shared" si="66"/>
        <v>35</v>
      </c>
      <c r="J216" s="204">
        <f t="shared" si="64"/>
        <v>28</v>
      </c>
      <c r="K216" s="204">
        <f t="shared" si="75"/>
        <v>153.44999999999999</v>
      </c>
      <c r="L216" s="204">
        <f t="shared" si="76"/>
        <v>118.25</v>
      </c>
      <c r="M216" s="204">
        <f t="shared" si="70"/>
        <v>90.4</v>
      </c>
      <c r="N216" s="204">
        <f t="shared" si="67"/>
        <v>88</v>
      </c>
      <c r="O216" s="129">
        <f t="shared" si="78"/>
        <v>8.2222439608184511E-2</v>
      </c>
      <c r="P216" s="129">
        <f t="shared" si="72"/>
        <v>5.4685267467156351E-2</v>
      </c>
      <c r="Q216" s="129">
        <f t="shared" si="60"/>
        <v>3.2361612740625989E-2</v>
      </c>
      <c r="R216" s="129">
        <f t="shared" si="61"/>
        <v>-8.1632653061224469E-2</v>
      </c>
      <c r="S216" s="129">
        <f t="shared" si="77"/>
        <v>0.75449120564306349</v>
      </c>
      <c r="T216" s="129">
        <f t="shared" si="71"/>
        <v>0.70815147664538636</v>
      </c>
      <c r="U216" s="129">
        <f t="shared" si="62"/>
        <v>0.7125833687416987</v>
      </c>
      <c r="V216" s="129">
        <f t="shared" si="63"/>
        <v>0.76271186440677963</v>
      </c>
      <c r="W216" s="128">
        <v>90</v>
      </c>
      <c r="X216" s="128">
        <v>118</v>
      </c>
      <c r="Y216" s="128" t="s">
        <v>17827</v>
      </c>
    </row>
    <row r="217" spans="4:25" ht="21.75" thickBot="1" x14ac:dyDescent="0.3">
      <c r="D217" s="205">
        <f t="shared" si="73"/>
        <v>26.317519355567928</v>
      </c>
      <c r="E217" s="205">
        <f t="shared" si="68"/>
        <v>24.520743449636427</v>
      </c>
      <c r="F217" s="205">
        <f t="shared" si="65"/>
        <v>24.161861422080406</v>
      </c>
      <c r="G217" s="206">
        <f t="shared" si="74"/>
        <v>35</v>
      </c>
      <c r="H217" s="206">
        <f t="shared" si="69"/>
        <v>34.200000000000003</v>
      </c>
      <c r="I217" s="206">
        <f t="shared" si="66"/>
        <v>34</v>
      </c>
      <c r="J217" s="204">
        <f t="shared" si="64"/>
        <v>28</v>
      </c>
      <c r="K217" s="204">
        <f t="shared" si="75"/>
        <v>150.75</v>
      </c>
      <c r="L217" s="204">
        <f t="shared" si="76"/>
        <v>115.75</v>
      </c>
      <c r="M217" s="204">
        <f t="shared" si="70"/>
        <v>90.7</v>
      </c>
      <c r="N217" s="204">
        <f t="shared" si="67"/>
        <v>83.6</v>
      </c>
      <c r="O217" s="129">
        <f t="shared" si="78"/>
        <v>8.7350644736389621E-2</v>
      </c>
      <c r="P217" s="129">
        <f t="shared" si="72"/>
        <v>0.11384019704462114</v>
      </c>
      <c r="Q217" s="129">
        <f t="shared" si="60"/>
        <v>-1.1116648128939245E-2</v>
      </c>
      <c r="R217" s="129">
        <f t="shared" si="61"/>
        <v>0</v>
      </c>
      <c r="S217" s="129">
        <f t="shared" si="77"/>
        <v>0.75192912444479787</v>
      </c>
      <c r="T217" s="129">
        <f t="shared" si="71"/>
        <v>0.7169808026209481</v>
      </c>
      <c r="U217" s="129">
        <f t="shared" si="62"/>
        <v>0.71064298300236484</v>
      </c>
      <c r="V217" s="129">
        <f t="shared" si="63"/>
        <v>0.76271186440677963</v>
      </c>
      <c r="W217" s="128">
        <v>90</v>
      </c>
      <c r="X217" s="128">
        <v>118</v>
      </c>
      <c r="Y217" s="128" t="s">
        <v>17633</v>
      </c>
    </row>
    <row r="218" spans="4:25" ht="21.75" thickBot="1" x14ac:dyDescent="0.3">
      <c r="D218" s="205">
        <f t="shared" si="73"/>
        <v>26.538289980793881</v>
      </c>
      <c r="E218" s="205">
        <f t="shared" si="68"/>
        <v>24.334373377522411</v>
      </c>
      <c r="F218" s="205">
        <f t="shared" si="65"/>
        <v>25.591226654051908</v>
      </c>
      <c r="G218" s="206">
        <f t="shared" si="74"/>
        <v>35.65</v>
      </c>
      <c r="H218" s="206">
        <f t="shared" si="69"/>
        <v>34.6</v>
      </c>
      <c r="I218" s="206">
        <f t="shared" si="66"/>
        <v>36.799999999999997</v>
      </c>
      <c r="J218" s="204">
        <f t="shared" si="64"/>
        <v>42</v>
      </c>
      <c r="K218" s="204">
        <f t="shared" si="75"/>
        <v>149.65</v>
      </c>
      <c r="L218" s="204">
        <f t="shared" si="76"/>
        <v>114</v>
      </c>
      <c r="M218" s="204">
        <f t="shared" si="70"/>
        <v>84.9</v>
      </c>
      <c r="N218" s="204">
        <f t="shared" si="67"/>
        <v>84.4</v>
      </c>
      <c r="O218" s="129">
        <f t="shared" si="78"/>
        <v>8.9731597117341994E-2</v>
      </c>
      <c r="P218" s="129">
        <f t="shared" si="72"/>
        <v>4.429996715956367E-2</v>
      </c>
      <c r="Q218" s="129">
        <f t="shared" si="60"/>
        <v>2.8764304252013151E-2</v>
      </c>
      <c r="R218" s="129">
        <f t="shared" si="61"/>
        <v>-0.16666666666666663</v>
      </c>
      <c r="S218" s="129">
        <f t="shared" si="77"/>
        <v>0.74441206117233893</v>
      </c>
      <c r="T218" s="129">
        <f t="shared" si="71"/>
        <v>0.70330558894573436</v>
      </c>
      <c r="U218" s="129">
        <f t="shared" si="62"/>
        <v>0.69541376777314978</v>
      </c>
      <c r="V218" s="129">
        <f t="shared" si="63"/>
        <v>0.64102564102564108</v>
      </c>
      <c r="W218" s="128">
        <v>75</v>
      </c>
      <c r="X218" s="128">
        <v>117</v>
      </c>
      <c r="Y218" s="128" t="s">
        <v>17830</v>
      </c>
    </row>
    <row r="219" spans="4:25" ht="21.75" thickBot="1" x14ac:dyDescent="0.3">
      <c r="D219" s="205">
        <f t="shared" si="73"/>
        <v>26.641458655210879</v>
      </c>
      <c r="E219" s="205">
        <f t="shared" si="68"/>
        <v>24.09504975288122</v>
      </c>
      <c r="F219" s="205">
        <f t="shared" si="65"/>
        <v>25.534418079096042</v>
      </c>
      <c r="G219" s="206">
        <f t="shared" si="74"/>
        <v>36.35</v>
      </c>
      <c r="H219" s="206">
        <f t="shared" si="69"/>
        <v>34.700000000000003</v>
      </c>
      <c r="I219" s="206">
        <f t="shared" si="66"/>
        <v>36.4</v>
      </c>
      <c r="J219" s="204">
        <f t="shared" si="64"/>
        <v>42</v>
      </c>
      <c r="K219" s="204">
        <f t="shared" si="75"/>
        <v>144.65</v>
      </c>
      <c r="L219" s="204">
        <f t="shared" si="76"/>
        <v>108.3</v>
      </c>
      <c r="M219" s="204">
        <f t="shared" si="70"/>
        <v>81.3</v>
      </c>
      <c r="N219" s="204">
        <f t="shared" si="67"/>
        <v>85.6</v>
      </c>
      <c r="O219" s="129">
        <f t="shared" si="78"/>
        <v>5.382250620825111E-2</v>
      </c>
      <c r="P219" s="129">
        <f t="shared" si="72"/>
        <v>6.0841320543022312E-2</v>
      </c>
      <c r="Q219" s="129">
        <f t="shared" si="60"/>
        <v>3.4398107068914552E-2</v>
      </c>
      <c r="R219" s="129">
        <f t="shared" si="61"/>
        <v>0</v>
      </c>
      <c r="S219" s="129">
        <f t="shared" si="77"/>
        <v>0.73291495612684676</v>
      </c>
      <c r="T219" s="129">
        <f t="shared" si="71"/>
        <v>0.69438183725882474</v>
      </c>
      <c r="U219" s="129">
        <f t="shared" si="62"/>
        <v>0.70149500217296823</v>
      </c>
      <c r="V219" s="129">
        <f t="shared" si="63"/>
        <v>0.64102564102564108</v>
      </c>
      <c r="W219" s="128">
        <v>75</v>
      </c>
      <c r="X219" s="128">
        <v>117</v>
      </c>
      <c r="Y219" s="128" t="s">
        <v>17632</v>
      </c>
    </row>
    <row r="220" spans="4:25" ht="21.75" thickBot="1" x14ac:dyDescent="0.3">
      <c r="D220" s="205">
        <f t="shared" si="73"/>
        <v>27.693796956839812</v>
      </c>
      <c r="E220" s="205">
        <f t="shared" si="68"/>
        <v>27.11398984330101</v>
      </c>
      <c r="F220" s="205">
        <f t="shared" si="65"/>
        <v>28.881089817111221</v>
      </c>
      <c r="G220" s="206">
        <f t="shared" si="74"/>
        <v>37.799999999999997</v>
      </c>
      <c r="H220" s="206">
        <f t="shared" si="69"/>
        <v>38.1</v>
      </c>
      <c r="I220" s="206">
        <f t="shared" si="66"/>
        <v>40.4</v>
      </c>
      <c r="J220" s="204">
        <f t="shared" si="64"/>
        <v>62</v>
      </c>
      <c r="K220" s="204">
        <f t="shared" si="75"/>
        <v>150.69999999999999</v>
      </c>
      <c r="L220" s="204">
        <f t="shared" si="76"/>
        <v>112.9</v>
      </c>
      <c r="M220" s="204">
        <f t="shared" si="70"/>
        <v>97.6</v>
      </c>
      <c r="N220" s="204">
        <f t="shared" si="67"/>
        <v>106.8</v>
      </c>
      <c r="O220" s="129">
        <f t="shared" si="78"/>
        <v>0.1601928765786215</v>
      </c>
      <c r="P220" s="129">
        <f t="shared" si="72"/>
        <v>0.2959043836060854</v>
      </c>
      <c r="Q220" s="129">
        <f t="shared" si="60"/>
        <v>0.29434013605442183</v>
      </c>
      <c r="R220" s="129">
        <f t="shared" si="61"/>
        <v>1.7200000000000002</v>
      </c>
      <c r="S220" s="129">
        <f t="shared" si="77"/>
        <v>0.73264013113332838</v>
      </c>
      <c r="T220" s="129">
        <f t="shared" si="71"/>
        <v>0.71165327672706058</v>
      </c>
      <c r="U220" s="129">
        <f t="shared" si="62"/>
        <v>0.71487846081958473</v>
      </c>
      <c r="V220" s="129">
        <f t="shared" si="63"/>
        <v>0.76691729323308266</v>
      </c>
      <c r="W220" s="128">
        <v>204</v>
      </c>
      <c r="X220" s="128">
        <v>266</v>
      </c>
      <c r="Y220" s="128" t="s">
        <v>17831</v>
      </c>
    </row>
    <row r="221" spans="4:25" ht="21.75" thickBot="1" x14ac:dyDescent="0.3">
      <c r="D221" s="205">
        <f t="shared" si="73"/>
        <v>27.149262845010607</v>
      </c>
      <c r="E221" s="205">
        <f t="shared" si="68"/>
        <v>27.970822460805618</v>
      </c>
      <c r="F221" s="205">
        <f t="shared" si="65"/>
        <v>30.943731908061768</v>
      </c>
      <c r="G221" s="206">
        <f t="shared" si="74"/>
        <v>36.950000000000003</v>
      </c>
      <c r="H221" s="206">
        <f t="shared" si="69"/>
        <v>39.6</v>
      </c>
      <c r="I221" s="206">
        <f t="shared" si="66"/>
        <v>44.2</v>
      </c>
      <c r="J221" s="204">
        <f t="shared" si="64"/>
        <v>47</v>
      </c>
      <c r="K221" s="204">
        <f t="shared" si="75"/>
        <v>149.19999999999999</v>
      </c>
      <c r="L221" s="204">
        <f t="shared" si="76"/>
        <v>112.25</v>
      </c>
      <c r="M221" s="204">
        <f t="shared" si="70"/>
        <v>98.8</v>
      </c>
      <c r="N221" s="204">
        <f t="shared" si="67"/>
        <v>109.6</v>
      </c>
      <c r="O221" s="129">
        <f t="shared" si="78"/>
        <v>0.13345092979991</v>
      </c>
      <c r="P221" s="129">
        <f t="shared" si="72"/>
        <v>0.1224945318605091</v>
      </c>
      <c r="Q221" s="129">
        <f t="shared" si="60"/>
        <v>0.21262745098039221</v>
      </c>
      <c r="R221" s="129">
        <f t="shared" si="61"/>
        <v>-0.49019607843137258</v>
      </c>
      <c r="S221" s="129">
        <f t="shared" si="77"/>
        <v>0.73475677523709348</v>
      </c>
      <c r="T221" s="129">
        <f t="shared" si="71"/>
        <v>0.70633390052539435</v>
      </c>
      <c r="U221" s="129">
        <f t="shared" si="62"/>
        <v>0.70008443230908979</v>
      </c>
      <c r="V221" s="129">
        <f t="shared" si="63"/>
        <v>0.6887417218543046</v>
      </c>
      <c r="W221" s="128">
        <v>104</v>
      </c>
      <c r="X221" s="128">
        <v>151</v>
      </c>
      <c r="Y221" s="128" t="s">
        <v>17631</v>
      </c>
    </row>
    <row r="222" spans="4:25" ht="21.75" thickBot="1" x14ac:dyDescent="0.3">
      <c r="D222" s="205">
        <f t="shared" si="73"/>
        <v>27.700105447516115</v>
      </c>
      <c r="E222" s="205">
        <f t="shared" si="68"/>
        <v>29.096268733080134</v>
      </c>
      <c r="F222" s="205">
        <f t="shared" si="65"/>
        <v>34.041125825261062</v>
      </c>
      <c r="G222" s="206">
        <f t="shared" si="74"/>
        <v>37.65</v>
      </c>
      <c r="H222" s="206">
        <f t="shared" si="69"/>
        <v>40.9</v>
      </c>
      <c r="I222" s="206">
        <f t="shared" si="66"/>
        <v>47.8</v>
      </c>
      <c r="J222" s="204">
        <f t="shared" si="64"/>
        <v>46</v>
      </c>
      <c r="K222" s="204">
        <f t="shared" si="75"/>
        <v>154.05000000000001</v>
      </c>
      <c r="L222" s="204">
        <f t="shared" si="76"/>
        <v>116.4</v>
      </c>
      <c r="M222" s="204">
        <f t="shared" si="70"/>
        <v>109</v>
      </c>
      <c r="N222" s="204">
        <f t="shared" si="67"/>
        <v>134.4</v>
      </c>
      <c r="O222" s="129">
        <f t="shared" si="78"/>
        <v>0.1803526392016194</v>
      </c>
      <c r="P222" s="129">
        <f t="shared" si="72"/>
        <v>0.2065246321949572</v>
      </c>
      <c r="Q222" s="129">
        <f t="shared" si="60"/>
        <v>0.42416591251885372</v>
      </c>
      <c r="R222" s="129">
        <f t="shared" si="61"/>
        <v>1.0576923076923075</v>
      </c>
      <c r="S222" s="129">
        <f t="shared" si="77"/>
        <v>0.73572657231118499</v>
      </c>
      <c r="T222" s="129">
        <f t="shared" si="71"/>
        <v>0.71140021352274174</v>
      </c>
      <c r="U222" s="129">
        <f t="shared" si="62"/>
        <v>0.71215744404311854</v>
      </c>
      <c r="V222" s="129">
        <f t="shared" si="63"/>
        <v>0.82307692307692304</v>
      </c>
      <c r="W222" s="128">
        <v>214</v>
      </c>
      <c r="X222" s="128">
        <v>260</v>
      </c>
      <c r="Y222" s="128" t="s">
        <v>17832</v>
      </c>
    </row>
    <row r="223" spans="4:25" ht="21.75" thickBot="1" x14ac:dyDescent="0.3">
      <c r="D223" s="205">
        <f t="shared" si="73"/>
        <v>27.63095338053402</v>
      </c>
      <c r="E223" s="205">
        <f t="shared" si="68"/>
        <v>29.97857932426485</v>
      </c>
      <c r="F223" s="205">
        <f t="shared" si="65"/>
        <v>34.570599608716755</v>
      </c>
      <c r="G223" s="206">
        <f t="shared" si="74"/>
        <v>37.799999999999997</v>
      </c>
      <c r="H223" s="206">
        <f t="shared" si="69"/>
        <v>41.9</v>
      </c>
      <c r="I223" s="206">
        <f t="shared" si="66"/>
        <v>47</v>
      </c>
      <c r="J223" s="204">
        <f t="shared" si="64"/>
        <v>38</v>
      </c>
      <c r="K223" s="204">
        <f t="shared" si="75"/>
        <v>150</v>
      </c>
      <c r="L223" s="204">
        <f t="shared" si="76"/>
        <v>112.2</v>
      </c>
      <c r="M223" s="204">
        <f t="shared" si="70"/>
        <v>113.8</v>
      </c>
      <c r="N223" s="204">
        <f t="shared" si="67"/>
        <v>143.19999999999999</v>
      </c>
      <c r="O223" s="129">
        <f t="shared" si="78"/>
        <v>0.13067546148884204</v>
      </c>
      <c r="P223" s="129">
        <f t="shared" si="72"/>
        <v>0.19873925168761411</v>
      </c>
      <c r="Q223" s="129">
        <f t="shared" si="60"/>
        <v>0.36871419912321507</v>
      </c>
      <c r="R223" s="129">
        <f t="shared" si="61"/>
        <v>-0.44392523364485981</v>
      </c>
      <c r="S223" s="129">
        <f t="shared" si="77"/>
        <v>0.73097760265963019</v>
      </c>
      <c r="T223" s="129">
        <f t="shared" si="71"/>
        <v>0.71547922014951904</v>
      </c>
      <c r="U223" s="129">
        <f t="shared" si="62"/>
        <v>0.7355446725258884</v>
      </c>
      <c r="V223" s="129">
        <f t="shared" si="63"/>
        <v>0.7579617834394905</v>
      </c>
      <c r="W223" s="128">
        <v>119</v>
      </c>
      <c r="X223" s="128">
        <v>157</v>
      </c>
      <c r="Y223" s="128" t="s">
        <v>17833</v>
      </c>
    </row>
    <row r="224" spans="4:25" ht="21.75" thickBot="1" x14ac:dyDescent="0.3">
      <c r="D224" s="205">
        <f t="shared" si="73"/>
        <v>27.992361073609917</v>
      </c>
      <c r="E224" s="205">
        <f t="shared" si="68"/>
        <v>30.601915174471383</v>
      </c>
      <c r="F224" s="205">
        <f t="shared" si="65"/>
        <v>35.928475713679994</v>
      </c>
      <c r="G224" s="206">
        <f t="shared" si="74"/>
        <v>38.6</v>
      </c>
      <c r="H224" s="206">
        <f t="shared" si="69"/>
        <v>42.3</v>
      </c>
      <c r="I224" s="206">
        <f t="shared" si="66"/>
        <v>48.2</v>
      </c>
      <c r="J224" s="204">
        <f t="shared" si="64"/>
        <v>48</v>
      </c>
      <c r="K224" s="204">
        <f t="shared" si="75"/>
        <v>149.5</v>
      </c>
      <c r="L224" s="204">
        <f t="shared" si="76"/>
        <v>110.9</v>
      </c>
      <c r="M224" s="204">
        <f t="shared" si="70"/>
        <v>117.6</v>
      </c>
      <c r="N224" s="204">
        <f t="shared" si="67"/>
        <v>149.6</v>
      </c>
      <c r="O224" s="129">
        <f t="shared" si="78"/>
        <v>0.14287482399246418</v>
      </c>
      <c r="P224" s="129">
        <f t="shared" si="72"/>
        <v>0.19147211948261939</v>
      </c>
      <c r="Q224" s="129">
        <f t="shared" si="60"/>
        <v>0.34854613189632433</v>
      </c>
      <c r="R224" s="129">
        <f t="shared" si="61"/>
        <v>-0.10084033613445376</v>
      </c>
      <c r="S224" s="129">
        <f t="shared" si="77"/>
        <v>0.72519070138885788</v>
      </c>
      <c r="T224" s="129">
        <f t="shared" si="71"/>
        <v>0.72344953131138034</v>
      </c>
      <c r="U224" s="129">
        <f t="shared" si="62"/>
        <v>0.74540406044979235</v>
      </c>
      <c r="V224" s="129">
        <f t="shared" si="63"/>
        <v>0.69032258064516128</v>
      </c>
      <c r="W224" s="128">
        <v>107</v>
      </c>
      <c r="X224" s="128">
        <v>155</v>
      </c>
      <c r="Y224" s="128" t="s">
        <v>17834</v>
      </c>
    </row>
    <row r="225" spans="4:25" ht="21.75" thickBot="1" x14ac:dyDescent="0.3">
      <c r="D225" s="205">
        <f t="shared" si="73"/>
        <v>28.453240259666821</v>
      </c>
      <c r="E225" s="205">
        <f t="shared" si="68"/>
        <v>31.159650409276587</v>
      </c>
      <c r="F225" s="205">
        <f t="shared" si="65"/>
        <v>33.481860635756185</v>
      </c>
      <c r="G225" s="206">
        <f t="shared" si="74"/>
        <v>39.450000000000003</v>
      </c>
      <c r="H225" s="206">
        <f t="shared" si="69"/>
        <v>43.1</v>
      </c>
      <c r="I225" s="206">
        <f t="shared" si="66"/>
        <v>45.8</v>
      </c>
      <c r="J225" s="204">
        <f t="shared" si="64"/>
        <v>50</v>
      </c>
      <c r="K225" s="204">
        <f t="shared" si="75"/>
        <v>150.4</v>
      </c>
      <c r="L225" s="204">
        <f t="shared" si="76"/>
        <v>110.95</v>
      </c>
      <c r="M225" s="204">
        <f t="shared" si="70"/>
        <v>119.2</v>
      </c>
      <c r="N225" s="204">
        <f t="shared" si="67"/>
        <v>131.6</v>
      </c>
      <c r="O225" s="129">
        <f t="shared" si="78"/>
        <v>0.15366464902232857</v>
      </c>
      <c r="P225" s="129">
        <f t="shared" si="72"/>
        <v>0.15598519005013939</v>
      </c>
      <c r="Q225" s="129">
        <f t="shared" si="60"/>
        <v>1.7630244045856957E-2</v>
      </c>
      <c r="R225" s="129">
        <f t="shared" si="61"/>
        <v>6.5420560747663448E-2</v>
      </c>
      <c r="S225" s="129">
        <f t="shared" si="77"/>
        <v>0.72124816881284715</v>
      </c>
      <c r="T225" s="129">
        <f t="shared" si="71"/>
        <v>0.72296172643333145</v>
      </c>
      <c r="U225" s="129">
        <f t="shared" si="62"/>
        <v>0.7310449920470784</v>
      </c>
      <c r="V225" s="129">
        <f t="shared" si="63"/>
        <v>0.69512195121951215</v>
      </c>
      <c r="W225" s="128">
        <v>114</v>
      </c>
      <c r="X225" s="128">
        <v>164</v>
      </c>
      <c r="Y225" s="128" t="s">
        <v>17835</v>
      </c>
    </row>
    <row r="226" spans="4:25" ht="21.75" thickBot="1" x14ac:dyDescent="0.3">
      <c r="D226" s="205">
        <f t="shared" si="73"/>
        <v>29.692024807494452</v>
      </c>
      <c r="E226" s="205">
        <f t="shared" si="68"/>
        <v>34.241046482676538</v>
      </c>
      <c r="F226" s="205">
        <f t="shared" si="65"/>
        <v>37.669364986543265</v>
      </c>
      <c r="G226" s="206">
        <f t="shared" si="74"/>
        <v>41.6</v>
      </c>
      <c r="H226" s="206">
        <f t="shared" si="69"/>
        <v>47.6</v>
      </c>
      <c r="I226" s="206">
        <f t="shared" si="66"/>
        <v>51</v>
      </c>
      <c r="J226" s="204">
        <f t="shared" si="64"/>
        <v>73</v>
      </c>
      <c r="K226" s="204">
        <f t="shared" si="75"/>
        <v>151.6</v>
      </c>
      <c r="L226" s="204">
        <f t="shared" si="76"/>
        <v>110</v>
      </c>
      <c r="M226" s="204">
        <f t="shared" si="70"/>
        <v>129.6</v>
      </c>
      <c r="N226" s="204">
        <f t="shared" si="67"/>
        <v>149.6</v>
      </c>
      <c r="O226" s="129">
        <f t="shared" si="78"/>
        <v>0.1445045807099547</v>
      </c>
      <c r="P226" s="129">
        <f t="shared" si="72"/>
        <v>0.23432389395275308</v>
      </c>
      <c r="Q226" s="129">
        <f t="shared" si="60"/>
        <v>0.25602033692511394</v>
      </c>
      <c r="R226" s="129">
        <f t="shared" si="61"/>
        <v>0.70175438596491224</v>
      </c>
      <c r="S226" s="129">
        <f t="shared" si="77"/>
        <v>0.71375059633400117</v>
      </c>
      <c r="T226" s="129">
        <f t="shared" si="71"/>
        <v>0.71934971602261621</v>
      </c>
      <c r="U226" s="129">
        <f t="shared" si="62"/>
        <v>0.73861499973614242</v>
      </c>
      <c r="V226" s="129">
        <f t="shared" si="63"/>
        <v>0.72659176029962547</v>
      </c>
      <c r="W226" s="128">
        <v>194</v>
      </c>
      <c r="X226" s="128">
        <v>267</v>
      </c>
      <c r="Y226" s="128" t="s">
        <v>17836</v>
      </c>
    </row>
    <row r="227" spans="4:25" ht="21.75" thickBot="1" x14ac:dyDescent="0.3">
      <c r="D227" s="205">
        <f t="shared" si="73"/>
        <v>30.203611514865223</v>
      </c>
      <c r="E227" s="205">
        <f t="shared" si="68"/>
        <v>35.906853649180199</v>
      </c>
      <c r="F227" s="205">
        <f t="shared" si="65"/>
        <v>37.803740354943002</v>
      </c>
      <c r="G227" s="206">
        <f t="shared" si="74"/>
        <v>42.05</v>
      </c>
      <c r="H227" s="206">
        <f t="shared" si="69"/>
        <v>49.9</v>
      </c>
      <c r="I227" s="206">
        <f t="shared" si="66"/>
        <v>52</v>
      </c>
      <c r="J227" s="204">
        <f t="shared" si="64"/>
        <v>51</v>
      </c>
      <c r="K227" s="204">
        <f t="shared" si="75"/>
        <v>156</v>
      </c>
      <c r="L227" s="204">
        <f t="shared" si="76"/>
        <v>113.95</v>
      </c>
      <c r="M227" s="204">
        <f t="shared" si="70"/>
        <v>137.19999999999999</v>
      </c>
      <c r="N227" s="204">
        <f t="shared" si="67"/>
        <v>140</v>
      </c>
      <c r="O227" s="129">
        <f t="shared" si="78"/>
        <v>0.16686555065332626</v>
      </c>
      <c r="P227" s="129">
        <f t="shared" si="72"/>
        <v>0.21989090426203145</v>
      </c>
      <c r="Q227" s="129">
        <f t="shared" si="60"/>
        <v>1.5615896005209118E-2</v>
      </c>
      <c r="R227" s="129">
        <f t="shared" si="61"/>
        <v>-0.14432989690721654</v>
      </c>
      <c r="S227" s="129">
        <f t="shared" si="77"/>
        <v>0.71827851402771048</v>
      </c>
      <c r="T227" s="129">
        <f t="shared" si="71"/>
        <v>0.71957622543447286</v>
      </c>
      <c r="U227" s="129">
        <f t="shared" si="62"/>
        <v>0.72699500682582696</v>
      </c>
      <c r="V227" s="129">
        <f t="shared" si="63"/>
        <v>0.76497695852534564</v>
      </c>
      <c r="W227" s="128">
        <v>166</v>
      </c>
      <c r="X227" s="128">
        <v>217</v>
      </c>
      <c r="Y227" s="128" t="s">
        <v>17837</v>
      </c>
    </row>
    <row r="228" spans="4:25" ht="21.75" thickBot="1" x14ac:dyDescent="0.3">
      <c r="D228" s="205">
        <f t="shared" si="73"/>
        <v>30.284133115251606</v>
      </c>
      <c r="E228" s="205">
        <f t="shared" si="68"/>
        <v>36.474380200000809</v>
      </c>
      <c r="F228" s="205">
        <f t="shared" si="65"/>
        <v>38.37725545060195</v>
      </c>
      <c r="G228" s="206">
        <f t="shared" si="74"/>
        <v>42.1</v>
      </c>
      <c r="H228" s="206">
        <f t="shared" si="69"/>
        <v>49.6</v>
      </c>
      <c r="I228" s="206">
        <f t="shared" si="66"/>
        <v>52.2</v>
      </c>
      <c r="J228" s="204">
        <f t="shared" si="64"/>
        <v>39</v>
      </c>
      <c r="K228" s="204">
        <f t="shared" si="75"/>
        <v>157.15</v>
      </c>
      <c r="L228" s="204">
        <f t="shared" si="76"/>
        <v>115.05</v>
      </c>
      <c r="M228" s="204">
        <f t="shared" si="70"/>
        <v>145.19999999999999</v>
      </c>
      <c r="N228" s="204">
        <f t="shared" si="67"/>
        <v>147.19999999999999</v>
      </c>
      <c r="O228" s="129">
        <f t="shared" si="78"/>
        <v>0.13711551603208266</v>
      </c>
      <c r="P228" s="129">
        <f t="shared" si="72"/>
        <v>0.22993106490460172</v>
      </c>
      <c r="Q228" s="129">
        <f t="shared" si="60"/>
        <v>9.1147930685988296E-2</v>
      </c>
      <c r="R228" s="129">
        <f t="shared" si="61"/>
        <v>-6.6265060240963902E-2</v>
      </c>
      <c r="S228" s="129">
        <f t="shared" si="77"/>
        <v>0.71933807874706901</v>
      </c>
      <c r="T228" s="129">
        <f t="shared" si="71"/>
        <v>0.73537056854840344</v>
      </c>
      <c r="U228" s="129">
        <f t="shared" si="62"/>
        <v>0.73519646457091858</v>
      </c>
      <c r="V228" s="129">
        <f t="shared" si="63"/>
        <v>0.7989690721649485</v>
      </c>
      <c r="W228" s="128">
        <v>155</v>
      </c>
      <c r="X228" s="128">
        <v>194</v>
      </c>
      <c r="Y228" s="128" t="s">
        <v>17839</v>
      </c>
    </row>
    <row r="229" spans="4:25" ht="21.75" thickBot="1" x14ac:dyDescent="0.3">
      <c r="D229" s="205">
        <f t="shared" si="73"/>
        <v>30.381349321158048</v>
      </c>
      <c r="E229" s="205">
        <f t="shared" si="68"/>
        <v>37.100412968056553</v>
      </c>
      <c r="F229" s="205">
        <f t="shared" si="65"/>
        <v>38.289688970153733</v>
      </c>
      <c r="G229" s="206">
        <f t="shared" si="74"/>
        <v>41.95</v>
      </c>
      <c r="H229" s="206">
        <f t="shared" si="69"/>
        <v>49.2</v>
      </c>
      <c r="I229" s="206">
        <f t="shared" si="66"/>
        <v>50.2</v>
      </c>
      <c r="J229" s="204">
        <f t="shared" si="64"/>
        <v>38</v>
      </c>
      <c r="K229" s="204">
        <f t="shared" si="75"/>
        <v>160.6</v>
      </c>
      <c r="L229" s="204">
        <f t="shared" si="76"/>
        <v>118.65</v>
      </c>
      <c r="M229" s="204">
        <f t="shared" si="70"/>
        <v>156</v>
      </c>
      <c r="N229" s="204">
        <f t="shared" si="67"/>
        <v>162.4</v>
      </c>
      <c r="O229" s="129">
        <f t="shared" si="78"/>
        <v>0.15441845078832811</v>
      </c>
      <c r="P229" s="129">
        <f t="shared" si="72"/>
        <v>0.24799558103363398</v>
      </c>
      <c r="Q229" s="129">
        <f t="shared" si="60"/>
        <v>0.14744503017094357</v>
      </c>
      <c r="R229" s="129">
        <f t="shared" si="61"/>
        <v>0.1806451612903226</v>
      </c>
      <c r="S229" s="129">
        <f t="shared" si="77"/>
        <v>0.72422763578445881</v>
      </c>
      <c r="T229" s="129">
        <f t="shared" si="71"/>
        <v>0.75407343431009255</v>
      </c>
      <c r="U229" s="129">
        <f t="shared" si="62"/>
        <v>0.76274280817039308</v>
      </c>
      <c r="V229" s="129">
        <f t="shared" si="63"/>
        <v>0.82805429864253388</v>
      </c>
      <c r="W229" s="128">
        <v>183</v>
      </c>
      <c r="X229" s="128">
        <v>221</v>
      </c>
      <c r="Y229" s="128" t="s">
        <v>17840</v>
      </c>
    </row>
    <row r="230" spans="4:25" ht="21.75" thickBot="1" x14ac:dyDescent="0.3">
      <c r="D230" s="205">
        <f t="shared" si="73"/>
        <v>31.103804753957114</v>
      </c>
      <c r="E230" s="205">
        <f t="shared" si="68"/>
        <v>35.276867520089588</v>
      </c>
      <c r="F230" s="205">
        <f t="shared" si="65"/>
        <v>37.117342861358296</v>
      </c>
      <c r="G230" s="206">
        <f t="shared" si="74"/>
        <v>42.45</v>
      </c>
      <c r="H230" s="206">
        <f t="shared" si="69"/>
        <v>46.8</v>
      </c>
      <c r="I230" s="206">
        <f t="shared" si="66"/>
        <v>47.8</v>
      </c>
      <c r="J230" s="204">
        <f t="shared" si="64"/>
        <v>38</v>
      </c>
      <c r="K230" s="204">
        <f t="shared" si="75"/>
        <v>165.2</v>
      </c>
      <c r="L230" s="204">
        <f t="shared" si="76"/>
        <v>122.75</v>
      </c>
      <c r="M230" s="204">
        <f t="shared" si="70"/>
        <v>147.9</v>
      </c>
      <c r="N230" s="204">
        <f t="shared" si="67"/>
        <v>164.2</v>
      </c>
      <c r="O230" s="129">
        <f t="shared" si="78"/>
        <v>0.16955653969690887</v>
      </c>
      <c r="P230" s="129">
        <f t="shared" si="72"/>
        <v>4.3208695787732274E-2</v>
      </c>
      <c r="Q230" s="129">
        <f t="shared" si="60"/>
        <v>6.8787147529607601E-2</v>
      </c>
      <c r="R230" s="129">
        <f t="shared" si="61"/>
        <v>-0.32786885245901642</v>
      </c>
      <c r="S230" s="129">
        <f t="shared" si="77"/>
        <v>0.73271624862089779</v>
      </c>
      <c r="T230" s="129">
        <f t="shared" si="71"/>
        <v>0.75377922051473478</v>
      </c>
      <c r="U230" s="129">
        <f t="shared" si="62"/>
        <v>0.77651344898239127</v>
      </c>
      <c r="V230" s="129">
        <f t="shared" si="63"/>
        <v>0.7639751552795031</v>
      </c>
      <c r="W230" s="128">
        <v>123</v>
      </c>
      <c r="X230" s="128">
        <v>161</v>
      </c>
      <c r="Y230" s="128" t="s">
        <v>17841</v>
      </c>
    </row>
    <row r="231" spans="4:25" ht="21.75" thickBot="1" x14ac:dyDescent="0.3">
      <c r="D231" s="205">
        <f t="shared" si="73"/>
        <v>31.161788663566874</v>
      </c>
      <c r="E231" s="205">
        <f t="shared" si="68"/>
        <v>34.514903954161426</v>
      </c>
      <c r="F231" s="205">
        <f t="shared" si="65"/>
        <v>31.045592897399896</v>
      </c>
      <c r="G231" s="206">
        <f t="shared" si="74"/>
        <v>42.35</v>
      </c>
      <c r="H231" s="206">
        <f t="shared" si="69"/>
        <v>45.1</v>
      </c>
      <c r="I231" s="206">
        <f t="shared" si="66"/>
        <v>39.200000000000003</v>
      </c>
      <c r="J231" s="204">
        <f t="shared" si="64"/>
        <v>30</v>
      </c>
      <c r="K231" s="204">
        <f t="shared" si="75"/>
        <v>166.65</v>
      </c>
      <c r="L231" s="204">
        <f t="shared" si="76"/>
        <v>124.3</v>
      </c>
      <c r="M231" s="204">
        <f t="shared" si="70"/>
        <v>149.80000000000001</v>
      </c>
      <c r="N231" s="204">
        <f t="shared" si="67"/>
        <v>150</v>
      </c>
      <c r="O231" s="129">
        <f t="shared" si="78"/>
        <v>0.10736141774568933</v>
      </c>
      <c r="P231" s="129">
        <f t="shared" si="72"/>
        <v>9.2228303630869563E-2</v>
      </c>
      <c r="Q231" s="129">
        <f t="shared" si="60"/>
        <v>-7.1563729663374848E-2</v>
      </c>
      <c r="R231" s="129">
        <f t="shared" si="61"/>
        <v>0</v>
      </c>
      <c r="S231" s="129">
        <f t="shared" si="77"/>
        <v>0.73581555285872191</v>
      </c>
      <c r="T231" s="129">
        <f t="shared" si="71"/>
        <v>0.76529720519204936</v>
      </c>
      <c r="U231" s="129">
        <f t="shared" si="62"/>
        <v>0.79197941064795641</v>
      </c>
      <c r="V231" s="129">
        <f t="shared" si="63"/>
        <v>0.80392156862745101</v>
      </c>
      <c r="W231" s="128">
        <v>123</v>
      </c>
      <c r="X231" s="128">
        <v>153</v>
      </c>
      <c r="Y231" s="128" t="s">
        <v>17842</v>
      </c>
    </row>
    <row r="232" spans="4:25" ht="21.75" thickBot="1" x14ac:dyDescent="0.3">
      <c r="D232" s="205">
        <f t="shared" si="73"/>
        <v>31.38315445014436</v>
      </c>
      <c r="E232" s="205">
        <f t="shared" si="68"/>
        <v>33.756365636155252</v>
      </c>
      <c r="F232" s="205">
        <f t="shared" si="65"/>
        <v>29.136101622854433</v>
      </c>
      <c r="G232" s="206">
        <f t="shared" si="74"/>
        <v>42.55</v>
      </c>
      <c r="H232" s="206">
        <f t="shared" si="69"/>
        <v>44.2</v>
      </c>
      <c r="I232" s="206">
        <f t="shared" si="66"/>
        <v>36.4</v>
      </c>
      <c r="J232" s="204">
        <f t="shared" si="64"/>
        <v>37</v>
      </c>
      <c r="K232" s="204">
        <f t="shared" si="75"/>
        <v>169</v>
      </c>
      <c r="L232" s="204">
        <f t="shared" si="76"/>
        <v>126.45</v>
      </c>
      <c r="M232" s="204">
        <f t="shared" si="70"/>
        <v>143.9</v>
      </c>
      <c r="N232" s="204">
        <f t="shared" si="67"/>
        <v>147.80000000000001</v>
      </c>
      <c r="O232" s="129">
        <f t="shared" si="78"/>
        <v>0.10949998260959884</v>
      </c>
      <c r="P232" s="129">
        <f t="shared" si="72"/>
        <v>1.247533302424042E-2</v>
      </c>
      <c r="Q232" s="129">
        <f t="shared" si="60"/>
        <v>9.3347700432717222E-3</v>
      </c>
      <c r="R232" s="129">
        <f t="shared" si="61"/>
        <v>0.26016260162601634</v>
      </c>
      <c r="S232" s="129">
        <f t="shared" si="77"/>
        <v>0.73755944653688277</v>
      </c>
      <c r="T232" s="129">
        <f t="shared" si="71"/>
        <v>0.76371867955102379</v>
      </c>
      <c r="U232" s="129">
        <f t="shared" si="62"/>
        <v>0.80044235227622063</v>
      </c>
      <c r="V232" s="129">
        <f t="shared" si="63"/>
        <v>0.80729166666666663</v>
      </c>
      <c r="W232" s="128">
        <v>155</v>
      </c>
      <c r="X232" s="128">
        <v>192</v>
      </c>
      <c r="Y232" s="128" t="s">
        <v>17843</v>
      </c>
    </row>
    <row r="233" spans="4:25" ht="21.75" thickBot="1" x14ac:dyDescent="0.3">
      <c r="D233" s="205">
        <f t="shared" si="73"/>
        <v>32.015154466092788</v>
      </c>
      <c r="E233" s="205">
        <f t="shared" si="68"/>
        <v>34.118568772639826</v>
      </c>
      <c r="F233" s="205">
        <f t="shared" si="65"/>
        <v>29.469476872223062</v>
      </c>
      <c r="G233" s="206">
        <f t="shared" si="74"/>
        <v>43.35</v>
      </c>
      <c r="H233" s="206">
        <f t="shared" si="69"/>
        <v>44.8</v>
      </c>
      <c r="I233" s="206">
        <f t="shared" si="66"/>
        <v>37.4</v>
      </c>
      <c r="J233" s="204">
        <f t="shared" si="64"/>
        <v>44</v>
      </c>
      <c r="K233" s="204">
        <f t="shared" si="75"/>
        <v>172.4</v>
      </c>
      <c r="L233" s="204">
        <f t="shared" si="76"/>
        <v>129.05000000000001</v>
      </c>
      <c r="M233" s="204">
        <f t="shared" si="70"/>
        <v>144.30000000000001</v>
      </c>
      <c r="N233" s="204">
        <f t="shared" si="67"/>
        <v>141.4</v>
      </c>
      <c r="O233" s="129">
        <f t="shared" si="78"/>
        <v>0.11748097339300898</v>
      </c>
      <c r="P233" s="129">
        <f t="shared" si="72"/>
        <v>3.6222695098403826E-2</v>
      </c>
      <c r="Q233" s="129">
        <f t="shared" si="60"/>
        <v>-1.8702540489180651E-2</v>
      </c>
      <c r="R233" s="129">
        <f t="shared" si="61"/>
        <v>-0.20645161290322578</v>
      </c>
      <c r="S233" s="129">
        <f t="shared" si="77"/>
        <v>0.7385272079836861</v>
      </c>
      <c r="T233" s="129">
        <f t="shared" si="71"/>
        <v>0.76157519581785327</v>
      </c>
      <c r="U233" s="129">
        <f t="shared" si="62"/>
        <v>0.78795392706478773</v>
      </c>
      <c r="V233" s="129">
        <f t="shared" si="63"/>
        <v>0.73652694610778446</v>
      </c>
      <c r="W233" s="128">
        <v>123</v>
      </c>
      <c r="X233" s="128">
        <v>167</v>
      </c>
      <c r="Y233" s="128" t="s">
        <v>17845</v>
      </c>
    </row>
    <row r="234" spans="4:25" ht="21.75" thickBot="1" x14ac:dyDescent="0.3">
      <c r="D234" s="205">
        <f t="shared" si="73"/>
        <v>32.596125807265508</v>
      </c>
      <c r="E234" s="205">
        <f t="shared" si="68"/>
        <v>34.637589434056999</v>
      </c>
      <c r="F234" s="205">
        <f t="shared" si="65"/>
        <v>31.108936970683843</v>
      </c>
      <c r="G234" s="206">
        <f t="shared" si="74"/>
        <v>44.35</v>
      </c>
      <c r="H234" s="206">
        <f t="shared" si="69"/>
        <v>46.4</v>
      </c>
      <c r="I234" s="206">
        <f t="shared" si="66"/>
        <v>42.6</v>
      </c>
      <c r="J234" s="204">
        <f t="shared" si="64"/>
        <v>64</v>
      </c>
      <c r="K234" s="204">
        <f t="shared" si="75"/>
        <v>173.7</v>
      </c>
      <c r="L234" s="204">
        <f t="shared" si="76"/>
        <v>129.35</v>
      </c>
      <c r="M234" s="204">
        <f t="shared" si="70"/>
        <v>141.1</v>
      </c>
      <c r="N234" s="204">
        <f t="shared" si="67"/>
        <v>119.8</v>
      </c>
      <c r="O234" s="129">
        <f t="shared" si="78"/>
        <v>9.9377228975283088E-2</v>
      </c>
      <c r="P234" s="129">
        <f t="shared" si="72"/>
        <v>7.2823384679467588E-3</v>
      </c>
      <c r="Q234" s="129">
        <f t="shared" si="60"/>
        <v>-0.13288035323505004</v>
      </c>
      <c r="R234" s="129">
        <f t="shared" si="61"/>
        <v>-0.3902439024390244</v>
      </c>
      <c r="S234" s="129">
        <f t="shared" si="77"/>
        <v>0.73497465179854582</v>
      </c>
      <c r="T234" s="129">
        <f t="shared" si="71"/>
        <v>0.74649977228571118</v>
      </c>
      <c r="U234" s="129">
        <f t="shared" si="62"/>
        <v>0.73025673640102917</v>
      </c>
      <c r="V234" s="129">
        <f t="shared" si="63"/>
        <v>0.53956834532374098</v>
      </c>
      <c r="W234" s="128">
        <v>75</v>
      </c>
      <c r="X234" s="128">
        <v>139</v>
      </c>
      <c r="Y234" s="128" t="s">
        <v>17846</v>
      </c>
    </row>
    <row r="235" spans="4:25" ht="21.75" thickBot="1" x14ac:dyDescent="0.3">
      <c r="D235" s="205">
        <f t="shared" si="73"/>
        <v>34.031652528711483</v>
      </c>
      <c r="E235" s="205">
        <f t="shared" si="68"/>
        <v>36.972816449580705</v>
      </c>
      <c r="F235" s="205">
        <f t="shared" si="65"/>
        <v>36.704434354374378</v>
      </c>
      <c r="G235" s="206">
        <f t="shared" si="74"/>
        <v>46.4</v>
      </c>
      <c r="H235" s="206">
        <f t="shared" si="69"/>
        <v>49.7</v>
      </c>
      <c r="I235" s="206">
        <f t="shared" si="66"/>
        <v>51.6</v>
      </c>
      <c r="J235" s="204">
        <f t="shared" si="64"/>
        <v>83</v>
      </c>
      <c r="K235" s="204">
        <f t="shared" si="75"/>
        <v>179.25</v>
      </c>
      <c r="L235" s="204">
        <f t="shared" si="76"/>
        <v>132.85</v>
      </c>
      <c r="M235" s="204">
        <f t="shared" si="70"/>
        <v>146.5</v>
      </c>
      <c r="N235" s="204">
        <f t="shared" si="67"/>
        <v>128.80000000000001</v>
      </c>
      <c r="O235" s="129">
        <f t="shared" si="78"/>
        <v>0.14036273622165993</v>
      </c>
      <c r="P235" s="129">
        <f t="shared" si="72"/>
        <v>0.12474028239318043</v>
      </c>
      <c r="Q235" s="129">
        <f t="shared" si="60"/>
        <v>0.18069341725675328</v>
      </c>
      <c r="R235" s="129">
        <f t="shared" si="61"/>
        <v>1.2400000000000002</v>
      </c>
      <c r="S235" s="129">
        <f t="shared" si="77"/>
        <v>0.73344078725671302</v>
      </c>
      <c r="T235" s="129">
        <f t="shared" si="71"/>
        <v>0.7439198480800947</v>
      </c>
      <c r="U235" s="129">
        <f t="shared" si="62"/>
        <v>0.71132624717779802</v>
      </c>
      <c r="V235" s="129">
        <f t="shared" si="63"/>
        <v>0.66932270916334657</v>
      </c>
      <c r="W235" s="128">
        <v>168</v>
      </c>
      <c r="X235" s="128">
        <v>251</v>
      </c>
      <c r="Y235" s="128" t="s">
        <v>17847</v>
      </c>
    </row>
    <row r="236" spans="4:25" ht="21.75" thickBot="1" x14ac:dyDescent="0.3">
      <c r="D236" s="205">
        <f t="shared" si="73"/>
        <v>35.01958702520654</v>
      </c>
      <c r="E236" s="205">
        <f t="shared" si="68"/>
        <v>35.804383608630225</v>
      </c>
      <c r="F236" s="205">
        <f t="shared" si="65"/>
        <v>39.715795867158903</v>
      </c>
      <c r="G236" s="206">
        <f t="shared" si="74"/>
        <v>47.85</v>
      </c>
      <c r="H236" s="206">
        <f t="shared" si="69"/>
        <v>48.1</v>
      </c>
      <c r="I236" s="206">
        <f t="shared" si="66"/>
        <v>57</v>
      </c>
      <c r="J236" s="204">
        <f t="shared" si="64"/>
        <v>57</v>
      </c>
      <c r="K236" s="204">
        <f t="shared" si="75"/>
        <v>183.95</v>
      </c>
      <c r="L236" s="204">
        <f t="shared" si="76"/>
        <v>136.1</v>
      </c>
      <c r="M236" s="204">
        <f t="shared" si="70"/>
        <v>142.6</v>
      </c>
      <c r="N236" s="204">
        <f t="shared" si="67"/>
        <v>135.19999999999999</v>
      </c>
      <c r="O236" s="129">
        <f t="shared" si="78"/>
        <v>0.14057532125567357</v>
      </c>
      <c r="P236" s="129">
        <f t="shared" si="72"/>
        <v>4.6826748558593978E-2</v>
      </c>
      <c r="Q236" s="129">
        <f t="shared" si="60"/>
        <v>0.1652172267805628</v>
      </c>
      <c r="R236" s="129">
        <f t="shared" si="61"/>
        <v>-7.7380952380952328E-2</v>
      </c>
      <c r="S236" s="129">
        <f t="shared" si="77"/>
        <v>0.73186179780995908</v>
      </c>
      <c r="T236" s="129">
        <f t="shared" si="71"/>
        <v>0.74437387959730195</v>
      </c>
      <c r="U236" s="129">
        <f t="shared" si="62"/>
        <v>0.69676834854664738</v>
      </c>
      <c r="V236" s="129">
        <f t="shared" si="63"/>
        <v>0.73113207547169812</v>
      </c>
      <c r="W236" s="128">
        <v>155</v>
      </c>
      <c r="X236" s="128">
        <v>212</v>
      </c>
      <c r="Y236" s="128" t="s">
        <v>17848</v>
      </c>
    </row>
    <row r="237" spans="4:25" ht="21.75" thickBot="1" x14ac:dyDescent="0.3">
      <c r="D237" s="205">
        <f t="shared" si="73"/>
        <v>35.984996786519979</v>
      </c>
      <c r="E237" s="205">
        <f t="shared" si="68"/>
        <v>36.05427491879788</v>
      </c>
      <c r="F237" s="205">
        <f t="shared" si="65"/>
        <v>41.394045296791774</v>
      </c>
      <c r="G237" s="206">
        <f t="shared" si="74"/>
        <v>49.4</v>
      </c>
      <c r="H237" s="206">
        <f t="shared" si="69"/>
        <v>48.9</v>
      </c>
      <c r="I237" s="206">
        <f t="shared" si="66"/>
        <v>61.4</v>
      </c>
      <c r="J237" s="204">
        <f t="shared" si="64"/>
        <v>59</v>
      </c>
      <c r="K237" s="204">
        <f t="shared" si="75"/>
        <v>187.7</v>
      </c>
      <c r="L237" s="204">
        <f t="shared" si="76"/>
        <v>138.30000000000001</v>
      </c>
      <c r="M237" s="204">
        <f t="shared" si="70"/>
        <v>139.4</v>
      </c>
      <c r="N237" s="204">
        <f t="shared" si="67"/>
        <v>131</v>
      </c>
      <c r="O237" s="129">
        <f t="shared" si="78"/>
        <v>0.13380112770728644</v>
      </c>
      <c r="P237" s="129">
        <f t="shared" si="72"/>
        <v>4.7711351152541437E-2</v>
      </c>
      <c r="Q237" s="129">
        <f t="shared" si="60"/>
        <v>8.6087932261811148E-2</v>
      </c>
      <c r="R237" s="129">
        <f t="shared" si="61"/>
        <v>-0.13548387096774195</v>
      </c>
      <c r="S237" s="129">
        <f t="shared" si="77"/>
        <v>0.72844123049635578</v>
      </c>
      <c r="T237" s="129">
        <f t="shared" si="71"/>
        <v>0.73730623555823882</v>
      </c>
      <c r="U237" s="129">
        <f t="shared" si="62"/>
        <v>0.6741701188402569</v>
      </c>
      <c r="V237" s="129">
        <f t="shared" si="63"/>
        <v>0.69430051813471505</v>
      </c>
      <c r="W237" s="128">
        <v>134</v>
      </c>
      <c r="X237" s="128">
        <v>193</v>
      </c>
      <c r="Y237" s="128" t="s">
        <v>17849</v>
      </c>
    </row>
    <row r="238" spans="4:25" ht="21.75" thickBot="1" x14ac:dyDescent="0.3">
      <c r="D238" s="205">
        <f t="shared" si="73"/>
        <v>34.745229104491656</v>
      </c>
      <c r="E238" s="205">
        <f t="shared" si="68"/>
        <v>33.057697891521421</v>
      </c>
      <c r="F238" s="205">
        <f t="shared" si="65"/>
        <v>35.021624777499511</v>
      </c>
      <c r="G238" s="206">
        <f t="shared" si="74"/>
        <v>48.3</v>
      </c>
      <c r="H238" s="206">
        <f t="shared" si="69"/>
        <v>47</v>
      </c>
      <c r="I238" s="206">
        <f t="shared" si="66"/>
        <v>56.6</v>
      </c>
      <c r="J238" s="204">
        <f t="shared" si="64"/>
        <v>20</v>
      </c>
      <c r="K238" s="204">
        <f t="shared" si="75"/>
        <v>183.7</v>
      </c>
      <c r="L238" s="204">
        <f t="shared" si="76"/>
        <v>135.4</v>
      </c>
      <c r="M238" s="204">
        <f t="shared" si="70"/>
        <v>125.6</v>
      </c>
      <c r="N238" s="204">
        <f t="shared" si="67"/>
        <v>109.8</v>
      </c>
      <c r="O238" s="129">
        <f t="shared" si="78"/>
        <v>9.8477744622709307E-2</v>
      </c>
      <c r="P238" s="129">
        <f t="shared" si="72"/>
        <v>-3.2975575659183062E-2</v>
      </c>
      <c r="Q238" s="129">
        <f t="shared" si="60"/>
        <v>-4.7248610829185481E-2</v>
      </c>
      <c r="R238" s="129">
        <f t="shared" si="61"/>
        <v>-0.87313432835820892</v>
      </c>
      <c r="S238" s="129">
        <f t="shared" si="77"/>
        <v>0.7193629214180467</v>
      </c>
      <c r="T238" s="129">
        <f t="shared" si="71"/>
        <v>0.70335527428768985</v>
      </c>
      <c r="U238" s="129">
        <f t="shared" si="62"/>
        <v>0.61875662151059208</v>
      </c>
      <c r="V238" s="129">
        <f t="shared" si="63"/>
        <v>0.45945945945945948</v>
      </c>
      <c r="W238" s="128">
        <v>17</v>
      </c>
      <c r="X238" s="128">
        <v>37</v>
      </c>
      <c r="Y238" s="128" t="s">
        <v>17850</v>
      </c>
    </row>
    <row r="239" spans="4:25" ht="21.75" thickBot="1" x14ac:dyDescent="0.3">
      <c r="D239" s="205">
        <f t="shared" si="73"/>
        <v>34.739372393223917</v>
      </c>
      <c r="E239" s="205">
        <f t="shared" si="68"/>
        <v>32.448382370441202</v>
      </c>
      <c r="F239" s="205">
        <f t="shared" si="65"/>
        <v>33.43701029539892</v>
      </c>
      <c r="G239" s="206">
        <f t="shared" si="74"/>
        <v>48.1</v>
      </c>
      <c r="H239" s="206">
        <f t="shared" si="69"/>
        <v>47</v>
      </c>
      <c r="I239" s="206">
        <f t="shared" si="66"/>
        <v>51.4</v>
      </c>
      <c r="J239" s="204">
        <f t="shared" si="64"/>
        <v>38</v>
      </c>
      <c r="K239" s="204">
        <f t="shared" si="75"/>
        <v>184.15</v>
      </c>
      <c r="L239" s="204">
        <f t="shared" si="76"/>
        <v>136.05000000000001</v>
      </c>
      <c r="M239" s="204">
        <f t="shared" si="70"/>
        <v>116.1</v>
      </c>
      <c r="N239" s="204">
        <f t="shared" si="67"/>
        <v>112.4</v>
      </c>
      <c r="O239" s="129">
        <f t="shared" si="78"/>
        <v>0.30730127403447405</v>
      </c>
      <c r="P239" s="129">
        <f t="shared" si="72"/>
        <v>0.36660696703531415</v>
      </c>
      <c r="Q239" s="129">
        <f t="shared" si="60"/>
        <v>0.86609428730567828</v>
      </c>
      <c r="R239" s="129">
        <f t="shared" si="61"/>
        <v>4.1764705882352944</v>
      </c>
      <c r="S239" s="129">
        <f t="shared" si="77"/>
        <v>0.72223227428739945</v>
      </c>
      <c r="T239" s="129">
        <f t="shared" si="71"/>
        <v>0.69039111426470634</v>
      </c>
      <c r="U239" s="129">
        <f t="shared" si="62"/>
        <v>0.65052549212838362</v>
      </c>
      <c r="V239" s="129">
        <f t="shared" si="63"/>
        <v>0.69841269841269837</v>
      </c>
      <c r="W239" s="128">
        <v>88</v>
      </c>
      <c r="X239" s="128">
        <v>126</v>
      </c>
      <c r="Y239" s="128" t="s">
        <v>17851</v>
      </c>
    </row>
    <row r="240" spans="4:25" ht="21.75" thickBot="1" x14ac:dyDescent="0.3">
      <c r="D240" s="205">
        <f t="shared" si="73"/>
        <v>32.472213067386051</v>
      </c>
      <c r="E240" s="205">
        <f t="shared" si="68"/>
        <v>29.732761374101347</v>
      </c>
      <c r="F240" s="205">
        <f t="shared" si="65"/>
        <v>23.466967757440617</v>
      </c>
      <c r="G240" s="206">
        <f t="shared" si="74"/>
        <v>46.15</v>
      </c>
      <c r="H240" s="206">
        <f t="shared" si="69"/>
        <v>45.5</v>
      </c>
      <c r="I240" s="206">
        <f t="shared" si="66"/>
        <v>39.4</v>
      </c>
      <c r="J240" s="204">
        <f t="shared" si="64"/>
        <v>23</v>
      </c>
      <c r="K240" s="204">
        <f t="shared" si="75"/>
        <v>172.75</v>
      </c>
      <c r="L240" s="204">
        <f t="shared" si="76"/>
        <v>126.6</v>
      </c>
      <c r="M240" s="204">
        <f t="shared" si="70"/>
        <v>105.3</v>
      </c>
      <c r="N240" s="204">
        <f t="shared" si="67"/>
        <v>81.8</v>
      </c>
      <c r="O240" s="129">
        <f t="shared" si="78"/>
        <v>0.17982400130720128</v>
      </c>
      <c r="P240" s="129">
        <f t="shared" si="72"/>
        <v>0.31643930682667032</v>
      </c>
      <c r="Q240" s="129">
        <f t="shared" si="60"/>
        <v>0.45218519639658733</v>
      </c>
      <c r="R240" s="129">
        <f t="shared" si="61"/>
        <v>-0.82954545454545459</v>
      </c>
      <c r="S240" s="129">
        <f t="shared" si="77"/>
        <v>0.70362325173100859</v>
      </c>
      <c r="T240" s="129">
        <f t="shared" si="71"/>
        <v>0.6534672829472824</v>
      </c>
      <c r="U240" s="129">
        <f t="shared" si="62"/>
        <v>0.59560831871676689</v>
      </c>
      <c r="V240" s="129">
        <f t="shared" si="63"/>
        <v>0.39473684210526316</v>
      </c>
      <c r="W240" s="128">
        <v>15</v>
      </c>
      <c r="X240" s="128">
        <v>38</v>
      </c>
      <c r="Y240" s="128" t="s">
        <v>17856</v>
      </c>
    </row>
    <row r="241" spans="4:25" ht="21.75" thickBot="1" x14ac:dyDescent="0.3">
      <c r="D241" s="205">
        <f t="shared" si="73"/>
        <v>32.792860953769136</v>
      </c>
      <c r="E241" s="205">
        <f t="shared" si="68"/>
        <v>30.933950585085388</v>
      </c>
      <c r="F241" s="205">
        <f t="shared" si="65"/>
        <v>23.017123691364027</v>
      </c>
      <c r="G241" s="206">
        <f t="shared" si="74"/>
        <v>46.3</v>
      </c>
      <c r="H241" s="206">
        <f t="shared" si="69"/>
        <v>47.5</v>
      </c>
      <c r="I241" s="206">
        <f t="shared" si="66"/>
        <v>38</v>
      </c>
      <c r="J241" s="204">
        <f t="shared" si="64"/>
        <v>50</v>
      </c>
      <c r="K241" s="204">
        <f t="shared" si="75"/>
        <v>176.65</v>
      </c>
      <c r="L241" s="204">
        <f t="shared" si="76"/>
        <v>130.35</v>
      </c>
      <c r="M241" s="204">
        <f t="shared" si="70"/>
        <v>110.9</v>
      </c>
      <c r="N241" s="204">
        <f t="shared" si="67"/>
        <v>86.6</v>
      </c>
      <c r="O241" s="129">
        <f t="shared" si="78"/>
        <v>0.75100047189543662</v>
      </c>
      <c r="P241" s="129">
        <f t="shared" si="72"/>
        <v>1.4097726401600037</v>
      </c>
      <c r="Q241" s="129">
        <f t="shared" si="60"/>
        <v>2.6543280535394445</v>
      </c>
      <c r="R241" s="129">
        <f t="shared" si="61"/>
        <v>10.933333333333334</v>
      </c>
      <c r="S241" s="129">
        <f t="shared" si="77"/>
        <v>0.70826913507060774</v>
      </c>
      <c r="T241" s="129">
        <f t="shared" si="71"/>
        <v>0.651241064949166</v>
      </c>
      <c r="U241" s="129">
        <f t="shared" si="62"/>
        <v>0.60571378135168485</v>
      </c>
      <c r="V241" s="129">
        <f t="shared" si="63"/>
        <v>0.78165938864628826</v>
      </c>
      <c r="W241" s="128">
        <v>179</v>
      </c>
      <c r="X241" s="128">
        <v>229</v>
      </c>
      <c r="Y241" s="128" t="s">
        <v>17857</v>
      </c>
    </row>
    <row r="242" spans="4:25" ht="21.75" thickBot="1" x14ac:dyDescent="0.3">
      <c r="D242" s="205">
        <f t="shared" si="73"/>
        <v>32.529998425620086</v>
      </c>
      <c r="E242" s="205">
        <f t="shared" si="68"/>
        <v>31.082931773297677</v>
      </c>
      <c r="F242" s="205">
        <f t="shared" si="65"/>
        <v>21.484940527964593</v>
      </c>
      <c r="G242" s="206">
        <f t="shared" si="74"/>
        <v>46.1</v>
      </c>
      <c r="H242" s="206">
        <f t="shared" si="69"/>
        <v>48</v>
      </c>
      <c r="I242" s="206">
        <f t="shared" si="66"/>
        <v>34.6</v>
      </c>
      <c r="J242" s="204">
        <f t="shared" si="64"/>
        <v>42</v>
      </c>
      <c r="K242" s="204">
        <f t="shared" si="75"/>
        <v>172.8</v>
      </c>
      <c r="L242" s="204">
        <f t="shared" si="76"/>
        <v>126.7</v>
      </c>
      <c r="M242" s="204">
        <f t="shared" si="70"/>
        <v>109.5</v>
      </c>
      <c r="N242" s="204">
        <f t="shared" si="67"/>
        <v>88</v>
      </c>
      <c r="O242" s="129">
        <f t="shared" si="78"/>
        <v>0.68750133137115643</v>
      </c>
      <c r="P242" s="129">
        <f t="shared" si="72"/>
        <v>1.3625273297180724</v>
      </c>
      <c r="Q242" s="129">
        <f t="shared" si="60"/>
        <v>2.638966727174334</v>
      </c>
      <c r="R242" s="129">
        <f t="shared" si="61"/>
        <v>-0.21229050279329609</v>
      </c>
      <c r="S242" s="129">
        <f t="shared" si="77"/>
        <v>0.70563987908069603</v>
      </c>
      <c r="T242" s="129">
        <f t="shared" si="71"/>
        <v>0.64756107861036827</v>
      </c>
      <c r="U242" s="129">
        <f t="shared" si="62"/>
        <v>0.62095203838047952</v>
      </c>
      <c r="V242" s="129">
        <f t="shared" si="63"/>
        <v>0.77049180327868849</v>
      </c>
      <c r="W242" s="128">
        <v>141</v>
      </c>
      <c r="X242" s="128">
        <v>183</v>
      </c>
      <c r="Y242" s="128" t="s">
        <v>17860</v>
      </c>
    </row>
    <row r="243" spans="4:25" ht="21.75" thickBot="1" x14ac:dyDescent="0.3">
      <c r="D243" s="205">
        <f t="shared" si="73"/>
        <v>31.77618979894218</v>
      </c>
      <c r="E243" s="205">
        <f t="shared" si="68"/>
        <v>29.330244539969026</v>
      </c>
      <c r="F243" s="205">
        <f t="shared" si="65"/>
        <v>23.366305661095829</v>
      </c>
      <c r="G243" s="206">
        <f t="shared" si="74"/>
        <v>45.6</v>
      </c>
      <c r="H243" s="206">
        <f t="shared" si="69"/>
        <v>46.4</v>
      </c>
      <c r="I243" s="206">
        <f t="shared" si="66"/>
        <v>36.200000000000003</v>
      </c>
      <c r="J243" s="204">
        <f t="shared" si="64"/>
        <v>28</v>
      </c>
      <c r="K243" s="204">
        <f t="shared" si="75"/>
        <v>168.3</v>
      </c>
      <c r="L243" s="204">
        <f t="shared" si="76"/>
        <v>122.7</v>
      </c>
      <c r="M243" s="204">
        <f t="shared" si="70"/>
        <v>101.1</v>
      </c>
      <c r="N243" s="204">
        <f t="shared" si="67"/>
        <v>92.4</v>
      </c>
      <c r="O243" s="129">
        <f t="shared" si="78"/>
        <v>0.67352738028744197</v>
      </c>
      <c r="P243" s="129">
        <f t="shared" si="72"/>
        <v>1.3108320654764802</v>
      </c>
      <c r="Q243" s="129">
        <f t="shared" ref="Q243:Q306" si="79">AVERAGE(R239:R243)</f>
        <v>2.6689127417821457</v>
      </c>
      <c r="R243" s="129">
        <f t="shared" ref="R243:R306" si="80">W243/W242-1</f>
        <v>-0.72340425531914887</v>
      </c>
      <c r="S243" s="129">
        <f t="shared" si="77"/>
        <v>0.69684626752066181</v>
      </c>
      <c r="T243" s="129">
        <f t="shared" si="71"/>
        <v>0.63211733922347046</v>
      </c>
      <c r="U243" s="129">
        <f t="shared" ref="U243:U306" si="81">AVERAGE(V239:V243)</f>
        <v>0.64547805693634885</v>
      </c>
      <c r="V243" s="129">
        <f t="shared" ref="V243:V306" si="82">W243/X243</f>
        <v>0.58208955223880599</v>
      </c>
      <c r="W243" s="128">
        <v>39</v>
      </c>
      <c r="X243" s="128">
        <v>67</v>
      </c>
      <c r="Y243" s="128" t="s">
        <v>17861</v>
      </c>
    </row>
    <row r="244" spans="4:25" ht="21.75" thickBot="1" x14ac:dyDescent="0.3">
      <c r="D244" s="205">
        <f t="shared" si="73"/>
        <v>32.725277553050965</v>
      </c>
      <c r="E244" s="205">
        <f t="shared" si="68"/>
        <v>30.758542340174021</v>
      </c>
      <c r="F244" s="205">
        <f t="shared" si="65"/>
        <v>28.103296797164045</v>
      </c>
      <c r="G244" s="206">
        <f t="shared" si="74"/>
        <v>46.95</v>
      </c>
      <c r="H244" s="206">
        <f t="shared" si="69"/>
        <v>47.5</v>
      </c>
      <c r="I244" s="206">
        <f t="shared" si="66"/>
        <v>43.6</v>
      </c>
      <c r="J244" s="204">
        <f t="shared" si="64"/>
        <v>75</v>
      </c>
      <c r="K244" s="204">
        <f t="shared" si="75"/>
        <v>172.8</v>
      </c>
      <c r="L244" s="204">
        <f t="shared" si="76"/>
        <v>125.85</v>
      </c>
      <c r="M244" s="204">
        <f t="shared" si="70"/>
        <v>110.6</v>
      </c>
      <c r="N244" s="204">
        <f t="shared" si="67"/>
        <v>108.8</v>
      </c>
      <c r="O244" s="129">
        <f t="shared" si="78"/>
        <v>0.84651811504288266</v>
      </c>
      <c r="P244" s="129">
        <f t="shared" si="72"/>
        <v>1.6857538916178183</v>
      </c>
      <c r="Q244" s="129">
        <f t="shared" si="79"/>
        <v>2.5054134959299583</v>
      </c>
      <c r="R244" s="129">
        <f t="shared" si="80"/>
        <v>3.3589743589743586</v>
      </c>
      <c r="S244" s="129">
        <f t="shared" si="77"/>
        <v>0.69702401603942421</v>
      </c>
      <c r="T244" s="129">
        <f t="shared" si="71"/>
        <v>0.64754825979313724</v>
      </c>
      <c r="U244" s="129">
        <f t="shared" si="81"/>
        <v>0.64457102745789085</v>
      </c>
      <c r="V244" s="129">
        <f t="shared" si="82"/>
        <v>0.69387755102040816</v>
      </c>
      <c r="W244" s="128">
        <v>170</v>
      </c>
      <c r="X244" s="128">
        <v>245</v>
      </c>
      <c r="Y244" s="128" t="s">
        <v>17865</v>
      </c>
    </row>
    <row r="245" spans="4:25" ht="21.75" thickBot="1" x14ac:dyDescent="0.3">
      <c r="D245" s="205">
        <f t="shared" si="73"/>
        <v>33.674011154432627</v>
      </c>
      <c r="E245" s="205">
        <f t="shared" si="68"/>
        <v>30.525087842933608</v>
      </c>
      <c r="F245" s="205">
        <f t="shared" si="65"/>
        <v>38.485749500972183</v>
      </c>
      <c r="G245" s="206">
        <f t="shared" si="74"/>
        <v>47.8</v>
      </c>
      <c r="H245" s="206">
        <f t="shared" si="69"/>
        <v>45.9</v>
      </c>
      <c r="I245" s="206">
        <f t="shared" si="66"/>
        <v>52.4</v>
      </c>
      <c r="J245" s="204">
        <f t="shared" si="64"/>
        <v>67</v>
      </c>
      <c r="K245" s="204">
        <f t="shared" si="75"/>
        <v>186.1</v>
      </c>
      <c r="L245" s="204">
        <f t="shared" si="76"/>
        <v>138.30000000000001</v>
      </c>
      <c r="M245" s="204">
        <f t="shared" si="70"/>
        <v>130.1</v>
      </c>
      <c r="N245" s="204">
        <f t="shared" si="67"/>
        <v>178.4</v>
      </c>
      <c r="O245" s="129">
        <f t="shared" si="78"/>
        <v>0.90001179288785238</v>
      </c>
      <c r="P245" s="129">
        <f t="shared" si="72"/>
        <v>1.6752833033825243</v>
      </c>
      <c r="Q245" s="129">
        <f t="shared" si="79"/>
        <v>2.8983814103684611</v>
      </c>
      <c r="R245" s="129">
        <f t="shared" si="80"/>
        <v>1.1352941176470588</v>
      </c>
      <c r="S245" s="129">
        <f t="shared" si="77"/>
        <v>0.70447722080402997</v>
      </c>
      <c r="T245" s="129">
        <f t="shared" si="71"/>
        <v>0.66503459352796535</v>
      </c>
      <c r="U245" s="129">
        <f t="shared" si="81"/>
        <v>0.7344608683391638</v>
      </c>
      <c r="V245" s="129">
        <f t="shared" si="82"/>
        <v>0.84418604651162787</v>
      </c>
      <c r="W245" s="128">
        <v>363</v>
      </c>
      <c r="X245" s="128">
        <v>430</v>
      </c>
      <c r="Y245" s="128" t="s">
        <v>17867</v>
      </c>
    </row>
    <row r="246" spans="4:25" ht="21.75" thickBot="1" x14ac:dyDescent="0.3">
      <c r="D246" s="205">
        <f t="shared" si="73"/>
        <v>32.732778389571088</v>
      </c>
      <c r="E246" s="205">
        <f t="shared" si="68"/>
        <v>29.772645574616472</v>
      </c>
      <c r="F246" s="205">
        <f t="shared" si="65"/>
        <v>37.232970451510162</v>
      </c>
      <c r="G246" s="206">
        <f t="shared" si="74"/>
        <v>46.9</v>
      </c>
      <c r="H246" s="206">
        <f t="shared" si="69"/>
        <v>45.7</v>
      </c>
      <c r="I246" s="206">
        <f t="shared" si="66"/>
        <v>53.4</v>
      </c>
      <c r="J246" s="204">
        <f t="shared" si="64"/>
        <v>55</v>
      </c>
      <c r="K246" s="204">
        <f t="shared" si="75"/>
        <v>179.55</v>
      </c>
      <c r="L246" s="204">
        <f t="shared" si="76"/>
        <v>132.65</v>
      </c>
      <c r="M246" s="204">
        <f t="shared" si="70"/>
        <v>122.7</v>
      </c>
      <c r="N246" s="204">
        <f t="shared" si="67"/>
        <v>158.80000000000001</v>
      </c>
      <c r="O246" s="129">
        <f t="shared" si="78"/>
        <v>0.82608109838299515</v>
      </c>
      <c r="P246" s="129">
        <f t="shared" si="72"/>
        <v>1.6053354482073963</v>
      </c>
      <c r="Q246" s="129">
        <f t="shared" si="79"/>
        <v>0.55634284287534819</v>
      </c>
      <c r="R246" s="129">
        <f t="shared" si="80"/>
        <v>-0.77685950413223137</v>
      </c>
      <c r="S246" s="129">
        <f t="shared" si="77"/>
        <v>0.69792704455375454</v>
      </c>
      <c r="T246" s="129">
        <f t="shared" si="71"/>
        <v>0.65148020951020724</v>
      </c>
      <c r="U246" s="129">
        <f t="shared" si="81"/>
        <v>0.69724663766872963</v>
      </c>
      <c r="V246" s="129">
        <f t="shared" si="82"/>
        <v>0.59558823529411764</v>
      </c>
      <c r="W246" s="128">
        <v>81</v>
      </c>
      <c r="X246" s="128">
        <v>136</v>
      </c>
      <c r="Y246" s="128" t="s">
        <v>17868</v>
      </c>
    </row>
    <row r="247" spans="4:25" ht="21.75" thickBot="1" x14ac:dyDescent="0.3">
      <c r="D247" s="205">
        <f t="shared" si="73"/>
        <v>32.494008528780547</v>
      </c>
      <c r="E247" s="205">
        <f t="shared" si="68"/>
        <v>29.10442610049666</v>
      </c>
      <c r="F247" s="205">
        <f t="shared" si="65"/>
        <v>37.184648836468561</v>
      </c>
      <c r="G247" s="206">
        <f t="shared" si="74"/>
        <v>47.1</v>
      </c>
      <c r="H247" s="206">
        <f t="shared" si="69"/>
        <v>45.3</v>
      </c>
      <c r="I247" s="206">
        <f t="shared" si="66"/>
        <v>56</v>
      </c>
      <c r="J247" s="204">
        <f t="shared" si="64"/>
        <v>55</v>
      </c>
      <c r="K247" s="204">
        <f t="shared" si="75"/>
        <v>175.65</v>
      </c>
      <c r="L247" s="204">
        <f t="shared" si="76"/>
        <v>128.55000000000001</v>
      </c>
      <c r="M247" s="204">
        <f t="shared" si="70"/>
        <v>117.7</v>
      </c>
      <c r="N247" s="204">
        <f t="shared" si="67"/>
        <v>147.4</v>
      </c>
      <c r="O247" s="129">
        <f t="shared" si="78"/>
        <v>0.83514944508020794</v>
      </c>
      <c r="P247" s="129">
        <f t="shared" si="72"/>
        <v>1.6225875390078746</v>
      </c>
      <c r="Q247" s="129">
        <f t="shared" si="79"/>
        <v>0.60620835084141478</v>
      </c>
      <c r="R247" s="129">
        <f t="shared" si="80"/>
        <v>3.7037037037036979E-2</v>
      </c>
      <c r="S247" s="129">
        <f t="shared" si="77"/>
        <v>0.68989402396561672</v>
      </c>
      <c r="T247" s="129">
        <f t="shared" si="71"/>
        <v>0.64248181237299473</v>
      </c>
      <c r="U247" s="129">
        <f t="shared" si="81"/>
        <v>0.66401158636550994</v>
      </c>
      <c r="V247" s="129">
        <f t="shared" si="82"/>
        <v>0.60431654676258995</v>
      </c>
      <c r="W247" s="128">
        <v>84</v>
      </c>
      <c r="X247" s="128">
        <v>139</v>
      </c>
      <c r="Y247" s="128" t="s">
        <v>17869</v>
      </c>
    </row>
    <row r="248" spans="4:25" ht="21.75" thickBot="1" x14ac:dyDescent="0.3">
      <c r="D248" s="205">
        <f t="shared" si="73"/>
        <v>32.927398263082253</v>
      </c>
      <c r="E248" s="205">
        <f t="shared" si="68"/>
        <v>32.773902522580507</v>
      </c>
      <c r="F248" s="205">
        <f t="shared" si="65"/>
        <v>42.897774900438741</v>
      </c>
      <c r="G248" s="206">
        <f t="shared" si="74"/>
        <v>47.8</v>
      </c>
      <c r="H248" s="206">
        <f t="shared" si="69"/>
        <v>48.6</v>
      </c>
      <c r="I248" s="206">
        <f t="shared" si="66"/>
        <v>61</v>
      </c>
      <c r="J248" s="204">
        <f t="shared" si="64"/>
        <v>53</v>
      </c>
      <c r="K248" s="204">
        <f t="shared" si="75"/>
        <v>177.9</v>
      </c>
      <c r="L248" s="204">
        <f t="shared" si="76"/>
        <v>130.1</v>
      </c>
      <c r="M248" s="204">
        <f t="shared" si="70"/>
        <v>134.6</v>
      </c>
      <c r="N248" s="204">
        <f t="shared" si="67"/>
        <v>176.8</v>
      </c>
      <c r="O248" s="129">
        <f t="shared" si="78"/>
        <v>0.89917698380654176</v>
      </c>
      <c r="P248" s="129">
        <f t="shared" si="72"/>
        <v>1.8313295432722669</v>
      </c>
      <c r="Q248" s="129">
        <f t="shared" si="79"/>
        <v>0.99374634476238755</v>
      </c>
      <c r="R248" s="129">
        <f t="shared" si="80"/>
        <v>1.2142857142857144</v>
      </c>
      <c r="S248" s="129">
        <f t="shared" si="77"/>
        <v>0.68885770424858273</v>
      </c>
      <c r="T248" s="129">
        <f t="shared" si="71"/>
        <v>0.67436013420947549</v>
      </c>
      <c r="U248" s="129">
        <f t="shared" si="81"/>
        <v>0.70324221148260235</v>
      </c>
      <c r="V248" s="129">
        <f t="shared" si="82"/>
        <v>0.77824267782426781</v>
      </c>
      <c r="W248" s="128">
        <v>186</v>
      </c>
      <c r="X248" s="128">
        <v>239</v>
      </c>
      <c r="Y248" s="128" t="s">
        <v>17872</v>
      </c>
    </row>
    <row r="249" spans="4:25" ht="21.75" thickBot="1" x14ac:dyDescent="0.3">
      <c r="D249" s="205">
        <f t="shared" si="73"/>
        <v>32.85561726496767</v>
      </c>
      <c r="E249" s="205">
        <f t="shared" si="68"/>
        <v>33.25105398367171</v>
      </c>
      <c r="F249" s="205">
        <f t="shared" si="65"/>
        <v>38.766247808810782</v>
      </c>
      <c r="G249" s="206">
        <f t="shared" si="74"/>
        <v>48</v>
      </c>
      <c r="H249" s="206">
        <f t="shared" si="69"/>
        <v>49</v>
      </c>
      <c r="I249" s="206">
        <f t="shared" si="66"/>
        <v>54.4</v>
      </c>
      <c r="J249" s="204">
        <f t="shared" si="64"/>
        <v>42</v>
      </c>
      <c r="K249" s="204">
        <f t="shared" si="75"/>
        <v>174.95</v>
      </c>
      <c r="L249" s="204">
        <f t="shared" si="76"/>
        <v>126.95</v>
      </c>
      <c r="M249" s="204">
        <f t="shared" si="70"/>
        <v>137.80000000000001</v>
      </c>
      <c r="N249" s="204">
        <f t="shared" si="67"/>
        <v>166.8</v>
      </c>
      <c r="O249" s="129">
        <f t="shared" si="78"/>
        <v>0.8724027902581547</v>
      </c>
      <c r="P249" s="129">
        <f t="shared" si="72"/>
        <v>1.3781986134809947</v>
      </c>
      <c r="Q249" s="129">
        <f t="shared" si="79"/>
        <v>0.25098373103203186</v>
      </c>
      <c r="R249" s="129">
        <f t="shared" si="80"/>
        <v>-0.35483870967741937</v>
      </c>
      <c r="S249" s="129">
        <f t="shared" si="77"/>
        <v>0.68449202635349304</v>
      </c>
      <c r="T249" s="129">
        <f t="shared" si="71"/>
        <v>0.67859293844227975</v>
      </c>
      <c r="U249" s="129">
        <f t="shared" si="81"/>
        <v>0.71261484942666886</v>
      </c>
      <c r="V249" s="129">
        <f t="shared" si="82"/>
        <v>0.7407407407407407</v>
      </c>
      <c r="W249" s="128">
        <v>120</v>
      </c>
      <c r="X249" s="128">
        <v>162</v>
      </c>
      <c r="Y249" s="128" t="s">
        <v>17873</v>
      </c>
    </row>
    <row r="250" spans="4:25" ht="21.75" thickBot="1" x14ac:dyDescent="0.3">
      <c r="D250" s="205">
        <f t="shared" si="73"/>
        <v>33.304754764531076</v>
      </c>
      <c r="E250" s="205">
        <f t="shared" si="68"/>
        <v>37.069844784407614</v>
      </c>
      <c r="F250" s="205">
        <f t="shared" si="65"/>
        <v>35.671203458138883</v>
      </c>
      <c r="G250" s="206">
        <f t="shared" si="74"/>
        <v>48.75</v>
      </c>
      <c r="H250" s="206">
        <f t="shared" si="69"/>
        <v>52</v>
      </c>
      <c r="I250" s="206">
        <f t="shared" si="66"/>
        <v>51.6</v>
      </c>
      <c r="J250" s="204">
        <f t="shared" si="64"/>
        <v>53</v>
      </c>
      <c r="K250" s="204">
        <f t="shared" si="75"/>
        <v>177</v>
      </c>
      <c r="L250" s="204">
        <f t="shared" si="76"/>
        <v>128.25</v>
      </c>
      <c r="M250" s="204">
        <f t="shared" si="70"/>
        <v>151.19999999999999</v>
      </c>
      <c r="N250" s="204">
        <f t="shared" si="67"/>
        <v>124</v>
      </c>
      <c r="O250" s="129">
        <f t="shared" si="78"/>
        <v>0.90087956621443888</v>
      </c>
      <c r="P250" s="129">
        <f t="shared" si="72"/>
        <v>1.4853198256022071</v>
      </c>
      <c r="Q250" s="129">
        <f t="shared" si="79"/>
        <v>7.2258240835953474E-2</v>
      </c>
      <c r="R250" s="129">
        <f t="shared" si="80"/>
        <v>0.2416666666666667</v>
      </c>
      <c r="S250" s="129">
        <f t="shared" si="77"/>
        <v>0.68317445670832977</v>
      </c>
      <c r="T250" s="129">
        <f t="shared" si="71"/>
        <v>0.71288163046937725</v>
      </c>
      <c r="U250" s="129">
        <f t="shared" si="81"/>
        <v>0.69130239259959081</v>
      </c>
      <c r="V250" s="129">
        <f t="shared" si="82"/>
        <v>0.73762376237623761</v>
      </c>
      <c r="W250" s="128">
        <v>149</v>
      </c>
      <c r="X250" s="128">
        <v>202</v>
      </c>
      <c r="Y250" s="128" t="s">
        <v>17875</v>
      </c>
    </row>
    <row r="251" spans="4:25" ht="21.75" thickBot="1" x14ac:dyDescent="0.3">
      <c r="D251" s="205">
        <f t="shared" si="73"/>
        <v>34.105072193189891</v>
      </c>
      <c r="E251" s="205">
        <f t="shared" si="68"/>
        <v>37.428165155015613</v>
      </c>
      <c r="F251" s="205">
        <f t="shared" si="65"/>
        <v>37.613079744677215</v>
      </c>
      <c r="G251" s="206">
        <f t="shared" si="74"/>
        <v>50.2</v>
      </c>
      <c r="H251" s="206">
        <f t="shared" si="69"/>
        <v>52.9</v>
      </c>
      <c r="I251" s="206">
        <f t="shared" si="66"/>
        <v>52.4</v>
      </c>
      <c r="J251" s="204">
        <f t="shared" si="64"/>
        <v>59</v>
      </c>
      <c r="K251" s="204">
        <f t="shared" si="75"/>
        <v>180.2</v>
      </c>
      <c r="L251" s="204">
        <f t="shared" si="76"/>
        <v>130</v>
      </c>
      <c r="M251" s="204">
        <f t="shared" si="70"/>
        <v>149.1</v>
      </c>
      <c r="N251" s="204">
        <f t="shared" si="67"/>
        <v>139.4</v>
      </c>
      <c r="O251" s="129">
        <f t="shared" si="78"/>
        <v>0.9038997004426268</v>
      </c>
      <c r="P251" s="129">
        <f t="shared" si="72"/>
        <v>0.39802676072524978</v>
      </c>
      <c r="Q251" s="129">
        <f t="shared" si="79"/>
        <v>0.23971067857515144</v>
      </c>
      <c r="R251" s="129">
        <f t="shared" si="80"/>
        <v>6.0402684563758413E-2</v>
      </c>
      <c r="S251" s="129">
        <f t="shared" si="77"/>
        <v>0.67938390823087436</v>
      </c>
      <c r="T251" s="129">
        <f t="shared" si="71"/>
        <v>0.70752675151258249</v>
      </c>
      <c r="U251" s="129">
        <f t="shared" si="81"/>
        <v>0.71780686535643545</v>
      </c>
      <c r="V251" s="129">
        <f t="shared" si="82"/>
        <v>0.72811059907834097</v>
      </c>
      <c r="W251" s="128">
        <v>158</v>
      </c>
      <c r="X251" s="128">
        <v>217</v>
      </c>
      <c r="Y251" s="128" t="s">
        <v>17876</v>
      </c>
    </row>
    <row r="252" spans="4:25" ht="21.75" thickBot="1" x14ac:dyDescent="0.3">
      <c r="D252" s="205">
        <f t="shared" si="73"/>
        <v>34.776205273815137</v>
      </c>
      <c r="E252" s="205">
        <f t="shared" si="68"/>
        <v>38.657409686514661</v>
      </c>
      <c r="F252" s="205">
        <f t="shared" si="65"/>
        <v>40.081118157813883</v>
      </c>
      <c r="G252" s="206">
        <f t="shared" si="74"/>
        <v>51.65</v>
      </c>
      <c r="H252" s="206">
        <f t="shared" si="69"/>
        <v>55.3</v>
      </c>
      <c r="I252" s="206">
        <f t="shared" si="66"/>
        <v>54.6</v>
      </c>
      <c r="J252" s="204">
        <f t="shared" si="64"/>
        <v>66</v>
      </c>
      <c r="K252" s="204">
        <f t="shared" si="75"/>
        <v>181.1</v>
      </c>
      <c r="L252" s="204">
        <f t="shared" si="76"/>
        <v>129.44999999999999</v>
      </c>
      <c r="M252" s="204">
        <f t="shared" si="70"/>
        <v>149.4</v>
      </c>
      <c r="N252" s="204">
        <f t="shared" si="67"/>
        <v>151.4</v>
      </c>
      <c r="O252" s="129">
        <f t="shared" si="78"/>
        <v>0.88646119061449069</v>
      </c>
      <c r="P252" s="129">
        <f t="shared" si="72"/>
        <v>0.41039505151090855</v>
      </c>
      <c r="Q252" s="129">
        <f t="shared" si="79"/>
        <v>0.21458175218040224</v>
      </c>
      <c r="R252" s="129">
        <f t="shared" si="80"/>
        <v>-8.8607594936708889E-2</v>
      </c>
      <c r="S252" s="129">
        <f t="shared" si="77"/>
        <v>0.67330503918325524</v>
      </c>
      <c r="T252" s="129">
        <f t="shared" si="71"/>
        <v>0.69904899975614221</v>
      </c>
      <c r="U252" s="129">
        <f t="shared" si="81"/>
        <v>0.73408641314677447</v>
      </c>
      <c r="V252" s="129">
        <f t="shared" si="82"/>
        <v>0.68571428571428572</v>
      </c>
      <c r="W252" s="128">
        <v>144</v>
      </c>
      <c r="X252" s="128">
        <v>210</v>
      </c>
      <c r="Y252" s="128" t="s">
        <v>17877</v>
      </c>
    </row>
    <row r="253" spans="4:25" ht="21.75" thickBot="1" x14ac:dyDescent="0.3">
      <c r="D253" s="205">
        <f t="shared" si="73"/>
        <v>34.960091190809919</v>
      </c>
      <c r="E253" s="205">
        <f t="shared" si="68"/>
        <v>41.064365702844853</v>
      </c>
      <c r="F253" s="205">
        <f t="shared" si="65"/>
        <v>39.050381939442858</v>
      </c>
      <c r="G253" s="206">
        <f t="shared" si="74"/>
        <v>51.55</v>
      </c>
      <c r="H253" s="206">
        <f t="shared" si="69"/>
        <v>56.7</v>
      </c>
      <c r="I253" s="206">
        <f t="shared" si="66"/>
        <v>52.4</v>
      </c>
      <c r="J253" s="204">
        <f t="shared" si="64"/>
        <v>42</v>
      </c>
      <c r="K253" s="204">
        <f t="shared" si="75"/>
        <v>185.4</v>
      </c>
      <c r="L253" s="204">
        <f t="shared" si="76"/>
        <v>133.85</v>
      </c>
      <c r="M253" s="204">
        <f t="shared" si="70"/>
        <v>166.6</v>
      </c>
      <c r="N253" s="204">
        <f t="shared" si="67"/>
        <v>156.4</v>
      </c>
      <c r="O253" s="129">
        <f t="shared" si="78"/>
        <v>0.92004766014854089</v>
      </c>
      <c r="P253" s="129">
        <f t="shared" si="72"/>
        <v>0.52926325482060121</v>
      </c>
      <c r="Q253" s="129">
        <f t="shared" si="79"/>
        <v>6.4780164878814911E-2</v>
      </c>
      <c r="R253" s="129">
        <f t="shared" si="80"/>
        <v>0.46527777777777768</v>
      </c>
      <c r="S253" s="129">
        <f t="shared" si="77"/>
        <v>0.67817829662094908</v>
      </c>
      <c r="T253" s="129">
        <f t="shared" si="71"/>
        <v>0.7242392540184277</v>
      </c>
      <c r="U253" s="129">
        <f t="shared" si="81"/>
        <v>0.74523629655425305</v>
      </c>
      <c r="V253" s="129">
        <f t="shared" si="82"/>
        <v>0.83399209486166004</v>
      </c>
      <c r="W253" s="128">
        <v>211</v>
      </c>
      <c r="X253" s="128">
        <v>253</v>
      </c>
      <c r="Y253" s="128" t="s">
        <v>17879</v>
      </c>
    </row>
    <row r="254" spans="4:25" ht="21.75" thickBot="1" x14ac:dyDescent="0.3">
      <c r="D254" s="205">
        <f t="shared" si="73"/>
        <v>33.930524414890577</v>
      </c>
      <c r="E254" s="205">
        <f t="shared" si="68"/>
        <v>37.257203752664587</v>
      </c>
      <c r="F254" s="205">
        <f t="shared" si="65"/>
        <v>35.721907955919121</v>
      </c>
      <c r="G254" s="206">
        <f t="shared" si="74"/>
        <v>49.7</v>
      </c>
      <c r="H254" s="206">
        <f t="shared" si="69"/>
        <v>51.9</v>
      </c>
      <c r="I254" s="206">
        <f t="shared" si="66"/>
        <v>49.4</v>
      </c>
      <c r="J254" s="204">
        <f t="shared" si="64"/>
        <v>27</v>
      </c>
      <c r="K254" s="204">
        <f t="shared" si="75"/>
        <v>182.1</v>
      </c>
      <c r="L254" s="204">
        <f t="shared" si="76"/>
        <v>132.4</v>
      </c>
      <c r="M254" s="204">
        <f t="shared" si="70"/>
        <v>154.19999999999999</v>
      </c>
      <c r="N254" s="204">
        <f t="shared" si="67"/>
        <v>141.6</v>
      </c>
      <c r="O254" s="129">
        <f t="shared" si="78"/>
        <v>0.90046032920414132</v>
      </c>
      <c r="P254" s="129">
        <f t="shared" si="72"/>
        <v>0.11516676679046392</v>
      </c>
      <c r="Q254" s="129">
        <f t="shared" si="79"/>
        <v>-2.0650197451104059E-2</v>
      </c>
      <c r="R254" s="129">
        <f t="shared" si="80"/>
        <v>-0.78199052132701419</v>
      </c>
      <c r="S254" s="129">
        <f t="shared" si="77"/>
        <v>0.68270672866983051</v>
      </c>
      <c r="T254" s="129">
        <f t="shared" si="71"/>
        <v>0.71786519754652389</v>
      </c>
      <c r="U254" s="129">
        <f t="shared" si="81"/>
        <v>0.72311554566637892</v>
      </c>
      <c r="V254" s="129">
        <f t="shared" si="82"/>
        <v>0.63013698630136983</v>
      </c>
      <c r="W254" s="128">
        <v>46</v>
      </c>
      <c r="X254" s="128">
        <v>73</v>
      </c>
      <c r="Y254" s="128" t="s">
        <v>17880</v>
      </c>
    </row>
    <row r="255" spans="4:25" ht="21.75" thickBot="1" x14ac:dyDescent="0.3">
      <c r="D255" s="205">
        <f t="shared" si="73"/>
        <v>33.322516889407993</v>
      </c>
      <c r="E255" s="205">
        <f t="shared" si="68"/>
        <v>36.227499534111097</v>
      </c>
      <c r="F255" s="205">
        <f t="shared" si="65"/>
        <v>36.78136677002415</v>
      </c>
      <c r="G255" s="206">
        <f t="shared" si="74"/>
        <v>48.7</v>
      </c>
      <c r="H255" s="206">
        <f t="shared" si="69"/>
        <v>51.5</v>
      </c>
      <c r="I255" s="206">
        <f t="shared" si="66"/>
        <v>51.4</v>
      </c>
      <c r="J255" s="204">
        <f t="shared" si="64"/>
        <v>63</v>
      </c>
      <c r="K255" s="204">
        <f t="shared" si="75"/>
        <v>180.05</v>
      </c>
      <c r="L255" s="204">
        <f t="shared" si="76"/>
        <v>131.35</v>
      </c>
      <c r="M255" s="204">
        <f t="shared" si="70"/>
        <v>132.6</v>
      </c>
      <c r="N255" s="204">
        <f t="shared" si="67"/>
        <v>141.19999999999999</v>
      </c>
      <c r="O255" s="129">
        <f t="shared" si="78"/>
        <v>0.94824293789979353</v>
      </c>
      <c r="P255" s="129">
        <f t="shared" si="72"/>
        <v>0.22120257241706237</v>
      </c>
      <c r="Q255" s="129">
        <f t="shared" si="79"/>
        <v>0.37014690399817129</v>
      </c>
      <c r="R255" s="129">
        <f t="shared" si="80"/>
        <v>2.1956521739130435</v>
      </c>
      <c r="S255" s="129">
        <f t="shared" si="77"/>
        <v>0.68424059321166308</v>
      </c>
      <c r="T255" s="129">
        <f t="shared" si="71"/>
        <v>0.70344659289536104</v>
      </c>
      <c r="U255" s="129">
        <f t="shared" si="81"/>
        <v>0.71559079319113139</v>
      </c>
      <c r="V255" s="129">
        <f t="shared" si="82"/>
        <v>0.7</v>
      </c>
      <c r="W255" s="128">
        <v>147</v>
      </c>
      <c r="X255" s="128">
        <v>210</v>
      </c>
      <c r="Y255" s="128" t="s">
        <v>17881</v>
      </c>
    </row>
    <row r="256" spans="4:25" ht="21.75" thickBot="1" x14ac:dyDescent="0.3">
      <c r="D256" s="205">
        <f t="shared" si="73"/>
        <v>34.324900280529249</v>
      </c>
      <c r="E256" s="205">
        <f t="shared" si="68"/>
        <v>39.178308032905278</v>
      </c>
      <c r="F256" s="205">
        <f t="shared" si="65"/>
        <v>40.757630279280541</v>
      </c>
      <c r="G256" s="206">
        <f t="shared" si="74"/>
        <v>50</v>
      </c>
      <c r="H256" s="206">
        <f t="shared" si="69"/>
        <v>54.3</v>
      </c>
      <c r="I256" s="206">
        <f t="shared" si="66"/>
        <v>56.2</v>
      </c>
      <c r="J256" s="204">
        <f t="shared" si="64"/>
        <v>83</v>
      </c>
      <c r="K256" s="204">
        <f t="shared" si="75"/>
        <v>188</v>
      </c>
      <c r="L256" s="204">
        <f t="shared" si="76"/>
        <v>138</v>
      </c>
      <c r="M256" s="204">
        <f t="shared" si="70"/>
        <v>153.30000000000001</v>
      </c>
      <c r="N256" s="204">
        <f t="shared" si="67"/>
        <v>167.2</v>
      </c>
      <c r="O256" s="129">
        <f t="shared" si="78"/>
        <v>1.0000711691923105</v>
      </c>
      <c r="P256" s="129">
        <f t="shared" si="72"/>
        <v>0.39480689017722431</v>
      </c>
      <c r="Q256" s="129">
        <f t="shared" si="79"/>
        <v>0.54990310177929713</v>
      </c>
      <c r="R256" s="129">
        <f t="shared" si="80"/>
        <v>0.95918367346938771</v>
      </c>
      <c r="S256" s="129">
        <f t="shared" si="77"/>
        <v>0.68649800561058494</v>
      </c>
      <c r="T256" s="129">
        <f t="shared" si="71"/>
        <v>0.72151580171096286</v>
      </c>
      <c r="U256" s="129">
        <f t="shared" si="81"/>
        <v>0.72522473806549004</v>
      </c>
      <c r="V256" s="129">
        <f t="shared" si="82"/>
        <v>0.77628032345013476</v>
      </c>
      <c r="W256" s="128">
        <v>288</v>
      </c>
      <c r="X256" s="128">
        <v>371</v>
      </c>
      <c r="Y256" s="128" t="s">
        <v>17882</v>
      </c>
    </row>
    <row r="257" spans="4:25" ht="21.75" thickBot="1" x14ac:dyDescent="0.3">
      <c r="D257" s="205">
        <f t="shared" si="73"/>
        <v>34.368129595157271</v>
      </c>
      <c r="E257" s="205">
        <f t="shared" si="68"/>
        <v>40.063295765430183</v>
      </c>
      <c r="F257" s="205">
        <f t="shared" si="65"/>
        <v>40.039018274817472</v>
      </c>
      <c r="G257" s="206">
        <f t="shared" si="74"/>
        <v>49.7</v>
      </c>
      <c r="H257" s="206">
        <f t="shared" si="69"/>
        <v>54.1</v>
      </c>
      <c r="I257" s="206">
        <f t="shared" si="66"/>
        <v>53.6</v>
      </c>
      <c r="J257" s="204">
        <f t="shared" si="64"/>
        <v>53</v>
      </c>
      <c r="K257" s="204">
        <f t="shared" si="75"/>
        <v>191.25</v>
      </c>
      <c r="L257" s="204">
        <f t="shared" si="76"/>
        <v>141.55000000000001</v>
      </c>
      <c r="M257" s="204">
        <f t="shared" si="70"/>
        <v>165.4</v>
      </c>
      <c r="N257" s="204">
        <f t="shared" si="67"/>
        <v>179.4</v>
      </c>
      <c r="O257" s="129">
        <f t="shared" si="78"/>
        <v>0.99243564051847544</v>
      </c>
      <c r="P257" s="129">
        <f t="shared" si="72"/>
        <v>0.36228374202907621</v>
      </c>
      <c r="Q257" s="129">
        <f t="shared" si="79"/>
        <v>0.50998573187775009</v>
      </c>
      <c r="R257" s="129">
        <f t="shared" si="80"/>
        <v>-0.28819444444444442</v>
      </c>
      <c r="S257" s="129">
        <f t="shared" si="77"/>
        <v>0.69151166187439173</v>
      </c>
      <c r="T257" s="129">
        <f t="shared" si="71"/>
        <v>0.74054151137578894</v>
      </c>
      <c r="U257" s="129">
        <f t="shared" si="81"/>
        <v>0.74699660960480352</v>
      </c>
      <c r="V257" s="129">
        <f t="shared" si="82"/>
        <v>0.79457364341085268</v>
      </c>
      <c r="W257" s="128">
        <v>205</v>
      </c>
      <c r="X257" s="128">
        <v>258</v>
      </c>
      <c r="Y257" s="128" t="s">
        <v>17883</v>
      </c>
    </row>
    <row r="258" spans="4:25" ht="21.75" thickBot="1" x14ac:dyDescent="0.3">
      <c r="D258" s="205">
        <f t="shared" si="73"/>
        <v>36.393455756480471</v>
      </c>
      <c r="E258" s="205">
        <f t="shared" si="68"/>
        <v>40.199587573195068</v>
      </c>
      <c r="F258" s="205">
        <f t="shared" si="65"/>
        <v>41.316750629445465</v>
      </c>
      <c r="G258" s="206">
        <f t="shared" si="74"/>
        <v>51.55</v>
      </c>
      <c r="H258" s="206">
        <f t="shared" si="69"/>
        <v>54.5</v>
      </c>
      <c r="I258" s="206">
        <f t="shared" si="66"/>
        <v>56.6</v>
      </c>
      <c r="J258" s="204">
        <f t="shared" si="64"/>
        <v>57</v>
      </c>
      <c r="K258" s="204">
        <f t="shared" si="75"/>
        <v>200.75</v>
      </c>
      <c r="L258" s="204">
        <f t="shared" si="76"/>
        <v>149.19999999999999</v>
      </c>
      <c r="M258" s="204">
        <f t="shared" si="70"/>
        <v>163.80000000000001</v>
      </c>
      <c r="N258" s="204">
        <f t="shared" si="67"/>
        <v>171.2</v>
      </c>
      <c r="O258" s="129">
        <f t="shared" si="78"/>
        <v>1.0275557715705321</v>
      </c>
      <c r="P258" s="129">
        <f t="shared" si="72"/>
        <v>0.2237819998687974</v>
      </c>
      <c r="Q258" s="129">
        <f t="shared" si="79"/>
        <v>0.38278383485877987</v>
      </c>
      <c r="R258" s="129">
        <f t="shared" si="80"/>
        <v>-0.17073170731707321</v>
      </c>
      <c r="S258" s="129">
        <f t="shared" si="77"/>
        <v>0.70598362282212368</v>
      </c>
      <c r="T258" s="129">
        <f t="shared" si="71"/>
        <v>0.73760711143477198</v>
      </c>
      <c r="U258" s="129">
        <f t="shared" si="81"/>
        <v>0.7299779263152909</v>
      </c>
      <c r="V258" s="129">
        <f t="shared" si="82"/>
        <v>0.74889867841409696</v>
      </c>
      <c r="W258" s="128">
        <v>170</v>
      </c>
      <c r="X258" s="128">
        <v>227</v>
      </c>
      <c r="Y258" s="128" t="s">
        <v>17884</v>
      </c>
    </row>
    <row r="259" spans="4:25" ht="21.75" thickBot="1" x14ac:dyDescent="0.3">
      <c r="D259" s="205">
        <f t="shared" si="73"/>
        <v>38.629490380919577</v>
      </c>
      <c r="E259" s="205">
        <f t="shared" si="68"/>
        <v>44.318064869744717</v>
      </c>
      <c r="F259" s="205">
        <f t="shared" si="65"/>
        <v>53.123222621980545</v>
      </c>
      <c r="G259" s="206">
        <f t="shared" si="74"/>
        <v>54.75</v>
      </c>
      <c r="H259" s="206">
        <f t="shared" si="69"/>
        <v>60.5</v>
      </c>
      <c r="I259" s="206">
        <f t="shared" si="66"/>
        <v>71.599999999999994</v>
      </c>
      <c r="J259" s="204">
        <f t="shared" ref="J259:J322" si="83">X259-W259</f>
        <v>102</v>
      </c>
      <c r="K259" s="204">
        <f t="shared" si="75"/>
        <v>210.9</v>
      </c>
      <c r="L259" s="204">
        <f t="shared" si="76"/>
        <v>156.15</v>
      </c>
      <c r="M259" s="204">
        <f t="shared" si="70"/>
        <v>174.5</v>
      </c>
      <c r="N259" s="204">
        <f t="shared" si="67"/>
        <v>207.4</v>
      </c>
      <c r="O259" s="129">
        <f t="shared" si="78"/>
        <v>0.83549694804111996</v>
      </c>
      <c r="P259" s="129">
        <f t="shared" si="72"/>
        <v>0.29279528260124515</v>
      </c>
      <c r="Q259" s="129">
        <f t="shared" si="79"/>
        <v>0.60624076265359439</v>
      </c>
      <c r="R259" s="129">
        <f t="shared" si="80"/>
        <v>0.33529411764705874</v>
      </c>
      <c r="S259" s="129">
        <f t="shared" si="77"/>
        <v>0.70556146814464982</v>
      </c>
      <c r="T259" s="129">
        <f t="shared" si="71"/>
        <v>0.73252999784702011</v>
      </c>
      <c r="U259" s="129">
        <f t="shared" si="81"/>
        <v>0.7419444500276613</v>
      </c>
      <c r="V259" s="129">
        <f t="shared" si="82"/>
        <v>0.6899696048632219</v>
      </c>
      <c r="W259" s="128">
        <v>227</v>
      </c>
      <c r="X259" s="128">
        <v>329</v>
      </c>
      <c r="Y259" s="128" t="s">
        <v>17885</v>
      </c>
    </row>
    <row r="260" spans="4:25" ht="21.75" thickBot="1" x14ac:dyDescent="0.3">
      <c r="D260" s="205">
        <f t="shared" si="73"/>
        <v>39.486208182148879</v>
      </c>
      <c r="E260" s="205">
        <f t="shared" si="68"/>
        <v>41.883145763378835</v>
      </c>
      <c r="F260" s="205">
        <f t="shared" si="65"/>
        <v>46.858483280058437</v>
      </c>
      <c r="G260" s="206">
        <f t="shared" si="74"/>
        <v>55.6</v>
      </c>
      <c r="H260" s="206">
        <f t="shared" si="69"/>
        <v>59.2</v>
      </c>
      <c r="I260" s="206">
        <f t="shared" si="66"/>
        <v>67</v>
      </c>
      <c r="J260" s="204">
        <f t="shared" si="83"/>
        <v>40</v>
      </c>
      <c r="K260" s="204">
        <f t="shared" si="75"/>
        <v>212.9</v>
      </c>
      <c r="L260" s="204">
        <f t="shared" si="76"/>
        <v>157.30000000000001</v>
      </c>
      <c r="M260" s="204">
        <f t="shared" si="70"/>
        <v>163.4</v>
      </c>
      <c r="N260" s="204">
        <f t="shared" si="67"/>
        <v>185.6</v>
      </c>
      <c r="O260" s="129">
        <f t="shared" si="78"/>
        <v>0.83534426482125623</v>
      </c>
      <c r="P260" s="129">
        <f t="shared" si="72"/>
        <v>0.18536870404030531</v>
      </c>
      <c r="Q260" s="129">
        <f t="shared" si="79"/>
        <v>5.9050408243950243E-4</v>
      </c>
      <c r="R260" s="129">
        <f t="shared" si="80"/>
        <v>-0.83259911894273131</v>
      </c>
      <c r="S260" s="129">
        <f t="shared" si="77"/>
        <v>0.71018360039836104</v>
      </c>
      <c r="T260" s="129">
        <f t="shared" si="71"/>
        <v>0.70748557032734505</v>
      </c>
      <c r="U260" s="129">
        <f t="shared" si="81"/>
        <v>0.6993803474635587</v>
      </c>
      <c r="V260" s="129">
        <f t="shared" si="82"/>
        <v>0.48717948717948717</v>
      </c>
      <c r="W260" s="128">
        <v>38</v>
      </c>
      <c r="X260" s="128">
        <v>78</v>
      </c>
      <c r="Y260" s="128" t="s">
        <v>17886</v>
      </c>
    </row>
    <row r="261" spans="4:25" ht="21.75" thickBot="1" x14ac:dyDescent="0.3">
      <c r="D261" s="205">
        <f t="shared" si="73"/>
        <v>39.692206935656756</v>
      </c>
      <c r="E261" s="205">
        <f t="shared" si="68"/>
        <v>41.956243716745774</v>
      </c>
      <c r="F261" s="205">
        <f t="shared" si="65"/>
        <v>43.045119950950735</v>
      </c>
      <c r="G261" s="206">
        <f t="shared" si="74"/>
        <v>56.1</v>
      </c>
      <c r="H261" s="206">
        <f t="shared" si="69"/>
        <v>59.3</v>
      </c>
      <c r="I261" s="206">
        <f t="shared" si="66"/>
        <v>62.4</v>
      </c>
      <c r="J261" s="204">
        <f t="shared" si="83"/>
        <v>60</v>
      </c>
      <c r="K261" s="204">
        <f t="shared" si="75"/>
        <v>212.5</v>
      </c>
      <c r="L261" s="204">
        <f t="shared" si="76"/>
        <v>156.4</v>
      </c>
      <c r="M261" s="204">
        <f t="shared" si="70"/>
        <v>163.69999999999999</v>
      </c>
      <c r="N261" s="204">
        <f t="shared" si="67"/>
        <v>160.19999999999999</v>
      </c>
      <c r="O261" s="129">
        <f t="shared" si="78"/>
        <v>0.4505197034177475</v>
      </c>
      <c r="P261" s="129">
        <f t="shared" si="72"/>
        <v>0.50301264611024521</v>
      </c>
      <c r="Q261" s="129">
        <f t="shared" si="79"/>
        <v>0.45612219044119345</v>
      </c>
      <c r="R261" s="129">
        <f t="shared" si="80"/>
        <v>3.2368421052631575</v>
      </c>
      <c r="S261" s="129">
        <f t="shared" si="77"/>
        <v>0.70752597033256248</v>
      </c>
      <c r="T261" s="129">
        <f t="shared" si="71"/>
        <v>0.70752518915254259</v>
      </c>
      <c r="U261" s="129">
        <f t="shared" si="81"/>
        <v>0.68982564023959514</v>
      </c>
      <c r="V261" s="129">
        <f t="shared" si="82"/>
        <v>0.72850678733031671</v>
      </c>
      <c r="W261" s="128">
        <v>161</v>
      </c>
      <c r="X261" s="128">
        <v>221</v>
      </c>
      <c r="Y261" s="128" t="s">
        <v>17887</v>
      </c>
    </row>
    <row r="262" spans="4:25" ht="21.75" thickBot="1" x14ac:dyDescent="0.3">
      <c r="D262" s="205">
        <f t="shared" si="73"/>
        <v>40.305208225675493</v>
      </c>
      <c r="E262" s="205">
        <f t="shared" si="68"/>
        <v>41.961415795352316</v>
      </c>
      <c r="F262" s="205">
        <f t="shared" ref="F262:F325" si="84">U262/(1/I262)</f>
        <v>43.345484372231113</v>
      </c>
      <c r="G262" s="206">
        <f t="shared" si="74"/>
        <v>57.5</v>
      </c>
      <c r="H262" s="206">
        <f t="shared" si="69"/>
        <v>59.7</v>
      </c>
      <c r="I262" s="206">
        <f t="shared" si="66"/>
        <v>65.8</v>
      </c>
      <c r="J262" s="204">
        <f t="shared" si="83"/>
        <v>70</v>
      </c>
      <c r="K262" s="204">
        <f t="shared" si="75"/>
        <v>213.05</v>
      </c>
      <c r="L262" s="204">
        <f t="shared" si="76"/>
        <v>155.55000000000001</v>
      </c>
      <c r="M262" s="204">
        <f t="shared" si="70"/>
        <v>161.69999999999999</v>
      </c>
      <c r="N262" s="204">
        <f t="shared" si="67"/>
        <v>144</v>
      </c>
      <c r="O262" s="129">
        <f t="shared" si="78"/>
        <v>0.44964354532759876</v>
      </c>
      <c r="P262" s="129">
        <f t="shared" si="72"/>
        <v>0.48889203914428886</v>
      </c>
      <c r="Q262" s="129">
        <f t="shared" si="79"/>
        <v>0.46779834641082774</v>
      </c>
      <c r="R262" s="129">
        <f t="shared" si="80"/>
        <v>-0.22981366459627328</v>
      </c>
      <c r="S262" s="129">
        <f t="shared" si="77"/>
        <v>0.70096014305522591</v>
      </c>
      <c r="T262" s="129">
        <f t="shared" si="71"/>
        <v>0.70287128635431007</v>
      </c>
      <c r="U262" s="129">
        <f t="shared" si="81"/>
        <v>0.65874596310381628</v>
      </c>
      <c r="V262" s="129">
        <f t="shared" si="82"/>
        <v>0.63917525773195871</v>
      </c>
      <c r="W262" s="128">
        <v>124</v>
      </c>
      <c r="X262" s="128">
        <v>194</v>
      </c>
      <c r="Y262" s="128" t="s">
        <v>17888</v>
      </c>
    </row>
    <row r="263" spans="4:25" ht="21.75" thickBot="1" x14ac:dyDescent="0.3">
      <c r="D263" s="205">
        <f t="shared" si="73"/>
        <v>42.285024137123465</v>
      </c>
      <c r="E263" s="205">
        <f t="shared" si="68"/>
        <v>43.377056149964027</v>
      </c>
      <c r="F263" s="205">
        <f t="shared" si="84"/>
        <v>44.838162235259261</v>
      </c>
      <c r="G263" s="206">
        <f t="shared" si="74"/>
        <v>60</v>
      </c>
      <c r="H263" s="206">
        <f t="shared" si="69"/>
        <v>63.3</v>
      </c>
      <c r="I263" s="206">
        <f t="shared" ref="I263:I326" si="85">AVERAGE(J259:J263)</f>
        <v>70</v>
      </c>
      <c r="J263" s="204">
        <f t="shared" si="83"/>
        <v>78</v>
      </c>
      <c r="K263" s="204">
        <f t="shared" si="75"/>
        <v>221.1</v>
      </c>
      <c r="L263" s="204">
        <f t="shared" si="76"/>
        <v>161.1</v>
      </c>
      <c r="M263" s="204">
        <f t="shared" si="70"/>
        <v>155.6</v>
      </c>
      <c r="N263" s="204">
        <f t="shared" ref="N263:N326" si="86">AVERAGE(W259:W263)</f>
        <v>140</v>
      </c>
      <c r="O263" s="129">
        <f t="shared" si="78"/>
        <v>0.4962976290612981</v>
      </c>
      <c r="P263" s="129">
        <f t="shared" si="72"/>
        <v>0.46333200330199498</v>
      </c>
      <c r="Q263" s="129">
        <f t="shared" si="79"/>
        <v>0.54388017174521008</v>
      </c>
      <c r="R263" s="129">
        <f t="shared" si="80"/>
        <v>0.20967741935483875</v>
      </c>
      <c r="S263" s="129">
        <f t="shared" si="77"/>
        <v>0.7047504022853911</v>
      </c>
      <c r="T263" s="129">
        <f t="shared" si="71"/>
        <v>0.68526155055235438</v>
      </c>
      <c r="U263" s="129">
        <f t="shared" si="81"/>
        <v>0.64054517478941797</v>
      </c>
      <c r="V263" s="129">
        <f t="shared" si="82"/>
        <v>0.65789473684210531</v>
      </c>
      <c r="W263" s="128">
        <v>150</v>
      </c>
      <c r="X263" s="128">
        <v>228</v>
      </c>
      <c r="Y263" s="128" t="s">
        <v>17889</v>
      </c>
    </row>
    <row r="264" spans="4:25" ht="21.75" thickBot="1" x14ac:dyDescent="0.3">
      <c r="D264" s="205">
        <f t="shared" si="73"/>
        <v>42.426252570569467</v>
      </c>
      <c r="E264" s="205">
        <f t="shared" si="68"/>
        <v>47.452379515605841</v>
      </c>
      <c r="F264" s="205">
        <f t="shared" si="84"/>
        <v>42.10116844303127</v>
      </c>
      <c r="G264" s="206">
        <f t="shared" si="74"/>
        <v>59.85</v>
      </c>
      <c r="H264" s="206">
        <f t="shared" si="69"/>
        <v>67.8</v>
      </c>
      <c r="I264" s="206">
        <f t="shared" si="85"/>
        <v>64</v>
      </c>
      <c r="J264" s="204">
        <f t="shared" si="83"/>
        <v>72</v>
      </c>
      <c r="K264" s="204">
        <f t="shared" si="75"/>
        <v>224.95</v>
      </c>
      <c r="L264" s="204">
        <f t="shared" si="76"/>
        <v>165.1</v>
      </c>
      <c r="M264" s="204">
        <f t="shared" si="70"/>
        <v>176</v>
      </c>
      <c r="N264" s="204">
        <f t="shared" si="86"/>
        <v>144.6</v>
      </c>
      <c r="O264" s="129">
        <f t="shared" si="78"/>
        <v>0.36168224444591351</v>
      </c>
      <c r="P264" s="129">
        <f t="shared" si="72"/>
        <v>0.60819772210136303</v>
      </c>
      <c r="Q264" s="129">
        <f t="shared" si="79"/>
        <v>0.61015468154913177</v>
      </c>
      <c r="R264" s="129">
        <f t="shared" si="80"/>
        <v>0.66666666666666674</v>
      </c>
      <c r="S264" s="129">
        <f t="shared" si="77"/>
        <v>0.70887640051076806</v>
      </c>
      <c r="T264" s="129">
        <f t="shared" si="71"/>
        <v>0.69988760347501244</v>
      </c>
      <c r="U264" s="129">
        <f t="shared" si="81"/>
        <v>0.65783075692236359</v>
      </c>
      <c r="V264" s="129">
        <f t="shared" si="82"/>
        <v>0.77639751552795033</v>
      </c>
      <c r="W264" s="128">
        <v>250</v>
      </c>
      <c r="X264" s="128">
        <v>322</v>
      </c>
      <c r="Y264" s="128" t="s">
        <v>17890</v>
      </c>
    </row>
    <row r="265" spans="4:25" ht="21.75" thickBot="1" x14ac:dyDescent="0.3">
      <c r="D265" s="205">
        <f t="shared" si="73"/>
        <v>42.26986911466981</v>
      </c>
      <c r="E265" s="205">
        <f t="shared" si="68"/>
        <v>48.289804899036199</v>
      </c>
      <c r="F265" s="205">
        <f t="shared" si="84"/>
        <v>49.726779581053577</v>
      </c>
      <c r="G265" s="206">
        <f t="shared" si="74"/>
        <v>60.2</v>
      </c>
      <c r="H265" s="206">
        <f t="shared" si="69"/>
        <v>68.900000000000006</v>
      </c>
      <c r="I265" s="206">
        <f t="shared" si="85"/>
        <v>70.8</v>
      </c>
      <c r="J265" s="204">
        <f t="shared" si="83"/>
        <v>74</v>
      </c>
      <c r="K265" s="204">
        <f t="shared" si="75"/>
        <v>216.2</v>
      </c>
      <c r="L265" s="204">
        <f t="shared" si="76"/>
        <v>156</v>
      </c>
      <c r="M265" s="204">
        <f t="shared" si="70"/>
        <v>179.4</v>
      </c>
      <c r="N265" s="204">
        <f t="shared" si="86"/>
        <v>173.2</v>
      </c>
      <c r="O265" s="129">
        <f t="shared" si="78"/>
        <v>0.2911175385635606</v>
      </c>
      <c r="P265" s="129">
        <f t="shared" si="72"/>
        <v>0.36103250471005877</v>
      </c>
      <c r="Q265" s="129">
        <f t="shared" si="79"/>
        <v>0.7214745053376781</v>
      </c>
      <c r="R265" s="129">
        <f t="shared" si="80"/>
        <v>-0.27600000000000002</v>
      </c>
      <c r="S265" s="129">
        <f t="shared" si="77"/>
        <v>0.70215729426361806</v>
      </c>
      <c r="T265" s="129">
        <f t="shared" si="71"/>
        <v>0.70086799563187507</v>
      </c>
      <c r="U265" s="129">
        <f t="shared" si="81"/>
        <v>0.70235564380019178</v>
      </c>
      <c r="V265" s="129">
        <f t="shared" si="82"/>
        <v>0.70980392156862748</v>
      </c>
      <c r="W265" s="128">
        <v>181</v>
      </c>
      <c r="X265" s="128">
        <v>255</v>
      </c>
      <c r="Y265" s="128" t="s">
        <v>17891</v>
      </c>
    </row>
    <row r="266" spans="4:25" ht="21.75" thickBot="1" x14ac:dyDescent="0.3">
      <c r="D266" s="205">
        <f t="shared" si="73"/>
        <v>41.38507969683544</v>
      </c>
      <c r="E266" s="205">
        <f t="shared" si="68"/>
        <v>43.239413386489915</v>
      </c>
      <c r="F266" s="205">
        <f t="shared" si="84"/>
        <v>43.23730207927521</v>
      </c>
      <c r="G266" s="206">
        <f t="shared" si="74"/>
        <v>59.95</v>
      </c>
      <c r="H266" s="206">
        <f t="shared" si="69"/>
        <v>65.599999999999994</v>
      </c>
      <c r="I266" s="206">
        <f t="shared" si="85"/>
        <v>68.8</v>
      </c>
      <c r="J266" s="204">
        <f t="shared" si="83"/>
        <v>50</v>
      </c>
      <c r="K266" s="204">
        <f t="shared" si="75"/>
        <v>213.3</v>
      </c>
      <c r="L266" s="204">
        <f t="shared" si="76"/>
        <v>153.35</v>
      </c>
      <c r="M266" s="204">
        <f t="shared" si="70"/>
        <v>153.4</v>
      </c>
      <c r="N266" s="204">
        <f t="shared" si="86"/>
        <v>146.6</v>
      </c>
      <c r="O266" s="129">
        <f t="shared" si="78"/>
        <v>0.28769532040000645</v>
      </c>
      <c r="P266" s="129">
        <f t="shared" si="72"/>
        <v>0.18058375062278847</v>
      </c>
      <c r="Q266" s="129">
        <f t="shared" si="79"/>
        <v>-9.4954689195616532E-2</v>
      </c>
      <c r="R266" s="129">
        <f t="shared" si="80"/>
        <v>-0.84530386740331487</v>
      </c>
      <c r="S266" s="129">
        <f t="shared" si="77"/>
        <v>0.69032660044763028</v>
      </c>
      <c r="T266" s="129">
        <f t="shared" si="71"/>
        <v>0.65913739918429759</v>
      </c>
      <c r="U266" s="129">
        <f t="shared" si="81"/>
        <v>0.62844915812900015</v>
      </c>
      <c r="V266" s="129">
        <f t="shared" si="82"/>
        <v>0.35897435897435898</v>
      </c>
      <c r="W266" s="128">
        <v>28</v>
      </c>
      <c r="X266" s="128">
        <v>78</v>
      </c>
      <c r="Y266" s="128" t="s">
        <v>17892</v>
      </c>
    </row>
    <row r="267" spans="4:25" ht="21.75" thickBot="1" x14ac:dyDescent="0.3">
      <c r="D267" s="205">
        <f t="shared" si="73"/>
        <v>42.804854999691642</v>
      </c>
      <c r="E267" s="205">
        <f t="shared" ref="E267:E330" si="87">T267/(1/H267)</f>
        <v>44.698173116144496</v>
      </c>
      <c r="F267" s="205">
        <f t="shared" si="84"/>
        <v>45.844531663607178</v>
      </c>
      <c r="G267" s="206">
        <f t="shared" si="74"/>
        <v>62.2</v>
      </c>
      <c r="H267" s="206">
        <f t="shared" si="69"/>
        <v>70.3</v>
      </c>
      <c r="I267" s="206">
        <f t="shared" si="85"/>
        <v>74.8</v>
      </c>
      <c r="J267" s="204">
        <f t="shared" si="83"/>
        <v>100</v>
      </c>
      <c r="K267" s="204">
        <f t="shared" si="75"/>
        <v>217.75</v>
      </c>
      <c r="L267" s="204">
        <f t="shared" si="76"/>
        <v>155.55000000000001</v>
      </c>
      <c r="M267" s="204">
        <f t="shared" si="70"/>
        <v>145.69999999999999</v>
      </c>
      <c r="N267" s="204">
        <f t="shared" si="86"/>
        <v>147.4</v>
      </c>
      <c r="O267" s="129">
        <f t="shared" si="78"/>
        <v>0.46441489711958306</v>
      </c>
      <c r="P267" s="129">
        <f t="shared" si="72"/>
        <v>0.56654605221009002</v>
      </c>
      <c r="Q267" s="129">
        <f t="shared" si="79"/>
        <v>0.66529375800935231</v>
      </c>
      <c r="R267" s="129">
        <f t="shared" si="80"/>
        <v>3.5714285714285712</v>
      </c>
      <c r="S267" s="129">
        <f t="shared" si="77"/>
        <v>0.68818094854809708</v>
      </c>
      <c r="T267" s="129">
        <f t="shared" si="71"/>
        <v>0.63582038572040533</v>
      </c>
      <c r="U267" s="129">
        <f t="shared" si="81"/>
        <v>0.61289480833699439</v>
      </c>
      <c r="V267" s="129">
        <f t="shared" si="82"/>
        <v>0.56140350877192979</v>
      </c>
      <c r="W267" s="128">
        <v>128</v>
      </c>
      <c r="X267" s="128">
        <v>228</v>
      </c>
      <c r="Y267" s="128" t="s">
        <v>17893</v>
      </c>
    </row>
    <row r="268" spans="4:25" ht="21.75" thickBot="1" x14ac:dyDescent="0.3">
      <c r="D268" s="205">
        <f t="shared" si="73"/>
        <v>44.036041311636509</v>
      </c>
      <c r="E268" s="205">
        <f t="shared" si="87"/>
        <v>46.363905881498539</v>
      </c>
      <c r="F268" s="205">
        <f t="shared" si="84"/>
        <v>47.370306885015509</v>
      </c>
      <c r="G268" s="206">
        <f t="shared" si="74"/>
        <v>65.7</v>
      </c>
      <c r="H268" s="206">
        <f t="shared" ref="H268:H331" si="88">AVERAGE(J259:J268)</f>
        <v>76.900000000000006</v>
      </c>
      <c r="I268" s="206">
        <f t="shared" si="85"/>
        <v>83.8</v>
      </c>
      <c r="J268" s="204">
        <f t="shared" si="83"/>
        <v>123</v>
      </c>
      <c r="K268" s="204">
        <f t="shared" si="75"/>
        <v>216.4</v>
      </c>
      <c r="L268" s="204">
        <f t="shared" si="76"/>
        <v>150.69999999999999</v>
      </c>
      <c r="M268" s="204">
        <f t="shared" ref="M268:M331" si="89">AVERAGE(W259:W268)</f>
        <v>137.6</v>
      </c>
      <c r="N268" s="204">
        <f t="shared" si="86"/>
        <v>135.19999999999999</v>
      </c>
      <c r="O268" s="129">
        <f t="shared" si="78"/>
        <v>0.38846623640529743</v>
      </c>
      <c r="P268" s="129">
        <f t="shared" si="72"/>
        <v>0.55315047294179742</v>
      </c>
      <c r="Q268" s="129">
        <f t="shared" si="79"/>
        <v>0.56242077413838465</v>
      </c>
      <c r="R268" s="129">
        <f t="shared" si="80"/>
        <v>-0.3046875</v>
      </c>
      <c r="S268" s="129">
        <f t="shared" si="77"/>
        <v>0.67025938069461954</v>
      </c>
      <c r="T268" s="129">
        <f t="shared" ref="T268:T331" si="90">AVERAGE(V259:V268)</f>
        <v>0.60291164995446733</v>
      </c>
      <c r="U268" s="129">
        <f t="shared" si="81"/>
        <v>0.56527812511951681</v>
      </c>
      <c r="V268" s="129">
        <f t="shared" si="82"/>
        <v>0.419811320754717</v>
      </c>
      <c r="W268" s="128">
        <v>89</v>
      </c>
      <c r="X268" s="128">
        <v>212</v>
      </c>
      <c r="Y268" s="128" t="s">
        <v>17894</v>
      </c>
    </row>
    <row r="269" spans="4:25" ht="21.75" thickBot="1" x14ac:dyDescent="0.3">
      <c r="D269" s="205">
        <f t="shared" si="73"/>
        <v>45.718386310654417</v>
      </c>
      <c r="E269" s="205">
        <f t="shared" si="87"/>
        <v>45.593068997304158</v>
      </c>
      <c r="F269" s="205">
        <f t="shared" si="84"/>
        <v>46.431300095346671</v>
      </c>
      <c r="G269" s="206">
        <f t="shared" si="74"/>
        <v>70.05</v>
      </c>
      <c r="H269" s="206">
        <f t="shared" si="88"/>
        <v>79.599999999999994</v>
      </c>
      <c r="I269" s="206">
        <f t="shared" si="85"/>
        <v>95.2</v>
      </c>
      <c r="J269" s="204">
        <f t="shared" si="83"/>
        <v>129</v>
      </c>
      <c r="K269" s="204">
        <f t="shared" si="75"/>
        <v>218.85</v>
      </c>
      <c r="L269" s="204">
        <f t="shared" si="76"/>
        <v>148.80000000000001</v>
      </c>
      <c r="M269" s="204">
        <f t="shared" si="89"/>
        <v>123.1</v>
      </c>
      <c r="N269" s="204">
        <f t="shared" si="86"/>
        <v>101.6</v>
      </c>
      <c r="O269" s="129">
        <f t="shared" si="78"/>
        <v>0.40227558761950544</v>
      </c>
      <c r="P269" s="129">
        <f t="shared" ref="P269:P332" si="91">AVERAGE(R260:R269)</f>
        <v>0.51175589263776566</v>
      </c>
      <c r="Q269" s="129">
        <f t="shared" si="79"/>
        <v>0.41335710372639961</v>
      </c>
      <c r="R269" s="129">
        <f t="shared" si="80"/>
        <v>-7.8651685393258397E-2</v>
      </c>
      <c r="S269" s="129">
        <f t="shared" si="77"/>
        <v>0.65265362327843568</v>
      </c>
      <c r="T269" s="129">
        <f t="shared" si="90"/>
        <v>0.57277724870985125</v>
      </c>
      <c r="U269" s="129">
        <f t="shared" si="81"/>
        <v>0.48772374049733891</v>
      </c>
      <c r="V269" s="129">
        <f t="shared" si="82"/>
        <v>0.38862559241706163</v>
      </c>
      <c r="W269" s="128">
        <v>82</v>
      </c>
      <c r="X269" s="128">
        <v>211</v>
      </c>
      <c r="Y269" s="128" t="s">
        <v>17895</v>
      </c>
    </row>
    <row r="270" spans="4:25" ht="21.75" thickBot="1" x14ac:dyDescent="0.3">
      <c r="D270" s="205">
        <f t="shared" si="73"/>
        <v>45.886510478989976</v>
      </c>
      <c r="E270" s="205">
        <f t="shared" si="87"/>
        <v>48.721166856461949</v>
      </c>
      <c r="F270" s="205">
        <f t="shared" si="84"/>
        <v>45.622564703656849</v>
      </c>
      <c r="G270" s="206">
        <f t="shared" si="74"/>
        <v>70.150000000000006</v>
      </c>
      <c r="H270" s="206">
        <f t="shared" si="88"/>
        <v>81.099999999999994</v>
      </c>
      <c r="I270" s="206">
        <f t="shared" si="85"/>
        <v>91.4</v>
      </c>
      <c r="J270" s="204">
        <f t="shared" si="83"/>
        <v>55</v>
      </c>
      <c r="K270" s="204">
        <f t="shared" si="75"/>
        <v>220.55</v>
      </c>
      <c r="L270" s="204">
        <f t="shared" si="76"/>
        <v>150.4</v>
      </c>
      <c r="M270" s="204">
        <f t="shared" si="89"/>
        <v>137.4</v>
      </c>
      <c r="N270" s="204">
        <f t="shared" si="86"/>
        <v>101.6</v>
      </c>
      <c r="O270" s="129">
        <f t="shared" si="78"/>
        <v>0.45055810794470863</v>
      </c>
      <c r="P270" s="129">
        <f t="shared" si="91"/>
        <v>0.71574751184911212</v>
      </c>
      <c r="Q270" s="129">
        <f t="shared" si="79"/>
        <v>0.71002051836054592</v>
      </c>
      <c r="R270" s="129">
        <f t="shared" si="80"/>
        <v>1.2073170731707319</v>
      </c>
      <c r="S270" s="129">
        <f t="shared" si="77"/>
        <v>0.65411989278674232</v>
      </c>
      <c r="T270" s="129">
        <f t="shared" si="90"/>
        <v>0.60075421524613992</v>
      </c>
      <c r="U270" s="129">
        <f t="shared" si="81"/>
        <v>0.49915278669208807</v>
      </c>
      <c r="V270" s="129">
        <f t="shared" si="82"/>
        <v>0.76694915254237284</v>
      </c>
      <c r="W270" s="128">
        <v>181</v>
      </c>
      <c r="X270" s="128">
        <v>236</v>
      </c>
      <c r="Y270" s="128" t="s">
        <v>17896</v>
      </c>
    </row>
    <row r="271" spans="4:25" ht="21.75" thickBot="1" x14ac:dyDescent="0.3">
      <c r="D271" s="205">
        <f t="shared" si="73"/>
        <v>46.271027303538318</v>
      </c>
      <c r="E271" s="205">
        <f t="shared" si="87"/>
        <v>48.58632998296541</v>
      </c>
      <c r="F271" s="205">
        <f t="shared" si="84"/>
        <v>51.53570119899031</v>
      </c>
      <c r="G271" s="206">
        <f t="shared" si="74"/>
        <v>72.95</v>
      </c>
      <c r="H271" s="206">
        <f t="shared" si="88"/>
        <v>86.6</v>
      </c>
      <c r="I271" s="206">
        <f t="shared" si="85"/>
        <v>104.4</v>
      </c>
      <c r="J271" s="204">
        <f t="shared" si="83"/>
        <v>115</v>
      </c>
      <c r="K271" s="204">
        <f t="shared" si="75"/>
        <v>218.3</v>
      </c>
      <c r="L271" s="204">
        <f t="shared" si="76"/>
        <v>145.35</v>
      </c>
      <c r="M271" s="204">
        <f t="shared" si="89"/>
        <v>127</v>
      </c>
      <c r="N271" s="204">
        <f t="shared" si="86"/>
        <v>107.4</v>
      </c>
      <c r="O271" s="129">
        <f t="shared" si="78"/>
        <v>0.41328383007011188</v>
      </c>
      <c r="P271" s="129">
        <f t="shared" si="91"/>
        <v>0.32355501402997849</v>
      </c>
      <c r="Q271" s="129">
        <f t="shared" si="79"/>
        <v>0.74206471725557366</v>
      </c>
      <c r="R271" s="129">
        <f t="shared" si="80"/>
        <v>-0.68508287292817682</v>
      </c>
      <c r="S271" s="129">
        <f t="shared" si="77"/>
        <v>0.63428413027468566</v>
      </c>
      <c r="T271" s="129">
        <f t="shared" si="90"/>
        <v>0.56104307139682918</v>
      </c>
      <c r="U271" s="129">
        <f t="shared" si="81"/>
        <v>0.49363698466465811</v>
      </c>
      <c r="V271" s="129">
        <f t="shared" si="82"/>
        <v>0.33139534883720928</v>
      </c>
      <c r="W271" s="128">
        <v>57</v>
      </c>
      <c r="X271" s="128">
        <v>172</v>
      </c>
      <c r="Y271" s="128" t="s">
        <v>17901</v>
      </c>
    </row>
    <row r="272" spans="4:25" ht="21.75" thickBot="1" x14ac:dyDescent="0.3">
      <c r="D272" s="205">
        <f t="shared" si="73"/>
        <v>46.474451986302789</v>
      </c>
      <c r="E272" s="205">
        <f t="shared" si="87"/>
        <v>48.905668704534904</v>
      </c>
      <c r="F272" s="205">
        <f t="shared" si="84"/>
        <v>50.458083416726431</v>
      </c>
      <c r="G272" s="206">
        <f t="shared" si="74"/>
        <v>73.849999999999994</v>
      </c>
      <c r="H272" s="206">
        <f t="shared" si="88"/>
        <v>88</v>
      </c>
      <c r="I272" s="206">
        <f t="shared" si="85"/>
        <v>101.2</v>
      </c>
      <c r="J272" s="204">
        <f t="shared" si="83"/>
        <v>84</v>
      </c>
      <c r="K272" s="204">
        <f t="shared" si="75"/>
        <v>217.95</v>
      </c>
      <c r="L272" s="204">
        <f t="shared" si="76"/>
        <v>144.1</v>
      </c>
      <c r="M272" s="204">
        <f t="shared" si="89"/>
        <v>126.5</v>
      </c>
      <c r="N272" s="204">
        <f t="shared" si="86"/>
        <v>105.6</v>
      </c>
      <c r="O272" s="129">
        <f t="shared" si="78"/>
        <v>0.47210017472922805</v>
      </c>
      <c r="P272" s="129">
        <f t="shared" si="91"/>
        <v>0.45530831031416719</v>
      </c>
      <c r="Q272" s="129">
        <f t="shared" si="79"/>
        <v>0.24532286261898212</v>
      </c>
      <c r="R272" s="129">
        <f t="shared" si="80"/>
        <v>1.0877192982456139</v>
      </c>
      <c r="S272" s="129">
        <f t="shared" si="77"/>
        <v>0.62930876081655773</v>
      </c>
      <c r="T272" s="129">
        <f t="shared" si="90"/>
        <v>0.55574623527880573</v>
      </c>
      <c r="U272" s="129">
        <f t="shared" si="81"/>
        <v>0.49859766222061691</v>
      </c>
      <c r="V272" s="129">
        <f t="shared" si="82"/>
        <v>0.58620689655172409</v>
      </c>
      <c r="W272" s="128">
        <v>119</v>
      </c>
      <c r="X272" s="128">
        <v>203</v>
      </c>
      <c r="Y272" s="128" t="s">
        <v>17902</v>
      </c>
    </row>
    <row r="273" spans="4:25" ht="21.75" thickBot="1" x14ac:dyDescent="0.3">
      <c r="D273" s="205">
        <f t="shared" si="73"/>
        <v>47.244259193051022</v>
      </c>
      <c r="E273" s="205">
        <f t="shared" si="87"/>
        <v>49.037195190729406</v>
      </c>
      <c r="F273" s="205">
        <f t="shared" si="84"/>
        <v>50.281405900712315</v>
      </c>
      <c r="G273" s="206">
        <f t="shared" si="74"/>
        <v>77.3</v>
      </c>
      <c r="H273" s="206">
        <f t="shared" si="88"/>
        <v>91.3</v>
      </c>
      <c r="I273" s="206">
        <f t="shared" si="85"/>
        <v>98.8</v>
      </c>
      <c r="J273" s="204">
        <f t="shared" si="83"/>
        <v>111</v>
      </c>
      <c r="K273" s="204">
        <f t="shared" si="75"/>
        <v>215.8</v>
      </c>
      <c r="L273" s="204">
        <f t="shared" si="76"/>
        <v>138.5</v>
      </c>
      <c r="M273" s="204">
        <f t="shared" si="89"/>
        <v>121.4</v>
      </c>
      <c r="N273" s="204">
        <f t="shared" si="86"/>
        <v>107.6</v>
      </c>
      <c r="O273" s="129">
        <f t="shared" si="78"/>
        <v>0.44043292449580135</v>
      </c>
      <c r="P273" s="129">
        <f t="shared" si="91"/>
        <v>0.41753384568960772</v>
      </c>
      <c r="Q273" s="129">
        <f t="shared" si="79"/>
        <v>0.2726469172408309</v>
      </c>
      <c r="R273" s="129">
        <f t="shared" si="80"/>
        <v>-0.16806722689075626</v>
      </c>
      <c r="S273" s="129">
        <f t="shared" si="77"/>
        <v>0.61118058464490332</v>
      </c>
      <c r="T273" s="129">
        <f t="shared" si="90"/>
        <v>0.53709961873745238</v>
      </c>
      <c r="U273" s="129">
        <f t="shared" si="81"/>
        <v>0.50892111235538784</v>
      </c>
      <c r="V273" s="129">
        <f t="shared" si="82"/>
        <v>0.47142857142857142</v>
      </c>
      <c r="W273" s="128">
        <v>99</v>
      </c>
      <c r="X273" s="128">
        <v>210</v>
      </c>
      <c r="Y273" s="128" t="s">
        <v>17903</v>
      </c>
    </row>
    <row r="274" spans="4:25" ht="21.75" thickBot="1" x14ac:dyDescent="0.3">
      <c r="D274" s="205">
        <f t="shared" si="73"/>
        <v>49.25934134898224</v>
      </c>
      <c r="E274" s="205">
        <f t="shared" si="87"/>
        <v>48.528528742438851</v>
      </c>
      <c r="F274" s="205">
        <f t="shared" si="84"/>
        <v>50.606412932625602</v>
      </c>
      <c r="G274" s="206">
        <f t="shared" si="74"/>
        <v>81.3</v>
      </c>
      <c r="H274" s="206">
        <f t="shared" si="88"/>
        <v>94.8</v>
      </c>
      <c r="I274" s="206">
        <f t="shared" si="85"/>
        <v>94.4</v>
      </c>
      <c r="J274" s="204">
        <f t="shared" si="83"/>
        <v>107</v>
      </c>
      <c r="K274" s="204">
        <f t="shared" si="75"/>
        <v>223.4</v>
      </c>
      <c r="L274" s="204">
        <f t="shared" si="76"/>
        <v>142.1</v>
      </c>
      <c r="M274" s="204">
        <f t="shared" si="89"/>
        <v>108.2</v>
      </c>
      <c r="N274" s="204">
        <f t="shared" si="86"/>
        <v>114.8</v>
      </c>
      <c r="O274" s="129">
        <f t="shared" si="78"/>
        <v>0.48912841015811165</v>
      </c>
      <c r="P274" s="129">
        <f t="shared" si="91"/>
        <v>0.37005909821486027</v>
      </c>
      <c r="Q274" s="129">
        <f t="shared" si="79"/>
        <v>0.32676109270332093</v>
      </c>
      <c r="R274" s="129">
        <f t="shared" si="80"/>
        <v>0.19191919191919182</v>
      </c>
      <c r="S274" s="129">
        <f t="shared" si="77"/>
        <v>0.60589595755205705</v>
      </c>
      <c r="T274" s="129">
        <f t="shared" si="90"/>
        <v>0.51190431162910177</v>
      </c>
      <c r="U274" s="129">
        <f t="shared" si="81"/>
        <v>0.53608488276086441</v>
      </c>
      <c r="V274" s="129">
        <f t="shared" si="82"/>
        <v>0.52444444444444449</v>
      </c>
      <c r="W274" s="128">
        <v>118</v>
      </c>
      <c r="X274" s="128">
        <v>225</v>
      </c>
      <c r="Y274" s="128" t="s">
        <v>17904</v>
      </c>
    </row>
    <row r="275" spans="4:25" ht="21.75" thickBot="1" x14ac:dyDescent="0.3">
      <c r="D275" s="205">
        <f t="shared" si="73"/>
        <v>50.483303415186796</v>
      </c>
      <c r="E275" s="205">
        <f t="shared" si="87"/>
        <v>49.534738427296212</v>
      </c>
      <c r="F275" s="205">
        <f t="shared" si="84"/>
        <v>53.408484998096817</v>
      </c>
      <c r="G275" s="206">
        <f t="shared" si="74"/>
        <v>84.3</v>
      </c>
      <c r="H275" s="206">
        <f t="shared" si="88"/>
        <v>99.7</v>
      </c>
      <c r="I275" s="206">
        <f t="shared" si="85"/>
        <v>108</v>
      </c>
      <c r="J275" s="204">
        <f t="shared" si="83"/>
        <v>123</v>
      </c>
      <c r="K275" s="204">
        <f t="shared" si="75"/>
        <v>226.85</v>
      </c>
      <c r="L275" s="204">
        <f t="shared" si="76"/>
        <v>142.55000000000001</v>
      </c>
      <c r="M275" s="204">
        <f t="shared" si="89"/>
        <v>105.7</v>
      </c>
      <c r="N275" s="204">
        <f t="shared" si="86"/>
        <v>109.8</v>
      </c>
      <c r="O275" s="129">
        <f t="shared" si="78"/>
        <v>0.39544749637771376</v>
      </c>
      <c r="P275" s="129">
        <f t="shared" si="91"/>
        <v>0.4298624880453687</v>
      </c>
      <c r="Q275" s="129">
        <f t="shared" si="79"/>
        <v>0.14970445773019148</v>
      </c>
      <c r="R275" s="129">
        <f t="shared" si="80"/>
        <v>0.32203389830508478</v>
      </c>
      <c r="S275" s="129">
        <f t="shared" si="77"/>
        <v>0.59885294679936885</v>
      </c>
      <c r="T275" s="129">
        <f t="shared" si="90"/>
        <v>0.49683789796686267</v>
      </c>
      <c r="U275" s="129">
        <f t="shared" si="81"/>
        <v>0.49452300924163717</v>
      </c>
      <c r="V275" s="129">
        <f t="shared" si="82"/>
        <v>0.55913978494623651</v>
      </c>
      <c r="W275" s="128">
        <v>156</v>
      </c>
      <c r="X275" s="128">
        <v>279</v>
      </c>
      <c r="Y275" s="128" t="s">
        <v>17905</v>
      </c>
    </row>
    <row r="276" spans="4:25" ht="21.75" thickBot="1" x14ac:dyDescent="0.3">
      <c r="D276" s="205">
        <f t="shared" si="73"/>
        <v>49.994286977379744</v>
      </c>
      <c r="E276" s="205">
        <f t="shared" si="87"/>
        <v>54.01604535079187</v>
      </c>
      <c r="F276" s="205">
        <f t="shared" si="84"/>
        <v>56.491538672583353</v>
      </c>
      <c r="G276" s="206">
        <f t="shared" si="74"/>
        <v>84.95</v>
      </c>
      <c r="H276" s="206">
        <f t="shared" si="88"/>
        <v>104.3</v>
      </c>
      <c r="I276" s="206">
        <f t="shared" si="85"/>
        <v>104.2</v>
      </c>
      <c r="J276" s="204">
        <f t="shared" si="83"/>
        <v>96</v>
      </c>
      <c r="K276" s="204">
        <f t="shared" si="75"/>
        <v>219.45</v>
      </c>
      <c r="L276" s="204">
        <f t="shared" si="76"/>
        <v>134.5</v>
      </c>
      <c r="M276" s="204">
        <f t="shared" si="89"/>
        <v>115.6</v>
      </c>
      <c r="N276" s="204">
        <f t="shared" si="86"/>
        <v>123.8</v>
      </c>
      <c r="O276" s="129">
        <f t="shared" si="78"/>
        <v>0.33819344090937253</v>
      </c>
      <c r="P276" s="129">
        <f t="shared" si="91"/>
        <v>0.49580313119595665</v>
      </c>
      <c r="Q276" s="129">
        <f t="shared" si="79"/>
        <v>0.24954154513633964</v>
      </c>
      <c r="R276" s="129">
        <f t="shared" si="80"/>
        <v>-0.1858974358974359</v>
      </c>
      <c r="S276" s="129">
        <f t="shared" si="77"/>
        <v>0.58851426694973208</v>
      </c>
      <c r="T276" s="129">
        <f t="shared" si="90"/>
        <v>0.51789113471516657</v>
      </c>
      <c r="U276" s="129">
        <f t="shared" si="81"/>
        <v>0.54214528476567514</v>
      </c>
      <c r="V276" s="129">
        <f t="shared" si="82"/>
        <v>0.56950672645739908</v>
      </c>
      <c r="W276" s="128">
        <v>127</v>
      </c>
      <c r="X276" s="128">
        <v>223</v>
      </c>
      <c r="Y276" s="128" t="s">
        <v>17907</v>
      </c>
    </row>
    <row r="277" spans="4:25" ht="21.75" thickBot="1" x14ac:dyDescent="0.3">
      <c r="D277" s="205">
        <f t="shared" ref="D277:D340" si="92">S277/(1/G277)</f>
        <v>50.634016913893959</v>
      </c>
      <c r="E277" s="205">
        <f t="shared" si="87"/>
        <v>54.500550309222959</v>
      </c>
      <c r="F277" s="205">
        <f t="shared" si="84"/>
        <v>58.698623802997872</v>
      </c>
      <c r="G277" s="206">
        <f t="shared" si="74"/>
        <v>87.8</v>
      </c>
      <c r="H277" s="206">
        <f t="shared" si="88"/>
        <v>105.3</v>
      </c>
      <c r="I277" s="206">
        <f t="shared" si="85"/>
        <v>109.4</v>
      </c>
      <c r="J277" s="204">
        <f t="shared" si="83"/>
        <v>110</v>
      </c>
      <c r="K277" s="204">
        <f t="shared" si="75"/>
        <v>219</v>
      </c>
      <c r="L277" s="204">
        <f t="shared" si="76"/>
        <v>131.19999999999999</v>
      </c>
      <c r="M277" s="204">
        <f t="shared" si="89"/>
        <v>116.7</v>
      </c>
      <c r="N277" s="204">
        <f t="shared" si="86"/>
        <v>127.8</v>
      </c>
      <c r="O277" s="129">
        <f t="shared" si="78"/>
        <v>0.35732757258041364</v>
      </c>
      <c r="P277" s="129">
        <f t="shared" si="91"/>
        <v>0.14810909295073732</v>
      </c>
      <c r="Q277" s="129">
        <f t="shared" si="79"/>
        <v>5.0895323282492487E-2</v>
      </c>
      <c r="R277" s="129">
        <f t="shared" si="80"/>
        <v>9.4488188976378007E-2</v>
      </c>
      <c r="S277" s="129">
        <f t="shared" si="77"/>
        <v>0.57669723136553486</v>
      </c>
      <c r="T277" s="129">
        <f t="shared" si="90"/>
        <v>0.51757407701066438</v>
      </c>
      <c r="U277" s="129">
        <f t="shared" si="81"/>
        <v>0.53655049180071179</v>
      </c>
      <c r="V277" s="129">
        <f t="shared" si="82"/>
        <v>0.55823293172690758</v>
      </c>
      <c r="W277" s="128">
        <v>139</v>
      </c>
      <c r="X277" s="128">
        <v>249</v>
      </c>
      <c r="Y277" s="128" t="s">
        <v>17908</v>
      </c>
    </row>
    <row r="278" spans="4:25" ht="21.75" thickBot="1" x14ac:dyDescent="0.3">
      <c r="D278" s="205">
        <f t="shared" si="92"/>
        <v>52.112696990288931</v>
      </c>
      <c r="E278" s="205">
        <f t="shared" si="87"/>
        <v>56.862013227039121</v>
      </c>
      <c r="F278" s="205">
        <f t="shared" si="84"/>
        <v>63.832606298943709</v>
      </c>
      <c r="G278" s="206">
        <f t="shared" ref="G278:G341" si="93">AVERAGE(J259:J278)</f>
        <v>91.6</v>
      </c>
      <c r="H278" s="206">
        <f t="shared" si="88"/>
        <v>106.3</v>
      </c>
      <c r="I278" s="206">
        <f t="shared" si="85"/>
        <v>113.8</v>
      </c>
      <c r="J278" s="204">
        <f t="shared" si="83"/>
        <v>133</v>
      </c>
      <c r="K278" s="204">
        <f t="shared" ref="K278:K341" si="94">AVERAGE(X259:X278)</f>
        <v>224</v>
      </c>
      <c r="L278" s="204">
        <f t="shared" ref="L278:L341" si="95">AVERAGE(W259:W278)</f>
        <v>132.4</v>
      </c>
      <c r="M278" s="204">
        <f t="shared" si="89"/>
        <v>127.2</v>
      </c>
      <c r="N278" s="204">
        <f t="shared" si="86"/>
        <v>146.80000000000001</v>
      </c>
      <c r="O278" s="129">
        <f t="shared" si="78"/>
        <v>0.3856483306081378</v>
      </c>
      <c r="P278" s="129">
        <f t="shared" si="91"/>
        <v>0.21814618827447832</v>
      </c>
      <c r="Q278" s="129">
        <f t="shared" si="79"/>
        <v>0.16364545930812574</v>
      </c>
      <c r="R278" s="129">
        <f t="shared" si="80"/>
        <v>0.39568345323741005</v>
      </c>
      <c r="S278" s="129">
        <f t="shared" ref="S278:S341" si="96">AVERAGE(V259:V278)</f>
        <v>0.56891590600752118</v>
      </c>
      <c r="T278" s="129">
        <f t="shared" si="90"/>
        <v>0.53492016206057502</v>
      </c>
      <c r="U278" s="129">
        <f t="shared" si="81"/>
        <v>0.56091921176576198</v>
      </c>
      <c r="V278" s="129">
        <f t="shared" si="82"/>
        <v>0.59327217125382259</v>
      </c>
      <c r="W278" s="128">
        <v>194</v>
      </c>
      <c r="X278" s="128">
        <v>327</v>
      </c>
      <c r="Y278" s="128" t="s">
        <v>17909</v>
      </c>
    </row>
    <row r="279" spans="4:25" ht="21.75" thickBot="1" x14ac:dyDescent="0.3">
      <c r="D279" s="205">
        <f t="shared" si="92"/>
        <v>51.866420177342782</v>
      </c>
      <c r="E279" s="205">
        <f t="shared" si="87"/>
        <v>57.764191333878721</v>
      </c>
      <c r="F279" s="205">
        <f t="shared" si="84"/>
        <v>65.117282604001346</v>
      </c>
      <c r="G279" s="206">
        <f t="shared" si="93"/>
        <v>92.85</v>
      </c>
      <c r="H279" s="206">
        <f t="shared" si="88"/>
        <v>106.1</v>
      </c>
      <c r="I279" s="206">
        <f t="shared" si="85"/>
        <v>117.8</v>
      </c>
      <c r="J279" s="204">
        <f t="shared" si="83"/>
        <v>127</v>
      </c>
      <c r="K279" s="204">
        <f t="shared" si="94"/>
        <v>219.85</v>
      </c>
      <c r="L279" s="204">
        <f t="shared" si="95"/>
        <v>127</v>
      </c>
      <c r="M279" s="204">
        <f t="shared" si="89"/>
        <v>130.9</v>
      </c>
      <c r="N279" s="204">
        <f t="shared" si="86"/>
        <v>147</v>
      </c>
      <c r="O279" s="129">
        <f t="shared" ref="O279:O342" si="97">AVERAGE(R260:R279)</f>
        <v>0.34955372781856842</v>
      </c>
      <c r="P279" s="129">
        <f t="shared" si="91"/>
        <v>0.18735156299937117</v>
      </c>
      <c r="Q279" s="129">
        <f t="shared" si="79"/>
        <v>4.7942033295421418E-2</v>
      </c>
      <c r="R279" s="129">
        <f t="shared" si="80"/>
        <v>-0.38659793814432986</v>
      </c>
      <c r="S279" s="129">
        <f t="shared" si="96"/>
        <v>0.55860441763427882</v>
      </c>
      <c r="T279" s="129">
        <f t="shared" si="90"/>
        <v>0.54443158655870616</v>
      </c>
      <c r="U279" s="129">
        <f t="shared" si="81"/>
        <v>0.55277829035654791</v>
      </c>
      <c r="V279" s="129">
        <f t="shared" si="82"/>
        <v>0.48373983739837401</v>
      </c>
      <c r="W279" s="128">
        <v>119</v>
      </c>
      <c r="X279" s="128">
        <v>246</v>
      </c>
      <c r="Y279" s="128" t="s">
        <v>17910</v>
      </c>
    </row>
    <row r="280" spans="4:25" ht="21.75" thickBot="1" x14ac:dyDescent="0.3">
      <c r="D280" s="205">
        <f t="shared" si="92"/>
        <v>54.061442264231999</v>
      </c>
      <c r="E280" s="205">
        <f t="shared" si="87"/>
        <v>58.11413177358029</v>
      </c>
      <c r="F280" s="205">
        <f t="shared" si="84"/>
        <v>63.016575885498874</v>
      </c>
      <c r="G280" s="206">
        <f t="shared" si="93"/>
        <v>96.65</v>
      </c>
      <c r="H280" s="206">
        <f t="shared" si="88"/>
        <v>112.2</v>
      </c>
      <c r="I280" s="206">
        <f t="shared" si="85"/>
        <v>116.4</v>
      </c>
      <c r="J280" s="204">
        <f t="shared" si="83"/>
        <v>116</v>
      </c>
      <c r="K280" s="204">
        <f t="shared" si="94"/>
        <v>227.6</v>
      </c>
      <c r="L280" s="204">
        <f t="shared" si="95"/>
        <v>130.94999999999999</v>
      </c>
      <c r="M280" s="204">
        <f t="shared" si="89"/>
        <v>124.5</v>
      </c>
      <c r="N280" s="204">
        <f t="shared" si="86"/>
        <v>139.19999999999999</v>
      </c>
      <c r="O280" s="129">
        <f t="shared" si="97"/>
        <v>0.39034334763125117</v>
      </c>
      <c r="P280" s="129">
        <f t="shared" si="91"/>
        <v>6.4939183413390417E-2</v>
      </c>
      <c r="Q280" s="129">
        <f t="shared" si="79"/>
        <v>-1.9826090903410677E-2</v>
      </c>
      <c r="R280" s="129">
        <f t="shared" si="80"/>
        <v>-1.6806722689075682E-2</v>
      </c>
      <c r="S280" s="129">
        <f t="shared" si="96"/>
        <v>0.55935273941264352</v>
      </c>
      <c r="T280" s="129">
        <f t="shared" si="90"/>
        <v>0.517951263579147</v>
      </c>
      <c r="U280" s="129">
        <f t="shared" si="81"/>
        <v>0.54137951791665695</v>
      </c>
      <c r="V280" s="129">
        <f t="shared" si="82"/>
        <v>0.50214592274678116</v>
      </c>
      <c r="W280" s="128">
        <v>117</v>
      </c>
      <c r="X280" s="128">
        <v>233</v>
      </c>
      <c r="Y280" s="128" t="s">
        <v>17911</v>
      </c>
    </row>
    <row r="281" spans="4:25" ht="21.75" thickBot="1" x14ac:dyDescent="0.3">
      <c r="D281" s="205">
        <f t="shared" si="92"/>
        <v>54.380897732699381</v>
      </c>
      <c r="E281" s="205">
        <f t="shared" si="87"/>
        <v>59.826722141017356</v>
      </c>
      <c r="F281" s="205">
        <f t="shared" si="84"/>
        <v>63.028322419057119</v>
      </c>
      <c r="G281" s="206">
        <f t="shared" si="93"/>
        <v>99.35</v>
      </c>
      <c r="H281" s="206">
        <f t="shared" si="88"/>
        <v>112.1</v>
      </c>
      <c r="I281" s="206">
        <f t="shared" si="85"/>
        <v>120</v>
      </c>
      <c r="J281" s="204">
        <f t="shared" si="83"/>
        <v>114</v>
      </c>
      <c r="K281" s="204">
        <f t="shared" si="94"/>
        <v>227.7</v>
      </c>
      <c r="L281" s="204">
        <f t="shared" si="95"/>
        <v>128.35</v>
      </c>
      <c r="M281" s="204">
        <f t="shared" si="89"/>
        <v>129.69999999999999</v>
      </c>
      <c r="N281" s="204">
        <f t="shared" si="86"/>
        <v>135.6</v>
      </c>
      <c r="O281" s="129">
        <f t="shared" si="97"/>
        <v>0.22508243894928989</v>
      </c>
      <c r="P281" s="129">
        <f t="shared" si="91"/>
        <v>0.12660986386860124</v>
      </c>
      <c r="Q281" s="129">
        <f t="shared" si="79"/>
        <v>3.6781826008628338E-3</v>
      </c>
      <c r="R281" s="129">
        <f t="shared" si="80"/>
        <v>-6.8376068376068355E-2</v>
      </c>
      <c r="S281" s="129">
        <f t="shared" si="96"/>
        <v>0.54736686192953576</v>
      </c>
      <c r="T281" s="129">
        <f t="shared" si="90"/>
        <v>0.53369065246224223</v>
      </c>
      <c r="U281" s="129">
        <f t="shared" si="81"/>
        <v>0.52523602015880932</v>
      </c>
      <c r="V281" s="129">
        <f t="shared" si="82"/>
        <v>0.48878923766816146</v>
      </c>
      <c r="W281" s="128">
        <v>109</v>
      </c>
      <c r="X281" s="128">
        <v>223</v>
      </c>
      <c r="Y281" s="128" t="s">
        <v>17913</v>
      </c>
    </row>
    <row r="282" spans="4:25" ht="21.75" thickBot="1" x14ac:dyDescent="0.3">
      <c r="D282" s="205">
        <f t="shared" si="92"/>
        <v>54.671031057597524</v>
      </c>
      <c r="E282" s="205">
        <f t="shared" si="87"/>
        <v>59.974277950301172</v>
      </c>
      <c r="F282" s="205">
        <f t="shared" si="84"/>
        <v>61.081539746335423</v>
      </c>
      <c r="G282" s="206">
        <f t="shared" si="93"/>
        <v>101.5</v>
      </c>
      <c r="H282" s="206">
        <f t="shared" si="88"/>
        <v>115</v>
      </c>
      <c r="I282" s="206">
        <f t="shared" si="85"/>
        <v>120.6</v>
      </c>
      <c r="J282" s="204">
        <f t="shared" si="83"/>
        <v>113</v>
      </c>
      <c r="K282" s="204">
        <f t="shared" si="94"/>
        <v>228.55</v>
      </c>
      <c r="L282" s="204">
        <f t="shared" si="95"/>
        <v>127.05</v>
      </c>
      <c r="M282" s="204">
        <f t="shared" si="89"/>
        <v>127.6</v>
      </c>
      <c r="N282" s="204">
        <f t="shared" si="86"/>
        <v>127.4</v>
      </c>
      <c r="O282" s="129">
        <f t="shared" si="97"/>
        <v>0.23152725061947055</v>
      </c>
      <c r="P282" s="129">
        <f t="shared" si="91"/>
        <v>7.7461909247738105E-3</v>
      </c>
      <c r="Q282" s="129">
        <f t="shared" si="79"/>
        <v>-3.5402941432944868E-2</v>
      </c>
      <c r="R282" s="129">
        <f t="shared" si="80"/>
        <v>-0.1009174311926605</v>
      </c>
      <c r="S282" s="129">
        <f t="shared" si="96"/>
        <v>0.53863084785810367</v>
      </c>
      <c r="T282" s="129">
        <f t="shared" si="90"/>
        <v>0.52151546043740149</v>
      </c>
      <c r="U282" s="129">
        <f t="shared" si="81"/>
        <v>0.50648042907409141</v>
      </c>
      <c r="V282" s="129">
        <f t="shared" si="82"/>
        <v>0.46445497630331756</v>
      </c>
      <c r="W282" s="128">
        <v>98</v>
      </c>
      <c r="X282" s="128">
        <v>211</v>
      </c>
      <c r="Y282" s="128" t="s">
        <v>17914</v>
      </c>
    </row>
    <row r="283" spans="4:25" ht="21.75" thickBot="1" x14ac:dyDescent="0.3">
      <c r="D283" s="205">
        <f t="shared" si="92"/>
        <v>55.242121372518206</v>
      </c>
      <c r="E283" s="205">
        <f t="shared" si="87"/>
        <v>61.267869055093485</v>
      </c>
      <c r="F283" s="205">
        <f t="shared" si="84"/>
        <v>58.45424977672856</v>
      </c>
      <c r="G283" s="206">
        <f t="shared" si="93"/>
        <v>104.2</v>
      </c>
      <c r="H283" s="206">
        <f t="shared" si="88"/>
        <v>117.1</v>
      </c>
      <c r="I283" s="206">
        <f t="shared" si="85"/>
        <v>120.4</v>
      </c>
      <c r="J283" s="204">
        <f t="shared" si="83"/>
        <v>132</v>
      </c>
      <c r="K283" s="204">
        <f t="shared" si="94"/>
        <v>230.05</v>
      </c>
      <c r="L283" s="204">
        <f t="shared" si="95"/>
        <v>125.85</v>
      </c>
      <c r="M283" s="204">
        <f t="shared" si="89"/>
        <v>130.30000000000001</v>
      </c>
      <c r="N283" s="204">
        <f t="shared" si="86"/>
        <v>113.8</v>
      </c>
      <c r="O283" s="129">
        <f t="shared" si="97"/>
        <v>0.23532909393744292</v>
      </c>
      <c r="P283" s="129">
        <f t="shared" si="91"/>
        <v>5.312434218527802E-2</v>
      </c>
      <c r="Q283" s="129">
        <f t="shared" si="79"/>
        <v>-5.7396774937569714E-2</v>
      </c>
      <c r="R283" s="129">
        <f t="shared" si="80"/>
        <v>0.28571428571428581</v>
      </c>
      <c r="S283" s="129">
        <f t="shared" si="96"/>
        <v>0.53015471566716121</v>
      </c>
      <c r="T283" s="129">
        <f t="shared" si="90"/>
        <v>0.52320981259687005</v>
      </c>
      <c r="U283" s="129">
        <f t="shared" si="81"/>
        <v>0.48550041342797801</v>
      </c>
      <c r="V283" s="129">
        <f t="shared" si="82"/>
        <v>0.48837209302325579</v>
      </c>
      <c r="W283" s="128">
        <v>126</v>
      </c>
      <c r="X283" s="128">
        <v>258</v>
      </c>
      <c r="Y283" s="128" t="s">
        <v>17915</v>
      </c>
    </row>
    <row r="284" spans="4:25" ht="21.75" thickBot="1" x14ac:dyDescent="0.3">
      <c r="D284" s="205">
        <f t="shared" si="92"/>
        <v>55.5424945734608</v>
      </c>
      <c r="E284" s="205">
        <f t="shared" si="87"/>
        <v>62.677619839484095</v>
      </c>
      <c r="F284" s="205">
        <f t="shared" si="84"/>
        <v>60.087554519437809</v>
      </c>
      <c r="G284" s="206">
        <f t="shared" si="93"/>
        <v>107.5</v>
      </c>
      <c r="H284" s="206">
        <f t="shared" si="88"/>
        <v>120.2</v>
      </c>
      <c r="I284" s="206">
        <f t="shared" si="85"/>
        <v>122.6</v>
      </c>
      <c r="J284" s="204">
        <f t="shared" si="83"/>
        <v>138</v>
      </c>
      <c r="K284" s="204">
        <f t="shared" si="94"/>
        <v>227.94</v>
      </c>
      <c r="L284" s="204">
        <f t="shared" si="95"/>
        <v>120.44000000000001</v>
      </c>
      <c r="M284" s="204">
        <f t="shared" si="89"/>
        <v>132.68</v>
      </c>
      <c r="N284" s="204">
        <f t="shared" si="86"/>
        <v>118.35999999999999</v>
      </c>
      <c r="O284" s="129">
        <f t="shared" si="97"/>
        <v>0.20826560187395077</v>
      </c>
      <c r="P284" s="129">
        <f t="shared" si="91"/>
        <v>4.6472105533041375E-2</v>
      </c>
      <c r="Q284" s="129">
        <f t="shared" si="79"/>
        <v>4.5002177770661331E-2</v>
      </c>
      <c r="R284" s="129">
        <f t="shared" si="80"/>
        <v>0.1253968253968254</v>
      </c>
      <c r="S284" s="129">
        <f t="shared" si="96"/>
        <v>0.51667436812521672</v>
      </c>
      <c r="T284" s="129">
        <f t="shared" si="90"/>
        <v>0.52144442462133189</v>
      </c>
      <c r="U284" s="129">
        <f t="shared" si="81"/>
        <v>0.49011055888611593</v>
      </c>
      <c r="V284" s="129">
        <f t="shared" si="82"/>
        <v>0.50679056468906358</v>
      </c>
      <c r="W284" s="128">
        <v>141.80000000000001</v>
      </c>
      <c r="X284" s="128">
        <v>279.8</v>
      </c>
      <c r="Y284" s="128" t="s">
        <v>17916</v>
      </c>
    </row>
    <row r="285" spans="4:25" ht="21.75" thickBot="1" x14ac:dyDescent="0.3">
      <c r="D285" s="205">
        <f t="shared" si="92"/>
        <v>56.149484625880909</v>
      </c>
      <c r="E285" s="205">
        <f t="shared" si="87"/>
        <v>63.020051706553133</v>
      </c>
      <c r="F285" s="205">
        <f t="shared" si="84"/>
        <v>62.835249425238942</v>
      </c>
      <c r="G285" s="206">
        <f t="shared" si="93"/>
        <v>110.345</v>
      </c>
      <c r="H285" s="206">
        <f t="shared" si="88"/>
        <v>120.99000000000001</v>
      </c>
      <c r="I285" s="206">
        <f t="shared" si="85"/>
        <v>125.58000000000001</v>
      </c>
      <c r="J285" s="204">
        <f t="shared" si="83"/>
        <v>130.90000000000003</v>
      </c>
      <c r="K285" s="204">
        <f t="shared" si="94"/>
        <v>229.84500000000003</v>
      </c>
      <c r="L285" s="204">
        <f t="shared" si="95"/>
        <v>119.5</v>
      </c>
      <c r="M285" s="204">
        <f t="shared" si="89"/>
        <v>133.30000000000001</v>
      </c>
      <c r="N285" s="204">
        <f t="shared" si="86"/>
        <v>127.4</v>
      </c>
      <c r="O285" s="129">
        <f t="shared" si="97"/>
        <v>0.22925883177522016</v>
      </c>
      <c r="P285" s="129">
        <f t="shared" si="91"/>
        <v>2.8655175505071663E-2</v>
      </c>
      <c r="Q285" s="129">
        <f t="shared" si="79"/>
        <v>7.7136441913553996E-2</v>
      </c>
      <c r="R285" s="129">
        <f t="shared" si="80"/>
        <v>0.14386459802538765</v>
      </c>
      <c r="S285" s="129">
        <f t="shared" si="96"/>
        <v>0.50885390933781238</v>
      </c>
      <c r="T285" s="129">
        <f t="shared" si="90"/>
        <v>0.52086992070876215</v>
      </c>
      <c r="U285" s="129">
        <f t="shared" si="81"/>
        <v>0.50036032350086745</v>
      </c>
      <c r="V285" s="129">
        <f t="shared" si="82"/>
        <v>0.55339474582053894</v>
      </c>
      <c r="W285" s="128">
        <v>162.19999999999999</v>
      </c>
      <c r="X285" s="128">
        <v>293.10000000000002</v>
      </c>
      <c r="Y285" s="128" t="s">
        <v>17917</v>
      </c>
    </row>
    <row r="286" spans="4:25" ht="21.75" thickBot="1" x14ac:dyDescent="0.3">
      <c r="D286" s="205">
        <f t="shared" si="92"/>
        <v>58.920029929572799</v>
      </c>
      <c r="E286" s="205">
        <f t="shared" si="87"/>
        <v>63.755594061458105</v>
      </c>
      <c r="F286" s="205">
        <f t="shared" si="84"/>
        <v>64.350269552490062</v>
      </c>
      <c r="G286" s="206">
        <f t="shared" si="93"/>
        <v>114.51000000000002</v>
      </c>
      <c r="H286" s="206">
        <f t="shared" si="88"/>
        <v>124.72</v>
      </c>
      <c r="I286" s="206">
        <f t="shared" si="85"/>
        <v>129.44</v>
      </c>
      <c r="J286" s="204">
        <f t="shared" si="83"/>
        <v>133.30000000000001</v>
      </c>
      <c r="K286" s="204">
        <f t="shared" si="94"/>
        <v>238.58500000000004</v>
      </c>
      <c r="L286" s="204">
        <f t="shared" si="95"/>
        <v>124.075</v>
      </c>
      <c r="M286" s="204">
        <f t="shared" si="89"/>
        <v>132.55000000000001</v>
      </c>
      <c r="N286" s="204">
        <f t="shared" si="86"/>
        <v>129.5</v>
      </c>
      <c r="O286" s="129">
        <f t="shared" si="97"/>
        <v>0.25836126312319119</v>
      </c>
      <c r="P286" s="129">
        <f t="shared" si="91"/>
        <v>2.0919395050425615E-2</v>
      </c>
      <c r="Q286" s="129">
        <f t="shared" si="79"/>
        <v>3.8160607499988397E-2</v>
      </c>
      <c r="R286" s="129">
        <f t="shared" si="80"/>
        <v>-0.26325524044389637</v>
      </c>
      <c r="S286" s="129">
        <f t="shared" si="96"/>
        <v>0.51454047619922094</v>
      </c>
      <c r="T286" s="129">
        <f t="shared" si="90"/>
        <v>0.51118981768327543</v>
      </c>
      <c r="U286" s="129">
        <f t="shared" si="81"/>
        <v>0.49714361520774153</v>
      </c>
      <c r="V286" s="129">
        <f t="shared" si="82"/>
        <v>0.47270569620253161</v>
      </c>
      <c r="W286" s="128">
        <v>119.5</v>
      </c>
      <c r="X286" s="128">
        <v>252.8</v>
      </c>
      <c r="Y286" s="128" t="s">
        <v>17919</v>
      </c>
    </row>
    <row r="287" spans="4:25" ht="21.75" thickBot="1" x14ac:dyDescent="0.3">
      <c r="D287" s="205">
        <f t="shared" si="92"/>
        <v>59.801863132161976</v>
      </c>
      <c r="E287" s="205">
        <f t="shared" si="87"/>
        <v>64.911062952958204</v>
      </c>
      <c r="F287" s="205">
        <f t="shared" si="84"/>
        <v>68.655237779222162</v>
      </c>
      <c r="G287" s="206">
        <f t="shared" si="93"/>
        <v>117.35000000000002</v>
      </c>
      <c r="H287" s="206">
        <f t="shared" si="88"/>
        <v>129.4</v>
      </c>
      <c r="I287" s="206">
        <f t="shared" si="85"/>
        <v>138.19999999999999</v>
      </c>
      <c r="J287" s="204">
        <f t="shared" si="83"/>
        <v>156.80000000000001</v>
      </c>
      <c r="K287" s="204">
        <f t="shared" si="94"/>
        <v>241.77500000000003</v>
      </c>
      <c r="L287" s="204">
        <f t="shared" si="95"/>
        <v>124.425</v>
      </c>
      <c r="M287" s="204">
        <f t="shared" si="89"/>
        <v>132.15</v>
      </c>
      <c r="N287" s="204">
        <f t="shared" si="86"/>
        <v>136.9</v>
      </c>
      <c r="O287" s="129">
        <f t="shared" si="97"/>
        <v>8.6275190200298141E-2</v>
      </c>
      <c r="P287" s="129">
        <f t="shared" si="91"/>
        <v>2.4441287449858941E-2</v>
      </c>
      <c r="Q287" s="129">
        <f t="shared" si="79"/>
        <v>8.4285516332662749E-2</v>
      </c>
      <c r="R287" s="129">
        <f t="shared" si="80"/>
        <v>0.12970711297071125</v>
      </c>
      <c r="S287" s="129">
        <f t="shared" si="96"/>
        <v>0.50960258314581985</v>
      </c>
      <c r="T287" s="129">
        <f t="shared" si="90"/>
        <v>0.50163108928097533</v>
      </c>
      <c r="U287" s="129">
        <f t="shared" si="81"/>
        <v>0.49678174948785936</v>
      </c>
      <c r="V287" s="129">
        <f t="shared" si="82"/>
        <v>0.46264564770390676</v>
      </c>
      <c r="W287" s="128">
        <v>135</v>
      </c>
      <c r="X287" s="128">
        <v>291.8</v>
      </c>
      <c r="Y287" s="128" t="s">
        <v>17920</v>
      </c>
    </row>
    <row r="288" spans="4:25" ht="21.75" thickBot="1" x14ac:dyDescent="0.3">
      <c r="D288" s="205">
        <f t="shared" si="92"/>
        <v>61.367769093190205</v>
      </c>
      <c r="E288" s="205">
        <f t="shared" si="87"/>
        <v>65.212563015795411</v>
      </c>
      <c r="F288" s="205">
        <f t="shared" si="84"/>
        <v>72.012023056656929</v>
      </c>
      <c r="G288" s="206">
        <f t="shared" si="93"/>
        <v>120.10000000000002</v>
      </c>
      <c r="H288" s="206">
        <f t="shared" si="88"/>
        <v>133.9</v>
      </c>
      <c r="I288" s="206">
        <f t="shared" si="85"/>
        <v>147.4</v>
      </c>
      <c r="J288" s="204">
        <f t="shared" si="83"/>
        <v>178</v>
      </c>
      <c r="K288" s="204">
        <f t="shared" si="94"/>
        <v>247.27500000000001</v>
      </c>
      <c r="L288" s="204">
        <f t="shared" si="95"/>
        <v>127.175</v>
      </c>
      <c r="M288" s="204">
        <f t="shared" si="89"/>
        <v>127.15</v>
      </c>
      <c r="N288" s="204">
        <f t="shared" si="86"/>
        <v>140.5</v>
      </c>
      <c r="O288" s="129">
        <f t="shared" si="97"/>
        <v>0.10484289853363146</v>
      </c>
      <c r="P288" s="129">
        <f t="shared" si="91"/>
        <v>-8.4603912072154005E-3</v>
      </c>
      <c r="Q288" s="129">
        <f t="shared" si="79"/>
        <v>4.0475992523138916E-2</v>
      </c>
      <c r="R288" s="129">
        <f t="shared" si="80"/>
        <v>6.6666666666666652E-2</v>
      </c>
      <c r="S288" s="129">
        <f t="shared" si="96"/>
        <v>0.51097226555528885</v>
      </c>
      <c r="T288" s="129">
        <f t="shared" si="90"/>
        <v>0.48702436905000307</v>
      </c>
      <c r="U288" s="129">
        <f t="shared" si="81"/>
        <v>0.48854832467202802</v>
      </c>
      <c r="V288" s="129">
        <f t="shared" si="82"/>
        <v>0.44720496894409939</v>
      </c>
      <c r="W288" s="128">
        <v>144</v>
      </c>
      <c r="X288" s="128">
        <v>322</v>
      </c>
      <c r="Y288" s="128" t="s">
        <v>17921</v>
      </c>
    </row>
    <row r="289" spans="4:25" ht="21.75" thickBot="1" x14ac:dyDescent="0.3">
      <c r="D289" s="205">
        <f t="shared" si="92"/>
        <v>62.53936431178915</v>
      </c>
      <c r="E289" s="205">
        <f t="shared" si="87"/>
        <v>66.575944087382922</v>
      </c>
      <c r="F289" s="205">
        <f t="shared" si="84"/>
        <v>73.142368486438059</v>
      </c>
      <c r="G289" s="206">
        <f t="shared" si="93"/>
        <v>120.535</v>
      </c>
      <c r="H289" s="206">
        <f t="shared" si="88"/>
        <v>134.97</v>
      </c>
      <c r="I289" s="206">
        <f t="shared" si="85"/>
        <v>147.34</v>
      </c>
      <c r="J289" s="204">
        <f t="shared" si="83"/>
        <v>137.69999999999999</v>
      </c>
      <c r="K289" s="204">
        <f t="shared" si="94"/>
        <v>251.89499999999998</v>
      </c>
      <c r="L289" s="204">
        <f t="shared" si="95"/>
        <v>131.35999999999999</v>
      </c>
      <c r="M289" s="204">
        <f t="shared" si="89"/>
        <v>131.82</v>
      </c>
      <c r="N289" s="204">
        <f t="shared" si="86"/>
        <v>145.28000000000003</v>
      </c>
      <c r="O289" s="129">
        <f t="shared" si="97"/>
        <v>0.11631020502551662</v>
      </c>
      <c r="P289" s="129">
        <f t="shared" si="91"/>
        <v>4.526884705166203E-2</v>
      </c>
      <c r="Q289" s="129">
        <f t="shared" si="79"/>
        <v>4.5535516332662729E-2</v>
      </c>
      <c r="R289" s="129">
        <f t="shared" si="80"/>
        <v>0.15069444444444446</v>
      </c>
      <c r="S289" s="129">
        <f t="shared" si="96"/>
        <v>0.51884817116845028</v>
      </c>
      <c r="T289" s="129">
        <f t="shared" si="90"/>
        <v>0.49326475577819462</v>
      </c>
      <c r="U289" s="129">
        <f t="shared" si="81"/>
        <v>0.49641895267027331</v>
      </c>
      <c r="V289" s="129">
        <f t="shared" si="82"/>
        <v>0.54614370468029005</v>
      </c>
      <c r="W289" s="128">
        <v>165.7</v>
      </c>
      <c r="X289" s="128">
        <v>303.39999999999998</v>
      </c>
      <c r="Y289" s="128" t="s">
        <v>17922</v>
      </c>
    </row>
    <row r="290" spans="4:25" ht="21.75" thickBot="1" x14ac:dyDescent="0.3">
      <c r="D290" s="205">
        <f t="shared" si="92"/>
        <v>62.528416315194946</v>
      </c>
      <c r="E290" s="205">
        <f t="shared" si="87"/>
        <v>66.436966637963877</v>
      </c>
      <c r="F290" s="205">
        <f t="shared" si="84"/>
        <v>69.499300778149347</v>
      </c>
      <c r="G290" s="206">
        <f t="shared" si="93"/>
        <v>125.36999999999998</v>
      </c>
      <c r="H290" s="206">
        <f t="shared" si="88"/>
        <v>138.54000000000002</v>
      </c>
      <c r="I290" s="206">
        <f t="shared" si="85"/>
        <v>151.5</v>
      </c>
      <c r="J290" s="204">
        <f t="shared" si="83"/>
        <v>151.69999999999999</v>
      </c>
      <c r="K290" s="204">
        <f t="shared" si="94"/>
        <v>252.03999999999996</v>
      </c>
      <c r="L290" s="204">
        <f t="shared" si="95"/>
        <v>126.66999999999999</v>
      </c>
      <c r="M290" s="204">
        <f t="shared" si="89"/>
        <v>128.84</v>
      </c>
      <c r="N290" s="204">
        <f t="shared" si="86"/>
        <v>130.28000000000003</v>
      </c>
      <c r="O290" s="129">
        <f t="shared" si="97"/>
        <v>3.2256964523286587E-2</v>
      </c>
      <c r="P290" s="129">
        <f t="shared" si="91"/>
        <v>-4.2525436681724039E-4</v>
      </c>
      <c r="Q290" s="129">
        <f t="shared" si="79"/>
        <v>-7.7986950647188483E-2</v>
      </c>
      <c r="R290" s="129">
        <f t="shared" si="80"/>
        <v>-0.4737477368738684</v>
      </c>
      <c r="S290" s="129">
        <f t="shared" si="96"/>
        <v>0.49875102748021821</v>
      </c>
      <c r="T290" s="129">
        <f t="shared" si="90"/>
        <v>0.47955079138128964</v>
      </c>
      <c r="U290" s="129">
        <f t="shared" si="81"/>
        <v>0.45874125926171183</v>
      </c>
      <c r="V290" s="129">
        <f t="shared" si="82"/>
        <v>0.36500627877773129</v>
      </c>
      <c r="W290" s="128">
        <v>87.2</v>
      </c>
      <c r="X290" s="128">
        <v>238.9</v>
      </c>
      <c r="Y290" s="128" t="s">
        <v>17978</v>
      </c>
    </row>
    <row r="291" spans="4:25" ht="21.75" thickBot="1" x14ac:dyDescent="0.3">
      <c r="D291" s="205">
        <f t="shared" si="92"/>
        <v>63.199657870954901</v>
      </c>
      <c r="E291" s="205">
        <f t="shared" si="87"/>
        <v>65.693121033961688</v>
      </c>
      <c r="F291" s="205">
        <f t="shared" si="84"/>
        <v>66.477838294860717</v>
      </c>
      <c r="G291" s="206">
        <f t="shared" si="93"/>
        <v>125.92499999999998</v>
      </c>
      <c r="H291" s="206">
        <f t="shared" si="88"/>
        <v>139.75</v>
      </c>
      <c r="I291" s="206">
        <f t="shared" si="85"/>
        <v>150.06</v>
      </c>
      <c r="J291" s="204">
        <f t="shared" si="83"/>
        <v>126.1</v>
      </c>
      <c r="K291" s="204">
        <f t="shared" si="94"/>
        <v>253.84499999999997</v>
      </c>
      <c r="L291" s="204">
        <f t="shared" si="95"/>
        <v>127.91999999999999</v>
      </c>
      <c r="M291" s="204">
        <f t="shared" si="89"/>
        <v>126.14000000000001</v>
      </c>
      <c r="N291" s="204">
        <f t="shared" si="86"/>
        <v>122.78</v>
      </c>
      <c r="O291" s="129">
        <f t="shared" si="97"/>
        <v>6.3529456793548628E-2</v>
      </c>
      <c r="P291" s="129">
        <f t="shared" si="91"/>
        <v>4.490497184960196E-4</v>
      </c>
      <c r="Q291" s="129">
        <f t="shared" si="79"/>
        <v>-3.7262508062996358E-2</v>
      </c>
      <c r="R291" s="129">
        <f t="shared" si="80"/>
        <v>-5.9633027522935755E-2</v>
      </c>
      <c r="S291" s="129">
        <f t="shared" si="96"/>
        <v>0.50188332635262978</v>
      </c>
      <c r="T291" s="129">
        <f t="shared" si="90"/>
        <v>0.47007600024301749</v>
      </c>
      <c r="U291" s="129">
        <f t="shared" si="81"/>
        <v>0.44300838527829345</v>
      </c>
      <c r="V291" s="129">
        <f t="shared" si="82"/>
        <v>0.3940413262854397</v>
      </c>
      <c r="W291" s="128">
        <v>82</v>
      </c>
      <c r="X291" s="128">
        <v>208.1</v>
      </c>
      <c r="Y291" s="128" t="s">
        <v>17979</v>
      </c>
    </row>
    <row r="292" spans="4:25" ht="21.75" thickBot="1" x14ac:dyDescent="0.3">
      <c r="D292" s="205">
        <f t="shared" si="92"/>
        <v>62.991322459031309</v>
      </c>
      <c r="E292" s="205">
        <f t="shared" si="87"/>
        <v>65.327024737022398</v>
      </c>
      <c r="F292" s="205">
        <f t="shared" si="84"/>
        <v>61.895265255016312</v>
      </c>
      <c r="G292" s="206">
        <f t="shared" si="93"/>
        <v>127.46499999999999</v>
      </c>
      <c r="H292" s="206">
        <f t="shared" si="88"/>
        <v>139.93</v>
      </c>
      <c r="I292" s="206">
        <f t="shared" si="85"/>
        <v>141.66</v>
      </c>
      <c r="J292" s="204">
        <f t="shared" si="83"/>
        <v>114.79999999999998</v>
      </c>
      <c r="K292" s="204">
        <f t="shared" si="94"/>
        <v>253.80499999999998</v>
      </c>
      <c r="L292" s="204">
        <f t="shared" si="95"/>
        <v>126.33999999999999</v>
      </c>
      <c r="M292" s="204">
        <f t="shared" si="89"/>
        <v>125.08000000000001</v>
      </c>
      <c r="N292" s="204">
        <f t="shared" si="86"/>
        <v>113.25999999999999</v>
      </c>
      <c r="O292" s="129">
        <f t="shared" si="97"/>
        <v>1.2436174808097212E-2</v>
      </c>
      <c r="P292" s="129">
        <f t="shared" si="91"/>
        <v>1.7126158691420611E-2</v>
      </c>
      <c r="Q292" s="129">
        <f t="shared" si="79"/>
        <v>-5.0033198949821521E-2</v>
      </c>
      <c r="R292" s="129">
        <f t="shared" si="80"/>
        <v>6.5853658536585424E-2</v>
      </c>
      <c r="S292" s="129">
        <f t="shared" si="96"/>
        <v>0.49418524660911867</v>
      </c>
      <c r="T292" s="129">
        <f t="shared" si="90"/>
        <v>0.46685503278083607</v>
      </c>
      <c r="U292" s="129">
        <f t="shared" si="81"/>
        <v>0.43692831607381277</v>
      </c>
      <c r="V292" s="129">
        <f t="shared" si="82"/>
        <v>0.43224530168150349</v>
      </c>
      <c r="W292" s="128">
        <v>87.4</v>
      </c>
      <c r="X292" s="128">
        <v>202.2</v>
      </c>
      <c r="Y292" s="128" t="s">
        <v>17980</v>
      </c>
    </row>
    <row r="293" spans="4:25" ht="21.75" thickBot="1" x14ac:dyDescent="0.3">
      <c r="D293" s="205">
        <f t="shared" si="92"/>
        <v>63.676289116875111</v>
      </c>
      <c r="E293" s="205">
        <f t="shared" si="87"/>
        <v>65.359171715037576</v>
      </c>
      <c r="F293" s="205">
        <f t="shared" si="84"/>
        <v>59.024773161924095</v>
      </c>
      <c r="G293" s="206">
        <f t="shared" si="93"/>
        <v>129.14000000000001</v>
      </c>
      <c r="H293" s="206">
        <f t="shared" si="88"/>
        <v>141.18</v>
      </c>
      <c r="I293" s="206">
        <f t="shared" si="85"/>
        <v>134.95999999999998</v>
      </c>
      <c r="J293" s="204">
        <f t="shared" si="83"/>
        <v>144.49999999999997</v>
      </c>
      <c r="K293" s="204">
        <f t="shared" si="94"/>
        <v>256.42500000000001</v>
      </c>
      <c r="L293" s="204">
        <f t="shared" si="95"/>
        <v>127.285</v>
      </c>
      <c r="M293" s="204">
        <f t="shared" si="89"/>
        <v>124.27000000000002</v>
      </c>
      <c r="N293" s="204">
        <f t="shared" si="86"/>
        <v>108.03999999999999</v>
      </c>
      <c r="O293" s="129">
        <f t="shared" si="97"/>
        <v>3.8288048738447385E-2</v>
      </c>
      <c r="P293" s="129">
        <f t="shared" si="91"/>
        <v>2.3451755291616749E-2</v>
      </c>
      <c r="Q293" s="129">
        <f t="shared" si="79"/>
        <v>6.4275180600945839E-3</v>
      </c>
      <c r="R293" s="129">
        <f t="shared" si="80"/>
        <v>0.34897025171624718</v>
      </c>
      <c r="S293" s="129">
        <f t="shared" si="96"/>
        <v>0.49307951925720228</v>
      </c>
      <c r="T293" s="129">
        <f t="shared" si="90"/>
        <v>0.46294922591753485</v>
      </c>
      <c r="U293" s="129">
        <f t="shared" si="81"/>
        <v>0.43735012716304167</v>
      </c>
      <c r="V293" s="129">
        <f t="shared" si="82"/>
        <v>0.44931402439024398</v>
      </c>
      <c r="W293" s="128">
        <v>117.9</v>
      </c>
      <c r="X293" s="128">
        <v>262.39999999999998</v>
      </c>
      <c r="Y293" s="128" t="s">
        <v>18005</v>
      </c>
    </row>
    <row r="294" spans="4:25" ht="21.75" thickBot="1" x14ac:dyDescent="0.3">
      <c r="D294" s="205">
        <f t="shared" si="92"/>
        <v>64.178866764809328</v>
      </c>
      <c r="E294" s="205">
        <f t="shared" si="87"/>
        <v>65.099734040143389</v>
      </c>
      <c r="F294" s="205">
        <f t="shared" si="84"/>
        <v>57.512574265886244</v>
      </c>
      <c r="G294" s="206">
        <f t="shared" si="93"/>
        <v>130.27500000000001</v>
      </c>
      <c r="H294" s="206">
        <f t="shared" si="88"/>
        <v>140.35000000000002</v>
      </c>
      <c r="I294" s="206">
        <f t="shared" si="85"/>
        <v>133.35999999999999</v>
      </c>
      <c r="J294" s="204">
        <f t="shared" si="83"/>
        <v>129.70000000000002</v>
      </c>
      <c r="K294" s="204">
        <f t="shared" si="94"/>
        <v>258.565</v>
      </c>
      <c r="L294" s="204">
        <f t="shared" si="95"/>
        <v>128.29</v>
      </c>
      <c r="M294" s="204">
        <f t="shared" si="89"/>
        <v>123.9</v>
      </c>
      <c r="N294" s="204">
        <f t="shared" si="86"/>
        <v>102.52000000000001</v>
      </c>
      <c r="O294" s="129">
        <f t="shared" si="97"/>
        <v>3.725867099151238E-2</v>
      </c>
      <c r="P294" s="129">
        <f t="shared" si="91"/>
        <v>2.8045236449983392E-2</v>
      </c>
      <c r="Q294" s="129">
        <f t="shared" si="79"/>
        <v>1.0554956567304052E-2</v>
      </c>
      <c r="R294" s="129">
        <f t="shared" si="80"/>
        <v>0.17133163698049181</v>
      </c>
      <c r="S294" s="129">
        <f t="shared" si="96"/>
        <v>0.49264146432400169</v>
      </c>
      <c r="T294" s="129">
        <f t="shared" si="90"/>
        <v>0.46383850402667176</v>
      </c>
      <c r="U294" s="129">
        <f t="shared" si="81"/>
        <v>0.43125805538307027</v>
      </c>
      <c r="V294" s="129">
        <f t="shared" si="82"/>
        <v>0.51568334578043307</v>
      </c>
      <c r="W294" s="128">
        <v>138.1</v>
      </c>
      <c r="X294" s="128">
        <v>267.8</v>
      </c>
      <c r="Y294" s="128" t="s">
        <v>18006</v>
      </c>
    </row>
    <row r="295" spans="4:25" ht="21.75" thickBot="1" x14ac:dyDescent="0.3">
      <c r="D295" s="205">
        <f t="shared" si="92"/>
        <v>63.816305267219889</v>
      </c>
      <c r="E295" s="205">
        <f t="shared" si="87"/>
        <v>63.998531973941503</v>
      </c>
      <c r="F295" s="205">
        <f t="shared" si="84"/>
        <v>58.543993004949442</v>
      </c>
      <c r="G295" s="206">
        <f t="shared" si="93"/>
        <v>130.56</v>
      </c>
      <c r="H295" s="206">
        <f t="shared" si="88"/>
        <v>140.13</v>
      </c>
      <c r="I295" s="206">
        <f t="shared" si="85"/>
        <v>128.76</v>
      </c>
      <c r="J295" s="204">
        <f t="shared" si="83"/>
        <v>128.69999999999999</v>
      </c>
      <c r="K295" s="204">
        <f t="shared" si="94"/>
        <v>257.04000000000002</v>
      </c>
      <c r="L295" s="204">
        <f t="shared" si="95"/>
        <v>126.48000000000002</v>
      </c>
      <c r="M295" s="204">
        <f t="shared" si="89"/>
        <v>119.66</v>
      </c>
      <c r="N295" s="204">
        <f t="shared" si="86"/>
        <v>109.03999999999999</v>
      </c>
      <c r="O295" s="129">
        <f t="shared" si="97"/>
        <v>1.4531342477416725E-2</v>
      </c>
      <c r="P295" s="129">
        <f t="shared" si="91"/>
        <v>4.0750944976178924E-4</v>
      </c>
      <c r="Q295" s="129">
        <f t="shared" si="79"/>
        <v>7.8801969546712064E-2</v>
      </c>
      <c r="R295" s="129">
        <f t="shared" si="80"/>
        <v>-0.13251267197682837</v>
      </c>
      <c r="S295" s="129">
        <f t="shared" si="96"/>
        <v>0.48878910284328958</v>
      </c>
      <c r="T295" s="129">
        <f t="shared" si="90"/>
        <v>0.45670828497781707</v>
      </c>
      <c r="U295" s="129">
        <f t="shared" si="81"/>
        <v>0.45467531069392242</v>
      </c>
      <c r="V295" s="129">
        <f t="shared" si="82"/>
        <v>0.48209255533199197</v>
      </c>
      <c r="W295" s="128">
        <v>119.8</v>
      </c>
      <c r="X295" s="128">
        <v>248.5</v>
      </c>
      <c r="Y295" s="128" t="s">
        <v>18007</v>
      </c>
    </row>
    <row r="296" spans="4:25" ht="21.75" thickBot="1" x14ac:dyDescent="0.3">
      <c r="D296" s="205">
        <f t="shared" si="92"/>
        <v>63.573153160675389</v>
      </c>
      <c r="E296" s="205">
        <f t="shared" si="87"/>
        <v>62.92113194080769</v>
      </c>
      <c r="F296" s="205">
        <f t="shared" si="84"/>
        <v>59.231979870745796</v>
      </c>
      <c r="G296" s="206">
        <f t="shared" si="93"/>
        <v>132.33999999999997</v>
      </c>
      <c r="H296" s="206">
        <f t="shared" si="88"/>
        <v>139.95999999999998</v>
      </c>
      <c r="I296" s="206">
        <f t="shared" si="85"/>
        <v>129.86000000000001</v>
      </c>
      <c r="J296" s="204">
        <f t="shared" si="83"/>
        <v>131.60000000000002</v>
      </c>
      <c r="K296" s="204">
        <f t="shared" si="94"/>
        <v>256.88</v>
      </c>
      <c r="L296" s="204">
        <f t="shared" si="95"/>
        <v>124.54</v>
      </c>
      <c r="M296" s="204">
        <f t="shared" si="89"/>
        <v>116.53</v>
      </c>
      <c r="N296" s="204">
        <f t="shared" si="86"/>
        <v>110.28</v>
      </c>
      <c r="O296" s="129">
        <f t="shared" si="97"/>
        <v>1.0637566526044783E-2</v>
      </c>
      <c r="P296" s="129">
        <f t="shared" si="91"/>
        <v>3.5573800166395221E-4</v>
      </c>
      <c r="Q296" s="129">
        <f t="shared" si="79"/>
        <v>3.7973984066324261E-2</v>
      </c>
      <c r="R296" s="129">
        <f t="shared" si="80"/>
        <v>-0.26377295492487474</v>
      </c>
      <c r="S296" s="129">
        <f t="shared" si="96"/>
        <v>0.48037746078793564</v>
      </c>
      <c r="T296" s="129">
        <f t="shared" si="90"/>
        <v>0.44956510389259574</v>
      </c>
      <c r="U296" s="129">
        <f t="shared" si="81"/>
        <v>0.45612182250689814</v>
      </c>
      <c r="V296" s="129">
        <f t="shared" si="82"/>
        <v>0.40127388535031844</v>
      </c>
      <c r="W296" s="128">
        <v>88.2</v>
      </c>
      <c r="X296" s="128">
        <v>219.8</v>
      </c>
      <c r="Y296" s="128" t="s">
        <v>18008</v>
      </c>
    </row>
    <row r="297" spans="4:25" ht="21.75" thickBot="1" x14ac:dyDescent="0.3">
      <c r="D297" s="205">
        <f t="shared" si="92"/>
        <v>63.427224572613675</v>
      </c>
      <c r="E297" s="205">
        <f t="shared" si="87"/>
        <v>61.79184399938292</v>
      </c>
      <c r="F297" s="205">
        <f t="shared" si="84"/>
        <v>61.481624782598786</v>
      </c>
      <c r="G297" s="206">
        <f t="shared" si="93"/>
        <v>132.63499999999996</v>
      </c>
      <c r="H297" s="206">
        <f t="shared" si="88"/>
        <v>135.87000000000003</v>
      </c>
      <c r="I297" s="206">
        <f t="shared" si="85"/>
        <v>130.07999999999998</v>
      </c>
      <c r="J297" s="204">
        <f t="shared" si="83"/>
        <v>115.9</v>
      </c>
      <c r="K297" s="204">
        <f t="shared" si="94"/>
        <v>256.375</v>
      </c>
      <c r="L297" s="204">
        <f t="shared" si="95"/>
        <v>123.74000000000001</v>
      </c>
      <c r="M297" s="204">
        <f t="shared" si="89"/>
        <v>115.33</v>
      </c>
      <c r="N297" s="204">
        <f t="shared" si="86"/>
        <v>117.4</v>
      </c>
      <c r="O297" s="129">
        <f t="shared" si="97"/>
        <v>2.5641048233688468E-2</v>
      </c>
      <c r="P297" s="129">
        <f t="shared" si="91"/>
        <v>2.6840809017517998E-2</v>
      </c>
      <c r="Q297" s="129">
        <f t="shared" si="79"/>
        <v>0.10371481698485752</v>
      </c>
      <c r="R297" s="129">
        <f t="shared" si="80"/>
        <v>0.39455782312925169</v>
      </c>
      <c r="S297" s="129">
        <f t="shared" si="96"/>
        <v>0.47820880289979034</v>
      </c>
      <c r="T297" s="129">
        <f t="shared" si="90"/>
        <v>0.4547865165186053</v>
      </c>
      <c r="U297" s="129">
        <f t="shared" si="81"/>
        <v>0.47264471696339783</v>
      </c>
      <c r="V297" s="129">
        <f t="shared" si="82"/>
        <v>0.51485977396400162</v>
      </c>
      <c r="W297" s="128">
        <v>123</v>
      </c>
      <c r="X297" s="128">
        <v>238.9</v>
      </c>
      <c r="Y297" s="128" t="s">
        <v>18009</v>
      </c>
    </row>
    <row r="298" spans="4:25" ht="21.75" thickBot="1" x14ac:dyDescent="0.3">
      <c r="D298" s="205">
        <f t="shared" si="92"/>
        <v>63.112853636203816</v>
      </c>
      <c r="E298" s="205">
        <f t="shared" si="87"/>
        <v>61.046951678566089</v>
      </c>
      <c r="F298" s="205">
        <f t="shared" si="84"/>
        <v>62.759248217430617</v>
      </c>
      <c r="G298" s="206">
        <f t="shared" si="93"/>
        <v>132</v>
      </c>
      <c r="H298" s="206">
        <f t="shared" si="88"/>
        <v>130.10000000000002</v>
      </c>
      <c r="I298" s="206">
        <f t="shared" si="85"/>
        <v>125.24000000000001</v>
      </c>
      <c r="J298" s="204">
        <f t="shared" si="83"/>
        <v>120.30000000000001</v>
      </c>
      <c r="K298" s="204">
        <f t="shared" si="94"/>
        <v>254.75500000000002</v>
      </c>
      <c r="L298" s="204">
        <f t="shared" si="95"/>
        <v>122.75500000000002</v>
      </c>
      <c r="M298" s="204">
        <f t="shared" si="89"/>
        <v>118.35999999999999</v>
      </c>
      <c r="N298" s="204">
        <f t="shared" si="86"/>
        <v>128.68</v>
      </c>
      <c r="O298" s="129">
        <f t="shared" si="97"/>
        <v>2.6710534108403339E-2</v>
      </c>
      <c r="P298" s="129">
        <f t="shared" si="91"/>
        <v>6.1881459424022081E-2</v>
      </c>
      <c r="Q298" s="129">
        <f t="shared" si="79"/>
        <v>0.11733540078794957</v>
      </c>
      <c r="R298" s="129">
        <f t="shared" si="80"/>
        <v>0.41707317073170747</v>
      </c>
      <c r="S298" s="129">
        <f t="shared" si="96"/>
        <v>0.47812767906215015</v>
      </c>
      <c r="T298" s="129">
        <f t="shared" si="90"/>
        <v>0.46923098907429728</v>
      </c>
      <c r="U298" s="129">
        <f t="shared" si="81"/>
        <v>0.50111185098555266</v>
      </c>
      <c r="V298" s="129">
        <f t="shared" si="82"/>
        <v>0.59164969450101834</v>
      </c>
      <c r="W298" s="128">
        <v>174.3</v>
      </c>
      <c r="X298" s="128">
        <v>294.60000000000002</v>
      </c>
      <c r="Y298" s="128" t="s">
        <v>18010</v>
      </c>
    </row>
    <row r="299" spans="4:25" ht="21.75" thickBot="1" x14ac:dyDescent="0.3">
      <c r="D299" s="205">
        <f t="shared" si="92"/>
        <v>63.506969829804973</v>
      </c>
      <c r="E299" s="205">
        <f t="shared" si="87"/>
        <v>60.510410219050947</v>
      </c>
      <c r="F299" s="205">
        <f t="shared" si="84"/>
        <v>63.142258048607069</v>
      </c>
      <c r="G299" s="206">
        <f t="shared" si="93"/>
        <v>131.82</v>
      </c>
      <c r="H299" s="206">
        <f t="shared" si="88"/>
        <v>128.67000000000002</v>
      </c>
      <c r="I299" s="206">
        <f t="shared" si="85"/>
        <v>123.98000000000002</v>
      </c>
      <c r="J299" s="204">
        <f t="shared" si="83"/>
        <v>123.4</v>
      </c>
      <c r="K299" s="204">
        <f t="shared" si="94"/>
        <v>256.37</v>
      </c>
      <c r="L299" s="204">
        <f t="shared" si="95"/>
        <v>124.55000000000003</v>
      </c>
      <c r="M299" s="204">
        <f t="shared" si="89"/>
        <v>117.28000000000002</v>
      </c>
      <c r="N299" s="204">
        <f t="shared" si="86"/>
        <v>132.04000000000002</v>
      </c>
      <c r="O299" s="129">
        <f t="shared" si="97"/>
        <v>4.0475313402309449E-2</v>
      </c>
      <c r="P299" s="129">
        <f t="shared" si="91"/>
        <v>3.5681779752956867E-2</v>
      </c>
      <c r="Q299" s="129">
        <f t="shared" si="79"/>
        <v>6.0808602938609679E-2</v>
      </c>
      <c r="R299" s="129">
        <f t="shared" si="80"/>
        <v>-0.11130235226620766</v>
      </c>
      <c r="S299" s="129">
        <f t="shared" si="96"/>
        <v>0.48177036739345303</v>
      </c>
      <c r="T299" s="129">
        <f t="shared" si="90"/>
        <v>0.47027597900871171</v>
      </c>
      <c r="U299" s="129">
        <f t="shared" si="81"/>
        <v>0.50929390263435281</v>
      </c>
      <c r="V299" s="129">
        <f t="shared" si="82"/>
        <v>0.55659360402443403</v>
      </c>
      <c r="W299" s="128">
        <v>154.9</v>
      </c>
      <c r="X299" s="128">
        <v>278.3</v>
      </c>
      <c r="Y299" s="128" t="s">
        <v>18011</v>
      </c>
    </row>
    <row r="300" spans="4:25" ht="21.75" thickBot="1" x14ac:dyDescent="0.3">
      <c r="D300" s="205">
        <f t="shared" si="92"/>
        <v>63.397083140669722</v>
      </c>
      <c r="E300" s="205">
        <f t="shared" si="87"/>
        <v>60.374143446427809</v>
      </c>
      <c r="F300" s="205">
        <f t="shared" si="84"/>
        <v>62.111346751984172</v>
      </c>
      <c r="G300" s="206">
        <f t="shared" si="93"/>
        <v>132.59500000000003</v>
      </c>
      <c r="H300" s="206">
        <f t="shared" si="88"/>
        <v>126.65</v>
      </c>
      <c r="I300" s="206">
        <f t="shared" si="85"/>
        <v>124.54</v>
      </c>
      <c r="J300" s="204">
        <f t="shared" si="83"/>
        <v>131.5</v>
      </c>
      <c r="K300" s="204">
        <f t="shared" si="94"/>
        <v>256.24</v>
      </c>
      <c r="L300" s="204">
        <f t="shared" si="95"/>
        <v>123.64500000000002</v>
      </c>
      <c r="M300" s="204">
        <f t="shared" si="89"/>
        <v>118.45000000000002</v>
      </c>
      <c r="N300" s="204">
        <f t="shared" si="86"/>
        <v>127.85999999999999</v>
      </c>
      <c r="O300" s="129">
        <f t="shared" si="97"/>
        <v>2.3239471357292606E-2</v>
      </c>
      <c r="P300" s="129">
        <f t="shared" si="91"/>
        <v>4.6904197081402456E-2</v>
      </c>
      <c r="Q300" s="129">
        <f t="shared" si="79"/>
        <v>1.5006424616092851E-2</v>
      </c>
      <c r="R300" s="129">
        <f t="shared" si="80"/>
        <v>-0.36152356358941251</v>
      </c>
      <c r="S300" s="129">
        <f t="shared" si="96"/>
        <v>0.47812574486722503</v>
      </c>
      <c r="T300" s="129">
        <f t="shared" si="90"/>
        <v>0.47670069835316076</v>
      </c>
      <c r="U300" s="129">
        <f t="shared" si="81"/>
        <v>0.49872608601239898</v>
      </c>
      <c r="V300" s="129">
        <f t="shared" si="82"/>
        <v>0.42925347222222221</v>
      </c>
      <c r="W300" s="128">
        <v>98.9</v>
      </c>
      <c r="X300" s="128">
        <v>230.4</v>
      </c>
      <c r="Y300" s="128" t="s">
        <v>18012</v>
      </c>
    </row>
    <row r="301" spans="4:25" ht="21.75" thickBot="1" x14ac:dyDescent="0.3">
      <c r="D301" s="205">
        <f t="shared" si="92"/>
        <v>63.347113225564975</v>
      </c>
      <c r="E301" s="205">
        <f t="shared" si="87"/>
        <v>60.891640794356981</v>
      </c>
      <c r="F301" s="205">
        <f t="shared" si="84"/>
        <v>62.293193985972628</v>
      </c>
      <c r="G301" s="206">
        <f t="shared" si="93"/>
        <v>132.60000000000002</v>
      </c>
      <c r="H301" s="206">
        <f t="shared" si="88"/>
        <v>125.45</v>
      </c>
      <c r="I301" s="206">
        <f t="shared" si="85"/>
        <v>121.04</v>
      </c>
      <c r="J301" s="204">
        <f t="shared" si="83"/>
        <v>114.10000000000001</v>
      </c>
      <c r="K301" s="204">
        <f t="shared" si="94"/>
        <v>256.08000000000004</v>
      </c>
      <c r="L301" s="204">
        <f t="shared" si="95"/>
        <v>123.48000000000002</v>
      </c>
      <c r="M301" s="204">
        <f t="shared" si="89"/>
        <v>120.82000000000001</v>
      </c>
      <c r="N301" s="204">
        <f t="shared" si="86"/>
        <v>131.36000000000001</v>
      </c>
      <c r="O301" s="129">
        <f t="shared" si="97"/>
        <v>3.0096090751829091E-2</v>
      </c>
      <c r="P301" s="129">
        <f t="shared" si="91"/>
        <v>5.9743131785162142E-2</v>
      </c>
      <c r="Q301" s="129">
        <f t="shared" si="79"/>
        <v>8.1512279504000043E-2</v>
      </c>
      <c r="R301" s="129">
        <f t="shared" si="80"/>
        <v>6.8756319514661213E-2</v>
      </c>
      <c r="S301" s="129">
        <f t="shared" si="96"/>
        <v>0.47773086897107814</v>
      </c>
      <c r="T301" s="129">
        <f t="shared" si="90"/>
        <v>0.48538573769913895</v>
      </c>
      <c r="U301" s="129">
        <f t="shared" si="81"/>
        <v>0.51464965289137987</v>
      </c>
      <c r="V301" s="129">
        <f t="shared" si="82"/>
        <v>0.48089171974522293</v>
      </c>
      <c r="W301" s="128">
        <v>105.7</v>
      </c>
      <c r="X301" s="128">
        <v>219.8</v>
      </c>
      <c r="Y301" s="128" t="s">
        <v>18013</v>
      </c>
    </row>
    <row r="302" spans="4:25" ht="21.75" thickBot="1" x14ac:dyDescent="0.3">
      <c r="D302" s="205">
        <f t="shared" si="92"/>
        <v>64.81918681741449</v>
      </c>
      <c r="E302" s="205">
        <f t="shared" si="87"/>
        <v>64.124434150204834</v>
      </c>
      <c r="F302" s="205">
        <f t="shared" si="84"/>
        <v>66.678636083886445</v>
      </c>
      <c r="G302" s="206">
        <f t="shared" si="93"/>
        <v>134.17500000000001</v>
      </c>
      <c r="H302" s="206">
        <f t="shared" si="88"/>
        <v>128.41999999999999</v>
      </c>
      <c r="I302" s="206">
        <f t="shared" si="85"/>
        <v>126.76000000000002</v>
      </c>
      <c r="J302" s="204">
        <f t="shared" si="83"/>
        <v>144.49999999999997</v>
      </c>
      <c r="K302" s="204">
        <f t="shared" si="94"/>
        <v>262.39999999999998</v>
      </c>
      <c r="L302" s="204">
        <f t="shared" si="95"/>
        <v>128.22499999999999</v>
      </c>
      <c r="M302" s="204">
        <f t="shared" si="89"/>
        <v>131.37</v>
      </c>
      <c r="N302" s="204">
        <f t="shared" si="86"/>
        <v>145.34</v>
      </c>
      <c r="O302" s="129">
        <f t="shared" si="97"/>
        <v>7.6390779719219926E-2</v>
      </c>
      <c r="P302" s="129">
        <f t="shared" si="91"/>
        <v>0.13565540074701923</v>
      </c>
      <c r="Q302" s="129">
        <f t="shared" si="79"/>
        <v>0.16759598450918095</v>
      </c>
      <c r="R302" s="129">
        <f t="shared" si="80"/>
        <v>0.82497634815515619</v>
      </c>
      <c r="S302" s="129">
        <f t="shared" si="96"/>
        <v>0.4830943679330314</v>
      </c>
      <c r="T302" s="129">
        <f t="shared" si="90"/>
        <v>0.49933370308522695</v>
      </c>
      <c r="U302" s="129">
        <f t="shared" si="81"/>
        <v>0.52602268920705619</v>
      </c>
      <c r="V302" s="129">
        <f t="shared" si="82"/>
        <v>0.57172495554238301</v>
      </c>
      <c r="W302" s="128">
        <v>192.9</v>
      </c>
      <c r="X302" s="128">
        <v>337.4</v>
      </c>
      <c r="Y302" s="128" t="s">
        <v>18014</v>
      </c>
    </row>
    <row r="303" spans="4:25" ht="21.75" thickBot="1" x14ac:dyDescent="0.3">
      <c r="D303" s="205">
        <f t="shared" si="92"/>
        <v>64.524446303811246</v>
      </c>
      <c r="E303" s="205">
        <f t="shared" si="87"/>
        <v>63.302769589883482</v>
      </c>
      <c r="F303" s="205">
        <f t="shared" si="84"/>
        <v>63.832587413987987</v>
      </c>
      <c r="G303" s="206">
        <f t="shared" si="93"/>
        <v>132.77500000000001</v>
      </c>
      <c r="H303" s="206">
        <f t="shared" si="88"/>
        <v>124.37</v>
      </c>
      <c r="I303" s="206">
        <f t="shared" si="85"/>
        <v>123.5</v>
      </c>
      <c r="J303" s="204">
        <f t="shared" si="83"/>
        <v>104</v>
      </c>
      <c r="K303" s="204">
        <f t="shared" si="94"/>
        <v>260.95</v>
      </c>
      <c r="L303" s="204">
        <f t="shared" si="95"/>
        <v>128.17500000000001</v>
      </c>
      <c r="M303" s="204">
        <f t="shared" si="89"/>
        <v>132.07999999999998</v>
      </c>
      <c r="N303" s="204">
        <f t="shared" si="86"/>
        <v>135.47999999999999</v>
      </c>
      <c r="O303" s="129">
        <f t="shared" si="97"/>
        <v>4.4505272794832733E-2</v>
      </c>
      <c r="P303" s="129">
        <f t="shared" si="91"/>
        <v>6.555879029804873E-2</v>
      </c>
      <c r="Q303" s="129">
        <f t="shared" si="79"/>
        <v>1.3782179808147887E-2</v>
      </c>
      <c r="R303" s="129">
        <f t="shared" si="80"/>
        <v>-0.3519958527734578</v>
      </c>
      <c r="S303" s="129">
        <f t="shared" si="96"/>
        <v>0.48596833970108266</v>
      </c>
      <c r="T303" s="129">
        <f t="shared" si="90"/>
        <v>0.50898745348463037</v>
      </c>
      <c r="U303" s="129">
        <f t="shared" si="81"/>
        <v>0.51686305598370841</v>
      </c>
      <c r="V303" s="129">
        <f t="shared" si="82"/>
        <v>0.54585152838427953</v>
      </c>
      <c r="W303" s="128">
        <v>125</v>
      </c>
      <c r="X303" s="128">
        <v>229</v>
      </c>
      <c r="Y303" s="128" t="s">
        <v>18015</v>
      </c>
    </row>
    <row r="304" spans="4:25" ht="21.75" thickBot="1" x14ac:dyDescent="0.3">
      <c r="D304" s="205">
        <f t="shared" si="92"/>
        <v>64.471928587352124</v>
      </c>
      <c r="E304" s="205">
        <f t="shared" si="87"/>
        <v>63.426304456794348</v>
      </c>
      <c r="F304" s="205">
        <f t="shared" si="84"/>
        <v>63.706490308997743</v>
      </c>
      <c r="G304" s="206">
        <f t="shared" si="93"/>
        <v>131.935</v>
      </c>
      <c r="H304" s="206">
        <f t="shared" si="88"/>
        <v>123.52000000000001</v>
      </c>
      <c r="I304" s="206">
        <f t="shared" si="85"/>
        <v>123.05999999999999</v>
      </c>
      <c r="J304" s="204">
        <f t="shared" si="83"/>
        <v>121.19999999999999</v>
      </c>
      <c r="K304" s="204">
        <f t="shared" si="94"/>
        <v>260.755</v>
      </c>
      <c r="L304" s="204">
        <f t="shared" si="95"/>
        <v>128.82</v>
      </c>
      <c r="M304" s="204">
        <f t="shared" si="89"/>
        <v>133.74</v>
      </c>
      <c r="N304" s="204">
        <f t="shared" si="86"/>
        <v>135.44</v>
      </c>
      <c r="O304" s="129">
        <f t="shared" si="97"/>
        <v>5.0115431524991448E-2</v>
      </c>
      <c r="P304" s="129">
        <f t="shared" si="91"/>
        <v>7.2185626599999525E-2</v>
      </c>
      <c r="Q304" s="129">
        <f t="shared" si="79"/>
        <v>8.3562650261389385E-2</v>
      </c>
      <c r="R304" s="129">
        <f t="shared" si="80"/>
        <v>0.23759999999999981</v>
      </c>
      <c r="S304" s="129">
        <f t="shared" si="96"/>
        <v>0.48866433158261352</v>
      </c>
      <c r="T304" s="129">
        <f t="shared" si="90"/>
        <v>0.51349015913855522</v>
      </c>
      <c r="U304" s="129">
        <f t="shared" si="81"/>
        <v>0.51768641564275764</v>
      </c>
      <c r="V304" s="129">
        <f t="shared" si="82"/>
        <v>0.56071040231968106</v>
      </c>
      <c r="W304" s="128">
        <v>154.69999999999999</v>
      </c>
      <c r="X304" s="128">
        <v>275.89999999999998</v>
      </c>
      <c r="Y304" s="128" t="s">
        <v>18016</v>
      </c>
    </row>
    <row r="305" spans="4:25" ht="21.75" thickBot="1" x14ac:dyDescent="0.3">
      <c r="D305" s="205">
        <f t="shared" si="92"/>
        <v>62.845806454900639</v>
      </c>
      <c r="E305" s="205">
        <f t="shared" si="87"/>
        <v>61.21108306425657</v>
      </c>
      <c r="F305" s="205">
        <f t="shared" si="84"/>
        <v>60.252011395229061</v>
      </c>
      <c r="G305" s="206">
        <f t="shared" si="93"/>
        <v>130.47499999999999</v>
      </c>
      <c r="H305" s="206">
        <f t="shared" si="88"/>
        <v>120.82000000000001</v>
      </c>
      <c r="I305" s="206">
        <f t="shared" si="85"/>
        <v>117.1</v>
      </c>
      <c r="J305" s="204">
        <f t="shared" si="83"/>
        <v>101.7</v>
      </c>
      <c r="K305" s="204">
        <f t="shared" si="94"/>
        <v>254.76999999999998</v>
      </c>
      <c r="L305" s="204">
        <f t="shared" si="95"/>
        <v>124.29499999999999</v>
      </c>
      <c r="M305" s="204">
        <f t="shared" si="89"/>
        <v>128.93</v>
      </c>
      <c r="N305" s="204">
        <f t="shared" si="86"/>
        <v>130</v>
      </c>
      <c r="O305" s="129">
        <f t="shared" si="97"/>
        <v>1.6096086562312907E-2</v>
      </c>
      <c r="P305" s="129">
        <f t="shared" si="91"/>
        <v>3.1784663674864023E-2</v>
      </c>
      <c r="Q305" s="129">
        <f t="shared" si="79"/>
        <v>4.8562902733635192E-2</v>
      </c>
      <c r="R305" s="129">
        <f t="shared" si="80"/>
        <v>-0.53652230122818345</v>
      </c>
      <c r="S305" s="129">
        <f t="shared" si="96"/>
        <v>0.48166933477601565</v>
      </c>
      <c r="T305" s="129">
        <f t="shared" si="90"/>
        <v>0.50663038457421428</v>
      </c>
      <c r="U305" s="129">
        <f t="shared" si="81"/>
        <v>0.51453468313602957</v>
      </c>
      <c r="V305" s="129">
        <f t="shared" si="82"/>
        <v>0.41349480968858132</v>
      </c>
      <c r="W305" s="128">
        <v>71.7</v>
      </c>
      <c r="X305" s="128">
        <v>173.4</v>
      </c>
      <c r="Y305" s="128" t="s">
        <v>18017</v>
      </c>
    </row>
    <row r="306" spans="4:25" ht="21.75" thickBot="1" x14ac:dyDescent="0.3">
      <c r="D306" s="205">
        <f t="shared" si="92"/>
        <v>63.176466056402852</v>
      </c>
      <c r="E306" s="205">
        <f t="shared" si="87"/>
        <v>62.692494118031064</v>
      </c>
      <c r="F306" s="205">
        <f t="shared" si="84"/>
        <v>63.071703093967528</v>
      </c>
      <c r="G306" s="206">
        <f t="shared" si="93"/>
        <v>129.90499999999997</v>
      </c>
      <c r="H306" s="206">
        <f t="shared" si="88"/>
        <v>119.85000000000002</v>
      </c>
      <c r="I306" s="206">
        <f t="shared" si="85"/>
        <v>118.66</v>
      </c>
      <c r="J306" s="204">
        <f t="shared" si="83"/>
        <v>121.9</v>
      </c>
      <c r="K306" s="204">
        <f t="shared" si="94"/>
        <v>256.16999999999996</v>
      </c>
      <c r="L306" s="204">
        <f t="shared" si="95"/>
        <v>126.26499999999999</v>
      </c>
      <c r="M306" s="204">
        <f t="shared" si="89"/>
        <v>136.00000000000003</v>
      </c>
      <c r="N306" s="204">
        <f t="shared" si="86"/>
        <v>140.63999999999999</v>
      </c>
      <c r="O306" s="129">
        <f t="shared" si="97"/>
        <v>9.0067774665400321E-2</v>
      </c>
      <c r="P306" s="129">
        <f t="shared" si="91"/>
        <v>0.17977981132913673</v>
      </c>
      <c r="Q306" s="129">
        <f t="shared" si="79"/>
        <v>0.27804734315427337</v>
      </c>
      <c r="R306" s="129">
        <f t="shared" si="80"/>
        <v>1.2161785216178522</v>
      </c>
      <c r="S306" s="129">
        <f t="shared" si="96"/>
        <v>0.48632820951004863</v>
      </c>
      <c r="T306" s="129">
        <f t="shared" si="90"/>
        <v>0.52309131512750151</v>
      </c>
      <c r="U306" s="129">
        <f t="shared" si="81"/>
        <v>0.53153297736362315</v>
      </c>
      <c r="V306" s="129">
        <f t="shared" si="82"/>
        <v>0.56588319088319083</v>
      </c>
      <c r="W306" s="128">
        <v>158.9</v>
      </c>
      <c r="X306" s="128">
        <v>280.8</v>
      </c>
      <c r="Y306" s="128" t="s">
        <v>18018</v>
      </c>
    </row>
    <row r="307" spans="4:25" ht="21.75" thickBot="1" x14ac:dyDescent="0.3">
      <c r="D307" s="205">
        <f t="shared" si="92"/>
        <v>63.696354469454569</v>
      </c>
      <c r="E307" s="205">
        <f t="shared" si="87"/>
        <v>65.086552370415077</v>
      </c>
      <c r="F307" s="205">
        <f t="shared" si="84"/>
        <v>63.447429631049367</v>
      </c>
      <c r="G307" s="206">
        <f t="shared" si="93"/>
        <v>129.16499999999999</v>
      </c>
      <c r="H307" s="206">
        <f t="shared" si="88"/>
        <v>122.46000000000001</v>
      </c>
      <c r="I307" s="206">
        <f t="shared" si="85"/>
        <v>118.16</v>
      </c>
      <c r="J307" s="204">
        <f t="shared" si="83"/>
        <v>142</v>
      </c>
      <c r="K307" s="204">
        <f t="shared" si="94"/>
        <v>259.28000000000003</v>
      </c>
      <c r="L307" s="204">
        <f t="shared" si="95"/>
        <v>130.11500000000001</v>
      </c>
      <c r="M307" s="204">
        <f t="shared" si="89"/>
        <v>144.90000000000003</v>
      </c>
      <c r="N307" s="204">
        <f t="shared" si="86"/>
        <v>144.45999999999998</v>
      </c>
      <c r="O307" s="129">
        <f t="shared" si="97"/>
        <v>0.10029104079156584</v>
      </c>
      <c r="P307" s="129">
        <f t="shared" si="91"/>
        <v>0.1737412725656137</v>
      </c>
      <c r="Q307" s="129">
        <f>AVERAGE(R303:R307)</f>
        <v>0.17988656062204644</v>
      </c>
      <c r="R307" s="129">
        <f>W307/W306-1</f>
        <v>0.33417243549402142</v>
      </c>
      <c r="S307" s="129">
        <f t="shared" si="96"/>
        <v>0.49313942994971216</v>
      </c>
      <c r="T307" s="129">
        <f t="shared" si="90"/>
        <v>0.53149234338081874</v>
      </c>
      <c r="U307" s="129">
        <f>AVERAGE(V303:V307)</f>
        <v>0.53696199755458163</v>
      </c>
      <c r="V307" s="129">
        <f>W307/X307</f>
        <v>0.59887005649717517</v>
      </c>
      <c r="W307" s="128">
        <v>212</v>
      </c>
      <c r="X307" s="128">
        <v>354</v>
      </c>
      <c r="Y307" s="128" t="s">
        <v>18024</v>
      </c>
    </row>
    <row r="308" spans="4:25" ht="21.75" thickBot="1" x14ac:dyDescent="0.3">
      <c r="D308" s="205">
        <f t="shared" si="92"/>
        <v>62.722693966913639</v>
      </c>
      <c r="E308" s="205">
        <f t="shared" si="87"/>
        <v>64.367823744116066</v>
      </c>
      <c r="F308" s="205">
        <f t="shared" si="84"/>
        <v>64.762187304631553</v>
      </c>
      <c r="G308" s="206">
        <f t="shared" si="93"/>
        <v>129.16500000000002</v>
      </c>
      <c r="H308" s="206">
        <f t="shared" si="88"/>
        <v>128.23000000000002</v>
      </c>
      <c r="I308" s="206">
        <f t="shared" si="85"/>
        <v>132.95999999999998</v>
      </c>
      <c r="J308" s="204">
        <f t="shared" si="83"/>
        <v>178</v>
      </c>
      <c r="K308" s="204">
        <f t="shared" si="94"/>
        <v>255.83</v>
      </c>
      <c r="L308" s="204">
        <f t="shared" si="95"/>
        <v>126.66500000000001</v>
      </c>
      <c r="M308" s="204">
        <f t="shared" si="89"/>
        <v>134.97</v>
      </c>
      <c r="N308" s="204">
        <f t="shared" si="86"/>
        <v>134.45999999999998</v>
      </c>
      <c r="O308" s="129">
        <f t="shared" si="97"/>
        <v>6.4646386703515524E-2</v>
      </c>
      <c r="P308" s="129">
        <f t="shared" si="91"/>
        <v>6.741131398300898E-2</v>
      </c>
      <c r="Q308" s="129">
        <f>AVERAGE(R304:R308)</f>
        <v>0.12104044815787007</v>
      </c>
      <c r="R308" s="129">
        <f>W308/W307-1</f>
        <v>-0.64622641509433965</v>
      </c>
      <c r="S308" s="129">
        <f t="shared" si="96"/>
        <v>0.48560131588985894</v>
      </c>
      <c r="T308" s="129">
        <f t="shared" si="90"/>
        <v>0.50197164270542038</v>
      </c>
      <c r="U308" s="129">
        <f>AVERAGE(V304:V308)</f>
        <v>0.48708022942713275</v>
      </c>
      <c r="V308" s="129">
        <f>W308/X308</f>
        <v>0.29644268774703558</v>
      </c>
      <c r="W308" s="128">
        <v>75</v>
      </c>
      <c r="X308" s="128">
        <v>253</v>
      </c>
      <c r="Y308" s="128" t="s">
        <v>18025</v>
      </c>
    </row>
    <row r="309" spans="4:25" ht="21.75" thickBot="1" x14ac:dyDescent="0.3">
      <c r="D309" s="205">
        <f t="shared" si="92"/>
        <v>63.574829296453714</v>
      </c>
      <c r="E309" s="205">
        <f t="shared" si="87"/>
        <v>66.702128039855509</v>
      </c>
      <c r="F309" s="205">
        <f t="shared" si="84"/>
        <v>68.706172375554175</v>
      </c>
      <c r="G309" s="206">
        <f t="shared" si="93"/>
        <v>133.23499999999999</v>
      </c>
      <c r="H309" s="206">
        <f t="shared" si="88"/>
        <v>137.80000000000001</v>
      </c>
      <c r="I309" s="206">
        <f t="shared" si="85"/>
        <v>152.54000000000002</v>
      </c>
      <c r="J309" s="204">
        <f t="shared" si="83"/>
        <v>219.09999999999997</v>
      </c>
      <c r="K309" s="204">
        <f t="shared" si="94"/>
        <v>258.255</v>
      </c>
      <c r="L309" s="204">
        <f t="shared" si="95"/>
        <v>125.02000000000002</v>
      </c>
      <c r="M309" s="204">
        <f t="shared" si="89"/>
        <v>132.76000000000002</v>
      </c>
      <c r="N309" s="204">
        <f t="shared" si="86"/>
        <v>130.08000000000001</v>
      </c>
      <c r="O309" s="129">
        <f t="shared" si="97"/>
        <v>9.5644997814626639E-2</v>
      </c>
      <c r="P309" s="129">
        <f t="shared" si="91"/>
        <v>0.15560821587629645</v>
      </c>
      <c r="Q309" s="129">
        <f>AVERAGE(R305:R309)</f>
        <v>0.22765378149120349</v>
      </c>
      <c r="R309" s="129">
        <f>W309/W308-1</f>
        <v>0.77066666666666683</v>
      </c>
      <c r="S309" s="129">
        <f t="shared" si="96"/>
        <v>0.47716312752995627</v>
      </c>
      <c r="T309" s="129">
        <f t="shared" si="90"/>
        <v>0.48405027605120099</v>
      </c>
      <c r="U309" s="129">
        <f>AVERAGE(V305:V309)</f>
        <v>0.45041413645964445</v>
      </c>
      <c r="V309" s="129">
        <f>W309/X309</f>
        <v>0.3773799374822393</v>
      </c>
      <c r="W309" s="128">
        <v>132.80000000000001</v>
      </c>
      <c r="X309" s="128">
        <v>351.9</v>
      </c>
      <c r="Y309" s="128" t="s">
        <v>18026</v>
      </c>
    </row>
    <row r="310" spans="4:25" ht="21.75" thickBot="1" x14ac:dyDescent="0.3">
      <c r="D310" s="205">
        <f t="shared" si="92"/>
        <v>64.209852272742765</v>
      </c>
      <c r="E310" s="205">
        <f t="shared" si="87"/>
        <v>68.062119178622851</v>
      </c>
      <c r="F310" s="205">
        <f t="shared" si="84"/>
        <v>74.084567321020415</v>
      </c>
      <c r="G310" s="206">
        <f t="shared" si="93"/>
        <v>134.39500000000001</v>
      </c>
      <c r="H310" s="206">
        <f t="shared" si="88"/>
        <v>142.14000000000001</v>
      </c>
      <c r="I310" s="206">
        <f t="shared" si="85"/>
        <v>167.18</v>
      </c>
      <c r="J310" s="204">
        <f t="shared" si="83"/>
        <v>174.9</v>
      </c>
      <c r="K310" s="204">
        <f t="shared" si="94"/>
        <v>260.35000000000002</v>
      </c>
      <c r="L310" s="204">
        <f t="shared" si="95"/>
        <v>125.95500000000004</v>
      </c>
      <c r="M310" s="204">
        <f t="shared" si="89"/>
        <v>133.46</v>
      </c>
      <c r="N310" s="204">
        <f t="shared" si="86"/>
        <v>136.92000000000002</v>
      </c>
      <c r="O310" s="129">
        <f t="shared" si="97"/>
        <v>0.1092043726101273</v>
      </c>
      <c r="P310" s="129">
        <f t="shared" si="91"/>
        <v>0.17150454813885213</v>
      </c>
      <c r="Q310" s="129">
        <f t="shared" ref="Q310:Q325" si="98">AVERAGE(R306:R310)</f>
        <v>0.29444619354406909</v>
      </c>
      <c r="R310" s="129">
        <f t="shared" ref="R310:R370" si="99">W310/W309-1</f>
        <v>-0.2025602409638555</v>
      </c>
      <c r="S310" s="129">
        <f t="shared" si="96"/>
        <v>0.47776965119790732</v>
      </c>
      <c r="T310" s="129">
        <f t="shared" si="90"/>
        <v>0.47883860404265405</v>
      </c>
      <c r="U310" s="129">
        <f t="shared" ref="U310:U325" si="100">AVERAGE(V306:V310)</f>
        <v>0.44314252494927864</v>
      </c>
      <c r="V310" s="129">
        <f t="shared" ref="V310:V325" si="101">W310/X310</f>
        <v>0.37713675213675213</v>
      </c>
      <c r="W310" s="128">
        <v>105.9</v>
      </c>
      <c r="X310" s="128">
        <v>280.8</v>
      </c>
      <c r="Y310" s="128" t="s">
        <v>18039</v>
      </c>
    </row>
    <row r="311" spans="4:25" ht="21.75" thickBot="1" x14ac:dyDescent="0.3">
      <c r="D311" s="205">
        <f t="shared" si="92"/>
        <v>66.24046822941078</v>
      </c>
      <c r="E311" s="205">
        <f t="shared" si="87"/>
        <v>71.148125891815013</v>
      </c>
      <c r="F311" s="205">
        <f t="shared" si="84"/>
        <v>73.630113708378644</v>
      </c>
      <c r="G311" s="206">
        <f t="shared" si="93"/>
        <v>140.67000000000002</v>
      </c>
      <c r="H311" s="206">
        <f t="shared" si="88"/>
        <v>155.88999999999999</v>
      </c>
      <c r="I311" s="206">
        <f t="shared" si="85"/>
        <v>193.11999999999998</v>
      </c>
      <c r="J311" s="204">
        <f t="shared" si="83"/>
        <v>251.59999999999997</v>
      </c>
      <c r="K311" s="204">
        <f t="shared" si="94"/>
        <v>266.86500000000001</v>
      </c>
      <c r="L311" s="204">
        <f t="shared" si="95"/>
        <v>126.19500000000005</v>
      </c>
      <c r="M311" s="204">
        <f t="shared" si="89"/>
        <v>131.57</v>
      </c>
      <c r="N311" s="204">
        <f t="shared" si="86"/>
        <v>122.5</v>
      </c>
      <c r="O311" s="129">
        <f t="shared" si="97"/>
        <v>0.10316808253207199</v>
      </c>
      <c r="P311" s="129">
        <f t="shared" si="91"/>
        <v>0.14659303327898182</v>
      </c>
      <c r="Q311" s="129">
        <f t="shared" si="98"/>
        <v>1.5138723403690291E-2</v>
      </c>
      <c r="R311" s="129">
        <f t="shared" si="99"/>
        <v>-0.18035882908404166</v>
      </c>
      <c r="S311" s="129">
        <f t="shared" si="96"/>
        <v>0.47089264398529018</v>
      </c>
      <c r="T311" s="129">
        <f t="shared" si="90"/>
        <v>0.45639955027144152</v>
      </c>
      <c r="U311" s="129">
        <f t="shared" si="100"/>
        <v>0.38126612317925984</v>
      </c>
      <c r="V311" s="129">
        <f t="shared" si="101"/>
        <v>0.25650118203309691</v>
      </c>
      <c r="W311" s="128">
        <v>86.8</v>
      </c>
      <c r="X311" s="128">
        <v>338.4</v>
      </c>
      <c r="Y311" s="128" t="s">
        <v>18040</v>
      </c>
    </row>
    <row r="312" spans="4:25" ht="21.75" thickBot="1" x14ac:dyDescent="0.3">
      <c r="D312" s="205">
        <f t="shared" si="92"/>
        <v>68.852296373594797</v>
      </c>
      <c r="E312" s="205">
        <f t="shared" si="87"/>
        <v>72.678828336289612</v>
      </c>
      <c r="F312" s="205">
        <f t="shared" si="84"/>
        <v>73.874343052195769</v>
      </c>
      <c r="G312" s="206">
        <f t="shared" si="93"/>
        <v>145.55500000000001</v>
      </c>
      <c r="H312" s="206">
        <f t="shared" si="88"/>
        <v>162.69</v>
      </c>
      <c r="I312" s="206">
        <f t="shared" si="85"/>
        <v>207.21999999999997</v>
      </c>
      <c r="J312" s="204">
        <f t="shared" si="83"/>
        <v>212.5</v>
      </c>
      <c r="K312" s="204">
        <f t="shared" si="94"/>
        <v>276.995</v>
      </c>
      <c r="L312" s="204">
        <f t="shared" si="95"/>
        <v>131.44000000000003</v>
      </c>
      <c r="M312" s="204">
        <f t="shared" si="89"/>
        <v>131.51</v>
      </c>
      <c r="N312" s="204">
        <f t="shared" si="86"/>
        <v>118.56000000000002</v>
      </c>
      <c r="O312" s="129">
        <f t="shared" si="97"/>
        <v>0.16064728900616437</v>
      </c>
      <c r="P312" s="129">
        <f t="shared" si="91"/>
        <v>0.18563917726530957</v>
      </c>
      <c r="Q312" s="129">
        <f t="shared" si="98"/>
        <v>0.19139179390857267</v>
      </c>
      <c r="R312" s="129">
        <f t="shared" si="99"/>
        <v>1.2154377880184333</v>
      </c>
      <c r="S312" s="129">
        <f t="shared" si="96"/>
        <v>0.47303284925694616</v>
      </c>
      <c r="T312" s="129">
        <f t="shared" si="90"/>
        <v>0.44673199542866565</v>
      </c>
      <c r="U312" s="129">
        <f t="shared" si="100"/>
        <v>0.35650199330274968</v>
      </c>
      <c r="V312" s="129">
        <f t="shared" si="101"/>
        <v>0.47504940711462451</v>
      </c>
      <c r="W312" s="128">
        <v>192.3</v>
      </c>
      <c r="X312" s="128">
        <v>404.8</v>
      </c>
      <c r="Y312" s="128" t="s">
        <v>18041</v>
      </c>
    </row>
    <row r="313" spans="4:25" ht="21.75" thickBot="1" x14ac:dyDescent="0.3">
      <c r="D313" s="205">
        <f t="shared" si="92"/>
        <v>69.94423569220038</v>
      </c>
      <c r="E313" s="205">
        <f t="shared" si="87"/>
        <v>74.720497630275659</v>
      </c>
      <c r="F313" s="205">
        <f t="shared" si="84"/>
        <v>80.288700196313073</v>
      </c>
      <c r="G313" s="206">
        <f t="shared" si="93"/>
        <v>148.64000000000001</v>
      </c>
      <c r="H313" s="206">
        <f t="shared" si="88"/>
        <v>172.91</v>
      </c>
      <c r="I313" s="206">
        <f t="shared" si="85"/>
        <v>212.85999999999999</v>
      </c>
      <c r="J313" s="204">
        <f t="shared" si="83"/>
        <v>206.20000000000002</v>
      </c>
      <c r="K313" s="204">
        <f t="shared" si="94"/>
        <v>281.05500000000001</v>
      </c>
      <c r="L313" s="204">
        <f t="shared" si="95"/>
        <v>132.41500000000002</v>
      </c>
      <c r="M313" s="204">
        <f t="shared" si="89"/>
        <v>132.75</v>
      </c>
      <c r="N313" s="204">
        <f t="shared" si="86"/>
        <v>131.04</v>
      </c>
      <c r="O313" s="129">
        <f t="shared" si="97"/>
        <v>0.12892420543751268</v>
      </c>
      <c r="P313" s="129">
        <f t="shared" si="91"/>
        <v>0.19228962057697671</v>
      </c>
      <c r="Q313" s="129">
        <f t="shared" si="98"/>
        <v>0.26353879299608335</v>
      </c>
      <c r="R313" s="129">
        <f t="shared" si="99"/>
        <v>-0.28549141965678626</v>
      </c>
      <c r="S313" s="129">
        <f t="shared" si="96"/>
        <v>0.47056132731566447</v>
      </c>
      <c r="T313" s="129">
        <f t="shared" si="90"/>
        <v>0.43213520114669868</v>
      </c>
      <c r="U313" s="129">
        <f t="shared" si="100"/>
        <v>0.37719017286626455</v>
      </c>
      <c r="V313" s="129">
        <f t="shared" si="101"/>
        <v>0.39988358556461001</v>
      </c>
      <c r="W313" s="128">
        <v>137.4</v>
      </c>
      <c r="X313" s="128">
        <v>343.6</v>
      </c>
      <c r="Y313" s="128" t="s">
        <v>18042</v>
      </c>
    </row>
    <row r="314" spans="4:25" ht="21.75" thickBot="1" x14ac:dyDescent="0.3">
      <c r="D314" s="205">
        <f t="shared" si="92"/>
        <v>69.809420901682444</v>
      </c>
      <c r="E314" s="205">
        <f t="shared" si="87"/>
        <v>73.06633727965206</v>
      </c>
      <c r="F314" s="205">
        <f t="shared" si="84"/>
        <v>74.821344069803118</v>
      </c>
      <c r="G314" s="206">
        <f t="shared" si="93"/>
        <v>152.13499999999999</v>
      </c>
      <c r="H314" s="206">
        <f t="shared" si="88"/>
        <v>180.75</v>
      </c>
      <c r="I314" s="206">
        <f t="shared" si="85"/>
        <v>208.95999999999998</v>
      </c>
      <c r="J314" s="204">
        <f t="shared" si="83"/>
        <v>199.59999999999997</v>
      </c>
      <c r="K314" s="204">
        <f t="shared" si="94"/>
        <v>281.56000000000006</v>
      </c>
      <c r="L314" s="204">
        <f t="shared" si="95"/>
        <v>129.42500000000004</v>
      </c>
      <c r="M314" s="204">
        <f t="shared" si="89"/>
        <v>125.11000000000001</v>
      </c>
      <c r="N314" s="204">
        <f t="shared" si="86"/>
        <v>120.13999999999999</v>
      </c>
      <c r="O314" s="129">
        <f t="shared" si="97"/>
        <v>9.8851073370147521E-2</v>
      </c>
      <c r="P314" s="129">
        <f t="shared" si="91"/>
        <v>0.12551652014029552</v>
      </c>
      <c r="Q314" s="129">
        <f t="shared" si="98"/>
        <v>2.3379258789387514E-2</v>
      </c>
      <c r="R314" s="129">
        <f t="shared" si="99"/>
        <v>-0.43013100436681229</v>
      </c>
      <c r="S314" s="129">
        <f t="shared" si="96"/>
        <v>0.45886496139404115</v>
      </c>
      <c r="T314" s="129">
        <f t="shared" si="90"/>
        <v>0.4042397636495273</v>
      </c>
      <c r="U314" s="129">
        <f t="shared" si="100"/>
        <v>0.35806539083941008</v>
      </c>
      <c r="V314" s="129">
        <f t="shared" si="101"/>
        <v>0.2817560273479669</v>
      </c>
      <c r="W314" s="128">
        <v>78.3</v>
      </c>
      <c r="X314" s="128">
        <v>277.89999999999998</v>
      </c>
      <c r="Y314" s="128" t="s">
        <v>18043</v>
      </c>
    </row>
    <row r="315" spans="4:25" ht="21.75" thickBot="1" x14ac:dyDescent="0.3">
      <c r="D315" s="205">
        <f t="shared" si="92"/>
        <v>70.214706840644951</v>
      </c>
      <c r="E315" s="205">
        <f t="shared" si="87"/>
        <v>75.242030190282307</v>
      </c>
      <c r="F315" s="205">
        <f t="shared" si="84"/>
        <v>74.021819825883398</v>
      </c>
      <c r="G315" s="206">
        <f t="shared" si="93"/>
        <v>155.995</v>
      </c>
      <c r="H315" s="206">
        <f t="shared" si="88"/>
        <v>191.17000000000002</v>
      </c>
      <c r="I315" s="206">
        <f t="shared" si="85"/>
        <v>215.16</v>
      </c>
      <c r="J315" s="204">
        <f t="shared" si="83"/>
        <v>205.90000000000003</v>
      </c>
      <c r="K315" s="204">
        <f t="shared" si="94"/>
        <v>283.99000000000007</v>
      </c>
      <c r="L315" s="204">
        <f t="shared" si="95"/>
        <v>127.99500000000003</v>
      </c>
      <c r="M315" s="204">
        <f t="shared" si="89"/>
        <v>127.06000000000002</v>
      </c>
      <c r="N315" s="204">
        <f t="shared" si="86"/>
        <v>117.2</v>
      </c>
      <c r="O315" s="129">
        <f t="shared" si="97"/>
        <v>0.11371425486170925</v>
      </c>
      <c r="P315" s="129">
        <f t="shared" si="91"/>
        <v>0.1956438460485545</v>
      </c>
      <c r="Q315" s="129">
        <f t="shared" si="98"/>
        <v>9.6841498553039848E-2</v>
      </c>
      <c r="R315" s="129">
        <f t="shared" si="99"/>
        <v>0.16475095785440619</v>
      </c>
      <c r="S315" s="129">
        <f t="shared" si="96"/>
        <v>0.45010870118045415</v>
      </c>
      <c r="T315" s="129">
        <f t="shared" si="90"/>
        <v>0.39358701778669408</v>
      </c>
      <c r="U315" s="129">
        <f t="shared" si="100"/>
        <v>0.34403151062410947</v>
      </c>
      <c r="V315" s="129">
        <f t="shared" si="101"/>
        <v>0.30696735106024908</v>
      </c>
      <c r="W315" s="128">
        <v>91.2</v>
      </c>
      <c r="X315" s="128">
        <v>297.10000000000002</v>
      </c>
      <c r="Y315" s="128" t="s">
        <v>18044</v>
      </c>
    </row>
    <row r="316" spans="4:25" ht="21.75" thickBot="1" x14ac:dyDescent="0.3">
      <c r="D316" s="205">
        <f t="shared" si="92"/>
        <v>71.87645783994499</v>
      </c>
      <c r="E316" s="205">
        <f t="shared" si="87"/>
        <v>75.089955662358918</v>
      </c>
      <c r="F316" s="205">
        <f t="shared" si="84"/>
        <v>76.455808802288999</v>
      </c>
      <c r="G316" s="206">
        <f t="shared" si="93"/>
        <v>160.10500000000002</v>
      </c>
      <c r="H316" s="206">
        <f t="shared" si="88"/>
        <v>200.35999999999999</v>
      </c>
      <c r="I316" s="206">
        <f t="shared" si="85"/>
        <v>207.6</v>
      </c>
      <c r="J316" s="204">
        <f t="shared" si="83"/>
        <v>213.8</v>
      </c>
      <c r="K316" s="204">
        <f t="shared" si="94"/>
        <v>290.18000000000006</v>
      </c>
      <c r="L316" s="204">
        <f t="shared" si="95"/>
        <v>130.07500000000002</v>
      </c>
      <c r="M316" s="204">
        <f t="shared" si="89"/>
        <v>124.14999999999998</v>
      </c>
      <c r="N316" s="204">
        <f t="shared" si="86"/>
        <v>125.8</v>
      </c>
      <c r="O316" s="129">
        <f t="shared" si="97"/>
        <v>0.14806518330970736</v>
      </c>
      <c r="P316" s="129">
        <f t="shared" si="91"/>
        <v>0.116350555290278</v>
      </c>
      <c r="Q316" s="129">
        <f t="shared" si="98"/>
        <v>0.21756238717686571</v>
      </c>
      <c r="R316" s="129">
        <f t="shared" si="99"/>
        <v>0.42324561403508776</v>
      </c>
      <c r="S316" s="129">
        <f t="shared" si="96"/>
        <v>0.44893324905496385</v>
      </c>
      <c r="T316" s="129">
        <f t="shared" si="90"/>
        <v>0.37477518298242624</v>
      </c>
      <c r="U316" s="129">
        <f t="shared" si="100"/>
        <v>0.36828424278559252</v>
      </c>
      <c r="V316" s="129">
        <f t="shared" si="101"/>
        <v>0.3777648428405122</v>
      </c>
      <c r="W316" s="128">
        <v>129.80000000000001</v>
      </c>
      <c r="X316" s="128">
        <v>343.6</v>
      </c>
      <c r="Y316" s="128" t="s">
        <v>18045</v>
      </c>
    </row>
    <row r="317" spans="4:25" ht="21.75" thickBot="1" x14ac:dyDescent="0.3">
      <c r="D317" s="205">
        <f t="shared" si="92"/>
        <v>73.972931546402663</v>
      </c>
      <c r="E317" s="205">
        <f t="shared" si="87"/>
        <v>75.112199932232429</v>
      </c>
      <c r="F317" s="205">
        <f t="shared" si="84"/>
        <v>76.34799184245847</v>
      </c>
      <c r="G317" s="206">
        <f t="shared" si="93"/>
        <v>166.66000000000003</v>
      </c>
      <c r="H317" s="206">
        <f t="shared" si="88"/>
        <v>210.85999999999999</v>
      </c>
      <c r="I317" s="206">
        <f t="shared" si="85"/>
        <v>214.5</v>
      </c>
      <c r="J317" s="204">
        <f t="shared" si="83"/>
        <v>247</v>
      </c>
      <c r="K317" s="204">
        <f t="shared" si="94"/>
        <v>299.28500000000008</v>
      </c>
      <c r="L317" s="204">
        <f t="shared" si="95"/>
        <v>132.62500000000003</v>
      </c>
      <c r="M317" s="204">
        <f t="shared" si="89"/>
        <v>120.35</v>
      </c>
      <c r="N317" s="204">
        <f t="shared" si="86"/>
        <v>122.14000000000001</v>
      </c>
      <c r="O317" s="129">
        <f t="shared" si="97"/>
        <v>0.14536348629808299</v>
      </c>
      <c r="P317" s="129">
        <f t="shared" si="91"/>
        <v>0.11698570003055227</v>
      </c>
      <c r="Q317" s="129">
        <f t="shared" si="98"/>
        <v>4.2579606152531889E-2</v>
      </c>
      <c r="R317" s="129">
        <f t="shared" si="99"/>
        <v>0.34052388289676405</v>
      </c>
      <c r="S317" s="129">
        <f t="shared" si="96"/>
        <v>0.44385534349215561</v>
      </c>
      <c r="T317" s="129">
        <f t="shared" si="90"/>
        <v>0.35621834360349253</v>
      </c>
      <c r="U317" s="129">
        <f t="shared" si="100"/>
        <v>0.35593469390423532</v>
      </c>
      <c r="V317" s="129">
        <f t="shared" si="101"/>
        <v>0.41330166270783847</v>
      </c>
      <c r="W317" s="128">
        <v>174</v>
      </c>
      <c r="X317" s="128">
        <v>421</v>
      </c>
      <c r="Y317" s="128" t="s">
        <v>18046</v>
      </c>
    </row>
    <row r="318" spans="4:25" ht="21.75" thickBot="1" x14ac:dyDescent="0.3">
      <c r="D318" s="205">
        <f t="shared" si="92"/>
        <v>74.401904067920754</v>
      </c>
      <c r="E318" s="205">
        <f t="shared" si="87"/>
        <v>78.216311826405359</v>
      </c>
      <c r="F318" s="205">
        <f t="shared" si="84"/>
        <v>76.024975826533165</v>
      </c>
      <c r="G318" s="206">
        <f t="shared" si="93"/>
        <v>172.4</v>
      </c>
      <c r="H318" s="206">
        <f t="shared" si="88"/>
        <v>216.57</v>
      </c>
      <c r="I318" s="206">
        <f t="shared" si="85"/>
        <v>220.27999999999997</v>
      </c>
      <c r="J318" s="204">
        <f t="shared" si="83"/>
        <v>235.09999999999997</v>
      </c>
      <c r="K318" s="204">
        <f t="shared" si="94"/>
        <v>302.52500000000003</v>
      </c>
      <c r="L318" s="204">
        <f t="shared" si="95"/>
        <v>130.12500000000003</v>
      </c>
      <c r="M318" s="204">
        <f t="shared" si="89"/>
        <v>125.28</v>
      </c>
      <c r="N318" s="204">
        <f t="shared" si="86"/>
        <v>119.52000000000001</v>
      </c>
      <c r="O318" s="129">
        <f t="shared" si="97"/>
        <v>0.1102282185660953</v>
      </c>
      <c r="P318" s="129">
        <f t="shared" si="91"/>
        <v>0.15304512314918164</v>
      </c>
      <c r="Q318" s="129">
        <f t="shared" si="98"/>
        <v>4.255145330227994E-2</v>
      </c>
      <c r="R318" s="129">
        <f t="shared" si="99"/>
        <v>-0.28563218390804601</v>
      </c>
      <c r="S318" s="129">
        <f t="shared" si="96"/>
        <v>0.43156556883944752</v>
      </c>
      <c r="T318" s="129">
        <f t="shared" si="90"/>
        <v>0.36115949497347449</v>
      </c>
      <c r="U318" s="129">
        <f t="shared" si="100"/>
        <v>0.34512881708068449</v>
      </c>
      <c r="V318" s="129">
        <f t="shared" si="101"/>
        <v>0.34585420144685586</v>
      </c>
      <c r="W318" s="128">
        <v>124.3</v>
      </c>
      <c r="X318" s="128">
        <v>359.4</v>
      </c>
      <c r="Y318" s="128" t="s">
        <v>18047</v>
      </c>
    </row>
    <row r="319" spans="4:25" ht="21.75" thickBot="1" x14ac:dyDescent="0.3">
      <c r="D319" s="205">
        <f t="shared" si="92"/>
        <v>74.578876843755708</v>
      </c>
      <c r="E319" s="205">
        <f t="shared" si="87"/>
        <v>77.150521928501519</v>
      </c>
      <c r="F319" s="205">
        <f t="shared" si="84"/>
        <v>79.378196563979373</v>
      </c>
      <c r="G319" s="206">
        <f t="shared" si="93"/>
        <v>178.23</v>
      </c>
      <c r="H319" s="206">
        <f t="shared" si="88"/>
        <v>218.66</v>
      </c>
      <c r="I319" s="206">
        <f t="shared" si="85"/>
        <v>228.35999999999999</v>
      </c>
      <c r="J319" s="204">
        <f t="shared" si="83"/>
        <v>240</v>
      </c>
      <c r="K319" s="204">
        <f t="shared" si="94"/>
        <v>305.61</v>
      </c>
      <c r="L319" s="204">
        <f t="shared" si="95"/>
        <v>127.38000000000002</v>
      </c>
      <c r="M319" s="204">
        <f t="shared" si="89"/>
        <v>122</v>
      </c>
      <c r="N319" s="204">
        <f t="shared" si="86"/>
        <v>123.85999999999999</v>
      </c>
      <c r="O319" s="129">
        <f t="shared" si="97"/>
        <v>0.10601859764360519</v>
      </c>
      <c r="P319" s="129">
        <f t="shared" si="91"/>
        <v>5.6428979410913994E-2</v>
      </c>
      <c r="Q319" s="129">
        <f t="shared" si="98"/>
        <v>8.9478700032440475E-2</v>
      </c>
      <c r="R319" s="129">
        <f t="shared" si="99"/>
        <v>-0.19549477071600962</v>
      </c>
      <c r="S319" s="129">
        <f t="shared" si="96"/>
        <v>0.41844177099116708</v>
      </c>
      <c r="T319" s="129">
        <f t="shared" si="90"/>
        <v>0.3528332659311329</v>
      </c>
      <c r="U319" s="129">
        <f t="shared" si="100"/>
        <v>0.34760114102285589</v>
      </c>
      <c r="V319" s="129">
        <f t="shared" si="101"/>
        <v>0.29411764705882354</v>
      </c>
      <c r="W319" s="128">
        <v>100</v>
      </c>
      <c r="X319" s="128">
        <v>340</v>
      </c>
      <c r="Y319" s="128" t="s">
        <v>18048</v>
      </c>
    </row>
    <row r="320" spans="4:25" ht="21.75" thickBot="1" x14ac:dyDescent="0.3">
      <c r="D320" s="205">
        <f t="shared" si="92"/>
        <v>76.095819594342771</v>
      </c>
      <c r="E320" s="205">
        <f t="shared" si="87"/>
        <v>78.931577829214675</v>
      </c>
      <c r="F320" s="205">
        <f t="shared" si="84"/>
        <v>83.986836186513074</v>
      </c>
      <c r="G320" s="206">
        <f t="shared" si="93"/>
        <v>183.155</v>
      </c>
      <c r="H320" s="206">
        <f t="shared" si="88"/>
        <v>224.17</v>
      </c>
      <c r="I320" s="206">
        <f t="shared" si="85"/>
        <v>233.18</v>
      </c>
      <c r="J320" s="204">
        <f t="shared" si="83"/>
        <v>230</v>
      </c>
      <c r="K320" s="204">
        <f t="shared" si="94"/>
        <v>312.34000000000003</v>
      </c>
      <c r="L320" s="204">
        <f t="shared" si="95"/>
        <v>129.185</v>
      </c>
      <c r="M320" s="204">
        <f t="shared" si="89"/>
        <v>124.91</v>
      </c>
      <c r="N320" s="204">
        <f t="shared" si="86"/>
        <v>132.62</v>
      </c>
      <c r="O320" s="129">
        <f t="shared" si="97"/>
        <v>0.14159477582307586</v>
      </c>
      <c r="P320" s="129">
        <f t="shared" si="91"/>
        <v>0.11168500350729955</v>
      </c>
      <c r="Q320" s="129">
        <f t="shared" si="98"/>
        <v>0.12652850846155925</v>
      </c>
      <c r="R320" s="129">
        <f t="shared" si="99"/>
        <v>0.35000000000000009</v>
      </c>
      <c r="S320" s="129">
        <f t="shared" si="96"/>
        <v>0.41547224806498739</v>
      </c>
      <c r="T320" s="129">
        <f t="shared" si="90"/>
        <v>0.35210589208732074</v>
      </c>
      <c r="U320" s="129">
        <f t="shared" si="100"/>
        <v>0.36018027355053206</v>
      </c>
      <c r="V320" s="129">
        <f t="shared" si="101"/>
        <v>0.36986301369863012</v>
      </c>
      <c r="W320" s="128">
        <v>135</v>
      </c>
      <c r="X320" s="128">
        <v>365</v>
      </c>
      <c r="Y320" s="128" t="s">
        <v>18049</v>
      </c>
    </row>
    <row r="321" spans="4:25" ht="21.75" thickBot="1" x14ac:dyDescent="0.3">
      <c r="D321" s="205">
        <f t="shared" si="92"/>
        <v>76.757953154556574</v>
      </c>
      <c r="E321" s="205">
        <f t="shared" si="87"/>
        <v>79.348375071079573</v>
      </c>
      <c r="F321" s="205">
        <f t="shared" si="84"/>
        <v>82.078853454691526</v>
      </c>
      <c r="G321" s="206">
        <f t="shared" si="93"/>
        <v>187.7</v>
      </c>
      <c r="H321" s="206">
        <f t="shared" si="88"/>
        <v>219.51</v>
      </c>
      <c r="I321" s="206">
        <f t="shared" si="85"/>
        <v>231.42</v>
      </c>
      <c r="J321" s="204">
        <f t="shared" si="83"/>
        <v>205</v>
      </c>
      <c r="K321" s="204">
        <f t="shared" si="94"/>
        <v>317.12500000000006</v>
      </c>
      <c r="L321" s="204">
        <f t="shared" si="95"/>
        <v>129.42500000000001</v>
      </c>
      <c r="M321" s="204">
        <f t="shared" si="89"/>
        <v>127.28</v>
      </c>
      <c r="N321" s="204">
        <f t="shared" si="86"/>
        <v>128.76</v>
      </c>
      <c r="O321" s="129">
        <f t="shared" si="97"/>
        <v>0.12908288577326871</v>
      </c>
      <c r="P321" s="129">
        <f t="shared" si="91"/>
        <v>0.11157273826755554</v>
      </c>
      <c r="Q321" s="129">
        <f t="shared" si="98"/>
        <v>5.5830893582454076E-3</v>
      </c>
      <c r="R321" s="129">
        <f t="shared" si="99"/>
        <v>-0.18148148148148147</v>
      </c>
      <c r="S321" s="129">
        <f t="shared" si="96"/>
        <v>0.40893954797313042</v>
      </c>
      <c r="T321" s="129">
        <f t="shared" si="90"/>
        <v>0.36147954567481927</v>
      </c>
      <c r="U321" s="129">
        <f t="shared" si="100"/>
        <v>0.35467484856404607</v>
      </c>
      <c r="V321" s="129">
        <f t="shared" si="101"/>
        <v>0.35023771790808239</v>
      </c>
      <c r="W321" s="128">
        <v>110.5</v>
      </c>
      <c r="X321" s="128">
        <v>315.5</v>
      </c>
      <c r="Y321" s="128" t="s">
        <v>18050</v>
      </c>
    </row>
    <row r="322" spans="4:25" ht="21.75" thickBot="1" x14ac:dyDescent="0.3">
      <c r="D322" s="205">
        <f t="shared" si="92"/>
        <v>76.260885412027108</v>
      </c>
      <c r="E322" s="205">
        <f t="shared" si="87"/>
        <v>77.214120296069652</v>
      </c>
      <c r="F322" s="205">
        <f t="shared" si="84"/>
        <v>78.054927363333121</v>
      </c>
      <c r="G322" s="206">
        <f t="shared" si="93"/>
        <v>190.72499999999999</v>
      </c>
      <c r="H322" s="206">
        <f t="shared" si="88"/>
        <v>218.76</v>
      </c>
      <c r="I322" s="206">
        <f t="shared" si="85"/>
        <v>223.01999999999998</v>
      </c>
      <c r="J322" s="204">
        <f t="shared" si="83"/>
        <v>205</v>
      </c>
      <c r="K322" s="204">
        <f t="shared" si="94"/>
        <v>317.05500000000001</v>
      </c>
      <c r="L322" s="204">
        <f t="shared" si="95"/>
        <v>126.33</v>
      </c>
      <c r="M322" s="204">
        <f t="shared" si="89"/>
        <v>121.15</v>
      </c>
      <c r="N322" s="204">
        <f t="shared" si="86"/>
        <v>120.16</v>
      </c>
      <c r="O322" s="129">
        <f t="shared" si="97"/>
        <v>9.7110086465058421E-2</v>
      </c>
      <c r="P322" s="129">
        <f t="shared" si="91"/>
        <v>8.5809956648072675E-3</v>
      </c>
      <c r="Q322" s="129">
        <f t="shared" si="98"/>
        <v>-2.5417614822917357E-2</v>
      </c>
      <c r="R322" s="129">
        <f t="shared" si="99"/>
        <v>0.18552036199095023</v>
      </c>
      <c r="S322" s="129">
        <f t="shared" si="96"/>
        <v>0.39984734781505887</v>
      </c>
      <c r="T322" s="129">
        <f t="shared" si="90"/>
        <v>0.3529627002014521</v>
      </c>
      <c r="U322" s="129">
        <f t="shared" si="100"/>
        <v>0.34999070649866881</v>
      </c>
      <c r="V322" s="129">
        <f t="shared" si="101"/>
        <v>0.38988095238095238</v>
      </c>
      <c r="W322" s="128">
        <v>131</v>
      </c>
      <c r="X322" s="128">
        <v>336</v>
      </c>
      <c r="Y322" s="128" t="s">
        <v>18051</v>
      </c>
    </row>
    <row r="323" spans="4:25" ht="21.75" thickBot="1" x14ac:dyDescent="0.3">
      <c r="D323" s="205">
        <f t="shared" si="92"/>
        <v>76.080724018309695</v>
      </c>
      <c r="E323" s="205">
        <f t="shared" si="87"/>
        <v>75.494918538612239</v>
      </c>
      <c r="F323" s="205">
        <f t="shared" si="84"/>
        <v>74.960770030974189</v>
      </c>
      <c r="G323" s="206">
        <f t="shared" si="93"/>
        <v>195.52500000000001</v>
      </c>
      <c r="H323" s="206">
        <f t="shared" si="88"/>
        <v>218.13999999999996</v>
      </c>
      <c r="I323" s="206">
        <f t="shared" si="85"/>
        <v>216</v>
      </c>
      <c r="J323" s="204">
        <f t="shared" ref="J323:J366" si="102">X323-W323</f>
        <v>200</v>
      </c>
      <c r="K323" s="204">
        <f t="shared" si="94"/>
        <v>320.55499999999995</v>
      </c>
      <c r="L323" s="204">
        <f t="shared" si="95"/>
        <v>125.03</v>
      </c>
      <c r="M323" s="204">
        <f t="shared" si="89"/>
        <v>117.30999999999999</v>
      </c>
      <c r="N323" s="204">
        <f t="shared" si="86"/>
        <v>115.1</v>
      </c>
      <c r="O323" s="129">
        <f t="shared" si="97"/>
        <v>0.10249613864571601</v>
      </c>
      <c r="P323" s="129">
        <f t="shared" si="91"/>
        <v>1.2702656714455363E-2</v>
      </c>
      <c r="Q323" s="129">
        <f t="shared" si="98"/>
        <v>-1.7146139873369215E-2</v>
      </c>
      <c r="R323" s="129">
        <f t="shared" si="99"/>
        <v>-0.24427480916030531</v>
      </c>
      <c r="S323" s="129">
        <f t="shared" si="96"/>
        <v>0.38910995534233317</v>
      </c>
      <c r="T323" s="129">
        <f t="shared" si="90"/>
        <v>0.34608470953796766</v>
      </c>
      <c r="U323" s="129">
        <f t="shared" si="100"/>
        <v>0.34704060199525089</v>
      </c>
      <c r="V323" s="129">
        <f t="shared" si="101"/>
        <v>0.33110367892976589</v>
      </c>
      <c r="W323" s="128">
        <v>99</v>
      </c>
      <c r="X323" s="128">
        <v>299</v>
      </c>
      <c r="Y323" s="128" t="s">
        <v>18052</v>
      </c>
    </row>
    <row r="324" spans="4:25" ht="21.75" thickBot="1" x14ac:dyDescent="0.3">
      <c r="D324" s="205">
        <f t="shared" si="92"/>
        <v>76.220613593932427</v>
      </c>
      <c r="E324" s="205">
        <f t="shared" si="87"/>
        <v>78.587862565512566</v>
      </c>
      <c r="F324" s="205">
        <f t="shared" si="84"/>
        <v>77.497569841400917</v>
      </c>
      <c r="G324" s="206">
        <f t="shared" si="93"/>
        <v>199.11</v>
      </c>
      <c r="H324" s="206">
        <f t="shared" si="88"/>
        <v>217.46999999999997</v>
      </c>
      <c r="I324" s="206">
        <f t="shared" si="85"/>
        <v>206.58</v>
      </c>
      <c r="J324" s="204">
        <f t="shared" si="102"/>
        <v>192.89999999999998</v>
      </c>
      <c r="K324" s="204">
        <f t="shared" si="94"/>
        <v>323.81999999999994</v>
      </c>
      <c r="L324" s="204">
        <f t="shared" si="95"/>
        <v>124.71000000000001</v>
      </c>
      <c r="M324" s="204">
        <f t="shared" si="89"/>
        <v>124.30999999999999</v>
      </c>
      <c r="N324" s="204">
        <f t="shared" si="86"/>
        <v>124.75999999999999</v>
      </c>
      <c r="O324" s="129">
        <f t="shared" si="97"/>
        <v>0.11551512854470598</v>
      </c>
      <c r="P324" s="129">
        <f t="shared" si="91"/>
        <v>0.10551373694911641</v>
      </c>
      <c r="Q324" s="129">
        <f t="shared" si="98"/>
        <v>0.12154877386579235</v>
      </c>
      <c r="R324" s="129">
        <f t="shared" si="99"/>
        <v>0.49797979797979819</v>
      </c>
      <c r="S324" s="129">
        <f t="shared" si="96"/>
        <v>0.3828065571489751</v>
      </c>
      <c r="T324" s="129">
        <f t="shared" si="90"/>
        <v>0.36137335064842308</v>
      </c>
      <c r="U324" s="129">
        <f t="shared" si="100"/>
        <v>0.37514556027399026</v>
      </c>
      <c r="V324" s="129">
        <f t="shared" si="101"/>
        <v>0.43464243845252054</v>
      </c>
      <c r="W324" s="128">
        <v>148.30000000000001</v>
      </c>
      <c r="X324" s="128">
        <v>341.2</v>
      </c>
      <c r="Y324" s="128" t="s">
        <v>18053</v>
      </c>
    </row>
    <row r="325" spans="4:25" ht="21.75" thickBot="1" x14ac:dyDescent="0.3">
      <c r="D325" s="205">
        <f t="shared" si="92"/>
        <v>78.30414401823522</v>
      </c>
      <c r="E325" s="205">
        <f t="shared" si="87"/>
        <v>80.986946140562083</v>
      </c>
      <c r="F325" s="205">
        <f t="shared" si="84"/>
        <v>77.797111192610657</v>
      </c>
      <c r="G325" s="206">
        <f t="shared" si="93"/>
        <v>205.75</v>
      </c>
      <c r="H325" s="206">
        <f t="shared" si="88"/>
        <v>220.33</v>
      </c>
      <c r="I325" s="206">
        <f t="shared" si="85"/>
        <v>207.48000000000002</v>
      </c>
      <c r="J325" s="204">
        <f t="shared" si="102"/>
        <v>234.50000000000003</v>
      </c>
      <c r="K325" s="204">
        <f t="shared" si="94"/>
        <v>333.72999999999996</v>
      </c>
      <c r="L325" s="204">
        <f t="shared" si="95"/>
        <v>127.97999999999999</v>
      </c>
      <c r="M325" s="204">
        <f t="shared" si="89"/>
        <v>128.9</v>
      </c>
      <c r="N325" s="204">
        <f t="shared" si="86"/>
        <v>125.17999999999999</v>
      </c>
      <c r="O325" s="129">
        <f t="shared" si="97"/>
        <v>0.13856511413881908</v>
      </c>
      <c r="P325" s="129">
        <f t="shared" si="91"/>
        <v>8.1486382229083748E-2</v>
      </c>
      <c r="Q325" s="129">
        <f t="shared" si="98"/>
        <v>3.6444255996608235E-2</v>
      </c>
      <c r="R325" s="129">
        <f t="shared" si="99"/>
        <v>-7.5522589345920488E-2</v>
      </c>
      <c r="S325" s="129">
        <f t="shared" si="96"/>
        <v>0.38057907177757089</v>
      </c>
      <c r="T325" s="129">
        <f t="shared" si="90"/>
        <v>0.36757112576844769</v>
      </c>
      <c r="U325" s="129">
        <f t="shared" si="100"/>
        <v>0.37496197798636322</v>
      </c>
      <c r="V325" s="129">
        <f t="shared" si="101"/>
        <v>0.36894510226049509</v>
      </c>
      <c r="W325" s="128">
        <v>137.1</v>
      </c>
      <c r="X325" s="128">
        <v>371.6</v>
      </c>
      <c r="Y325" s="128" t="s">
        <v>18054</v>
      </c>
    </row>
    <row r="326" spans="4:25" ht="21.75" thickBot="1" x14ac:dyDescent="0.3">
      <c r="D326" s="205">
        <f t="shared" si="92"/>
        <v>79.25564281773471</v>
      </c>
      <c r="E326" s="205">
        <f t="shared" si="87"/>
        <v>83.527874186788424</v>
      </c>
      <c r="F326" s="205">
        <f t="shared" ref="F326:F366" si="103">U326/(1/I326)</f>
        <v>83.718880066804999</v>
      </c>
      <c r="G326" s="206">
        <f t="shared" si="93"/>
        <v>207.11999999999998</v>
      </c>
      <c r="H326" s="206">
        <f t="shared" si="88"/>
        <v>213.88000000000002</v>
      </c>
      <c r="I326" s="206">
        <f t="shared" si="85"/>
        <v>196.34</v>
      </c>
      <c r="J326" s="204">
        <f>X326-W326</f>
        <v>149.30000000000001</v>
      </c>
      <c r="K326" s="204">
        <f t="shared" si="94"/>
        <v>338.70500000000004</v>
      </c>
      <c r="L326" s="204">
        <f t="shared" si="95"/>
        <v>131.58499999999998</v>
      </c>
      <c r="M326" s="204">
        <f t="shared" si="89"/>
        <v>139.01999999999998</v>
      </c>
      <c r="N326" s="204">
        <f t="shared" si="86"/>
        <v>149.28</v>
      </c>
      <c r="O326" s="129">
        <f t="shared" si="97"/>
        <v>0.11200126464435974</v>
      </c>
      <c r="P326" s="129">
        <f t="shared" si="91"/>
        <v>0.10765197399844148</v>
      </c>
      <c r="Q326" s="129"/>
      <c r="R326" s="129">
        <f t="shared" si="99"/>
        <v>0.6849015317286653</v>
      </c>
      <c r="S326" s="129">
        <f t="shared" si="96"/>
        <v>0.38265567215978524</v>
      </c>
      <c r="T326" s="129">
        <f t="shared" si="90"/>
        <v>0.39053616133714425</v>
      </c>
      <c r="U326" s="129">
        <f t="shared" ref="U326:U370" si="104">AVERAGE(V322:V326)</f>
        <v>0.42639747411024242</v>
      </c>
      <c r="V326" s="129">
        <f t="shared" ref="V326:V370" si="105">W326/X326</f>
        <v>0.60741519852747827</v>
      </c>
      <c r="W326" s="128">
        <v>231</v>
      </c>
      <c r="X326" s="128">
        <v>380.3</v>
      </c>
      <c r="Y326" s="128" t="s">
        <v>18092</v>
      </c>
    </row>
    <row r="327" spans="4:25" ht="21.75" thickBot="1" x14ac:dyDescent="0.3">
      <c r="D327" s="205">
        <f t="shared" si="92"/>
        <v>79.497356355670377</v>
      </c>
      <c r="E327" s="205">
        <f t="shared" si="87"/>
        <v>83.856724583975989</v>
      </c>
      <c r="F327" s="205">
        <f t="shared" si="103"/>
        <v>88.326217521017455</v>
      </c>
      <c r="G327" s="206">
        <f t="shared" si="93"/>
        <v>210.26999999999998</v>
      </c>
      <c r="H327" s="206">
        <f t="shared" si="88"/>
        <v>209.68</v>
      </c>
      <c r="I327" s="206">
        <f t="shared" ref="I327:I366" si="106">AVERAGE(J323:J327)</f>
        <v>196.34</v>
      </c>
      <c r="J327" s="204">
        <f t="shared" si="102"/>
        <v>205</v>
      </c>
      <c r="K327" s="204">
        <f t="shared" si="94"/>
        <v>341.80500000000001</v>
      </c>
      <c r="L327" s="204">
        <f t="shared" si="95"/>
        <v>131.535</v>
      </c>
      <c r="M327" s="204">
        <f t="shared" si="89"/>
        <v>142.71999999999997</v>
      </c>
      <c r="N327" s="204">
        <f t="shared" ref="N327:N366" si="107">AVERAGE(W323:W327)</f>
        <v>165.28</v>
      </c>
      <c r="O327" s="129">
        <f t="shared" si="97"/>
        <v>9.0963638540654368E-2</v>
      </c>
      <c r="P327" s="129">
        <f t="shared" si="91"/>
        <v>6.4941577050756441E-2</v>
      </c>
      <c r="Q327" s="129"/>
      <c r="R327" s="129">
        <f t="shared" si="99"/>
        <v>-8.6580086580086535E-2</v>
      </c>
      <c r="S327" s="129">
        <f t="shared" si="96"/>
        <v>0.37807274625800347</v>
      </c>
      <c r="T327" s="129">
        <f t="shared" si="90"/>
        <v>0.39992714891251424</v>
      </c>
      <c r="U327" s="129">
        <f t="shared" si="104"/>
        <v>0.44986359132635967</v>
      </c>
      <c r="V327" s="129">
        <f t="shared" si="105"/>
        <v>0.50721153846153844</v>
      </c>
      <c r="W327" s="128">
        <v>211</v>
      </c>
      <c r="X327" s="128">
        <v>416</v>
      </c>
      <c r="Y327" s="128" t="s">
        <v>18093</v>
      </c>
    </row>
    <row r="328" spans="4:25" ht="21.75" thickBot="1" x14ac:dyDescent="0.3">
      <c r="D328" s="205">
        <f t="shared" si="92"/>
        <v>80.950565221883807</v>
      </c>
      <c r="E328" s="205">
        <f t="shared" si="87"/>
        <v>83.568139758159376</v>
      </c>
      <c r="F328" s="205">
        <f t="shared" si="103"/>
        <v>91.585734599997977</v>
      </c>
      <c r="G328" s="206">
        <f t="shared" si="93"/>
        <v>213.36999999999998</v>
      </c>
      <c r="H328" s="206">
        <f t="shared" si="88"/>
        <v>210.17</v>
      </c>
      <c r="I328" s="206">
        <f t="shared" si="106"/>
        <v>204.34</v>
      </c>
      <c r="J328" s="204">
        <f t="shared" si="102"/>
        <v>239.99999999999997</v>
      </c>
      <c r="K328" s="204">
        <f t="shared" si="94"/>
        <v>346.875</v>
      </c>
      <c r="L328" s="204">
        <f t="shared" si="95"/>
        <v>133.505</v>
      </c>
      <c r="M328" s="204">
        <f t="shared" si="89"/>
        <v>141.73000000000002</v>
      </c>
      <c r="N328" s="204">
        <f t="shared" si="107"/>
        <v>168.35999999999999</v>
      </c>
      <c r="O328" s="129">
        <f t="shared" si="97"/>
        <v>0.10038396403470781</v>
      </c>
      <c r="P328" s="129">
        <f t="shared" si="91"/>
        <v>4.7722804920234022E-2</v>
      </c>
      <c r="Q328" s="129"/>
      <c r="R328" s="129">
        <f t="shared" si="99"/>
        <v>-0.4578199052132701</v>
      </c>
      <c r="S328" s="129">
        <f t="shared" si="96"/>
        <v>0.37939056672392474</v>
      </c>
      <c r="T328" s="129">
        <f t="shared" si="90"/>
        <v>0.39762163847437493</v>
      </c>
      <c r="U328" s="129">
        <f t="shared" si="104"/>
        <v>0.44820267495349897</v>
      </c>
      <c r="V328" s="129">
        <f t="shared" si="105"/>
        <v>0.32279909706546278</v>
      </c>
      <c r="W328" s="128">
        <v>114.4</v>
      </c>
      <c r="X328" s="128">
        <v>354.4</v>
      </c>
      <c r="Y328" s="128" t="s">
        <v>18094</v>
      </c>
    </row>
    <row r="329" spans="4:25" ht="21.75" thickBot="1" x14ac:dyDescent="0.3">
      <c r="D329" s="205">
        <f t="shared" si="92"/>
        <v>80.669249246624304</v>
      </c>
      <c r="E329" s="205">
        <f t="shared" si="87"/>
        <v>83.808482278271711</v>
      </c>
      <c r="F329" s="205">
        <f t="shared" si="103"/>
        <v>90.018113716735556</v>
      </c>
      <c r="G329" s="206">
        <f t="shared" si="93"/>
        <v>211.86500000000001</v>
      </c>
      <c r="H329" s="206">
        <f t="shared" si="88"/>
        <v>205.07</v>
      </c>
      <c r="I329" s="206">
        <f t="shared" si="106"/>
        <v>203.56</v>
      </c>
      <c r="J329" s="204">
        <f t="shared" si="102"/>
        <v>189</v>
      </c>
      <c r="K329" s="204">
        <f t="shared" si="94"/>
        <v>345.15500000000003</v>
      </c>
      <c r="L329" s="204">
        <f t="shared" si="95"/>
        <v>133.29</v>
      </c>
      <c r="M329" s="204">
        <f t="shared" si="89"/>
        <v>144.58000000000001</v>
      </c>
      <c r="N329" s="204">
        <f t="shared" si="107"/>
        <v>164.4</v>
      </c>
      <c r="O329" s="129">
        <f t="shared" si="97"/>
        <v>6.801321811396191E-2</v>
      </c>
      <c r="P329" s="129">
        <f t="shared" si="91"/>
        <v>7.9597456817009804E-2</v>
      </c>
      <c r="Q329" s="129"/>
      <c r="R329" s="129">
        <f t="shared" si="99"/>
        <v>0.12325174825174812</v>
      </c>
      <c r="S329" s="129">
        <f t="shared" si="96"/>
        <v>0.38075779032225376</v>
      </c>
      <c r="T329" s="129">
        <f t="shared" si="90"/>
        <v>0.40868231471337452</v>
      </c>
      <c r="U329" s="129">
        <f t="shared" si="104"/>
        <v>0.44221906915275866</v>
      </c>
      <c r="V329" s="129">
        <f t="shared" si="105"/>
        <v>0.40472440944881888</v>
      </c>
      <c r="W329" s="128">
        <v>128.5</v>
      </c>
      <c r="X329" s="128">
        <v>317.5</v>
      </c>
      <c r="Y329" s="128" t="s">
        <v>18095</v>
      </c>
    </row>
    <row r="330" spans="4:25" ht="21.75" thickBot="1" x14ac:dyDescent="0.3">
      <c r="D330" s="205">
        <f t="shared" si="92"/>
        <v>80.458102098054937</v>
      </c>
      <c r="E330" s="205">
        <f t="shared" si="87"/>
        <v>81.422866767990598</v>
      </c>
      <c r="F330" s="205">
        <f t="shared" si="103"/>
        <v>84.745858327626422</v>
      </c>
      <c r="G330" s="206">
        <f t="shared" si="93"/>
        <v>213.11999999999998</v>
      </c>
      <c r="H330" s="206">
        <f t="shared" si="88"/>
        <v>202.07</v>
      </c>
      <c r="I330" s="206">
        <f t="shared" si="106"/>
        <v>196.66</v>
      </c>
      <c r="J330" s="204">
        <f t="shared" si="102"/>
        <v>199.99999999999997</v>
      </c>
      <c r="K330" s="204">
        <f t="shared" si="94"/>
        <v>345.65999999999997</v>
      </c>
      <c r="L330" s="204">
        <f t="shared" si="95"/>
        <v>132.54000000000002</v>
      </c>
      <c r="M330" s="204">
        <f t="shared" si="89"/>
        <v>140.17000000000002</v>
      </c>
      <c r="N330" s="204">
        <f t="shared" si="107"/>
        <v>155.16</v>
      </c>
      <c r="O330" s="129">
        <f t="shared" si="97"/>
        <v>6.3510879967602157E-2</v>
      </c>
      <c r="P330" s="129">
        <f t="shared" si="91"/>
        <v>1.5336756427904741E-2</v>
      </c>
      <c r="Q330" s="129"/>
      <c r="R330" s="129">
        <f t="shared" si="99"/>
        <v>-0.29260700389105054</v>
      </c>
      <c r="S330" s="129">
        <f t="shared" si="96"/>
        <v>0.37752487846309568</v>
      </c>
      <c r="T330" s="129">
        <f t="shared" si="90"/>
        <v>0.40294386483887068</v>
      </c>
      <c r="U330" s="129">
        <f t="shared" si="104"/>
        <v>0.43092575169137814</v>
      </c>
      <c r="V330" s="129">
        <f t="shared" si="105"/>
        <v>0.31247851495359236</v>
      </c>
      <c r="W330" s="128">
        <v>90.9</v>
      </c>
      <c r="X330" s="128">
        <v>290.89999999999998</v>
      </c>
      <c r="Y330" s="128" t="s">
        <v>18096</v>
      </c>
    </row>
    <row r="331" spans="4:25" ht="21.75" thickBot="1" x14ac:dyDescent="0.3">
      <c r="D331" s="205">
        <f t="shared" si="92"/>
        <v>79.499114458693711</v>
      </c>
      <c r="E331" s="205">
        <f t="shared" ref="E331:E366" si="108">T331/(1/H331)</f>
        <v>79.279115299949908</v>
      </c>
      <c r="F331" s="205">
        <f t="shared" si="103"/>
        <v>74.67684563337157</v>
      </c>
      <c r="G331" s="206">
        <f t="shared" si="93"/>
        <v>209.35500000000002</v>
      </c>
      <c r="H331" s="206">
        <f t="shared" si="88"/>
        <v>199.2</v>
      </c>
      <c r="I331" s="206">
        <f t="shared" si="106"/>
        <v>202.06</v>
      </c>
      <c r="J331" s="204">
        <f t="shared" si="102"/>
        <v>176.3</v>
      </c>
      <c r="K331" s="204">
        <f t="shared" si="94"/>
        <v>341.34499999999997</v>
      </c>
      <c r="L331" s="204">
        <f t="shared" si="95"/>
        <v>131.99</v>
      </c>
      <c r="M331" s="204">
        <f t="shared" si="89"/>
        <v>136.69999999999999</v>
      </c>
      <c r="N331" s="204">
        <f t="shared" si="107"/>
        <v>124.11999999999998</v>
      </c>
      <c r="O331" s="129">
        <f t="shared" si="97"/>
        <v>6.4222990838745872E-2</v>
      </c>
      <c r="P331" s="129">
        <f t="shared" si="91"/>
        <v>1.6873243409936279E-2</v>
      </c>
      <c r="Q331" s="129"/>
      <c r="R331" s="129">
        <f t="shared" si="99"/>
        <v>-0.1661166116611662</v>
      </c>
      <c r="S331" s="129">
        <f t="shared" si="96"/>
        <v>0.37973353614049682</v>
      </c>
      <c r="T331" s="129">
        <f t="shared" si="90"/>
        <v>0.39798752660617426</v>
      </c>
      <c r="U331" s="129">
        <f t="shared" si="104"/>
        <v>0.3695775791021062</v>
      </c>
      <c r="V331" s="129">
        <f t="shared" si="105"/>
        <v>0.30067433558111861</v>
      </c>
      <c r="W331" s="128">
        <v>75.8</v>
      </c>
      <c r="X331" s="128">
        <v>252.1</v>
      </c>
      <c r="Y331" s="128" t="s">
        <v>18097</v>
      </c>
    </row>
    <row r="332" spans="4:25" ht="21.75" thickBot="1" x14ac:dyDescent="0.3">
      <c r="D332" s="205">
        <f t="shared" si="92"/>
        <v>77.690091525909352</v>
      </c>
      <c r="E332" s="205">
        <f t="shared" si="108"/>
        <v>77.583794704507952</v>
      </c>
      <c r="F332" s="205">
        <f t="shared" si="103"/>
        <v>67.076927693635227</v>
      </c>
      <c r="G332" s="206">
        <f t="shared" si="93"/>
        <v>206.37000000000003</v>
      </c>
      <c r="H332" s="206">
        <f t="shared" ref="H332:H366" si="109">AVERAGE(J323:J332)</f>
        <v>193.98</v>
      </c>
      <c r="I332" s="206">
        <f t="shared" si="106"/>
        <v>191.61999999999998</v>
      </c>
      <c r="J332" s="204">
        <f t="shared" si="102"/>
        <v>152.80000000000001</v>
      </c>
      <c r="K332" s="204">
        <f t="shared" si="94"/>
        <v>334.04499999999996</v>
      </c>
      <c r="L332" s="204">
        <f t="shared" si="95"/>
        <v>127.675</v>
      </c>
      <c r="M332" s="204">
        <f t="shared" ref="M332:M366" si="110">AVERAGE(W323:W332)</f>
        <v>134.19999999999999</v>
      </c>
      <c r="N332" s="204">
        <f t="shared" si="107"/>
        <v>103.12</v>
      </c>
      <c r="O332" s="129">
        <f t="shared" si="97"/>
        <v>2.3371945765001033E-2</v>
      </c>
      <c r="P332" s="129">
        <f t="shared" si="91"/>
        <v>3.81628958651948E-2</v>
      </c>
      <c r="Q332" s="129"/>
      <c r="R332" s="129">
        <f t="shared" si="99"/>
        <v>0.39841688654353558</v>
      </c>
      <c r="S332" s="129">
        <f t="shared" si="96"/>
        <v>0.37646020025153532</v>
      </c>
      <c r="T332" s="129">
        <f t="shared" ref="T332:T366" si="111">AVERAGE(V323:V332)</f>
        <v>0.39995770030161848</v>
      </c>
      <c r="U332" s="129">
        <f t="shared" si="104"/>
        <v>0.35005180927687735</v>
      </c>
      <c r="V332" s="129">
        <f t="shared" si="105"/>
        <v>0.4095826893353941</v>
      </c>
      <c r="W332" s="128">
        <v>106</v>
      </c>
      <c r="X332" s="128">
        <v>258.8</v>
      </c>
      <c r="Y332" s="128" t="s">
        <v>18098</v>
      </c>
    </row>
    <row r="333" spans="4:25" ht="21.75" thickBot="1" x14ac:dyDescent="0.3">
      <c r="D333" s="205">
        <f t="shared" si="92"/>
        <v>77.358178335472402</v>
      </c>
      <c r="E333" s="205">
        <f t="shared" si="108"/>
        <v>78.820732851079939</v>
      </c>
      <c r="F333" s="205">
        <f t="shared" si="103"/>
        <v>66.4449838051992</v>
      </c>
      <c r="G333" s="206">
        <f t="shared" si="93"/>
        <v>209.49500000000003</v>
      </c>
      <c r="H333" s="206">
        <f t="shared" si="109"/>
        <v>200.85</v>
      </c>
      <c r="I333" s="206">
        <f t="shared" si="106"/>
        <v>197.35999999999999</v>
      </c>
      <c r="J333" s="204">
        <f t="shared" si="102"/>
        <v>268.70000000000005</v>
      </c>
      <c r="K333" s="204">
        <f t="shared" si="94"/>
        <v>334.91999999999996</v>
      </c>
      <c r="L333" s="204">
        <f t="shared" si="95"/>
        <v>125.425</v>
      </c>
      <c r="M333" s="204">
        <f t="shared" si="110"/>
        <v>133.54000000000002</v>
      </c>
      <c r="N333" s="204">
        <f t="shared" si="107"/>
        <v>98.72</v>
      </c>
      <c r="O333" s="129">
        <f t="shared" si="97"/>
        <v>3.1231422408217711E-2</v>
      </c>
      <c r="P333" s="129">
        <f t="shared" ref="P333:P366" si="112">AVERAGE(R324:R333)</f>
        <v>4.9760188101980039E-2</v>
      </c>
      <c r="Q333" s="129"/>
      <c r="R333" s="129">
        <f t="shared" si="99"/>
        <v>-0.1283018867924528</v>
      </c>
      <c r="S333" s="129">
        <f t="shared" si="96"/>
        <v>0.36926026079606861</v>
      </c>
      <c r="T333" s="129">
        <f t="shared" si="111"/>
        <v>0.39243581205416944</v>
      </c>
      <c r="U333" s="129">
        <f t="shared" si="104"/>
        <v>0.33666894915483986</v>
      </c>
      <c r="V333" s="129">
        <f t="shared" si="105"/>
        <v>0.25588479645527556</v>
      </c>
      <c r="W333" s="128">
        <v>92.4</v>
      </c>
      <c r="X333" s="128">
        <v>361.1</v>
      </c>
      <c r="Y333" s="128" t="s">
        <v>18099</v>
      </c>
    </row>
    <row r="334" spans="4:25" ht="21.75" thickBot="1" x14ac:dyDescent="0.3">
      <c r="D334" s="205">
        <f t="shared" si="92"/>
        <v>78.481409386687503</v>
      </c>
      <c r="E334" s="205">
        <f t="shared" si="108"/>
        <v>78.299043751880532</v>
      </c>
      <c r="F334" s="205">
        <f t="shared" si="103"/>
        <v>66.036894667278517</v>
      </c>
      <c r="G334" s="206">
        <f t="shared" si="93"/>
        <v>212.59500000000003</v>
      </c>
      <c r="H334" s="206">
        <f t="shared" si="109"/>
        <v>207.71999999999997</v>
      </c>
      <c r="I334" s="206">
        <f t="shared" si="106"/>
        <v>211.88000000000002</v>
      </c>
      <c r="J334" s="204">
        <f t="shared" si="102"/>
        <v>261.60000000000002</v>
      </c>
      <c r="K334" s="204">
        <f t="shared" si="94"/>
        <v>339.185</v>
      </c>
      <c r="L334" s="204">
        <f t="shared" si="95"/>
        <v>126.59</v>
      </c>
      <c r="M334" s="204">
        <f t="shared" si="110"/>
        <v>128.86999999999998</v>
      </c>
      <c r="N334" s="204">
        <f t="shared" si="107"/>
        <v>93.34</v>
      </c>
      <c r="O334" s="129">
        <f t="shared" si="97"/>
        <v>5.7716327604913284E-2</v>
      </c>
      <c r="P334" s="129">
        <f t="shared" si="112"/>
        <v>9.9189182607101745E-3</v>
      </c>
      <c r="Q334" s="129"/>
      <c r="R334" s="129">
        <f t="shared" si="99"/>
        <v>9.9567099567099415E-2</v>
      </c>
      <c r="S334" s="129">
        <f t="shared" si="96"/>
        <v>0.36915924356963942</v>
      </c>
      <c r="T334" s="129">
        <f t="shared" si="111"/>
        <v>0.3769451364908557</v>
      </c>
      <c r="U334" s="129">
        <f t="shared" si="104"/>
        <v>0.31167120382895275</v>
      </c>
      <c r="V334" s="129">
        <f t="shared" si="105"/>
        <v>0.27973568281938327</v>
      </c>
      <c r="W334" s="128">
        <v>101.6</v>
      </c>
      <c r="X334" s="128">
        <v>363.2</v>
      </c>
      <c r="Y334" s="128" t="s">
        <v>18100</v>
      </c>
    </row>
    <row r="335" spans="4:25" ht="21.75" thickBot="1" x14ac:dyDescent="0.3">
      <c r="D335" s="205">
        <f t="shared" si="92"/>
        <v>79.599296844009288</v>
      </c>
      <c r="E335" s="205">
        <f t="shared" si="108"/>
        <v>78.148010678839441</v>
      </c>
      <c r="F335" s="205">
        <f t="shared" si="103"/>
        <v>70.422658063492904</v>
      </c>
      <c r="G335" s="206">
        <f t="shared" si="93"/>
        <v>213.74500000000003</v>
      </c>
      <c r="H335" s="206">
        <f t="shared" si="109"/>
        <v>207.16</v>
      </c>
      <c r="I335" s="206">
        <f t="shared" si="106"/>
        <v>217.66000000000003</v>
      </c>
      <c r="J335" s="204">
        <f t="shared" si="102"/>
        <v>228.89999999999998</v>
      </c>
      <c r="K335" s="204">
        <f t="shared" si="94"/>
        <v>342.55</v>
      </c>
      <c r="L335" s="204">
        <f t="shared" si="95"/>
        <v>128.80500000000001</v>
      </c>
      <c r="M335" s="204">
        <f t="shared" si="110"/>
        <v>128.70999999999998</v>
      </c>
      <c r="N335" s="204">
        <f t="shared" si="107"/>
        <v>102.26000000000002</v>
      </c>
      <c r="O335" s="129">
        <f t="shared" si="97"/>
        <v>6.6161850578334708E-2</v>
      </c>
      <c r="P335" s="129">
        <f t="shared" si="112"/>
        <v>5.0837318927585695E-2</v>
      </c>
      <c r="Q335" s="129"/>
      <c r="R335" s="129">
        <f t="shared" si="99"/>
        <v>0.33366141732283472</v>
      </c>
      <c r="S335" s="129">
        <f t="shared" si="96"/>
        <v>0.37240308238325703</v>
      </c>
      <c r="T335" s="129">
        <f t="shared" si="111"/>
        <v>0.37723503899806643</v>
      </c>
      <c r="U335" s="129">
        <f t="shared" si="104"/>
        <v>0.32354432630475466</v>
      </c>
      <c r="V335" s="129">
        <f t="shared" si="105"/>
        <v>0.37184412733260158</v>
      </c>
      <c r="W335" s="128">
        <v>135.5</v>
      </c>
      <c r="X335" s="128">
        <v>364.4</v>
      </c>
      <c r="Y335" s="128" t="s">
        <v>18101</v>
      </c>
    </row>
    <row r="336" spans="4:25" ht="21.75" thickBot="1" x14ac:dyDescent="0.3">
      <c r="D336" s="205">
        <f t="shared" si="92"/>
        <v>78.68441432579921</v>
      </c>
      <c r="E336" s="205">
        <f t="shared" si="108"/>
        <v>73.885268341880334</v>
      </c>
      <c r="F336" s="205">
        <f t="shared" si="103"/>
        <v>72.693480639246886</v>
      </c>
      <c r="G336" s="206">
        <f t="shared" si="93"/>
        <v>212.815</v>
      </c>
      <c r="H336" s="206">
        <f t="shared" si="109"/>
        <v>211.75</v>
      </c>
      <c r="I336" s="206">
        <f t="shared" si="106"/>
        <v>221.44</v>
      </c>
      <c r="J336" s="204">
        <f t="shared" si="102"/>
        <v>195.2</v>
      </c>
      <c r="K336" s="204">
        <f t="shared" si="94"/>
        <v>339.81499999999994</v>
      </c>
      <c r="L336" s="204">
        <f t="shared" si="95"/>
        <v>127</v>
      </c>
      <c r="M336" s="204">
        <f t="shared" si="110"/>
        <v>114.97999999999999</v>
      </c>
      <c r="N336" s="204">
        <f t="shared" si="107"/>
        <v>105.84</v>
      </c>
      <c r="O336" s="129">
        <f t="shared" si="97"/>
        <v>2.9575215633037895E-2</v>
      </c>
      <c r="P336" s="129">
        <f t="shared" si="112"/>
        <v>-4.8501542732365698E-2</v>
      </c>
      <c r="Q336" s="129"/>
      <c r="R336" s="129">
        <f t="shared" si="99"/>
        <v>-0.30848708487084864</v>
      </c>
      <c r="S336" s="129">
        <f t="shared" si="96"/>
        <v>0.36973152421492472</v>
      </c>
      <c r="T336" s="129">
        <f t="shared" si="111"/>
        <v>0.3489268870927052</v>
      </c>
      <c r="U336" s="129">
        <f t="shared" si="104"/>
        <v>0.32827619508330425</v>
      </c>
      <c r="V336" s="129">
        <f t="shared" si="105"/>
        <v>0.32433367947386643</v>
      </c>
      <c r="W336" s="128">
        <v>93.7</v>
      </c>
      <c r="X336" s="128">
        <v>288.89999999999998</v>
      </c>
      <c r="Y336" s="128" t="s">
        <v>18102</v>
      </c>
    </row>
    <row r="337" spans="4:25" ht="21.75" thickBot="1" x14ac:dyDescent="0.3">
      <c r="D337" s="205">
        <f t="shared" si="92"/>
        <v>77.5188686328421</v>
      </c>
      <c r="E337" s="205">
        <f t="shared" si="108"/>
        <v>71.249226650721923</v>
      </c>
      <c r="F337" s="205">
        <f t="shared" si="103"/>
        <v>75.225592781304712</v>
      </c>
      <c r="G337" s="206">
        <f t="shared" si="93"/>
        <v>208.465</v>
      </c>
      <c r="H337" s="206">
        <f t="shared" si="109"/>
        <v>207.25</v>
      </c>
      <c r="I337" s="206">
        <f t="shared" si="106"/>
        <v>222.88000000000002</v>
      </c>
      <c r="J337" s="204">
        <f t="shared" si="102"/>
        <v>160</v>
      </c>
      <c r="K337" s="204">
        <f t="shared" si="94"/>
        <v>333.46499999999997</v>
      </c>
      <c r="L337" s="204">
        <f t="shared" si="95"/>
        <v>125</v>
      </c>
      <c r="M337" s="204">
        <f t="shared" si="110"/>
        <v>107.28000000000002</v>
      </c>
      <c r="N337" s="204">
        <f t="shared" si="107"/>
        <v>111.44000000000001</v>
      </c>
      <c r="O337" s="129">
        <f t="shared" si="97"/>
        <v>3.4053824049565751E-2</v>
      </c>
      <c r="P337" s="129">
        <f t="shared" si="112"/>
        <v>3.166071048375063E-3</v>
      </c>
      <c r="Q337" s="129"/>
      <c r="R337" s="129">
        <f t="shared" si="99"/>
        <v>0.43009605122732109</v>
      </c>
      <c r="S337" s="129">
        <f t="shared" si="96"/>
        <v>0.37185555672579135</v>
      </c>
      <c r="T337" s="129">
        <f t="shared" si="111"/>
        <v>0.34378396453906834</v>
      </c>
      <c r="U337" s="129">
        <f t="shared" si="104"/>
        <v>0.3375161198012594</v>
      </c>
      <c r="V337" s="129">
        <f t="shared" si="105"/>
        <v>0.45578231292517007</v>
      </c>
      <c r="W337" s="128">
        <v>134</v>
      </c>
      <c r="X337" s="128">
        <v>294</v>
      </c>
      <c r="Y337" s="128" t="s">
        <v>18103</v>
      </c>
    </row>
    <row r="338" spans="4:25" ht="21.75" thickBot="1" x14ac:dyDescent="0.3">
      <c r="D338" s="205">
        <f t="shared" si="92"/>
        <v>77.551219745746735</v>
      </c>
      <c r="E338" s="205">
        <f t="shared" si="108"/>
        <v>71.738754084169699</v>
      </c>
      <c r="F338" s="205">
        <f t="shared" si="103"/>
        <v>77.124052471551366</v>
      </c>
      <c r="G338" s="206">
        <f t="shared" si="93"/>
        <v>204.75</v>
      </c>
      <c r="H338" s="206">
        <f t="shared" si="109"/>
        <v>199.33</v>
      </c>
      <c r="I338" s="206">
        <f t="shared" si="106"/>
        <v>201.3</v>
      </c>
      <c r="J338" s="204">
        <f t="shared" si="102"/>
        <v>160.80000000000001</v>
      </c>
      <c r="K338" s="204">
        <f t="shared" si="94"/>
        <v>331.07500000000005</v>
      </c>
      <c r="L338" s="204">
        <f t="shared" si="95"/>
        <v>126.325</v>
      </c>
      <c r="M338" s="204">
        <f t="shared" si="110"/>
        <v>110.92</v>
      </c>
      <c r="N338" s="204">
        <f t="shared" si="107"/>
        <v>123.12</v>
      </c>
      <c r="O338" s="129">
        <f t="shared" si="97"/>
        <v>5.4604089961385972E-2</v>
      </c>
      <c r="P338" s="129">
        <f t="shared" si="112"/>
        <v>6.1485375002537909E-2</v>
      </c>
      <c r="Q338" s="129"/>
      <c r="R338" s="129">
        <f t="shared" si="99"/>
        <v>0.12537313432835839</v>
      </c>
      <c r="S338" s="129">
        <f t="shared" si="96"/>
        <v>0.37876053599876303</v>
      </c>
      <c r="T338" s="129">
        <f t="shared" si="111"/>
        <v>0.35989943352315101</v>
      </c>
      <c r="U338" s="129">
        <f t="shared" si="104"/>
        <v>0.38312991789146233</v>
      </c>
      <c r="V338" s="129">
        <f t="shared" si="105"/>
        <v>0.4839537869062901</v>
      </c>
      <c r="W338" s="128">
        <v>150.80000000000001</v>
      </c>
      <c r="X338" s="128">
        <v>311.60000000000002</v>
      </c>
      <c r="Y338" s="128" t="s">
        <v>18104</v>
      </c>
    </row>
    <row r="339" spans="4:25" ht="21.75" thickBot="1" x14ac:dyDescent="0.3">
      <c r="D339" s="205">
        <f t="shared" si="92"/>
        <v>76.361091681591915</v>
      </c>
      <c r="E339" s="205">
        <f t="shared" si="108"/>
        <v>69.0866471394869</v>
      </c>
      <c r="F339" s="205">
        <f t="shared" si="103"/>
        <v>71.282379522307437</v>
      </c>
      <c r="G339" s="206">
        <f t="shared" si="93"/>
        <v>202.3</v>
      </c>
      <c r="H339" s="206">
        <f t="shared" si="109"/>
        <v>199.53000000000003</v>
      </c>
      <c r="I339" s="206">
        <f t="shared" si="106"/>
        <v>187.17999999999998</v>
      </c>
      <c r="J339" s="204">
        <f t="shared" si="102"/>
        <v>191</v>
      </c>
      <c r="K339" s="204">
        <f t="shared" si="94"/>
        <v>327.125</v>
      </c>
      <c r="L339" s="204">
        <f t="shared" si="95"/>
        <v>124.825</v>
      </c>
      <c r="M339" s="204">
        <f t="shared" si="110"/>
        <v>105.07000000000001</v>
      </c>
      <c r="N339" s="204">
        <f t="shared" si="107"/>
        <v>116.8</v>
      </c>
      <c r="O339" s="129">
        <f t="shared" si="97"/>
        <v>3.7588377568804496E-2</v>
      </c>
      <c r="P339" s="129">
        <f t="shared" si="112"/>
        <v>-4.420701679400829E-3</v>
      </c>
      <c r="Q339" s="129"/>
      <c r="R339" s="129">
        <f t="shared" si="99"/>
        <v>-0.53580901856763929</v>
      </c>
      <c r="S339" s="129">
        <f t="shared" si="96"/>
        <v>0.3774646153316456</v>
      </c>
      <c r="T339" s="129">
        <f t="shared" si="111"/>
        <v>0.34624691594991669</v>
      </c>
      <c r="U339" s="129">
        <f t="shared" si="104"/>
        <v>0.38082262807088069</v>
      </c>
      <c r="V339" s="129">
        <f t="shared" si="105"/>
        <v>0.26819923371647508</v>
      </c>
      <c r="W339" s="128">
        <v>70</v>
      </c>
      <c r="X339" s="128">
        <v>261</v>
      </c>
      <c r="Y339" s="128" t="s">
        <v>18105</v>
      </c>
    </row>
    <row r="340" spans="4:25" ht="21.75" thickBot="1" x14ac:dyDescent="0.3">
      <c r="D340" s="205">
        <f t="shared" si="92"/>
        <v>75.456768327761523</v>
      </c>
      <c r="E340" s="205">
        <f t="shared" si="108"/>
        <v>69.617702158795737</v>
      </c>
      <c r="F340" s="205">
        <f t="shared" si="103"/>
        <v>67.570163552457188</v>
      </c>
      <c r="G340" s="206">
        <f t="shared" si="93"/>
        <v>199.5</v>
      </c>
      <c r="H340" s="206">
        <f t="shared" si="109"/>
        <v>196.93</v>
      </c>
      <c r="I340" s="206">
        <f t="shared" si="106"/>
        <v>176.2</v>
      </c>
      <c r="J340" s="204">
        <f t="shared" si="102"/>
        <v>174</v>
      </c>
      <c r="K340" s="204">
        <f t="shared" si="94"/>
        <v>323.02499999999998</v>
      </c>
      <c r="L340" s="204">
        <f t="shared" si="95"/>
        <v>123.52500000000002</v>
      </c>
      <c r="M340" s="204">
        <f t="shared" si="110"/>
        <v>106.88000000000002</v>
      </c>
      <c r="N340" s="204">
        <f t="shared" si="107"/>
        <v>111.5</v>
      </c>
      <c r="O340" s="129">
        <f t="shared" si="97"/>
        <v>4.7945520425947338E-2</v>
      </c>
      <c r="P340" s="129">
        <f t="shared" si="112"/>
        <v>8.0554284423989944E-2</v>
      </c>
      <c r="Q340" s="129"/>
      <c r="R340" s="129">
        <f t="shared" si="99"/>
        <v>0.55714285714285716</v>
      </c>
      <c r="S340" s="129">
        <f t="shared" si="96"/>
        <v>0.37822941517674946</v>
      </c>
      <c r="T340" s="129">
        <f t="shared" si="111"/>
        <v>0.35351496551462819</v>
      </c>
      <c r="U340" s="129">
        <f t="shared" si="104"/>
        <v>0.38348560472450172</v>
      </c>
      <c r="V340" s="129">
        <f t="shared" si="105"/>
        <v>0.38515901060070673</v>
      </c>
      <c r="W340" s="217">
        <v>109</v>
      </c>
      <c r="X340" s="217">
        <v>283</v>
      </c>
      <c r="Y340" s="217" t="s">
        <v>18106</v>
      </c>
    </row>
    <row r="341" spans="4:25" ht="21.75" thickBot="1" x14ac:dyDescent="0.3">
      <c r="D341" s="205">
        <f t="shared" ref="D341:D366" si="113">S341/(1/G341)</f>
        <v>75.105431043398241</v>
      </c>
      <c r="E341" s="205">
        <f t="shared" si="108"/>
        <v>70.923214626842807</v>
      </c>
      <c r="F341" s="205">
        <f t="shared" si="103"/>
        <v>67.971381398340313</v>
      </c>
      <c r="G341" s="206">
        <f t="shared" si="93"/>
        <v>199.4</v>
      </c>
      <c r="H341" s="206">
        <f t="shared" si="109"/>
        <v>199.6</v>
      </c>
      <c r="I341" s="206">
        <f t="shared" si="106"/>
        <v>177.76</v>
      </c>
      <c r="J341" s="204">
        <f t="shared" si="102"/>
        <v>203</v>
      </c>
      <c r="K341" s="204">
        <f t="shared" si="94"/>
        <v>322.14999999999998</v>
      </c>
      <c r="L341" s="204">
        <f t="shared" si="95"/>
        <v>122.75</v>
      </c>
      <c r="M341" s="204">
        <f t="shared" si="110"/>
        <v>108.8</v>
      </c>
      <c r="N341" s="204">
        <f t="shared" si="107"/>
        <v>111.75999999999999</v>
      </c>
      <c r="O341" s="129">
        <f t="shared" si="97"/>
        <v>5.0597576151397573E-2</v>
      </c>
      <c r="P341" s="129">
        <f t="shared" si="112"/>
        <v>8.4321908892858857E-2</v>
      </c>
      <c r="Q341" s="129"/>
      <c r="R341" s="129">
        <f t="shared" si="99"/>
        <v>-0.12844036697247707</v>
      </c>
      <c r="S341" s="129">
        <f t="shared" si="96"/>
        <v>0.37665712659678152</v>
      </c>
      <c r="T341" s="129">
        <f t="shared" si="111"/>
        <v>0.35532672658738879</v>
      </c>
      <c r="U341" s="129">
        <f t="shared" si="104"/>
        <v>0.38237725809147338</v>
      </c>
      <c r="V341" s="129">
        <f t="shared" si="105"/>
        <v>0.31879194630872482</v>
      </c>
      <c r="W341" s="217">
        <v>95</v>
      </c>
      <c r="X341" s="217">
        <v>298</v>
      </c>
      <c r="Y341" s="217" t="s">
        <v>18107</v>
      </c>
    </row>
    <row r="342" spans="4:25" ht="21.75" thickBot="1" x14ac:dyDescent="0.3">
      <c r="D342" s="205">
        <f t="shared" si="113"/>
        <v>74.465601033235885</v>
      </c>
      <c r="E342" s="205">
        <f t="shared" si="108"/>
        <v>71.145967119077326</v>
      </c>
      <c r="F342" s="205">
        <f t="shared" si="103"/>
        <v>66.485128028184207</v>
      </c>
      <c r="G342" s="206">
        <f t="shared" ref="G342:G366" si="114">AVERAGE(J323:J342)</f>
        <v>198.15</v>
      </c>
      <c r="H342" s="206">
        <f t="shared" si="109"/>
        <v>202.32</v>
      </c>
      <c r="I342" s="206">
        <f t="shared" si="106"/>
        <v>181.76</v>
      </c>
      <c r="J342" s="204">
        <f t="shared" si="102"/>
        <v>180</v>
      </c>
      <c r="K342" s="204">
        <f t="shared" ref="K342:K366" si="115">AVERAGE(X323:X342)</f>
        <v>319.7</v>
      </c>
      <c r="L342" s="204">
        <f t="shared" ref="L342:L366" si="116">AVERAGE(W323:W342)</f>
        <v>121.55</v>
      </c>
      <c r="M342" s="204">
        <f t="shared" si="110"/>
        <v>108.9</v>
      </c>
      <c r="N342" s="204">
        <f t="shared" si="107"/>
        <v>106.35999999999999</v>
      </c>
      <c r="O342" s="129">
        <f t="shared" si="97"/>
        <v>4.7637347525534258E-2</v>
      </c>
      <c r="P342" s="129">
        <f t="shared" si="112"/>
        <v>5.711179918587371E-2</v>
      </c>
      <c r="Q342" s="129"/>
      <c r="R342" s="129">
        <f t="shared" si="99"/>
        <v>0.12631578947368416</v>
      </c>
      <c r="S342" s="129">
        <f t="shared" ref="S342:S366" si="117">AVERAGE(V323:V342)</f>
        <v>0.37580419396031228</v>
      </c>
      <c r="T342" s="129">
        <f t="shared" si="111"/>
        <v>0.35165068761900614</v>
      </c>
      <c r="U342" s="129">
        <f t="shared" si="104"/>
        <v>0.36578525543675294</v>
      </c>
      <c r="V342" s="129">
        <f t="shared" si="105"/>
        <v>0.37282229965156793</v>
      </c>
      <c r="W342" s="128">
        <v>107</v>
      </c>
      <c r="X342" s="128">
        <v>287</v>
      </c>
      <c r="Y342" s="128" t="s">
        <v>18108</v>
      </c>
    </row>
    <row r="343" spans="4:25" ht="21.75" thickBot="1" x14ac:dyDescent="0.3">
      <c r="D343" s="205">
        <f t="shared" si="113"/>
        <v>77.924693702251659</v>
      </c>
      <c r="E343" s="205">
        <f t="shared" si="108"/>
        <v>77.030247389507892</v>
      </c>
      <c r="F343" s="205">
        <f t="shared" si="103"/>
        <v>76.93453130076837</v>
      </c>
      <c r="G343" s="206">
        <f t="shared" si="114"/>
        <v>200.655</v>
      </c>
      <c r="H343" s="206">
        <f t="shared" si="109"/>
        <v>200.45999999999998</v>
      </c>
      <c r="I343" s="206">
        <f t="shared" si="106"/>
        <v>199.61999999999998</v>
      </c>
      <c r="J343" s="204">
        <f t="shared" si="102"/>
        <v>250.09999999999997</v>
      </c>
      <c r="K343" s="204">
        <f t="shared" si="115"/>
        <v>334.66999999999996</v>
      </c>
      <c r="L343" s="204">
        <f t="shared" si="116"/>
        <v>134.01500000000001</v>
      </c>
      <c r="M343" s="204">
        <f t="shared" si="110"/>
        <v>134.49</v>
      </c>
      <c r="N343" s="204">
        <f t="shared" si="107"/>
        <v>145.85999999999999</v>
      </c>
      <c r="O343" s="129">
        <f t="shared" ref="O343:O366" si="118">AVERAGE(R324:R343)</f>
        <v>0.17260809732934393</v>
      </c>
      <c r="P343" s="129">
        <f t="shared" si="112"/>
        <v>0.29545600655670778</v>
      </c>
      <c r="Q343" s="129"/>
      <c r="R343" s="129">
        <f t="shared" si="99"/>
        <v>2.255140186915888</v>
      </c>
      <c r="S343" s="129">
        <f t="shared" si="117"/>
        <v>0.38835161696569565</v>
      </c>
      <c r="T343" s="129">
        <f t="shared" si="111"/>
        <v>0.3842674218772219</v>
      </c>
      <c r="U343" s="129">
        <f t="shared" si="104"/>
        <v>0.38540492586298158</v>
      </c>
      <c r="V343" s="129">
        <f t="shared" si="105"/>
        <v>0.58205213903743325</v>
      </c>
      <c r="W343" s="128">
        <v>348.3</v>
      </c>
      <c r="X343" s="128">
        <v>598.4</v>
      </c>
      <c r="Y343" s="128" t="s">
        <v>18109</v>
      </c>
    </row>
    <row r="344" spans="4:25" ht="21.75" thickBot="1" x14ac:dyDescent="0.3">
      <c r="D344" s="205">
        <f t="shared" si="113"/>
        <v>78.639756469759647</v>
      </c>
      <c r="E344" s="205">
        <f t="shared" si="108"/>
        <v>78.555663159975396</v>
      </c>
      <c r="F344" s="205">
        <f t="shared" si="103"/>
        <v>85.853356979264049</v>
      </c>
      <c r="G344" s="206">
        <f>AVERAGE(J325:J344)</f>
        <v>197.60999999999999</v>
      </c>
      <c r="H344" s="206">
        <f t="shared" si="109"/>
        <v>187.49999999999997</v>
      </c>
      <c r="I344" s="206">
        <f t="shared" si="106"/>
        <v>187.82</v>
      </c>
      <c r="J344" s="204">
        <f t="shared" si="102"/>
        <v>132.00000000000003</v>
      </c>
      <c r="K344" s="204">
        <f t="shared" si="115"/>
        <v>335.29000000000008</v>
      </c>
      <c r="L344" s="204">
        <f t="shared" si="116"/>
        <v>137.68</v>
      </c>
      <c r="M344" s="204">
        <f t="shared" si="110"/>
        <v>146.48999999999998</v>
      </c>
      <c r="N344" s="204">
        <f t="shared" si="107"/>
        <v>176.18</v>
      </c>
      <c r="O344" s="129">
        <f t="shared" si="118"/>
        <v>0.12952076404821217</v>
      </c>
      <c r="P344" s="129">
        <f t="shared" si="112"/>
        <v>0.24912260983571416</v>
      </c>
      <c r="Q344" s="129"/>
      <c r="R344" s="129">
        <f t="shared" si="99"/>
        <v>-0.36376686764283672</v>
      </c>
      <c r="S344" s="129">
        <f t="shared" si="117"/>
        <v>0.39795433667202895</v>
      </c>
      <c r="T344" s="129">
        <f t="shared" si="111"/>
        <v>0.4189635368532022</v>
      </c>
      <c r="U344" s="129">
        <f t="shared" si="104"/>
        <v>0.45710444563552366</v>
      </c>
      <c r="V344" s="129">
        <f t="shared" si="105"/>
        <v>0.62669683257918551</v>
      </c>
      <c r="W344" s="217">
        <v>221.6</v>
      </c>
      <c r="X344" s="217">
        <v>353.6</v>
      </c>
      <c r="Y344" s="217" t="s">
        <v>18110</v>
      </c>
    </row>
    <row r="345" spans="4:25" ht="21.75" thickBot="1" x14ac:dyDescent="0.3">
      <c r="D345" s="205">
        <f t="shared" si="113"/>
        <v>78.410320980549201</v>
      </c>
      <c r="E345" s="205">
        <f t="shared" si="108"/>
        <v>78.368882570746081</v>
      </c>
      <c r="F345" s="205">
        <f t="shared" si="103"/>
        <v>89.967581897084742</v>
      </c>
      <c r="G345" s="206">
        <f t="shared" si="114"/>
        <v>198.56</v>
      </c>
      <c r="H345" s="206">
        <f t="shared" si="109"/>
        <v>189.95999999999998</v>
      </c>
      <c r="I345" s="206">
        <f t="shared" si="106"/>
        <v>203.71999999999997</v>
      </c>
      <c r="J345" s="204">
        <f t="shared" si="102"/>
        <v>253.5</v>
      </c>
      <c r="K345" s="204">
        <f t="shared" si="115"/>
        <v>335.02</v>
      </c>
      <c r="L345" s="204">
        <f t="shared" si="116"/>
        <v>136.45999999999998</v>
      </c>
      <c r="M345" s="204">
        <f t="shared" si="110"/>
        <v>144.20999999999998</v>
      </c>
      <c r="N345" s="204">
        <f t="shared" si="107"/>
        <v>176.92000000000002</v>
      </c>
      <c r="O345" s="129">
        <f t="shared" si="118"/>
        <v>0.10872559387651903</v>
      </c>
      <c r="P345" s="129">
        <f t="shared" si="112"/>
        <v>0.16661386882545237</v>
      </c>
      <c r="Q345" s="129"/>
      <c r="R345" s="129">
        <f t="shared" si="99"/>
        <v>-0.49142599277978338</v>
      </c>
      <c r="S345" s="129">
        <f t="shared" si="117"/>
        <v>0.39489484780695611</v>
      </c>
      <c r="T345" s="129">
        <f t="shared" si="111"/>
        <v>0.41255465661584589</v>
      </c>
      <c r="U345" s="129">
        <f t="shared" si="104"/>
        <v>0.44162370850719002</v>
      </c>
      <c r="V345" s="129">
        <f t="shared" si="105"/>
        <v>0.30775532495903879</v>
      </c>
      <c r="W345" s="217">
        <v>112.7</v>
      </c>
      <c r="X345" s="217">
        <v>366.2</v>
      </c>
      <c r="Y345" s="217" t="s">
        <v>18111</v>
      </c>
    </row>
    <row r="346" spans="4:25" ht="21.75" thickBot="1" x14ac:dyDescent="0.3">
      <c r="D346" s="205">
        <f t="shared" si="113"/>
        <v>79.527505720517496</v>
      </c>
      <c r="E346" s="205">
        <f t="shared" si="108"/>
        <v>84.6321607344791</v>
      </c>
      <c r="F346" s="205">
        <f t="shared" si="103"/>
        <v>103.11698670799062</v>
      </c>
      <c r="G346" s="206">
        <f t="shared" si="114"/>
        <v>204.89499999999998</v>
      </c>
      <c r="H346" s="206">
        <f t="shared" si="109"/>
        <v>198.04</v>
      </c>
      <c r="I346" s="206">
        <f t="shared" si="106"/>
        <v>218.32</v>
      </c>
      <c r="J346" s="204">
        <f t="shared" si="102"/>
        <v>276</v>
      </c>
      <c r="K346" s="204">
        <f t="shared" si="115"/>
        <v>342.15499999999997</v>
      </c>
      <c r="L346" s="204">
        <f t="shared" si="116"/>
        <v>137.26</v>
      </c>
      <c r="M346" s="204">
        <f t="shared" si="110"/>
        <v>159.54</v>
      </c>
      <c r="N346" s="204">
        <f t="shared" si="107"/>
        <v>207.32</v>
      </c>
      <c r="O346" s="129">
        <f t="shared" si="118"/>
        <v>0.13406348091031647</v>
      </c>
      <c r="P346" s="129">
        <f t="shared" si="112"/>
        <v>0.31662850455299862</v>
      </c>
      <c r="Q346" s="129"/>
      <c r="R346" s="129">
        <f t="shared" si="99"/>
        <v>1.191659272404614</v>
      </c>
      <c r="S346" s="129">
        <f t="shared" si="117"/>
        <v>0.38813785461098371</v>
      </c>
      <c r="T346" s="129">
        <f t="shared" si="111"/>
        <v>0.42734882212926228</v>
      </c>
      <c r="U346" s="129">
        <f t="shared" si="104"/>
        <v>0.47232038616705124</v>
      </c>
      <c r="V346" s="129">
        <f t="shared" si="105"/>
        <v>0.47227533460803062</v>
      </c>
      <c r="W346" s="128">
        <v>247</v>
      </c>
      <c r="X346" s="128">
        <v>523</v>
      </c>
      <c r="Y346" s="128" t="s">
        <v>18112</v>
      </c>
    </row>
    <row r="347" spans="4:25" ht="21.75" thickBot="1" x14ac:dyDescent="0.3">
      <c r="D347" s="205">
        <f t="shared" si="113"/>
        <v>80.776765002851178</v>
      </c>
      <c r="E347" s="205">
        <f t="shared" si="108"/>
        <v>90.484391811246127</v>
      </c>
      <c r="F347" s="205">
        <f t="shared" si="103"/>
        <v>118.17375682274621</v>
      </c>
      <c r="G347" s="206">
        <f t="shared" si="114"/>
        <v>209.39499999999998</v>
      </c>
      <c r="H347" s="206">
        <f t="shared" si="109"/>
        <v>211.53999999999996</v>
      </c>
      <c r="I347" s="206">
        <f t="shared" si="106"/>
        <v>241.32</v>
      </c>
      <c r="J347" s="204">
        <f t="shared" si="102"/>
        <v>295</v>
      </c>
      <c r="K347" s="204">
        <f t="shared" si="115"/>
        <v>348.65499999999997</v>
      </c>
      <c r="L347" s="204">
        <f t="shared" si="116"/>
        <v>139.26</v>
      </c>
      <c r="M347" s="204">
        <f t="shared" si="110"/>
        <v>171.23999999999998</v>
      </c>
      <c r="N347" s="204">
        <f t="shared" si="107"/>
        <v>236.11999999999998</v>
      </c>
      <c r="O347" s="129">
        <f t="shared" si="118"/>
        <v>0.13920220183851106</v>
      </c>
      <c r="P347" s="129">
        <f t="shared" si="112"/>
        <v>0.27523833262864705</v>
      </c>
      <c r="Q347" s="129"/>
      <c r="R347" s="129">
        <f t="shared" si="99"/>
        <v>1.6194331983805599E-2</v>
      </c>
      <c r="S347" s="129">
        <f t="shared" si="117"/>
        <v>0.38576262567325481</v>
      </c>
      <c r="T347" s="129">
        <f t="shared" si="111"/>
        <v>0.42774128680744133</v>
      </c>
      <c r="U347" s="129">
        <f t="shared" si="104"/>
        <v>0.48969731817812956</v>
      </c>
      <c r="V347" s="129">
        <f t="shared" si="105"/>
        <v>0.45970695970695968</v>
      </c>
      <c r="W347" s="217">
        <v>251</v>
      </c>
      <c r="X347" s="217">
        <v>546</v>
      </c>
      <c r="Y347" s="217" t="s">
        <v>18113</v>
      </c>
    </row>
    <row r="348" spans="4:25" ht="21.75" thickBot="1" x14ac:dyDescent="0.3">
      <c r="D348" s="205">
        <f t="shared" si="113"/>
        <v>82.388183285457444</v>
      </c>
      <c r="E348" s="205">
        <f t="shared" si="108"/>
        <v>93.762130812600191</v>
      </c>
      <c r="F348" s="205">
        <f t="shared" si="103"/>
        <v>112.20462850094071</v>
      </c>
      <c r="G348" s="206">
        <f t="shared" si="114"/>
        <v>211.71999999999997</v>
      </c>
      <c r="H348" s="206">
        <f t="shared" si="109"/>
        <v>224.10999999999999</v>
      </c>
      <c r="I348" s="206">
        <f t="shared" si="106"/>
        <v>248.6</v>
      </c>
      <c r="J348" s="204">
        <f t="shared" si="102"/>
        <v>286.5</v>
      </c>
      <c r="K348" s="204">
        <f t="shared" si="115"/>
        <v>354.42999999999995</v>
      </c>
      <c r="L348" s="204">
        <f t="shared" si="116"/>
        <v>142.70999999999998</v>
      </c>
      <c r="M348" s="204">
        <f t="shared" si="110"/>
        <v>174.5</v>
      </c>
      <c r="N348" s="204">
        <f t="shared" si="107"/>
        <v>203.14</v>
      </c>
      <c r="O348" s="129">
        <f t="shared" si="118"/>
        <v>0.14862706164100725</v>
      </c>
      <c r="P348" s="129">
        <f t="shared" si="112"/>
        <v>0.23576874827947664</v>
      </c>
      <c r="Q348" s="129"/>
      <c r="R348" s="129">
        <f t="shared" si="99"/>
        <v>-0.26932270916334655</v>
      </c>
      <c r="S348" s="129">
        <f t="shared" si="117"/>
        <v>0.38913746120091375</v>
      </c>
      <c r="T348" s="129">
        <f t="shared" si="111"/>
        <v>0.41837548887867654</v>
      </c>
      <c r="U348" s="129">
        <f t="shared" si="104"/>
        <v>0.45134605189437138</v>
      </c>
      <c r="V348" s="129">
        <f t="shared" si="105"/>
        <v>0.3902958076186423</v>
      </c>
      <c r="W348" s="218">
        <v>183.4</v>
      </c>
      <c r="X348" s="218">
        <v>469.9</v>
      </c>
      <c r="Y348" s="219" t="s">
        <v>18114</v>
      </c>
    </row>
    <row r="349" spans="4:25" ht="21.75" thickBot="1" x14ac:dyDescent="0.3">
      <c r="D349" s="205">
        <f t="shared" si="113"/>
        <v>83.033106272670494</v>
      </c>
      <c r="E349" s="205">
        <f t="shared" si="108"/>
        <v>98.061194147541556</v>
      </c>
      <c r="F349" s="205">
        <f t="shared" si="103"/>
        <v>109.15667108679905</v>
      </c>
      <c r="G349" s="206">
        <f t="shared" si="114"/>
        <v>210.94499999999999</v>
      </c>
      <c r="H349" s="206">
        <f t="shared" si="109"/>
        <v>222.35999999999999</v>
      </c>
      <c r="I349" s="206">
        <f t="shared" si="106"/>
        <v>256.89999999999998</v>
      </c>
      <c r="J349" s="204">
        <f t="shared" si="102"/>
        <v>173.5</v>
      </c>
      <c r="K349" s="204">
        <f t="shared" si="115"/>
        <v>355.71499999999997</v>
      </c>
      <c r="L349" s="204">
        <f t="shared" si="116"/>
        <v>144.77000000000001</v>
      </c>
      <c r="M349" s="204">
        <f t="shared" si="110"/>
        <v>184.47</v>
      </c>
      <c r="N349" s="204">
        <f t="shared" si="107"/>
        <v>192.76</v>
      </c>
      <c r="O349" s="129">
        <f t="shared" si="118"/>
        <v>0.13872946877585712</v>
      </c>
      <c r="P349" s="129">
        <f t="shared" si="112"/>
        <v>0.28187963923111514</v>
      </c>
      <c r="Q349" s="129"/>
      <c r="R349" s="129">
        <f t="shared" si="99"/>
        <v>-7.4700109051254127E-2</v>
      </c>
      <c r="S349" s="129">
        <f t="shared" si="117"/>
        <v>0.39362443420166632</v>
      </c>
      <c r="T349" s="129">
        <f t="shared" si="111"/>
        <v>0.44100195245341595</v>
      </c>
      <c r="U349" s="129">
        <f t="shared" si="104"/>
        <v>0.42489945927130818</v>
      </c>
      <c r="V349" s="129">
        <f t="shared" si="105"/>
        <v>0.49446386946386944</v>
      </c>
      <c r="W349" s="217">
        <v>169.7</v>
      </c>
      <c r="X349" s="217">
        <v>343.2</v>
      </c>
      <c r="Y349" s="217" t="s">
        <v>18115</v>
      </c>
    </row>
    <row r="350" spans="4:25" ht="21.75" thickBot="1" x14ac:dyDescent="0.3">
      <c r="D350" s="205">
        <f t="shared" si="113"/>
        <v>84.461361454131648</v>
      </c>
      <c r="E350" s="205">
        <f t="shared" si="108"/>
        <v>100.5400652667131</v>
      </c>
      <c r="F350" s="205">
        <f t="shared" si="103"/>
        <v>111.54588869216153</v>
      </c>
      <c r="G350" s="206">
        <f t="shared" si="114"/>
        <v>209.25</v>
      </c>
      <c r="H350" s="206">
        <f t="shared" si="109"/>
        <v>221.57</v>
      </c>
      <c r="I350" s="206">
        <f t="shared" si="106"/>
        <v>239.42</v>
      </c>
      <c r="J350" s="204">
        <f t="shared" si="102"/>
        <v>166.09999999999997</v>
      </c>
      <c r="K350" s="204">
        <f t="shared" si="115"/>
        <v>358.21499999999997</v>
      </c>
      <c r="L350" s="204">
        <f t="shared" si="116"/>
        <v>148.965</v>
      </c>
      <c r="M350" s="204">
        <f t="shared" si="110"/>
        <v>191.05</v>
      </c>
      <c r="N350" s="204">
        <f t="shared" si="107"/>
        <v>205.17999999999998</v>
      </c>
      <c r="O350" s="129">
        <f t="shared" si="118"/>
        <v>0.15486247070877149</v>
      </c>
      <c r="P350" s="129">
        <f t="shared" si="112"/>
        <v>0.22917065699355305</v>
      </c>
      <c r="Q350" s="129"/>
      <c r="R350" s="129">
        <f t="shared" si="99"/>
        <v>3.0053034767236531E-2</v>
      </c>
      <c r="S350" s="129">
        <f t="shared" si="117"/>
        <v>0.40363852546777368</v>
      </c>
      <c r="T350" s="129">
        <f t="shared" si="111"/>
        <v>0.45376208542091934</v>
      </c>
      <c r="U350" s="129">
        <f t="shared" si="104"/>
        <v>0.46590046233464849</v>
      </c>
      <c r="V350" s="129">
        <f t="shared" si="105"/>
        <v>0.5127603402757408</v>
      </c>
      <c r="W350" s="220">
        <v>174.8</v>
      </c>
      <c r="X350" s="220">
        <v>340.9</v>
      </c>
      <c r="Y350" s="221" t="s">
        <v>18116</v>
      </c>
    </row>
    <row r="351" spans="4:25" ht="21.75" thickBot="1" x14ac:dyDescent="0.3">
      <c r="D351" s="205">
        <f t="shared" si="113"/>
        <v>87.472949010248186</v>
      </c>
      <c r="E351" s="205">
        <f t="shared" si="108"/>
        <v>104.87568944365319</v>
      </c>
      <c r="F351" s="205">
        <f t="shared" si="103"/>
        <v>106.33651427203867</v>
      </c>
      <c r="G351" s="206">
        <f t="shared" si="114"/>
        <v>205.7</v>
      </c>
      <c r="H351" s="206">
        <f t="shared" si="109"/>
        <v>211.8</v>
      </c>
      <c r="I351" s="206">
        <f t="shared" si="106"/>
        <v>205.27999999999997</v>
      </c>
      <c r="J351" s="204">
        <f t="shared" si="102"/>
        <v>105.30000000000001</v>
      </c>
      <c r="K351" s="204">
        <f t="shared" si="115"/>
        <v>365.31499999999994</v>
      </c>
      <c r="L351" s="204">
        <f t="shared" si="116"/>
        <v>159.61500000000001</v>
      </c>
      <c r="M351" s="204">
        <f t="shared" si="110"/>
        <v>210.43</v>
      </c>
      <c r="N351" s="204">
        <f t="shared" si="107"/>
        <v>213.53999999999996</v>
      </c>
      <c r="O351" s="129">
        <f t="shared" si="118"/>
        <v>0.19577699694400374</v>
      </c>
      <c r="P351" s="129">
        <f t="shared" si="112"/>
        <v>0.30723208499514865</v>
      </c>
      <c r="Q351" s="129"/>
      <c r="R351" s="129">
        <f t="shared" si="99"/>
        <v>0.65217391304347827</v>
      </c>
      <c r="S351" s="129">
        <f t="shared" si="117"/>
        <v>0.42524525527587842</v>
      </c>
      <c r="T351" s="129">
        <f t="shared" si="111"/>
        <v>0.49516378396436816</v>
      </c>
      <c r="U351" s="129">
        <f t="shared" si="104"/>
        <v>0.51800718176168492</v>
      </c>
      <c r="V351" s="129">
        <f t="shared" si="105"/>
        <v>0.73280893174321238</v>
      </c>
      <c r="W351" s="220">
        <v>288.8</v>
      </c>
      <c r="X351" s="220">
        <v>394.1</v>
      </c>
      <c r="Y351" s="221" t="s">
        <v>18117</v>
      </c>
    </row>
    <row r="352" spans="4:25" ht="21.75" thickBot="1" x14ac:dyDescent="0.3">
      <c r="D352" s="205">
        <f t="shared" si="113"/>
        <v>87.500089850997085</v>
      </c>
      <c r="E352" s="205">
        <f t="shared" si="108"/>
        <v>104.13733402941692</v>
      </c>
      <c r="F352" s="205">
        <f t="shared" si="103"/>
        <v>88.983123598802294</v>
      </c>
      <c r="G352" s="206">
        <f t="shared" si="114"/>
        <v>204.16000000000003</v>
      </c>
      <c r="H352" s="206">
        <f t="shared" si="109"/>
        <v>206</v>
      </c>
      <c r="I352" s="206">
        <f t="shared" si="106"/>
        <v>170.67999999999998</v>
      </c>
      <c r="J352" s="204">
        <f t="shared" si="102"/>
        <v>122</v>
      </c>
      <c r="K352" s="204">
        <f t="shared" si="115"/>
        <v>364.02499999999998</v>
      </c>
      <c r="L352" s="204">
        <f t="shared" si="116"/>
        <v>159.86500000000001</v>
      </c>
      <c r="M352" s="204">
        <f t="shared" si="110"/>
        <v>210.83</v>
      </c>
      <c r="N352" s="204">
        <f t="shared" si="107"/>
        <v>185.54000000000002</v>
      </c>
      <c r="O352" s="129">
        <f t="shared" si="118"/>
        <v>0.14507360414037268</v>
      </c>
      <c r="P352" s="129">
        <f t="shared" si="112"/>
        <v>0.23303540909487158</v>
      </c>
      <c r="Q352" s="129"/>
      <c r="R352" s="129">
        <f t="shared" si="99"/>
        <v>-0.61565096952908593</v>
      </c>
      <c r="S352" s="129">
        <f t="shared" si="117"/>
        <v>0.42858586329837911</v>
      </c>
      <c r="T352" s="129">
        <f t="shared" si="111"/>
        <v>0.50552103897775202</v>
      </c>
      <c r="U352" s="129">
        <f t="shared" si="104"/>
        <v>0.5213447597773746</v>
      </c>
      <c r="V352" s="129">
        <f t="shared" si="105"/>
        <v>0.47639484978540775</v>
      </c>
      <c r="W352" s="220">
        <v>111</v>
      </c>
      <c r="X352" s="220">
        <v>233</v>
      </c>
      <c r="Y352" s="221" t="s">
        <v>18118</v>
      </c>
    </row>
    <row r="353" spans="4:25" ht="21.75" thickBot="1" x14ac:dyDescent="0.3">
      <c r="D353" s="205">
        <f t="shared" si="113"/>
        <v>87.248691435335786</v>
      </c>
      <c r="E353" s="205">
        <f t="shared" si="108"/>
        <v>97.123537915234849</v>
      </c>
      <c r="F353" s="205">
        <f t="shared" si="103"/>
        <v>76.844702169210478</v>
      </c>
      <c r="G353" s="206">
        <f t="shared" si="114"/>
        <v>197.47499999999999</v>
      </c>
      <c r="H353" s="206">
        <f t="shared" si="109"/>
        <v>194.48999999999998</v>
      </c>
      <c r="I353" s="206">
        <f t="shared" si="106"/>
        <v>140.38</v>
      </c>
      <c r="J353" s="204">
        <f t="shared" si="102"/>
        <v>135.00000000000003</v>
      </c>
      <c r="K353" s="204">
        <f t="shared" si="115"/>
        <v>360.04999999999995</v>
      </c>
      <c r="L353" s="204">
        <f t="shared" si="116"/>
        <v>162.57499999999999</v>
      </c>
      <c r="M353" s="204">
        <f t="shared" si="110"/>
        <v>190.65999999999997</v>
      </c>
      <c r="N353" s="204">
        <f t="shared" si="107"/>
        <v>178.18</v>
      </c>
      <c r="O353" s="129">
        <f t="shared" si="118"/>
        <v>0.16752473451603134</v>
      </c>
      <c r="P353" s="129">
        <f t="shared" si="112"/>
        <v>3.9593462475354849E-2</v>
      </c>
      <c r="Q353" s="129"/>
      <c r="R353" s="129">
        <f t="shared" si="99"/>
        <v>0.32072072072072078</v>
      </c>
      <c r="S353" s="129">
        <f t="shared" si="117"/>
        <v>0.4418214530210699</v>
      </c>
      <c r="T353" s="129">
        <f t="shared" si="111"/>
        <v>0.49937548416491778</v>
      </c>
      <c r="U353" s="129">
        <f t="shared" si="104"/>
        <v>0.54740491643546429</v>
      </c>
      <c r="V353" s="129">
        <f t="shared" si="105"/>
        <v>0.52059659090909083</v>
      </c>
      <c r="W353" s="220">
        <v>146.6</v>
      </c>
      <c r="X353" s="220">
        <v>281.60000000000002</v>
      </c>
      <c r="Y353" s="221" t="s">
        <v>18119</v>
      </c>
    </row>
    <row r="354" spans="4:25" ht="21.75" thickBot="1" x14ac:dyDescent="0.3">
      <c r="D354" s="205">
        <f t="shared" si="113"/>
        <v>86.796667207401512</v>
      </c>
      <c r="E354" s="205">
        <f t="shared" si="108"/>
        <v>95.25349210019256</v>
      </c>
      <c r="F354" s="205">
        <f t="shared" si="103"/>
        <v>72.74406548294904</v>
      </c>
      <c r="G354" s="206">
        <f t="shared" si="114"/>
        <v>190.43</v>
      </c>
      <c r="H354" s="206">
        <f t="shared" si="109"/>
        <v>193.35999999999999</v>
      </c>
      <c r="I354" s="206">
        <f t="shared" si="106"/>
        <v>129.82</v>
      </c>
      <c r="J354" s="204">
        <f t="shared" si="102"/>
        <v>120.70000000000002</v>
      </c>
      <c r="K354" s="204">
        <f t="shared" si="115"/>
        <v>355.58000000000004</v>
      </c>
      <c r="L354" s="204">
        <f t="shared" si="116"/>
        <v>165.15</v>
      </c>
      <c r="M354" s="204">
        <f t="shared" si="110"/>
        <v>183.80999999999997</v>
      </c>
      <c r="N354" s="204">
        <f t="shared" si="107"/>
        <v>174.86</v>
      </c>
      <c r="O354" s="129">
        <f t="shared" si="118"/>
        <v>0.16476329631803108</v>
      </c>
      <c r="P354" s="129">
        <f t="shared" si="112"/>
        <v>8.0403982800347926E-2</v>
      </c>
      <c r="Q354" s="129"/>
      <c r="R354" s="129">
        <f t="shared" si="99"/>
        <v>4.4338335607094104E-2</v>
      </c>
      <c r="S354" s="129">
        <f t="shared" si="117"/>
        <v>0.45579303264927534</v>
      </c>
      <c r="T354" s="129">
        <f t="shared" si="111"/>
        <v>0.49262252844534843</v>
      </c>
      <c r="U354" s="129">
        <f t="shared" si="104"/>
        <v>0.56034559761938874</v>
      </c>
      <c r="V354" s="129">
        <f t="shared" si="105"/>
        <v>0.55916727538349154</v>
      </c>
      <c r="W354" s="220">
        <v>153.1</v>
      </c>
      <c r="X354" s="220">
        <v>273.8</v>
      </c>
      <c r="Y354" s="221" t="s">
        <v>18120</v>
      </c>
    </row>
    <row r="355" spans="4:25" ht="21.75" thickBot="1" x14ac:dyDescent="0.3">
      <c r="D355" s="205">
        <f t="shared" si="113"/>
        <v>86.890726078730978</v>
      </c>
      <c r="E355" s="205">
        <f t="shared" si="108"/>
        <v>94.678601726720913</v>
      </c>
      <c r="F355" s="205">
        <f t="shared" si="103"/>
        <v>69.573350374559112</v>
      </c>
      <c r="G355" s="206">
        <f t="shared" si="114"/>
        <v>183.85</v>
      </c>
      <c r="H355" s="206">
        <f t="shared" si="109"/>
        <v>177.73999999999998</v>
      </c>
      <c r="I355" s="206">
        <f t="shared" si="106"/>
        <v>116.06000000000003</v>
      </c>
      <c r="J355" s="204">
        <f t="shared" si="102"/>
        <v>97.300000000000011</v>
      </c>
      <c r="K355" s="204">
        <f t="shared" si="115"/>
        <v>354.04</v>
      </c>
      <c r="L355" s="204">
        <f t="shared" si="116"/>
        <v>170.19</v>
      </c>
      <c r="M355" s="204">
        <f t="shared" si="110"/>
        <v>196.16999999999996</v>
      </c>
      <c r="N355" s="204">
        <f t="shared" si="107"/>
        <v>187.16</v>
      </c>
      <c r="O355" s="129">
        <f t="shared" si="118"/>
        <v>0.17525200860015844</v>
      </c>
      <c r="P355" s="129">
        <f t="shared" si="112"/>
        <v>0.1838901483748645</v>
      </c>
      <c r="Q355" s="129"/>
      <c r="R355" s="129">
        <f t="shared" si="99"/>
        <v>0.54343566296538226</v>
      </c>
      <c r="S355" s="129">
        <f t="shared" si="117"/>
        <v>0.47261749294931182</v>
      </c>
      <c r="T355" s="129">
        <f t="shared" si="111"/>
        <v>0.53268032928277775</v>
      </c>
      <c r="U355" s="129">
        <f t="shared" si="104"/>
        <v>0.59946019623090718</v>
      </c>
      <c r="V355" s="129">
        <f t="shared" si="105"/>
        <v>0.70833333333333337</v>
      </c>
      <c r="W355" s="220">
        <v>236.3</v>
      </c>
      <c r="X355" s="220">
        <v>333.6</v>
      </c>
      <c r="Y355" s="221" t="s">
        <v>18121</v>
      </c>
    </row>
    <row r="356" spans="4:25" ht="21.75" thickBot="1" x14ac:dyDescent="0.3">
      <c r="D356" s="205">
        <f t="shared" si="113"/>
        <v>87.41726476848207</v>
      </c>
      <c r="E356" s="205">
        <f t="shared" si="108"/>
        <v>88.181349237742921</v>
      </c>
      <c r="F356" s="205">
        <f t="shared" si="103"/>
        <v>67.99728160141224</v>
      </c>
      <c r="G356" s="206">
        <f t="shared" si="114"/>
        <v>180.39</v>
      </c>
      <c r="H356" s="206">
        <f t="shared" si="109"/>
        <v>162.73999999999998</v>
      </c>
      <c r="I356" s="206">
        <f t="shared" si="106"/>
        <v>120.2</v>
      </c>
      <c r="J356" s="204">
        <f t="shared" si="102"/>
        <v>126</v>
      </c>
      <c r="K356" s="204">
        <f t="shared" si="115"/>
        <v>354.04499999999996</v>
      </c>
      <c r="L356" s="204">
        <f t="shared" si="116"/>
        <v>173.65500000000003</v>
      </c>
      <c r="M356" s="204">
        <f t="shared" si="110"/>
        <v>187.76999999999995</v>
      </c>
      <c r="N356" s="204">
        <f t="shared" si="107"/>
        <v>162</v>
      </c>
      <c r="O356" s="129">
        <f t="shared" si="118"/>
        <v>0.17516641785851256</v>
      </c>
      <c r="P356" s="129">
        <f t="shared" si="112"/>
        <v>3.3704331164026449E-2</v>
      </c>
      <c r="Q356" s="129"/>
      <c r="R356" s="129">
        <f t="shared" si="99"/>
        <v>-0.31019889970376646</v>
      </c>
      <c r="S356" s="129">
        <f t="shared" si="117"/>
        <v>0.48460150101714106</v>
      </c>
      <c r="T356" s="129">
        <f t="shared" si="111"/>
        <v>0.54185417990501983</v>
      </c>
      <c r="U356" s="129">
        <f t="shared" si="104"/>
        <v>0.56570117804835474</v>
      </c>
      <c r="V356" s="129">
        <f t="shared" si="105"/>
        <v>0.56401384083044981</v>
      </c>
      <c r="W356" s="220">
        <v>163</v>
      </c>
      <c r="X356" s="220">
        <v>289</v>
      </c>
      <c r="Y356" s="221" t="s">
        <v>18122</v>
      </c>
    </row>
    <row r="357" spans="4:25" ht="21.75" thickBot="1" x14ac:dyDescent="0.3">
      <c r="D357" s="205">
        <f t="shared" si="113"/>
        <v>87.449090571283946</v>
      </c>
      <c r="E357" s="205">
        <f t="shared" si="108"/>
        <v>80.346774507472247</v>
      </c>
      <c r="F357" s="205">
        <f t="shared" si="103"/>
        <v>70.213664193406643</v>
      </c>
      <c r="G357" s="206">
        <f t="shared" si="114"/>
        <v>178.63499999999999</v>
      </c>
      <c r="H357" s="206">
        <f t="shared" si="109"/>
        <v>145.72999999999996</v>
      </c>
      <c r="I357" s="206">
        <f t="shared" si="106"/>
        <v>120.78000000000002</v>
      </c>
      <c r="J357" s="204">
        <f t="shared" si="102"/>
        <v>124.89999999999998</v>
      </c>
      <c r="K357" s="204">
        <f t="shared" si="115"/>
        <v>353.36500000000001</v>
      </c>
      <c r="L357" s="204">
        <f t="shared" si="116"/>
        <v>174.73000000000002</v>
      </c>
      <c r="M357" s="204">
        <f t="shared" si="110"/>
        <v>178.21999999999997</v>
      </c>
      <c r="N357" s="204">
        <f t="shared" si="107"/>
        <v>170.9</v>
      </c>
      <c r="O357" s="129">
        <f t="shared" si="118"/>
        <v>0.151361001800214</v>
      </c>
      <c r="P357" s="129">
        <f t="shared" si="112"/>
        <v>2.7483670971780859E-2</v>
      </c>
      <c r="Q357" s="129"/>
      <c r="R357" s="129">
        <f t="shared" si="99"/>
        <v>-4.6012269938650263E-2</v>
      </c>
      <c r="S357" s="129">
        <f t="shared" si="117"/>
        <v>0.48954063073464865</v>
      </c>
      <c r="T357" s="129">
        <f t="shared" si="111"/>
        <v>0.55133997466185591</v>
      </c>
      <c r="U357" s="129">
        <f t="shared" si="104"/>
        <v>0.58133518954633734</v>
      </c>
      <c r="V357" s="129">
        <f t="shared" si="105"/>
        <v>0.55456490727532104</v>
      </c>
      <c r="W357" s="220">
        <v>155.5</v>
      </c>
      <c r="X357" s="220">
        <v>280.39999999999998</v>
      </c>
      <c r="Y357" s="221" t="s">
        <v>18123</v>
      </c>
    </row>
    <row r="358" spans="4:25" ht="21.75" thickBot="1" x14ac:dyDescent="0.3">
      <c r="D358" s="205">
        <f t="shared" si="113"/>
        <v>89.185415989011787</v>
      </c>
      <c r="E358" s="205">
        <f t="shared" si="108"/>
        <v>78.176133014478609</v>
      </c>
      <c r="F358" s="205">
        <f t="shared" si="103"/>
        <v>79.403598444841776</v>
      </c>
      <c r="G358" s="206">
        <f t="shared" si="114"/>
        <v>180.94499999999999</v>
      </c>
      <c r="H358" s="206">
        <f t="shared" si="109"/>
        <v>137.78000000000003</v>
      </c>
      <c r="I358" s="206">
        <f t="shared" si="106"/>
        <v>135.18</v>
      </c>
      <c r="J358" s="204">
        <f t="shared" si="102"/>
        <v>206.99999999999997</v>
      </c>
      <c r="K358" s="204">
        <f t="shared" si="115"/>
        <v>360.83000000000004</v>
      </c>
      <c r="L358" s="204">
        <f t="shared" si="116"/>
        <v>179.88500000000002</v>
      </c>
      <c r="M358" s="204">
        <f t="shared" si="110"/>
        <v>185.27</v>
      </c>
      <c r="N358" s="204">
        <f t="shared" si="107"/>
        <v>192.35999999999999</v>
      </c>
      <c r="O358" s="129">
        <f t="shared" si="118"/>
        <v>0.17673221646643275</v>
      </c>
      <c r="P358" s="129">
        <f t="shared" si="112"/>
        <v>0.11769568465338882</v>
      </c>
      <c r="Q358" s="129"/>
      <c r="R358" s="129">
        <f t="shared" si="99"/>
        <v>0.63279742765273306</v>
      </c>
      <c r="S358" s="129">
        <f t="shared" si="117"/>
        <v>0.49288687716716006</v>
      </c>
      <c r="T358" s="129">
        <f t="shared" si="111"/>
        <v>0.56739826545564365</v>
      </c>
      <c r="U358" s="129">
        <f t="shared" si="104"/>
        <v>0.58739161447582311</v>
      </c>
      <c r="V358" s="129">
        <f t="shared" si="105"/>
        <v>0.5508787155565199</v>
      </c>
      <c r="W358" s="220">
        <v>253.9</v>
      </c>
      <c r="X358" s="220">
        <v>460.9</v>
      </c>
      <c r="Y358" s="221" t="s">
        <v>18124</v>
      </c>
    </row>
    <row r="359" spans="4:25" ht="21.75" thickBot="1" x14ac:dyDescent="0.3">
      <c r="D359" s="205">
        <f t="shared" si="113"/>
        <v>93.167892388992044</v>
      </c>
      <c r="E359" s="205">
        <f t="shared" si="108"/>
        <v>83.568520141128289</v>
      </c>
      <c r="F359" s="205">
        <f t="shared" si="103"/>
        <v>94.616631994431714</v>
      </c>
      <c r="G359" s="206">
        <f t="shared" si="114"/>
        <v>184.91500000000002</v>
      </c>
      <c r="H359" s="206">
        <f t="shared" si="109"/>
        <v>147.46999999999997</v>
      </c>
      <c r="I359" s="206">
        <f t="shared" si="106"/>
        <v>165.11999999999998</v>
      </c>
      <c r="J359" s="204">
        <f t="shared" si="102"/>
        <v>270.39999999999998</v>
      </c>
      <c r="K359" s="204">
        <f t="shared" si="115"/>
        <v>374.15</v>
      </c>
      <c r="L359" s="204">
        <f t="shared" si="116"/>
        <v>189.23500000000001</v>
      </c>
      <c r="M359" s="204">
        <f t="shared" si="110"/>
        <v>194.00000000000003</v>
      </c>
      <c r="N359" s="204">
        <f t="shared" si="107"/>
        <v>213.13999999999996</v>
      </c>
      <c r="O359" s="129">
        <f t="shared" si="118"/>
        <v>0.20413314396039173</v>
      </c>
      <c r="P359" s="129">
        <f t="shared" si="112"/>
        <v>0.12638664868966823</v>
      </c>
      <c r="Q359" s="129"/>
      <c r="R359" s="129">
        <f t="shared" si="99"/>
        <v>1.2209531311540012E-2</v>
      </c>
      <c r="S359" s="129">
        <f t="shared" si="117"/>
        <v>0.50384172397583771</v>
      </c>
      <c r="T359" s="129">
        <f t="shared" si="111"/>
        <v>0.5666814954982593</v>
      </c>
      <c r="U359" s="129">
        <f t="shared" si="104"/>
        <v>0.5730173933771302</v>
      </c>
      <c r="V359" s="129">
        <f t="shared" si="105"/>
        <v>0.48729616989002655</v>
      </c>
      <c r="W359" s="220">
        <v>257</v>
      </c>
      <c r="X359" s="220">
        <v>527.4</v>
      </c>
      <c r="Y359" s="221" t="s">
        <v>18125</v>
      </c>
    </row>
    <row r="360" spans="4:25" ht="21.75" thickBot="1" x14ac:dyDescent="0.3">
      <c r="D360" s="205">
        <f t="shared" si="113"/>
        <v>93.701756620662323</v>
      </c>
      <c r="E360" s="205">
        <f t="shared" si="108"/>
        <v>83.814532471518476</v>
      </c>
      <c r="F360" s="205">
        <f t="shared" si="103"/>
        <v>93.847438220657963</v>
      </c>
      <c r="G360" s="206">
        <f t="shared" si="114"/>
        <v>187.81</v>
      </c>
      <c r="H360" s="206">
        <f t="shared" si="109"/>
        <v>154.05000000000001</v>
      </c>
      <c r="I360" s="206">
        <f t="shared" si="106"/>
        <v>192.04000000000002</v>
      </c>
      <c r="J360" s="204">
        <f t="shared" si="102"/>
        <v>231.90000000000003</v>
      </c>
      <c r="K360" s="204">
        <f t="shared" si="115"/>
        <v>376.255</v>
      </c>
      <c r="L360" s="204">
        <f t="shared" si="116"/>
        <v>188.44499999999999</v>
      </c>
      <c r="M360" s="204">
        <f t="shared" si="110"/>
        <v>185.84</v>
      </c>
      <c r="N360" s="204">
        <f t="shared" si="107"/>
        <v>184.52</v>
      </c>
      <c r="O360" s="129">
        <f t="shared" si="118"/>
        <v>0.1444082968230932</v>
      </c>
      <c r="P360" s="129">
        <f t="shared" si="112"/>
        <v>5.9645936652633312E-2</v>
      </c>
      <c r="Q360" s="129"/>
      <c r="R360" s="129">
        <f t="shared" si="99"/>
        <v>-0.6373540856031128</v>
      </c>
      <c r="S360" s="129">
        <f t="shared" si="117"/>
        <v>0.49891782450701416</v>
      </c>
      <c r="T360" s="129">
        <f t="shared" si="111"/>
        <v>0.54407356359310921</v>
      </c>
      <c r="U360" s="129">
        <f t="shared" si="104"/>
        <v>0.48868693095531118</v>
      </c>
      <c r="V360" s="129">
        <f t="shared" si="105"/>
        <v>0.28668102122423866</v>
      </c>
      <c r="W360" s="220">
        <v>93.2</v>
      </c>
      <c r="X360" s="220">
        <v>325.10000000000002</v>
      </c>
      <c r="Y360" s="221" t="s">
        <v>18126</v>
      </c>
    </row>
    <row r="361" spans="4:25" ht="21.75" thickBot="1" x14ac:dyDescent="0.3">
      <c r="D361" s="205">
        <f t="shared" si="113"/>
        <v>98.664243640671629</v>
      </c>
      <c r="E361" s="205">
        <f t="shared" si="108"/>
        <v>92.511913814821526</v>
      </c>
      <c r="F361" s="205">
        <f t="shared" si="103"/>
        <v>106.6453562736407</v>
      </c>
      <c r="G361" s="206">
        <f t="shared" si="114"/>
        <v>200.29500000000002</v>
      </c>
      <c r="H361" s="206">
        <f t="shared" si="109"/>
        <v>188.79000000000002</v>
      </c>
      <c r="I361" s="206">
        <f t="shared" si="106"/>
        <v>257.38</v>
      </c>
      <c r="J361" s="204">
        <f t="shared" si="102"/>
        <v>452.7</v>
      </c>
      <c r="K361" s="204">
        <f t="shared" si="115"/>
        <v>389.38</v>
      </c>
      <c r="L361" s="204">
        <f t="shared" si="116"/>
        <v>189.08500000000001</v>
      </c>
      <c r="M361" s="204">
        <f t="shared" si="110"/>
        <v>167.74</v>
      </c>
      <c r="N361" s="204">
        <f t="shared" si="107"/>
        <v>173.48</v>
      </c>
      <c r="O361" s="129">
        <f t="shared" si="118"/>
        <v>0.15866293319746813</v>
      </c>
      <c r="P361" s="129">
        <f t="shared" si="112"/>
        <v>1.0093781399787616E-2</v>
      </c>
      <c r="Q361" s="129"/>
      <c r="R361" s="129">
        <f t="shared" si="99"/>
        <v>0.1566523605150214</v>
      </c>
      <c r="S361" s="129">
        <f t="shared" si="117"/>
        <v>0.49259464110772422</v>
      </c>
      <c r="T361" s="129">
        <f t="shared" si="111"/>
        <v>0.49002549825108066</v>
      </c>
      <c r="U361" s="129">
        <f t="shared" si="104"/>
        <v>0.41434981845380642</v>
      </c>
      <c r="V361" s="129">
        <f t="shared" si="105"/>
        <v>0.19232827832292596</v>
      </c>
      <c r="W361" s="220">
        <v>107.8</v>
      </c>
      <c r="X361" s="220">
        <v>560.5</v>
      </c>
      <c r="Y361" s="221" t="s">
        <v>18127</v>
      </c>
    </row>
    <row r="362" spans="4:25" ht="21.75" thickBot="1" x14ac:dyDescent="0.3">
      <c r="D362" s="205">
        <f t="shared" si="113"/>
        <v>97.876453948833458</v>
      </c>
      <c r="E362" s="205">
        <f t="shared" si="108"/>
        <v>91.793699406243022</v>
      </c>
      <c r="F362" s="205">
        <f t="shared" si="103"/>
        <v>95.791528137719283</v>
      </c>
      <c r="G362" s="206">
        <f t="shared" si="114"/>
        <v>201.495</v>
      </c>
      <c r="H362" s="206">
        <f t="shared" si="109"/>
        <v>196.99000000000004</v>
      </c>
      <c r="I362" s="206">
        <f t="shared" si="106"/>
        <v>273.2</v>
      </c>
      <c r="J362" s="204">
        <f t="shared" si="102"/>
        <v>204</v>
      </c>
      <c r="K362" s="204">
        <f t="shared" si="115"/>
        <v>388.38</v>
      </c>
      <c r="L362" s="204">
        <f t="shared" si="116"/>
        <v>186.88500000000002</v>
      </c>
      <c r="M362" s="204">
        <f t="shared" si="110"/>
        <v>162.94</v>
      </c>
      <c r="N362" s="204">
        <f t="shared" si="107"/>
        <v>154.97999999999999</v>
      </c>
      <c r="O362" s="129">
        <f t="shared" si="118"/>
        <v>0.13156792294456313</v>
      </c>
      <c r="P362" s="129">
        <f t="shared" si="112"/>
        <v>3.0100436794254636E-2</v>
      </c>
      <c r="Q362" s="129"/>
      <c r="R362" s="129">
        <f t="shared" si="99"/>
        <v>-0.41558441558441561</v>
      </c>
      <c r="S362" s="129">
        <f t="shared" si="117"/>
        <v>0.48575127893413461</v>
      </c>
      <c r="T362" s="129">
        <f t="shared" si="111"/>
        <v>0.46598151889051731</v>
      </c>
      <c r="U362" s="129">
        <f t="shared" si="104"/>
        <v>0.35062784823469723</v>
      </c>
      <c r="V362" s="129">
        <f t="shared" si="105"/>
        <v>0.23595505617977527</v>
      </c>
      <c r="W362" s="220">
        <v>63</v>
      </c>
      <c r="X362" s="220">
        <v>267</v>
      </c>
      <c r="Y362" s="221" t="s">
        <v>18128</v>
      </c>
    </row>
    <row r="363" spans="4:25" ht="21.75" thickBot="1" x14ac:dyDescent="0.3">
      <c r="D363" s="205">
        <f t="shared" si="113"/>
        <v>94.299092496046057</v>
      </c>
      <c r="E363" s="205">
        <f t="shared" si="108"/>
        <v>91.39754641851215</v>
      </c>
      <c r="F363" s="205">
        <f t="shared" si="103"/>
        <v>87.33637479385574</v>
      </c>
      <c r="G363" s="206">
        <f t="shared" si="114"/>
        <v>196.47499999999999</v>
      </c>
      <c r="H363" s="206">
        <f t="shared" si="109"/>
        <v>198.46</v>
      </c>
      <c r="I363" s="206">
        <f t="shared" si="106"/>
        <v>261.74</v>
      </c>
      <c r="J363" s="204">
        <f t="shared" si="102"/>
        <v>149.69999999999999</v>
      </c>
      <c r="K363" s="204">
        <f t="shared" si="115"/>
        <v>372.4799999999999</v>
      </c>
      <c r="L363" s="204">
        <f t="shared" si="116"/>
        <v>176.005</v>
      </c>
      <c r="M363" s="204">
        <f t="shared" si="110"/>
        <v>161.35</v>
      </c>
      <c r="N363" s="204">
        <f t="shared" si="107"/>
        <v>130.34</v>
      </c>
      <c r="O363" s="129">
        <f t="shared" si="118"/>
        <v>7.2541072328927439E-2</v>
      </c>
      <c r="P363" s="129">
        <f t="shared" si="112"/>
        <v>0.1054886821825</v>
      </c>
      <c r="Q363" s="129"/>
      <c r="R363" s="129">
        <f t="shared" si="99"/>
        <v>1.0746031746031743</v>
      </c>
      <c r="S363" s="129">
        <f t="shared" si="117"/>
        <v>0.47995466342306176</v>
      </c>
      <c r="T363" s="129">
        <f t="shared" si="111"/>
        <v>0.46053384268120601</v>
      </c>
      <c r="U363" s="129">
        <f t="shared" si="104"/>
        <v>0.33367607088658874</v>
      </c>
      <c r="V363" s="129">
        <f t="shared" si="105"/>
        <v>0.46611982881597719</v>
      </c>
      <c r="W363" s="220">
        <v>130.69999999999999</v>
      </c>
      <c r="X363" s="220">
        <v>280.39999999999998</v>
      </c>
      <c r="Y363" s="221" t="s">
        <v>18129</v>
      </c>
    </row>
    <row r="364" spans="4:25" ht="21.75" thickBot="1" x14ac:dyDescent="0.3">
      <c r="D364" s="205">
        <f t="shared" si="113"/>
        <v>92.856297840095039</v>
      </c>
      <c r="E364" s="205">
        <f t="shared" si="108"/>
        <v>90.133209404301851</v>
      </c>
      <c r="F364" s="205">
        <f t="shared" si="103"/>
        <v>74.816646651186929</v>
      </c>
      <c r="G364" s="206">
        <f t="shared" si="114"/>
        <v>199.40499999999997</v>
      </c>
      <c r="H364" s="206">
        <f t="shared" si="109"/>
        <v>205.45</v>
      </c>
      <c r="I364" s="206">
        <f t="shared" si="106"/>
        <v>245.77999999999997</v>
      </c>
      <c r="J364" s="204">
        <f t="shared" si="102"/>
        <v>190.6</v>
      </c>
      <c r="K364" s="204">
        <f t="shared" si="115"/>
        <v>369.25999999999993</v>
      </c>
      <c r="L364" s="204">
        <f t="shared" si="116"/>
        <v>169.85499999999996</v>
      </c>
      <c r="M364" s="204">
        <f t="shared" si="110"/>
        <v>155.89999999999998</v>
      </c>
      <c r="N364" s="204">
        <f t="shared" si="107"/>
        <v>98.66</v>
      </c>
      <c r="O364" s="129">
        <f t="shared" si="118"/>
        <v>7.8449385106631603E-2</v>
      </c>
      <c r="P364" s="129">
        <f t="shared" si="112"/>
        <v>7.6494787412915308E-2</v>
      </c>
      <c r="Q364" s="129"/>
      <c r="R364" s="129">
        <f t="shared" si="99"/>
        <v>-0.24560061208875283</v>
      </c>
      <c r="S364" s="129">
        <f t="shared" si="117"/>
        <v>0.46566684807349396</v>
      </c>
      <c r="T364" s="129">
        <f t="shared" si="111"/>
        <v>0.43871116770163959</v>
      </c>
      <c r="U364" s="129">
        <f t="shared" si="104"/>
        <v>0.30440494202614915</v>
      </c>
      <c r="V364" s="129">
        <f t="shared" si="105"/>
        <v>0.3409405255878285</v>
      </c>
      <c r="W364" s="220">
        <v>98.6</v>
      </c>
      <c r="X364" s="220">
        <v>289.2</v>
      </c>
      <c r="Y364" s="221" t="s">
        <v>18130</v>
      </c>
    </row>
    <row r="365" spans="4:25" ht="21.75" thickBot="1" x14ac:dyDescent="0.3">
      <c r="D365" s="205">
        <f t="shared" si="113"/>
        <v>92.523868386359979</v>
      </c>
      <c r="E365" s="205">
        <f t="shared" si="108"/>
        <v>88.286373798718671</v>
      </c>
      <c r="F365" s="205">
        <f t="shared" si="103"/>
        <v>79.617274113591009</v>
      </c>
      <c r="G365" s="206">
        <f t="shared" si="114"/>
        <v>195.36499999999995</v>
      </c>
      <c r="H365" s="206">
        <f t="shared" si="109"/>
        <v>212.99</v>
      </c>
      <c r="I365" s="206">
        <f t="shared" si="106"/>
        <v>233.94</v>
      </c>
      <c r="J365" s="204">
        <f t="shared" si="102"/>
        <v>172.70000000000002</v>
      </c>
      <c r="K365" s="204">
        <f t="shared" si="115"/>
        <v>367.13</v>
      </c>
      <c r="L365" s="204">
        <f t="shared" si="116"/>
        <v>171.76499999999999</v>
      </c>
      <c r="M365" s="204">
        <f t="shared" si="110"/>
        <v>147.36000000000001</v>
      </c>
      <c r="N365" s="204">
        <f t="shared" si="107"/>
        <v>110.2</v>
      </c>
      <c r="O365" s="129">
        <f t="shared" si="118"/>
        <v>0.129541982920063</v>
      </c>
      <c r="P365" s="129">
        <f t="shared" si="112"/>
        <v>7.5193817465261478E-2</v>
      </c>
      <c r="Q365" s="129"/>
      <c r="R365" s="129">
        <f t="shared" si="99"/>
        <v>0.53042596348884397</v>
      </c>
      <c r="S365" s="129">
        <f t="shared" si="117"/>
        <v>0.47359490382801422</v>
      </c>
      <c r="T365" s="129">
        <f t="shared" si="111"/>
        <v>0.41450947837325069</v>
      </c>
      <c r="U365" s="129">
        <f t="shared" si="104"/>
        <v>0.3403320257911901</v>
      </c>
      <c r="V365" s="129">
        <f t="shared" si="105"/>
        <v>0.46631644004944373</v>
      </c>
      <c r="W365" s="220">
        <v>150.9</v>
      </c>
      <c r="X365" s="220">
        <v>323.60000000000002</v>
      </c>
      <c r="Y365" s="221" t="s">
        <v>18131</v>
      </c>
    </row>
    <row r="366" spans="4:25" ht="21.75" thickBot="1" x14ac:dyDescent="0.3">
      <c r="D366" s="205">
        <f t="shared" si="113"/>
        <v>89.062517088667775</v>
      </c>
      <c r="E366" s="205">
        <f t="shared" si="108"/>
        <v>85.823759255065781</v>
      </c>
      <c r="F366" s="205">
        <f t="shared" si="103"/>
        <v>66.650570907467369</v>
      </c>
      <c r="G366" s="206">
        <f t="shared" si="114"/>
        <v>190.47499999999997</v>
      </c>
      <c r="H366" s="206">
        <f t="shared" si="109"/>
        <v>218.20999999999998</v>
      </c>
      <c r="I366" s="206">
        <f t="shared" si="106"/>
        <v>179.04000000000002</v>
      </c>
      <c r="J366" s="204">
        <f t="shared" si="102"/>
        <v>178.2</v>
      </c>
      <c r="K366" s="204">
        <f t="shared" si="115"/>
        <v>354.72999999999996</v>
      </c>
      <c r="L366" s="204">
        <f t="shared" si="116"/>
        <v>164.25499999999997</v>
      </c>
      <c r="M366" s="204">
        <f t="shared" si="110"/>
        <v>140.73999999999998</v>
      </c>
      <c r="N366" s="204">
        <f t="shared" si="107"/>
        <v>107.99999999999997</v>
      </c>
      <c r="O366" s="129">
        <f t="shared" si="118"/>
        <v>5.2033240638467149E-2</v>
      </c>
      <c r="P366" s="129">
        <f t="shared" si="112"/>
        <v>7.0362150112907848E-2</v>
      </c>
      <c r="Q366" s="129"/>
      <c r="R366" s="129">
        <f t="shared" si="99"/>
        <v>-0.35851557322730288</v>
      </c>
      <c r="S366" s="129">
        <f t="shared" si="117"/>
        <v>0.46758113709761273</v>
      </c>
      <c r="T366" s="129">
        <f t="shared" si="111"/>
        <v>0.39330809429020569</v>
      </c>
      <c r="U366" s="129">
        <f t="shared" si="104"/>
        <v>0.37226637012660496</v>
      </c>
      <c r="V366" s="129">
        <f t="shared" si="105"/>
        <v>0.35199999999999998</v>
      </c>
      <c r="W366" s="220">
        <v>96.8</v>
      </c>
      <c r="X366" s="220">
        <v>275</v>
      </c>
      <c r="Y366" s="221" t="s">
        <v>18132</v>
      </c>
    </row>
    <row r="367" spans="4:25" ht="21.75" thickBot="1" x14ac:dyDescent="0.3">
      <c r="D367" s="205">
        <f t="shared" ref="D367:F370" si="119">S367/(1/G367)</f>
        <v>85.682326355839237</v>
      </c>
      <c r="E367" s="205">
        <f t="shared" si="119"/>
        <v>84.878338991488818</v>
      </c>
      <c r="F367" s="205">
        <f t="shared" si="119"/>
        <v>70.208842903924207</v>
      </c>
      <c r="G367" s="206">
        <f>AVERAGE(J348:J367)</f>
        <v>182.83999999999997</v>
      </c>
      <c r="H367" s="206">
        <f>AVERAGE(J358:J367)</f>
        <v>219.95</v>
      </c>
      <c r="I367" s="206">
        <f>AVERAGE(J363:J367)</f>
        <v>166.7</v>
      </c>
      <c r="J367" s="204">
        <f>X367-W367</f>
        <v>142.29999999999998</v>
      </c>
      <c r="K367" s="204">
        <f>AVERAGE(X348:X367)</f>
        <v>341.125</v>
      </c>
      <c r="L367" s="204">
        <f>AVERAGE(W348:W367)</f>
        <v>158.285</v>
      </c>
      <c r="M367" s="204">
        <f>AVERAGE(W358:W367)</f>
        <v>138.34999999999997</v>
      </c>
      <c r="N367" s="204">
        <f>AVERAGE(W363:W367)</f>
        <v>121.72</v>
      </c>
      <c r="O367" s="129">
        <f>AVERAGE(R348:R367)</f>
        <v>6.9198730650847112E-2</v>
      </c>
      <c r="P367" s="129">
        <f>AVERAGE(R358:R367)</f>
        <v>0.11091379032991337</v>
      </c>
      <c r="Q367" s="129"/>
      <c r="R367" s="129">
        <f t="shared" si="99"/>
        <v>0.35950413223140498</v>
      </c>
      <c r="S367" s="129">
        <f>AVERAGE(V348:V367)</f>
        <v>0.46861915530430565</v>
      </c>
      <c r="T367" s="129">
        <f>AVERAGE(V358:V367)</f>
        <v>0.38589833594675527</v>
      </c>
      <c r="U367" s="129">
        <f t="shared" si="104"/>
        <v>0.42116882365881347</v>
      </c>
      <c r="V367" s="129">
        <f t="shared" si="105"/>
        <v>0.48046732384081786</v>
      </c>
      <c r="W367" s="220">
        <v>131.6</v>
      </c>
      <c r="X367" s="220">
        <v>273.89999999999998</v>
      </c>
      <c r="Y367" s="221" t="s">
        <v>18133</v>
      </c>
    </row>
    <row r="368" spans="4:25" ht="21.75" thickBot="1" x14ac:dyDescent="0.3">
      <c r="D368" s="205">
        <f t="shared" si="119"/>
        <v>82.790268162810946</v>
      </c>
      <c r="E368" s="205">
        <f t="shared" si="119"/>
        <v>79.84386243996029</v>
      </c>
      <c r="F368" s="205">
        <f t="shared" si="119"/>
        <v>68.816167606184592</v>
      </c>
      <c r="G368" s="206">
        <f>AVERAGE(J349:J368)</f>
        <v>176.36499999999998</v>
      </c>
      <c r="H368" s="206">
        <f>AVERAGE(J359:J368)</f>
        <v>214.95</v>
      </c>
      <c r="I368" s="206">
        <f>AVERAGE(J364:J368)</f>
        <v>168.16</v>
      </c>
      <c r="J368" s="204">
        <f>X368-W368</f>
        <v>157</v>
      </c>
      <c r="K368" s="204">
        <f>AVERAGE(X349:X368)</f>
        <v>330.85499999999996</v>
      </c>
      <c r="L368" s="204">
        <f>AVERAGE(W349:W368)</f>
        <v>154.48999999999998</v>
      </c>
      <c r="M368" s="204">
        <f>AVERAGE(W359:W368)</f>
        <v>123.71</v>
      </c>
      <c r="N368" s="204">
        <f>AVERAGE(W364:W368)</f>
        <v>117.08</v>
      </c>
      <c r="O368" s="129">
        <f>AVERAGE(R349:R368)</f>
        <v>7.3508331154607143E-2</v>
      </c>
      <c r="P368" s="129">
        <f>AVERAGE(R359:R368)</f>
        <v>2.9320977655825475E-2</v>
      </c>
      <c r="Q368" s="129"/>
      <c r="R368" s="129">
        <f t="shared" si="99"/>
        <v>-0.18313069908814583</v>
      </c>
      <c r="S368" s="129">
        <f>AVERAGE(V349:V368)</f>
        <v>0.46942572598197463</v>
      </c>
      <c r="T368" s="129">
        <f>AVERAGE(V359:V368)</f>
        <v>0.37145318650830561</v>
      </c>
      <c r="U368" s="129">
        <f t="shared" si="104"/>
        <v>0.40923030213002259</v>
      </c>
      <c r="V368" s="129">
        <f t="shared" si="105"/>
        <v>0.40642722117202268</v>
      </c>
      <c r="W368" s="220">
        <v>107.5</v>
      </c>
      <c r="X368" s="220">
        <v>264.5</v>
      </c>
      <c r="Y368" s="221" t="s">
        <v>18134</v>
      </c>
    </row>
    <row r="369" spans="4:25" ht="21.75" thickBot="1" x14ac:dyDescent="0.3">
      <c r="D369" s="205">
        <f t="shared" si="119"/>
        <v>82.88175335175066</v>
      </c>
      <c r="E369" s="205">
        <f t="shared" si="119"/>
        <v>75.143078319175245</v>
      </c>
      <c r="F369" s="205">
        <f t="shared" si="119"/>
        <v>72.352916868635589</v>
      </c>
      <c r="G369" s="206">
        <f>AVERAGE(J350:J369)</f>
        <v>180.36999999999995</v>
      </c>
      <c r="H369" s="206">
        <f>AVERAGE(J360:J369)</f>
        <v>213.26999999999998</v>
      </c>
      <c r="I369" s="206">
        <f>AVERAGE(J365:J369)</f>
        <v>180.76</v>
      </c>
      <c r="J369" s="204">
        <f>X369-W369</f>
        <v>253.60000000000002</v>
      </c>
      <c r="K369" s="204">
        <f>AVERAGE(X350:X369)</f>
        <v>331.71</v>
      </c>
      <c r="L369" s="204">
        <f>AVERAGE(W350:W369)</f>
        <v>151.34</v>
      </c>
      <c r="M369" s="204">
        <f>AVERAGE(W360:W369)</f>
        <v>108.67999999999999</v>
      </c>
      <c r="N369" s="204">
        <f>AVERAGE(W365:W369)</f>
        <v>118.7</v>
      </c>
      <c r="O369" s="129">
        <f>AVERAGE(R350:R369)</f>
        <v>7.6871243583914034E-2</v>
      </c>
      <c r="P369" s="129">
        <f>AVERAGE(R360:R369)</f>
        <v>2.7355838478159845E-2</v>
      </c>
      <c r="Q369" s="129"/>
      <c r="R369" s="129">
        <f t="shared" si="99"/>
        <v>-7.4418604651163012E-3</v>
      </c>
      <c r="S369" s="129">
        <f>AVERAGE(V350:V369)</f>
        <v>0.45950963769890052</v>
      </c>
      <c r="T369" s="129">
        <f>AVERAGE(V360:V369)</f>
        <v>0.35233777989954168</v>
      </c>
      <c r="U369" s="129">
        <f t="shared" si="104"/>
        <v>0.40027061777293421</v>
      </c>
      <c r="V369" s="129">
        <f t="shared" si="105"/>
        <v>0.29614210380238692</v>
      </c>
      <c r="W369" s="220">
        <v>106.7</v>
      </c>
      <c r="X369" s="220">
        <v>360.3</v>
      </c>
      <c r="Y369" s="221" t="s">
        <v>18135</v>
      </c>
    </row>
    <row r="370" spans="4:25" ht="21.75" thickBot="1" x14ac:dyDescent="0.3">
      <c r="D370" s="205">
        <f t="shared" si="119"/>
        <v>83.942014875219968</v>
      </c>
      <c r="E370" s="205">
        <f t="shared" si="119"/>
        <v>77.739133752889714</v>
      </c>
      <c r="F370" s="205">
        <f t="shared" si="119"/>
        <v>75.517348383794143</v>
      </c>
      <c r="G370" s="206">
        <f>AVERAGE(J351:J370)</f>
        <v>187.16499999999996</v>
      </c>
      <c r="H370" s="206">
        <f>AVERAGE(J361:J370)</f>
        <v>220.28000000000003</v>
      </c>
      <c r="I370" s="206">
        <f>AVERAGE(J366:J370)</f>
        <v>206.61999999999998</v>
      </c>
      <c r="J370" s="204">
        <f>X370-W370</f>
        <v>302</v>
      </c>
      <c r="K370" s="204">
        <f>AVERAGE(X351:X370)</f>
        <v>336.005</v>
      </c>
      <c r="L370" s="204">
        <f>AVERAGE(W351:W370)</f>
        <v>148.84</v>
      </c>
      <c r="M370" s="204">
        <f>AVERAGE(W361:W370)</f>
        <v>111.84</v>
      </c>
      <c r="N370" s="204">
        <f>AVERAGE(W366:W370)</f>
        <v>113.47999999999999</v>
      </c>
      <c r="O370" s="129">
        <f>AVERAGE(R351:R370)</f>
        <v>8.3850316306658124E-2</v>
      </c>
      <c r="P370" s="129">
        <f>AVERAGE(R361:R370)</f>
        <v>0.10805469596068291</v>
      </c>
      <c r="Q370" s="129"/>
      <c r="R370" s="129">
        <f t="shared" si="99"/>
        <v>0.16963448922211799</v>
      </c>
      <c r="S370" s="129">
        <f>AVERAGE(V351:V370)</f>
        <v>0.44849205180038998</v>
      </c>
      <c r="T370" s="129">
        <f>AVERAGE(V361:V370)</f>
        <v>0.35291054000767075</v>
      </c>
      <c r="U370" s="129">
        <f t="shared" si="104"/>
        <v>0.36548905422415134</v>
      </c>
      <c r="V370" s="129">
        <f t="shared" si="105"/>
        <v>0.2924086223055295</v>
      </c>
      <c r="W370" s="220">
        <v>124.8</v>
      </c>
      <c r="X370" s="220">
        <v>426.8</v>
      </c>
      <c r="Y370" s="221" t="s">
        <v>18136</v>
      </c>
    </row>
  </sheetData>
  <phoneticPr fontId="63" type="noConversion"/>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4CC73-E369-4027-8322-BC326B9D0E05}">
  <sheetPr>
    <tabColor theme="4"/>
  </sheetPr>
  <dimension ref="A3:AC42"/>
  <sheetViews>
    <sheetView zoomScale="55" zoomScaleNormal="55" workbookViewId="0">
      <pane ySplit="1" topLeftCell="A2" activePane="bottomLeft" state="frozen"/>
      <selection pane="bottomLeft" activeCell="Q9" sqref="Q9"/>
    </sheetView>
  </sheetViews>
  <sheetFormatPr defaultColWidth="9.140625" defaultRowHeight="15" x14ac:dyDescent="0.25"/>
  <cols>
    <col min="1" max="1" width="12.42578125" style="188" bestFit="1" customWidth="1"/>
    <col min="2" max="2" width="13.7109375" style="188" bestFit="1" customWidth="1"/>
    <col min="3" max="3" width="14" style="188" bestFit="1" customWidth="1"/>
    <col min="4" max="4" width="13.28515625" style="188" bestFit="1" customWidth="1"/>
    <col min="5" max="5" width="12.85546875" style="188" bestFit="1" customWidth="1"/>
    <col min="6" max="6" width="15.140625" style="188" customWidth="1"/>
    <col min="7" max="7" width="16.140625" style="194" bestFit="1" customWidth="1"/>
    <col min="8" max="8" width="16.7109375" style="194" bestFit="1" customWidth="1"/>
    <col min="9" max="9" width="17.140625" style="194" bestFit="1" customWidth="1"/>
    <col min="10" max="10" width="14.5703125" style="194" bestFit="1" customWidth="1"/>
    <col min="11" max="11" width="14.28515625" style="194" bestFit="1" customWidth="1"/>
    <col min="12" max="14" width="15.5703125" style="194" bestFit="1" customWidth="1"/>
    <col min="15" max="17" width="14.5703125" style="194" bestFit="1" customWidth="1"/>
    <col min="18" max="18" width="15.140625" style="194" bestFit="1" customWidth="1"/>
    <col min="19" max="19" width="22" style="194" bestFit="1" customWidth="1"/>
    <col min="20" max="20" width="16.42578125" style="194" bestFit="1" customWidth="1"/>
    <col min="21" max="21" width="16" style="194" bestFit="1" customWidth="1"/>
    <col min="22" max="22" width="19.85546875" style="194" customWidth="1"/>
    <col min="23" max="23" width="16.42578125" style="194" bestFit="1" customWidth="1"/>
    <col min="24" max="24" width="15.7109375" style="194" bestFit="1" customWidth="1"/>
    <col min="25" max="25" width="14.5703125" style="194" bestFit="1" customWidth="1"/>
    <col min="26" max="26" width="16" style="194" bestFit="1" customWidth="1"/>
    <col min="27" max="27" width="16.7109375" style="194" bestFit="1" customWidth="1"/>
    <col min="28" max="28" width="15.28515625" style="194" bestFit="1" customWidth="1"/>
    <col min="29" max="29" width="21.42578125" style="188" bestFit="1" customWidth="1"/>
    <col min="30" max="16384" width="9.140625" style="188"/>
  </cols>
  <sheetData>
    <row r="3" spans="1:29" x14ac:dyDescent="0.25">
      <c r="S3" s="194" t="s">
        <v>18076</v>
      </c>
    </row>
    <row r="4" spans="1:29" ht="24" x14ac:dyDescent="0.6">
      <c r="F4" s="375" t="s">
        <v>17998</v>
      </c>
      <c r="G4" s="375"/>
      <c r="H4" s="375"/>
      <c r="I4" s="375"/>
      <c r="J4" s="375"/>
      <c r="K4" s="375"/>
      <c r="L4" s="375"/>
      <c r="M4" s="375"/>
      <c r="N4" s="375"/>
      <c r="O4" s="375"/>
      <c r="P4" s="375"/>
      <c r="Q4" s="375"/>
      <c r="R4" s="375"/>
      <c r="S4" s="375"/>
      <c r="T4" s="375"/>
      <c r="U4" s="375"/>
      <c r="V4" s="375"/>
      <c r="W4" s="375"/>
      <c r="X4" s="375"/>
    </row>
    <row r="5" spans="1:29" ht="19.5" x14ac:dyDescent="0.5">
      <c r="A5" s="189" t="s">
        <v>18416</v>
      </c>
      <c r="B5" s="189" t="s">
        <v>18417</v>
      </c>
      <c r="C5" s="189" t="s">
        <v>18418</v>
      </c>
      <c r="D5" s="189" t="s">
        <v>18419</v>
      </c>
      <c r="E5" s="189" t="s">
        <v>18420</v>
      </c>
      <c r="F5" s="189" t="s">
        <v>18077</v>
      </c>
      <c r="G5" s="189" t="s">
        <v>18078</v>
      </c>
      <c r="H5" s="189" t="s">
        <v>18075</v>
      </c>
      <c r="I5" s="189" t="s">
        <v>18038</v>
      </c>
      <c r="J5" s="189" t="s">
        <v>18004</v>
      </c>
      <c r="K5" s="189" t="s">
        <v>17989</v>
      </c>
      <c r="L5" s="189" t="s">
        <v>18079</v>
      </c>
      <c r="M5" s="189" t="s">
        <v>18080</v>
      </c>
      <c r="N5" s="189" t="s">
        <v>18081</v>
      </c>
      <c r="O5" s="189" t="s">
        <v>18082</v>
      </c>
      <c r="P5" s="189" t="s">
        <v>18083</v>
      </c>
      <c r="Q5" s="189" t="s">
        <v>18084</v>
      </c>
      <c r="R5" s="189">
        <v>1402</v>
      </c>
      <c r="S5" s="189">
        <v>1401</v>
      </c>
      <c r="T5" s="189">
        <v>1400</v>
      </c>
      <c r="U5" s="189">
        <v>1399</v>
      </c>
      <c r="V5" s="189">
        <v>1398</v>
      </c>
      <c r="W5" s="189">
        <v>1397</v>
      </c>
      <c r="X5" s="189">
        <v>1396</v>
      </c>
      <c r="Y5" s="189">
        <v>1395</v>
      </c>
      <c r="Z5" s="189">
        <v>1394</v>
      </c>
      <c r="AA5" s="189">
        <v>1393</v>
      </c>
      <c r="AB5" s="189">
        <v>1392</v>
      </c>
      <c r="AC5" s="189" t="s">
        <v>17988</v>
      </c>
    </row>
    <row r="6" spans="1:29" ht="19.5" x14ac:dyDescent="0.5">
      <c r="A6" s="202">
        <v>21.9</v>
      </c>
      <c r="B6" s="202">
        <v>17.399999999999999</v>
      </c>
      <c r="C6" s="202">
        <v>13.5</v>
      </c>
      <c r="D6" s="202">
        <v>8.02</v>
      </c>
      <c r="E6" s="202">
        <v>3.17</v>
      </c>
      <c r="F6" s="202">
        <f>49329446425/1000000000</f>
        <v>49.329446425</v>
      </c>
      <c r="G6" s="202">
        <f>44889615169.8203/1000000000</f>
        <v>44.889615169820296</v>
      </c>
      <c r="H6" s="202">
        <v>36.43</v>
      </c>
      <c r="I6" s="202">
        <v>36.683999999999997</v>
      </c>
      <c r="J6" s="202">
        <v>32.243000000000002</v>
      </c>
      <c r="K6" s="195">
        <f>28344696441/1000000000</f>
        <v>28.344696441</v>
      </c>
      <c r="L6" s="212">
        <f>24143676946/1000000000</f>
        <v>24.143676945999999</v>
      </c>
      <c r="M6" s="212">
        <f>19341546535/1000000000</f>
        <v>19.341546534999999</v>
      </c>
      <c r="N6" s="212">
        <f>15906358060/1000000000</f>
        <v>15.906358060000001</v>
      </c>
      <c r="O6" s="212">
        <f>12462385366/1000000000</f>
        <v>12.462385365999999</v>
      </c>
      <c r="P6" s="212">
        <f>7513428628/1000000000</f>
        <v>7.5134286279999998</v>
      </c>
      <c r="Q6" s="212">
        <f>3645393431/1000000000</f>
        <v>3.645393431</v>
      </c>
      <c r="R6" s="202">
        <f>49329446425/1000000000</f>
        <v>49.329446425</v>
      </c>
      <c r="S6" s="195">
        <v>54.139403989999998</v>
      </c>
      <c r="T6" s="195">
        <v>48.44</v>
      </c>
      <c r="U6" s="195">
        <v>34.807000000000002</v>
      </c>
      <c r="V6" s="195">
        <v>41.423826777086326</v>
      </c>
      <c r="W6" s="195">
        <v>44.670433426062139</v>
      </c>
      <c r="X6" s="195">
        <v>46.982171020999999</v>
      </c>
      <c r="Y6" s="195">
        <v>44.041764564648105</v>
      </c>
      <c r="Z6" s="195">
        <v>44.041764564648105</v>
      </c>
      <c r="AA6" s="195">
        <v>36.555197889820001</v>
      </c>
      <c r="AB6" s="195">
        <v>31.552399474450002</v>
      </c>
      <c r="AC6" s="189" t="s">
        <v>18085</v>
      </c>
    </row>
    <row r="7" spans="1:29" ht="19.5" x14ac:dyDescent="0.5">
      <c r="A7" s="202">
        <v>26.3</v>
      </c>
      <c r="B7" s="202">
        <v>19.399999999999999</v>
      </c>
      <c r="C7" s="202">
        <v>14.3</v>
      </c>
      <c r="D7" s="202">
        <v>9.07</v>
      </c>
      <c r="E7" s="202">
        <v>2.7</v>
      </c>
      <c r="F7" s="213">
        <f>66204006867.2595/1000000000</f>
        <v>66.204006867259494</v>
      </c>
      <c r="G7" s="213">
        <f>59883755635.7003/1000000000</f>
        <v>59.883755635700304</v>
      </c>
      <c r="H7" s="202">
        <v>48.35</v>
      </c>
      <c r="I7" s="202">
        <v>43.066000000000003</v>
      </c>
      <c r="J7" s="202">
        <v>42.198999999999998</v>
      </c>
      <c r="K7" s="195">
        <v>36.006040507396079</v>
      </c>
      <c r="L7" s="212">
        <f>30442849403.1645/1000000000</f>
        <v>30.442849403164502</v>
      </c>
      <c r="M7" s="212">
        <f>24188374944.2201/1000000000</f>
        <v>24.188374944220101</v>
      </c>
      <c r="N7" s="212">
        <f>19538642625.801/1000000000</f>
        <v>19.538642625801</v>
      </c>
      <c r="O7" s="212">
        <f>14018532773.3004/1000000000</f>
        <v>14.0185327733004</v>
      </c>
      <c r="P7" s="212">
        <f>7940520794.30424/1000000000</f>
        <v>7.9405207943042404</v>
      </c>
      <c r="Q7" s="212">
        <f>3086672014.6531/1000000000</f>
        <v>3.0866720146531001</v>
      </c>
      <c r="R7" s="213">
        <f>66204006867.2595/1000000000</f>
        <v>66.204006867259494</v>
      </c>
      <c r="S7" s="195">
        <v>60.308688113174227</v>
      </c>
      <c r="T7" s="195">
        <v>52.996000000000002</v>
      </c>
      <c r="U7" s="195">
        <v>38.890281277</v>
      </c>
      <c r="V7" s="195">
        <v>44.091577215000001</v>
      </c>
      <c r="W7" s="195">
        <v>43.168759322762362</v>
      </c>
      <c r="X7" s="195">
        <v>54.459213278999997</v>
      </c>
      <c r="Y7" s="195">
        <v>43.683868535755202</v>
      </c>
      <c r="Z7" s="195">
        <v>41.538520525909895</v>
      </c>
      <c r="AA7" s="195">
        <v>53.569482238319999</v>
      </c>
      <c r="AB7" s="195">
        <v>49.70930267608</v>
      </c>
      <c r="AC7" s="189" t="s">
        <v>18086</v>
      </c>
    </row>
    <row r="8" spans="1:29" ht="19.5" x14ac:dyDescent="0.5">
      <c r="A8" s="195">
        <f>A6-A7</f>
        <v>-4.4000000000000021</v>
      </c>
      <c r="B8" s="195">
        <f>B6-B7</f>
        <v>-2</v>
      </c>
      <c r="C8" s="195">
        <f>C6-C7</f>
        <v>-0.80000000000000071</v>
      </c>
      <c r="D8" s="195">
        <f>D6-D7</f>
        <v>-1.0500000000000007</v>
      </c>
      <c r="E8" s="195">
        <f>E6-E7</f>
        <v>0.46999999999999975</v>
      </c>
      <c r="F8" s="195">
        <f t="shared" ref="F8:AB8" si="0">F6-F7</f>
        <v>-16.874560442259494</v>
      </c>
      <c r="G8" s="195">
        <f t="shared" si="0"/>
        <v>-14.994140465880008</v>
      </c>
      <c r="H8" s="195">
        <f t="shared" si="0"/>
        <v>-11.920000000000002</v>
      </c>
      <c r="I8" s="195">
        <f t="shared" si="0"/>
        <v>-6.382000000000005</v>
      </c>
      <c r="J8" s="195">
        <f t="shared" si="0"/>
        <v>-9.955999999999996</v>
      </c>
      <c r="K8" s="195">
        <f t="shared" si="0"/>
        <v>-7.6613440663960795</v>
      </c>
      <c r="L8" s="195">
        <f t="shared" si="0"/>
        <v>-6.2991724571645022</v>
      </c>
      <c r="M8" s="195">
        <f t="shared" si="0"/>
        <v>-4.8468284092201017</v>
      </c>
      <c r="N8" s="195">
        <f t="shared" si="0"/>
        <v>-3.6322845658009992</v>
      </c>
      <c r="O8" s="195">
        <f t="shared" si="0"/>
        <v>-1.5561474073004007</v>
      </c>
      <c r="P8" s="195">
        <f t="shared" si="0"/>
        <v>-0.42709216630424063</v>
      </c>
      <c r="Q8" s="195">
        <f t="shared" si="0"/>
        <v>0.55872141634689987</v>
      </c>
      <c r="R8" s="195">
        <f t="shared" si="0"/>
        <v>-16.874560442259494</v>
      </c>
      <c r="S8" s="195">
        <f t="shared" si="0"/>
        <v>-6.1692841231742293</v>
      </c>
      <c r="T8" s="195">
        <f t="shared" si="0"/>
        <v>-4.5560000000000045</v>
      </c>
      <c r="U8" s="195">
        <f t="shared" si="0"/>
        <v>-4.0832812769999975</v>
      </c>
      <c r="V8" s="195">
        <f t="shared" si="0"/>
        <v>-2.6677504379136749</v>
      </c>
      <c r="W8" s="195">
        <f t="shared" si="0"/>
        <v>1.5016741032997771</v>
      </c>
      <c r="X8" s="195">
        <f t="shared" si="0"/>
        <v>-7.4770422579999973</v>
      </c>
      <c r="Y8" s="195">
        <f t="shared" si="0"/>
        <v>0.35789602889290251</v>
      </c>
      <c r="Z8" s="195">
        <f t="shared" si="0"/>
        <v>2.5032440387382096</v>
      </c>
      <c r="AA8" s="195">
        <f t="shared" si="0"/>
        <v>-17.014284348499999</v>
      </c>
      <c r="AB8" s="195">
        <f t="shared" si="0"/>
        <v>-18.156903201629998</v>
      </c>
      <c r="AC8" s="189" t="s">
        <v>17990</v>
      </c>
    </row>
    <row r="9" spans="1:29" ht="19.5" x14ac:dyDescent="0.5">
      <c r="A9" s="214">
        <f t="shared" ref="A9:E10" si="1">A11/1000000</f>
        <v>15687.9085996431</v>
      </c>
      <c r="B9" s="214">
        <f t="shared" si="1"/>
        <v>12591.626421000001</v>
      </c>
      <c r="C9" s="214">
        <f t="shared" si="1"/>
        <v>9388.6472006644599</v>
      </c>
      <c r="D9" s="214">
        <f t="shared" si="1"/>
        <v>5847.7958584189701</v>
      </c>
      <c r="E9" s="214">
        <f t="shared" si="1"/>
        <v>2439.9525549999998</v>
      </c>
      <c r="F9" s="214">
        <f t="shared" ref="F9:AA10" si="2">F11/1000000</f>
        <v>39016.264110966295</v>
      </c>
      <c r="G9" s="214">
        <f t="shared" si="2"/>
        <v>35765.603023789285</v>
      </c>
      <c r="H9" s="214">
        <f t="shared" si="2"/>
        <v>32682.530787749129</v>
      </c>
      <c r="I9" s="214">
        <f t="shared" si="2"/>
        <v>28736.879753685404</v>
      </c>
      <c r="J9" s="214">
        <f t="shared" si="2"/>
        <v>24709.005655938912</v>
      </c>
      <c r="K9" s="214">
        <f t="shared" si="2"/>
        <v>20915.921434969623</v>
      </c>
      <c r="L9" s="214">
        <f t="shared" si="2"/>
        <v>17609.098232207783</v>
      </c>
      <c r="M9" s="214">
        <f t="shared" si="2"/>
        <v>14422.806262349228</v>
      </c>
      <c r="N9" s="214">
        <f t="shared" si="2"/>
        <v>11841.826785745399</v>
      </c>
      <c r="O9" s="214">
        <f t="shared" si="2"/>
        <v>8556.9594723561386</v>
      </c>
      <c r="P9" s="214">
        <f t="shared" si="2"/>
        <v>4731.6111206354453</v>
      </c>
      <c r="Q9" s="214">
        <f t="shared" si="2"/>
        <v>1829.34255394107</v>
      </c>
      <c r="R9" s="214">
        <f t="shared" si="2"/>
        <v>39016.264110966295</v>
      </c>
      <c r="S9" s="214">
        <f t="shared" si="2"/>
        <v>37358.194779427002</v>
      </c>
      <c r="T9" s="214">
        <f t="shared" si="2"/>
        <v>41193.220895145772</v>
      </c>
      <c r="U9" s="214">
        <f t="shared" si="2"/>
        <v>33729.541567</v>
      </c>
      <c r="V9" s="214">
        <f t="shared" si="2"/>
        <v>35824.818071480055</v>
      </c>
      <c r="W9" s="214">
        <f t="shared" si="2"/>
        <v>32355.758905999995</v>
      </c>
      <c r="X9" s="214">
        <f t="shared" si="2"/>
        <v>38855.735813370004</v>
      </c>
      <c r="Y9" s="214">
        <f t="shared" si="2"/>
        <v>33299</v>
      </c>
      <c r="Z9" s="214">
        <f t="shared" si="2"/>
        <v>35152.1052969964</v>
      </c>
      <c r="AA9" s="214">
        <f t="shared" si="2"/>
        <v>43015.7889066071</v>
      </c>
      <c r="AB9" s="214">
        <f>AB11/1000000</f>
        <v>33683.877176212001</v>
      </c>
      <c r="AC9" s="189" t="s">
        <v>18087</v>
      </c>
    </row>
    <row r="10" spans="1:29" ht="19.5" x14ac:dyDescent="0.5">
      <c r="A10" s="214">
        <f t="shared" si="1"/>
        <v>60511.676119000003</v>
      </c>
      <c r="B10" s="214">
        <f t="shared" si="1"/>
        <v>47978.152522999997</v>
      </c>
      <c r="C10" s="214">
        <f t="shared" si="1"/>
        <v>37837.618745</v>
      </c>
      <c r="D10" s="214">
        <f t="shared" si="1"/>
        <v>23459.914615999998</v>
      </c>
      <c r="E10" s="214">
        <f t="shared" si="1"/>
        <v>9684.1987950000002</v>
      </c>
      <c r="F10" s="214">
        <f t="shared" si="2"/>
        <v>136408.84039100001</v>
      </c>
      <c r="G10" s="214">
        <f t="shared" si="2"/>
        <v>124755.98298450558</v>
      </c>
      <c r="H10" s="214">
        <f t="shared" si="2"/>
        <v>113050.798587</v>
      </c>
      <c r="I10" s="214">
        <f t="shared" si="2"/>
        <v>101904.3780958112</v>
      </c>
      <c r="J10" s="214">
        <f t="shared" si="2"/>
        <v>90044.118503999998</v>
      </c>
      <c r="K10" s="214">
        <f t="shared" si="2"/>
        <v>79490.184880000001</v>
      </c>
      <c r="L10" s="214">
        <f t="shared" si="2"/>
        <v>67733.553228999997</v>
      </c>
      <c r="M10" s="214">
        <f t="shared" si="2"/>
        <v>55910.04004</v>
      </c>
      <c r="N10" s="214">
        <f t="shared" si="2"/>
        <v>45757.669222999997</v>
      </c>
      <c r="O10" s="214">
        <f t="shared" si="2"/>
        <v>35494.527150000002</v>
      </c>
      <c r="P10" s="214">
        <f t="shared" si="2"/>
        <v>20999.543515000001</v>
      </c>
      <c r="Q10" s="214">
        <f t="shared" si="2"/>
        <v>10470.775718000001</v>
      </c>
      <c r="R10" s="214">
        <f t="shared" si="2"/>
        <v>136408.84039100001</v>
      </c>
      <c r="S10" s="214">
        <f t="shared" si="2"/>
        <v>124251.54612699999</v>
      </c>
      <c r="T10" s="214">
        <f t="shared" si="2"/>
        <v>122416.874662</v>
      </c>
      <c r="U10" s="214">
        <f t="shared" si="2"/>
        <v>113189.417306</v>
      </c>
      <c r="V10" s="214">
        <f t="shared" si="2"/>
        <v>134331.20537036</v>
      </c>
      <c r="W10" s="214">
        <f t="shared" si="2"/>
        <v>117967.63964698996</v>
      </c>
      <c r="X10" s="214">
        <f t="shared" si="2"/>
        <v>132881.76244935</v>
      </c>
      <c r="Y10" s="214">
        <f t="shared" si="2"/>
        <v>129892</v>
      </c>
      <c r="Z10" s="214">
        <f t="shared" si="2"/>
        <v>93906.988513637305</v>
      </c>
      <c r="AA10" s="214">
        <f t="shared" si="2"/>
        <v>81634.488033257512</v>
      </c>
      <c r="AB10" s="214">
        <f>AB12/1000000</f>
        <v>81102.90839216001</v>
      </c>
      <c r="AC10" s="189" t="s">
        <v>18088</v>
      </c>
    </row>
    <row r="11" spans="1:29" ht="19.5" x14ac:dyDescent="0.5">
      <c r="A11" s="214">
        <v>15687908599.643101</v>
      </c>
      <c r="B11" s="214">
        <v>12591626421</v>
      </c>
      <c r="C11" s="214">
        <v>9388647200.6644592</v>
      </c>
      <c r="D11" s="214">
        <v>5847795858.4189701</v>
      </c>
      <c r="E11" s="214">
        <v>2439952555</v>
      </c>
      <c r="F11" s="214">
        <v>39016264110.966293</v>
      </c>
      <c r="G11" s="214">
        <v>35765603023.789284</v>
      </c>
      <c r="H11" s="195">
        <v>32682530787.74913</v>
      </c>
      <c r="I11" s="195">
        <v>28736879753.685402</v>
      </c>
      <c r="J11" s="214">
        <v>24709005655.938911</v>
      </c>
      <c r="K11" s="214">
        <v>20915921434.969624</v>
      </c>
      <c r="L11" s="214">
        <v>17609098232.207783</v>
      </c>
      <c r="M11" s="214">
        <v>14422806262.349228</v>
      </c>
      <c r="N11" s="214">
        <v>11841826785.745399</v>
      </c>
      <c r="O11" s="214">
        <v>8556959472.3561382</v>
      </c>
      <c r="P11" s="195">
        <v>4731611120.6354456</v>
      </c>
      <c r="Q11" s="214">
        <v>1829342553.9410701</v>
      </c>
      <c r="R11" s="214">
        <v>39016264110.966293</v>
      </c>
      <c r="S11" s="195">
        <v>37358194779.427002</v>
      </c>
      <c r="T11" s="195">
        <v>41193220895.145775</v>
      </c>
      <c r="U11" s="195">
        <v>33729541567</v>
      </c>
      <c r="V11" s="195">
        <v>35824818071.480057</v>
      </c>
      <c r="W11" s="195">
        <v>32355758905.999996</v>
      </c>
      <c r="X11" s="214">
        <v>38855735813.370003</v>
      </c>
      <c r="Y11" s="195">
        <v>33299000000</v>
      </c>
      <c r="Z11" s="195">
        <v>35152105296.996399</v>
      </c>
      <c r="AA11" s="195">
        <v>43015788906.607101</v>
      </c>
      <c r="AB11" s="214">
        <v>33683877176.212002</v>
      </c>
      <c r="AC11" s="189" t="s">
        <v>18089</v>
      </c>
    </row>
    <row r="12" spans="1:29" ht="19.5" x14ac:dyDescent="0.5">
      <c r="A12" s="214">
        <v>60511676119</v>
      </c>
      <c r="B12" s="214">
        <v>47978152523</v>
      </c>
      <c r="C12" s="214">
        <v>37837618745</v>
      </c>
      <c r="D12" s="214">
        <v>23459914616</v>
      </c>
      <c r="E12" s="214">
        <v>9684198795</v>
      </c>
      <c r="F12" s="214">
        <v>136408840391</v>
      </c>
      <c r="G12" s="214">
        <v>124755982984.50558</v>
      </c>
      <c r="H12" s="195">
        <v>113050798587</v>
      </c>
      <c r="I12" s="195">
        <v>101904378095.8112</v>
      </c>
      <c r="J12" s="214">
        <v>90044118504</v>
      </c>
      <c r="K12" s="214">
        <v>79490184880</v>
      </c>
      <c r="L12" s="214">
        <v>67733553229</v>
      </c>
      <c r="M12" s="195">
        <v>55910040040</v>
      </c>
      <c r="N12" s="214">
        <v>45757669223</v>
      </c>
      <c r="O12" s="214">
        <v>35494527150</v>
      </c>
      <c r="P12" s="195">
        <v>20999543515</v>
      </c>
      <c r="Q12" s="214">
        <v>10470775718</v>
      </c>
      <c r="R12" s="214">
        <v>136408840391</v>
      </c>
      <c r="S12" s="195">
        <v>124251546127</v>
      </c>
      <c r="T12" s="195">
        <v>122416874662</v>
      </c>
      <c r="U12" s="195">
        <v>113189417306</v>
      </c>
      <c r="V12" s="195">
        <v>134331205370.36</v>
      </c>
      <c r="W12" s="195">
        <v>117967639646.98996</v>
      </c>
      <c r="X12" s="214">
        <v>132881762449.35001</v>
      </c>
      <c r="Y12" s="195">
        <v>129892000000</v>
      </c>
      <c r="Z12" s="195">
        <v>93906988513.637299</v>
      </c>
      <c r="AA12" s="195">
        <v>81634488033.257507</v>
      </c>
      <c r="AB12" s="195">
        <v>81102908392.160004</v>
      </c>
      <c r="AC12" s="189" t="s">
        <v>18090</v>
      </c>
    </row>
    <row r="13" spans="1:29" ht="19.5" x14ac:dyDescent="0.5">
      <c r="A13" s="214">
        <f>A10-A9</f>
        <v>44823.767519356901</v>
      </c>
      <c r="B13" s="214">
        <f>B10-B9</f>
        <v>35386.526101999996</v>
      </c>
      <c r="C13" s="214">
        <f>C10-C9</f>
        <v>28448.971544335538</v>
      </c>
      <c r="D13" s="214">
        <f>D10-D9</f>
        <v>17612.118757581029</v>
      </c>
      <c r="E13" s="214">
        <f>E10-E9</f>
        <v>7244.2462400000004</v>
      </c>
      <c r="F13" s="214">
        <f t="shared" ref="F13:AA13" si="3">F10-F9</f>
        <v>97392.576280033711</v>
      </c>
      <c r="G13" s="214">
        <f t="shared" si="3"/>
        <v>88990.379960716295</v>
      </c>
      <c r="H13" s="214">
        <f t="shared" si="3"/>
        <v>80368.267799250869</v>
      </c>
      <c r="I13" s="214">
        <f t="shared" si="3"/>
        <v>73167.498342125793</v>
      </c>
      <c r="J13" s="214">
        <f t="shared" si="3"/>
        <v>65335.112848061086</v>
      </c>
      <c r="K13" s="214">
        <f t="shared" si="3"/>
        <v>58574.263445030374</v>
      </c>
      <c r="L13" s="214">
        <f t="shared" si="3"/>
        <v>50124.454996792214</v>
      </c>
      <c r="M13" s="214">
        <f t="shared" si="3"/>
        <v>41487.23377765077</v>
      </c>
      <c r="N13" s="214">
        <f t="shared" si="3"/>
        <v>33915.8424372546</v>
      </c>
      <c r="O13" s="214">
        <f t="shared" si="3"/>
        <v>26937.567677643863</v>
      </c>
      <c r="P13" s="214">
        <f t="shared" si="3"/>
        <v>16267.932394364556</v>
      </c>
      <c r="Q13" s="214">
        <f t="shared" si="3"/>
        <v>8641.4331640589298</v>
      </c>
      <c r="R13" s="214">
        <f t="shared" si="3"/>
        <v>97392.576280033711</v>
      </c>
      <c r="S13" s="214">
        <f t="shared" si="3"/>
        <v>86893.351347572985</v>
      </c>
      <c r="T13" s="214">
        <f t="shared" si="3"/>
        <v>81223.65376685423</v>
      </c>
      <c r="U13" s="214">
        <f t="shared" si="3"/>
        <v>79459.87573900001</v>
      </c>
      <c r="V13" s="214">
        <f t="shared" si="3"/>
        <v>98506.387298879941</v>
      </c>
      <c r="W13" s="214">
        <f t="shared" si="3"/>
        <v>85611.88074098996</v>
      </c>
      <c r="X13" s="214">
        <f t="shared" si="3"/>
        <v>94026.026635980001</v>
      </c>
      <c r="Y13" s="214">
        <f t="shared" si="3"/>
        <v>96593</v>
      </c>
      <c r="Z13" s="214">
        <f t="shared" si="3"/>
        <v>58754.883216640905</v>
      </c>
      <c r="AA13" s="214">
        <f t="shared" si="3"/>
        <v>38618.699126650412</v>
      </c>
      <c r="AB13" s="214">
        <f>AB10-AB9</f>
        <v>47419.031215948009</v>
      </c>
      <c r="AC13" s="189" t="s">
        <v>18091</v>
      </c>
    </row>
    <row r="17" spans="7:28" x14ac:dyDescent="0.25">
      <c r="S17" s="194" t="s">
        <v>17999</v>
      </c>
    </row>
    <row r="18" spans="7:28" ht="19.5" x14ac:dyDescent="0.5">
      <c r="G18" s="189">
        <v>1402</v>
      </c>
      <c r="H18" s="189">
        <v>1401</v>
      </c>
      <c r="I18" s="189">
        <v>1400</v>
      </c>
      <c r="J18" s="189">
        <v>1399</v>
      </c>
      <c r="K18" s="189">
        <v>1398</v>
      </c>
      <c r="L18" s="189">
        <v>1397</v>
      </c>
      <c r="M18" s="189">
        <v>1396</v>
      </c>
      <c r="N18" s="189">
        <v>1395</v>
      </c>
      <c r="O18" s="189">
        <v>1394</v>
      </c>
      <c r="P18" s="189">
        <v>1393</v>
      </c>
      <c r="Q18" s="189">
        <v>1392</v>
      </c>
      <c r="R18" s="189">
        <v>1391</v>
      </c>
      <c r="S18" s="189">
        <v>1390</v>
      </c>
      <c r="T18" s="189">
        <v>1389</v>
      </c>
      <c r="U18" s="189">
        <v>1388</v>
      </c>
      <c r="V18" s="194" t="s">
        <v>17992</v>
      </c>
      <c r="W18" s="188"/>
      <c r="X18" s="188"/>
      <c r="Y18" s="188"/>
      <c r="Z18" s="188"/>
      <c r="AA18" s="188"/>
      <c r="AB18" s="188"/>
    </row>
    <row r="19" spans="7:28" ht="19.5" x14ac:dyDescent="0.5">
      <c r="G19" s="202">
        <f>49329446425/1000000000</f>
        <v>49.329446425</v>
      </c>
      <c r="H19" s="196">
        <v>52.999955952999997</v>
      </c>
      <c r="I19" s="196">
        <v>48.169252888999999</v>
      </c>
      <c r="J19" s="196">
        <v>24.489449951000001</v>
      </c>
      <c r="K19" s="196">
        <v>0</v>
      </c>
      <c r="L19" s="196">
        <v>44.300593601000003</v>
      </c>
      <c r="M19" s="196">
        <v>46.773679196000003</v>
      </c>
      <c r="N19" s="196">
        <v>43.837103085999999</v>
      </c>
      <c r="O19" s="196">
        <v>32.616139750999999</v>
      </c>
      <c r="P19" s="196">
        <v>36.538668512000001</v>
      </c>
      <c r="Q19" s="196">
        <v>31.239468246000001</v>
      </c>
      <c r="R19" s="196">
        <v>31.866879658999999</v>
      </c>
      <c r="S19" s="196">
        <v>33.805239741000001</v>
      </c>
      <c r="T19" s="196">
        <v>26.548623533000001</v>
      </c>
      <c r="U19" s="196">
        <v>21.887309568999999</v>
      </c>
      <c r="V19" s="194" t="s">
        <v>17993</v>
      </c>
      <c r="W19" s="188"/>
      <c r="X19" s="188"/>
      <c r="Y19" s="188"/>
      <c r="Z19" s="188"/>
      <c r="AA19" s="188"/>
      <c r="AB19" s="188"/>
    </row>
    <row r="20" spans="7:28" s="190" customFormat="1" ht="21.75" customHeight="1" x14ac:dyDescent="0.5">
      <c r="G20" s="213">
        <f>66204006867.2595/1000000000</f>
        <v>66.204006867259494</v>
      </c>
      <c r="H20" s="197">
        <v>59.521592892999998</v>
      </c>
      <c r="I20" s="197">
        <v>52.938473430000002</v>
      </c>
      <c r="J20" s="197">
        <v>38.800862524999999</v>
      </c>
      <c r="K20" s="197">
        <v>0</v>
      </c>
      <c r="L20" s="197">
        <v>41.236168446000001</v>
      </c>
      <c r="M20" s="197">
        <v>51.612282366999999</v>
      </c>
      <c r="N20" s="197">
        <v>42.701475123000002</v>
      </c>
      <c r="O20" s="197">
        <v>33.769860792000003</v>
      </c>
      <c r="P20" s="197">
        <v>44.987828401000002</v>
      </c>
      <c r="Q20" s="197">
        <v>48.138749461000003</v>
      </c>
      <c r="R20" s="197">
        <v>51.457988434999997</v>
      </c>
      <c r="S20" s="197">
        <v>57.487546346000002</v>
      </c>
      <c r="T20" s="198">
        <v>23.967098352000001</v>
      </c>
      <c r="U20" s="198">
        <v>54.889533895</v>
      </c>
      <c r="V20" s="215" t="s">
        <v>17994</v>
      </c>
    </row>
    <row r="21" spans="7:28" ht="17.25" customHeight="1" x14ac:dyDescent="0.25">
      <c r="G21" s="191">
        <f>(G19-G20)/1000000000</f>
        <v>-1.6874560442259492E-8</v>
      </c>
      <c r="H21" s="191">
        <v>-6.5216369399999996</v>
      </c>
      <c r="I21" s="191">
        <v>-4.7692205410000001</v>
      </c>
      <c r="J21" s="191">
        <v>-14.311412574</v>
      </c>
      <c r="K21" s="191">
        <v>0</v>
      </c>
      <c r="L21" s="191">
        <v>3.0644251549999999</v>
      </c>
      <c r="M21" s="191">
        <v>-4.8386031709999999</v>
      </c>
      <c r="N21" s="191">
        <v>1.1356279629999999</v>
      </c>
      <c r="O21" s="191">
        <v>-1.1537210410000001</v>
      </c>
      <c r="P21" s="191">
        <v>-8.4491598890000006</v>
      </c>
      <c r="Q21" s="191">
        <v>-16.899281214999998</v>
      </c>
      <c r="R21" s="191">
        <v>-19.591108775999999</v>
      </c>
      <c r="S21" s="191">
        <v>-23.682306605000001</v>
      </c>
      <c r="T21" s="191">
        <v>2.5815251809999999</v>
      </c>
      <c r="U21" s="191">
        <v>-33.002224325999997</v>
      </c>
      <c r="V21" s="194" t="s">
        <v>17990</v>
      </c>
      <c r="W21" s="188"/>
      <c r="X21" s="188"/>
      <c r="Y21" s="188"/>
      <c r="Z21" s="188"/>
      <c r="AA21" s="188"/>
      <c r="AB21" s="188"/>
    </row>
    <row r="22" spans="7:28" x14ac:dyDescent="0.25">
      <c r="W22" s="188"/>
      <c r="X22" s="188"/>
      <c r="Y22" s="188"/>
      <c r="Z22" s="188"/>
      <c r="AA22" s="188"/>
      <c r="AB22" s="188"/>
    </row>
    <row r="23" spans="7:28" x14ac:dyDescent="0.25">
      <c r="W23" s="188"/>
      <c r="X23" s="188"/>
      <c r="Y23" s="188"/>
      <c r="Z23" s="188"/>
      <c r="AA23" s="188"/>
      <c r="AB23" s="188"/>
    </row>
    <row r="24" spans="7:28" x14ac:dyDescent="0.25">
      <c r="L24" s="194" t="s">
        <v>17991</v>
      </c>
      <c r="M24" s="194" t="s">
        <v>17995</v>
      </c>
      <c r="W24" s="188"/>
      <c r="X24" s="188"/>
      <c r="Y24" s="188"/>
      <c r="Z24" s="188"/>
      <c r="AA24" s="188"/>
      <c r="AB24" s="188"/>
    </row>
    <row r="25" spans="7:28" x14ac:dyDescent="0.25">
      <c r="G25" s="194">
        <v>1402</v>
      </c>
      <c r="H25" s="194">
        <v>1401</v>
      </c>
      <c r="I25" s="194">
        <v>1400</v>
      </c>
      <c r="J25" s="194">
        <v>1399</v>
      </c>
      <c r="K25" s="194">
        <v>1398</v>
      </c>
      <c r="L25" s="194">
        <v>1397</v>
      </c>
      <c r="M25" s="194">
        <v>1396</v>
      </c>
      <c r="N25" s="194">
        <v>1395</v>
      </c>
      <c r="O25" s="194">
        <v>1394</v>
      </c>
      <c r="P25" s="194">
        <v>1393</v>
      </c>
      <c r="Q25" s="194">
        <v>1392</v>
      </c>
      <c r="R25" s="194">
        <v>1391</v>
      </c>
      <c r="S25" s="194">
        <v>1390</v>
      </c>
      <c r="T25" s="194">
        <v>1389</v>
      </c>
      <c r="U25" s="194">
        <v>1388</v>
      </c>
      <c r="V25" s="194" t="s">
        <v>17992</v>
      </c>
      <c r="W25" s="188"/>
      <c r="X25" s="188"/>
      <c r="Y25" s="188"/>
      <c r="Z25" s="188"/>
      <c r="AA25" s="188"/>
      <c r="AB25" s="188"/>
    </row>
    <row r="26" spans="7:28" x14ac:dyDescent="0.25">
      <c r="H26" s="192">
        <v>52999955953</v>
      </c>
      <c r="I26" s="192">
        <v>48169252889</v>
      </c>
      <c r="J26" s="192">
        <v>24489449951</v>
      </c>
      <c r="K26" s="192"/>
      <c r="L26" s="192">
        <v>44300593601</v>
      </c>
      <c r="M26" s="192">
        <v>46773679196</v>
      </c>
      <c r="N26" s="192">
        <v>43837103086</v>
      </c>
      <c r="O26" s="192">
        <v>32616139751</v>
      </c>
      <c r="P26" s="192">
        <v>36538668512</v>
      </c>
      <c r="Q26" s="192">
        <v>31239468246</v>
      </c>
      <c r="R26" s="192">
        <v>31866879659</v>
      </c>
      <c r="S26" s="192">
        <v>33805239741</v>
      </c>
      <c r="T26" s="192">
        <v>26548623533</v>
      </c>
      <c r="U26" s="192">
        <v>21887309569</v>
      </c>
      <c r="V26" s="194" t="s">
        <v>17993</v>
      </c>
      <c r="W26" s="188"/>
      <c r="X26" s="188"/>
      <c r="Y26" s="188"/>
      <c r="Z26" s="188"/>
      <c r="AA26" s="188"/>
      <c r="AB26" s="188"/>
    </row>
    <row r="27" spans="7:28" x14ac:dyDescent="0.25">
      <c r="H27" s="192">
        <v>59521592893</v>
      </c>
      <c r="I27" s="192">
        <v>52938473430</v>
      </c>
      <c r="J27" s="192">
        <v>38800862525</v>
      </c>
      <c r="K27" s="192"/>
      <c r="L27" s="192">
        <v>41236168446</v>
      </c>
      <c r="M27" s="192">
        <v>51612282367</v>
      </c>
      <c r="N27" s="192">
        <v>42701475123</v>
      </c>
      <c r="O27" s="192">
        <v>33769860792</v>
      </c>
      <c r="P27" s="192">
        <v>44987828401</v>
      </c>
      <c r="Q27" s="192">
        <v>48138749461</v>
      </c>
      <c r="R27" s="192">
        <v>51457988435</v>
      </c>
      <c r="S27" s="192">
        <v>57487546346</v>
      </c>
      <c r="T27" s="192">
        <v>23967098352</v>
      </c>
      <c r="U27" s="192">
        <v>54889533895</v>
      </c>
      <c r="V27" s="194" t="s">
        <v>17994</v>
      </c>
      <c r="W27" s="188"/>
      <c r="X27" s="188"/>
      <c r="Y27" s="188"/>
      <c r="Z27" s="188"/>
      <c r="AA27" s="188"/>
      <c r="AB27" s="188"/>
    </row>
    <row r="28" spans="7:28" x14ac:dyDescent="0.25">
      <c r="H28" s="192">
        <v>122045471683</v>
      </c>
      <c r="I28" s="192">
        <v>122402988205</v>
      </c>
      <c r="J28" s="192">
        <v>76864854184</v>
      </c>
      <c r="K28" s="192"/>
      <c r="L28" s="192">
        <v>117226187800</v>
      </c>
      <c r="M28" s="192">
        <v>132295469805</v>
      </c>
      <c r="N28" s="192">
        <v>129646357433</v>
      </c>
      <c r="O28" s="192">
        <v>75493640599</v>
      </c>
      <c r="P28" s="192">
        <v>81631906393</v>
      </c>
      <c r="Q28" s="192">
        <v>80141664806</v>
      </c>
      <c r="R28" s="192">
        <v>69933874342</v>
      </c>
      <c r="S28" s="192">
        <v>66427558221</v>
      </c>
      <c r="T28" s="192">
        <v>60197457807</v>
      </c>
      <c r="U28" s="192">
        <v>47500966791</v>
      </c>
      <c r="V28" s="194" t="s">
        <v>17996</v>
      </c>
      <c r="W28" s="188"/>
      <c r="X28" s="188"/>
      <c r="Y28" s="188"/>
      <c r="Z28" s="188"/>
      <c r="AA28" s="188"/>
      <c r="AB28" s="188"/>
    </row>
    <row r="29" spans="7:28" x14ac:dyDescent="0.25">
      <c r="H29" s="192">
        <v>37178639500</v>
      </c>
      <c r="I29" s="192">
        <v>41192176322</v>
      </c>
      <c r="J29" s="192">
        <v>33734126785</v>
      </c>
      <c r="K29" s="192"/>
      <c r="L29" s="192">
        <v>30180774634</v>
      </c>
      <c r="M29" s="192">
        <v>34411049322</v>
      </c>
      <c r="N29" s="192">
        <v>31817237533</v>
      </c>
      <c r="O29" s="192">
        <v>29636099923</v>
      </c>
      <c r="P29" s="192">
        <v>37587097690</v>
      </c>
      <c r="Q29" s="192">
        <v>32724531430</v>
      </c>
      <c r="R29" s="192">
        <v>38568361554</v>
      </c>
      <c r="S29" s="192">
        <v>35191839396</v>
      </c>
      <c r="T29" s="192">
        <v>23728889750</v>
      </c>
      <c r="U29" s="192">
        <v>51913726607</v>
      </c>
      <c r="V29" s="194" t="s">
        <v>17997</v>
      </c>
      <c r="W29" s="188"/>
      <c r="X29" s="188"/>
      <c r="Y29" s="188"/>
      <c r="Z29" s="188"/>
      <c r="AA29" s="188"/>
      <c r="AB29" s="188"/>
    </row>
    <row r="30" spans="7:28" x14ac:dyDescent="0.25">
      <c r="G30" s="193">
        <f>(G26-G27)/1000000000</f>
        <v>0</v>
      </c>
      <c r="H30" s="193">
        <f>(H26-H27)/1000000000</f>
        <v>-6.5216369399999996</v>
      </c>
      <c r="I30" s="193">
        <f t="shared" ref="I30:T30" si="4">(I26-I27)/1000000000</f>
        <v>-4.7692205410000001</v>
      </c>
      <c r="J30" s="193">
        <f t="shared" si="4"/>
        <v>-14.311412574</v>
      </c>
      <c r="K30" s="193">
        <f t="shared" si="4"/>
        <v>0</v>
      </c>
      <c r="L30" s="193">
        <f t="shared" si="4"/>
        <v>3.0644251549999999</v>
      </c>
      <c r="M30" s="193">
        <f t="shared" si="4"/>
        <v>-4.8386031709999999</v>
      </c>
      <c r="N30" s="193">
        <f t="shared" si="4"/>
        <v>1.1356279629999999</v>
      </c>
      <c r="O30" s="193">
        <f t="shared" si="4"/>
        <v>-1.1537210410000001</v>
      </c>
      <c r="P30" s="193">
        <f t="shared" si="4"/>
        <v>-8.4491598890000006</v>
      </c>
      <c r="Q30" s="193">
        <f t="shared" si="4"/>
        <v>-16.899281214999998</v>
      </c>
      <c r="R30" s="193">
        <f t="shared" si="4"/>
        <v>-19.591108775999999</v>
      </c>
      <c r="S30" s="193">
        <f t="shared" si="4"/>
        <v>-23.682306605000001</v>
      </c>
      <c r="T30" s="193">
        <f t="shared" si="4"/>
        <v>2.5815251809999999</v>
      </c>
      <c r="U30" s="193">
        <f>(U26-U27)/1000000000</f>
        <v>-33.002224325999997</v>
      </c>
      <c r="V30" s="194" t="s">
        <v>17990</v>
      </c>
      <c r="W30" s="188"/>
      <c r="X30" s="188"/>
      <c r="Y30" s="188"/>
      <c r="Z30" s="188"/>
      <c r="AA30" s="188"/>
      <c r="AB30" s="188"/>
    </row>
    <row r="36" spans="24:29" x14ac:dyDescent="0.25">
      <c r="AB36" s="194" t="s">
        <v>18038</v>
      </c>
    </row>
    <row r="37" spans="24:29" ht="18.75" x14ac:dyDescent="0.45">
      <c r="X37" s="209" t="s">
        <v>18037</v>
      </c>
      <c r="Y37" s="209" t="s">
        <v>18074</v>
      </c>
      <c r="Z37" s="209" t="s">
        <v>18034</v>
      </c>
      <c r="AA37" s="209" t="s">
        <v>18036</v>
      </c>
      <c r="AB37" s="209" t="s">
        <v>18074</v>
      </c>
      <c r="AC37" s="209" t="s">
        <v>18028</v>
      </c>
    </row>
    <row r="38" spans="24:29" ht="18.75" x14ac:dyDescent="0.45">
      <c r="X38" s="210">
        <f>Y38/$I$7</f>
        <v>0.34851158686666978</v>
      </c>
      <c r="Y38" s="211">
        <v>15.009</v>
      </c>
      <c r="Z38" s="211" t="s">
        <v>18031</v>
      </c>
      <c r="AA38" s="210">
        <f>AB38/$I$6</f>
        <v>0.28110347835568639</v>
      </c>
      <c r="AB38" s="211">
        <v>10.311999999999999</v>
      </c>
      <c r="AC38" s="211" t="s">
        <v>18029</v>
      </c>
    </row>
    <row r="39" spans="24:29" ht="18.75" x14ac:dyDescent="0.45">
      <c r="X39" s="210">
        <f>Y39/$I$7</f>
        <v>0.31909162680536851</v>
      </c>
      <c r="Y39" s="211">
        <v>13.742000000000001</v>
      </c>
      <c r="Z39" s="211" t="s">
        <v>18029</v>
      </c>
      <c r="AA39" s="210">
        <f>AB39/$I$6</f>
        <v>0.18863809835350562</v>
      </c>
      <c r="AB39" s="211">
        <v>6.92</v>
      </c>
      <c r="AC39" s="211" t="s">
        <v>18030</v>
      </c>
    </row>
    <row r="40" spans="24:29" ht="18.75" x14ac:dyDescent="0.45">
      <c r="X40" s="210">
        <f>Y40/$I$7</f>
        <v>0.12225421446152415</v>
      </c>
      <c r="Y40" s="211">
        <v>5.2649999999999997</v>
      </c>
      <c r="Z40" s="211" t="s">
        <v>18032</v>
      </c>
      <c r="AA40" s="210">
        <f>AB40/$I$6</f>
        <v>0.12812125177188965</v>
      </c>
      <c r="AB40" s="211">
        <v>4.7</v>
      </c>
      <c r="AC40" s="211" t="s">
        <v>18031</v>
      </c>
    </row>
    <row r="41" spans="24:29" ht="18.75" x14ac:dyDescent="0.45">
      <c r="X41" s="210">
        <f>Y41/$I$7</f>
        <v>3.7129057725351786E-2</v>
      </c>
      <c r="Y41" s="211">
        <v>1.599</v>
      </c>
      <c r="Z41" s="211" t="s">
        <v>18035</v>
      </c>
      <c r="AA41" s="210">
        <f>AB41/$I$6</f>
        <v>8.8948860538654459E-2</v>
      </c>
      <c r="AB41" s="211">
        <v>3.2629999999999999</v>
      </c>
      <c r="AC41" s="211" t="s">
        <v>18032</v>
      </c>
    </row>
    <row r="42" spans="24:29" ht="18.75" x14ac:dyDescent="0.45">
      <c r="X42" s="210">
        <f>Y42/$I$7</f>
        <v>3.3158408024892019E-2</v>
      </c>
      <c r="Y42" s="211">
        <v>1.4279999999999999</v>
      </c>
      <c r="Z42" s="211" t="s">
        <v>18033</v>
      </c>
      <c r="AA42" s="210">
        <f>AB42/$I$6</f>
        <v>4.5060516846581619E-2</v>
      </c>
      <c r="AB42" s="211">
        <v>1.653</v>
      </c>
      <c r="AC42" s="211" t="s">
        <v>18033</v>
      </c>
    </row>
  </sheetData>
  <mergeCells count="1">
    <mergeCell ref="F4:X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222E-B57A-4777-97B3-996CF0BBD2D6}">
  <dimension ref="A1:AI69"/>
  <sheetViews>
    <sheetView showGridLines="0" workbookViewId="0">
      <pane xSplit="1" ySplit="2" topLeftCell="B46" activePane="bottomRight" state="frozen"/>
      <selection pane="topRight" activeCell="B1" sqref="B1"/>
      <selection pane="bottomLeft" activeCell="A3" sqref="A3"/>
      <selection pane="bottomRight" activeCell="E67" sqref="E67"/>
    </sheetView>
  </sheetViews>
  <sheetFormatPr defaultRowHeight="15" x14ac:dyDescent="0.25"/>
  <cols>
    <col min="1" max="7" width="17.5703125" customWidth="1"/>
    <col min="8" max="10" width="8" customWidth="1"/>
    <col min="11" max="16" width="11" customWidth="1"/>
    <col min="17" max="17" width="9.140625" bestFit="1" customWidth="1"/>
    <col min="18" max="18" width="10.42578125" bestFit="1" customWidth="1"/>
    <col min="19" max="21" width="14" customWidth="1"/>
    <col min="22" max="24" width="10.140625" customWidth="1"/>
    <col min="25" max="35" width="11.85546875" customWidth="1"/>
  </cols>
  <sheetData>
    <row r="1" spans="1:35" s="42" customFormat="1" ht="78.75" x14ac:dyDescent="0.15">
      <c r="A1" s="47"/>
      <c r="B1" s="49" t="s">
        <v>17568</v>
      </c>
      <c r="C1" s="50" t="s">
        <v>17569</v>
      </c>
      <c r="D1" s="50" t="s">
        <v>17569</v>
      </c>
      <c r="E1" s="53" t="s">
        <v>17564</v>
      </c>
      <c r="F1" s="53" t="s">
        <v>17563</v>
      </c>
      <c r="G1" s="53" t="s">
        <v>17563</v>
      </c>
      <c r="H1" s="376" t="s">
        <v>17573</v>
      </c>
      <c r="I1" s="377"/>
      <c r="J1" s="378"/>
      <c r="K1" s="267" t="s">
        <v>17574</v>
      </c>
      <c r="L1" s="272" t="s">
        <v>20624</v>
      </c>
      <c r="M1" s="272" t="s">
        <v>20624</v>
      </c>
      <c r="N1" s="272" t="s">
        <v>20624</v>
      </c>
      <c r="O1" s="57" t="s">
        <v>17566</v>
      </c>
      <c r="P1" s="57" t="s">
        <v>17566</v>
      </c>
      <c r="Q1" s="57" t="s">
        <v>17566</v>
      </c>
      <c r="R1" s="51" t="s">
        <v>17565</v>
      </c>
      <c r="S1" s="376" t="s">
        <v>17537</v>
      </c>
      <c r="T1" s="377" t="s">
        <v>17537</v>
      </c>
      <c r="U1" s="378" t="s">
        <v>17537</v>
      </c>
      <c r="V1" s="48" t="s">
        <v>17538</v>
      </c>
      <c r="W1" s="48" t="s">
        <v>17538</v>
      </c>
      <c r="X1" s="48" t="s">
        <v>17538</v>
      </c>
      <c r="Y1" s="48" t="s">
        <v>17538</v>
      </c>
      <c r="Z1" s="48" t="s">
        <v>17539</v>
      </c>
      <c r="AA1" s="48" t="s">
        <v>17539</v>
      </c>
      <c r="AB1" s="48" t="s">
        <v>17539</v>
      </c>
      <c r="AC1" s="48" t="s">
        <v>17539</v>
      </c>
      <c r="AD1" s="48" t="s">
        <v>17539</v>
      </c>
      <c r="AE1" s="48" t="s">
        <v>17540</v>
      </c>
      <c r="AF1" s="48" t="s">
        <v>17540</v>
      </c>
      <c r="AG1" s="48" t="s">
        <v>17540</v>
      </c>
      <c r="AH1" s="48" t="s">
        <v>17540</v>
      </c>
      <c r="AI1" s="48" t="s">
        <v>17541</v>
      </c>
    </row>
    <row r="2" spans="1:35" s="45" customFormat="1" ht="65.25" x14ac:dyDescent="0.25">
      <c r="A2" s="44" t="s">
        <v>13</v>
      </c>
      <c r="B2" s="49" t="s">
        <v>17559</v>
      </c>
      <c r="C2" s="49" t="s">
        <v>17578</v>
      </c>
      <c r="D2" s="52" t="s">
        <v>17567</v>
      </c>
      <c r="E2" s="53" t="s">
        <v>17575</v>
      </c>
      <c r="F2" s="53" t="s">
        <v>17560</v>
      </c>
      <c r="G2" s="56" t="s">
        <v>17570</v>
      </c>
      <c r="H2" s="60" t="s">
        <v>17571</v>
      </c>
      <c r="I2" s="62" t="s">
        <v>17572</v>
      </c>
      <c r="J2" s="60" t="s">
        <v>20628</v>
      </c>
      <c r="K2" s="55"/>
      <c r="L2" s="271" t="s">
        <v>20627</v>
      </c>
      <c r="M2" s="271" t="s">
        <v>20626</v>
      </c>
      <c r="N2" s="271" t="s">
        <v>20625</v>
      </c>
      <c r="O2" s="58" t="s">
        <v>17576</v>
      </c>
      <c r="P2" s="58" t="s">
        <v>17577</v>
      </c>
      <c r="Q2" s="58" t="s">
        <v>17561</v>
      </c>
      <c r="R2" s="54" t="s">
        <v>17562</v>
      </c>
      <c r="S2" s="62" t="s">
        <v>20621</v>
      </c>
      <c r="T2" s="62" t="s">
        <v>20622</v>
      </c>
      <c r="U2" s="60" t="s">
        <v>20623</v>
      </c>
      <c r="V2" s="46" t="s">
        <v>17545</v>
      </c>
      <c r="W2" s="46" t="s">
        <v>17546</v>
      </c>
      <c r="X2" s="46" t="s">
        <v>17547</v>
      </c>
      <c r="Y2" s="46" t="s">
        <v>17548</v>
      </c>
      <c r="Z2" s="46" t="s">
        <v>17549</v>
      </c>
      <c r="AA2" s="46" t="s">
        <v>17550</v>
      </c>
      <c r="AB2" s="46" t="s">
        <v>17551</v>
      </c>
      <c r="AC2" s="46" t="s">
        <v>17552</v>
      </c>
      <c r="AD2" s="46" t="s">
        <v>17553</v>
      </c>
      <c r="AE2" s="46" t="s">
        <v>17554</v>
      </c>
      <c r="AF2" s="46" t="s">
        <v>17555</v>
      </c>
      <c r="AG2" s="46" t="s">
        <v>20670</v>
      </c>
      <c r="AH2" s="46" t="s">
        <v>17556</v>
      </c>
      <c r="AI2" s="46" t="s">
        <v>17557</v>
      </c>
    </row>
    <row r="3" spans="1:35" s="2" customFormat="1" x14ac:dyDescent="0.25">
      <c r="A3" s="21">
        <v>1338</v>
      </c>
      <c r="B3" s="43" t="s">
        <v>10346</v>
      </c>
      <c r="C3" s="43" t="s">
        <v>10346</v>
      </c>
      <c r="D3" s="43"/>
      <c r="E3" s="43" t="s">
        <v>10346</v>
      </c>
      <c r="F3" s="43" t="s">
        <v>10346</v>
      </c>
      <c r="G3" s="43"/>
      <c r="H3" s="59"/>
      <c r="I3" s="59"/>
      <c r="J3" s="59"/>
      <c r="K3" s="59"/>
      <c r="L3" s="59"/>
      <c r="M3" s="59"/>
      <c r="N3" s="59"/>
      <c r="O3" s="59"/>
      <c r="P3" s="59"/>
      <c r="Q3" s="43"/>
      <c r="R3" s="43"/>
      <c r="S3" s="43" t="s">
        <v>10346</v>
      </c>
      <c r="T3" s="43" t="s">
        <v>10346</v>
      </c>
      <c r="U3" s="43" t="s">
        <v>10346</v>
      </c>
      <c r="V3" s="43" t="s">
        <v>10346</v>
      </c>
      <c r="W3" s="43" t="s">
        <v>10346</v>
      </c>
      <c r="X3" s="43" t="s">
        <v>10346</v>
      </c>
      <c r="Y3" s="43" t="s">
        <v>10346</v>
      </c>
      <c r="Z3" s="43" t="s">
        <v>10346</v>
      </c>
      <c r="AA3" s="43" t="s">
        <v>10346</v>
      </c>
      <c r="AB3" s="43" t="s">
        <v>10346</v>
      </c>
      <c r="AC3" s="43" t="s">
        <v>10346</v>
      </c>
      <c r="AD3" s="43" t="s">
        <v>10346</v>
      </c>
      <c r="AE3" s="43" t="s">
        <v>10346</v>
      </c>
      <c r="AF3" s="43" t="s">
        <v>10346</v>
      </c>
      <c r="AG3" s="43" t="s">
        <v>10346</v>
      </c>
      <c r="AH3" s="43" t="s">
        <v>10346</v>
      </c>
      <c r="AI3" s="43" t="s">
        <v>10346</v>
      </c>
    </row>
    <row r="4" spans="1:35" s="2" customFormat="1" x14ac:dyDescent="0.25">
      <c r="A4" s="21">
        <v>1339</v>
      </c>
      <c r="B4" s="43" t="s">
        <v>10346</v>
      </c>
      <c r="C4" s="43" t="s">
        <v>10346</v>
      </c>
      <c r="D4" s="43"/>
      <c r="E4" s="43" t="s">
        <v>10346</v>
      </c>
      <c r="F4" s="43" t="s">
        <v>10346</v>
      </c>
      <c r="G4" s="43"/>
      <c r="H4" s="43"/>
      <c r="I4" s="43"/>
      <c r="J4" s="43"/>
      <c r="K4" s="43"/>
      <c r="L4" s="43"/>
      <c r="M4" s="43"/>
      <c r="N4" s="43"/>
      <c r="O4" s="43"/>
      <c r="P4" s="43"/>
      <c r="Q4" s="43"/>
      <c r="R4" s="43"/>
      <c r="S4" s="43" t="s">
        <v>10346</v>
      </c>
      <c r="T4" s="43" t="s">
        <v>10346</v>
      </c>
      <c r="U4" s="43" t="s">
        <v>10346</v>
      </c>
      <c r="V4" s="43" t="s">
        <v>10346</v>
      </c>
      <c r="W4" s="43" t="s">
        <v>10346</v>
      </c>
      <c r="X4" s="43" t="s">
        <v>10346</v>
      </c>
      <c r="Y4" s="43" t="s">
        <v>10346</v>
      </c>
      <c r="Z4" s="43" t="s">
        <v>10346</v>
      </c>
      <c r="AA4" s="43" t="s">
        <v>10346</v>
      </c>
      <c r="AB4" s="43" t="s">
        <v>10346</v>
      </c>
      <c r="AC4" s="43" t="s">
        <v>10346</v>
      </c>
      <c r="AD4" s="43" t="s">
        <v>10346</v>
      </c>
      <c r="AE4" s="43" t="s">
        <v>10346</v>
      </c>
      <c r="AF4" s="43" t="s">
        <v>10346</v>
      </c>
      <c r="AG4" s="43" t="s">
        <v>10346</v>
      </c>
      <c r="AH4" s="43" t="s">
        <v>10346</v>
      </c>
      <c r="AI4" s="43" t="s">
        <v>10346</v>
      </c>
    </row>
    <row r="5" spans="1:35" s="2" customFormat="1" x14ac:dyDescent="0.25">
      <c r="A5" s="21">
        <v>1340</v>
      </c>
      <c r="B5" s="43" t="s">
        <v>10346</v>
      </c>
      <c r="C5" s="43" t="s">
        <v>10346</v>
      </c>
      <c r="D5" s="43"/>
      <c r="E5" s="43" t="s">
        <v>10346</v>
      </c>
      <c r="F5" s="43" t="s">
        <v>10346</v>
      </c>
      <c r="G5" s="43"/>
      <c r="H5" s="43"/>
      <c r="I5" s="43"/>
      <c r="J5" s="43"/>
      <c r="K5" s="43"/>
      <c r="L5" s="43"/>
      <c r="M5" s="43"/>
      <c r="N5" s="43"/>
      <c r="O5" s="43"/>
      <c r="P5" s="43"/>
      <c r="Q5" s="43"/>
      <c r="R5" s="43"/>
      <c r="S5" s="43" t="s">
        <v>10346</v>
      </c>
      <c r="T5" s="43" t="s">
        <v>10346</v>
      </c>
      <c r="U5" s="43" t="s">
        <v>10346</v>
      </c>
      <c r="V5" s="43" t="s">
        <v>10346</v>
      </c>
      <c r="W5" s="43" t="s">
        <v>10346</v>
      </c>
      <c r="X5" s="43" t="s">
        <v>10346</v>
      </c>
      <c r="Y5" s="43" t="s">
        <v>10346</v>
      </c>
      <c r="Z5" s="43" t="s">
        <v>10346</v>
      </c>
      <c r="AA5" s="43" t="s">
        <v>10346</v>
      </c>
      <c r="AB5" s="43" t="s">
        <v>10346</v>
      </c>
      <c r="AC5" s="43" t="s">
        <v>10346</v>
      </c>
      <c r="AD5" s="43" t="s">
        <v>10346</v>
      </c>
      <c r="AE5" s="43" t="s">
        <v>10346</v>
      </c>
      <c r="AF5" s="43" t="s">
        <v>10346</v>
      </c>
      <c r="AG5" s="43" t="s">
        <v>10346</v>
      </c>
      <c r="AH5" s="43" t="s">
        <v>10346</v>
      </c>
      <c r="AI5" s="43" t="s">
        <v>10346</v>
      </c>
    </row>
    <row r="6" spans="1:35" s="2" customFormat="1" x14ac:dyDescent="0.25">
      <c r="A6" s="21">
        <v>1341</v>
      </c>
      <c r="B6" s="43" t="s">
        <v>10346</v>
      </c>
      <c r="C6" s="43" t="s">
        <v>10346</v>
      </c>
      <c r="D6" s="43"/>
      <c r="E6" s="43" t="s">
        <v>10346</v>
      </c>
      <c r="F6" s="43" t="s">
        <v>10346</v>
      </c>
      <c r="G6" s="43"/>
      <c r="H6" s="43"/>
      <c r="I6" s="43"/>
      <c r="J6" s="43"/>
      <c r="K6" s="43"/>
      <c r="L6" s="43"/>
      <c r="M6" s="43"/>
      <c r="N6" s="43"/>
      <c r="O6" s="43"/>
      <c r="P6" s="43"/>
      <c r="Q6" s="43"/>
      <c r="R6" s="43"/>
      <c r="S6" s="43" t="s">
        <v>10346</v>
      </c>
      <c r="T6" s="43" t="s">
        <v>10346</v>
      </c>
      <c r="U6" s="43" t="s">
        <v>10346</v>
      </c>
      <c r="V6" s="43" t="s">
        <v>10346</v>
      </c>
      <c r="W6" s="43" t="s">
        <v>10346</v>
      </c>
      <c r="X6" s="43" t="s">
        <v>10346</v>
      </c>
      <c r="Y6" s="43" t="s">
        <v>10346</v>
      </c>
      <c r="Z6" s="43" t="s">
        <v>10346</v>
      </c>
      <c r="AA6" s="43" t="s">
        <v>10346</v>
      </c>
      <c r="AB6" s="43" t="s">
        <v>10346</v>
      </c>
      <c r="AC6" s="43" t="s">
        <v>10346</v>
      </c>
      <c r="AD6" s="43" t="s">
        <v>10346</v>
      </c>
      <c r="AE6" s="43" t="s">
        <v>10346</v>
      </c>
      <c r="AF6" s="43" t="s">
        <v>10346</v>
      </c>
      <c r="AG6" s="43" t="s">
        <v>10346</v>
      </c>
      <c r="AH6" s="43" t="s">
        <v>10346</v>
      </c>
      <c r="AI6" s="43" t="s">
        <v>10346</v>
      </c>
    </row>
    <row r="7" spans="1:35" s="2" customFormat="1" x14ac:dyDescent="0.25">
      <c r="A7" s="21">
        <v>1342</v>
      </c>
      <c r="B7" s="43" t="s">
        <v>10346</v>
      </c>
      <c r="C7" s="43" t="s">
        <v>10346</v>
      </c>
      <c r="D7" s="43"/>
      <c r="E7" s="43" t="s">
        <v>10346</v>
      </c>
      <c r="F7" s="43" t="s">
        <v>10346</v>
      </c>
      <c r="G7" s="43"/>
      <c r="H7" s="43"/>
      <c r="I7" s="43"/>
      <c r="J7" s="43"/>
      <c r="K7" s="43"/>
      <c r="L7" s="43"/>
      <c r="M7" s="43"/>
      <c r="N7" s="43"/>
      <c r="O7" s="43"/>
      <c r="P7" s="43"/>
      <c r="Q7" s="43"/>
      <c r="R7" s="43"/>
      <c r="S7" s="43" t="s">
        <v>10346</v>
      </c>
      <c r="T7" s="43" t="s">
        <v>10346</v>
      </c>
      <c r="U7" s="43" t="s">
        <v>10346</v>
      </c>
      <c r="V7" s="43" t="s">
        <v>10346</v>
      </c>
      <c r="W7" s="43" t="s">
        <v>10346</v>
      </c>
      <c r="X7" s="43" t="s">
        <v>10346</v>
      </c>
      <c r="Y7" s="43" t="s">
        <v>10346</v>
      </c>
      <c r="Z7" s="43" t="s">
        <v>10346</v>
      </c>
      <c r="AA7" s="43" t="s">
        <v>10346</v>
      </c>
      <c r="AB7" s="43" t="s">
        <v>10346</v>
      </c>
      <c r="AC7" s="43" t="s">
        <v>10346</v>
      </c>
      <c r="AD7" s="43" t="s">
        <v>10346</v>
      </c>
      <c r="AE7" s="43" t="s">
        <v>10346</v>
      </c>
      <c r="AF7" s="43" t="s">
        <v>10346</v>
      </c>
      <c r="AG7" s="43" t="s">
        <v>10346</v>
      </c>
      <c r="AH7" s="43" t="s">
        <v>10346</v>
      </c>
      <c r="AI7" s="43" t="s">
        <v>10346</v>
      </c>
    </row>
    <row r="8" spans="1:35" s="2" customFormat="1" x14ac:dyDescent="0.25">
      <c r="A8" s="21">
        <v>1343</v>
      </c>
      <c r="B8" s="43" t="s">
        <v>10346</v>
      </c>
      <c r="C8" s="43" t="s">
        <v>10346</v>
      </c>
      <c r="D8" s="43"/>
      <c r="E8" s="43" t="s">
        <v>10346</v>
      </c>
      <c r="F8" s="43" t="s">
        <v>10346</v>
      </c>
      <c r="G8" s="43"/>
      <c r="H8" s="43"/>
      <c r="I8" s="43"/>
      <c r="J8" s="43"/>
      <c r="K8" s="43"/>
      <c r="L8" s="43"/>
      <c r="M8" s="43"/>
      <c r="N8" s="43"/>
      <c r="O8" s="43"/>
      <c r="P8" s="43"/>
      <c r="Q8" s="43"/>
      <c r="R8" s="43"/>
      <c r="S8" s="43" t="s">
        <v>10346</v>
      </c>
      <c r="T8" s="43" t="s">
        <v>10346</v>
      </c>
      <c r="U8" s="43" t="s">
        <v>10346</v>
      </c>
      <c r="V8" s="43" t="s">
        <v>10346</v>
      </c>
      <c r="W8" s="43" t="s">
        <v>10346</v>
      </c>
      <c r="X8" s="43" t="s">
        <v>10346</v>
      </c>
      <c r="Y8" s="43" t="s">
        <v>10346</v>
      </c>
      <c r="Z8" s="43" t="s">
        <v>10346</v>
      </c>
      <c r="AA8" s="43" t="s">
        <v>10346</v>
      </c>
      <c r="AB8" s="43" t="s">
        <v>10346</v>
      </c>
      <c r="AC8" s="43" t="s">
        <v>10346</v>
      </c>
      <c r="AD8" s="43" t="s">
        <v>10346</v>
      </c>
      <c r="AE8" s="43" t="s">
        <v>10346</v>
      </c>
      <c r="AF8" s="43" t="s">
        <v>10346</v>
      </c>
      <c r="AG8" s="43" t="s">
        <v>10346</v>
      </c>
      <c r="AH8" s="43" t="s">
        <v>10346</v>
      </c>
      <c r="AI8" s="43" t="s">
        <v>10346</v>
      </c>
    </row>
    <row r="9" spans="1:35" s="2" customFormat="1" x14ac:dyDescent="0.25">
      <c r="A9" s="21">
        <v>1344</v>
      </c>
      <c r="B9" s="43" t="s">
        <v>10346</v>
      </c>
      <c r="C9" s="43" t="s">
        <v>10346</v>
      </c>
      <c r="D9" s="43"/>
      <c r="E9" s="43" t="s">
        <v>10346</v>
      </c>
      <c r="F9" s="43" t="s">
        <v>10346</v>
      </c>
      <c r="G9" s="43"/>
      <c r="H9" s="43"/>
      <c r="I9" s="43"/>
      <c r="J9" s="43"/>
      <c r="K9" s="43"/>
      <c r="L9" s="43"/>
      <c r="M9" s="43"/>
      <c r="N9" s="43"/>
      <c r="O9" s="43"/>
      <c r="P9" s="43"/>
      <c r="Q9" s="43"/>
      <c r="R9" s="43"/>
      <c r="S9" s="43" t="s">
        <v>10346</v>
      </c>
      <c r="T9" s="43" t="s">
        <v>10346</v>
      </c>
      <c r="U9" s="43" t="s">
        <v>10346</v>
      </c>
      <c r="V9" s="43" t="s">
        <v>10346</v>
      </c>
      <c r="W9" s="43" t="s">
        <v>10346</v>
      </c>
      <c r="X9" s="43" t="s">
        <v>10346</v>
      </c>
      <c r="Y9" s="43" t="s">
        <v>10346</v>
      </c>
      <c r="Z9" s="43" t="s">
        <v>10346</v>
      </c>
      <c r="AA9" s="43" t="s">
        <v>10346</v>
      </c>
      <c r="AB9" s="43" t="s">
        <v>10346</v>
      </c>
      <c r="AC9" s="43" t="s">
        <v>10346</v>
      </c>
      <c r="AD9" s="43" t="s">
        <v>10346</v>
      </c>
      <c r="AE9" s="43" t="s">
        <v>10346</v>
      </c>
      <c r="AF9" s="43" t="s">
        <v>10346</v>
      </c>
      <c r="AG9" s="43" t="s">
        <v>10346</v>
      </c>
      <c r="AH9" s="43" t="s">
        <v>10346</v>
      </c>
      <c r="AI9" s="43" t="s">
        <v>10346</v>
      </c>
    </row>
    <row r="10" spans="1:35" s="2" customFormat="1" x14ac:dyDescent="0.25">
      <c r="A10" s="21">
        <v>1345</v>
      </c>
      <c r="B10" s="43" t="s">
        <v>10346</v>
      </c>
      <c r="C10" s="43" t="s">
        <v>10346</v>
      </c>
      <c r="D10" s="43"/>
      <c r="E10" s="43" t="s">
        <v>10346</v>
      </c>
      <c r="F10" s="43" t="s">
        <v>10346</v>
      </c>
      <c r="G10" s="43"/>
      <c r="H10" s="43"/>
      <c r="I10" s="43"/>
      <c r="J10" s="43"/>
      <c r="K10" s="43"/>
      <c r="L10" s="43"/>
      <c r="M10" s="43"/>
      <c r="N10" s="43"/>
      <c r="O10" s="43"/>
      <c r="P10" s="43"/>
      <c r="Q10" s="43"/>
      <c r="R10" s="43"/>
      <c r="S10" s="43" t="s">
        <v>10346</v>
      </c>
      <c r="T10" s="43" t="s">
        <v>10346</v>
      </c>
      <c r="U10" s="43" t="s">
        <v>10346</v>
      </c>
      <c r="V10" s="43" t="s">
        <v>10346</v>
      </c>
      <c r="W10" s="43" t="s">
        <v>10346</v>
      </c>
      <c r="X10" s="43" t="s">
        <v>10346</v>
      </c>
      <c r="Y10" s="43" t="s">
        <v>10346</v>
      </c>
      <c r="Z10" s="43" t="s">
        <v>10346</v>
      </c>
      <c r="AA10" s="43" t="s">
        <v>10346</v>
      </c>
      <c r="AB10" s="43" t="s">
        <v>10346</v>
      </c>
      <c r="AC10" s="43" t="s">
        <v>10346</v>
      </c>
      <c r="AD10" s="43" t="s">
        <v>10346</v>
      </c>
      <c r="AE10" s="43" t="s">
        <v>10346</v>
      </c>
      <c r="AF10" s="43" t="s">
        <v>10346</v>
      </c>
      <c r="AG10" s="43" t="s">
        <v>10346</v>
      </c>
      <c r="AH10" s="43" t="s">
        <v>10346</v>
      </c>
      <c r="AI10" s="43" t="s">
        <v>10346</v>
      </c>
    </row>
    <row r="11" spans="1:35" s="2" customFormat="1" x14ac:dyDescent="0.25">
      <c r="A11" s="21">
        <v>1346</v>
      </c>
      <c r="B11" s="43" t="s">
        <v>10346</v>
      </c>
      <c r="C11" s="43" t="s">
        <v>10346</v>
      </c>
      <c r="D11" s="43"/>
      <c r="E11" s="43" t="s">
        <v>10346</v>
      </c>
      <c r="F11" s="43" t="s">
        <v>10346</v>
      </c>
      <c r="G11" s="43"/>
      <c r="H11" s="43"/>
      <c r="I11" s="43"/>
      <c r="J11" s="43"/>
      <c r="K11" s="43"/>
      <c r="L11" s="43"/>
      <c r="M11" s="43"/>
      <c r="N11" s="43"/>
      <c r="O11" s="43"/>
      <c r="P11" s="43"/>
      <c r="Q11" s="43"/>
      <c r="R11" s="43"/>
      <c r="S11" s="43" t="s">
        <v>10346</v>
      </c>
      <c r="T11" s="43" t="s">
        <v>10346</v>
      </c>
      <c r="U11" s="43" t="s">
        <v>10346</v>
      </c>
      <c r="V11" s="43" t="s">
        <v>10346</v>
      </c>
      <c r="W11" s="43" t="s">
        <v>10346</v>
      </c>
      <c r="X11" s="43" t="s">
        <v>10346</v>
      </c>
      <c r="Y11" s="43" t="s">
        <v>10346</v>
      </c>
      <c r="Z11" s="43" t="s">
        <v>10346</v>
      </c>
      <c r="AA11" s="43" t="s">
        <v>10346</v>
      </c>
      <c r="AB11" s="43" t="s">
        <v>10346</v>
      </c>
      <c r="AC11" s="43" t="s">
        <v>10346</v>
      </c>
      <c r="AD11" s="43" t="s">
        <v>10346</v>
      </c>
      <c r="AE11" s="43" t="s">
        <v>10346</v>
      </c>
      <c r="AF11" s="43" t="s">
        <v>10346</v>
      </c>
      <c r="AG11" s="43" t="s">
        <v>10346</v>
      </c>
      <c r="AH11" s="43" t="s">
        <v>10346</v>
      </c>
      <c r="AI11" s="43" t="s">
        <v>10346</v>
      </c>
    </row>
    <row r="12" spans="1:35" s="2" customFormat="1" x14ac:dyDescent="0.25">
      <c r="A12" s="21">
        <v>1347</v>
      </c>
      <c r="B12" s="43" t="s">
        <v>10346</v>
      </c>
      <c r="C12" s="43" t="s">
        <v>10346</v>
      </c>
      <c r="D12" s="43"/>
      <c r="E12" s="43" t="s">
        <v>10346</v>
      </c>
      <c r="F12" s="43" t="s">
        <v>10346</v>
      </c>
      <c r="G12" s="43"/>
      <c r="H12" s="43"/>
      <c r="I12" s="43"/>
      <c r="J12" s="43"/>
      <c r="K12" s="43"/>
      <c r="L12" s="43"/>
      <c r="M12" s="43"/>
      <c r="N12" s="43"/>
      <c r="O12" s="43"/>
      <c r="P12" s="43"/>
      <c r="Q12" s="43"/>
      <c r="R12" s="43"/>
      <c r="S12" s="43" t="s">
        <v>10346</v>
      </c>
      <c r="T12" s="43" t="s">
        <v>10346</v>
      </c>
      <c r="U12" s="43" t="s">
        <v>10346</v>
      </c>
      <c r="V12" s="43" t="s">
        <v>10346</v>
      </c>
      <c r="W12" s="43" t="s">
        <v>10346</v>
      </c>
      <c r="X12" s="43" t="s">
        <v>10346</v>
      </c>
      <c r="Y12" s="43" t="s">
        <v>10346</v>
      </c>
      <c r="Z12" s="43" t="s">
        <v>10346</v>
      </c>
      <c r="AA12" s="43" t="s">
        <v>10346</v>
      </c>
      <c r="AB12" s="43" t="s">
        <v>10346</v>
      </c>
      <c r="AC12" s="43" t="s">
        <v>10346</v>
      </c>
      <c r="AD12" s="43" t="s">
        <v>10346</v>
      </c>
      <c r="AE12" s="43" t="s">
        <v>10346</v>
      </c>
      <c r="AF12" s="43" t="s">
        <v>10346</v>
      </c>
      <c r="AG12" s="43" t="s">
        <v>10346</v>
      </c>
      <c r="AH12" s="43" t="s">
        <v>10346</v>
      </c>
      <c r="AI12" s="43" t="s">
        <v>10346</v>
      </c>
    </row>
    <row r="13" spans="1:35" s="2" customFormat="1" x14ac:dyDescent="0.25">
      <c r="A13" s="21">
        <v>1348</v>
      </c>
      <c r="B13" s="43" t="s">
        <v>10346</v>
      </c>
      <c r="C13" s="43" t="s">
        <v>10346</v>
      </c>
      <c r="D13" s="43"/>
      <c r="E13" s="43" t="s">
        <v>10346</v>
      </c>
      <c r="F13" s="43" t="s">
        <v>10346</v>
      </c>
      <c r="G13" s="43"/>
      <c r="H13" s="43"/>
      <c r="I13" s="43"/>
      <c r="J13" s="43"/>
      <c r="K13" s="43"/>
      <c r="L13" s="43"/>
      <c r="M13" s="43"/>
      <c r="N13" s="43"/>
      <c r="O13" s="43"/>
      <c r="P13" s="43"/>
      <c r="Q13" s="43"/>
      <c r="R13" s="43"/>
      <c r="S13" s="43" t="s">
        <v>10346</v>
      </c>
      <c r="T13" s="43" t="s">
        <v>10346</v>
      </c>
      <c r="U13" s="43" t="s">
        <v>10346</v>
      </c>
      <c r="V13" s="43" t="s">
        <v>10346</v>
      </c>
      <c r="W13" s="43" t="s">
        <v>10346</v>
      </c>
      <c r="X13" s="43" t="s">
        <v>10346</v>
      </c>
      <c r="Y13" s="43" t="s">
        <v>10346</v>
      </c>
      <c r="Z13" s="43" t="s">
        <v>10346</v>
      </c>
      <c r="AA13" s="43" t="s">
        <v>10346</v>
      </c>
      <c r="AB13" s="43" t="s">
        <v>10346</v>
      </c>
      <c r="AC13" s="43" t="s">
        <v>10346</v>
      </c>
      <c r="AD13" s="43" t="s">
        <v>10346</v>
      </c>
      <c r="AE13" s="43" t="s">
        <v>10346</v>
      </c>
      <c r="AF13" s="43" t="s">
        <v>10346</v>
      </c>
      <c r="AG13" s="43" t="s">
        <v>10346</v>
      </c>
      <c r="AH13" s="43" t="s">
        <v>10346</v>
      </c>
      <c r="AI13" s="43" t="s">
        <v>10346</v>
      </c>
    </row>
    <row r="14" spans="1:35" s="2" customFormat="1" x14ac:dyDescent="0.25">
      <c r="A14" s="21">
        <v>1349</v>
      </c>
      <c r="B14" s="43" t="s">
        <v>10346</v>
      </c>
      <c r="C14" s="43" t="s">
        <v>10346</v>
      </c>
      <c r="D14" s="43"/>
      <c r="E14" s="43" t="s">
        <v>10346</v>
      </c>
      <c r="F14" s="43" t="s">
        <v>10346</v>
      </c>
      <c r="G14" s="43"/>
      <c r="H14" s="43"/>
      <c r="I14" s="43"/>
      <c r="J14" s="43"/>
      <c r="K14" s="43"/>
      <c r="L14" s="43"/>
      <c r="M14" s="43"/>
      <c r="N14" s="43"/>
      <c r="O14" s="43"/>
      <c r="P14" s="43"/>
      <c r="Q14" s="43"/>
      <c r="R14" s="43"/>
      <c r="S14" s="43" t="s">
        <v>10346</v>
      </c>
      <c r="T14" s="43" t="s">
        <v>10346</v>
      </c>
      <c r="U14" s="43" t="s">
        <v>10346</v>
      </c>
      <c r="V14" s="43" t="s">
        <v>10346</v>
      </c>
      <c r="W14" s="43" t="s">
        <v>10346</v>
      </c>
      <c r="X14" s="43" t="s">
        <v>10346</v>
      </c>
      <c r="Y14" s="43" t="s">
        <v>10346</v>
      </c>
      <c r="Z14" s="43" t="s">
        <v>10346</v>
      </c>
      <c r="AA14" s="43" t="s">
        <v>10346</v>
      </c>
      <c r="AB14" s="43" t="s">
        <v>10346</v>
      </c>
      <c r="AC14" s="43" t="s">
        <v>10346</v>
      </c>
      <c r="AD14" s="43" t="s">
        <v>10346</v>
      </c>
      <c r="AE14" s="43" t="s">
        <v>10346</v>
      </c>
      <c r="AF14" s="43" t="s">
        <v>10346</v>
      </c>
      <c r="AG14" s="43" t="s">
        <v>10346</v>
      </c>
      <c r="AH14" s="43" t="s">
        <v>10346</v>
      </c>
      <c r="AI14" s="43" t="s">
        <v>10346</v>
      </c>
    </row>
    <row r="15" spans="1:35" s="2" customFormat="1" x14ac:dyDescent="0.25">
      <c r="A15" s="21">
        <v>1350</v>
      </c>
      <c r="B15" s="43" t="s">
        <v>10346</v>
      </c>
      <c r="C15" s="43" t="s">
        <v>10346</v>
      </c>
      <c r="D15" s="43"/>
      <c r="E15" s="43" t="s">
        <v>10346</v>
      </c>
      <c r="F15" s="43" t="s">
        <v>10346</v>
      </c>
      <c r="G15" s="43"/>
      <c r="H15" s="43"/>
      <c r="I15" s="43"/>
      <c r="J15" s="43"/>
      <c r="K15" s="43"/>
      <c r="L15" s="43"/>
      <c r="M15" s="43"/>
      <c r="N15" s="43"/>
      <c r="O15" s="43"/>
      <c r="P15" s="43"/>
      <c r="Q15" s="43"/>
      <c r="R15" s="43"/>
      <c r="S15" s="43" t="s">
        <v>10346</v>
      </c>
      <c r="T15" s="43" t="s">
        <v>10346</v>
      </c>
      <c r="U15" s="43" t="s">
        <v>10346</v>
      </c>
      <c r="V15" s="43" t="s">
        <v>10346</v>
      </c>
      <c r="W15" s="43" t="s">
        <v>10346</v>
      </c>
      <c r="X15" s="43" t="s">
        <v>10346</v>
      </c>
      <c r="Y15" s="43" t="s">
        <v>10346</v>
      </c>
      <c r="Z15" s="43" t="s">
        <v>10346</v>
      </c>
      <c r="AA15" s="43" t="s">
        <v>10346</v>
      </c>
      <c r="AB15" s="43" t="s">
        <v>10346</v>
      </c>
      <c r="AC15" s="43" t="s">
        <v>10346</v>
      </c>
      <c r="AD15" s="43" t="s">
        <v>10346</v>
      </c>
      <c r="AE15" s="43" t="s">
        <v>10346</v>
      </c>
      <c r="AF15" s="43" t="s">
        <v>10346</v>
      </c>
      <c r="AG15" s="43" t="s">
        <v>10346</v>
      </c>
      <c r="AH15" s="43" t="s">
        <v>10346</v>
      </c>
      <c r="AI15" s="43" t="s">
        <v>10346</v>
      </c>
    </row>
    <row r="16" spans="1:35" s="2" customFormat="1" x14ac:dyDescent="0.25">
      <c r="A16" s="21">
        <v>1351</v>
      </c>
      <c r="B16" s="43" t="s">
        <v>10346</v>
      </c>
      <c r="C16" s="43" t="s">
        <v>10346</v>
      </c>
      <c r="D16" s="43"/>
      <c r="E16" s="43" t="s">
        <v>10346</v>
      </c>
      <c r="F16" s="43" t="s">
        <v>10346</v>
      </c>
      <c r="G16" s="43"/>
      <c r="H16" s="43"/>
      <c r="I16" s="43"/>
      <c r="J16" s="43"/>
      <c r="K16" s="43"/>
      <c r="L16" s="43"/>
      <c r="M16" s="43"/>
      <c r="N16" s="43"/>
      <c r="O16" s="43"/>
      <c r="P16" s="43"/>
      <c r="Q16" s="43"/>
      <c r="R16" s="43"/>
      <c r="S16" s="43" t="s">
        <v>10346</v>
      </c>
      <c r="T16" s="43" t="s">
        <v>10346</v>
      </c>
      <c r="U16" s="43" t="s">
        <v>10346</v>
      </c>
      <c r="V16" s="43" t="s">
        <v>10346</v>
      </c>
      <c r="W16" s="43" t="s">
        <v>10346</v>
      </c>
      <c r="X16" s="43" t="s">
        <v>10346</v>
      </c>
      <c r="Y16" s="43" t="s">
        <v>10346</v>
      </c>
      <c r="Z16" s="43" t="s">
        <v>10346</v>
      </c>
      <c r="AA16" s="43" t="s">
        <v>10346</v>
      </c>
      <c r="AB16" s="43" t="s">
        <v>10346</v>
      </c>
      <c r="AC16" s="43" t="s">
        <v>10346</v>
      </c>
      <c r="AD16" s="43" t="s">
        <v>10346</v>
      </c>
      <c r="AE16" s="43" t="s">
        <v>10346</v>
      </c>
      <c r="AF16" s="43" t="s">
        <v>10346</v>
      </c>
      <c r="AG16" s="43" t="s">
        <v>10346</v>
      </c>
      <c r="AH16" s="43" t="s">
        <v>10346</v>
      </c>
      <c r="AI16" s="43" t="s">
        <v>10346</v>
      </c>
    </row>
    <row r="17" spans="1:35" s="2" customFormat="1" x14ac:dyDescent="0.25">
      <c r="A17" s="21">
        <v>1352</v>
      </c>
      <c r="B17" s="43">
        <v>8318</v>
      </c>
      <c r="C17" s="43">
        <v>635</v>
      </c>
      <c r="D17" s="43">
        <f>B17+C17</f>
        <v>8953</v>
      </c>
      <c r="E17" s="43" t="s">
        <v>10346</v>
      </c>
      <c r="F17" s="43" t="s">
        <v>10346</v>
      </c>
      <c r="G17" s="43"/>
      <c r="H17" s="43"/>
      <c r="I17" s="43"/>
      <c r="J17" s="43"/>
      <c r="K17" s="43"/>
      <c r="L17" s="43"/>
      <c r="M17" s="43"/>
      <c r="N17" s="43"/>
      <c r="O17" s="43"/>
      <c r="P17" s="43"/>
      <c r="Q17" s="43"/>
      <c r="R17" s="43"/>
      <c r="S17" s="43">
        <v>996</v>
      </c>
      <c r="T17" s="43">
        <v>3555</v>
      </c>
      <c r="U17" s="43">
        <v>-2180</v>
      </c>
      <c r="V17" s="43">
        <v>5942</v>
      </c>
      <c r="W17" s="43">
        <v>5320</v>
      </c>
      <c r="X17" s="43" t="s">
        <v>10346</v>
      </c>
      <c r="Y17" s="43">
        <v>277.7</v>
      </c>
      <c r="Z17" s="43">
        <v>81.099999999999994</v>
      </c>
      <c r="AA17" s="43">
        <v>69.900000000000006</v>
      </c>
      <c r="AB17" s="43">
        <v>34.200000000000003</v>
      </c>
      <c r="AC17" s="43">
        <v>60.8</v>
      </c>
      <c r="AD17" s="43">
        <v>23.6</v>
      </c>
      <c r="AE17" s="43">
        <v>48.7</v>
      </c>
      <c r="AF17" s="43">
        <v>12.1</v>
      </c>
      <c r="AG17" s="43">
        <v>8.6</v>
      </c>
      <c r="AH17" s="43">
        <v>28</v>
      </c>
      <c r="AI17" s="43">
        <v>0</v>
      </c>
    </row>
    <row r="18" spans="1:35" s="2" customFormat="1" x14ac:dyDescent="0.25">
      <c r="A18" s="21">
        <v>1353</v>
      </c>
      <c r="B18" s="43">
        <v>21014</v>
      </c>
      <c r="C18" s="43">
        <v>582</v>
      </c>
      <c r="D18" s="43">
        <f t="shared" ref="D18:D64" si="0">B18+C18</f>
        <v>21596</v>
      </c>
      <c r="E18" s="43" t="s">
        <v>10346</v>
      </c>
      <c r="F18" s="43" t="s">
        <v>10346</v>
      </c>
      <c r="G18" s="43"/>
      <c r="H18" s="43"/>
      <c r="I18" s="43"/>
      <c r="J18" s="43"/>
      <c r="K18" s="43"/>
      <c r="L18" s="43"/>
      <c r="M18" s="43"/>
      <c r="N18" s="43"/>
      <c r="O18" s="43"/>
      <c r="P18" s="43"/>
      <c r="Q18" s="43"/>
      <c r="R18" s="43"/>
      <c r="S18" s="43">
        <v>5184</v>
      </c>
      <c r="T18" s="43">
        <v>11793</v>
      </c>
      <c r="U18" s="43">
        <v>-4699</v>
      </c>
      <c r="V18" s="43">
        <v>5904</v>
      </c>
      <c r="W18" s="43">
        <v>5244</v>
      </c>
      <c r="X18" s="43" t="s">
        <v>10346</v>
      </c>
      <c r="Y18" s="43">
        <v>320.3</v>
      </c>
      <c r="Z18" s="43">
        <v>91.8</v>
      </c>
      <c r="AA18" s="43">
        <v>80.3</v>
      </c>
      <c r="AB18" s="43">
        <v>42.7</v>
      </c>
      <c r="AC18" s="43">
        <v>67.7</v>
      </c>
      <c r="AD18" s="43">
        <v>27.4</v>
      </c>
      <c r="AE18" s="43">
        <v>49.3</v>
      </c>
      <c r="AF18" s="43">
        <v>12.8</v>
      </c>
      <c r="AG18" s="43">
        <v>9.1999999999999993</v>
      </c>
      <c r="AH18" s="43">
        <v>27.3</v>
      </c>
      <c r="AI18" s="43">
        <v>0</v>
      </c>
    </row>
    <row r="19" spans="1:35" s="2" customFormat="1" x14ac:dyDescent="0.25">
      <c r="A19" s="21">
        <v>1354</v>
      </c>
      <c r="B19" s="43">
        <v>20034</v>
      </c>
      <c r="C19" s="43">
        <v>592</v>
      </c>
      <c r="D19" s="43">
        <f t="shared" si="0"/>
        <v>20626</v>
      </c>
      <c r="E19" s="43" t="s">
        <v>10346</v>
      </c>
      <c r="F19" s="43" t="s">
        <v>10346</v>
      </c>
      <c r="G19" s="43"/>
      <c r="H19" s="43"/>
      <c r="I19" s="43"/>
      <c r="J19" s="43"/>
      <c r="K19" s="43"/>
      <c r="L19" s="43"/>
      <c r="M19" s="43"/>
      <c r="N19" s="43"/>
      <c r="O19" s="43"/>
      <c r="P19" s="43"/>
      <c r="Q19" s="43"/>
      <c r="R19" s="43"/>
      <c r="S19" s="43">
        <v>-689</v>
      </c>
      <c r="T19" s="43">
        <v>4360</v>
      </c>
      <c r="U19" s="43">
        <v>-3471</v>
      </c>
      <c r="V19" s="43">
        <v>5249</v>
      </c>
      <c r="W19" s="43">
        <v>4607</v>
      </c>
      <c r="X19" s="43" t="s">
        <v>10346</v>
      </c>
      <c r="Y19" s="43">
        <v>380</v>
      </c>
      <c r="Z19" s="43">
        <v>110.6</v>
      </c>
      <c r="AA19" s="43">
        <v>89.1</v>
      </c>
      <c r="AB19" s="43">
        <v>53.6</v>
      </c>
      <c r="AC19" s="43">
        <v>81.099999999999994</v>
      </c>
      <c r="AD19" s="43">
        <v>33</v>
      </c>
      <c r="AE19" s="43">
        <v>44.6</v>
      </c>
      <c r="AF19" s="43">
        <v>12.3</v>
      </c>
      <c r="AG19" s="43">
        <v>9.6</v>
      </c>
      <c r="AH19" s="43">
        <v>22.7</v>
      </c>
      <c r="AI19" s="43">
        <v>0</v>
      </c>
    </row>
    <row r="20" spans="1:35" s="2" customFormat="1" x14ac:dyDescent="0.25">
      <c r="A20" s="21">
        <v>1355</v>
      </c>
      <c r="B20" s="43">
        <v>24179</v>
      </c>
      <c r="C20" s="43">
        <v>540</v>
      </c>
      <c r="D20" s="43">
        <f t="shared" si="0"/>
        <v>24719</v>
      </c>
      <c r="E20" s="43" t="s">
        <v>10346</v>
      </c>
      <c r="F20" s="43" t="s">
        <v>10346</v>
      </c>
      <c r="G20" s="43"/>
      <c r="H20" s="43"/>
      <c r="I20" s="43"/>
      <c r="J20" s="43"/>
      <c r="K20" s="43"/>
      <c r="L20" s="43"/>
      <c r="M20" s="43"/>
      <c r="N20" s="43"/>
      <c r="O20" s="43"/>
      <c r="P20" s="43"/>
      <c r="Q20" s="43"/>
      <c r="R20" s="43"/>
      <c r="S20" s="43">
        <v>2784</v>
      </c>
      <c r="T20" s="43">
        <v>7233</v>
      </c>
      <c r="U20" s="43">
        <v>-3953</v>
      </c>
      <c r="V20" s="43">
        <v>6019</v>
      </c>
      <c r="W20" s="43">
        <v>5280</v>
      </c>
      <c r="X20" s="43" t="s">
        <v>10346</v>
      </c>
      <c r="Y20" s="43">
        <v>444</v>
      </c>
      <c r="Z20" s="43">
        <v>128.69999999999999</v>
      </c>
      <c r="AA20" s="43">
        <v>101.1</v>
      </c>
      <c r="AB20" s="43">
        <v>68</v>
      </c>
      <c r="AC20" s="43">
        <v>90.7</v>
      </c>
      <c r="AD20" s="43">
        <v>40.799999999999997</v>
      </c>
      <c r="AE20" s="43">
        <v>52.3</v>
      </c>
      <c r="AF20" s="43">
        <v>14</v>
      </c>
      <c r="AG20" s="43">
        <v>9.3000000000000007</v>
      </c>
      <c r="AH20" s="43">
        <v>29</v>
      </c>
      <c r="AI20" s="43">
        <v>0</v>
      </c>
    </row>
    <row r="21" spans="1:35" s="2" customFormat="1" x14ac:dyDescent="0.25">
      <c r="A21" s="21">
        <v>1356</v>
      </c>
      <c r="B21" s="43">
        <v>23451</v>
      </c>
      <c r="C21" s="43">
        <v>523</v>
      </c>
      <c r="D21" s="43">
        <f t="shared" si="0"/>
        <v>23974</v>
      </c>
      <c r="E21" s="43" t="s">
        <v>10346</v>
      </c>
      <c r="F21" s="43" t="s">
        <v>10346</v>
      </c>
      <c r="G21" s="43"/>
      <c r="H21" s="43"/>
      <c r="I21" s="43"/>
      <c r="J21" s="43"/>
      <c r="K21" s="43"/>
      <c r="L21" s="43"/>
      <c r="M21" s="43"/>
      <c r="N21" s="43"/>
      <c r="O21" s="43"/>
      <c r="P21" s="43"/>
      <c r="Q21" s="43"/>
      <c r="R21" s="43"/>
      <c r="S21" s="43">
        <v>1831</v>
      </c>
      <c r="T21" s="43">
        <v>3037</v>
      </c>
      <c r="U21" s="43">
        <v>-1274</v>
      </c>
      <c r="V21" s="43">
        <v>5586</v>
      </c>
      <c r="W21" s="43">
        <v>4816</v>
      </c>
      <c r="X21" s="43" t="s">
        <v>10346</v>
      </c>
      <c r="Y21" s="43">
        <v>510.4</v>
      </c>
      <c r="Z21" s="43">
        <v>155.9</v>
      </c>
      <c r="AA21" s="43">
        <v>109.3</v>
      </c>
      <c r="AB21" s="43">
        <v>79.7</v>
      </c>
      <c r="AC21" s="43">
        <v>102.2</v>
      </c>
      <c r="AD21" s="43">
        <v>48.5</v>
      </c>
      <c r="AE21" s="43">
        <v>59.5</v>
      </c>
      <c r="AF21" s="43">
        <v>23.9</v>
      </c>
      <c r="AG21" s="43">
        <v>9.1999999999999993</v>
      </c>
      <c r="AH21" s="43">
        <v>26.4</v>
      </c>
      <c r="AI21" s="43">
        <v>0</v>
      </c>
    </row>
    <row r="22" spans="1:35" s="2" customFormat="1" x14ac:dyDescent="0.25">
      <c r="A22" s="21">
        <v>1357</v>
      </c>
      <c r="B22" s="43">
        <v>15660</v>
      </c>
      <c r="C22" s="43">
        <v>543</v>
      </c>
      <c r="D22" s="43">
        <f t="shared" si="0"/>
        <v>16203</v>
      </c>
      <c r="E22" s="43" t="s">
        <v>10346</v>
      </c>
      <c r="F22" s="43" t="s">
        <v>10346</v>
      </c>
      <c r="G22" s="43"/>
      <c r="H22" s="43"/>
      <c r="I22" s="43"/>
      <c r="J22" s="43"/>
      <c r="K22" s="43"/>
      <c r="L22" s="43"/>
      <c r="M22" s="43"/>
      <c r="N22" s="43"/>
      <c r="O22" s="43"/>
      <c r="P22" s="43"/>
      <c r="Q22" s="43"/>
      <c r="R22" s="43"/>
      <c r="S22" s="43">
        <v>-169</v>
      </c>
      <c r="T22" s="43">
        <v>-1353</v>
      </c>
      <c r="U22" s="43">
        <v>1760</v>
      </c>
      <c r="V22" s="43">
        <v>4252</v>
      </c>
      <c r="W22" s="43">
        <v>3455</v>
      </c>
      <c r="X22" s="43">
        <v>10.7</v>
      </c>
      <c r="Y22" s="43">
        <v>522.5</v>
      </c>
      <c r="Z22" s="43">
        <v>165.6</v>
      </c>
      <c r="AA22" s="43">
        <v>106.5</v>
      </c>
      <c r="AB22" s="43">
        <v>87.7</v>
      </c>
      <c r="AC22" s="43">
        <v>103.8</v>
      </c>
      <c r="AD22" s="43">
        <v>44</v>
      </c>
      <c r="AE22" s="43">
        <v>44.4</v>
      </c>
      <c r="AF22" s="43">
        <v>16.600000000000001</v>
      </c>
      <c r="AG22" s="43">
        <v>5.3</v>
      </c>
      <c r="AH22" s="43">
        <v>22.5</v>
      </c>
      <c r="AI22" s="43">
        <v>0</v>
      </c>
    </row>
    <row r="23" spans="1:35" s="2" customFormat="1" x14ac:dyDescent="0.25">
      <c r="A23" s="21">
        <v>1358</v>
      </c>
      <c r="B23" s="43">
        <v>24158</v>
      </c>
      <c r="C23" s="43">
        <v>812</v>
      </c>
      <c r="D23" s="43">
        <f t="shared" si="0"/>
        <v>24970</v>
      </c>
      <c r="E23" s="43" t="s">
        <v>10346</v>
      </c>
      <c r="F23" s="43" t="s">
        <v>10346</v>
      </c>
      <c r="G23" s="43"/>
      <c r="H23" s="43"/>
      <c r="I23" s="43"/>
      <c r="J23" s="43"/>
      <c r="K23" s="43"/>
      <c r="L23" s="43"/>
      <c r="M23" s="43"/>
      <c r="N23" s="43"/>
      <c r="O23" s="43"/>
      <c r="P23" s="43"/>
      <c r="Q23" s="43"/>
      <c r="R23" s="43"/>
      <c r="S23" s="43">
        <v>3643</v>
      </c>
      <c r="T23" s="43">
        <v>12784</v>
      </c>
      <c r="U23" s="43">
        <v>-6974</v>
      </c>
      <c r="V23" s="43">
        <v>3433</v>
      </c>
      <c r="W23" s="43">
        <v>2632</v>
      </c>
      <c r="X23" s="43">
        <v>10.1</v>
      </c>
      <c r="Y23" s="43">
        <v>548.9</v>
      </c>
      <c r="Z23" s="43">
        <v>161.6</v>
      </c>
      <c r="AA23" s="43">
        <v>111.9</v>
      </c>
      <c r="AB23" s="43">
        <v>98</v>
      </c>
      <c r="AC23" s="43">
        <v>126</v>
      </c>
      <c r="AD23" s="43">
        <v>33.9</v>
      </c>
      <c r="AE23" s="43">
        <v>41.7</v>
      </c>
      <c r="AF23" s="43">
        <v>21.4</v>
      </c>
      <c r="AG23" s="43">
        <v>3.5</v>
      </c>
      <c r="AH23" s="43">
        <v>16.8</v>
      </c>
      <c r="AI23" s="43">
        <v>0</v>
      </c>
    </row>
    <row r="24" spans="1:35" s="2" customFormat="1" x14ac:dyDescent="0.25">
      <c r="A24" s="21">
        <v>1359</v>
      </c>
      <c r="B24" s="43">
        <v>11648</v>
      </c>
      <c r="C24" s="43">
        <v>645</v>
      </c>
      <c r="D24" s="43">
        <f t="shared" si="0"/>
        <v>12293</v>
      </c>
      <c r="E24" s="43" t="s">
        <v>10346</v>
      </c>
      <c r="F24" s="43" t="s">
        <v>10346</v>
      </c>
      <c r="G24" s="43"/>
      <c r="H24" s="43"/>
      <c r="I24" s="43"/>
      <c r="J24" s="43"/>
      <c r="K24" s="43"/>
      <c r="L24" s="43"/>
      <c r="M24" s="43"/>
      <c r="N24" s="43"/>
      <c r="O24" s="43"/>
      <c r="P24" s="43"/>
      <c r="Q24" s="43"/>
      <c r="R24" s="43"/>
      <c r="S24" s="43">
        <v>-3590</v>
      </c>
      <c r="T24" s="43">
        <v>-2740</v>
      </c>
      <c r="U24" s="43">
        <v>-906</v>
      </c>
      <c r="V24" s="43">
        <v>1476</v>
      </c>
      <c r="W24" s="43">
        <v>770</v>
      </c>
      <c r="X24" s="43">
        <v>8.1999999999999993</v>
      </c>
      <c r="Y24" s="43">
        <v>523.9</v>
      </c>
      <c r="Z24" s="43">
        <v>159.5</v>
      </c>
      <c r="AA24" s="43">
        <v>132.30000000000001</v>
      </c>
      <c r="AB24" s="43">
        <v>82.6</v>
      </c>
      <c r="AC24" s="43">
        <v>98.1</v>
      </c>
      <c r="AD24" s="43">
        <v>34.700000000000003</v>
      </c>
      <c r="AE24" s="43">
        <v>16.600000000000001</v>
      </c>
      <c r="AF24" s="43">
        <v>9.4</v>
      </c>
      <c r="AG24" s="43">
        <v>0</v>
      </c>
      <c r="AH24" s="43">
        <v>7.2</v>
      </c>
      <c r="AI24" s="43">
        <v>0</v>
      </c>
    </row>
    <row r="25" spans="1:35" s="2" customFormat="1" x14ac:dyDescent="0.25">
      <c r="A25" s="21">
        <v>1360</v>
      </c>
      <c r="B25" s="43">
        <v>10619</v>
      </c>
      <c r="C25" s="43">
        <v>340</v>
      </c>
      <c r="D25" s="43">
        <f t="shared" si="0"/>
        <v>10959</v>
      </c>
      <c r="E25" s="43" t="s">
        <v>10346</v>
      </c>
      <c r="F25" s="43" t="s">
        <v>10346</v>
      </c>
      <c r="G25" s="43"/>
      <c r="H25" s="43"/>
      <c r="I25" s="43"/>
      <c r="J25" s="43"/>
      <c r="K25" s="43"/>
      <c r="L25" s="43"/>
      <c r="M25" s="43"/>
      <c r="N25" s="43"/>
      <c r="O25" s="43"/>
      <c r="P25" s="43"/>
      <c r="Q25" s="43"/>
      <c r="R25" s="43"/>
      <c r="S25" s="43">
        <v>-2501</v>
      </c>
      <c r="T25" s="43">
        <v>-4815</v>
      </c>
      <c r="U25" s="43">
        <v>2069</v>
      </c>
      <c r="V25" s="43">
        <v>1441</v>
      </c>
      <c r="W25" s="43">
        <v>791</v>
      </c>
      <c r="X25" s="43">
        <v>56.6</v>
      </c>
      <c r="Y25" s="43">
        <v>542.5</v>
      </c>
      <c r="Z25" s="43">
        <v>173</v>
      </c>
      <c r="AA25" s="43">
        <v>153.6</v>
      </c>
      <c r="AB25" s="43">
        <v>76.3</v>
      </c>
      <c r="AC25" s="43">
        <v>88.3</v>
      </c>
      <c r="AD25" s="43">
        <v>34.6</v>
      </c>
      <c r="AE25" s="43">
        <v>15.7</v>
      </c>
      <c r="AF25" s="43">
        <v>9.6999999999999993</v>
      </c>
      <c r="AG25" s="43">
        <v>0</v>
      </c>
      <c r="AH25" s="43">
        <v>6</v>
      </c>
      <c r="AI25" s="43">
        <v>0</v>
      </c>
    </row>
    <row r="26" spans="1:35" s="2" customFormat="1" x14ac:dyDescent="0.25">
      <c r="A26" s="21">
        <v>1361</v>
      </c>
      <c r="B26" s="43">
        <v>21798</v>
      </c>
      <c r="C26" s="43">
        <v>284</v>
      </c>
      <c r="D26" s="43">
        <f t="shared" si="0"/>
        <v>22082</v>
      </c>
      <c r="E26" s="43" t="s">
        <v>10346</v>
      </c>
      <c r="F26" s="43" t="s">
        <v>10346</v>
      </c>
      <c r="G26" s="43"/>
      <c r="H26" s="43"/>
      <c r="I26" s="43"/>
      <c r="J26" s="43"/>
      <c r="K26" s="43"/>
      <c r="L26" s="43"/>
      <c r="M26" s="43"/>
      <c r="N26" s="43"/>
      <c r="O26" s="43"/>
      <c r="P26" s="43"/>
      <c r="Q26" s="43"/>
      <c r="R26" s="43"/>
      <c r="S26" s="43">
        <v>574</v>
      </c>
      <c r="T26" s="43">
        <v>7368</v>
      </c>
      <c r="U26" s="43">
        <v>-7730</v>
      </c>
      <c r="V26" s="43">
        <v>2684</v>
      </c>
      <c r="W26" s="43">
        <v>1686</v>
      </c>
      <c r="X26" s="43">
        <v>83</v>
      </c>
      <c r="Y26" s="43">
        <v>581.4</v>
      </c>
      <c r="Z26" s="43">
        <v>196.3</v>
      </c>
      <c r="AA26" s="43">
        <v>147.4</v>
      </c>
      <c r="AB26" s="43">
        <v>78.3</v>
      </c>
      <c r="AC26" s="43">
        <v>106.4</v>
      </c>
      <c r="AD26" s="43">
        <v>34.6</v>
      </c>
      <c r="AE26" s="43">
        <v>30.4</v>
      </c>
      <c r="AF26" s="43">
        <v>18</v>
      </c>
      <c r="AG26" s="43">
        <v>0</v>
      </c>
      <c r="AH26" s="43">
        <v>12.4</v>
      </c>
      <c r="AI26" s="43">
        <v>0</v>
      </c>
    </row>
    <row r="27" spans="1:35" s="2" customFormat="1" x14ac:dyDescent="0.25">
      <c r="A27" s="21">
        <v>1362</v>
      </c>
      <c r="B27" s="43">
        <v>21150</v>
      </c>
      <c r="C27" s="43">
        <v>357</v>
      </c>
      <c r="D27" s="43">
        <f t="shared" si="0"/>
        <v>21507</v>
      </c>
      <c r="E27" s="43" t="s">
        <v>10346</v>
      </c>
      <c r="F27" s="43" t="s">
        <v>10346</v>
      </c>
      <c r="G27" s="43"/>
      <c r="H27" s="43"/>
      <c r="I27" s="43"/>
      <c r="J27" s="43"/>
      <c r="K27" s="43"/>
      <c r="L27" s="43"/>
      <c r="M27" s="43"/>
      <c r="N27" s="43"/>
      <c r="O27" s="43"/>
      <c r="P27" s="43"/>
      <c r="Q27" s="43"/>
      <c r="R27" s="43"/>
      <c r="S27" s="43">
        <v>1234</v>
      </c>
      <c r="T27" s="43">
        <v>358</v>
      </c>
      <c r="U27" s="43">
        <v>16</v>
      </c>
      <c r="V27" s="43">
        <v>2709</v>
      </c>
      <c r="W27" s="43">
        <v>2045</v>
      </c>
      <c r="X27" s="43">
        <v>154.69999999999999</v>
      </c>
      <c r="Y27" s="43">
        <v>719.7</v>
      </c>
      <c r="Z27" s="43">
        <v>237.8</v>
      </c>
      <c r="AA27" s="43">
        <v>175.1</v>
      </c>
      <c r="AB27" s="43">
        <v>102.4</v>
      </c>
      <c r="AC27" s="43">
        <v>136.4</v>
      </c>
      <c r="AD27" s="43">
        <v>43.6</v>
      </c>
      <c r="AE27" s="43">
        <v>27.8</v>
      </c>
      <c r="AF27" s="43">
        <v>15.5</v>
      </c>
      <c r="AG27" s="43">
        <v>0</v>
      </c>
      <c r="AH27" s="43">
        <v>12.3</v>
      </c>
      <c r="AI27" s="43">
        <v>0</v>
      </c>
    </row>
    <row r="28" spans="1:35" s="2" customFormat="1" x14ac:dyDescent="0.25">
      <c r="A28" s="21">
        <v>1363</v>
      </c>
      <c r="B28" s="43">
        <v>16726</v>
      </c>
      <c r="C28" s="43">
        <v>361</v>
      </c>
      <c r="D28" s="43">
        <f t="shared" si="0"/>
        <v>17087</v>
      </c>
      <c r="E28" s="43" t="s">
        <v>10346</v>
      </c>
      <c r="F28" s="43" t="s">
        <v>10346</v>
      </c>
      <c r="G28" s="43"/>
      <c r="H28" s="43"/>
      <c r="I28" s="43"/>
      <c r="J28" s="43"/>
      <c r="K28" s="43"/>
      <c r="L28" s="43"/>
      <c r="M28" s="43"/>
      <c r="N28" s="43"/>
      <c r="O28" s="43"/>
      <c r="P28" s="43"/>
      <c r="Q28" s="43"/>
      <c r="R28" s="43"/>
      <c r="S28" s="43">
        <v>-4838</v>
      </c>
      <c r="T28" s="43">
        <v>1924</v>
      </c>
      <c r="U28" s="43">
        <v>-5102</v>
      </c>
      <c r="V28" s="43">
        <v>2371</v>
      </c>
      <c r="W28" s="43">
        <v>1607</v>
      </c>
      <c r="X28" s="43">
        <v>101.9</v>
      </c>
      <c r="Y28" s="43">
        <v>779.3</v>
      </c>
      <c r="Z28" s="43">
        <v>258.39999999999998</v>
      </c>
      <c r="AA28" s="43">
        <v>197.4</v>
      </c>
      <c r="AB28" s="43">
        <v>113.9</v>
      </c>
      <c r="AC28" s="43">
        <v>133.6</v>
      </c>
      <c r="AD28" s="43">
        <v>48.2</v>
      </c>
      <c r="AE28" s="43">
        <v>30.9</v>
      </c>
      <c r="AF28" s="43">
        <v>21.5</v>
      </c>
      <c r="AG28" s="43">
        <v>0</v>
      </c>
      <c r="AH28" s="43">
        <v>9.4</v>
      </c>
      <c r="AI28" s="43">
        <v>0</v>
      </c>
    </row>
    <row r="29" spans="1:35" s="2" customFormat="1" x14ac:dyDescent="0.25">
      <c r="A29" s="21">
        <v>1364</v>
      </c>
      <c r="B29" s="43">
        <v>13710</v>
      </c>
      <c r="C29" s="43">
        <v>465</v>
      </c>
      <c r="D29" s="43">
        <f t="shared" si="0"/>
        <v>14175</v>
      </c>
      <c r="E29" s="43" t="s">
        <v>10346</v>
      </c>
      <c r="F29" s="43" t="s">
        <v>10346</v>
      </c>
      <c r="G29" s="43"/>
      <c r="H29" s="43"/>
      <c r="I29" s="43"/>
      <c r="J29" s="43"/>
      <c r="K29" s="43"/>
      <c r="L29" s="43"/>
      <c r="M29" s="43"/>
      <c r="N29" s="43"/>
      <c r="O29" s="43"/>
      <c r="P29" s="43"/>
      <c r="Q29" s="43"/>
      <c r="R29" s="43"/>
      <c r="S29" s="43">
        <v>1012</v>
      </c>
      <c r="T29" s="43">
        <v>-476</v>
      </c>
      <c r="U29" s="43">
        <v>542</v>
      </c>
      <c r="V29" s="43">
        <v>2504</v>
      </c>
      <c r="W29" s="43">
        <v>1460</v>
      </c>
      <c r="X29" s="43">
        <v>165.4</v>
      </c>
      <c r="Y29" s="43">
        <v>848.2</v>
      </c>
      <c r="Z29" s="43">
        <v>298.7</v>
      </c>
      <c r="AA29" s="43">
        <v>198.7</v>
      </c>
      <c r="AB29" s="43">
        <v>123.9</v>
      </c>
      <c r="AC29" s="43">
        <v>147.19999999999999</v>
      </c>
      <c r="AD29" s="43">
        <v>47.3</v>
      </c>
      <c r="AE29" s="43">
        <v>34.4</v>
      </c>
      <c r="AF29" s="43">
        <v>24.1</v>
      </c>
      <c r="AG29" s="43">
        <v>0</v>
      </c>
      <c r="AH29" s="43">
        <v>10.3</v>
      </c>
      <c r="AI29" s="43">
        <v>0</v>
      </c>
    </row>
    <row r="30" spans="1:35" s="2" customFormat="1" x14ac:dyDescent="0.25">
      <c r="A30" s="21">
        <v>1365</v>
      </c>
      <c r="B30" s="43">
        <v>6255</v>
      </c>
      <c r="C30" s="43">
        <v>916</v>
      </c>
      <c r="D30" s="43">
        <f t="shared" si="0"/>
        <v>7171</v>
      </c>
      <c r="E30" s="43" t="s">
        <v>10346</v>
      </c>
      <c r="F30" s="43" t="s">
        <v>10346</v>
      </c>
      <c r="G30" s="43"/>
      <c r="H30" s="43"/>
      <c r="I30" s="43"/>
      <c r="J30" s="43"/>
      <c r="K30" s="43"/>
      <c r="L30" s="43"/>
      <c r="M30" s="43"/>
      <c r="N30" s="43"/>
      <c r="O30" s="43"/>
      <c r="P30" s="43"/>
      <c r="Q30" s="43"/>
      <c r="R30" s="43"/>
      <c r="S30" s="43">
        <v>-1172</v>
      </c>
      <c r="T30" s="43">
        <v>-5155</v>
      </c>
      <c r="U30" s="43">
        <v>2172</v>
      </c>
      <c r="V30" s="43">
        <v>2176</v>
      </c>
      <c r="W30" s="43">
        <v>1250</v>
      </c>
      <c r="X30" s="43">
        <v>148.4</v>
      </c>
      <c r="Y30" s="43">
        <v>788.8</v>
      </c>
      <c r="Z30" s="43">
        <v>279.89999999999998</v>
      </c>
      <c r="AA30" s="43">
        <v>213.4</v>
      </c>
      <c r="AB30" s="43">
        <v>116.2</v>
      </c>
      <c r="AC30" s="43">
        <v>103.3</v>
      </c>
      <c r="AD30" s="43">
        <v>42.5</v>
      </c>
      <c r="AE30" s="43">
        <v>25.3</v>
      </c>
      <c r="AF30" s="43">
        <v>15.6</v>
      </c>
      <c r="AG30" s="43">
        <v>0</v>
      </c>
      <c r="AH30" s="43">
        <v>9.6999999999999993</v>
      </c>
      <c r="AI30" s="43">
        <v>0</v>
      </c>
    </row>
    <row r="31" spans="1:35" s="2" customFormat="1" x14ac:dyDescent="0.25">
      <c r="A31" s="21">
        <v>1366</v>
      </c>
      <c r="B31" s="43">
        <v>10755</v>
      </c>
      <c r="C31" s="43">
        <v>1161</v>
      </c>
      <c r="D31" s="43">
        <f t="shared" si="0"/>
        <v>11916</v>
      </c>
      <c r="E31" s="43" t="s">
        <v>10346</v>
      </c>
      <c r="F31" s="43" t="s">
        <v>10346</v>
      </c>
      <c r="G31" s="43"/>
      <c r="H31" s="43"/>
      <c r="I31" s="43"/>
      <c r="J31" s="43"/>
      <c r="K31" s="43"/>
      <c r="L31" s="43"/>
      <c r="M31" s="43"/>
      <c r="N31" s="43"/>
      <c r="O31" s="43"/>
      <c r="P31" s="43"/>
      <c r="Q31" s="43"/>
      <c r="R31" s="43"/>
      <c r="S31" s="43">
        <v>-191</v>
      </c>
      <c r="T31" s="43">
        <v>-2090</v>
      </c>
      <c r="U31" s="43">
        <v>1068</v>
      </c>
      <c r="V31" s="43">
        <v>2460</v>
      </c>
      <c r="W31" s="43">
        <v>1546</v>
      </c>
      <c r="X31" s="43">
        <v>191.2</v>
      </c>
      <c r="Y31" s="43">
        <v>805.7</v>
      </c>
      <c r="Z31" s="43">
        <v>293.89999999999998</v>
      </c>
      <c r="AA31" s="43">
        <v>186.5</v>
      </c>
      <c r="AB31" s="43">
        <v>121.3</v>
      </c>
      <c r="AC31" s="43">
        <v>126.4</v>
      </c>
      <c r="AD31" s="43">
        <v>43.9</v>
      </c>
      <c r="AE31" s="43">
        <v>30.9</v>
      </c>
      <c r="AF31" s="43">
        <v>20.3</v>
      </c>
      <c r="AG31" s="43">
        <v>0</v>
      </c>
      <c r="AH31" s="43">
        <v>10.6</v>
      </c>
      <c r="AI31" s="43">
        <v>0</v>
      </c>
    </row>
    <row r="32" spans="1:35" s="2" customFormat="1" x14ac:dyDescent="0.25">
      <c r="A32" s="21">
        <v>1367</v>
      </c>
      <c r="B32" s="43">
        <v>9673</v>
      </c>
      <c r="C32" s="43">
        <v>1036</v>
      </c>
      <c r="D32" s="43">
        <f t="shared" si="0"/>
        <v>10709</v>
      </c>
      <c r="E32" s="43" t="s">
        <v>10346</v>
      </c>
      <c r="F32" s="43" t="s">
        <v>10346</v>
      </c>
      <c r="G32" s="43"/>
      <c r="H32" s="43"/>
      <c r="I32" s="43"/>
      <c r="J32" s="43"/>
      <c r="K32" s="43"/>
      <c r="L32" s="43"/>
      <c r="M32" s="43"/>
      <c r="N32" s="43"/>
      <c r="O32" s="43"/>
      <c r="P32" s="43"/>
      <c r="Q32" s="43"/>
      <c r="R32" s="43"/>
      <c r="S32" s="43">
        <v>-956</v>
      </c>
      <c r="T32" s="43">
        <v>-1869</v>
      </c>
      <c r="U32" s="43">
        <v>320</v>
      </c>
      <c r="V32" s="43">
        <v>2557</v>
      </c>
      <c r="W32" s="43">
        <v>1647</v>
      </c>
      <c r="X32" s="43">
        <v>183</v>
      </c>
      <c r="Y32" s="43">
        <v>839.4</v>
      </c>
      <c r="Z32" s="43">
        <v>298.8</v>
      </c>
      <c r="AA32" s="43">
        <v>205.9</v>
      </c>
      <c r="AB32" s="43">
        <v>128.5</v>
      </c>
      <c r="AC32" s="43">
        <v>122.5</v>
      </c>
      <c r="AD32" s="43">
        <v>45.3</v>
      </c>
      <c r="AE32" s="43">
        <v>30.7</v>
      </c>
      <c r="AF32" s="43">
        <v>20.2</v>
      </c>
      <c r="AG32" s="43">
        <v>0</v>
      </c>
      <c r="AH32" s="43">
        <v>10.5</v>
      </c>
      <c r="AI32" s="43">
        <v>0</v>
      </c>
    </row>
    <row r="33" spans="1:35" s="2" customFormat="1" x14ac:dyDescent="0.25">
      <c r="A33" s="21">
        <v>1368</v>
      </c>
      <c r="B33" s="43">
        <v>12037</v>
      </c>
      <c r="C33" s="43">
        <v>1044</v>
      </c>
      <c r="D33" s="43">
        <f t="shared" si="0"/>
        <v>13081</v>
      </c>
      <c r="E33" s="43" t="s">
        <v>10346</v>
      </c>
      <c r="F33" s="43" t="s">
        <v>10346</v>
      </c>
      <c r="G33" s="43"/>
      <c r="H33" s="43"/>
      <c r="I33" s="43"/>
      <c r="J33" s="43"/>
      <c r="K33" s="43"/>
      <c r="L33" s="43"/>
      <c r="M33" s="43"/>
      <c r="N33" s="43"/>
      <c r="O33" s="43"/>
      <c r="P33" s="43"/>
      <c r="Q33" s="43"/>
      <c r="R33" s="43"/>
      <c r="S33" s="43">
        <v>2329</v>
      </c>
      <c r="T33" s="43">
        <v>-191</v>
      </c>
      <c r="U33" s="43">
        <v>3261</v>
      </c>
      <c r="V33" s="43">
        <v>2947</v>
      </c>
      <c r="W33" s="43">
        <v>1823</v>
      </c>
      <c r="X33" s="43">
        <v>131.4</v>
      </c>
      <c r="Y33" s="43">
        <v>881.1</v>
      </c>
      <c r="Z33" s="43">
        <v>302.5</v>
      </c>
      <c r="AA33" s="43">
        <v>203.7</v>
      </c>
      <c r="AB33" s="43">
        <v>153.30000000000001</v>
      </c>
      <c r="AC33" s="43">
        <v>131.1</v>
      </c>
      <c r="AD33" s="43">
        <v>47.8</v>
      </c>
      <c r="AE33" s="43">
        <v>32.200000000000003</v>
      </c>
      <c r="AF33" s="43">
        <v>21.3</v>
      </c>
      <c r="AG33" s="43">
        <v>0</v>
      </c>
      <c r="AH33" s="43">
        <v>10.9</v>
      </c>
      <c r="AI33" s="43">
        <v>0</v>
      </c>
    </row>
    <row r="34" spans="1:35" s="2" customFormat="1" x14ac:dyDescent="0.25">
      <c r="A34" s="21">
        <v>1369</v>
      </c>
      <c r="B34" s="43">
        <v>17993</v>
      </c>
      <c r="C34" s="43">
        <v>1312</v>
      </c>
      <c r="D34" s="43">
        <f t="shared" si="0"/>
        <v>19305</v>
      </c>
      <c r="E34" s="43" t="s">
        <v>10346</v>
      </c>
      <c r="F34" s="43" t="s">
        <v>10346</v>
      </c>
      <c r="G34" s="43"/>
      <c r="H34" s="43"/>
      <c r="I34" s="43"/>
      <c r="J34" s="43"/>
      <c r="K34" s="43"/>
      <c r="L34" s="43"/>
      <c r="M34" s="43"/>
      <c r="N34" s="43"/>
      <c r="O34" s="43"/>
      <c r="P34" s="43"/>
      <c r="Q34" s="43"/>
      <c r="R34" s="43"/>
      <c r="S34" s="43">
        <v>-300</v>
      </c>
      <c r="T34" s="43">
        <v>327</v>
      </c>
      <c r="U34" s="43">
        <v>295</v>
      </c>
      <c r="V34" s="43">
        <v>3231</v>
      </c>
      <c r="W34" s="43">
        <v>2224</v>
      </c>
      <c r="X34" s="43">
        <v>123.9</v>
      </c>
      <c r="Y34" s="43">
        <v>918.3</v>
      </c>
      <c r="Z34" s="43">
        <v>325.7</v>
      </c>
      <c r="AA34" s="43">
        <v>210.8</v>
      </c>
      <c r="AB34" s="43">
        <v>145.6</v>
      </c>
      <c r="AC34" s="43">
        <v>141.30000000000001</v>
      </c>
      <c r="AD34" s="43">
        <v>50.4</v>
      </c>
      <c r="AE34" s="43">
        <v>37</v>
      </c>
      <c r="AF34" s="43">
        <v>23.5</v>
      </c>
      <c r="AG34" s="43">
        <v>2</v>
      </c>
      <c r="AH34" s="43">
        <v>11.4</v>
      </c>
      <c r="AI34" s="43">
        <v>0</v>
      </c>
    </row>
    <row r="35" spans="1:35" s="2" customFormat="1" x14ac:dyDescent="0.25">
      <c r="A35" s="21">
        <v>1370</v>
      </c>
      <c r="B35" s="43">
        <v>16012</v>
      </c>
      <c r="C35" s="43">
        <v>2649</v>
      </c>
      <c r="D35" s="43">
        <f t="shared" si="0"/>
        <v>18661</v>
      </c>
      <c r="E35" s="43" t="s">
        <v>10346</v>
      </c>
      <c r="F35" s="43" t="s">
        <v>10346</v>
      </c>
      <c r="G35" s="43"/>
      <c r="H35" s="43"/>
      <c r="I35" s="43"/>
      <c r="J35" s="43"/>
      <c r="K35" s="43"/>
      <c r="L35" s="43"/>
      <c r="M35" s="43"/>
      <c r="N35" s="43"/>
      <c r="O35" s="43"/>
      <c r="P35" s="43"/>
      <c r="Q35" s="43"/>
      <c r="R35" s="43"/>
      <c r="S35" s="43">
        <v>-2097</v>
      </c>
      <c r="T35" s="43">
        <v>-9448</v>
      </c>
      <c r="U35" s="43">
        <v>6032</v>
      </c>
      <c r="V35" s="43">
        <v>3366</v>
      </c>
      <c r="W35" s="43">
        <v>2460</v>
      </c>
      <c r="X35" s="43">
        <v>121.4</v>
      </c>
      <c r="Y35" s="43">
        <v>980</v>
      </c>
      <c r="Z35" s="43">
        <v>346.5</v>
      </c>
      <c r="AA35" s="43">
        <v>220.7</v>
      </c>
      <c r="AB35" s="43">
        <v>150.80000000000001</v>
      </c>
      <c r="AC35" s="43">
        <v>154.5</v>
      </c>
      <c r="AD35" s="43">
        <v>59.2</v>
      </c>
      <c r="AE35" s="43">
        <v>46.2</v>
      </c>
      <c r="AF35" s="43">
        <v>32.200000000000003</v>
      </c>
      <c r="AG35" s="43">
        <v>2.9</v>
      </c>
      <c r="AH35" s="43">
        <v>11.1</v>
      </c>
      <c r="AI35" s="43">
        <v>0</v>
      </c>
    </row>
    <row r="36" spans="1:35" s="2" customFormat="1" x14ac:dyDescent="0.25">
      <c r="A36" s="21">
        <v>1371</v>
      </c>
      <c r="B36" s="43">
        <v>16880</v>
      </c>
      <c r="C36" s="43">
        <v>2988</v>
      </c>
      <c r="D36" s="43">
        <f t="shared" si="0"/>
        <v>19868</v>
      </c>
      <c r="E36" s="43" t="s">
        <v>10346</v>
      </c>
      <c r="F36" s="43" t="s">
        <v>10346</v>
      </c>
      <c r="G36" s="43"/>
      <c r="H36" s="43"/>
      <c r="I36" s="43"/>
      <c r="J36" s="43"/>
      <c r="K36" s="43"/>
      <c r="L36" s="43"/>
      <c r="M36" s="43"/>
      <c r="N36" s="43"/>
      <c r="O36" s="43"/>
      <c r="P36" s="43"/>
      <c r="Q36" s="43"/>
      <c r="R36" s="43"/>
      <c r="S36" s="43">
        <v>-166</v>
      </c>
      <c r="T36" s="43">
        <v>-6504</v>
      </c>
      <c r="U36" s="43">
        <v>4699</v>
      </c>
      <c r="V36" s="43">
        <v>3484</v>
      </c>
      <c r="W36" s="43">
        <v>2397</v>
      </c>
      <c r="X36" s="43">
        <v>171.1</v>
      </c>
      <c r="Y36" s="43">
        <v>1077.4000000000001</v>
      </c>
      <c r="Z36" s="43">
        <v>359.8</v>
      </c>
      <c r="AA36" s="43">
        <v>226.1</v>
      </c>
      <c r="AB36" s="43">
        <v>169</v>
      </c>
      <c r="AC36" s="43">
        <v>180.2</v>
      </c>
      <c r="AD36" s="43">
        <v>89.9</v>
      </c>
      <c r="AE36" s="43">
        <v>48</v>
      </c>
      <c r="AF36" s="43">
        <v>35.1</v>
      </c>
      <c r="AG36" s="43">
        <v>0.40799999999999997</v>
      </c>
      <c r="AH36" s="43">
        <v>12.4</v>
      </c>
      <c r="AI36" s="43">
        <v>0</v>
      </c>
    </row>
    <row r="37" spans="1:35" s="2" customFormat="1" x14ac:dyDescent="0.25">
      <c r="A37" s="21">
        <v>1372</v>
      </c>
      <c r="B37" s="43">
        <v>14333</v>
      </c>
      <c r="C37" s="43">
        <v>3747</v>
      </c>
      <c r="D37" s="43">
        <f t="shared" si="0"/>
        <v>18080</v>
      </c>
      <c r="E37" s="43" t="s">
        <v>10346</v>
      </c>
      <c r="F37" s="43" t="s">
        <v>10346</v>
      </c>
      <c r="G37" s="43"/>
      <c r="H37" s="43"/>
      <c r="I37" s="43"/>
      <c r="J37" s="43"/>
      <c r="K37" s="43"/>
      <c r="L37" s="43"/>
      <c r="M37" s="43"/>
      <c r="N37" s="43"/>
      <c r="O37" s="43"/>
      <c r="P37" s="43"/>
      <c r="Q37" s="43"/>
      <c r="R37" s="43"/>
      <c r="S37" s="43">
        <v>232</v>
      </c>
      <c r="T37" s="43">
        <v>-4215</v>
      </c>
      <c r="U37" s="43">
        <v>5563</v>
      </c>
      <c r="V37" s="43">
        <v>3609</v>
      </c>
      <c r="W37" s="43">
        <v>2184</v>
      </c>
      <c r="X37" s="43">
        <v>155.30000000000001</v>
      </c>
      <c r="Y37" s="43">
        <v>1124.5999999999999</v>
      </c>
      <c r="Z37" s="43">
        <v>378.2</v>
      </c>
      <c r="AA37" s="43">
        <v>245.2</v>
      </c>
      <c r="AB37" s="43">
        <v>184.9</v>
      </c>
      <c r="AC37" s="43">
        <v>185.2</v>
      </c>
      <c r="AD37" s="43">
        <v>75.5</v>
      </c>
      <c r="AE37" s="43">
        <v>48.4</v>
      </c>
      <c r="AF37" s="43">
        <v>36.9</v>
      </c>
      <c r="AG37" s="43">
        <v>0</v>
      </c>
      <c r="AH37" s="43">
        <v>11.5</v>
      </c>
      <c r="AI37" s="43">
        <v>0</v>
      </c>
    </row>
    <row r="38" spans="1:35" s="2" customFormat="1" x14ac:dyDescent="0.25">
      <c r="A38" s="21">
        <v>1373</v>
      </c>
      <c r="B38" s="43">
        <v>14603</v>
      </c>
      <c r="C38" s="43">
        <v>4831</v>
      </c>
      <c r="D38" s="43">
        <f t="shared" si="0"/>
        <v>19434</v>
      </c>
      <c r="E38" s="43" t="s">
        <v>10346</v>
      </c>
      <c r="F38" s="43" t="s">
        <v>10346</v>
      </c>
      <c r="G38" s="43"/>
      <c r="H38" s="43"/>
      <c r="I38" s="43"/>
      <c r="J38" s="43"/>
      <c r="K38" s="43"/>
      <c r="L38" s="43"/>
      <c r="M38" s="43"/>
      <c r="N38" s="43"/>
      <c r="O38" s="43"/>
      <c r="P38" s="43"/>
      <c r="Q38" s="43"/>
      <c r="R38" s="43"/>
      <c r="S38" s="43">
        <v>2727</v>
      </c>
      <c r="T38" s="43">
        <v>4956</v>
      </c>
      <c r="U38" s="43">
        <v>-347</v>
      </c>
      <c r="V38" s="43">
        <v>3603</v>
      </c>
      <c r="W38" s="43">
        <v>2220</v>
      </c>
      <c r="X38" s="43">
        <v>114.5</v>
      </c>
      <c r="Y38" s="43">
        <v>1159</v>
      </c>
      <c r="Z38" s="43">
        <v>392</v>
      </c>
      <c r="AA38" s="43">
        <v>265</v>
      </c>
      <c r="AB38" s="43">
        <v>197</v>
      </c>
      <c r="AC38" s="43">
        <v>187</v>
      </c>
      <c r="AD38" s="43">
        <v>65</v>
      </c>
      <c r="AE38" s="43">
        <v>54.9</v>
      </c>
      <c r="AF38" s="43">
        <v>35.299999999999997</v>
      </c>
      <c r="AG38" s="43">
        <v>0.1</v>
      </c>
      <c r="AH38" s="43">
        <v>19.5</v>
      </c>
      <c r="AI38" s="43">
        <v>0</v>
      </c>
    </row>
    <row r="39" spans="1:35" s="2" customFormat="1" x14ac:dyDescent="0.25">
      <c r="A39" s="21">
        <v>1374</v>
      </c>
      <c r="B39" s="43">
        <v>15103</v>
      </c>
      <c r="C39" s="43">
        <v>3257</v>
      </c>
      <c r="D39" s="43">
        <f t="shared" si="0"/>
        <v>18360</v>
      </c>
      <c r="E39" s="43" t="s">
        <v>10346</v>
      </c>
      <c r="F39" s="43" t="s">
        <v>10346</v>
      </c>
      <c r="G39" s="43"/>
      <c r="H39" s="43"/>
      <c r="I39" s="43"/>
      <c r="J39" s="43"/>
      <c r="K39" s="43"/>
      <c r="L39" s="43"/>
      <c r="M39" s="43"/>
      <c r="N39" s="43"/>
      <c r="O39" s="43"/>
      <c r="P39" s="43"/>
      <c r="Q39" s="43"/>
      <c r="R39" s="43"/>
      <c r="S39" s="43">
        <v>2350</v>
      </c>
      <c r="T39" s="43">
        <v>3358</v>
      </c>
      <c r="U39" s="43">
        <v>-774</v>
      </c>
      <c r="V39" s="43">
        <v>3612</v>
      </c>
      <c r="W39" s="43">
        <v>2290</v>
      </c>
      <c r="X39" s="43">
        <v>78</v>
      </c>
      <c r="Y39" s="43">
        <v>1136</v>
      </c>
      <c r="Z39" s="43">
        <v>386</v>
      </c>
      <c r="AA39" s="43">
        <v>264</v>
      </c>
      <c r="AB39" s="43">
        <v>194</v>
      </c>
      <c r="AC39" s="43">
        <v>182</v>
      </c>
      <c r="AD39" s="43">
        <v>57</v>
      </c>
      <c r="AE39" s="43">
        <v>59.4</v>
      </c>
      <c r="AF39" s="43">
        <v>39</v>
      </c>
      <c r="AG39" s="43">
        <v>0</v>
      </c>
      <c r="AH39" s="43">
        <v>20.399999999999999</v>
      </c>
      <c r="AI39" s="43">
        <v>0</v>
      </c>
    </row>
    <row r="40" spans="1:35" s="2" customFormat="1" x14ac:dyDescent="0.25">
      <c r="A40" s="21">
        <v>1375</v>
      </c>
      <c r="B40" s="43">
        <v>19271</v>
      </c>
      <c r="C40" s="43">
        <v>3120</v>
      </c>
      <c r="D40" s="43">
        <f t="shared" si="0"/>
        <v>22391</v>
      </c>
      <c r="E40" s="43" t="s">
        <v>10346</v>
      </c>
      <c r="F40" s="43" t="s">
        <v>10346</v>
      </c>
      <c r="G40" s="43"/>
      <c r="H40" s="43"/>
      <c r="I40" s="43"/>
      <c r="J40" s="43"/>
      <c r="K40" s="43"/>
      <c r="L40" s="43"/>
      <c r="M40" s="43"/>
      <c r="N40" s="43"/>
      <c r="O40" s="43"/>
      <c r="P40" s="43"/>
      <c r="Q40" s="43"/>
      <c r="R40" s="43"/>
      <c r="S40" s="43">
        <v>943</v>
      </c>
      <c r="T40" s="43">
        <v>5232</v>
      </c>
      <c r="U40" s="43">
        <v>-5508</v>
      </c>
      <c r="V40" s="43">
        <v>3610</v>
      </c>
      <c r="W40" s="43">
        <v>2441</v>
      </c>
      <c r="X40" s="43">
        <v>76.7</v>
      </c>
      <c r="Y40" s="43">
        <v>1155</v>
      </c>
      <c r="Z40" s="43">
        <v>390</v>
      </c>
      <c r="AA40" s="43">
        <v>263</v>
      </c>
      <c r="AB40" s="43">
        <v>201</v>
      </c>
      <c r="AC40" s="43">
        <v>187</v>
      </c>
      <c r="AD40" s="43">
        <v>59</v>
      </c>
      <c r="AE40" s="43">
        <v>64.2</v>
      </c>
      <c r="AF40" s="43">
        <v>42.4</v>
      </c>
      <c r="AG40" s="43">
        <v>0</v>
      </c>
      <c r="AH40" s="43">
        <v>21.8</v>
      </c>
      <c r="AI40" s="43">
        <v>0</v>
      </c>
    </row>
    <row r="41" spans="1:35" s="2" customFormat="1" x14ac:dyDescent="0.25">
      <c r="A41" s="21">
        <v>1376</v>
      </c>
      <c r="B41" s="43">
        <v>15471.3</v>
      </c>
      <c r="C41" s="43">
        <v>3131.01</v>
      </c>
      <c r="D41" s="43">
        <f t="shared" si="0"/>
        <v>18602.309999999998</v>
      </c>
      <c r="E41" s="43">
        <v>15931.9</v>
      </c>
      <c r="F41" s="43">
        <v>2670.4</v>
      </c>
      <c r="G41" s="43">
        <f>F41+E41</f>
        <v>18602.3</v>
      </c>
      <c r="H41" s="43"/>
      <c r="I41" s="43"/>
      <c r="J41" s="43"/>
      <c r="K41" s="43"/>
      <c r="L41" s="43">
        <v>-1882.56695942857</v>
      </c>
      <c r="M41" s="43">
        <v>2110.76534415166</v>
      </c>
      <c r="N41" s="43">
        <v>-228.198384723088</v>
      </c>
      <c r="O41" s="43">
        <f t="shared" ref="O41:O68" si="1">E41-B41</f>
        <v>460.60000000000036</v>
      </c>
      <c r="P41" s="43"/>
      <c r="Q41" s="43"/>
      <c r="R41" s="43"/>
      <c r="S41" s="43">
        <v>-4038.1</v>
      </c>
      <c r="T41" s="43">
        <v>2110.8000000000002</v>
      </c>
      <c r="U41" s="43">
        <v>-5920.7</v>
      </c>
      <c r="V41" s="43">
        <v>3623</v>
      </c>
      <c r="W41" s="43">
        <v>2342</v>
      </c>
      <c r="X41" s="43">
        <v>67.900000000000006</v>
      </c>
      <c r="Y41" s="43">
        <v>1161</v>
      </c>
      <c r="Z41" s="43">
        <v>405</v>
      </c>
      <c r="AA41" s="43">
        <v>230</v>
      </c>
      <c r="AB41" s="43">
        <v>220</v>
      </c>
      <c r="AC41" s="43">
        <v>183</v>
      </c>
      <c r="AD41" s="43">
        <v>65</v>
      </c>
      <c r="AE41" s="43">
        <v>69.5</v>
      </c>
      <c r="AF41" s="43">
        <v>47.6</v>
      </c>
      <c r="AG41" s="43">
        <v>0</v>
      </c>
      <c r="AH41" s="43">
        <v>21.9</v>
      </c>
      <c r="AI41" s="43">
        <v>0.4</v>
      </c>
    </row>
    <row r="42" spans="1:35" s="2" customFormat="1" x14ac:dyDescent="0.25">
      <c r="A42" s="21">
        <v>1377</v>
      </c>
      <c r="B42" s="43">
        <v>9933</v>
      </c>
      <c r="C42" s="43">
        <v>3171.22</v>
      </c>
      <c r="D42" s="43">
        <f t="shared" si="0"/>
        <v>13104.22</v>
      </c>
      <c r="E42" s="43">
        <v>10659.2</v>
      </c>
      <c r="F42" s="43">
        <v>2445</v>
      </c>
      <c r="G42" s="43">
        <f t="shared" ref="G42:G64" si="2">F42+E42</f>
        <v>13104.2</v>
      </c>
      <c r="H42" s="43"/>
      <c r="I42" s="43"/>
      <c r="J42" s="43"/>
      <c r="K42" s="43"/>
      <c r="L42" s="43">
        <v>4125.2035944973604</v>
      </c>
      <c r="M42" s="43">
        <v>-3884.0456072587399</v>
      </c>
      <c r="N42" s="43">
        <v>-241.15798723862099</v>
      </c>
      <c r="O42" s="43">
        <f t="shared" si="1"/>
        <v>726.20000000000073</v>
      </c>
      <c r="P42" s="43"/>
      <c r="Q42" s="43"/>
      <c r="R42" s="43"/>
      <c r="S42" s="43">
        <v>-1548.2</v>
      </c>
      <c r="T42" s="43">
        <v>-3884</v>
      </c>
      <c r="U42" s="43">
        <v>2577</v>
      </c>
      <c r="V42" s="43">
        <v>3666</v>
      </c>
      <c r="W42" s="43">
        <v>2300</v>
      </c>
      <c r="X42" s="43">
        <v>23.9</v>
      </c>
      <c r="Y42" s="43">
        <v>1251</v>
      </c>
      <c r="Z42" s="43">
        <v>376</v>
      </c>
      <c r="AA42" s="43">
        <v>310</v>
      </c>
      <c r="AB42" s="43">
        <v>212</v>
      </c>
      <c r="AC42" s="43">
        <v>174</v>
      </c>
      <c r="AD42" s="43">
        <v>135</v>
      </c>
      <c r="AE42" s="43">
        <v>72.5</v>
      </c>
      <c r="AF42" s="43">
        <v>51.5</v>
      </c>
      <c r="AG42" s="43">
        <v>0</v>
      </c>
      <c r="AH42" s="43">
        <v>21</v>
      </c>
      <c r="AI42" s="43">
        <v>1.9</v>
      </c>
    </row>
    <row r="43" spans="1:35" s="2" customFormat="1" x14ac:dyDescent="0.25">
      <c r="A43" s="21">
        <v>1378</v>
      </c>
      <c r="B43" s="43">
        <v>17089</v>
      </c>
      <c r="C43" s="43">
        <v>3793.34</v>
      </c>
      <c r="D43" s="43">
        <f t="shared" si="0"/>
        <v>20882.34</v>
      </c>
      <c r="E43" s="43">
        <v>17976.900000000001</v>
      </c>
      <c r="F43" s="43">
        <v>2905.4</v>
      </c>
      <c r="G43" s="43">
        <f t="shared" si="2"/>
        <v>20882.300000000003</v>
      </c>
      <c r="H43" s="43"/>
      <c r="I43" s="43"/>
      <c r="J43" s="43"/>
      <c r="K43" s="43"/>
      <c r="L43" s="43">
        <v>-8160.17421790965</v>
      </c>
      <c r="M43" s="43">
        <v>5080.3662896059304</v>
      </c>
      <c r="N43" s="43">
        <v>3079.80792830372</v>
      </c>
      <c r="O43" s="43">
        <f t="shared" si="1"/>
        <v>887.90000000000146</v>
      </c>
      <c r="P43" s="43"/>
      <c r="Q43" s="43"/>
      <c r="R43" s="43"/>
      <c r="S43" s="43">
        <v>2116.6</v>
      </c>
      <c r="T43" s="43">
        <v>5080.3999999999996</v>
      </c>
      <c r="U43" s="43">
        <v>-6043.5</v>
      </c>
      <c r="V43" s="43">
        <v>3373</v>
      </c>
      <c r="W43" s="43">
        <v>2079</v>
      </c>
      <c r="X43" s="43">
        <v>21.4</v>
      </c>
      <c r="Y43" s="43">
        <v>1131</v>
      </c>
      <c r="Z43" s="43">
        <v>364</v>
      </c>
      <c r="AA43" s="43">
        <v>225</v>
      </c>
      <c r="AB43" s="43">
        <v>212</v>
      </c>
      <c r="AC43" s="43">
        <v>157</v>
      </c>
      <c r="AD43" s="43">
        <v>130</v>
      </c>
      <c r="AE43" s="43">
        <v>80</v>
      </c>
      <c r="AF43" s="43">
        <v>58.7</v>
      </c>
      <c r="AG43" s="43">
        <v>0</v>
      </c>
      <c r="AH43" s="43">
        <v>21.3</v>
      </c>
      <c r="AI43" s="43">
        <v>2.1</v>
      </c>
    </row>
    <row r="44" spans="1:35" s="2" customFormat="1" x14ac:dyDescent="0.25">
      <c r="A44" s="21">
        <v>1379</v>
      </c>
      <c r="B44" s="43">
        <v>24279.9</v>
      </c>
      <c r="C44" s="43">
        <v>4194.6899999999996</v>
      </c>
      <c r="D44" s="43">
        <f t="shared" si="0"/>
        <v>28474.59</v>
      </c>
      <c r="E44" s="43">
        <v>24955.200000000001</v>
      </c>
      <c r="F44" s="43">
        <v>3519.4</v>
      </c>
      <c r="G44" s="43">
        <f t="shared" si="2"/>
        <v>28474.600000000002</v>
      </c>
      <c r="H44" s="43"/>
      <c r="I44" s="43"/>
      <c r="J44" s="43"/>
      <c r="K44" s="43"/>
      <c r="L44" s="43">
        <v>-10898.0300893574</v>
      </c>
      <c r="M44" s="43">
        <v>9271.2584907091605</v>
      </c>
      <c r="N44" s="43">
        <v>1626.7715986482001</v>
      </c>
      <c r="O44" s="43">
        <f t="shared" si="1"/>
        <v>675.29999999999927</v>
      </c>
      <c r="P44" s="43"/>
      <c r="Q44" s="43"/>
      <c r="R44" s="43"/>
      <c r="S44" s="43">
        <v>7008.7</v>
      </c>
      <c r="T44" s="43">
        <v>9271.2999999999993</v>
      </c>
      <c r="U44" s="43">
        <v>-3889.3</v>
      </c>
      <c r="V44" s="43">
        <v>3660</v>
      </c>
      <c r="W44" s="43">
        <v>2345</v>
      </c>
      <c r="X44" s="43">
        <v>33.299999999999997</v>
      </c>
      <c r="Y44" s="43">
        <v>1099</v>
      </c>
      <c r="Z44" s="43">
        <v>348</v>
      </c>
      <c r="AA44" s="43">
        <v>231</v>
      </c>
      <c r="AB44" s="43">
        <v>202</v>
      </c>
      <c r="AC44" s="43">
        <v>151</v>
      </c>
      <c r="AD44" s="43">
        <v>125</v>
      </c>
      <c r="AE44" s="43">
        <v>83.2</v>
      </c>
      <c r="AF44" s="43">
        <v>62.8</v>
      </c>
      <c r="AG44" s="43">
        <v>0</v>
      </c>
      <c r="AH44" s="43">
        <v>20.399999999999999</v>
      </c>
      <c r="AI44" s="43">
        <v>3.3</v>
      </c>
    </row>
    <row r="45" spans="1:35" s="2" customFormat="1" x14ac:dyDescent="0.25">
      <c r="A45" s="21">
        <v>1380</v>
      </c>
      <c r="B45" s="43">
        <v>19338.64</v>
      </c>
      <c r="C45" s="43">
        <v>4649.82</v>
      </c>
      <c r="D45" s="43">
        <f t="shared" si="0"/>
        <v>23988.46</v>
      </c>
      <c r="E45" s="43">
        <v>20152.599999999999</v>
      </c>
      <c r="F45" s="43">
        <v>3835.9</v>
      </c>
      <c r="G45" s="43">
        <f t="shared" si="2"/>
        <v>23988.5</v>
      </c>
      <c r="H45" s="43"/>
      <c r="I45" s="43"/>
      <c r="J45" s="43"/>
      <c r="K45" s="43"/>
      <c r="L45" s="43">
        <v>-1473.5494063455101</v>
      </c>
      <c r="M45" s="43">
        <v>1730.7309420429699</v>
      </c>
      <c r="N45" s="43">
        <v>-257.18153569746403</v>
      </c>
      <c r="O45" s="43">
        <f t="shared" si="1"/>
        <v>813.95999999999913</v>
      </c>
      <c r="P45" s="43">
        <f>O45-R45</f>
        <v>767.55999999999915</v>
      </c>
      <c r="Q45" s="43">
        <f t="shared" ref="Q45:Q66" si="3">B45-R45</f>
        <v>19292.239999999998</v>
      </c>
      <c r="R45" s="43">
        <v>46.4</v>
      </c>
      <c r="S45" s="43">
        <v>3768.6</v>
      </c>
      <c r="T45" s="43">
        <v>1730.7</v>
      </c>
      <c r="U45" s="43">
        <v>2295</v>
      </c>
      <c r="V45" s="43">
        <v>3574</v>
      </c>
      <c r="W45" s="43">
        <v>2208</v>
      </c>
      <c r="X45" s="43">
        <v>49.1</v>
      </c>
      <c r="Y45" s="43">
        <v>1132</v>
      </c>
      <c r="Z45" s="43">
        <v>362</v>
      </c>
      <c r="AA45" s="43">
        <v>208</v>
      </c>
      <c r="AB45" s="43">
        <v>226</v>
      </c>
      <c r="AC45" s="43">
        <v>161</v>
      </c>
      <c r="AD45" s="43">
        <v>123</v>
      </c>
      <c r="AE45" s="43">
        <v>86.5</v>
      </c>
      <c r="AF45" s="43">
        <v>67.2</v>
      </c>
      <c r="AG45" s="43">
        <v>0.35599999999999998</v>
      </c>
      <c r="AH45" s="43">
        <v>18.8</v>
      </c>
      <c r="AI45" s="43">
        <v>4.5</v>
      </c>
    </row>
    <row r="46" spans="1:35" s="2" customFormat="1" x14ac:dyDescent="0.25">
      <c r="A46" s="21">
        <v>1381</v>
      </c>
      <c r="B46" s="43">
        <v>22965.599999999999</v>
      </c>
      <c r="C46" s="43">
        <v>5144</v>
      </c>
      <c r="D46" s="43">
        <f t="shared" si="0"/>
        <v>28109.599999999999</v>
      </c>
      <c r="E46" s="43">
        <v>23784.9</v>
      </c>
      <c r="F46" s="43">
        <v>4324.7</v>
      </c>
      <c r="G46" s="43">
        <f t="shared" si="2"/>
        <v>28109.600000000002</v>
      </c>
      <c r="H46" s="43"/>
      <c r="I46" s="43"/>
      <c r="J46" s="43"/>
      <c r="K46" s="43"/>
      <c r="L46" s="43">
        <v>-1760.72247517964</v>
      </c>
      <c r="M46" s="43">
        <v>1919.8939727244001</v>
      </c>
      <c r="N46" s="43">
        <v>-159.17149754475699</v>
      </c>
      <c r="O46" s="43">
        <f t="shared" si="1"/>
        <v>819.30000000000291</v>
      </c>
      <c r="P46" s="43">
        <f t="shared" ref="P46:P64" si="4">O46-R46</f>
        <v>644.10000000000286</v>
      </c>
      <c r="Q46" s="43">
        <f t="shared" si="3"/>
        <v>22790.399999999998</v>
      </c>
      <c r="R46" s="43">
        <v>175.2</v>
      </c>
      <c r="S46" s="43">
        <v>2946.4</v>
      </c>
      <c r="T46" s="43">
        <v>1919.9</v>
      </c>
      <c r="U46" s="43">
        <v>1185.7</v>
      </c>
      <c r="V46" s="43">
        <v>3305</v>
      </c>
      <c r="W46" s="43">
        <v>2021</v>
      </c>
      <c r="X46" s="43">
        <v>65.400000000000006</v>
      </c>
      <c r="Y46" s="43">
        <v>1049</v>
      </c>
      <c r="Z46" s="43">
        <v>343</v>
      </c>
      <c r="AA46" s="43">
        <v>151</v>
      </c>
      <c r="AB46" s="43">
        <v>237</v>
      </c>
      <c r="AC46" s="43">
        <v>149</v>
      </c>
      <c r="AD46" s="43">
        <v>115</v>
      </c>
      <c r="AE46" s="43">
        <v>96.1</v>
      </c>
      <c r="AF46" s="43">
        <v>76</v>
      </c>
      <c r="AG46" s="43">
        <v>1.3</v>
      </c>
      <c r="AH46" s="43">
        <v>18.8</v>
      </c>
      <c r="AI46" s="43">
        <v>5.3</v>
      </c>
    </row>
    <row r="47" spans="1:35" s="2" customFormat="1" x14ac:dyDescent="0.25">
      <c r="A47" s="21">
        <v>1382</v>
      </c>
      <c r="B47" s="43">
        <v>27355.02</v>
      </c>
      <c r="C47" s="43">
        <v>6636.65</v>
      </c>
      <c r="D47" s="43">
        <f t="shared" si="0"/>
        <v>33991.67</v>
      </c>
      <c r="E47" s="43">
        <v>28407</v>
      </c>
      <c r="F47" s="43">
        <v>5584.7</v>
      </c>
      <c r="G47" s="43">
        <f t="shared" si="2"/>
        <v>33991.699999999997</v>
      </c>
      <c r="H47" s="43"/>
      <c r="I47" s="43"/>
      <c r="J47" s="43"/>
      <c r="K47" s="43"/>
      <c r="L47" s="43">
        <v>553.98111428288803</v>
      </c>
      <c r="M47" s="43">
        <v>-621.85722691299304</v>
      </c>
      <c r="N47" s="43">
        <v>67.876112630104899</v>
      </c>
      <c r="O47" s="43">
        <f t="shared" si="1"/>
        <v>1051.9799999999996</v>
      </c>
      <c r="P47" s="43">
        <f t="shared" si="4"/>
        <v>566.97999999999956</v>
      </c>
      <c r="Q47" s="43">
        <f t="shared" si="3"/>
        <v>26870.02</v>
      </c>
      <c r="R47" s="43">
        <v>485</v>
      </c>
      <c r="S47" s="43">
        <v>2636.4</v>
      </c>
      <c r="T47" s="43">
        <v>-621.9</v>
      </c>
      <c r="U47" s="43">
        <v>3190.4</v>
      </c>
      <c r="V47" s="43">
        <v>3736</v>
      </c>
      <c r="W47" s="43">
        <v>2396</v>
      </c>
      <c r="X47" s="43">
        <v>95</v>
      </c>
      <c r="Y47" s="43" t="s">
        <v>17558</v>
      </c>
      <c r="Z47" s="43">
        <v>359</v>
      </c>
      <c r="AA47" s="43">
        <v>145</v>
      </c>
      <c r="AB47" s="43">
        <v>276</v>
      </c>
      <c r="AC47" s="43">
        <v>154</v>
      </c>
      <c r="AD47" s="43" t="s">
        <v>10346</v>
      </c>
      <c r="AE47" s="43">
        <v>115.4</v>
      </c>
      <c r="AF47" s="43">
        <v>86.6</v>
      </c>
      <c r="AG47" s="43">
        <v>3.4</v>
      </c>
      <c r="AH47" s="43">
        <v>25.4</v>
      </c>
      <c r="AI47" s="43">
        <v>5.7</v>
      </c>
    </row>
    <row r="48" spans="1:35" s="2" customFormat="1" x14ac:dyDescent="0.25">
      <c r="A48" s="21">
        <v>1383</v>
      </c>
      <c r="B48" s="43">
        <v>36314.74</v>
      </c>
      <c r="C48" s="43">
        <v>7519.86</v>
      </c>
      <c r="D48" s="43">
        <f t="shared" si="0"/>
        <v>43834.6</v>
      </c>
      <c r="E48" s="43">
        <v>37448.199999999997</v>
      </c>
      <c r="F48" s="43">
        <v>6386.4</v>
      </c>
      <c r="G48" s="43">
        <f t="shared" si="2"/>
        <v>43834.6</v>
      </c>
      <c r="H48" s="43"/>
      <c r="I48" s="43"/>
      <c r="J48" s="43"/>
      <c r="K48" s="43"/>
      <c r="L48" s="43">
        <v>-464.48936598139397</v>
      </c>
      <c r="M48" s="43">
        <v>-216.18286155958</v>
      </c>
      <c r="N48" s="43">
        <v>680.67222754097497</v>
      </c>
      <c r="O48" s="43">
        <f t="shared" si="1"/>
        <v>1133.4599999999991</v>
      </c>
      <c r="P48" s="43">
        <f t="shared" si="4"/>
        <v>594.45999999999913</v>
      </c>
      <c r="Q48" s="43">
        <f t="shared" si="3"/>
        <v>35775.74</v>
      </c>
      <c r="R48" s="43">
        <v>539</v>
      </c>
      <c r="S48" s="43">
        <v>6644.1</v>
      </c>
      <c r="T48" s="43">
        <v>-216.2</v>
      </c>
      <c r="U48" s="43">
        <v>6179.7</v>
      </c>
      <c r="V48" s="43">
        <v>3834</v>
      </c>
      <c r="W48" s="43">
        <v>2548</v>
      </c>
      <c r="X48" s="43">
        <v>142.80000000000001</v>
      </c>
      <c r="Y48" s="43">
        <v>1216</v>
      </c>
      <c r="Z48" s="43">
        <v>348</v>
      </c>
      <c r="AA48" s="43">
        <v>178</v>
      </c>
      <c r="AB48" s="43">
        <v>335</v>
      </c>
      <c r="AC48" s="43">
        <v>174</v>
      </c>
      <c r="AD48" s="43">
        <v>127</v>
      </c>
      <c r="AE48" s="43">
        <v>119.4</v>
      </c>
      <c r="AF48" s="43">
        <v>97.7</v>
      </c>
      <c r="AG48" s="43">
        <v>3.5</v>
      </c>
      <c r="AH48" s="43">
        <v>24.1</v>
      </c>
      <c r="AI48" s="43">
        <v>5.9</v>
      </c>
    </row>
    <row r="49" spans="1:35" s="2" customFormat="1" x14ac:dyDescent="0.25">
      <c r="A49" s="21">
        <v>1384</v>
      </c>
      <c r="B49" s="43">
        <v>53819.7</v>
      </c>
      <c r="C49" s="43">
        <v>10705.09</v>
      </c>
      <c r="D49" s="43">
        <f t="shared" si="0"/>
        <v>64524.789999999994</v>
      </c>
      <c r="E49" s="43">
        <v>55790.7</v>
      </c>
      <c r="F49" s="43">
        <v>8734.1</v>
      </c>
      <c r="G49" s="43">
        <f t="shared" si="2"/>
        <v>64524.799999999996</v>
      </c>
      <c r="H49" s="43"/>
      <c r="I49" s="43"/>
      <c r="J49" s="43"/>
      <c r="K49" s="43"/>
      <c r="L49" s="43">
        <v>-14730.614325230001</v>
      </c>
      <c r="M49" s="43">
        <v>15391.652683910301</v>
      </c>
      <c r="N49" s="43">
        <v>-661.03835868028</v>
      </c>
      <c r="O49" s="43">
        <f t="shared" si="1"/>
        <v>1971</v>
      </c>
      <c r="P49" s="43">
        <f t="shared" si="4"/>
        <v>882</v>
      </c>
      <c r="Q49" s="43">
        <f t="shared" si="3"/>
        <v>52730.7</v>
      </c>
      <c r="R49" s="43">
        <v>1089</v>
      </c>
      <c r="S49" s="43">
        <v>14566.6</v>
      </c>
      <c r="T49" s="43">
        <v>15391.7</v>
      </c>
      <c r="U49" s="43">
        <v>-164</v>
      </c>
      <c r="V49" s="43">
        <v>4106</v>
      </c>
      <c r="W49" s="43">
        <v>2602</v>
      </c>
      <c r="X49" s="43">
        <v>155.9</v>
      </c>
      <c r="Y49" s="43">
        <v>1176</v>
      </c>
      <c r="Z49" s="43">
        <v>417</v>
      </c>
      <c r="AA49" s="43">
        <v>218</v>
      </c>
      <c r="AB49" s="43">
        <v>373</v>
      </c>
      <c r="AC49" s="43">
        <v>169</v>
      </c>
      <c r="AD49" s="43">
        <v>153</v>
      </c>
      <c r="AE49" s="43">
        <v>130.6</v>
      </c>
      <c r="AF49" s="43">
        <v>106.7</v>
      </c>
      <c r="AG49" s="43">
        <v>4.7</v>
      </c>
      <c r="AH49" s="43">
        <v>23.2</v>
      </c>
      <c r="AI49" s="43">
        <v>5.2</v>
      </c>
    </row>
    <row r="50" spans="1:35" s="2" customFormat="1" x14ac:dyDescent="0.25">
      <c r="A50" s="21">
        <v>1385</v>
      </c>
      <c r="B50" s="43">
        <v>62011.49</v>
      </c>
      <c r="C50" s="43">
        <v>14178.76</v>
      </c>
      <c r="D50" s="43">
        <f t="shared" si="0"/>
        <v>76190.25</v>
      </c>
      <c r="E50" s="43">
        <v>64665.3</v>
      </c>
      <c r="F50" s="43">
        <v>11525</v>
      </c>
      <c r="G50" s="43">
        <f t="shared" si="2"/>
        <v>76190.3</v>
      </c>
      <c r="H50" s="43"/>
      <c r="I50" s="43"/>
      <c r="J50" s="43"/>
      <c r="K50" s="43"/>
      <c r="L50" s="43">
        <v>-17695.099766204501</v>
      </c>
      <c r="M50" s="43">
        <v>20585.155073114602</v>
      </c>
      <c r="N50" s="43">
        <v>-2890.0553069101202</v>
      </c>
      <c r="O50" s="43">
        <f t="shared" si="1"/>
        <v>2653.8100000000049</v>
      </c>
      <c r="P50" s="43">
        <f t="shared" si="4"/>
        <v>1046.8100000000049</v>
      </c>
      <c r="Q50" s="43">
        <f t="shared" si="3"/>
        <v>60404.49</v>
      </c>
      <c r="R50" s="43">
        <v>1607</v>
      </c>
      <c r="S50" s="43">
        <v>11389.5</v>
      </c>
      <c r="T50" s="43">
        <v>20585.2</v>
      </c>
      <c r="U50" s="43">
        <v>-6305.6</v>
      </c>
      <c r="V50" s="43">
        <v>4051</v>
      </c>
      <c r="W50" s="43">
        <v>2433</v>
      </c>
      <c r="X50" s="43">
        <v>213</v>
      </c>
      <c r="Y50" s="43">
        <v>1492</v>
      </c>
      <c r="Z50" s="43">
        <v>500</v>
      </c>
      <c r="AA50" s="43">
        <v>243</v>
      </c>
      <c r="AB50" s="43">
        <v>422</v>
      </c>
      <c r="AC50" s="43">
        <v>142</v>
      </c>
      <c r="AD50" s="43">
        <v>143</v>
      </c>
      <c r="AE50" s="43">
        <v>141.19999999999999</v>
      </c>
      <c r="AF50" s="43">
        <v>109.1</v>
      </c>
      <c r="AG50" s="43">
        <v>5.7</v>
      </c>
      <c r="AH50" s="43">
        <v>20.100000000000001</v>
      </c>
      <c r="AI50" s="43">
        <v>6.3</v>
      </c>
    </row>
    <row r="51" spans="1:35" s="2" customFormat="1" x14ac:dyDescent="0.25">
      <c r="A51" s="21">
        <v>1386</v>
      </c>
      <c r="B51" s="43">
        <v>81566.66</v>
      </c>
      <c r="C51" s="43">
        <v>16100.57</v>
      </c>
      <c r="D51" s="43">
        <f t="shared" si="0"/>
        <v>97667.23000000001</v>
      </c>
      <c r="E51" s="43">
        <v>84505.2</v>
      </c>
      <c r="F51" s="43">
        <v>13162.1</v>
      </c>
      <c r="G51" s="43">
        <f t="shared" si="2"/>
        <v>97667.3</v>
      </c>
      <c r="H51" s="43"/>
      <c r="I51" s="43"/>
      <c r="J51" s="43"/>
      <c r="K51" s="43"/>
      <c r="L51" s="43">
        <v>-28850.9615455807</v>
      </c>
      <c r="M51" s="43">
        <v>32593.920938707899</v>
      </c>
      <c r="N51" s="43">
        <v>-3742.9593931272502</v>
      </c>
      <c r="O51" s="43">
        <f t="shared" si="1"/>
        <v>2938.5399999999936</v>
      </c>
      <c r="P51" s="43">
        <f t="shared" si="4"/>
        <v>1338.5399999999936</v>
      </c>
      <c r="Q51" s="43">
        <f t="shared" si="3"/>
        <v>79966.66</v>
      </c>
      <c r="R51" s="43">
        <v>1600</v>
      </c>
      <c r="S51" s="43">
        <v>15254.1</v>
      </c>
      <c r="T51" s="43">
        <v>32593.9</v>
      </c>
      <c r="U51" s="43">
        <v>-13596.9</v>
      </c>
      <c r="V51" s="43">
        <v>4058.1</v>
      </c>
      <c r="W51" s="43">
        <v>2480.5</v>
      </c>
      <c r="X51" s="43">
        <v>157.80000000000001</v>
      </c>
      <c r="Y51" s="43">
        <v>1531.8</v>
      </c>
      <c r="Z51" s="43">
        <v>525.29999999999995</v>
      </c>
      <c r="AA51" s="43">
        <v>296.10000000000002</v>
      </c>
      <c r="AB51" s="43">
        <v>362.7</v>
      </c>
      <c r="AC51" s="43">
        <v>145.69999999999999</v>
      </c>
      <c r="AD51" s="43">
        <v>142.80000000000001</v>
      </c>
      <c r="AE51" s="43">
        <v>144.19999999999999</v>
      </c>
      <c r="AF51" s="43">
        <v>122.5</v>
      </c>
      <c r="AG51" s="43">
        <v>5.6</v>
      </c>
      <c r="AH51" s="43">
        <v>22.3</v>
      </c>
      <c r="AI51" s="43">
        <v>6.2</v>
      </c>
    </row>
    <row r="52" spans="1:35" s="2" customFormat="1" x14ac:dyDescent="0.25">
      <c r="A52" s="21">
        <v>1387</v>
      </c>
      <c r="B52" s="43">
        <v>82402.52</v>
      </c>
      <c r="C52" s="43">
        <v>18886.3</v>
      </c>
      <c r="D52" s="43">
        <f t="shared" si="0"/>
        <v>101288.82</v>
      </c>
      <c r="E52" s="43">
        <v>86618.9</v>
      </c>
      <c r="F52" s="43">
        <v>14670</v>
      </c>
      <c r="G52" s="43">
        <f t="shared" si="2"/>
        <v>101288.9</v>
      </c>
      <c r="H52" s="43"/>
      <c r="I52" s="43"/>
      <c r="J52" s="43"/>
      <c r="K52" s="43"/>
      <c r="L52" s="43">
        <v>-19135.4913150455</v>
      </c>
      <c r="M52" s="43">
        <v>22837.602731468301</v>
      </c>
      <c r="N52" s="43">
        <v>-3702.1114164228202</v>
      </c>
      <c r="O52" s="43">
        <f t="shared" si="1"/>
        <v>4216.3799999999901</v>
      </c>
      <c r="P52" s="43">
        <f t="shared" si="4"/>
        <v>2391.3799999999901</v>
      </c>
      <c r="Q52" s="43">
        <f t="shared" si="3"/>
        <v>80577.52</v>
      </c>
      <c r="R52" s="43">
        <v>1825</v>
      </c>
      <c r="S52" s="43">
        <v>8228.6</v>
      </c>
      <c r="T52" s="43">
        <v>22837.599999999999</v>
      </c>
      <c r="U52" s="43">
        <v>-10906.9</v>
      </c>
      <c r="V52" s="43">
        <v>3946.4</v>
      </c>
      <c r="W52" s="43">
        <v>2370.8000000000002</v>
      </c>
      <c r="X52" s="43">
        <v>158.4</v>
      </c>
      <c r="Y52" s="43">
        <v>1618.1</v>
      </c>
      <c r="Z52" s="43">
        <v>541.4</v>
      </c>
      <c r="AA52" s="43">
        <v>367.8</v>
      </c>
      <c r="AB52" s="43">
        <v>413</v>
      </c>
      <c r="AC52" s="43">
        <v>156.80000000000001</v>
      </c>
      <c r="AD52" s="43">
        <v>95.5</v>
      </c>
      <c r="AE52" s="43" t="s">
        <v>10346</v>
      </c>
      <c r="AF52" s="43" t="s">
        <v>10346</v>
      </c>
      <c r="AG52" s="43">
        <v>4.7</v>
      </c>
      <c r="AH52" s="43" t="s">
        <v>10346</v>
      </c>
      <c r="AI52" s="43">
        <v>7.1</v>
      </c>
    </row>
    <row r="53" spans="1:35" s="2" customFormat="1" x14ac:dyDescent="0.25">
      <c r="A53" s="21">
        <v>1388</v>
      </c>
      <c r="B53" s="43">
        <v>66189.64</v>
      </c>
      <c r="C53" s="43">
        <v>22136.44</v>
      </c>
      <c r="D53" s="43">
        <f>B53+C53</f>
        <v>88326.080000000002</v>
      </c>
      <c r="E53" s="43">
        <v>69957.100000000006</v>
      </c>
      <c r="F53" s="43">
        <v>18369</v>
      </c>
      <c r="G53" s="43">
        <f>F53+E53</f>
        <v>88326.1</v>
      </c>
      <c r="H53" s="43"/>
      <c r="I53" s="43"/>
      <c r="J53" s="43"/>
      <c r="K53" s="43"/>
      <c r="L53" s="43">
        <v>-6460.4525870241496</v>
      </c>
      <c r="M53" s="43">
        <v>9476.6637663137099</v>
      </c>
      <c r="N53" s="43">
        <v>-3016.2111792895598</v>
      </c>
      <c r="O53" s="43">
        <f t="shared" si="1"/>
        <v>3767.4600000000064</v>
      </c>
      <c r="P53" s="43">
        <f t="shared" si="4"/>
        <v>1981.4600000000064</v>
      </c>
      <c r="Q53" s="43">
        <f t="shared" si="3"/>
        <v>64403.64</v>
      </c>
      <c r="R53" s="43">
        <v>1786</v>
      </c>
      <c r="S53" s="43">
        <v>-7268</v>
      </c>
      <c r="T53" s="43">
        <v>9476.7000000000007</v>
      </c>
      <c r="U53" s="43">
        <v>-13728.5</v>
      </c>
      <c r="V53" s="43">
        <v>3556.6</v>
      </c>
      <c r="W53" s="43">
        <v>2056</v>
      </c>
      <c r="X53" s="43">
        <v>141.80000000000001</v>
      </c>
      <c r="Y53" s="43">
        <v>1512.1</v>
      </c>
      <c r="Z53" s="43">
        <v>489</v>
      </c>
      <c r="AA53" s="43">
        <v>353.4</v>
      </c>
      <c r="AB53" s="43">
        <v>402.3</v>
      </c>
      <c r="AC53" s="43">
        <v>136.19999999999999</v>
      </c>
      <c r="AD53" s="43">
        <v>102</v>
      </c>
      <c r="AE53" s="43" t="s">
        <v>10346</v>
      </c>
      <c r="AF53" s="43" t="s">
        <v>10346</v>
      </c>
      <c r="AG53" s="43">
        <v>6.8</v>
      </c>
      <c r="AH53" s="43" t="s">
        <v>10346</v>
      </c>
      <c r="AI53" s="43">
        <v>5.8</v>
      </c>
    </row>
    <row r="54" spans="1:35" s="2" customFormat="1" x14ac:dyDescent="0.25">
      <c r="A54" s="21">
        <v>1389</v>
      </c>
      <c r="B54" s="43">
        <v>86192.87</v>
      </c>
      <c r="C54" s="43">
        <v>26594.82</v>
      </c>
      <c r="D54" s="43">
        <f t="shared" si="0"/>
        <v>112787.69</v>
      </c>
      <c r="E54" s="43">
        <v>90191.2</v>
      </c>
      <c r="F54" s="43">
        <v>22596.5</v>
      </c>
      <c r="G54" s="43">
        <f t="shared" si="2"/>
        <v>112787.7</v>
      </c>
      <c r="H54" s="43"/>
      <c r="I54" s="43"/>
      <c r="J54" s="43"/>
      <c r="K54" s="43"/>
      <c r="L54" s="43">
        <v>-22373.017954176699</v>
      </c>
      <c r="M54" s="43">
        <v>27545.962408814001</v>
      </c>
      <c r="N54" s="43">
        <v>-5172.9444546373797</v>
      </c>
      <c r="O54" s="43">
        <f t="shared" si="1"/>
        <v>3998.3300000000017</v>
      </c>
      <c r="P54" s="43">
        <f t="shared" si="4"/>
        <v>1378.3300000000017</v>
      </c>
      <c r="Q54" s="43">
        <f t="shared" si="3"/>
        <v>83572.87</v>
      </c>
      <c r="R54" s="43">
        <v>2620</v>
      </c>
      <c r="S54" s="43">
        <v>-946.6</v>
      </c>
      <c r="T54" s="43">
        <v>27554.5</v>
      </c>
      <c r="U54" s="43">
        <v>-17968.5</v>
      </c>
      <c r="V54" s="43">
        <v>3535.8</v>
      </c>
      <c r="W54" s="43">
        <v>2021</v>
      </c>
      <c r="X54" s="43">
        <v>100.3</v>
      </c>
      <c r="Y54" s="43">
        <v>1468</v>
      </c>
      <c r="Z54" s="43">
        <v>496.7</v>
      </c>
      <c r="AA54" s="43">
        <v>356.8</v>
      </c>
      <c r="AB54" s="43">
        <v>331.4</v>
      </c>
      <c r="AC54" s="43">
        <v>136.19999999999999</v>
      </c>
      <c r="AD54" s="43">
        <v>110.9</v>
      </c>
      <c r="AE54" s="43" t="s">
        <v>10346</v>
      </c>
      <c r="AF54" s="43" t="s">
        <v>10346</v>
      </c>
      <c r="AG54" s="43">
        <v>8.5</v>
      </c>
      <c r="AH54" s="43" t="s">
        <v>10346</v>
      </c>
      <c r="AI54" s="43">
        <v>9</v>
      </c>
    </row>
    <row r="55" spans="1:35" s="2" customFormat="1" x14ac:dyDescent="0.25">
      <c r="A55" s="21">
        <v>1390</v>
      </c>
      <c r="B55" s="43">
        <v>112622.5</v>
      </c>
      <c r="C55" s="43">
        <v>33183.050000000003</v>
      </c>
      <c r="D55" s="43">
        <f t="shared" si="0"/>
        <v>145805.54999999999</v>
      </c>
      <c r="E55" s="43">
        <v>119147.8</v>
      </c>
      <c r="F55" s="43">
        <v>26657.8</v>
      </c>
      <c r="G55" s="43">
        <f t="shared" si="2"/>
        <v>145805.6</v>
      </c>
      <c r="H55" s="43"/>
      <c r="I55" s="43"/>
      <c r="J55" s="43"/>
      <c r="K55" s="43"/>
      <c r="L55" s="43">
        <v>-34639.258117485901</v>
      </c>
      <c r="M55" s="43">
        <v>58474.508817638001</v>
      </c>
      <c r="N55" s="43">
        <v>-23835.250700152101</v>
      </c>
      <c r="O55" s="43">
        <f t="shared" si="1"/>
        <v>6525.3000000000029</v>
      </c>
      <c r="P55" s="43">
        <f t="shared" si="4"/>
        <v>2585.3000000000029</v>
      </c>
      <c r="Q55" s="43">
        <f t="shared" si="3"/>
        <v>108682.5</v>
      </c>
      <c r="R55" s="43">
        <v>3940</v>
      </c>
      <c r="S55" s="43">
        <v>21436.3</v>
      </c>
      <c r="T55" s="43">
        <v>58507</v>
      </c>
      <c r="U55" s="43">
        <v>-19304.3</v>
      </c>
      <c r="V55" s="43">
        <v>3618.7</v>
      </c>
      <c r="W55" s="43">
        <v>2032.7</v>
      </c>
      <c r="X55" s="43">
        <v>13.5</v>
      </c>
      <c r="Y55" s="43">
        <v>1463.2</v>
      </c>
      <c r="Z55" s="43">
        <v>507</v>
      </c>
      <c r="AA55" s="43">
        <v>343.1</v>
      </c>
      <c r="AB55" s="43">
        <v>359.9</v>
      </c>
      <c r="AC55" s="43">
        <v>125.1</v>
      </c>
      <c r="AD55" s="43">
        <v>81</v>
      </c>
      <c r="AE55" s="43" t="s">
        <v>10346</v>
      </c>
      <c r="AF55" s="43" t="s">
        <v>10346</v>
      </c>
      <c r="AG55" s="43">
        <v>9.5</v>
      </c>
      <c r="AH55" s="43" t="s">
        <v>10346</v>
      </c>
      <c r="AI55" s="43">
        <v>11.8</v>
      </c>
    </row>
    <row r="56" spans="1:35" s="2" customFormat="1" x14ac:dyDescent="0.25">
      <c r="A56" s="21">
        <v>1391</v>
      </c>
      <c r="B56" s="43">
        <v>63173.68</v>
      </c>
      <c r="C56" s="43">
        <v>34122.550000000003</v>
      </c>
      <c r="D56" s="43">
        <f t="shared" si="0"/>
        <v>97296.23000000001</v>
      </c>
      <c r="E56" s="43">
        <v>68082.899999999994</v>
      </c>
      <c r="F56" s="43">
        <v>29213.3</v>
      </c>
      <c r="G56" s="43">
        <f t="shared" si="2"/>
        <v>97296.2</v>
      </c>
      <c r="H56" s="43"/>
      <c r="I56" s="43"/>
      <c r="J56" s="43"/>
      <c r="K56" s="43"/>
      <c r="L56" s="43">
        <v>-18902.2134241069</v>
      </c>
      <c r="M56" s="43">
        <v>23118.8019758511</v>
      </c>
      <c r="N56" s="43">
        <v>-4216.5885517442002</v>
      </c>
      <c r="O56" s="43">
        <f t="shared" si="1"/>
        <v>4909.2199999999939</v>
      </c>
      <c r="P56" s="43">
        <f t="shared" si="4"/>
        <v>615.21999999999389</v>
      </c>
      <c r="Q56" s="43">
        <f t="shared" si="3"/>
        <v>58879.68</v>
      </c>
      <c r="R56" s="43">
        <v>4294</v>
      </c>
      <c r="S56" s="43">
        <v>12212.8</v>
      </c>
      <c r="T56" s="43">
        <v>23361.9</v>
      </c>
      <c r="U56" s="43">
        <v>-9948.2999999999993</v>
      </c>
      <c r="V56" s="43">
        <v>3731.8</v>
      </c>
      <c r="W56" s="43">
        <v>1803.1</v>
      </c>
      <c r="X56" s="43">
        <v>6.9</v>
      </c>
      <c r="Y56" s="43">
        <v>1692</v>
      </c>
      <c r="Z56" s="43">
        <v>570.29999999999995</v>
      </c>
      <c r="AA56" s="43">
        <v>405.2</v>
      </c>
      <c r="AB56" s="43">
        <v>448.3</v>
      </c>
      <c r="AC56" s="43">
        <v>147.1</v>
      </c>
      <c r="AD56" s="43">
        <v>65.3</v>
      </c>
      <c r="AE56" s="43" t="s">
        <v>10346</v>
      </c>
      <c r="AF56" s="43" t="s">
        <v>10346</v>
      </c>
      <c r="AG56" s="43">
        <v>9.31</v>
      </c>
      <c r="AH56" s="43" t="s">
        <v>10346</v>
      </c>
      <c r="AI56" s="43">
        <v>4.7</v>
      </c>
    </row>
    <row r="57" spans="1:35" s="2" customFormat="1" x14ac:dyDescent="0.25">
      <c r="A57" s="21">
        <v>1392</v>
      </c>
      <c r="B57" s="43">
        <v>58832.03</v>
      </c>
      <c r="C57" s="43">
        <v>34077.800000000003</v>
      </c>
      <c r="D57" s="43">
        <f t="shared" si="0"/>
        <v>92909.83</v>
      </c>
      <c r="E57" s="43">
        <v>64540.3</v>
      </c>
      <c r="F57" s="43">
        <v>28369.5</v>
      </c>
      <c r="G57" s="43">
        <f t="shared" si="2"/>
        <v>92909.8</v>
      </c>
      <c r="H57" s="43"/>
      <c r="I57" s="43"/>
      <c r="J57" s="43"/>
      <c r="K57" s="43"/>
      <c r="L57" s="43">
        <v>-22604.291634505898</v>
      </c>
      <c r="M57" s="43">
        <v>24866.577617377799</v>
      </c>
      <c r="N57" s="43">
        <v>-2262.2859828719002</v>
      </c>
      <c r="O57" s="43">
        <f t="shared" si="1"/>
        <v>5708.2700000000041</v>
      </c>
      <c r="P57" s="43">
        <f t="shared" si="4"/>
        <v>1669.2700000000041</v>
      </c>
      <c r="Q57" s="43">
        <f t="shared" si="3"/>
        <v>54793.03</v>
      </c>
      <c r="R57" s="43">
        <v>4039</v>
      </c>
      <c r="S57" s="43">
        <v>13188.8</v>
      </c>
      <c r="T57" s="43">
        <v>25104.7</v>
      </c>
      <c r="U57" s="43">
        <v>-9321.2000000000007</v>
      </c>
      <c r="V57" s="43">
        <v>3481.2</v>
      </c>
      <c r="W57" s="43">
        <v>1605.7</v>
      </c>
      <c r="X57" s="43">
        <v>20.399999999999999</v>
      </c>
      <c r="Y57" s="43">
        <v>1731.2</v>
      </c>
      <c r="Z57" s="43">
        <v>575.97567123287695</v>
      </c>
      <c r="AA57" s="43">
        <v>428.44465753424703</v>
      </c>
      <c r="AB57" s="43">
        <v>465.13041095890401</v>
      </c>
      <c r="AC57" s="43">
        <v>149.25526027397299</v>
      </c>
      <c r="AD57" s="43">
        <v>59.237890410958897</v>
      </c>
      <c r="AE57" s="43" t="s">
        <v>10346</v>
      </c>
      <c r="AF57" s="43" t="s">
        <v>10346</v>
      </c>
      <c r="AG57" s="43">
        <v>9.2799999999999994</v>
      </c>
      <c r="AH57" s="43" t="s">
        <v>10346</v>
      </c>
      <c r="AI57" s="43">
        <v>5.4</v>
      </c>
    </row>
    <row r="58" spans="1:35" s="2" customFormat="1" x14ac:dyDescent="0.25">
      <c r="A58" s="21">
        <v>1393</v>
      </c>
      <c r="B58" s="43">
        <v>48773.8</v>
      </c>
      <c r="C58" s="43">
        <v>40201.86</v>
      </c>
      <c r="D58" s="43">
        <f t="shared" si="0"/>
        <v>88975.66</v>
      </c>
      <c r="E58" s="43">
        <v>55406.5</v>
      </c>
      <c r="F58" s="43">
        <v>33569.199999999997</v>
      </c>
      <c r="G58" s="43">
        <f t="shared" si="2"/>
        <v>88975.7</v>
      </c>
      <c r="H58" s="43"/>
      <c r="I58" s="43"/>
      <c r="J58" s="43"/>
      <c r="K58" s="43"/>
      <c r="L58" s="43">
        <v>-8359.7103077589909</v>
      </c>
      <c r="M58" s="43">
        <v>13795.746581226</v>
      </c>
      <c r="N58" s="43">
        <v>-5436.0362734669798</v>
      </c>
      <c r="O58" s="43">
        <f t="shared" si="1"/>
        <v>6632.6999999999971</v>
      </c>
      <c r="P58" s="43">
        <f t="shared" si="4"/>
        <v>2624.6999999999971</v>
      </c>
      <c r="Q58" s="43">
        <f t="shared" si="3"/>
        <v>44765.8</v>
      </c>
      <c r="R58" s="43">
        <v>4008</v>
      </c>
      <c r="S58" s="43">
        <v>8560.9</v>
      </c>
      <c r="T58" s="43">
        <v>13570.7</v>
      </c>
      <c r="U58" s="43">
        <v>559.20000000000005</v>
      </c>
      <c r="V58" s="43">
        <v>3063</v>
      </c>
      <c r="W58" s="43">
        <v>1342.7</v>
      </c>
      <c r="X58" s="43">
        <v>27.1</v>
      </c>
      <c r="Y58" s="43">
        <v>1558.3</v>
      </c>
      <c r="Z58" s="43">
        <v>528.70000000000005</v>
      </c>
      <c r="AA58" s="43">
        <v>377.7</v>
      </c>
      <c r="AB58" s="43">
        <v>433.1</v>
      </c>
      <c r="AC58" s="43">
        <v>136.1</v>
      </c>
      <c r="AD58" s="43">
        <v>50.3</v>
      </c>
      <c r="AE58" s="43" t="s">
        <v>10346</v>
      </c>
      <c r="AF58" s="43" t="s">
        <v>10346</v>
      </c>
      <c r="AG58" s="43">
        <v>9.6999999999999993</v>
      </c>
      <c r="AH58" s="43" t="s">
        <v>10346</v>
      </c>
      <c r="AI58" s="43">
        <v>7.6</v>
      </c>
    </row>
    <row r="59" spans="1:35" s="2" customFormat="1" x14ac:dyDescent="0.25">
      <c r="A59" s="21">
        <v>1394</v>
      </c>
      <c r="B59" s="43">
        <v>26948.76</v>
      </c>
      <c r="C59" s="43">
        <v>36046.660000000003</v>
      </c>
      <c r="D59" s="43">
        <f t="shared" si="0"/>
        <v>62995.42</v>
      </c>
      <c r="E59" s="43">
        <v>31848.400000000001</v>
      </c>
      <c r="F59" s="43">
        <v>31147</v>
      </c>
      <c r="G59" s="43">
        <f t="shared" si="2"/>
        <v>62995.4</v>
      </c>
      <c r="H59" s="43"/>
      <c r="I59" s="43"/>
      <c r="J59" s="43"/>
      <c r="K59" s="43"/>
      <c r="L59" s="43">
        <v>113.06740666032501</v>
      </c>
      <c r="M59" s="43">
        <v>1236.98929437421</v>
      </c>
      <c r="N59" s="43">
        <v>-1350.0567010345401</v>
      </c>
      <c r="O59" s="43">
        <f t="shared" si="1"/>
        <v>4899.6400000000031</v>
      </c>
      <c r="P59" s="43">
        <f t="shared" si="4"/>
        <v>2785.6400000000031</v>
      </c>
      <c r="Q59" s="43">
        <f t="shared" si="3"/>
        <v>24834.76</v>
      </c>
      <c r="R59" s="43">
        <v>2114</v>
      </c>
      <c r="S59" s="43">
        <v>2233.1999999999998</v>
      </c>
      <c r="T59" s="43">
        <v>1237.4000000000001</v>
      </c>
      <c r="U59" s="43">
        <v>2346.3000000000002</v>
      </c>
      <c r="V59" s="43">
        <v>3230.9</v>
      </c>
      <c r="W59" s="43">
        <v>1433.9</v>
      </c>
      <c r="X59" s="43">
        <v>35.9</v>
      </c>
      <c r="Y59" s="43">
        <v>1545.3</v>
      </c>
      <c r="Z59" s="43">
        <v>547.79999999999995</v>
      </c>
      <c r="AA59" s="43">
        <v>326.39999999999998</v>
      </c>
      <c r="AB59" s="43">
        <v>462.7</v>
      </c>
      <c r="AC59" s="43">
        <v>126.2</v>
      </c>
      <c r="AD59" s="43">
        <v>57.3</v>
      </c>
      <c r="AE59" s="43" t="s">
        <v>10346</v>
      </c>
      <c r="AF59" s="43" t="s">
        <v>10346</v>
      </c>
      <c r="AG59" s="43">
        <v>8.6</v>
      </c>
      <c r="AH59" s="43" t="s">
        <v>10346</v>
      </c>
      <c r="AI59" s="43">
        <v>9.1</v>
      </c>
    </row>
    <row r="60" spans="1:35" s="2" customFormat="1" x14ac:dyDescent="0.25">
      <c r="A60" s="21">
        <v>1395</v>
      </c>
      <c r="B60" s="43">
        <v>50239.74</v>
      </c>
      <c r="C60" s="43">
        <v>31703.29</v>
      </c>
      <c r="D60" s="43">
        <f t="shared" si="0"/>
        <v>81943.03</v>
      </c>
      <c r="E60" s="43">
        <v>53362</v>
      </c>
      <c r="F60" s="43">
        <v>28581</v>
      </c>
      <c r="G60" s="43">
        <f t="shared" si="2"/>
        <v>81943</v>
      </c>
      <c r="H60" s="43"/>
      <c r="I60" s="43"/>
      <c r="J60" s="43"/>
      <c r="K60" s="43"/>
      <c r="L60" s="43">
        <v>-4671.66449453324</v>
      </c>
      <c r="M60" s="43">
        <v>13235.678989074901</v>
      </c>
      <c r="N60" s="43">
        <v>-8564.0144945416196</v>
      </c>
      <c r="O60" s="43">
        <f t="shared" si="1"/>
        <v>3122.260000000002</v>
      </c>
      <c r="P60" s="43">
        <f t="shared" si="4"/>
        <v>1906.260000000002</v>
      </c>
      <c r="Q60" s="43">
        <f t="shared" si="3"/>
        <v>49023.74</v>
      </c>
      <c r="R60" s="43">
        <v>1216</v>
      </c>
      <c r="S60" s="43">
        <v>-7666.1</v>
      </c>
      <c r="T60" s="43">
        <v>13236.1</v>
      </c>
      <c r="U60" s="43">
        <v>-12337.7</v>
      </c>
      <c r="V60" s="43">
        <v>3761.9</v>
      </c>
      <c r="W60" s="43">
        <v>2130.6999999999998</v>
      </c>
      <c r="X60" s="43">
        <v>52.8</v>
      </c>
      <c r="Y60" s="43">
        <v>1503.3</v>
      </c>
      <c r="Z60" s="43">
        <v>484.7</v>
      </c>
      <c r="AA60" s="43">
        <v>340.3</v>
      </c>
      <c r="AB60" s="43">
        <v>443.9</v>
      </c>
      <c r="AC60" s="43">
        <v>130.19999999999999</v>
      </c>
      <c r="AD60" s="43">
        <v>72.5</v>
      </c>
      <c r="AE60" s="43" t="s">
        <v>10346</v>
      </c>
      <c r="AF60" s="43" t="s">
        <v>10346</v>
      </c>
      <c r="AG60" s="43">
        <v>9.1</v>
      </c>
      <c r="AH60" s="43" t="s">
        <v>10346</v>
      </c>
      <c r="AI60" s="43">
        <v>5.87</v>
      </c>
    </row>
    <row r="61" spans="1:35" s="2" customFormat="1" x14ac:dyDescent="0.25">
      <c r="A61" s="21">
        <v>1396</v>
      </c>
      <c r="B61" s="43">
        <v>59673.1</v>
      </c>
      <c r="C61" s="43">
        <v>36360.639999999999</v>
      </c>
      <c r="D61" s="43">
        <f t="shared" si="0"/>
        <v>96033.739999999991</v>
      </c>
      <c r="E61" s="43">
        <v>62768</v>
      </c>
      <c r="F61" s="43">
        <v>33266</v>
      </c>
      <c r="G61" s="43">
        <f t="shared" si="2"/>
        <v>96034</v>
      </c>
      <c r="H61" s="43"/>
      <c r="I61" s="43"/>
      <c r="J61" s="43"/>
      <c r="K61" s="43"/>
      <c r="L61" s="43">
        <v>-11301.5487873202</v>
      </c>
      <c r="M61" s="43">
        <v>14914.241088258799</v>
      </c>
      <c r="N61" s="43">
        <v>-3612.6923009386001</v>
      </c>
      <c r="O61" s="43">
        <f t="shared" si="1"/>
        <v>3094.9000000000015</v>
      </c>
      <c r="P61" s="43">
        <f t="shared" si="4"/>
        <v>1002.9000000000015</v>
      </c>
      <c r="Q61" s="43">
        <f t="shared" si="3"/>
        <v>57581.1</v>
      </c>
      <c r="R61" s="43">
        <v>2092</v>
      </c>
      <c r="S61" s="43">
        <v>-8139.6</v>
      </c>
      <c r="T61" s="43">
        <v>14915.3</v>
      </c>
      <c r="U61" s="43">
        <v>-19441.099999999999</v>
      </c>
      <c r="V61" s="43">
        <v>3849.3</v>
      </c>
      <c r="W61" s="43">
        <v>2144.9</v>
      </c>
      <c r="X61" s="43">
        <v>76.400000000000006</v>
      </c>
      <c r="Y61" s="43">
        <v>1505.8</v>
      </c>
      <c r="Z61" s="43">
        <v>501.46</v>
      </c>
      <c r="AA61" s="43">
        <v>165.3</v>
      </c>
      <c r="AB61" s="43">
        <v>591.29999999999995</v>
      </c>
      <c r="AC61" s="43">
        <v>107.1</v>
      </c>
      <c r="AD61" s="43">
        <v>104.8</v>
      </c>
      <c r="AE61" s="43" t="s">
        <v>10346</v>
      </c>
      <c r="AF61" s="43" t="s">
        <v>10346</v>
      </c>
      <c r="AG61" s="43">
        <v>13.23</v>
      </c>
      <c r="AH61" s="43" t="s">
        <v>10346</v>
      </c>
      <c r="AI61" s="43">
        <v>3.86</v>
      </c>
    </row>
    <row r="62" spans="1:35" s="2" customFormat="1" x14ac:dyDescent="0.25">
      <c r="A62" s="21">
        <v>1397</v>
      </c>
      <c r="B62" s="43">
        <v>54139.1</v>
      </c>
      <c r="C62" s="43">
        <v>38511.89</v>
      </c>
      <c r="D62" s="43">
        <f t="shared" si="0"/>
        <v>92650.989999999991</v>
      </c>
      <c r="E62" s="43">
        <v>56998.7</v>
      </c>
      <c r="F62" s="43">
        <v>35652.300000000003</v>
      </c>
      <c r="G62" s="43">
        <f t="shared" si="2"/>
        <v>92651</v>
      </c>
      <c r="H62" s="43">
        <f t="shared" ref="H62:H67" si="5">I62+J62</f>
        <v>61847.323675171589</v>
      </c>
      <c r="I62" s="43">
        <v>1435.265568</v>
      </c>
      <c r="J62" s="43">
        <v>60412.058107171586</v>
      </c>
      <c r="K62" s="43">
        <f t="shared" ref="K62:K67" si="6">G62-H62</f>
        <v>30803.676324828411</v>
      </c>
      <c r="L62" s="43">
        <v>-19814.587062562401</v>
      </c>
      <c r="M62" s="43">
        <v>26241.1527403609</v>
      </c>
      <c r="N62" s="43">
        <v>-6426.5656777985096</v>
      </c>
      <c r="O62" s="43">
        <f t="shared" si="1"/>
        <v>2859.5999999999985</v>
      </c>
      <c r="P62" s="43">
        <f t="shared" si="4"/>
        <v>28.599999999998545</v>
      </c>
      <c r="Q62" s="43">
        <f t="shared" si="3"/>
        <v>51308.1</v>
      </c>
      <c r="R62" s="43">
        <v>2831</v>
      </c>
      <c r="S62" s="43">
        <v>9879.9</v>
      </c>
      <c r="T62" s="43">
        <v>26241.200000000001</v>
      </c>
      <c r="U62" s="43">
        <v>-9934.7000000000007</v>
      </c>
      <c r="V62" s="43" t="s">
        <v>10346</v>
      </c>
      <c r="W62" s="43" t="s">
        <v>10346</v>
      </c>
      <c r="X62" s="43" t="s">
        <v>10346</v>
      </c>
      <c r="Y62" s="43" t="s">
        <v>10346</v>
      </c>
      <c r="Z62" s="43" t="s">
        <v>10346</v>
      </c>
      <c r="AA62" s="43" t="s">
        <v>10346</v>
      </c>
      <c r="AB62" s="43" t="s">
        <v>10346</v>
      </c>
      <c r="AC62" s="43" t="s">
        <v>10346</v>
      </c>
      <c r="AD62" s="43" t="s">
        <v>10346</v>
      </c>
      <c r="AE62" s="43" t="s">
        <v>10346</v>
      </c>
      <c r="AF62" s="43" t="s">
        <v>10346</v>
      </c>
      <c r="AG62" s="43">
        <v>13.9</v>
      </c>
      <c r="AH62" s="43" t="s">
        <v>10346</v>
      </c>
      <c r="AI62" s="43">
        <v>2.1</v>
      </c>
    </row>
    <row r="63" spans="1:35" s="2" customFormat="1" x14ac:dyDescent="0.25">
      <c r="A63" s="21">
        <v>1398</v>
      </c>
      <c r="B63" s="43">
        <v>22364.58</v>
      </c>
      <c r="C63" s="43">
        <v>37610.6</v>
      </c>
      <c r="D63" s="43">
        <f t="shared" si="0"/>
        <v>59975.18</v>
      </c>
      <c r="E63" s="43">
        <v>26049.3</v>
      </c>
      <c r="F63" s="43">
        <v>33925.9</v>
      </c>
      <c r="G63" s="43">
        <f t="shared" si="2"/>
        <v>59975.199999999997</v>
      </c>
      <c r="H63" s="43">
        <f t="shared" si="5"/>
        <v>58090.209838844319</v>
      </c>
      <c r="I63" s="43">
        <v>110.72545032651676</v>
      </c>
      <c r="J63" s="43">
        <v>57979.484388517805</v>
      </c>
      <c r="K63" s="43">
        <f t="shared" si="6"/>
        <v>1884.9901611556779</v>
      </c>
      <c r="L63" s="43">
        <v>-1036.3715276394701</v>
      </c>
      <c r="M63" s="43">
        <v>-1652.3529443367399</v>
      </c>
      <c r="N63" s="43">
        <v>2688.7244719762198</v>
      </c>
      <c r="O63" s="43">
        <f t="shared" si="1"/>
        <v>3684.7199999999975</v>
      </c>
      <c r="P63" s="43">
        <f t="shared" si="4"/>
        <v>-318.28000000000247</v>
      </c>
      <c r="Q63" s="43">
        <f t="shared" si="3"/>
        <v>18361.580000000002</v>
      </c>
      <c r="R63" s="43">
        <v>4003</v>
      </c>
      <c r="S63" s="43">
        <v>671.2</v>
      </c>
      <c r="T63" s="43">
        <v>-1651.9</v>
      </c>
      <c r="U63" s="43">
        <v>-249.2</v>
      </c>
      <c r="V63" s="43" t="s">
        <v>10346</v>
      </c>
      <c r="W63" s="43" t="s">
        <v>10346</v>
      </c>
      <c r="X63" s="43" t="s">
        <v>10346</v>
      </c>
      <c r="Y63" s="43" t="s">
        <v>10346</v>
      </c>
      <c r="Z63" s="43" t="s">
        <v>10346</v>
      </c>
      <c r="AA63" s="43" t="s">
        <v>10346</v>
      </c>
      <c r="AB63" s="43" t="s">
        <v>10346</v>
      </c>
      <c r="AC63" s="43" t="s">
        <v>10346</v>
      </c>
      <c r="AD63" s="43" t="s">
        <v>10346</v>
      </c>
      <c r="AE63" s="43" t="s">
        <v>10346</v>
      </c>
      <c r="AF63" s="43" t="s">
        <v>10346</v>
      </c>
      <c r="AG63" s="43">
        <v>17.5</v>
      </c>
      <c r="AH63" s="43" t="s">
        <v>10346</v>
      </c>
      <c r="AI63" s="43">
        <v>0.4</v>
      </c>
    </row>
    <row r="64" spans="1:35" s="2" customFormat="1" x14ac:dyDescent="0.25">
      <c r="A64" s="21">
        <v>1399</v>
      </c>
      <c r="B64" s="43">
        <v>17850.36</v>
      </c>
      <c r="C64" s="43">
        <v>31997.85</v>
      </c>
      <c r="D64" s="43">
        <f t="shared" si="0"/>
        <v>49848.21</v>
      </c>
      <c r="E64" s="43">
        <v>21042.799999999999</v>
      </c>
      <c r="F64" s="43">
        <v>28805.4</v>
      </c>
      <c r="G64" s="43">
        <f t="shared" si="2"/>
        <v>49848.2</v>
      </c>
      <c r="H64" s="43">
        <f t="shared" si="5"/>
        <v>46612.368886363663</v>
      </c>
      <c r="I64" s="43">
        <v>7.2211999999999998E-2</v>
      </c>
      <c r="J64" s="43">
        <v>46612.296674363664</v>
      </c>
      <c r="K64" s="43">
        <f t="shared" si="6"/>
        <v>3235.8311136363336</v>
      </c>
      <c r="L64" s="43">
        <v>-4397.7240126448978</v>
      </c>
      <c r="M64" s="43">
        <v>-3651.1966298564284</v>
      </c>
      <c r="N64" s="43">
        <v>8048.9206425013263</v>
      </c>
      <c r="O64" s="43">
        <f t="shared" si="1"/>
        <v>3192.4399999999987</v>
      </c>
      <c r="P64" s="43">
        <f t="shared" si="4"/>
        <v>642.43999999999869</v>
      </c>
      <c r="Q64" s="43">
        <f t="shared" si="3"/>
        <v>15300.36</v>
      </c>
      <c r="R64" s="43">
        <v>2550</v>
      </c>
      <c r="S64" s="43">
        <v>-2640.5</v>
      </c>
      <c r="T64" s="43">
        <v>-707.7</v>
      </c>
      <c r="U64" s="43">
        <v>-6317.9</v>
      </c>
      <c r="V64" s="43" t="s">
        <v>10346</v>
      </c>
      <c r="W64" s="43" t="s">
        <v>10346</v>
      </c>
      <c r="X64" s="43" t="s">
        <v>10346</v>
      </c>
      <c r="Y64" s="43" t="s">
        <v>10346</v>
      </c>
      <c r="Z64" s="43" t="s">
        <v>10346</v>
      </c>
      <c r="AA64" s="43" t="s">
        <v>10346</v>
      </c>
      <c r="AB64" s="43" t="s">
        <v>10346</v>
      </c>
      <c r="AC64" s="43" t="s">
        <v>10346</v>
      </c>
      <c r="AD64" s="43" t="s">
        <v>10346</v>
      </c>
      <c r="AE64" s="43" t="s">
        <v>10346</v>
      </c>
      <c r="AF64" s="43" t="s">
        <v>10346</v>
      </c>
      <c r="AG64" s="43">
        <v>17</v>
      </c>
      <c r="AH64" s="43" t="s">
        <v>10346</v>
      </c>
      <c r="AI64" s="43">
        <v>0.3</v>
      </c>
    </row>
    <row r="65" spans="1:35" s="2" customFormat="1" x14ac:dyDescent="0.25">
      <c r="A65" s="21">
        <v>1400</v>
      </c>
      <c r="B65" s="43">
        <v>33973.11</v>
      </c>
      <c r="C65" s="43">
        <v>45497.02</v>
      </c>
      <c r="D65" s="43">
        <f>B65+C65</f>
        <v>79470.13</v>
      </c>
      <c r="E65" s="43">
        <v>38722.5</v>
      </c>
      <c r="F65" s="43">
        <v>40747.599999999999</v>
      </c>
      <c r="G65" s="43">
        <f>F65+E65</f>
        <v>79470.100000000006</v>
      </c>
      <c r="H65" s="43">
        <f t="shared" si="5"/>
        <v>63625.953353395802</v>
      </c>
      <c r="I65" s="43">
        <v>0.17453299999999999</v>
      </c>
      <c r="J65" s="43">
        <v>63625.778820395804</v>
      </c>
      <c r="K65" s="43">
        <f t="shared" si="6"/>
        <v>15844.146646604204</v>
      </c>
      <c r="L65" s="43">
        <v>-10228.6502310381</v>
      </c>
      <c r="M65" s="43">
        <v>11143.596993637801</v>
      </c>
      <c r="N65" s="43">
        <v>-914.94676259974949</v>
      </c>
      <c r="O65" s="43">
        <f t="shared" si="1"/>
        <v>4749.3899999999994</v>
      </c>
      <c r="P65" s="43">
        <f>O65-R65</f>
        <v>749.38999999999942</v>
      </c>
      <c r="Q65" s="43">
        <f t="shared" si="3"/>
        <v>29973.11</v>
      </c>
      <c r="R65" s="43">
        <v>4000</v>
      </c>
      <c r="S65" s="43">
        <v>895.4</v>
      </c>
      <c r="T65" s="43">
        <v>11143.6</v>
      </c>
      <c r="U65" s="43">
        <v>-9333.2999999999993</v>
      </c>
      <c r="V65" s="43" t="s">
        <v>10346</v>
      </c>
      <c r="W65" s="43" t="s">
        <v>10346</v>
      </c>
      <c r="X65" s="43" t="s">
        <v>10346</v>
      </c>
      <c r="Y65" s="43" t="s">
        <v>10346</v>
      </c>
      <c r="Z65" s="43" t="s">
        <v>10346</v>
      </c>
      <c r="AA65" s="43" t="s">
        <v>10346</v>
      </c>
      <c r="AB65" s="43" t="s">
        <v>10346</v>
      </c>
      <c r="AC65" s="43" t="s">
        <v>10346</v>
      </c>
      <c r="AD65" s="43" t="s">
        <v>10346</v>
      </c>
      <c r="AE65" s="43" t="s">
        <v>10346</v>
      </c>
      <c r="AF65" s="43" t="s">
        <v>10346</v>
      </c>
      <c r="AG65" s="43" t="s">
        <v>10346</v>
      </c>
      <c r="AH65" s="43" t="s">
        <v>10346</v>
      </c>
      <c r="AI65" s="43" t="s">
        <v>10346</v>
      </c>
    </row>
    <row r="66" spans="1:35" s="2" customFormat="1" x14ac:dyDescent="0.25">
      <c r="A66" s="21">
        <v>1401</v>
      </c>
      <c r="B66" s="63">
        <v>45764.89</v>
      </c>
      <c r="C66" s="63">
        <f>F66+5000</f>
        <v>47246.252888842668</v>
      </c>
      <c r="D66" s="43">
        <v>97656.26286800747</v>
      </c>
      <c r="E66" s="43">
        <v>55410.009979164795</v>
      </c>
      <c r="F66" s="43">
        <v>42246.252888842668</v>
      </c>
      <c r="G66" s="43">
        <f>F66+E66</f>
        <v>97656.26286800747</v>
      </c>
      <c r="H66" s="43">
        <f t="shared" si="5"/>
        <v>75182.027904599701</v>
      </c>
      <c r="I66" s="43">
        <v>0.44169400000000003</v>
      </c>
      <c r="J66" s="43">
        <v>75181.586210599708</v>
      </c>
      <c r="K66" s="43">
        <f t="shared" si="6"/>
        <v>22474.234963407769</v>
      </c>
      <c r="L66" s="43">
        <v>-19101.871641344736</v>
      </c>
      <c r="M66" s="43">
        <v>14204.7975404316</v>
      </c>
      <c r="N66" s="43">
        <v>4897.074100913147</v>
      </c>
      <c r="O66" s="43">
        <f t="shared" si="1"/>
        <v>9645.119979164796</v>
      </c>
      <c r="P66" s="43">
        <f>O66-R66</f>
        <v>2645.119979164796</v>
      </c>
      <c r="Q66" s="43">
        <f t="shared" si="3"/>
        <v>38764.89</v>
      </c>
      <c r="R66" s="43">
        <v>7000</v>
      </c>
      <c r="S66" s="43">
        <v>4033.2085146486165</v>
      </c>
      <c r="T66" s="43">
        <v>14432.927775448199</v>
      </c>
      <c r="U66" s="43">
        <v>-14605.663126696118</v>
      </c>
      <c r="V66" s="43" t="s">
        <v>10346</v>
      </c>
      <c r="W66" s="43" t="s">
        <v>10346</v>
      </c>
      <c r="X66" s="43" t="s">
        <v>10346</v>
      </c>
      <c r="Y66" s="43" t="s">
        <v>10346</v>
      </c>
      <c r="Z66" s="43" t="s">
        <v>10346</v>
      </c>
      <c r="AA66" s="43" t="s">
        <v>10346</v>
      </c>
      <c r="AB66" s="43" t="s">
        <v>10346</v>
      </c>
      <c r="AC66" s="43" t="s">
        <v>10346</v>
      </c>
      <c r="AD66" s="43" t="s">
        <v>10346</v>
      </c>
      <c r="AE66" s="43" t="s">
        <v>10346</v>
      </c>
      <c r="AF66" s="43" t="s">
        <v>10346</v>
      </c>
      <c r="AG66" s="43" t="s">
        <v>10346</v>
      </c>
      <c r="AH66" s="43" t="s">
        <v>10346</v>
      </c>
      <c r="AI66" s="43" t="s">
        <v>10346</v>
      </c>
    </row>
    <row r="67" spans="1:35" x14ac:dyDescent="0.25">
      <c r="A67" s="21">
        <v>1402</v>
      </c>
      <c r="B67" s="43"/>
      <c r="C67" s="43"/>
      <c r="D67" s="43"/>
      <c r="E67" s="43">
        <v>56796.409739625058</v>
      </c>
      <c r="F67" s="43">
        <v>43722.532359801458</v>
      </c>
      <c r="G67" s="43">
        <f>F67+E67</f>
        <v>100518.94209942652</v>
      </c>
      <c r="H67" s="43">
        <f t="shared" si="5"/>
        <v>79441.738269728652</v>
      </c>
      <c r="I67" s="43">
        <v>2504.3839518700001</v>
      </c>
      <c r="J67" s="43">
        <v>76937.354317858655</v>
      </c>
      <c r="K67" s="43">
        <f t="shared" si="6"/>
        <v>21077.203829697872</v>
      </c>
      <c r="L67" s="43">
        <v>-20457.433328377407</v>
      </c>
      <c r="M67" s="43">
        <v>8963.8919921381239</v>
      </c>
      <c r="N67" s="43">
        <v>11381.562892437287</v>
      </c>
      <c r="O67" s="43">
        <f t="shared" si="1"/>
        <v>56796.409739625058</v>
      </c>
      <c r="P67" s="43"/>
      <c r="Q67" s="43"/>
      <c r="R67" s="43"/>
      <c r="S67" s="43"/>
      <c r="T67" s="43"/>
      <c r="U67" s="43"/>
      <c r="V67" s="43"/>
      <c r="W67" s="43"/>
      <c r="X67" s="43"/>
      <c r="Y67" s="43"/>
      <c r="Z67" s="43"/>
      <c r="AA67" s="43"/>
      <c r="AB67" s="43"/>
      <c r="AC67" s="43"/>
      <c r="AD67" s="43"/>
      <c r="AE67" s="43"/>
      <c r="AF67" s="43"/>
      <c r="AG67" s="43"/>
      <c r="AH67" s="43"/>
      <c r="AI67" s="43"/>
    </row>
    <row r="68" spans="1:35" x14ac:dyDescent="0.25">
      <c r="A68" s="21">
        <v>1403</v>
      </c>
      <c r="B68" s="43"/>
      <c r="C68" s="43"/>
      <c r="D68" s="43"/>
      <c r="E68" s="43"/>
      <c r="F68" s="43"/>
      <c r="G68" s="43"/>
      <c r="H68" s="43"/>
      <c r="I68" s="43"/>
      <c r="J68" s="43"/>
      <c r="K68" s="43"/>
      <c r="L68" s="43"/>
      <c r="M68" s="43"/>
      <c r="N68" s="43"/>
      <c r="O68" s="43">
        <f t="shared" si="1"/>
        <v>0</v>
      </c>
      <c r="P68" s="43"/>
      <c r="Q68" s="43"/>
      <c r="R68" s="43"/>
      <c r="S68" s="43"/>
      <c r="T68" s="43"/>
      <c r="U68" s="43"/>
      <c r="V68" s="43"/>
      <c r="W68" s="43"/>
      <c r="X68" s="43"/>
      <c r="Y68" s="43"/>
      <c r="Z68" s="43"/>
      <c r="AA68" s="43"/>
      <c r="AB68" s="43"/>
      <c r="AC68" s="43"/>
      <c r="AD68" s="43"/>
      <c r="AE68" s="43"/>
      <c r="AF68" s="43"/>
      <c r="AG68" s="43"/>
      <c r="AH68" s="43"/>
      <c r="AI68" s="43"/>
    </row>
    <row r="69" spans="1:35" x14ac:dyDescent="0.25">
      <c r="H69" s="61"/>
    </row>
  </sheetData>
  <sortState xmlns:xlrd2="http://schemas.microsoft.com/office/spreadsheetml/2017/richdata2" ref="D84:E88">
    <sortCondition descending="1" ref="E84"/>
  </sortState>
  <mergeCells count="2">
    <mergeCell ref="H1:J1"/>
    <mergeCell ref="S1:U1"/>
  </mergeCells>
  <pageMargins left="0.75" right="0.75" top="1" bottom="1" header="0.5" footer="0.5"/>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058C-20B1-4309-AFAA-CA27157F5FF9}">
  <dimension ref="A1:P53"/>
  <sheetViews>
    <sheetView zoomScale="70" zoomScaleNormal="70" workbookViewId="0">
      <pane xSplit="2" ySplit="2" topLeftCell="C3" activePane="bottomRight" state="frozen"/>
      <selection pane="topRight" activeCell="C1" sqref="C1"/>
      <selection pane="bottomLeft" activeCell="A3" sqref="A3"/>
      <selection pane="bottomRight" activeCell="C51" sqref="C51"/>
    </sheetView>
  </sheetViews>
  <sheetFormatPr defaultRowHeight="18" x14ac:dyDescent="0.45"/>
  <cols>
    <col min="1" max="1" width="9.140625" style="90"/>
    <col min="2" max="2" width="7" style="91" bestFit="1" customWidth="1"/>
    <col min="3" max="3" width="19" style="97" customWidth="1"/>
    <col min="4" max="11" width="15.42578125" style="90" customWidth="1"/>
    <col min="12" max="12" width="12.5703125" style="90" customWidth="1"/>
    <col min="13" max="13" width="14.140625" style="90" customWidth="1"/>
    <col min="14" max="14" width="13.5703125" style="90" customWidth="1"/>
    <col min="15" max="15" width="14.28515625" style="90" customWidth="1"/>
    <col min="16" max="16" width="13.42578125" style="90" customWidth="1"/>
  </cols>
  <sheetData>
    <row r="1" spans="2:16" ht="90" x14ac:dyDescent="0.45">
      <c r="C1" s="92" t="s">
        <v>17537</v>
      </c>
      <c r="D1" s="92" t="s">
        <v>17581</v>
      </c>
      <c r="I1" s="92" t="s">
        <v>17583</v>
      </c>
    </row>
    <row r="2" spans="2:16" ht="91.5" x14ac:dyDescent="0.45">
      <c r="B2" s="93" t="s">
        <v>13</v>
      </c>
      <c r="C2" s="93" t="s">
        <v>17598</v>
      </c>
      <c r="D2" s="94" t="s">
        <v>17588</v>
      </c>
      <c r="E2" s="94" t="s">
        <v>17595</v>
      </c>
      <c r="F2" s="94" t="s">
        <v>17594</v>
      </c>
      <c r="G2" s="94" t="s">
        <v>17597</v>
      </c>
      <c r="H2" s="94" t="s">
        <v>17589</v>
      </c>
      <c r="I2" s="94" t="s">
        <v>17590</v>
      </c>
      <c r="J2" s="94" t="s">
        <v>17596</v>
      </c>
      <c r="K2" s="94" t="s">
        <v>17599</v>
      </c>
      <c r="L2" s="94" t="s">
        <v>17600</v>
      </c>
      <c r="M2" s="94" t="s">
        <v>17601</v>
      </c>
      <c r="N2" s="95" t="s">
        <v>17602</v>
      </c>
      <c r="O2" s="95" t="s">
        <v>17603</v>
      </c>
      <c r="P2" s="95" t="s">
        <v>17604</v>
      </c>
    </row>
    <row r="3" spans="2:16" ht="24.75" x14ac:dyDescent="0.55000000000000004">
      <c r="B3" s="96">
        <v>1352</v>
      </c>
      <c r="C3" s="98">
        <f>-'data-capital out flow'!E17</f>
        <v>2180</v>
      </c>
      <c r="D3" s="98" t="e">
        <f>-'data-capital out flow'!F17</f>
        <v>#VALUE!</v>
      </c>
      <c r="E3" s="98" t="e">
        <f>-#REF!</f>
        <v>#REF!</v>
      </c>
      <c r="F3" s="98" t="e">
        <f>-#REF!</f>
        <v>#REF!</v>
      </c>
      <c r="G3" s="98" t="e">
        <f>-#REF!</f>
        <v>#REF!</v>
      </c>
      <c r="H3" s="98" t="e">
        <f>-'data-capital out flow'!H17</f>
        <v>#VALUE!</v>
      </c>
      <c r="I3" s="98">
        <f>-'data-capital out flow'!I17</f>
        <v>205</v>
      </c>
      <c r="J3" s="98" t="e">
        <f>-'data-capital out flow'!P17</f>
        <v>#VALUE!</v>
      </c>
      <c r="K3" s="98" t="e">
        <f t="shared" ref="K3:K40" si="0">SUM(J3,H3,G3,F3,E3,D3)</f>
        <v>#VALUE!</v>
      </c>
      <c r="L3" s="98" t="e">
        <f>C3+H3</f>
        <v>#VALUE!</v>
      </c>
      <c r="M3" s="98" t="e">
        <f>I3+H3</f>
        <v>#VALUE!</v>
      </c>
      <c r="N3" s="98" t="e">
        <f>K3/1000</f>
        <v>#VALUE!</v>
      </c>
      <c r="O3" s="98" t="e">
        <f t="shared" ref="O3:P18" si="1">L3/1000</f>
        <v>#VALUE!</v>
      </c>
      <c r="P3" s="98" t="e">
        <f>M3/1000</f>
        <v>#VALUE!</v>
      </c>
    </row>
    <row r="4" spans="2:16" ht="24.75" x14ac:dyDescent="0.55000000000000004">
      <c r="B4" s="96">
        <v>1353</v>
      </c>
      <c r="C4" s="98">
        <f>-'data-capital out flow'!E18</f>
        <v>4699</v>
      </c>
      <c r="D4" s="98" t="e">
        <f>-'data-capital out flow'!F18</f>
        <v>#VALUE!</v>
      </c>
      <c r="E4" s="98" t="e">
        <f>-#REF!</f>
        <v>#REF!</v>
      </c>
      <c r="F4" s="98" t="e">
        <f>-#REF!</f>
        <v>#REF!</v>
      </c>
      <c r="G4" s="98" t="e">
        <f>-#REF!</f>
        <v>#REF!</v>
      </c>
      <c r="H4" s="98" t="e">
        <f>-'data-capital out flow'!H18</f>
        <v>#VALUE!</v>
      </c>
      <c r="I4" s="98">
        <f>-'data-capital out flow'!I18</f>
        <v>117</v>
      </c>
      <c r="J4" s="98" t="e">
        <f>-'data-capital out flow'!P18</f>
        <v>#VALUE!</v>
      </c>
      <c r="K4" s="98" t="e">
        <f t="shared" si="0"/>
        <v>#VALUE!</v>
      </c>
      <c r="L4" s="98" t="e">
        <f t="shared" ref="L4:L53" si="2">C4+H4</f>
        <v>#VALUE!</v>
      </c>
      <c r="M4" s="98" t="e">
        <f t="shared" ref="M4:M53" si="3">I4+H4</f>
        <v>#VALUE!</v>
      </c>
      <c r="N4" s="98" t="e">
        <f t="shared" ref="N4:P53" si="4">K4/1000</f>
        <v>#VALUE!</v>
      </c>
      <c r="O4" s="98" t="e">
        <f t="shared" si="1"/>
        <v>#VALUE!</v>
      </c>
      <c r="P4" s="98" t="e">
        <f t="shared" si="1"/>
        <v>#VALUE!</v>
      </c>
    </row>
    <row r="5" spans="2:16" ht="24.75" x14ac:dyDescent="0.55000000000000004">
      <c r="B5" s="96">
        <v>1354</v>
      </c>
      <c r="C5" s="98">
        <f>-'data-capital out flow'!E19</f>
        <v>3471</v>
      </c>
      <c r="D5" s="98" t="e">
        <f>-'data-capital out flow'!F19</f>
        <v>#VALUE!</v>
      </c>
      <c r="E5" s="98" t="e">
        <f>-#REF!</f>
        <v>#REF!</v>
      </c>
      <c r="F5" s="98" t="e">
        <f>-#REF!</f>
        <v>#REF!</v>
      </c>
      <c r="G5" s="98" t="e">
        <f>-#REF!</f>
        <v>#REF!</v>
      </c>
      <c r="H5" s="98" t="e">
        <f>-'data-capital out flow'!H19</f>
        <v>#VALUE!</v>
      </c>
      <c r="I5" s="98">
        <f>-'data-capital out flow'!I19</f>
        <v>335</v>
      </c>
      <c r="J5" s="98" t="e">
        <f>-'data-capital out flow'!P19</f>
        <v>#VALUE!</v>
      </c>
      <c r="K5" s="98" t="e">
        <f t="shared" si="0"/>
        <v>#VALUE!</v>
      </c>
      <c r="L5" s="98" t="e">
        <f t="shared" si="2"/>
        <v>#VALUE!</v>
      </c>
      <c r="M5" s="98" t="e">
        <f t="shared" si="3"/>
        <v>#VALUE!</v>
      </c>
      <c r="N5" s="98" t="e">
        <f t="shared" si="4"/>
        <v>#VALUE!</v>
      </c>
      <c r="O5" s="98" t="e">
        <f t="shared" si="1"/>
        <v>#VALUE!</v>
      </c>
      <c r="P5" s="98" t="e">
        <f t="shared" si="1"/>
        <v>#VALUE!</v>
      </c>
    </row>
    <row r="6" spans="2:16" ht="24.75" x14ac:dyDescent="0.55000000000000004">
      <c r="B6" s="96">
        <v>1355</v>
      </c>
      <c r="C6" s="98">
        <f>-'data-capital out flow'!E20</f>
        <v>3953</v>
      </c>
      <c r="D6" s="98" t="e">
        <f>-'data-capital out flow'!F20</f>
        <v>#VALUE!</v>
      </c>
      <c r="E6" s="98" t="e">
        <f>-#REF!</f>
        <v>#REF!</v>
      </c>
      <c r="F6" s="98" t="e">
        <f>-#REF!</f>
        <v>#REF!</v>
      </c>
      <c r="G6" s="98" t="e">
        <f>-#REF!</f>
        <v>#REF!</v>
      </c>
      <c r="H6" s="98" t="e">
        <f>-'data-capital out flow'!H20</f>
        <v>#VALUE!</v>
      </c>
      <c r="I6" s="98">
        <f>-'data-capital out flow'!I20</f>
        <v>503</v>
      </c>
      <c r="J6" s="98" t="e">
        <f>-'data-capital out flow'!P20</f>
        <v>#VALUE!</v>
      </c>
      <c r="K6" s="98" t="e">
        <f t="shared" si="0"/>
        <v>#VALUE!</v>
      </c>
      <c r="L6" s="98" t="e">
        <f t="shared" si="2"/>
        <v>#VALUE!</v>
      </c>
      <c r="M6" s="98" t="e">
        <f t="shared" si="3"/>
        <v>#VALUE!</v>
      </c>
      <c r="N6" s="98" t="e">
        <f t="shared" si="4"/>
        <v>#VALUE!</v>
      </c>
      <c r="O6" s="98" t="e">
        <f t="shared" si="1"/>
        <v>#VALUE!</v>
      </c>
      <c r="P6" s="98" t="e">
        <f t="shared" si="1"/>
        <v>#VALUE!</v>
      </c>
    </row>
    <row r="7" spans="2:16" ht="24.75" x14ac:dyDescent="0.55000000000000004">
      <c r="B7" s="96">
        <v>1356</v>
      </c>
      <c r="C7" s="98">
        <f>-'data-capital out flow'!E21</f>
        <v>1274</v>
      </c>
      <c r="D7" s="98" t="e">
        <f>-'data-capital out flow'!F21</f>
        <v>#VALUE!</v>
      </c>
      <c r="E7" s="98" t="e">
        <f>-#REF!</f>
        <v>#REF!</v>
      </c>
      <c r="F7" s="98" t="e">
        <f>-#REF!</f>
        <v>#REF!</v>
      </c>
      <c r="G7" s="98" t="e">
        <f>-#REF!</f>
        <v>#REF!</v>
      </c>
      <c r="H7" s="98" t="e">
        <f>-'data-capital out flow'!H21</f>
        <v>#VALUE!</v>
      </c>
      <c r="I7" s="98">
        <f>-'data-capital out flow'!I21</f>
        <v>1190</v>
      </c>
      <c r="J7" s="98" t="e">
        <f>-'data-capital out flow'!P21</f>
        <v>#VALUE!</v>
      </c>
      <c r="K7" s="98" t="e">
        <f t="shared" si="0"/>
        <v>#VALUE!</v>
      </c>
      <c r="L7" s="98" t="e">
        <f t="shared" si="2"/>
        <v>#VALUE!</v>
      </c>
      <c r="M7" s="98" t="e">
        <f t="shared" si="3"/>
        <v>#VALUE!</v>
      </c>
      <c r="N7" s="98" t="e">
        <f t="shared" si="4"/>
        <v>#VALUE!</v>
      </c>
      <c r="O7" s="98" t="e">
        <f t="shared" si="1"/>
        <v>#VALUE!</v>
      </c>
      <c r="P7" s="98" t="e">
        <f t="shared" si="1"/>
        <v>#VALUE!</v>
      </c>
    </row>
    <row r="8" spans="2:16" ht="24.75" x14ac:dyDescent="0.55000000000000004">
      <c r="B8" s="96">
        <v>1357</v>
      </c>
      <c r="C8" s="98">
        <f>-'data-capital out flow'!E22</f>
        <v>-1760</v>
      </c>
      <c r="D8" s="98" t="e">
        <f>-'data-capital out flow'!F22</f>
        <v>#VALUE!</v>
      </c>
      <c r="E8" s="98" t="e">
        <f>-#REF!</f>
        <v>#REF!</v>
      </c>
      <c r="F8" s="98" t="e">
        <f>-#REF!</f>
        <v>#REF!</v>
      </c>
      <c r="G8" s="98" t="e">
        <f>-#REF!</f>
        <v>#REF!</v>
      </c>
      <c r="H8" s="98" t="e">
        <f>-'data-capital out flow'!H22</f>
        <v>#VALUE!</v>
      </c>
      <c r="I8" s="98">
        <f>-'data-capital out flow'!I22</f>
        <v>1681</v>
      </c>
      <c r="J8" s="98" t="e">
        <f>-'data-capital out flow'!P22</f>
        <v>#VALUE!</v>
      </c>
      <c r="K8" s="98" t="e">
        <f t="shared" si="0"/>
        <v>#VALUE!</v>
      </c>
      <c r="L8" s="98" t="e">
        <f t="shared" si="2"/>
        <v>#VALUE!</v>
      </c>
      <c r="M8" s="98" t="e">
        <f t="shared" si="3"/>
        <v>#VALUE!</v>
      </c>
      <c r="N8" s="98" t="e">
        <f t="shared" si="4"/>
        <v>#VALUE!</v>
      </c>
      <c r="O8" s="98" t="e">
        <f t="shared" si="1"/>
        <v>#VALUE!</v>
      </c>
      <c r="P8" s="98" t="e">
        <f t="shared" si="1"/>
        <v>#VALUE!</v>
      </c>
    </row>
    <row r="9" spans="2:16" ht="24.75" x14ac:dyDescent="0.55000000000000004">
      <c r="B9" s="96">
        <v>1358</v>
      </c>
      <c r="C9" s="98">
        <f>-'data-capital out flow'!E23</f>
        <v>6974</v>
      </c>
      <c r="D9" s="98" t="e">
        <f>-'data-capital out flow'!F23</f>
        <v>#VALUE!</v>
      </c>
      <c r="E9" s="98" t="e">
        <f>-#REF!</f>
        <v>#REF!</v>
      </c>
      <c r="F9" s="98" t="e">
        <f>-#REF!</f>
        <v>#REF!</v>
      </c>
      <c r="G9" s="98" t="e">
        <f>-#REF!</f>
        <v>#REF!</v>
      </c>
      <c r="H9" s="98" t="e">
        <f>-'data-capital out flow'!H23</f>
        <v>#VALUE!</v>
      </c>
      <c r="I9" s="98">
        <f>-'data-capital out flow'!I23</f>
        <v>2093</v>
      </c>
      <c r="J9" s="98" t="e">
        <f>-'data-capital out flow'!P23</f>
        <v>#VALUE!</v>
      </c>
      <c r="K9" s="98" t="e">
        <f t="shared" si="0"/>
        <v>#VALUE!</v>
      </c>
      <c r="L9" s="98" t="e">
        <f t="shared" si="2"/>
        <v>#VALUE!</v>
      </c>
      <c r="M9" s="98" t="e">
        <f t="shared" si="3"/>
        <v>#VALUE!</v>
      </c>
      <c r="N9" s="98" t="e">
        <f t="shared" si="4"/>
        <v>#VALUE!</v>
      </c>
      <c r="O9" s="98" t="e">
        <f t="shared" si="1"/>
        <v>#VALUE!</v>
      </c>
      <c r="P9" s="98" t="e">
        <f t="shared" si="1"/>
        <v>#VALUE!</v>
      </c>
    </row>
    <row r="10" spans="2:16" ht="24.75" x14ac:dyDescent="0.55000000000000004">
      <c r="B10" s="96">
        <v>1359</v>
      </c>
      <c r="C10" s="98">
        <f>-'data-capital out flow'!E24</f>
        <v>906</v>
      </c>
      <c r="D10" s="98" t="e">
        <f>-'data-capital out flow'!F24</f>
        <v>#VALUE!</v>
      </c>
      <c r="E10" s="98" t="e">
        <f>-#REF!</f>
        <v>#REF!</v>
      </c>
      <c r="F10" s="98" t="e">
        <f>-#REF!</f>
        <v>#REF!</v>
      </c>
      <c r="G10" s="98" t="e">
        <f>-#REF!</f>
        <v>#REF!</v>
      </c>
      <c r="H10" s="98" t="e">
        <f>-'data-capital out flow'!H24</f>
        <v>#VALUE!</v>
      </c>
      <c r="I10" s="98">
        <f>-'data-capital out flow'!I24</f>
        <v>802</v>
      </c>
      <c r="J10" s="98" t="e">
        <f>-'data-capital out flow'!P24</f>
        <v>#VALUE!</v>
      </c>
      <c r="K10" s="98" t="e">
        <f t="shared" si="0"/>
        <v>#VALUE!</v>
      </c>
      <c r="L10" s="98" t="e">
        <f t="shared" si="2"/>
        <v>#VALUE!</v>
      </c>
      <c r="M10" s="98" t="e">
        <f t="shared" si="3"/>
        <v>#VALUE!</v>
      </c>
      <c r="N10" s="98" t="e">
        <f t="shared" si="4"/>
        <v>#VALUE!</v>
      </c>
      <c r="O10" s="98" t="e">
        <f t="shared" si="1"/>
        <v>#VALUE!</v>
      </c>
      <c r="P10" s="98" t="e">
        <f t="shared" si="1"/>
        <v>#VALUE!</v>
      </c>
    </row>
    <row r="11" spans="2:16" ht="24.75" x14ac:dyDescent="0.55000000000000004">
      <c r="B11" s="96">
        <v>1360</v>
      </c>
      <c r="C11" s="98">
        <f>-'data-capital out flow'!E25</f>
        <v>-2069</v>
      </c>
      <c r="D11" s="98" t="e">
        <f>-'data-capital out flow'!F25</f>
        <v>#VALUE!</v>
      </c>
      <c r="E11" s="98" t="e">
        <f>-#REF!</f>
        <v>#REF!</v>
      </c>
      <c r="F11" s="98" t="e">
        <f>-#REF!</f>
        <v>#REF!</v>
      </c>
      <c r="G11" s="98" t="e">
        <f>-#REF!</f>
        <v>#REF!</v>
      </c>
      <c r="H11" s="98" t="e">
        <f>-'data-capital out flow'!H25</f>
        <v>#VALUE!</v>
      </c>
      <c r="I11" s="98">
        <f>-'data-capital out flow'!I25</f>
        <v>57</v>
      </c>
      <c r="J11" s="98" t="e">
        <f>-'data-capital out flow'!P25</f>
        <v>#VALUE!</v>
      </c>
      <c r="K11" s="98" t="e">
        <f t="shared" si="0"/>
        <v>#VALUE!</v>
      </c>
      <c r="L11" s="98" t="e">
        <f t="shared" si="2"/>
        <v>#VALUE!</v>
      </c>
      <c r="M11" s="98" t="e">
        <f t="shared" si="3"/>
        <v>#VALUE!</v>
      </c>
      <c r="N11" s="98" t="e">
        <f t="shared" si="4"/>
        <v>#VALUE!</v>
      </c>
      <c r="O11" s="98" t="e">
        <f t="shared" si="1"/>
        <v>#VALUE!</v>
      </c>
      <c r="P11" s="98" t="e">
        <f t="shared" si="1"/>
        <v>#VALUE!</v>
      </c>
    </row>
    <row r="12" spans="2:16" ht="24.75" x14ac:dyDescent="0.55000000000000004">
      <c r="B12" s="96">
        <v>1361</v>
      </c>
      <c r="C12" s="98">
        <f>-'data-capital out flow'!E26</f>
        <v>7730</v>
      </c>
      <c r="D12" s="98" t="e">
        <f>-'data-capital out flow'!F26</f>
        <v>#VALUE!</v>
      </c>
      <c r="E12" s="98" t="e">
        <f>-#REF!</f>
        <v>#REF!</v>
      </c>
      <c r="F12" s="98" t="e">
        <f>-#REF!</f>
        <v>#REF!</v>
      </c>
      <c r="G12" s="98" t="e">
        <f>-#REF!</f>
        <v>#REF!</v>
      </c>
      <c r="H12" s="98" t="e">
        <f>-'data-capital out flow'!H26</f>
        <v>#VALUE!</v>
      </c>
      <c r="I12" s="98">
        <f>-'data-capital out flow'!I26</f>
        <v>800</v>
      </c>
      <c r="J12" s="98" t="e">
        <f>-'data-capital out flow'!P26</f>
        <v>#VALUE!</v>
      </c>
      <c r="K12" s="98" t="e">
        <f t="shared" si="0"/>
        <v>#VALUE!</v>
      </c>
      <c r="L12" s="98" t="e">
        <f t="shared" si="2"/>
        <v>#VALUE!</v>
      </c>
      <c r="M12" s="98" t="e">
        <f t="shared" si="3"/>
        <v>#VALUE!</v>
      </c>
      <c r="N12" s="98" t="e">
        <f t="shared" si="4"/>
        <v>#VALUE!</v>
      </c>
      <c r="O12" s="98" t="e">
        <f t="shared" si="1"/>
        <v>#VALUE!</v>
      </c>
      <c r="P12" s="98" t="e">
        <f t="shared" si="1"/>
        <v>#VALUE!</v>
      </c>
    </row>
    <row r="13" spans="2:16" ht="24.75" x14ac:dyDescent="0.55000000000000004">
      <c r="B13" s="96">
        <v>1362</v>
      </c>
      <c r="C13" s="98">
        <f>-'data-capital out flow'!E27</f>
        <v>-16</v>
      </c>
      <c r="D13" s="98" t="e">
        <f>-'data-capital out flow'!F27</f>
        <v>#VALUE!</v>
      </c>
      <c r="E13" s="98" t="e">
        <f>-#REF!</f>
        <v>#REF!</v>
      </c>
      <c r="F13" s="98" t="e">
        <f>-#REF!</f>
        <v>#REF!</v>
      </c>
      <c r="G13" s="98" t="e">
        <f>-#REF!</f>
        <v>#REF!</v>
      </c>
      <c r="H13" s="98" t="e">
        <f>-'data-capital out flow'!H27</f>
        <v>#VALUE!</v>
      </c>
      <c r="I13" s="98">
        <f>-'data-capital out flow'!I27</f>
        <v>-287</v>
      </c>
      <c r="J13" s="98" t="e">
        <f>-'data-capital out flow'!P27</f>
        <v>#VALUE!</v>
      </c>
      <c r="K13" s="98" t="e">
        <f t="shared" si="0"/>
        <v>#VALUE!</v>
      </c>
      <c r="L13" s="98" t="e">
        <f t="shared" si="2"/>
        <v>#VALUE!</v>
      </c>
      <c r="M13" s="98" t="e">
        <f t="shared" si="3"/>
        <v>#VALUE!</v>
      </c>
      <c r="N13" s="98" t="e">
        <f t="shared" si="4"/>
        <v>#VALUE!</v>
      </c>
      <c r="O13" s="98" t="e">
        <f t="shared" si="1"/>
        <v>#VALUE!</v>
      </c>
      <c r="P13" s="98" t="e">
        <f t="shared" si="1"/>
        <v>#VALUE!</v>
      </c>
    </row>
    <row r="14" spans="2:16" ht="24.75" x14ac:dyDescent="0.55000000000000004">
      <c r="B14" s="96">
        <v>1363</v>
      </c>
      <c r="C14" s="98">
        <f>-'data-capital out flow'!E28</f>
        <v>5102</v>
      </c>
      <c r="D14" s="98" t="e">
        <f>-'data-capital out flow'!F28</f>
        <v>#VALUE!</v>
      </c>
      <c r="E14" s="98" t="e">
        <f>-#REF!</f>
        <v>#REF!</v>
      </c>
      <c r="F14" s="98" t="e">
        <f>-#REF!</f>
        <v>#REF!</v>
      </c>
      <c r="G14" s="98" t="e">
        <f>-#REF!</f>
        <v>#REF!</v>
      </c>
      <c r="H14" s="98" t="e">
        <f>-'data-capital out flow'!H28</f>
        <v>#VALUE!</v>
      </c>
      <c r="I14" s="98">
        <f>-'data-capital out flow'!I28</f>
        <v>4681</v>
      </c>
      <c r="J14" s="98" t="e">
        <f>-'data-capital out flow'!P28</f>
        <v>#VALUE!</v>
      </c>
      <c r="K14" s="98" t="e">
        <f t="shared" si="0"/>
        <v>#VALUE!</v>
      </c>
      <c r="L14" s="98" t="e">
        <f t="shared" si="2"/>
        <v>#VALUE!</v>
      </c>
      <c r="M14" s="98" t="e">
        <f t="shared" si="3"/>
        <v>#VALUE!</v>
      </c>
      <c r="N14" s="98" t="e">
        <f t="shared" si="4"/>
        <v>#VALUE!</v>
      </c>
      <c r="O14" s="98" t="e">
        <f t="shared" si="1"/>
        <v>#VALUE!</v>
      </c>
      <c r="P14" s="98" t="e">
        <f t="shared" si="1"/>
        <v>#VALUE!</v>
      </c>
    </row>
    <row r="15" spans="2:16" ht="24.75" x14ac:dyDescent="0.55000000000000004">
      <c r="B15" s="96">
        <v>1364</v>
      </c>
      <c r="C15" s="98">
        <f>-'data-capital out flow'!E29</f>
        <v>-542</v>
      </c>
      <c r="D15" s="98" t="e">
        <f>-'data-capital out flow'!F29</f>
        <v>#VALUE!</v>
      </c>
      <c r="E15" s="98" t="e">
        <f>-#REF!</f>
        <v>#REF!</v>
      </c>
      <c r="F15" s="98" t="e">
        <f>-#REF!</f>
        <v>#REF!</v>
      </c>
      <c r="G15" s="98" t="e">
        <f>-#REF!</f>
        <v>#REF!</v>
      </c>
      <c r="H15" s="98" t="e">
        <f>-'data-capital out flow'!H29</f>
        <v>#VALUE!</v>
      </c>
      <c r="I15" s="98">
        <f>-'data-capital out flow'!I29</f>
        <v>-702</v>
      </c>
      <c r="J15" s="98" t="e">
        <f>-'data-capital out flow'!P29</f>
        <v>#VALUE!</v>
      </c>
      <c r="K15" s="98" t="e">
        <f t="shared" si="0"/>
        <v>#VALUE!</v>
      </c>
      <c r="L15" s="98" t="e">
        <f t="shared" si="2"/>
        <v>#VALUE!</v>
      </c>
      <c r="M15" s="98" t="e">
        <f t="shared" si="3"/>
        <v>#VALUE!</v>
      </c>
      <c r="N15" s="98" t="e">
        <f t="shared" si="4"/>
        <v>#VALUE!</v>
      </c>
      <c r="O15" s="98" t="e">
        <f t="shared" si="1"/>
        <v>#VALUE!</v>
      </c>
      <c r="P15" s="98" t="e">
        <f t="shared" si="1"/>
        <v>#VALUE!</v>
      </c>
    </row>
    <row r="16" spans="2:16" ht="24.75" x14ac:dyDescent="0.55000000000000004">
      <c r="B16" s="96">
        <v>1365</v>
      </c>
      <c r="C16" s="98">
        <f>-'data-capital out flow'!E30</f>
        <v>-2172</v>
      </c>
      <c r="D16" s="98" t="e">
        <f>-'data-capital out flow'!F30</f>
        <v>#VALUE!</v>
      </c>
      <c r="E16" s="98" t="e">
        <f>-#REF!</f>
        <v>#REF!</v>
      </c>
      <c r="F16" s="98" t="e">
        <f>-#REF!</f>
        <v>#REF!</v>
      </c>
      <c r="G16" s="98" t="e">
        <f>-#REF!</f>
        <v>#REF!</v>
      </c>
      <c r="H16" s="98" t="e">
        <f>-'data-capital out flow'!H30</f>
        <v>#VALUE!</v>
      </c>
      <c r="I16" s="98">
        <f>-'data-capital out flow'!I30</f>
        <v>-1370</v>
      </c>
      <c r="J16" s="98" t="e">
        <f>-'data-capital out flow'!P30</f>
        <v>#VALUE!</v>
      </c>
      <c r="K16" s="98" t="e">
        <f t="shared" si="0"/>
        <v>#VALUE!</v>
      </c>
      <c r="L16" s="98" t="e">
        <f t="shared" si="2"/>
        <v>#VALUE!</v>
      </c>
      <c r="M16" s="98" t="e">
        <f t="shared" si="3"/>
        <v>#VALUE!</v>
      </c>
      <c r="N16" s="98" t="e">
        <f t="shared" si="4"/>
        <v>#VALUE!</v>
      </c>
      <c r="O16" s="98" t="e">
        <f t="shared" si="1"/>
        <v>#VALUE!</v>
      </c>
      <c r="P16" s="98" t="e">
        <f t="shared" si="1"/>
        <v>#VALUE!</v>
      </c>
    </row>
    <row r="17" spans="2:16" ht="24.75" x14ac:dyDescent="0.55000000000000004">
      <c r="B17" s="96">
        <v>1366</v>
      </c>
      <c r="C17" s="98">
        <f>-'data-capital out flow'!E31</f>
        <v>-1068</v>
      </c>
      <c r="D17" s="98" t="e">
        <f>-'data-capital out flow'!F31</f>
        <v>#VALUE!</v>
      </c>
      <c r="E17" s="98" t="e">
        <f>-#REF!</f>
        <v>#REF!</v>
      </c>
      <c r="F17" s="98" t="e">
        <f>-#REF!</f>
        <v>#REF!</v>
      </c>
      <c r="G17" s="98" t="e">
        <f>-#REF!</f>
        <v>#REF!</v>
      </c>
      <c r="H17" s="98" t="e">
        <f>-'data-capital out flow'!H31</f>
        <v>#VALUE!</v>
      </c>
      <c r="I17" s="98">
        <f>-'data-capital out flow'!I31</f>
        <v>-349</v>
      </c>
      <c r="J17" s="98" t="e">
        <f>-'data-capital out flow'!P31</f>
        <v>#VALUE!</v>
      </c>
      <c r="K17" s="98" t="e">
        <f t="shared" si="0"/>
        <v>#VALUE!</v>
      </c>
      <c r="L17" s="98" t="e">
        <f t="shared" si="2"/>
        <v>#VALUE!</v>
      </c>
      <c r="M17" s="98" t="e">
        <f t="shared" si="3"/>
        <v>#VALUE!</v>
      </c>
      <c r="N17" s="98" t="e">
        <f t="shared" si="4"/>
        <v>#VALUE!</v>
      </c>
      <c r="O17" s="98" t="e">
        <f t="shared" si="1"/>
        <v>#VALUE!</v>
      </c>
      <c r="P17" s="98" t="e">
        <f t="shared" si="1"/>
        <v>#VALUE!</v>
      </c>
    </row>
    <row r="18" spans="2:16" ht="24.75" x14ac:dyDescent="0.55000000000000004">
      <c r="B18" s="96">
        <v>1367</v>
      </c>
      <c r="C18" s="98">
        <f>-'data-capital out flow'!E32</f>
        <v>-320</v>
      </c>
      <c r="D18" s="98" t="e">
        <f>-'data-capital out flow'!F32</f>
        <v>#VALUE!</v>
      </c>
      <c r="E18" s="98" t="e">
        <f>-#REF!</f>
        <v>#REF!</v>
      </c>
      <c r="F18" s="98" t="e">
        <f>-#REF!</f>
        <v>#REF!</v>
      </c>
      <c r="G18" s="98" t="e">
        <f>-#REF!</f>
        <v>#REF!</v>
      </c>
      <c r="H18" s="98" t="e">
        <f>-'data-capital out flow'!H32</f>
        <v>#VALUE!</v>
      </c>
      <c r="I18" s="98">
        <f>-'data-capital out flow'!I32</f>
        <v>-260</v>
      </c>
      <c r="J18" s="98" t="e">
        <f>-'data-capital out flow'!P32</f>
        <v>#VALUE!</v>
      </c>
      <c r="K18" s="98" t="e">
        <f t="shared" si="0"/>
        <v>#VALUE!</v>
      </c>
      <c r="L18" s="98" t="e">
        <f t="shared" si="2"/>
        <v>#VALUE!</v>
      </c>
      <c r="M18" s="98" t="e">
        <f t="shared" si="3"/>
        <v>#VALUE!</v>
      </c>
      <c r="N18" s="98" t="e">
        <f t="shared" si="4"/>
        <v>#VALUE!</v>
      </c>
      <c r="O18" s="98" t="e">
        <f t="shared" si="1"/>
        <v>#VALUE!</v>
      </c>
      <c r="P18" s="98" t="e">
        <f t="shared" si="1"/>
        <v>#VALUE!</v>
      </c>
    </row>
    <row r="19" spans="2:16" ht="24.75" x14ac:dyDescent="0.55000000000000004">
      <c r="B19" s="96">
        <v>1368</v>
      </c>
      <c r="C19" s="98">
        <f>-'data-capital out flow'!E33</f>
        <v>-3261</v>
      </c>
      <c r="D19" s="98" t="e">
        <f>-'data-capital out flow'!F33</f>
        <v>#VALUE!</v>
      </c>
      <c r="E19" s="98" t="e">
        <f>-#REF!</f>
        <v>#REF!</v>
      </c>
      <c r="F19" s="98" t="e">
        <f>-#REF!</f>
        <v>#REF!</v>
      </c>
      <c r="G19" s="98" t="e">
        <f>-#REF!</f>
        <v>#REF!</v>
      </c>
      <c r="H19" s="98" t="e">
        <f>-'data-capital out flow'!H33</f>
        <v>#VALUE!</v>
      </c>
      <c r="I19" s="98">
        <f>-'data-capital out flow'!I33</f>
        <v>-1734</v>
      </c>
      <c r="J19" s="98" t="e">
        <f>-'data-capital out flow'!P33</f>
        <v>#VALUE!</v>
      </c>
      <c r="K19" s="98" t="e">
        <f t="shared" si="0"/>
        <v>#VALUE!</v>
      </c>
      <c r="L19" s="98" t="e">
        <f t="shared" si="2"/>
        <v>#VALUE!</v>
      </c>
      <c r="M19" s="98" t="e">
        <f t="shared" si="3"/>
        <v>#VALUE!</v>
      </c>
      <c r="N19" s="98" t="e">
        <f t="shared" si="4"/>
        <v>#VALUE!</v>
      </c>
      <c r="O19" s="98" t="e">
        <f t="shared" si="4"/>
        <v>#VALUE!</v>
      </c>
      <c r="P19" s="98" t="e">
        <f t="shared" si="4"/>
        <v>#VALUE!</v>
      </c>
    </row>
    <row r="20" spans="2:16" ht="24.75" x14ac:dyDescent="0.55000000000000004">
      <c r="B20" s="96">
        <v>1369</v>
      </c>
      <c r="C20" s="98">
        <f>-'data-capital out flow'!E34</f>
        <v>-295</v>
      </c>
      <c r="D20" s="98" t="e">
        <f>-'data-capital out flow'!F34</f>
        <v>#VALUE!</v>
      </c>
      <c r="E20" s="98" t="e">
        <f>-#REF!</f>
        <v>#REF!</v>
      </c>
      <c r="F20" s="98" t="e">
        <f>-#REF!</f>
        <v>#REF!</v>
      </c>
      <c r="G20" s="98" t="e">
        <f>-#REF!</f>
        <v>#REF!</v>
      </c>
      <c r="H20" s="98" t="e">
        <f>-'data-capital out flow'!H34</f>
        <v>#VALUE!</v>
      </c>
      <c r="I20" s="98">
        <f>-'data-capital out flow'!I34</f>
        <v>193</v>
      </c>
      <c r="J20" s="98" t="e">
        <f>-'data-capital out flow'!P34</f>
        <v>#VALUE!</v>
      </c>
      <c r="K20" s="98" t="e">
        <f t="shared" si="0"/>
        <v>#VALUE!</v>
      </c>
      <c r="L20" s="98" t="e">
        <f t="shared" si="2"/>
        <v>#VALUE!</v>
      </c>
      <c r="M20" s="98" t="e">
        <f t="shared" si="3"/>
        <v>#VALUE!</v>
      </c>
      <c r="N20" s="98" t="e">
        <f t="shared" si="4"/>
        <v>#VALUE!</v>
      </c>
      <c r="O20" s="98" t="e">
        <f t="shared" si="4"/>
        <v>#VALUE!</v>
      </c>
      <c r="P20" s="98" t="e">
        <f t="shared" si="4"/>
        <v>#VALUE!</v>
      </c>
    </row>
    <row r="21" spans="2:16" ht="24.75" x14ac:dyDescent="0.55000000000000004">
      <c r="B21" s="96">
        <v>1370</v>
      </c>
      <c r="C21" s="98">
        <f>-'data-capital out flow'!E35</f>
        <v>-6032</v>
      </c>
      <c r="D21" s="98" t="e">
        <f>-'data-capital out flow'!F35</f>
        <v>#VALUE!</v>
      </c>
      <c r="E21" s="98" t="e">
        <f>-#REF!</f>
        <v>#REF!</v>
      </c>
      <c r="F21" s="98" t="e">
        <f>-#REF!</f>
        <v>#REF!</v>
      </c>
      <c r="G21" s="98" t="e">
        <f>-#REF!</f>
        <v>#REF!</v>
      </c>
      <c r="H21" s="98" t="e">
        <f>-'data-capital out flow'!H35</f>
        <v>#VALUE!</v>
      </c>
      <c r="I21" s="98">
        <f>-'data-capital out flow'!I35</f>
        <v>-5054</v>
      </c>
      <c r="J21" s="98" t="e">
        <f>-'data-capital out flow'!P35</f>
        <v>#VALUE!</v>
      </c>
      <c r="K21" s="98" t="e">
        <f t="shared" si="0"/>
        <v>#VALUE!</v>
      </c>
      <c r="L21" s="98" t="e">
        <f t="shared" si="2"/>
        <v>#VALUE!</v>
      </c>
      <c r="M21" s="98" t="e">
        <f t="shared" si="3"/>
        <v>#VALUE!</v>
      </c>
      <c r="N21" s="98" t="e">
        <f t="shared" si="4"/>
        <v>#VALUE!</v>
      </c>
      <c r="O21" s="98" t="e">
        <f t="shared" si="4"/>
        <v>#VALUE!</v>
      </c>
      <c r="P21" s="98" t="e">
        <f t="shared" si="4"/>
        <v>#VALUE!</v>
      </c>
    </row>
    <row r="22" spans="2:16" ht="24.75" x14ac:dyDescent="0.55000000000000004">
      <c r="B22" s="96">
        <v>1371</v>
      </c>
      <c r="C22" s="98">
        <f>-'data-capital out flow'!E36</f>
        <v>-4699</v>
      </c>
      <c r="D22" s="98" t="e">
        <f>-'data-capital out flow'!F36</f>
        <v>#VALUE!</v>
      </c>
      <c r="E22" s="98" t="e">
        <f>-#REF!</f>
        <v>#REF!</v>
      </c>
      <c r="F22" s="98" t="e">
        <f>-#REF!</f>
        <v>#REF!</v>
      </c>
      <c r="G22" s="98" t="e">
        <f>-#REF!</f>
        <v>#REF!</v>
      </c>
      <c r="H22" s="98" t="e">
        <f>-'data-capital out flow'!H36</f>
        <v>#VALUE!</v>
      </c>
      <c r="I22" s="98">
        <f>-'data-capital out flow'!I36</f>
        <v>258</v>
      </c>
      <c r="J22" s="98" t="e">
        <f>-'data-capital out flow'!P36</f>
        <v>#VALUE!</v>
      </c>
      <c r="K22" s="98" t="e">
        <f t="shared" si="0"/>
        <v>#VALUE!</v>
      </c>
      <c r="L22" s="98" t="e">
        <f t="shared" si="2"/>
        <v>#VALUE!</v>
      </c>
      <c r="M22" s="98" t="e">
        <f t="shared" si="3"/>
        <v>#VALUE!</v>
      </c>
      <c r="N22" s="98" t="e">
        <f t="shared" si="4"/>
        <v>#VALUE!</v>
      </c>
      <c r="O22" s="98" t="e">
        <f t="shared" si="4"/>
        <v>#VALUE!</v>
      </c>
      <c r="P22" s="98" t="e">
        <f t="shared" si="4"/>
        <v>#VALUE!</v>
      </c>
    </row>
    <row r="23" spans="2:16" ht="24.75" x14ac:dyDescent="0.55000000000000004">
      <c r="B23" s="96">
        <v>1372</v>
      </c>
      <c r="C23" s="98">
        <f>-'data-capital out flow'!E37</f>
        <v>-5563</v>
      </c>
      <c r="D23" s="98" t="e">
        <f>-'data-capital out flow'!F37</f>
        <v>#VALUE!</v>
      </c>
      <c r="E23" s="98" t="e">
        <f>-#REF!</f>
        <v>#REF!</v>
      </c>
      <c r="F23" s="98" t="e">
        <f>-#REF!</f>
        <v>#REF!</v>
      </c>
      <c r="G23" s="98" t="e">
        <f>-#REF!</f>
        <v>#REF!</v>
      </c>
      <c r="H23" s="98" t="e">
        <f>-'data-capital out flow'!H37</f>
        <v>#VALUE!</v>
      </c>
      <c r="I23" s="98">
        <f>-'data-capital out flow'!I37</f>
        <v>-6810</v>
      </c>
      <c r="J23" s="98" t="e">
        <f>-'data-capital out flow'!P37</f>
        <v>#VALUE!</v>
      </c>
      <c r="K23" s="98" t="e">
        <f t="shared" si="0"/>
        <v>#VALUE!</v>
      </c>
      <c r="L23" s="98" t="e">
        <f t="shared" si="2"/>
        <v>#VALUE!</v>
      </c>
      <c r="M23" s="98" t="e">
        <f t="shared" si="3"/>
        <v>#VALUE!</v>
      </c>
      <c r="N23" s="98" t="e">
        <f t="shared" si="4"/>
        <v>#VALUE!</v>
      </c>
      <c r="O23" s="98" t="e">
        <f t="shared" si="4"/>
        <v>#VALUE!</v>
      </c>
      <c r="P23" s="98" t="e">
        <f t="shared" si="4"/>
        <v>#VALUE!</v>
      </c>
    </row>
    <row r="24" spans="2:16" ht="24.75" x14ac:dyDescent="0.55000000000000004">
      <c r="B24" s="96">
        <v>1373</v>
      </c>
      <c r="C24" s="98">
        <f>-'data-capital out flow'!E38</f>
        <v>347</v>
      </c>
      <c r="D24" s="98" t="e">
        <f>-'data-capital out flow'!F38</f>
        <v>#VALUE!</v>
      </c>
      <c r="E24" s="98" t="e">
        <f>-#REF!</f>
        <v>#REF!</v>
      </c>
      <c r="F24" s="98" t="e">
        <f>-#REF!</f>
        <v>#REF!</v>
      </c>
      <c r="G24" s="98" t="e">
        <f>-#REF!</f>
        <v>#REF!</v>
      </c>
      <c r="H24" s="98" t="e">
        <f>-'data-capital out flow'!H38</f>
        <v>#VALUE!</v>
      </c>
      <c r="I24" s="98">
        <f>-'data-capital out flow'!I38</f>
        <v>10502</v>
      </c>
      <c r="J24" s="98" t="e">
        <f>-'data-capital out flow'!P38</f>
        <v>#VALUE!</v>
      </c>
      <c r="K24" s="98" t="e">
        <f t="shared" si="0"/>
        <v>#VALUE!</v>
      </c>
      <c r="L24" s="98" t="e">
        <f t="shared" si="2"/>
        <v>#VALUE!</v>
      </c>
      <c r="M24" s="98" t="e">
        <f t="shared" si="3"/>
        <v>#VALUE!</v>
      </c>
      <c r="N24" s="98" t="e">
        <f t="shared" si="4"/>
        <v>#VALUE!</v>
      </c>
      <c r="O24" s="98" t="e">
        <f t="shared" si="4"/>
        <v>#VALUE!</v>
      </c>
      <c r="P24" s="98" t="e">
        <f t="shared" si="4"/>
        <v>#VALUE!</v>
      </c>
    </row>
    <row r="25" spans="2:16" ht="24.75" x14ac:dyDescent="0.55000000000000004">
      <c r="B25" s="96">
        <v>1374</v>
      </c>
      <c r="C25" s="98">
        <f>-'data-capital out flow'!E39</f>
        <v>774</v>
      </c>
      <c r="D25" s="98" t="e">
        <f>-'data-capital out flow'!F39</f>
        <v>#VALUE!</v>
      </c>
      <c r="E25" s="98" t="e">
        <f>-#REF!</f>
        <v>#REF!</v>
      </c>
      <c r="F25" s="98" t="e">
        <f>-#REF!</f>
        <v>#REF!</v>
      </c>
      <c r="G25" s="98" t="e">
        <f>-#REF!</f>
        <v>#REF!</v>
      </c>
      <c r="H25" s="98" t="e">
        <f>-'data-capital out flow'!H39</f>
        <v>#VALUE!</v>
      </c>
      <c r="I25" s="98">
        <f>-'data-capital out flow'!I39</f>
        <v>2653</v>
      </c>
      <c r="J25" s="98" t="e">
        <f>-'data-capital out flow'!P39</f>
        <v>#VALUE!</v>
      </c>
      <c r="K25" s="98" t="e">
        <f t="shared" si="0"/>
        <v>#VALUE!</v>
      </c>
      <c r="L25" s="98" t="e">
        <f t="shared" si="2"/>
        <v>#VALUE!</v>
      </c>
      <c r="M25" s="98" t="e">
        <f t="shared" si="3"/>
        <v>#VALUE!</v>
      </c>
      <c r="N25" s="98" t="e">
        <f t="shared" si="4"/>
        <v>#VALUE!</v>
      </c>
      <c r="O25" s="98" t="e">
        <f t="shared" si="4"/>
        <v>#VALUE!</v>
      </c>
      <c r="P25" s="98" t="e">
        <f t="shared" si="4"/>
        <v>#VALUE!</v>
      </c>
    </row>
    <row r="26" spans="2:16" ht="24.75" x14ac:dyDescent="0.55000000000000004">
      <c r="B26" s="96">
        <v>1375</v>
      </c>
      <c r="C26" s="98">
        <f>-'data-capital out flow'!E40</f>
        <v>5508</v>
      </c>
      <c r="D26" s="98" t="e">
        <f>-'data-capital out flow'!F40</f>
        <v>#VALUE!</v>
      </c>
      <c r="E26" s="98" t="e">
        <f>-#REF!</f>
        <v>#REF!</v>
      </c>
      <c r="F26" s="98" t="e">
        <f>-#REF!</f>
        <v>#REF!</v>
      </c>
      <c r="G26" s="98" t="e">
        <f>-#REF!</f>
        <v>#REF!</v>
      </c>
      <c r="H26" s="98" t="e">
        <f>-'data-capital out flow'!H40</f>
        <v>#VALUE!</v>
      </c>
      <c r="I26" s="98">
        <f>-'data-capital out flow'!I40</f>
        <v>668</v>
      </c>
      <c r="J26" s="98" t="e">
        <f>-'data-capital out flow'!P40</f>
        <v>#VALUE!</v>
      </c>
      <c r="K26" s="98" t="e">
        <f t="shared" si="0"/>
        <v>#VALUE!</v>
      </c>
      <c r="L26" s="98" t="e">
        <f t="shared" si="2"/>
        <v>#VALUE!</v>
      </c>
      <c r="M26" s="98" t="e">
        <f t="shared" si="3"/>
        <v>#VALUE!</v>
      </c>
      <c r="N26" s="98" t="e">
        <f t="shared" si="4"/>
        <v>#VALUE!</v>
      </c>
      <c r="O26" s="98" t="e">
        <f t="shared" si="4"/>
        <v>#VALUE!</v>
      </c>
      <c r="P26" s="98" t="e">
        <f t="shared" si="4"/>
        <v>#VALUE!</v>
      </c>
    </row>
    <row r="27" spans="2:16" ht="24.75" x14ac:dyDescent="0.55000000000000004">
      <c r="B27" s="96">
        <v>1376</v>
      </c>
      <c r="C27" s="98">
        <f>-'data-capital out flow'!E41</f>
        <v>5920.7</v>
      </c>
      <c r="D27" s="98">
        <f>-'data-capital out flow'!F41</f>
        <v>0.9</v>
      </c>
      <c r="E27" s="98" t="e">
        <f>-#REF!</f>
        <v>#REF!</v>
      </c>
      <c r="F27" s="98" t="e">
        <f>-#REF!</f>
        <v>#REF!</v>
      </c>
      <c r="G27" s="98" t="e">
        <f>-#REF!</f>
        <v>#REF!</v>
      </c>
      <c r="H27" s="98">
        <f>-'data-capital out flow'!H41</f>
        <v>228.2</v>
      </c>
      <c r="I27" s="98">
        <f>-'data-capital out flow'!I41</f>
        <v>4789.3900000000003</v>
      </c>
      <c r="J27" s="98">
        <f>-'data-capital out flow'!P41</f>
        <v>-4038.1</v>
      </c>
      <c r="K27" s="98" t="e">
        <f t="shared" si="0"/>
        <v>#REF!</v>
      </c>
      <c r="L27" s="98">
        <f t="shared" si="2"/>
        <v>6148.9</v>
      </c>
      <c r="M27" s="98">
        <f t="shared" si="3"/>
        <v>5017.59</v>
      </c>
      <c r="N27" s="98" t="e">
        <f t="shared" si="4"/>
        <v>#REF!</v>
      </c>
      <c r="O27" s="98">
        <f t="shared" si="4"/>
        <v>6.1488999999999994</v>
      </c>
      <c r="P27" s="98">
        <f t="shared" si="4"/>
        <v>5.0175900000000002</v>
      </c>
    </row>
    <row r="28" spans="2:16" ht="24.75" x14ac:dyDescent="0.55000000000000004">
      <c r="B28" s="96">
        <v>1377</v>
      </c>
      <c r="C28" s="98">
        <f>-'data-capital out flow'!E42</f>
        <v>-2577</v>
      </c>
      <c r="D28" s="98">
        <f>-'data-capital out flow'!F42</f>
        <v>5</v>
      </c>
      <c r="E28" s="98" t="e">
        <f>-#REF!</f>
        <v>#REF!</v>
      </c>
      <c r="F28" s="98" t="e">
        <f>-#REF!</f>
        <v>#REF!</v>
      </c>
      <c r="G28" s="98" t="e">
        <f>-#REF!</f>
        <v>#REF!</v>
      </c>
      <c r="H28" s="98">
        <f>-'data-capital out flow'!H42</f>
        <v>241.2</v>
      </c>
      <c r="I28" s="98">
        <f>-'data-capital out flow'!I42</f>
        <v>572.45000000000005</v>
      </c>
      <c r="J28" s="98">
        <f>-'data-capital out flow'!P42</f>
        <v>-1548.2</v>
      </c>
      <c r="K28" s="98" t="e">
        <f t="shared" si="0"/>
        <v>#REF!</v>
      </c>
      <c r="L28" s="98">
        <f t="shared" si="2"/>
        <v>-2335.8000000000002</v>
      </c>
      <c r="M28" s="98">
        <f t="shared" si="3"/>
        <v>813.65000000000009</v>
      </c>
      <c r="N28" s="98" t="e">
        <f t="shared" si="4"/>
        <v>#REF!</v>
      </c>
      <c r="O28" s="98">
        <f t="shared" si="4"/>
        <v>-2.3358000000000003</v>
      </c>
      <c r="P28" s="98">
        <f t="shared" si="4"/>
        <v>0.8136500000000001</v>
      </c>
    </row>
    <row r="29" spans="2:16" ht="24.75" x14ac:dyDescent="0.55000000000000004">
      <c r="B29" s="96">
        <v>1378</v>
      </c>
      <c r="C29" s="98">
        <f>-'data-capital out flow'!E43</f>
        <v>6043.5</v>
      </c>
      <c r="D29" s="98">
        <f>-'data-capital out flow'!F43</f>
        <v>1.8</v>
      </c>
      <c r="E29" s="98" t="e">
        <f>-#REF!</f>
        <v>#REF!</v>
      </c>
      <c r="F29" s="98" t="e">
        <f>-#REF!</f>
        <v>#REF!</v>
      </c>
      <c r="G29" s="98" t="e">
        <f>-#REF!</f>
        <v>#REF!</v>
      </c>
      <c r="H29" s="98">
        <f>-'data-capital out flow'!H43</f>
        <v>-3079.8</v>
      </c>
      <c r="I29" s="98">
        <f>-'data-capital out flow'!I43</f>
        <v>4298.79</v>
      </c>
      <c r="J29" s="98">
        <f>-'data-capital out flow'!P43</f>
        <v>2116.6</v>
      </c>
      <c r="K29" s="98" t="e">
        <f t="shared" si="0"/>
        <v>#REF!</v>
      </c>
      <c r="L29" s="98">
        <f t="shared" si="2"/>
        <v>2963.7</v>
      </c>
      <c r="M29" s="98">
        <f t="shared" si="3"/>
        <v>1218.9899999999998</v>
      </c>
      <c r="N29" s="98" t="e">
        <f t="shared" si="4"/>
        <v>#REF!</v>
      </c>
      <c r="O29" s="98">
        <f t="shared" si="4"/>
        <v>2.9636999999999998</v>
      </c>
      <c r="P29" s="98">
        <f t="shared" si="4"/>
        <v>1.2189899999999998</v>
      </c>
    </row>
    <row r="30" spans="2:16" ht="24.75" x14ac:dyDescent="0.55000000000000004">
      <c r="B30" s="96">
        <v>1379</v>
      </c>
      <c r="C30" s="98">
        <f>-'data-capital out flow'!E44</f>
        <v>3889.3</v>
      </c>
      <c r="D30" s="98">
        <f>-'data-capital out flow'!F44</f>
        <v>7.2</v>
      </c>
      <c r="E30" s="98" t="e">
        <f>-#REF!</f>
        <v>#REF!</v>
      </c>
      <c r="F30" s="98" t="e">
        <f>-#REF!</f>
        <v>#REF!</v>
      </c>
      <c r="G30" s="98" t="e">
        <f>-#REF!</f>
        <v>#REF!</v>
      </c>
      <c r="H30" s="98">
        <f>-'data-capital out flow'!H44</f>
        <v>-1626.8</v>
      </c>
      <c r="I30" s="98">
        <f>-'data-capital out flow'!I44</f>
        <v>3418.85</v>
      </c>
      <c r="J30" s="98">
        <f>-'data-capital out flow'!P44</f>
        <v>7008.7</v>
      </c>
      <c r="K30" s="98" t="e">
        <f t="shared" si="0"/>
        <v>#REF!</v>
      </c>
      <c r="L30" s="98">
        <f t="shared" si="2"/>
        <v>2262.5</v>
      </c>
      <c r="M30" s="98">
        <f t="shared" si="3"/>
        <v>1792.05</v>
      </c>
      <c r="N30" s="98" t="e">
        <f t="shared" si="4"/>
        <v>#REF!</v>
      </c>
      <c r="O30" s="98">
        <f t="shared" si="4"/>
        <v>2.2625000000000002</v>
      </c>
      <c r="P30" s="98">
        <f t="shared" si="4"/>
        <v>1.7920499999999999</v>
      </c>
    </row>
    <row r="31" spans="2:16" ht="24.75" x14ac:dyDescent="0.55000000000000004">
      <c r="B31" s="96">
        <v>1380</v>
      </c>
      <c r="C31" s="98">
        <f>-'data-capital out flow'!E45</f>
        <v>-2295</v>
      </c>
      <c r="D31" s="98">
        <f>-'data-capital out flow'!F45</f>
        <v>11.3</v>
      </c>
      <c r="E31" s="98" t="e">
        <f>-#REF!</f>
        <v>#REF!</v>
      </c>
      <c r="F31" s="98" t="e">
        <f>-#REF!</f>
        <v>#REF!</v>
      </c>
      <c r="G31" s="98" t="e">
        <f>-#REF!</f>
        <v>#REF!</v>
      </c>
      <c r="H31" s="98">
        <f>-'data-capital out flow'!H45</f>
        <v>257.2</v>
      </c>
      <c r="I31" s="98">
        <f>-'data-capital out flow'!I45</f>
        <v>1257.74</v>
      </c>
      <c r="J31" s="98">
        <f>-'data-capital out flow'!P45</f>
        <v>3768.6</v>
      </c>
      <c r="K31" s="98" t="e">
        <f t="shared" si="0"/>
        <v>#REF!</v>
      </c>
      <c r="L31" s="98">
        <f t="shared" si="2"/>
        <v>-2037.8</v>
      </c>
      <c r="M31" s="98">
        <f t="shared" si="3"/>
        <v>1514.94</v>
      </c>
      <c r="N31" s="98" t="e">
        <f t="shared" si="4"/>
        <v>#REF!</v>
      </c>
      <c r="O31" s="98">
        <f t="shared" si="4"/>
        <v>-2.0377999999999998</v>
      </c>
      <c r="P31" s="98">
        <f t="shared" si="4"/>
        <v>1.51494</v>
      </c>
    </row>
    <row r="32" spans="2:16" ht="24.75" x14ac:dyDescent="0.55000000000000004">
      <c r="B32" s="96">
        <v>1381</v>
      </c>
      <c r="C32" s="98">
        <f>-'data-capital out flow'!E46</f>
        <v>-1185.7</v>
      </c>
      <c r="D32" s="98">
        <f>-'data-capital out flow'!F46</f>
        <v>4.2</v>
      </c>
      <c r="E32" s="98" t="e">
        <f>-#REF!</f>
        <v>#REF!</v>
      </c>
      <c r="F32" s="98" t="e">
        <f>-#REF!</f>
        <v>#REF!</v>
      </c>
      <c r="G32" s="98" t="e">
        <f>-#REF!</f>
        <v>#REF!</v>
      </c>
      <c r="H32" s="98">
        <f>-'data-capital out flow'!H46</f>
        <v>159.19999999999999</v>
      </c>
      <c r="I32" s="98">
        <f>-'data-capital out flow'!I46</f>
        <v>2043.28</v>
      </c>
      <c r="J32" s="98">
        <f>-'data-capital out flow'!P46</f>
        <v>2946.4</v>
      </c>
      <c r="K32" s="98" t="e">
        <f t="shared" si="0"/>
        <v>#REF!</v>
      </c>
      <c r="L32" s="98">
        <f t="shared" si="2"/>
        <v>-1026.5</v>
      </c>
      <c r="M32" s="98">
        <f t="shared" si="3"/>
        <v>2202.48</v>
      </c>
      <c r="N32" s="98" t="e">
        <f t="shared" si="4"/>
        <v>#REF!</v>
      </c>
      <c r="O32" s="98">
        <f t="shared" si="4"/>
        <v>-1.0265</v>
      </c>
      <c r="P32" s="98">
        <f t="shared" si="4"/>
        <v>2.20248</v>
      </c>
    </row>
    <row r="33" spans="2:16" ht="24.75" x14ac:dyDescent="0.55000000000000004">
      <c r="B33" s="96">
        <v>1382</v>
      </c>
      <c r="C33" s="98">
        <f>-'data-capital out flow'!E47</f>
        <v>-3190.4</v>
      </c>
      <c r="D33" s="98">
        <f>-'data-capital out flow'!F47</f>
        <v>74.900000000000006</v>
      </c>
      <c r="E33" s="98" t="e">
        <f>-#REF!</f>
        <v>#REF!</v>
      </c>
      <c r="F33" s="98" t="e">
        <f>-#REF!</f>
        <v>#REF!</v>
      </c>
      <c r="G33" s="98" t="e">
        <f>-#REF!</f>
        <v>#REF!</v>
      </c>
      <c r="H33" s="98">
        <f>-'data-capital out flow'!H47</f>
        <v>-67.900000000000006</v>
      </c>
      <c r="I33" s="98">
        <f>-'data-capital out flow'!I47</f>
        <v>-1633.21</v>
      </c>
      <c r="J33" s="98">
        <f>-'data-capital out flow'!P47</f>
        <v>2636.4</v>
      </c>
      <c r="K33" s="98" t="e">
        <f t="shared" si="0"/>
        <v>#REF!</v>
      </c>
      <c r="L33" s="98">
        <f t="shared" si="2"/>
        <v>-3258.3</v>
      </c>
      <c r="M33" s="98">
        <f t="shared" si="3"/>
        <v>-1701.1100000000001</v>
      </c>
      <c r="N33" s="98" t="e">
        <f t="shared" si="4"/>
        <v>#REF!</v>
      </c>
      <c r="O33" s="98">
        <f t="shared" si="4"/>
        <v>-3.2583000000000002</v>
      </c>
      <c r="P33" s="98">
        <f t="shared" si="4"/>
        <v>-1.7011100000000001</v>
      </c>
    </row>
    <row r="34" spans="2:16" ht="24.75" x14ac:dyDescent="0.55000000000000004">
      <c r="B34" s="96">
        <v>1383</v>
      </c>
      <c r="C34" s="98">
        <f>-'data-capital out flow'!E48</f>
        <v>-6179.7</v>
      </c>
      <c r="D34" s="98">
        <f>-'data-capital out flow'!F48</f>
        <v>88.5</v>
      </c>
      <c r="E34" s="98" t="e">
        <f>-#REF!</f>
        <v>#REF!</v>
      </c>
      <c r="F34" s="98" t="e">
        <f>-#REF!</f>
        <v>#REF!</v>
      </c>
      <c r="G34" s="98" t="e">
        <f>-#REF!</f>
        <v>#REF!</v>
      </c>
      <c r="H34" s="98">
        <f>-'data-capital out flow'!H48</f>
        <v>-680.7</v>
      </c>
      <c r="I34" s="98">
        <f>-'data-capital out flow'!I48</f>
        <v>-4880.09</v>
      </c>
      <c r="J34" s="98">
        <f>-'data-capital out flow'!P48</f>
        <v>6644.1</v>
      </c>
      <c r="K34" s="98" t="e">
        <f>SUM(J34,H34,G34,F34,E34,D34)</f>
        <v>#REF!</v>
      </c>
      <c r="L34" s="98">
        <f t="shared" si="2"/>
        <v>-6860.4</v>
      </c>
      <c r="M34" s="98">
        <f t="shared" si="3"/>
        <v>-5560.79</v>
      </c>
      <c r="N34" s="98" t="e">
        <f t="shared" si="4"/>
        <v>#REF!</v>
      </c>
      <c r="O34" s="98">
        <f t="shared" si="4"/>
        <v>-6.8603999999999994</v>
      </c>
      <c r="P34" s="98">
        <f t="shared" si="4"/>
        <v>-5.5607899999999999</v>
      </c>
    </row>
    <row r="35" spans="2:16" ht="24.75" x14ac:dyDescent="0.55000000000000004">
      <c r="B35" s="96">
        <v>1384</v>
      </c>
      <c r="C35" s="98">
        <f>-'data-capital out flow'!E49</f>
        <v>164</v>
      </c>
      <c r="D35" s="98">
        <f>-'data-capital out flow'!F49</f>
        <v>116.6</v>
      </c>
      <c r="E35" s="98" t="e">
        <f>-#REF!</f>
        <v>#REF!</v>
      </c>
      <c r="F35" s="98" t="e">
        <f>-#REF!</f>
        <v>#REF!</v>
      </c>
      <c r="G35" s="98" t="e">
        <f>-#REF!</f>
        <v>#REF!</v>
      </c>
      <c r="H35" s="98">
        <f>-'data-capital out flow'!H49</f>
        <v>661</v>
      </c>
      <c r="I35" s="98">
        <f>-'data-capital out flow'!I49</f>
        <v>1859.99</v>
      </c>
      <c r="J35" s="98">
        <f>-'data-capital out flow'!P49</f>
        <v>14566.6</v>
      </c>
      <c r="K35" s="98" t="e">
        <f t="shared" si="0"/>
        <v>#REF!</v>
      </c>
      <c r="L35" s="98">
        <f t="shared" si="2"/>
        <v>825</v>
      </c>
      <c r="M35" s="98">
        <f t="shared" si="3"/>
        <v>2520.9899999999998</v>
      </c>
      <c r="N35" s="98" t="e">
        <f t="shared" si="4"/>
        <v>#REF!</v>
      </c>
      <c r="O35" s="98">
        <f t="shared" si="4"/>
        <v>0.82499999999999996</v>
      </c>
      <c r="P35" s="98">
        <f t="shared" si="4"/>
        <v>2.5209899999999998</v>
      </c>
    </row>
    <row r="36" spans="2:16" ht="24.75" x14ac:dyDescent="0.55000000000000004">
      <c r="B36" s="96">
        <v>1385</v>
      </c>
      <c r="C36" s="98">
        <f>-'data-capital out flow'!E50</f>
        <v>6305.6</v>
      </c>
      <c r="D36" s="98">
        <f>-'data-capital out flow'!F50</f>
        <v>185.2</v>
      </c>
      <c r="E36" s="98" t="e">
        <f>-#REF!</f>
        <v>#REF!</v>
      </c>
      <c r="F36" s="98" t="e">
        <f>-#REF!</f>
        <v>#REF!</v>
      </c>
      <c r="G36" s="98" t="e">
        <f>-#REF!</f>
        <v>#REF!</v>
      </c>
      <c r="H36" s="98">
        <f>-'data-capital out flow'!H50</f>
        <v>2890.1</v>
      </c>
      <c r="I36" s="98">
        <f>-'data-capital out flow'!I50</f>
        <v>6276.97</v>
      </c>
      <c r="J36" s="98">
        <f>-'data-capital out flow'!P50</f>
        <v>11389.5</v>
      </c>
      <c r="K36" s="98" t="e">
        <f t="shared" si="0"/>
        <v>#REF!</v>
      </c>
      <c r="L36" s="98">
        <f t="shared" si="2"/>
        <v>9195.7000000000007</v>
      </c>
      <c r="M36" s="98">
        <f t="shared" si="3"/>
        <v>9167.07</v>
      </c>
      <c r="N36" s="98" t="e">
        <f t="shared" si="4"/>
        <v>#REF!</v>
      </c>
      <c r="O36" s="98">
        <f t="shared" si="4"/>
        <v>9.1957000000000004</v>
      </c>
      <c r="P36" s="98">
        <f t="shared" si="4"/>
        <v>9.1670699999999989</v>
      </c>
    </row>
    <row r="37" spans="2:16" ht="24.75" x14ac:dyDescent="0.55000000000000004">
      <c r="B37" s="96">
        <v>1386</v>
      </c>
      <c r="C37" s="98">
        <f>-'data-capital out flow'!E51</f>
        <v>13596.9</v>
      </c>
      <c r="D37" s="98">
        <f>-'data-capital out flow'!F51</f>
        <v>249.5</v>
      </c>
      <c r="E37" s="98" t="e">
        <f>-#REF!</f>
        <v>#REF!</v>
      </c>
      <c r="F37" s="98" t="e">
        <f>-#REF!</f>
        <v>#REF!</v>
      </c>
      <c r="G37" s="98" t="e">
        <f>-#REF!</f>
        <v>#REF!</v>
      </c>
      <c r="H37" s="98">
        <f>-'data-capital out flow'!H51</f>
        <v>3743</v>
      </c>
      <c r="I37" s="98">
        <f>-'data-capital out flow'!I51</f>
        <v>10748.57</v>
      </c>
      <c r="J37" s="98">
        <f>-'data-capital out flow'!P51</f>
        <v>15254.1</v>
      </c>
      <c r="K37" s="98" t="e">
        <f t="shared" si="0"/>
        <v>#REF!</v>
      </c>
      <c r="L37" s="98">
        <f t="shared" si="2"/>
        <v>17339.900000000001</v>
      </c>
      <c r="M37" s="98">
        <f t="shared" si="3"/>
        <v>14491.57</v>
      </c>
      <c r="N37" s="98" t="e">
        <f t="shared" si="4"/>
        <v>#REF!</v>
      </c>
      <c r="O37" s="98">
        <f t="shared" si="4"/>
        <v>17.3399</v>
      </c>
      <c r="P37" s="98">
        <f t="shared" si="4"/>
        <v>14.491569999999999</v>
      </c>
    </row>
    <row r="38" spans="2:16" ht="24.75" x14ac:dyDescent="0.55000000000000004">
      <c r="B38" s="96">
        <v>1387</v>
      </c>
      <c r="C38" s="98">
        <f>-'data-capital out flow'!E52</f>
        <v>10906.9</v>
      </c>
      <c r="D38" s="98">
        <f>-'data-capital out flow'!F52</f>
        <v>382.6</v>
      </c>
      <c r="E38" s="98" t="e">
        <f>-#REF!</f>
        <v>#REF!</v>
      </c>
      <c r="F38" s="98" t="e">
        <f>-#REF!</f>
        <v>#REF!</v>
      </c>
      <c r="G38" s="98" t="e">
        <f>-#REF!</f>
        <v>#REF!</v>
      </c>
      <c r="H38" s="98">
        <f>-'data-capital out flow'!H52</f>
        <v>3702.1</v>
      </c>
      <c r="I38" s="98">
        <f>-'data-capital out flow'!I52</f>
        <v>7717.97</v>
      </c>
      <c r="J38" s="98">
        <f>-'data-capital out flow'!P52</f>
        <v>8228.6</v>
      </c>
      <c r="K38" s="98" t="e">
        <f t="shared" si="0"/>
        <v>#REF!</v>
      </c>
      <c r="L38" s="98">
        <f t="shared" si="2"/>
        <v>14609</v>
      </c>
      <c r="M38" s="98">
        <f t="shared" si="3"/>
        <v>11420.07</v>
      </c>
      <c r="N38" s="98" t="e">
        <f t="shared" si="4"/>
        <v>#REF!</v>
      </c>
      <c r="O38" s="98">
        <f t="shared" si="4"/>
        <v>14.609</v>
      </c>
      <c r="P38" s="98">
        <f t="shared" si="4"/>
        <v>11.420069999999999</v>
      </c>
    </row>
    <row r="39" spans="2:16" ht="24.75" x14ac:dyDescent="0.55000000000000004">
      <c r="B39" s="96">
        <v>1388</v>
      </c>
      <c r="C39" s="98">
        <f>-'data-capital out flow'!E53</f>
        <v>13728.5</v>
      </c>
      <c r="D39" s="98">
        <f>-'data-capital out flow'!F53</f>
        <v>744</v>
      </c>
      <c r="E39" s="98" t="e">
        <f>-#REF!</f>
        <v>#REF!</v>
      </c>
      <c r="F39" s="98" t="e">
        <f>-#REF!</f>
        <v>#REF!</v>
      </c>
      <c r="G39" s="98" t="e">
        <f>-#REF!</f>
        <v>#REF!</v>
      </c>
      <c r="H39" s="98">
        <f>-'data-capital out flow'!H53</f>
        <v>3016.2</v>
      </c>
      <c r="I39" s="98">
        <f>-'data-capital out flow'!I53</f>
        <v>12007.45</v>
      </c>
      <c r="J39" s="98">
        <f>-'data-capital out flow'!P53</f>
        <v>-7268</v>
      </c>
      <c r="K39" s="98" t="e">
        <f t="shared" si="0"/>
        <v>#REF!</v>
      </c>
      <c r="L39" s="98">
        <f t="shared" si="2"/>
        <v>16744.7</v>
      </c>
      <c r="M39" s="98">
        <f t="shared" si="3"/>
        <v>15023.650000000001</v>
      </c>
      <c r="N39" s="98" t="e">
        <f t="shared" si="4"/>
        <v>#REF!</v>
      </c>
      <c r="O39" s="98">
        <f t="shared" si="4"/>
        <v>16.744700000000002</v>
      </c>
      <c r="P39" s="98">
        <f t="shared" si="4"/>
        <v>15.023650000000002</v>
      </c>
    </row>
    <row r="40" spans="2:16" ht="24.75" x14ac:dyDescent="0.55000000000000004">
      <c r="B40" s="96">
        <v>1389</v>
      </c>
      <c r="C40" s="98">
        <f>-'data-capital out flow'!E54</f>
        <v>17968.5</v>
      </c>
      <c r="D40" s="98">
        <f>-'data-capital out flow'!F54</f>
        <v>985.6</v>
      </c>
      <c r="E40" s="98" t="e">
        <f>-#REF!</f>
        <v>#REF!</v>
      </c>
      <c r="F40" s="98" t="e">
        <f>-#REF!</f>
        <v>#REF!</v>
      </c>
      <c r="G40" s="98" t="e">
        <f>-#REF!</f>
        <v>#REF!</v>
      </c>
      <c r="H40" s="98">
        <f>-'data-capital out flow'!H54</f>
        <v>10532.6</v>
      </c>
      <c r="I40" s="98">
        <f>-'data-capital out flow'!I54</f>
        <v>11926.39</v>
      </c>
      <c r="J40" s="98">
        <f>-'data-capital out flow'!P54</f>
        <v>-946.6</v>
      </c>
      <c r="K40" s="98" t="e">
        <f t="shared" si="0"/>
        <v>#REF!</v>
      </c>
      <c r="L40" s="98">
        <f t="shared" si="2"/>
        <v>28501.1</v>
      </c>
      <c r="M40" s="98">
        <f t="shared" si="3"/>
        <v>22458.989999999998</v>
      </c>
      <c r="N40" s="98" t="e">
        <f t="shared" si="4"/>
        <v>#REF!</v>
      </c>
      <c r="O40" s="98">
        <f t="shared" si="4"/>
        <v>28.501099999999997</v>
      </c>
      <c r="P40" s="98">
        <f t="shared" si="4"/>
        <v>22.458989999999996</v>
      </c>
    </row>
    <row r="41" spans="2:16" ht="24.75" x14ac:dyDescent="0.55000000000000004">
      <c r="B41" s="96">
        <v>1390</v>
      </c>
      <c r="C41" s="98">
        <f>-'data-capital out flow'!E55</f>
        <v>19304.3</v>
      </c>
      <c r="D41" s="98">
        <f>-'data-capital out flow'!F55</f>
        <v>4050.2</v>
      </c>
      <c r="E41" s="98" t="e">
        <f>-#REF!</f>
        <v>#REF!</v>
      </c>
      <c r="F41" s="98" t="e">
        <f>-#REF!</f>
        <v>#REF!</v>
      </c>
      <c r="G41" s="98" t="e">
        <f>-#REF!</f>
        <v>#REF!</v>
      </c>
      <c r="H41" s="98">
        <f>-'data-capital out flow'!H55</f>
        <v>17766.400000000001</v>
      </c>
      <c r="I41" s="98">
        <f>-'data-capital out flow'!I55</f>
        <v>18163.34</v>
      </c>
      <c r="J41" s="98">
        <f>-'data-capital out flow'!P55</f>
        <v>21436.3</v>
      </c>
      <c r="K41" s="98" t="e">
        <f t="shared" ref="K41:K53" si="5">SUM(J41,H41,G41,F41,E41,D41)</f>
        <v>#REF!</v>
      </c>
      <c r="L41" s="98">
        <f t="shared" si="2"/>
        <v>37070.699999999997</v>
      </c>
      <c r="M41" s="98">
        <f t="shared" si="3"/>
        <v>35929.740000000005</v>
      </c>
      <c r="N41" s="98" t="e">
        <f>K41/1000</f>
        <v>#REF!</v>
      </c>
      <c r="O41" s="98">
        <f t="shared" si="4"/>
        <v>37.070699999999995</v>
      </c>
      <c r="P41" s="98">
        <f t="shared" si="4"/>
        <v>35.929740000000002</v>
      </c>
    </row>
    <row r="42" spans="2:16" ht="24.75" x14ac:dyDescent="0.55000000000000004">
      <c r="B42" s="96">
        <v>1391</v>
      </c>
      <c r="C42" s="98">
        <f>-'data-capital out flow'!E56</f>
        <v>9948.2999999999993</v>
      </c>
      <c r="D42" s="98">
        <f>-'data-capital out flow'!F56</f>
        <v>815</v>
      </c>
      <c r="E42" s="98" t="e">
        <f>-#REF!</f>
        <v>#REF!</v>
      </c>
      <c r="F42" s="98" t="e">
        <f>-#REF!</f>
        <v>#REF!</v>
      </c>
      <c r="G42" s="98" t="e">
        <f>-#REF!</f>
        <v>#REF!</v>
      </c>
      <c r="H42" s="98">
        <f>-'data-capital out flow'!H56</f>
        <v>1200.8</v>
      </c>
      <c r="I42" s="98">
        <f>-'data-capital out flow'!I56</f>
        <v>9603.19</v>
      </c>
      <c r="J42" s="98">
        <f>-'data-capital out flow'!P56</f>
        <v>12212.8</v>
      </c>
      <c r="K42" s="98" t="e">
        <f t="shared" si="5"/>
        <v>#REF!</v>
      </c>
      <c r="L42" s="98">
        <f t="shared" si="2"/>
        <v>11149.099999999999</v>
      </c>
      <c r="M42" s="98">
        <f t="shared" si="3"/>
        <v>10803.99</v>
      </c>
      <c r="N42" s="98" t="e">
        <f t="shared" si="4"/>
        <v>#REF!</v>
      </c>
      <c r="O42" s="98">
        <f t="shared" si="4"/>
        <v>11.149099999999999</v>
      </c>
      <c r="P42" s="98">
        <f t="shared" si="4"/>
        <v>10.803990000000001</v>
      </c>
    </row>
    <row r="43" spans="2:16" ht="24.75" x14ac:dyDescent="0.55000000000000004">
      <c r="B43" s="96">
        <v>1392</v>
      </c>
      <c r="C43" s="98">
        <f>-'data-capital out flow'!E57</f>
        <v>9321.2000000000007</v>
      </c>
      <c r="D43" s="98">
        <f>-'data-capital out flow'!F57</f>
        <v>540.9</v>
      </c>
      <c r="E43" s="98" t="e">
        <f>-#REF!</f>
        <v>#REF!</v>
      </c>
      <c r="F43" s="98" t="e">
        <f>-#REF!</f>
        <v>#REF!</v>
      </c>
      <c r="G43" s="98" t="e">
        <f>-#REF!</f>
        <v>#REF!</v>
      </c>
      <c r="H43" s="98">
        <f>-'data-capital out flow'!H57</f>
        <v>2594.6</v>
      </c>
      <c r="I43" s="98">
        <f>-'data-capital out flow'!I57</f>
        <v>10901.34</v>
      </c>
      <c r="J43" s="98">
        <f>-'data-capital out flow'!P57</f>
        <v>13188.8</v>
      </c>
      <c r="K43" s="98" t="e">
        <f t="shared" si="5"/>
        <v>#REF!</v>
      </c>
      <c r="L43" s="98">
        <f t="shared" si="2"/>
        <v>11915.800000000001</v>
      </c>
      <c r="M43" s="98">
        <f t="shared" si="3"/>
        <v>13495.94</v>
      </c>
      <c r="N43" s="98" t="e">
        <f t="shared" si="4"/>
        <v>#REF!</v>
      </c>
      <c r="O43" s="98">
        <f t="shared" si="4"/>
        <v>11.915800000000001</v>
      </c>
      <c r="P43" s="98">
        <f t="shared" si="4"/>
        <v>13.495940000000001</v>
      </c>
    </row>
    <row r="44" spans="2:16" ht="24.75" x14ac:dyDescent="0.55000000000000004">
      <c r="B44" s="96">
        <v>1393</v>
      </c>
      <c r="C44" s="98">
        <f>-'data-capital out flow'!E58</f>
        <v>-559.20000000000005</v>
      </c>
      <c r="D44" s="98">
        <f>-'data-capital out flow'!F58</f>
        <v>664.3</v>
      </c>
      <c r="E44" s="98" t="e">
        <f>-#REF!</f>
        <v>#REF!</v>
      </c>
      <c r="F44" s="98" t="e">
        <f>-#REF!</f>
        <v>#REF!</v>
      </c>
      <c r="G44" s="98" t="e">
        <f>-#REF!</f>
        <v>#REF!</v>
      </c>
      <c r="H44" s="98">
        <f>-'data-capital out flow'!H58</f>
        <v>5569</v>
      </c>
      <c r="I44" s="98">
        <f>-'data-capital out flow'!I58</f>
        <v>-2102.48</v>
      </c>
      <c r="J44" s="98">
        <f>-'data-capital out flow'!P58</f>
        <v>8560.9</v>
      </c>
      <c r="K44" s="98" t="e">
        <f t="shared" si="5"/>
        <v>#REF!</v>
      </c>
      <c r="L44" s="98">
        <f>C44+H44</f>
        <v>5009.8</v>
      </c>
      <c r="M44" s="98">
        <f t="shared" si="3"/>
        <v>3466.52</v>
      </c>
      <c r="N44" s="98" t="e">
        <f t="shared" si="4"/>
        <v>#REF!</v>
      </c>
      <c r="O44" s="98">
        <f t="shared" si="4"/>
        <v>5.0098000000000003</v>
      </c>
      <c r="P44" s="98">
        <f t="shared" si="4"/>
        <v>3.46652</v>
      </c>
    </row>
    <row r="45" spans="2:16" ht="24.75" x14ac:dyDescent="0.55000000000000004">
      <c r="B45" s="96">
        <v>1394</v>
      </c>
      <c r="C45" s="98">
        <f>-'data-capital out flow'!E59</f>
        <v>-2346.3000000000002</v>
      </c>
      <c r="D45" s="98">
        <f>-'data-capital out flow'!F59</f>
        <v>433.4</v>
      </c>
      <c r="E45" s="98" t="e">
        <f>-#REF!</f>
        <v>#REF!</v>
      </c>
      <c r="F45" s="98" t="e">
        <f>-#REF!</f>
        <v>#REF!</v>
      </c>
      <c r="G45" s="98" t="e">
        <f>-#REF!</f>
        <v>#REF!</v>
      </c>
      <c r="H45" s="98">
        <f>-'data-capital out flow'!H59</f>
        <v>1350.5</v>
      </c>
      <c r="I45" s="98">
        <f>-'data-capital out flow'!I59</f>
        <v>-2887.36</v>
      </c>
      <c r="J45" s="98">
        <f>-'data-capital out flow'!P59</f>
        <v>2233.1999999999998</v>
      </c>
      <c r="K45" s="98" t="e">
        <f t="shared" si="5"/>
        <v>#REF!</v>
      </c>
      <c r="L45" s="98">
        <f t="shared" si="2"/>
        <v>-995.80000000000018</v>
      </c>
      <c r="M45" s="98">
        <f t="shared" si="3"/>
        <v>-1536.8600000000001</v>
      </c>
      <c r="N45" s="98" t="e">
        <f t="shared" si="4"/>
        <v>#REF!</v>
      </c>
      <c r="O45" s="98">
        <f t="shared" si="4"/>
        <v>-0.99580000000000013</v>
      </c>
      <c r="P45" s="98">
        <f t="shared" si="4"/>
        <v>-1.5368600000000001</v>
      </c>
    </row>
    <row r="46" spans="2:16" ht="24.75" x14ac:dyDescent="0.55000000000000004">
      <c r="B46" s="96">
        <v>1395</v>
      </c>
      <c r="C46" s="98">
        <f>-'data-capital out flow'!E60</f>
        <v>12337.7</v>
      </c>
      <c r="D46" s="98">
        <f>-'data-capital out flow'!F60</f>
        <v>4968</v>
      </c>
      <c r="E46" s="98" t="e">
        <f>-#REF!</f>
        <v>#REF!</v>
      </c>
      <c r="F46" s="98" t="e">
        <f>-#REF!</f>
        <v>#REF!</v>
      </c>
      <c r="G46" s="98" t="e">
        <f>-#REF!</f>
        <v>#REF!</v>
      </c>
      <c r="H46" s="98">
        <f>-'data-capital out flow'!H60</f>
        <v>8564</v>
      </c>
      <c r="I46" s="98">
        <f>-'data-capital out flow'!I60</f>
        <v>14940.21</v>
      </c>
      <c r="J46" s="98">
        <f>-'data-capital out flow'!P60</f>
        <v>-7666</v>
      </c>
      <c r="K46" s="98" t="e">
        <f t="shared" si="5"/>
        <v>#REF!</v>
      </c>
      <c r="L46" s="98">
        <f t="shared" si="2"/>
        <v>20901.7</v>
      </c>
      <c r="M46" s="98">
        <f t="shared" si="3"/>
        <v>23504.21</v>
      </c>
      <c r="N46" s="98" t="e">
        <f t="shared" si="4"/>
        <v>#REF!</v>
      </c>
      <c r="O46" s="98">
        <f t="shared" si="4"/>
        <v>20.901700000000002</v>
      </c>
      <c r="P46" s="98">
        <f t="shared" si="4"/>
        <v>23.50421</v>
      </c>
    </row>
    <row r="47" spans="2:16" ht="24.75" x14ac:dyDescent="0.55000000000000004">
      <c r="B47" s="96">
        <v>1396</v>
      </c>
      <c r="C47" s="98">
        <f>-'data-capital out flow'!E61</f>
        <v>19441.099999999999</v>
      </c>
      <c r="D47" s="98">
        <f>-'data-capital out flow'!F61</f>
        <v>6293</v>
      </c>
      <c r="E47" s="98" t="e">
        <f>-#REF!</f>
        <v>#REF!</v>
      </c>
      <c r="F47" s="98" t="e">
        <f>-#REF!</f>
        <v>#REF!</v>
      </c>
      <c r="G47" s="98" t="e">
        <f>-#REF!</f>
        <v>#REF!</v>
      </c>
      <c r="H47" s="98">
        <f>-'data-capital out flow'!H61</f>
        <v>3614</v>
      </c>
      <c r="I47" s="98">
        <f>-'data-capital out flow'!I61</f>
        <v>18965.36</v>
      </c>
      <c r="J47" s="98">
        <f>-'data-capital out flow'!P61</f>
        <v>-8140</v>
      </c>
      <c r="K47" s="98" t="e">
        <f t="shared" si="5"/>
        <v>#REF!</v>
      </c>
      <c r="L47" s="98">
        <f t="shared" si="2"/>
        <v>23055.1</v>
      </c>
      <c r="M47" s="98">
        <f>I47+H47</f>
        <v>22579.360000000001</v>
      </c>
      <c r="N47" s="98" t="e">
        <f t="shared" si="4"/>
        <v>#REF!</v>
      </c>
      <c r="O47" s="98">
        <f t="shared" si="4"/>
        <v>23.055099999999999</v>
      </c>
      <c r="P47" s="98">
        <f t="shared" si="4"/>
        <v>22.579360000000001</v>
      </c>
    </row>
    <row r="48" spans="2:16" ht="24.75" x14ac:dyDescent="0.55000000000000004">
      <c r="B48" s="96">
        <v>1397</v>
      </c>
      <c r="C48" s="98">
        <f>-'data-capital out flow'!E62</f>
        <v>9934.7000000000007</v>
      </c>
      <c r="D48" s="98">
        <f>-'data-capital out flow'!F62</f>
        <v>5521.9</v>
      </c>
      <c r="E48" s="98" t="e">
        <f>-#REF!</f>
        <v>#REF!</v>
      </c>
      <c r="F48" s="98" t="e">
        <f>-#REF!</f>
        <v>#REF!</v>
      </c>
      <c r="G48" s="98" t="e">
        <f>-#REF!</f>
        <v>#REF!</v>
      </c>
      <c r="H48" s="98">
        <f>-'data-capital out flow'!H62</f>
        <v>6426.6</v>
      </c>
      <c r="I48" s="98">
        <f>-'data-capital out flow'!I62</f>
        <v>12706.27</v>
      </c>
      <c r="J48" s="98">
        <f>-'data-capital out flow'!P62</f>
        <v>9879.9</v>
      </c>
      <c r="K48" s="98" t="e">
        <f t="shared" si="5"/>
        <v>#REF!</v>
      </c>
      <c r="L48" s="98">
        <f t="shared" si="2"/>
        <v>16361.300000000001</v>
      </c>
      <c r="M48" s="98">
        <f t="shared" si="3"/>
        <v>19132.870000000003</v>
      </c>
      <c r="N48" s="98" t="e">
        <f t="shared" si="4"/>
        <v>#REF!</v>
      </c>
      <c r="O48" s="98">
        <f t="shared" si="4"/>
        <v>16.3613</v>
      </c>
      <c r="P48" s="98">
        <f t="shared" si="4"/>
        <v>19.132870000000004</v>
      </c>
    </row>
    <row r="49" spans="2:16" ht="24.75" x14ac:dyDescent="0.55000000000000004">
      <c r="B49" s="96">
        <v>1398</v>
      </c>
      <c r="C49" s="98">
        <f>-'data-capital out flow'!E63</f>
        <v>249.2</v>
      </c>
      <c r="D49" s="98">
        <f>-'data-capital out flow'!F63</f>
        <v>6018.5</v>
      </c>
      <c r="E49" s="98" t="e">
        <f>-#REF!</f>
        <v>#REF!</v>
      </c>
      <c r="F49" s="98" t="e">
        <f>-#REF!</f>
        <v>#REF!</v>
      </c>
      <c r="G49" s="98" t="e">
        <f>-#REF!</f>
        <v>#REF!</v>
      </c>
      <c r="H49" s="98">
        <f>-'data-capital out flow'!H63</f>
        <v>-2572.1999999999998</v>
      </c>
      <c r="I49" s="98" t="e">
        <f>-'data-capital out flow'!I63</f>
        <v>#VALUE!</v>
      </c>
      <c r="J49" s="98">
        <f>-'data-capital out flow'!P63</f>
        <v>671.2</v>
      </c>
      <c r="K49" s="98" t="e">
        <f t="shared" si="5"/>
        <v>#REF!</v>
      </c>
      <c r="L49" s="98">
        <f>C49+H49</f>
        <v>-2323</v>
      </c>
      <c r="M49" s="98" t="e">
        <f>I49+H49</f>
        <v>#VALUE!</v>
      </c>
      <c r="N49" s="98" t="e">
        <f t="shared" si="4"/>
        <v>#REF!</v>
      </c>
      <c r="O49" s="98">
        <f>L49/1000</f>
        <v>-2.323</v>
      </c>
      <c r="P49" s="98" t="e">
        <f t="shared" si="4"/>
        <v>#VALUE!</v>
      </c>
    </row>
    <row r="50" spans="2:16" ht="24.75" x14ac:dyDescent="0.55000000000000004">
      <c r="B50" s="96">
        <v>1399</v>
      </c>
      <c r="C50" s="98">
        <f>-'data-capital out flow'!E64</f>
        <v>6317.9</v>
      </c>
      <c r="D50" s="98">
        <f>-'data-capital out flow'!F64</f>
        <v>5888.6</v>
      </c>
      <c r="E50" s="98" t="e">
        <f>-#REF!</f>
        <v>#REF!</v>
      </c>
      <c r="F50" s="98" t="e">
        <f>-#REF!</f>
        <v>#REF!</v>
      </c>
      <c r="G50" s="98" t="e">
        <f>-#REF!</f>
        <v>#REF!</v>
      </c>
      <c r="H50" s="98">
        <f>-'data-capital out flow'!H64</f>
        <v>-4385.1000000000004</v>
      </c>
      <c r="I50" s="98" t="e">
        <f>-'data-capital out flow'!I64</f>
        <v>#VALUE!</v>
      </c>
      <c r="J50" s="98">
        <f>-'data-capital out flow'!P64</f>
        <v>-2640.5</v>
      </c>
      <c r="K50" s="98" t="e">
        <f t="shared" si="5"/>
        <v>#REF!</v>
      </c>
      <c r="L50" s="98">
        <f t="shared" si="2"/>
        <v>1932.7999999999993</v>
      </c>
      <c r="M50" s="98" t="e">
        <f t="shared" si="3"/>
        <v>#VALUE!</v>
      </c>
      <c r="N50" s="98" t="e">
        <f t="shared" si="4"/>
        <v>#REF!</v>
      </c>
      <c r="O50" s="98">
        <f t="shared" si="4"/>
        <v>1.9327999999999992</v>
      </c>
      <c r="P50" s="98" t="e">
        <f t="shared" si="4"/>
        <v>#VALUE!</v>
      </c>
    </row>
    <row r="51" spans="2:16" ht="24.75" x14ac:dyDescent="0.55000000000000004">
      <c r="B51" s="96">
        <v>1400</v>
      </c>
      <c r="C51" s="98">
        <f>-'data-capital out flow'!E65</f>
        <v>9333.2999999999993</v>
      </c>
      <c r="D51" s="98" t="e">
        <f>-'data-capital out flow'!F65</f>
        <v>#VALUE!</v>
      </c>
      <c r="E51" s="98" t="e">
        <f>-#REF!</f>
        <v>#REF!</v>
      </c>
      <c r="F51" s="98" t="e">
        <f>-#REF!</f>
        <v>#REF!</v>
      </c>
      <c r="G51" s="98" t="e">
        <f>-#REF!</f>
        <v>#REF!</v>
      </c>
      <c r="H51" s="98">
        <f>-'data-capital out flow'!H65</f>
        <v>914.9</v>
      </c>
      <c r="I51" s="98" t="e">
        <f>-'data-capital out flow'!I65</f>
        <v>#VALUE!</v>
      </c>
      <c r="J51" s="98">
        <f>-'data-capital out flow'!P65</f>
        <v>895.4</v>
      </c>
      <c r="K51" s="98" t="e">
        <f t="shared" si="5"/>
        <v>#REF!</v>
      </c>
      <c r="L51" s="98">
        <f t="shared" si="2"/>
        <v>10248.199999999999</v>
      </c>
      <c r="M51" s="98" t="e">
        <f t="shared" si="3"/>
        <v>#VALUE!</v>
      </c>
      <c r="N51" s="98" t="e">
        <f t="shared" si="4"/>
        <v>#REF!</v>
      </c>
      <c r="O51" s="98">
        <f t="shared" si="4"/>
        <v>10.248199999999999</v>
      </c>
      <c r="P51" s="98" t="e">
        <f t="shared" si="4"/>
        <v>#VALUE!</v>
      </c>
    </row>
    <row r="52" spans="2:16" ht="24.75" x14ac:dyDescent="0.55000000000000004">
      <c r="B52" s="96">
        <v>1401</v>
      </c>
      <c r="C52" s="98">
        <f>-'data-capital out flow'!E66</f>
        <v>14605.663126696118</v>
      </c>
      <c r="D52" s="98" t="e">
        <f>-'data-capital out flow'!F66</f>
        <v>#VALUE!</v>
      </c>
      <c r="E52" s="98" t="e">
        <f>-#REF!</f>
        <v>#REF!</v>
      </c>
      <c r="F52" s="98" t="e">
        <f>-#REF!</f>
        <v>#REF!</v>
      </c>
      <c r="G52" s="98" t="e">
        <f>-#REF!</f>
        <v>#REF!</v>
      </c>
      <c r="H52" s="98">
        <f>-'data-capital out flow'!H66</f>
        <v>-4205.9895744581827</v>
      </c>
      <c r="I52" s="98" t="e">
        <f>-'data-capital out flow'!I66</f>
        <v>#VALUE!</v>
      </c>
      <c r="J52" s="98" t="e">
        <f>-'data-capital out flow'!P66</f>
        <v>#VALUE!</v>
      </c>
      <c r="K52" s="98" t="e">
        <f t="shared" si="5"/>
        <v>#VALUE!</v>
      </c>
      <c r="L52" s="98">
        <f t="shared" si="2"/>
        <v>10399.673552237935</v>
      </c>
      <c r="M52" s="98" t="e">
        <f t="shared" si="3"/>
        <v>#VALUE!</v>
      </c>
      <c r="N52" s="98" t="e">
        <f t="shared" si="4"/>
        <v>#VALUE!</v>
      </c>
      <c r="O52" s="98">
        <f t="shared" si="4"/>
        <v>10.399673552237935</v>
      </c>
      <c r="P52" s="98" t="e">
        <f t="shared" si="4"/>
        <v>#VALUE!</v>
      </c>
    </row>
    <row r="53" spans="2:16" ht="24.75" x14ac:dyDescent="0.55000000000000004">
      <c r="B53" s="96">
        <v>1402</v>
      </c>
      <c r="C53" s="98">
        <f>-'data-capital out flow'!E67</f>
        <v>0</v>
      </c>
      <c r="D53" s="98">
        <f>-'data-capital out flow'!F67</f>
        <v>0</v>
      </c>
      <c r="E53" s="98" t="e">
        <f>-#REF!</f>
        <v>#REF!</v>
      </c>
      <c r="F53" s="98" t="e">
        <f>-#REF!</f>
        <v>#REF!</v>
      </c>
      <c r="G53" s="98" t="e">
        <f>-#REF!</f>
        <v>#REF!</v>
      </c>
      <c r="H53" s="98">
        <f>-'data-capital out flow'!H67</f>
        <v>0</v>
      </c>
      <c r="I53" s="98">
        <f>-'data-capital out flow'!I67</f>
        <v>0</v>
      </c>
      <c r="J53" s="98" t="e">
        <f>-'data-capital out flow'!P67</f>
        <v>#VALUE!</v>
      </c>
      <c r="K53" s="98" t="e">
        <f t="shared" si="5"/>
        <v>#VALUE!</v>
      </c>
      <c r="L53" s="98">
        <f t="shared" si="2"/>
        <v>0</v>
      </c>
      <c r="M53" s="98">
        <f t="shared" si="3"/>
        <v>0</v>
      </c>
      <c r="N53" s="98" t="e">
        <f t="shared" si="4"/>
        <v>#VALUE!</v>
      </c>
      <c r="O53" s="98">
        <f t="shared" si="4"/>
        <v>0</v>
      </c>
      <c r="P53" s="98">
        <f t="shared" si="4"/>
        <v>0</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9E359-FD60-409A-B231-67E2D0170171}">
  <dimension ref="B1:AU160"/>
  <sheetViews>
    <sheetView workbookViewId="0">
      <pane xSplit="2" ySplit="2" topLeftCell="C32" activePane="bottomRight" state="frozen"/>
      <selection pane="topRight" activeCell="C1" sqref="C1"/>
      <selection pane="bottomLeft" activeCell="A3" sqref="A3"/>
      <selection pane="bottomRight" activeCell="O42" sqref="O42"/>
    </sheetView>
  </sheetViews>
  <sheetFormatPr defaultColWidth="9" defaultRowHeight="18" x14ac:dyDescent="0.45"/>
  <cols>
    <col min="1" max="1" width="9" style="301"/>
    <col min="2" max="2" width="10.42578125" style="299" bestFit="1" customWidth="1"/>
    <col min="3" max="3" width="19" style="311" customWidth="1"/>
    <col min="4" max="10" width="15.42578125" style="301" customWidth="1"/>
    <col min="11" max="11" width="13.28515625" style="301" customWidth="1"/>
    <col min="12" max="12" width="10.42578125" style="301" customWidth="1"/>
    <col min="13" max="13" width="11.5703125" style="301" customWidth="1"/>
    <col min="14" max="14" width="13.5703125" style="301" customWidth="1"/>
    <col min="15" max="15" width="14.28515625" style="301" customWidth="1"/>
    <col min="16" max="16" width="13.42578125" style="301" customWidth="1"/>
    <col min="17" max="17" width="11.140625" style="301" customWidth="1"/>
    <col min="18" max="18" width="11.140625" style="301" bestFit="1" customWidth="1"/>
    <col min="19" max="19" width="9.28515625" style="301" bestFit="1" customWidth="1"/>
    <col min="20" max="20" width="9.42578125" style="301" bestFit="1" customWidth="1"/>
    <col min="21" max="23" width="9.140625" style="301" bestFit="1" customWidth="1"/>
    <col min="24" max="16384" width="9" style="301"/>
  </cols>
  <sheetData>
    <row r="1" spans="2:24" ht="90" x14ac:dyDescent="0.45">
      <c r="C1" s="300" t="s">
        <v>17537</v>
      </c>
      <c r="D1" s="300" t="s">
        <v>17581</v>
      </c>
      <c r="I1" s="300" t="s">
        <v>17583</v>
      </c>
    </row>
    <row r="2" spans="2:24" ht="76.5" customHeight="1" x14ac:dyDescent="0.45">
      <c r="B2" s="302" t="s">
        <v>13</v>
      </c>
      <c r="C2" s="302" t="s">
        <v>17598</v>
      </c>
      <c r="D2" s="303" t="s">
        <v>17588</v>
      </c>
      <c r="E2" s="303" t="s">
        <v>17595</v>
      </c>
      <c r="F2" s="303" t="s">
        <v>17594</v>
      </c>
      <c r="G2" s="303" t="s">
        <v>17597</v>
      </c>
      <c r="H2" s="303" t="s">
        <v>17589</v>
      </c>
      <c r="I2" s="303" t="s">
        <v>17590</v>
      </c>
      <c r="J2" s="303" t="s">
        <v>17596</v>
      </c>
      <c r="K2" s="303" t="s">
        <v>17599</v>
      </c>
      <c r="L2" s="303" t="s">
        <v>17600</v>
      </c>
      <c r="M2" s="303" t="s">
        <v>17601</v>
      </c>
      <c r="N2" s="304" t="s">
        <v>20680</v>
      </c>
      <c r="O2" s="304" t="s">
        <v>20681</v>
      </c>
      <c r="P2" s="304" t="s">
        <v>20682</v>
      </c>
      <c r="Q2" s="304" t="s">
        <v>20683</v>
      </c>
      <c r="R2" s="304" t="s">
        <v>20687</v>
      </c>
      <c r="S2" s="305" t="s">
        <v>20684</v>
      </c>
      <c r="T2" s="305" t="s">
        <v>20685</v>
      </c>
      <c r="U2" s="306" t="s">
        <v>20686</v>
      </c>
      <c r="V2" s="307" t="s">
        <v>20684</v>
      </c>
      <c r="W2" s="307" t="s">
        <v>20685</v>
      </c>
      <c r="X2" s="307" t="s">
        <v>20686</v>
      </c>
    </row>
    <row r="3" spans="2:24" ht="24.75" x14ac:dyDescent="0.45">
      <c r="B3" s="308">
        <v>1352</v>
      </c>
      <c r="C3" s="301">
        <f>-[2]data!D17</f>
        <v>2180</v>
      </c>
      <c r="D3" s="301" t="e">
        <f>-[2]data!E17</f>
        <v>#VALUE!</v>
      </c>
      <c r="E3" s="301" t="e">
        <f>-[2]data!M17</f>
        <v>#VALUE!</v>
      </c>
      <c r="F3" s="301" t="e">
        <f>-[2]data!L17</f>
        <v>#VALUE!</v>
      </c>
      <c r="G3" s="301" t="e">
        <f>-[2]data!O17</f>
        <v>#VALUE!</v>
      </c>
      <c r="H3" s="301" t="e">
        <f>-[2]data!G17</f>
        <v>#VALUE!</v>
      </c>
      <c r="I3" s="301">
        <f>-[2]data!H17</f>
        <v>205</v>
      </c>
      <c r="J3" s="301" t="e">
        <f>-[2]data!N17</f>
        <v>#VALUE!</v>
      </c>
      <c r="K3" s="301" t="e">
        <f t="shared" ref="K3:K38" si="0">SUM(J3,H3,G3,F3,E3,D3)</f>
        <v>#VALUE!</v>
      </c>
      <c r="L3" s="301" t="e">
        <f>C3+H3</f>
        <v>#VALUE!</v>
      </c>
      <c r="M3" s="301" t="e">
        <f>I3+H3</f>
        <v>#VALUE!</v>
      </c>
      <c r="N3" s="301" t="e">
        <f>K3/1000</f>
        <v>#VALUE!</v>
      </c>
      <c r="O3" s="301" t="e">
        <f t="shared" ref="O3:P18" si="1">L3/1000</f>
        <v>#VALUE!</v>
      </c>
      <c r="P3" s="301" t="e">
        <f>M3/1000</f>
        <v>#VALUE!</v>
      </c>
      <c r="Q3" s="309"/>
    </row>
    <row r="4" spans="2:24" ht="24.75" x14ac:dyDescent="0.45">
      <c r="B4" s="308">
        <v>1353</v>
      </c>
      <c r="C4" s="301">
        <f>-[2]data!D18</f>
        <v>4699</v>
      </c>
      <c r="D4" s="301" t="e">
        <f>-[2]data!E18</f>
        <v>#VALUE!</v>
      </c>
      <c r="E4" s="301" t="e">
        <f>-[2]data!M18</f>
        <v>#VALUE!</v>
      </c>
      <c r="F4" s="301" t="e">
        <f>-[2]data!L18</f>
        <v>#VALUE!</v>
      </c>
      <c r="G4" s="301" t="e">
        <f>-[2]data!O18</f>
        <v>#VALUE!</v>
      </c>
      <c r="H4" s="301" t="e">
        <f>-[2]data!G18</f>
        <v>#VALUE!</v>
      </c>
      <c r="I4" s="301">
        <f>-[2]data!H18</f>
        <v>117</v>
      </c>
      <c r="J4" s="301" t="e">
        <f>-[2]data!N18</f>
        <v>#VALUE!</v>
      </c>
      <c r="K4" s="301" t="e">
        <f t="shared" si="0"/>
        <v>#VALUE!</v>
      </c>
      <c r="L4" s="301" t="e">
        <f t="shared" ref="L4:L52" si="2">C4+H4</f>
        <v>#VALUE!</v>
      </c>
      <c r="M4" s="301" t="e">
        <f t="shared" ref="M4:M53" si="3">I4+H4</f>
        <v>#VALUE!</v>
      </c>
      <c r="N4" s="301" t="e">
        <f t="shared" ref="N4:P38" si="4">K4/1000</f>
        <v>#VALUE!</v>
      </c>
      <c r="O4" s="301" t="e">
        <f t="shared" si="1"/>
        <v>#VALUE!</v>
      </c>
      <c r="P4" s="301" t="e">
        <f t="shared" si="1"/>
        <v>#VALUE!</v>
      </c>
    </row>
    <row r="5" spans="2:24" ht="24.75" x14ac:dyDescent="0.45">
      <c r="B5" s="308">
        <v>1354</v>
      </c>
      <c r="C5" s="301">
        <f>-[2]data!D19</f>
        <v>3471</v>
      </c>
      <c r="D5" s="301" t="e">
        <f>-[2]data!E19</f>
        <v>#VALUE!</v>
      </c>
      <c r="E5" s="301" t="e">
        <f>-[2]data!M19</f>
        <v>#VALUE!</v>
      </c>
      <c r="F5" s="301" t="e">
        <f>-[2]data!L19</f>
        <v>#VALUE!</v>
      </c>
      <c r="G5" s="301" t="e">
        <f>-[2]data!O19</f>
        <v>#VALUE!</v>
      </c>
      <c r="H5" s="301" t="e">
        <f>-[2]data!G19</f>
        <v>#VALUE!</v>
      </c>
      <c r="I5" s="301">
        <f>-[2]data!H19</f>
        <v>335</v>
      </c>
      <c r="J5" s="301" t="e">
        <f>-[2]data!N19</f>
        <v>#VALUE!</v>
      </c>
      <c r="K5" s="301" t="e">
        <f t="shared" si="0"/>
        <v>#VALUE!</v>
      </c>
      <c r="L5" s="301" t="e">
        <f t="shared" si="2"/>
        <v>#VALUE!</v>
      </c>
      <c r="M5" s="301" t="e">
        <f t="shared" si="3"/>
        <v>#VALUE!</v>
      </c>
      <c r="N5" s="301" t="e">
        <f t="shared" si="4"/>
        <v>#VALUE!</v>
      </c>
      <c r="O5" s="301" t="e">
        <f t="shared" si="1"/>
        <v>#VALUE!</v>
      </c>
      <c r="P5" s="301" t="e">
        <f t="shared" si="1"/>
        <v>#VALUE!</v>
      </c>
    </row>
    <row r="6" spans="2:24" ht="24.75" x14ac:dyDescent="0.45">
      <c r="B6" s="308">
        <v>1355</v>
      </c>
      <c r="C6" s="301">
        <f>-[2]data!D20</f>
        <v>3953</v>
      </c>
      <c r="D6" s="301" t="e">
        <f>-[2]data!E20</f>
        <v>#VALUE!</v>
      </c>
      <c r="E6" s="301" t="e">
        <f>-[2]data!M20</f>
        <v>#VALUE!</v>
      </c>
      <c r="F6" s="301" t="e">
        <f>-[2]data!L20</f>
        <v>#VALUE!</v>
      </c>
      <c r="G6" s="301" t="e">
        <f>-[2]data!O20</f>
        <v>#VALUE!</v>
      </c>
      <c r="H6" s="301" t="e">
        <f>-[2]data!G20</f>
        <v>#VALUE!</v>
      </c>
      <c r="I6" s="301">
        <f>-[2]data!H20</f>
        <v>503</v>
      </c>
      <c r="J6" s="301" t="e">
        <f>-[2]data!N20</f>
        <v>#VALUE!</v>
      </c>
      <c r="K6" s="301" t="e">
        <f t="shared" si="0"/>
        <v>#VALUE!</v>
      </c>
      <c r="L6" s="301" t="e">
        <f t="shared" si="2"/>
        <v>#VALUE!</v>
      </c>
      <c r="M6" s="301" t="e">
        <f t="shared" si="3"/>
        <v>#VALUE!</v>
      </c>
      <c r="N6" s="301" t="e">
        <f t="shared" si="4"/>
        <v>#VALUE!</v>
      </c>
      <c r="O6" s="301" t="e">
        <f t="shared" si="1"/>
        <v>#VALUE!</v>
      </c>
      <c r="P6" s="301" t="e">
        <f t="shared" si="1"/>
        <v>#VALUE!</v>
      </c>
    </row>
    <row r="7" spans="2:24" ht="24.75" x14ac:dyDescent="0.45">
      <c r="B7" s="308">
        <v>1356</v>
      </c>
      <c r="C7" s="301">
        <f>-[2]data!D21</f>
        <v>1274</v>
      </c>
      <c r="D7" s="301" t="e">
        <f>-[2]data!E21</f>
        <v>#VALUE!</v>
      </c>
      <c r="E7" s="301" t="e">
        <f>-[2]data!M21</f>
        <v>#VALUE!</v>
      </c>
      <c r="F7" s="301" t="e">
        <f>-[2]data!L21</f>
        <v>#VALUE!</v>
      </c>
      <c r="G7" s="301" t="e">
        <f>-[2]data!O21</f>
        <v>#VALUE!</v>
      </c>
      <c r="H7" s="301" t="e">
        <f>-[2]data!G21</f>
        <v>#VALUE!</v>
      </c>
      <c r="I7" s="301">
        <f>-[2]data!H21</f>
        <v>1190</v>
      </c>
      <c r="J7" s="301" t="e">
        <f>-[2]data!N21</f>
        <v>#VALUE!</v>
      </c>
      <c r="K7" s="301" t="e">
        <f t="shared" si="0"/>
        <v>#VALUE!</v>
      </c>
      <c r="L7" s="301" t="e">
        <f t="shared" si="2"/>
        <v>#VALUE!</v>
      </c>
      <c r="M7" s="301" t="e">
        <f t="shared" si="3"/>
        <v>#VALUE!</v>
      </c>
      <c r="N7" s="301" t="e">
        <f t="shared" si="4"/>
        <v>#VALUE!</v>
      </c>
      <c r="O7" s="301" t="e">
        <f t="shared" si="1"/>
        <v>#VALUE!</v>
      </c>
      <c r="P7" s="301" t="e">
        <f t="shared" si="1"/>
        <v>#VALUE!</v>
      </c>
    </row>
    <row r="8" spans="2:24" ht="24.75" x14ac:dyDescent="0.45">
      <c r="B8" s="308">
        <v>1357</v>
      </c>
      <c r="C8" s="301">
        <f>-[2]data!D22</f>
        <v>-1760</v>
      </c>
      <c r="D8" s="301" t="e">
        <f>-[2]data!E22</f>
        <v>#VALUE!</v>
      </c>
      <c r="E8" s="301" t="e">
        <f>-[2]data!M22</f>
        <v>#VALUE!</v>
      </c>
      <c r="F8" s="301" t="e">
        <f>-[2]data!L22</f>
        <v>#VALUE!</v>
      </c>
      <c r="G8" s="301" t="e">
        <f>-[2]data!O22</f>
        <v>#VALUE!</v>
      </c>
      <c r="H8" s="301" t="e">
        <f>-[2]data!G22</f>
        <v>#VALUE!</v>
      </c>
      <c r="I8" s="301">
        <f>-[2]data!H22</f>
        <v>1681</v>
      </c>
      <c r="J8" s="301" t="e">
        <f>-[2]data!N22</f>
        <v>#VALUE!</v>
      </c>
      <c r="K8" s="301" t="e">
        <f t="shared" si="0"/>
        <v>#VALUE!</v>
      </c>
      <c r="L8" s="301" t="e">
        <f t="shared" si="2"/>
        <v>#VALUE!</v>
      </c>
      <c r="M8" s="301" t="e">
        <f t="shared" si="3"/>
        <v>#VALUE!</v>
      </c>
      <c r="N8" s="301" t="e">
        <f t="shared" si="4"/>
        <v>#VALUE!</v>
      </c>
      <c r="O8" s="301" t="e">
        <f t="shared" si="1"/>
        <v>#VALUE!</v>
      </c>
      <c r="P8" s="301" t="e">
        <f t="shared" si="1"/>
        <v>#VALUE!</v>
      </c>
    </row>
    <row r="9" spans="2:24" ht="24.75" x14ac:dyDescent="0.45">
      <c r="B9" s="308">
        <v>1358</v>
      </c>
      <c r="C9" s="301">
        <f>-[2]data!D23</f>
        <v>6974</v>
      </c>
      <c r="D9" s="301" t="e">
        <f>-[2]data!E23</f>
        <v>#VALUE!</v>
      </c>
      <c r="E9" s="301" t="e">
        <f>-[2]data!M23</f>
        <v>#VALUE!</v>
      </c>
      <c r="F9" s="301" t="e">
        <f>-[2]data!L23</f>
        <v>#VALUE!</v>
      </c>
      <c r="G9" s="301" t="e">
        <f>-[2]data!O23</f>
        <v>#VALUE!</v>
      </c>
      <c r="H9" s="301" t="e">
        <f>-[2]data!G23</f>
        <v>#VALUE!</v>
      </c>
      <c r="I9" s="301">
        <f>-[2]data!H23</f>
        <v>2093</v>
      </c>
      <c r="J9" s="301" t="e">
        <f>-[2]data!N23</f>
        <v>#VALUE!</v>
      </c>
      <c r="K9" s="301" t="e">
        <f t="shared" si="0"/>
        <v>#VALUE!</v>
      </c>
      <c r="L9" s="301" t="e">
        <f t="shared" si="2"/>
        <v>#VALUE!</v>
      </c>
      <c r="M9" s="301" t="e">
        <f t="shared" si="3"/>
        <v>#VALUE!</v>
      </c>
      <c r="N9" s="301" t="e">
        <f t="shared" si="4"/>
        <v>#VALUE!</v>
      </c>
      <c r="O9" s="301" t="e">
        <f t="shared" si="1"/>
        <v>#VALUE!</v>
      </c>
      <c r="P9" s="301" t="e">
        <f t="shared" si="1"/>
        <v>#VALUE!</v>
      </c>
    </row>
    <row r="10" spans="2:24" ht="24.75" x14ac:dyDescent="0.45">
      <c r="B10" s="308">
        <v>1359</v>
      </c>
      <c r="C10" s="301">
        <f>-[2]data!D24</f>
        <v>906</v>
      </c>
      <c r="D10" s="301" t="e">
        <f>-[2]data!E24</f>
        <v>#VALUE!</v>
      </c>
      <c r="E10" s="301" t="e">
        <f>-[2]data!M24</f>
        <v>#VALUE!</v>
      </c>
      <c r="F10" s="301" t="e">
        <f>-[2]data!L24</f>
        <v>#VALUE!</v>
      </c>
      <c r="G10" s="301" t="e">
        <f>-[2]data!O24</f>
        <v>#VALUE!</v>
      </c>
      <c r="H10" s="301" t="e">
        <f>-[2]data!G24</f>
        <v>#VALUE!</v>
      </c>
      <c r="I10" s="301">
        <f>-[2]data!H24</f>
        <v>802</v>
      </c>
      <c r="J10" s="301" t="e">
        <f>-[2]data!N24</f>
        <v>#VALUE!</v>
      </c>
      <c r="K10" s="301" t="e">
        <f t="shared" si="0"/>
        <v>#VALUE!</v>
      </c>
      <c r="L10" s="301" t="e">
        <f t="shared" si="2"/>
        <v>#VALUE!</v>
      </c>
      <c r="M10" s="301" t="e">
        <f t="shared" si="3"/>
        <v>#VALUE!</v>
      </c>
      <c r="N10" s="301" t="e">
        <f t="shared" si="4"/>
        <v>#VALUE!</v>
      </c>
      <c r="O10" s="301" t="e">
        <f t="shared" si="1"/>
        <v>#VALUE!</v>
      </c>
      <c r="P10" s="301" t="e">
        <f t="shared" si="1"/>
        <v>#VALUE!</v>
      </c>
    </row>
    <row r="11" spans="2:24" ht="24.75" x14ac:dyDescent="0.45">
      <c r="B11" s="308">
        <v>1360</v>
      </c>
      <c r="C11" s="301">
        <f>-[2]data!D25</f>
        <v>-2069</v>
      </c>
      <c r="D11" s="301" t="e">
        <f>-[2]data!E25</f>
        <v>#VALUE!</v>
      </c>
      <c r="E11" s="301" t="e">
        <f>-[2]data!M25</f>
        <v>#VALUE!</v>
      </c>
      <c r="F11" s="301" t="e">
        <f>-[2]data!L25</f>
        <v>#VALUE!</v>
      </c>
      <c r="G11" s="301" t="e">
        <f>-[2]data!O25</f>
        <v>#VALUE!</v>
      </c>
      <c r="H11" s="301" t="e">
        <f>-[2]data!G25</f>
        <v>#VALUE!</v>
      </c>
      <c r="I11" s="301">
        <f>-[2]data!H25</f>
        <v>57</v>
      </c>
      <c r="J11" s="301" t="e">
        <f>-[2]data!N25</f>
        <v>#VALUE!</v>
      </c>
      <c r="K11" s="301" t="e">
        <f t="shared" si="0"/>
        <v>#VALUE!</v>
      </c>
      <c r="L11" s="301" t="e">
        <f t="shared" si="2"/>
        <v>#VALUE!</v>
      </c>
      <c r="M11" s="301" t="e">
        <f t="shared" si="3"/>
        <v>#VALUE!</v>
      </c>
      <c r="N11" s="301" t="e">
        <f t="shared" si="4"/>
        <v>#VALUE!</v>
      </c>
      <c r="O11" s="301" t="e">
        <f t="shared" si="1"/>
        <v>#VALUE!</v>
      </c>
      <c r="P11" s="301" t="e">
        <f t="shared" si="1"/>
        <v>#VALUE!</v>
      </c>
    </row>
    <row r="12" spans="2:24" ht="24.75" x14ac:dyDescent="0.45">
      <c r="B12" s="308">
        <v>1361</v>
      </c>
      <c r="C12" s="301">
        <f>-[2]data!D26</f>
        <v>7730</v>
      </c>
      <c r="D12" s="301" t="e">
        <f>-[2]data!E26</f>
        <v>#VALUE!</v>
      </c>
      <c r="E12" s="301" t="e">
        <f>-[2]data!M26</f>
        <v>#VALUE!</v>
      </c>
      <c r="F12" s="301" t="e">
        <f>-[2]data!L26</f>
        <v>#VALUE!</v>
      </c>
      <c r="G12" s="301" t="e">
        <f>-[2]data!O26</f>
        <v>#VALUE!</v>
      </c>
      <c r="H12" s="301" t="e">
        <f>-[2]data!G26</f>
        <v>#VALUE!</v>
      </c>
      <c r="I12" s="301">
        <f>-[2]data!H26</f>
        <v>800</v>
      </c>
      <c r="J12" s="301" t="e">
        <f>-[2]data!N26</f>
        <v>#VALUE!</v>
      </c>
      <c r="K12" s="301" t="e">
        <f t="shared" si="0"/>
        <v>#VALUE!</v>
      </c>
      <c r="L12" s="301" t="e">
        <f t="shared" si="2"/>
        <v>#VALUE!</v>
      </c>
      <c r="M12" s="301" t="e">
        <f t="shared" si="3"/>
        <v>#VALUE!</v>
      </c>
      <c r="N12" s="301" t="e">
        <f t="shared" si="4"/>
        <v>#VALUE!</v>
      </c>
      <c r="O12" s="301" t="e">
        <f t="shared" si="1"/>
        <v>#VALUE!</v>
      </c>
      <c r="P12" s="301" t="e">
        <f t="shared" si="1"/>
        <v>#VALUE!</v>
      </c>
    </row>
    <row r="13" spans="2:24" ht="24.75" x14ac:dyDescent="0.45">
      <c r="B13" s="308">
        <v>1362</v>
      </c>
      <c r="C13" s="301">
        <f>-[2]data!D27</f>
        <v>-16</v>
      </c>
      <c r="D13" s="301" t="e">
        <f>-[2]data!E27</f>
        <v>#VALUE!</v>
      </c>
      <c r="E13" s="301" t="e">
        <f>-[2]data!M27</f>
        <v>#VALUE!</v>
      </c>
      <c r="F13" s="301" t="e">
        <f>-[2]data!L27</f>
        <v>#VALUE!</v>
      </c>
      <c r="G13" s="301" t="e">
        <f>-[2]data!O27</f>
        <v>#VALUE!</v>
      </c>
      <c r="H13" s="301" t="e">
        <f>-[2]data!G27</f>
        <v>#VALUE!</v>
      </c>
      <c r="I13" s="301">
        <f>-[2]data!H27</f>
        <v>-287</v>
      </c>
      <c r="J13" s="301" t="e">
        <f>-[2]data!N27</f>
        <v>#VALUE!</v>
      </c>
      <c r="K13" s="301" t="e">
        <f t="shared" si="0"/>
        <v>#VALUE!</v>
      </c>
      <c r="L13" s="301" t="e">
        <f t="shared" si="2"/>
        <v>#VALUE!</v>
      </c>
      <c r="M13" s="301" t="e">
        <f t="shared" si="3"/>
        <v>#VALUE!</v>
      </c>
      <c r="N13" s="301" t="e">
        <f t="shared" si="4"/>
        <v>#VALUE!</v>
      </c>
      <c r="O13" s="301" t="e">
        <f t="shared" si="1"/>
        <v>#VALUE!</v>
      </c>
      <c r="P13" s="301" t="e">
        <f t="shared" si="1"/>
        <v>#VALUE!</v>
      </c>
    </row>
    <row r="14" spans="2:24" ht="24.75" x14ac:dyDescent="0.45">
      <c r="B14" s="308">
        <v>1363</v>
      </c>
      <c r="C14" s="301">
        <f>-[2]data!D28</f>
        <v>5102</v>
      </c>
      <c r="D14" s="301" t="e">
        <f>-[2]data!E28</f>
        <v>#VALUE!</v>
      </c>
      <c r="E14" s="301" t="e">
        <f>-[2]data!M28</f>
        <v>#VALUE!</v>
      </c>
      <c r="F14" s="301" t="e">
        <f>-[2]data!L28</f>
        <v>#VALUE!</v>
      </c>
      <c r="G14" s="301" t="e">
        <f>-[2]data!O28</f>
        <v>#VALUE!</v>
      </c>
      <c r="H14" s="301" t="e">
        <f>-[2]data!G28</f>
        <v>#VALUE!</v>
      </c>
      <c r="I14" s="301">
        <f>-[2]data!H28</f>
        <v>4681</v>
      </c>
      <c r="J14" s="301" t="e">
        <f>-[2]data!N28</f>
        <v>#VALUE!</v>
      </c>
      <c r="K14" s="301" t="e">
        <f t="shared" si="0"/>
        <v>#VALUE!</v>
      </c>
      <c r="L14" s="301" t="e">
        <f t="shared" si="2"/>
        <v>#VALUE!</v>
      </c>
      <c r="M14" s="301" t="e">
        <f t="shared" si="3"/>
        <v>#VALUE!</v>
      </c>
      <c r="N14" s="301" t="e">
        <f t="shared" si="4"/>
        <v>#VALUE!</v>
      </c>
      <c r="O14" s="301" t="e">
        <f t="shared" si="1"/>
        <v>#VALUE!</v>
      </c>
      <c r="P14" s="301" t="e">
        <f t="shared" si="1"/>
        <v>#VALUE!</v>
      </c>
    </row>
    <row r="15" spans="2:24" ht="24.75" x14ac:dyDescent="0.45">
      <c r="B15" s="308">
        <v>1364</v>
      </c>
      <c r="C15" s="301">
        <f>-[2]data!D29</f>
        <v>-542</v>
      </c>
      <c r="D15" s="301" t="e">
        <f>-[2]data!E29</f>
        <v>#VALUE!</v>
      </c>
      <c r="E15" s="301" t="e">
        <f>-[2]data!M29</f>
        <v>#VALUE!</v>
      </c>
      <c r="F15" s="301" t="e">
        <f>-[2]data!L29</f>
        <v>#VALUE!</v>
      </c>
      <c r="G15" s="301" t="e">
        <f>-[2]data!O29</f>
        <v>#VALUE!</v>
      </c>
      <c r="H15" s="301" t="e">
        <f>-[2]data!G29</f>
        <v>#VALUE!</v>
      </c>
      <c r="I15" s="301">
        <f>-[2]data!H29</f>
        <v>-702</v>
      </c>
      <c r="J15" s="301" t="e">
        <f>-[2]data!N29</f>
        <v>#VALUE!</v>
      </c>
      <c r="K15" s="301" t="e">
        <f t="shared" si="0"/>
        <v>#VALUE!</v>
      </c>
      <c r="L15" s="301" t="e">
        <f t="shared" si="2"/>
        <v>#VALUE!</v>
      </c>
      <c r="M15" s="301" t="e">
        <f t="shared" si="3"/>
        <v>#VALUE!</v>
      </c>
      <c r="N15" s="301" t="e">
        <f t="shared" si="4"/>
        <v>#VALUE!</v>
      </c>
      <c r="O15" s="301" t="e">
        <f t="shared" si="1"/>
        <v>#VALUE!</v>
      </c>
      <c r="P15" s="301" t="e">
        <f t="shared" si="1"/>
        <v>#VALUE!</v>
      </c>
    </row>
    <row r="16" spans="2:24" ht="24.75" x14ac:dyDescent="0.45">
      <c r="B16" s="308">
        <v>1365</v>
      </c>
      <c r="C16" s="301">
        <f>-[2]data!D30</f>
        <v>-2172</v>
      </c>
      <c r="D16" s="301" t="e">
        <f>-[2]data!E30</f>
        <v>#VALUE!</v>
      </c>
      <c r="E16" s="301" t="e">
        <f>-[2]data!M30</f>
        <v>#VALUE!</v>
      </c>
      <c r="F16" s="301" t="e">
        <f>-[2]data!L30</f>
        <v>#VALUE!</v>
      </c>
      <c r="G16" s="301" t="e">
        <f>-[2]data!O30</f>
        <v>#VALUE!</v>
      </c>
      <c r="H16" s="301" t="e">
        <f>-[2]data!G30</f>
        <v>#VALUE!</v>
      </c>
      <c r="I16" s="301">
        <f>-[2]data!H30</f>
        <v>-1370</v>
      </c>
      <c r="J16" s="301" t="e">
        <f>-[2]data!N30</f>
        <v>#VALUE!</v>
      </c>
      <c r="K16" s="301" t="e">
        <f t="shared" si="0"/>
        <v>#VALUE!</v>
      </c>
      <c r="L16" s="301" t="e">
        <f t="shared" si="2"/>
        <v>#VALUE!</v>
      </c>
      <c r="M16" s="301" t="e">
        <f t="shared" si="3"/>
        <v>#VALUE!</v>
      </c>
      <c r="N16" s="301" t="e">
        <f t="shared" si="4"/>
        <v>#VALUE!</v>
      </c>
      <c r="O16" s="301" t="e">
        <f t="shared" si="1"/>
        <v>#VALUE!</v>
      </c>
      <c r="P16" s="301" t="e">
        <f t="shared" si="1"/>
        <v>#VALUE!</v>
      </c>
    </row>
    <row r="17" spans="2:24" ht="24.75" x14ac:dyDescent="0.45">
      <c r="B17" s="308">
        <v>1366</v>
      </c>
      <c r="C17" s="301">
        <f>-[2]data!D31</f>
        <v>-1068</v>
      </c>
      <c r="D17" s="301" t="e">
        <f>-[2]data!E31</f>
        <v>#VALUE!</v>
      </c>
      <c r="E17" s="301" t="e">
        <f>-[2]data!M31</f>
        <v>#VALUE!</v>
      </c>
      <c r="F17" s="301" t="e">
        <f>-[2]data!L31</f>
        <v>#VALUE!</v>
      </c>
      <c r="G17" s="301" t="e">
        <f>-[2]data!O31</f>
        <v>#VALUE!</v>
      </c>
      <c r="H17" s="301" t="e">
        <f>-[2]data!G31</f>
        <v>#VALUE!</v>
      </c>
      <c r="I17" s="301">
        <f>-[2]data!H31</f>
        <v>-349</v>
      </c>
      <c r="J17" s="301" t="e">
        <f>-[2]data!N31</f>
        <v>#VALUE!</v>
      </c>
      <c r="K17" s="301" t="e">
        <f t="shared" si="0"/>
        <v>#VALUE!</v>
      </c>
      <c r="L17" s="301" t="e">
        <f t="shared" si="2"/>
        <v>#VALUE!</v>
      </c>
      <c r="M17" s="301" t="e">
        <f t="shared" si="3"/>
        <v>#VALUE!</v>
      </c>
      <c r="N17" s="301" t="e">
        <f t="shared" si="4"/>
        <v>#VALUE!</v>
      </c>
      <c r="O17" s="301" t="e">
        <f t="shared" si="1"/>
        <v>#VALUE!</v>
      </c>
      <c r="P17" s="301" t="e">
        <f t="shared" si="1"/>
        <v>#VALUE!</v>
      </c>
    </row>
    <row r="18" spans="2:24" ht="24.75" x14ac:dyDescent="0.45">
      <c r="B18" s="308">
        <v>1367</v>
      </c>
      <c r="C18" s="301">
        <f>-[2]data!D32</f>
        <v>-320</v>
      </c>
      <c r="D18" s="301" t="e">
        <f>-[2]data!E32</f>
        <v>#VALUE!</v>
      </c>
      <c r="E18" s="301" t="e">
        <f>-[2]data!M32</f>
        <v>#VALUE!</v>
      </c>
      <c r="F18" s="301" t="e">
        <f>-[2]data!L32</f>
        <v>#VALUE!</v>
      </c>
      <c r="G18" s="301" t="e">
        <f>-[2]data!O32</f>
        <v>#VALUE!</v>
      </c>
      <c r="H18" s="301" t="e">
        <f>-[2]data!G32</f>
        <v>#VALUE!</v>
      </c>
      <c r="I18" s="301">
        <f>-[2]data!H32</f>
        <v>-260</v>
      </c>
      <c r="J18" s="301" t="e">
        <f>-[2]data!N32</f>
        <v>#VALUE!</v>
      </c>
      <c r="K18" s="301" t="e">
        <f t="shared" si="0"/>
        <v>#VALUE!</v>
      </c>
      <c r="L18" s="301" t="e">
        <f t="shared" si="2"/>
        <v>#VALUE!</v>
      </c>
      <c r="M18" s="301" t="e">
        <f t="shared" si="3"/>
        <v>#VALUE!</v>
      </c>
      <c r="N18" s="301" t="e">
        <f t="shared" si="4"/>
        <v>#VALUE!</v>
      </c>
      <c r="O18" s="301" t="e">
        <f t="shared" si="1"/>
        <v>#VALUE!</v>
      </c>
      <c r="P18" s="301" t="e">
        <f t="shared" si="1"/>
        <v>#VALUE!</v>
      </c>
    </row>
    <row r="19" spans="2:24" ht="24.75" x14ac:dyDescent="0.45">
      <c r="B19" s="308">
        <v>1368</v>
      </c>
      <c r="C19" s="301">
        <f>-[2]data!D33</f>
        <v>-3261</v>
      </c>
      <c r="D19" s="301" t="e">
        <f>-[2]data!E33</f>
        <v>#VALUE!</v>
      </c>
      <c r="E19" s="301" t="e">
        <f>-[2]data!M33</f>
        <v>#VALUE!</v>
      </c>
      <c r="F19" s="301" t="e">
        <f>-[2]data!L33</f>
        <v>#VALUE!</v>
      </c>
      <c r="G19" s="301" t="e">
        <f>-[2]data!O33</f>
        <v>#VALUE!</v>
      </c>
      <c r="H19" s="301" t="e">
        <f>-[2]data!G33</f>
        <v>#VALUE!</v>
      </c>
      <c r="I19" s="301">
        <f>-[2]data!H33</f>
        <v>-1734</v>
      </c>
      <c r="J19" s="301" t="e">
        <f>-[2]data!N33</f>
        <v>#VALUE!</v>
      </c>
      <c r="K19" s="301" t="e">
        <f t="shared" si="0"/>
        <v>#VALUE!</v>
      </c>
      <c r="L19" s="301" t="e">
        <f t="shared" si="2"/>
        <v>#VALUE!</v>
      </c>
      <c r="M19" s="301" t="e">
        <f t="shared" si="3"/>
        <v>#VALUE!</v>
      </c>
      <c r="N19" s="301" t="e">
        <f t="shared" si="4"/>
        <v>#VALUE!</v>
      </c>
      <c r="O19" s="301" t="e">
        <f t="shared" si="4"/>
        <v>#VALUE!</v>
      </c>
      <c r="P19" s="301" t="e">
        <f t="shared" si="4"/>
        <v>#VALUE!</v>
      </c>
    </row>
    <row r="20" spans="2:24" ht="24.75" x14ac:dyDescent="0.45">
      <c r="B20" s="308">
        <v>1369</v>
      </c>
      <c r="C20" s="301">
        <f>-[2]data!D34</f>
        <v>-295</v>
      </c>
      <c r="D20" s="301" t="e">
        <f>-[2]data!E34</f>
        <v>#VALUE!</v>
      </c>
      <c r="E20" s="301" t="e">
        <f>-[2]data!M34</f>
        <v>#VALUE!</v>
      </c>
      <c r="F20" s="301" t="e">
        <f>-[2]data!L34</f>
        <v>#VALUE!</v>
      </c>
      <c r="G20" s="301" t="e">
        <f>-[2]data!O34</f>
        <v>#VALUE!</v>
      </c>
      <c r="H20" s="301" t="e">
        <f>-[2]data!G34</f>
        <v>#VALUE!</v>
      </c>
      <c r="I20" s="301">
        <f>-[2]data!H34</f>
        <v>193</v>
      </c>
      <c r="J20" s="301" t="e">
        <f>-[2]data!N34</f>
        <v>#VALUE!</v>
      </c>
      <c r="K20" s="301" t="e">
        <f t="shared" si="0"/>
        <v>#VALUE!</v>
      </c>
      <c r="L20" s="301" t="e">
        <f t="shared" si="2"/>
        <v>#VALUE!</v>
      </c>
      <c r="M20" s="301" t="e">
        <f t="shared" si="3"/>
        <v>#VALUE!</v>
      </c>
      <c r="N20" s="301" t="e">
        <f t="shared" si="4"/>
        <v>#VALUE!</v>
      </c>
      <c r="O20" s="301" t="e">
        <f t="shared" si="4"/>
        <v>#VALUE!</v>
      </c>
      <c r="P20" s="301" t="e">
        <f t="shared" si="4"/>
        <v>#VALUE!</v>
      </c>
    </row>
    <row r="21" spans="2:24" ht="24.75" x14ac:dyDescent="0.45">
      <c r="B21" s="308">
        <v>1370</v>
      </c>
      <c r="C21" s="301">
        <f>-[2]data!D35</f>
        <v>-6032</v>
      </c>
      <c r="D21" s="301" t="e">
        <f>-[2]data!E35</f>
        <v>#VALUE!</v>
      </c>
      <c r="E21" s="301" t="e">
        <f>-[2]data!M35</f>
        <v>#VALUE!</v>
      </c>
      <c r="F21" s="301" t="e">
        <f>-[2]data!L35</f>
        <v>#VALUE!</v>
      </c>
      <c r="G21" s="301" t="e">
        <f>-[2]data!O35</f>
        <v>#VALUE!</v>
      </c>
      <c r="H21" s="301" t="e">
        <f>-[2]data!G35</f>
        <v>#VALUE!</v>
      </c>
      <c r="I21" s="301">
        <f>-[2]data!H35</f>
        <v>-5054</v>
      </c>
      <c r="J21" s="301" t="e">
        <f>-[2]data!N35</f>
        <v>#VALUE!</v>
      </c>
      <c r="K21" s="301" t="e">
        <f t="shared" si="0"/>
        <v>#VALUE!</v>
      </c>
      <c r="L21" s="301" t="e">
        <f t="shared" si="2"/>
        <v>#VALUE!</v>
      </c>
      <c r="M21" s="301" t="e">
        <f t="shared" si="3"/>
        <v>#VALUE!</v>
      </c>
      <c r="N21" s="301" t="e">
        <f t="shared" si="4"/>
        <v>#VALUE!</v>
      </c>
      <c r="O21" s="301" t="e">
        <f t="shared" si="4"/>
        <v>#VALUE!</v>
      </c>
      <c r="P21" s="301" t="e">
        <f t="shared" si="4"/>
        <v>#VALUE!</v>
      </c>
    </row>
    <row r="22" spans="2:24" ht="24.75" x14ac:dyDescent="0.45">
      <c r="B22" s="308">
        <v>1371</v>
      </c>
      <c r="C22" s="301">
        <f>-[2]data!D36</f>
        <v>-4699</v>
      </c>
      <c r="D22" s="301" t="e">
        <f>-[2]data!E36</f>
        <v>#VALUE!</v>
      </c>
      <c r="E22" s="301" t="e">
        <f>-[2]data!M36</f>
        <v>#VALUE!</v>
      </c>
      <c r="F22" s="301" t="e">
        <f>-[2]data!L36</f>
        <v>#VALUE!</v>
      </c>
      <c r="G22" s="301" t="e">
        <f>-[2]data!O36</f>
        <v>#VALUE!</v>
      </c>
      <c r="H22" s="301" t="e">
        <f>-[2]data!G36</f>
        <v>#VALUE!</v>
      </c>
      <c r="I22" s="301">
        <f>-[2]data!H36</f>
        <v>258</v>
      </c>
      <c r="J22" s="301" t="e">
        <f>-[2]data!N36</f>
        <v>#VALUE!</v>
      </c>
      <c r="K22" s="301" t="e">
        <f t="shared" si="0"/>
        <v>#VALUE!</v>
      </c>
      <c r="L22" s="301" t="e">
        <f t="shared" si="2"/>
        <v>#VALUE!</v>
      </c>
      <c r="M22" s="301" t="e">
        <f t="shared" si="3"/>
        <v>#VALUE!</v>
      </c>
      <c r="N22" s="301" t="e">
        <f t="shared" si="4"/>
        <v>#VALUE!</v>
      </c>
      <c r="O22" s="301" t="e">
        <f t="shared" si="4"/>
        <v>#VALUE!</v>
      </c>
      <c r="P22" s="301" t="e">
        <f t="shared" si="4"/>
        <v>#VALUE!</v>
      </c>
    </row>
    <row r="23" spans="2:24" ht="24.75" x14ac:dyDescent="0.45">
      <c r="B23" s="308">
        <v>1372</v>
      </c>
      <c r="C23" s="301">
        <f>-[2]data!D37</f>
        <v>-5563</v>
      </c>
      <c r="D23" s="301" t="e">
        <f>-[2]data!E37</f>
        <v>#VALUE!</v>
      </c>
      <c r="E23" s="301" t="e">
        <f>-[2]data!M37</f>
        <v>#VALUE!</v>
      </c>
      <c r="F23" s="301" t="e">
        <f>-[2]data!L37</f>
        <v>#VALUE!</v>
      </c>
      <c r="G23" s="301" t="e">
        <f>-[2]data!O37</f>
        <v>#VALUE!</v>
      </c>
      <c r="H23" s="301" t="e">
        <f>-[2]data!G37</f>
        <v>#VALUE!</v>
      </c>
      <c r="I23" s="301">
        <f>-[2]data!H37</f>
        <v>-6810</v>
      </c>
      <c r="J23" s="301" t="e">
        <f>-[2]data!N37</f>
        <v>#VALUE!</v>
      </c>
      <c r="K23" s="301" t="e">
        <f t="shared" si="0"/>
        <v>#VALUE!</v>
      </c>
      <c r="L23" s="301" t="e">
        <f t="shared" si="2"/>
        <v>#VALUE!</v>
      </c>
      <c r="M23" s="301" t="e">
        <f t="shared" si="3"/>
        <v>#VALUE!</v>
      </c>
      <c r="N23" s="301" t="e">
        <f t="shared" si="4"/>
        <v>#VALUE!</v>
      </c>
      <c r="O23" s="301" t="e">
        <f t="shared" si="4"/>
        <v>#VALUE!</v>
      </c>
      <c r="P23" s="301" t="e">
        <f t="shared" si="4"/>
        <v>#VALUE!</v>
      </c>
    </row>
    <row r="24" spans="2:24" ht="24.75" x14ac:dyDescent="0.45">
      <c r="B24" s="308">
        <v>1373</v>
      </c>
      <c r="C24" s="301">
        <f>-[2]data!D38</f>
        <v>347</v>
      </c>
      <c r="D24" s="301" t="e">
        <f>-[2]data!E38</f>
        <v>#VALUE!</v>
      </c>
      <c r="E24" s="301" t="e">
        <f>-[2]data!M38</f>
        <v>#VALUE!</v>
      </c>
      <c r="F24" s="301" t="e">
        <f>-[2]data!L38</f>
        <v>#VALUE!</v>
      </c>
      <c r="G24" s="301" t="e">
        <f>-[2]data!O38</f>
        <v>#VALUE!</v>
      </c>
      <c r="H24" s="301" t="e">
        <f>-[2]data!G38</f>
        <v>#VALUE!</v>
      </c>
      <c r="I24" s="301">
        <f>-[2]data!H38</f>
        <v>10502</v>
      </c>
      <c r="J24" s="301" t="e">
        <f>-[2]data!N38</f>
        <v>#VALUE!</v>
      </c>
      <c r="K24" s="301" t="e">
        <f t="shared" si="0"/>
        <v>#VALUE!</v>
      </c>
      <c r="L24" s="301" t="e">
        <f t="shared" si="2"/>
        <v>#VALUE!</v>
      </c>
      <c r="M24" s="301" t="e">
        <f t="shared" si="3"/>
        <v>#VALUE!</v>
      </c>
      <c r="N24" s="301" t="e">
        <f t="shared" si="4"/>
        <v>#VALUE!</v>
      </c>
      <c r="O24" s="301" t="e">
        <f t="shared" si="4"/>
        <v>#VALUE!</v>
      </c>
      <c r="P24" s="301" t="e">
        <f t="shared" si="4"/>
        <v>#VALUE!</v>
      </c>
    </row>
    <row r="25" spans="2:24" ht="24.75" x14ac:dyDescent="0.45">
      <c r="B25" s="308">
        <v>1374</v>
      </c>
      <c r="C25" s="301">
        <f>-[2]data!D39</f>
        <v>774</v>
      </c>
      <c r="D25" s="301" t="e">
        <f>-[2]data!E39</f>
        <v>#VALUE!</v>
      </c>
      <c r="E25" s="301" t="e">
        <f>-[2]data!M39</f>
        <v>#VALUE!</v>
      </c>
      <c r="F25" s="301" t="e">
        <f>-[2]data!L39</f>
        <v>#VALUE!</v>
      </c>
      <c r="G25" s="301" t="e">
        <f>-[2]data!O39</f>
        <v>#VALUE!</v>
      </c>
      <c r="H25" s="301" t="e">
        <f>-[2]data!G39</f>
        <v>#VALUE!</v>
      </c>
      <c r="I25" s="301">
        <f>-[2]data!H39</f>
        <v>2653</v>
      </c>
      <c r="J25" s="301" t="e">
        <f>-[2]data!N39</f>
        <v>#VALUE!</v>
      </c>
      <c r="K25" s="301" t="e">
        <f t="shared" si="0"/>
        <v>#VALUE!</v>
      </c>
      <c r="L25" s="301" t="e">
        <f t="shared" si="2"/>
        <v>#VALUE!</v>
      </c>
      <c r="M25" s="301" t="e">
        <f t="shared" si="3"/>
        <v>#VALUE!</v>
      </c>
      <c r="N25" s="301" t="e">
        <f t="shared" si="4"/>
        <v>#VALUE!</v>
      </c>
      <c r="O25" s="301" t="e">
        <f t="shared" si="4"/>
        <v>#VALUE!</v>
      </c>
      <c r="P25" s="301" t="e">
        <f t="shared" si="4"/>
        <v>#VALUE!</v>
      </c>
    </row>
    <row r="26" spans="2:24" ht="24.75" x14ac:dyDescent="0.45">
      <c r="B26" s="308">
        <v>1375</v>
      </c>
      <c r="C26" s="301">
        <f>-[2]data!D40</f>
        <v>5508</v>
      </c>
      <c r="D26" s="301" t="e">
        <f>-[2]data!E40</f>
        <v>#VALUE!</v>
      </c>
      <c r="E26" s="301" t="e">
        <f>-[2]data!M40</f>
        <v>#VALUE!</v>
      </c>
      <c r="F26" s="301" t="e">
        <f>-[2]data!L40</f>
        <v>#VALUE!</v>
      </c>
      <c r="G26" s="301" t="e">
        <f>-[2]data!O40</f>
        <v>#VALUE!</v>
      </c>
      <c r="H26" s="301" t="e">
        <f>-[2]data!G40</f>
        <v>#VALUE!</v>
      </c>
      <c r="I26" s="301">
        <f>-[2]data!H40</f>
        <v>668</v>
      </c>
      <c r="J26" s="301" t="e">
        <f>-[2]data!N40</f>
        <v>#VALUE!</v>
      </c>
      <c r="K26" s="301" t="e">
        <f t="shared" si="0"/>
        <v>#VALUE!</v>
      </c>
      <c r="L26" s="301" t="e">
        <f t="shared" si="2"/>
        <v>#VALUE!</v>
      </c>
      <c r="M26" s="301" t="e">
        <f t="shared" si="3"/>
        <v>#VALUE!</v>
      </c>
      <c r="N26" s="301" t="e">
        <f t="shared" si="4"/>
        <v>#VALUE!</v>
      </c>
      <c r="O26" s="301" t="e">
        <f t="shared" si="4"/>
        <v>#VALUE!</v>
      </c>
      <c r="P26" s="301" t="e">
        <f t="shared" si="4"/>
        <v>#VALUE!</v>
      </c>
    </row>
    <row r="27" spans="2:24" ht="24.75" x14ac:dyDescent="0.55000000000000004">
      <c r="B27" s="308">
        <v>1376</v>
      </c>
      <c r="C27" s="301">
        <f>-[2]data!D41</f>
        <v>5920.7</v>
      </c>
      <c r="D27" s="301">
        <f>-[2]data!E41</f>
        <v>0.9</v>
      </c>
      <c r="E27" s="301">
        <f>-[2]data!M41</f>
        <v>748</v>
      </c>
      <c r="F27" s="301">
        <f>-[2]data!L41</f>
        <v>71.400000000000006</v>
      </c>
      <c r="G27" s="301">
        <f>-[2]data!O41</f>
        <v>5100.3999999999996</v>
      </c>
      <c r="H27" s="301">
        <f>-[2]data!G41</f>
        <v>228.2</v>
      </c>
      <c r="I27" s="301">
        <f>-[2]data!H41</f>
        <v>4789.3900000000003</v>
      </c>
      <c r="J27" s="301">
        <f>-[2]data!N41</f>
        <v>-4038.1</v>
      </c>
      <c r="K27" s="301">
        <f t="shared" si="0"/>
        <v>2110.7999999999997</v>
      </c>
      <c r="L27" s="301">
        <f t="shared" si="2"/>
        <v>6148.9</v>
      </c>
      <c r="M27" s="301">
        <f t="shared" si="3"/>
        <v>5017.59</v>
      </c>
      <c r="N27" s="310">
        <f t="shared" si="4"/>
        <v>2.1107999999999998</v>
      </c>
      <c r="O27" s="310">
        <f t="shared" si="4"/>
        <v>6.1488999999999994</v>
      </c>
      <c r="P27" s="310">
        <f t="shared" si="4"/>
        <v>5.0175900000000002</v>
      </c>
      <c r="R27" s="315">
        <v>2.1107653441516581</v>
      </c>
    </row>
    <row r="28" spans="2:24" ht="24.75" x14ac:dyDescent="0.55000000000000004">
      <c r="B28" s="308">
        <v>1377</v>
      </c>
      <c r="C28" s="301">
        <f>-[2]data!D42</f>
        <v>-2577</v>
      </c>
      <c r="D28" s="301">
        <f>-[2]data!E42</f>
        <v>5</v>
      </c>
      <c r="E28" s="301">
        <f>-[2]data!M42</f>
        <v>98.5</v>
      </c>
      <c r="F28" s="301">
        <f>-[2]data!L42</f>
        <v>-21.5</v>
      </c>
      <c r="G28" s="301">
        <f>-[2]data!O42</f>
        <v>-2658.9</v>
      </c>
      <c r="H28" s="301">
        <f>-[2]data!G42</f>
        <v>241.2</v>
      </c>
      <c r="I28" s="301">
        <f>-[2]data!H42</f>
        <v>572.45000000000005</v>
      </c>
      <c r="J28" s="301">
        <f>-[2]data!N42</f>
        <v>-1548.2</v>
      </c>
      <c r="K28" s="301">
        <f t="shared" si="0"/>
        <v>-3883.9</v>
      </c>
      <c r="L28" s="301">
        <f t="shared" si="2"/>
        <v>-2335.8000000000002</v>
      </c>
      <c r="M28" s="301">
        <f t="shared" si="3"/>
        <v>813.65000000000009</v>
      </c>
      <c r="N28" s="310">
        <f t="shared" si="4"/>
        <v>-3.8839000000000001</v>
      </c>
      <c r="O28" s="310">
        <f t="shared" si="4"/>
        <v>-2.3358000000000003</v>
      </c>
      <c r="P28" s="310">
        <f t="shared" si="4"/>
        <v>0.8136500000000001</v>
      </c>
      <c r="R28" s="315">
        <v>-3.8840456072587393</v>
      </c>
    </row>
    <row r="29" spans="2:24" ht="24.75" x14ac:dyDescent="0.55000000000000004">
      <c r="B29" s="308">
        <v>1378</v>
      </c>
      <c r="C29" s="301">
        <f>-[2]data!D43</f>
        <v>6043.5</v>
      </c>
      <c r="D29" s="301">
        <f>-[2]data!E43</f>
        <v>1.8</v>
      </c>
      <c r="E29" s="301">
        <f>-[2]data!M43</f>
        <v>-636.6</v>
      </c>
      <c r="F29" s="301">
        <f>-[2]data!L43</f>
        <v>14</v>
      </c>
      <c r="G29" s="301">
        <f>-[2]data!O43</f>
        <v>6664.4</v>
      </c>
      <c r="H29" s="301">
        <f>-[2]data!G43</f>
        <v>-3079.8</v>
      </c>
      <c r="I29" s="301">
        <f>-[2]data!H43</f>
        <v>4298.79</v>
      </c>
      <c r="J29" s="301">
        <f>-[2]data!N43</f>
        <v>2116.6</v>
      </c>
      <c r="K29" s="301">
        <f t="shared" si="0"/>
        <v>5080.3999999999987</v>
      </c>
      <c r="L29" s="301">
        <f t="shared" si="2"/>
        <v>2963.7</v>
      </c>
      <c r="M29" s="301">
        <f t="shared" si="3"/>
        <v>1218.9899999999998</v>
      </c>
      <c r="N29" s="310">
        <f t="shared" si="4"/>
        <v>5.0803999999999991</v>
      </c>
      <c r="O29" s="310">
        <f t="shared" si="4"/>
        <v>2.9636999999999998</v>
      </c>
      <c r="P29" s="310">
        <f t="shared" si="4"/>
        <v>1.2189899999999998</v>
      </c>
      <c r="R29" s="315">
        <v>5.0803662896059301</v>
      </c>
    </row>
    <row r="30" spans="2:24" ht="24.75" x14ac:dyDescent="0.55000000000000004">
      <c r="B30" s="308">
        <v>1379</v>
      </c>
      <c r="C30" s="301">
        <f>-[2]data!D44</f>
        <v>3889.3</v>
      </c>
      <c r="D30" s="301">
        <f>-[2]data!E44</f>
        <v>7.2</v>
      </c>
      <c r="E30" s="301">
        <f>-[2]data!M44</f>
        <v>-904</v>
      </c>
      <c r="F30" s="301">
        <f>-[2]data!L44</f>
        <v>7.1</v>
      </c>
      <c r="G30" s="301">
        <f>-[2]data!O44</f>
        <v>4779.1000000000004</v>
      </c>
      <c r="H30" s="301">
        <f>-[2]data!G44</f>
        <v>-1626.8</v>
      </c>
      <c r="I30" s="301">
        <f>-[2]data!H44</f>
        <v>3418.85</v>
      </c>
      <c r="J30" s="301">
        <f>-[2]data!N44</f>
        <v>7008.7</v>
      </c>
      <c r="K30" s="301">
        <f t="shared" si="0"/>
        <v>9271.3000000000011</v>
      </c>
      <c r="L30" s="301">
        <f t="shared" si="2"/>
        <v>2262.5</v>
      </c>
      <c r="M30" s="301">
        <f t="shared" si="3"/>
        <v>1792.05</v>
      </c>
      <c r="N30" s="310">
        <f t="shared" si="4"/>
        <v>9.2713000000000019</v>
      </c>
      <c r="O30" s="310">
        <f t="shared" si="4"/>
        <v>2.2625000000000002</v>
      </c>
      <c r="P30" s="310">
        <f t="shared" si="4"/>
        <v>1.7920499999999999</v>
      </c>
      <c r="R30" s="315">
        <v>9.2712584907092008</v>
      </c>
    </row>
    <row r="31" spans="2:24" ht="24.75" x14ac:dyDescent="0.55000000000000004">
      <c r="B31" s="308">
        <v>1380</v>
      </c>
      <c r="C31" s="301">
        <f>-[2]data!D45</f>
        <v>-2295</v>
      </c>
      <c r="D31" s="301">
        <f>-[2]data!E45</f>
        <v>11.3</v>
      </c>
      <c r="E31" s="301">
        <f>-[2]data!M45</f>
        <v>-2480.6</v>
      </c>
      <c r="F31" s="301">
        <f>-[2]data!L45</f>
        <v>452.4</v>
      </c>
      <c r="G31" s="301">
        <f>-[2]data!O45</f>
        <v>-278.10000000000002</v>
      </c>
      <c r="H31" s="301">
        <f>-[2]data!G45</f>
        <v>257.2</v>
      </c>
      <c r="I31" s="301">
        <f>-[2]data!H45</f>
        <v>1257.74</v>
      </c>
      <c r="J31" s="301">
        <f>-[2]data!N45</f>
        <v>3768.6</v>
      </c>
      <c r="K31" s="301">
        <f t="shared" si="0"/>
        <v>1730.7999999999995</v>
      </c>
      <c r="L31" s="301">
        <f t="shared" si="2"/>
        <v>-2037.8</v>
      </c>
      <c r="M31" s="301">
        <f t="shared" si="3"/>
        <v>1514.94</v>
      </c>
      <c r="N31" s="310">
        <f t="shared" si="4"/>
        <v>1.7307999999999995</v>
      </c>
      <c r="O31" s="310">
        <f t="shared" si="4"/>
        <v>-2.0377999999999998</v>
      </c>
      <c r="P31" s="310">
        <f t="shared" si="4"/>
        <v>1.51494</v>
      </c>
      <c r="R31" s="315">
        <v>1.7307309420429742</v>
      </c>
      <c r="T31" s="301">
        <v>-2037.8</v>
      </c>
      <c r="U31" s="301">
        <v>1514.94</v>
      </c>
      <c r="V31" s="301">
        <v>1730.8000000000004</v>
      </c>
      <c r="W31" s="301">
        <v>-2037.8</v>
      </c>
      <c r="X31" s="301">
        <v>1514.94</v>
      </c>
    </row>
    <row r="32" spans="2:24" ht="24.75" x14ac:dyDescent="0.55000000000000004">
      <c r="B32" s="308">
        <v>1381</v>
      </c>
      <c r="C32" s="301">
        <f>-[2]data!D46</f>
        <v>-1185.7</v>
      </c>
      <c r="D32" s="301">
        <f>-[2]data!E46</f>
        <v>4.2</v>
      </c>
      <c r="E32" s="301">
        <f>-[2]data!M46</f>
        <v>-1390.9</v>
      </c>
      <c r="F32" s="301">
        <f>-[2]data!L46</f>
        <v>-891</v>
      </c>
      <c r="G32" s="301">
        <f>-[2]data!O46</f>
        <v>1092.0999999999999</v>
      </c>
      <c r="H32" s="301">
        <f>-[2]data!G46</f>
        <v>159.19999999999999</v>
      </c>
      <c r="I32" s="301">
        <f>-[2]data!H46</f>
        <v>2043.28</v>
      </c>
      <c r="J32" s="301">
        <f>-[2]data!N46</f>
        <v>2946.4</v>
      </c>
      <c r="K32" s="301">
        <f t="shared" si="0"/>
        <v>1919.9999999999998</v>
      </c>
      <c r="L32" s="301">
        <f t="shared" si="2"/>
        <v>-1026.5</v>
      </c>
      <c r="M32" s="301">
        <f t="shared" si="3"/>
        <v>2202.48</v>
      </c>
      <c r="N32" s="310">
        <f t="shared" si="4"/>
        <v>1.9199999999999997</v>
      </c>
      <c r="O32" s="310">
        <f t="shared" si="4"/>
        <v>-1.0265</v>
      </c>
      <c r="P32" s="310">
        <f t="shared" si="4"/>
        <v>2.20248</v>
      </c>
      <c r="Q32" s="310"/>
      <c r="R32" s="315">
        <v>1.9198939727243969</v>
      </c>
      <c r="S32" s="301">
        <f t="shared" ref="S32:S54" si="5">SUM(D31:J31)</f>
        <v>2988.5400000000004</v>
      </c>
      <c r="T32" s="301">
        <v>-1026.5</v>
      </c>
      <c r="U32" s="301">
        <v>2202.48</v>
      </c>
      <c r="V32" s="301">
        <v>1920.0000000000002</v>
      </c>
      <c r="W32" s="301">
        <v>-1026.5</v>
      </c>
      <c r="X32" s="301">
        <v>2202.48</v>
      </c>
    </row>
    <row r="33" spans="2:24" ht="24.75" x14ac:dyDescent="0.55000000000000004">
      <c r="B33" s="308">
        <v>1382</v>
      </c>
      <c r="C33" s="301">
        <f>-[2]data!D47</f>
        <v>-3190.4</v>
      </c>
      <c r="D33" s="301">
        <f>-[2]data!E47</f>
        <v>74.900000000000006</v>
      </c>
      <c r="E33" s="301">
        <f>-[2]data!M47</f>
        <v>-2194.1999999999998</v>
      </c>
      <c r="F33" s="301">
        <f>-[2]data!L47</f>
        <v>33.799999999999997</v>
      </c>
      <c r="G33" s="301">
        <f>-[2]data!O47</f>
        <v>-1104.8</v>
      </c>
      <c r="H33" s="301">
        <f>-[2]data!G47</f>
        <v>-67.900000000000006</v>
      </c>
      <c r="I33" s="301">
        <f>-[2]data!H47</f>
        <v>-1633.21</v>
      </c>
      <c r="J33" s="301">
        <f>-[2]data!N47</f>
        <v>2636.4</v>
      </c>
      <c r="K33" s="301">
        <f t="shared" si="0"/>
        <v>-621.79999999999984</v>
      </c>
      <c r="L33" s="301">
        <f t="shared" si="2"/>
        <v>-3258.3</v>
      </c>
      <c r="M33" s="301">
        <f t="shared" si="3"/>
        <v>-1701.1100000000001</v>
      </c>
      <c r="N33" s="310">
        <f t="shared" si="4"/>
        <v>-0.6217999999999998</v>
      </c>
      <c r="O33" s="310">
        <f t="shared" si="4"/>
        <v>-3.2583000000000002</v>
      </c>
      <c r="P33" s="310">
        <f t="shared" si="4"/>
        <v>-1.7011100000000001</v>
      </c>
      <c r="Q33" s="330">
        <v>7.3</v>
      </c>
      <c r="R33" s="315">
        <v>-0.62185722691299294</v>
      </c>
      <c r="S33" s="301">
        <f t="shared" si="5"/>
        <v>3963.28</v>
      </c>
      <c r="T33" s="301">
        <v>-3258.3</v>
      </c>
      <c r="U33" s="301">
        <v>-1701.1100000000001</v>
      </c>
      <c r="V33" s="301">
        <v>-621.79999999999927</v>
      </c>
      <c r="W33" s="301">
        <v>-3258.3</v>
      </c>
      <c r="X33" s="301">
        <v>-1701.1100000000001</v>
      </c>
    </row>
    <row r="34" spans="2:24" ht="24.75" x14ac:dyDescent="0.55000000000000004">
      <c r="B34" s="308">
        <v>1383</v>
      </c>
      <c r="C34" s="301">
        <f>-[2]data!D48</f>
        <v>-6179.7</v>
      </c>
      <c r="D34" s="301">
        <f>-[2]data!E48</f>
        <v>88.5</v>
      </c>
      <c r="E34" s="301">
        <f>-[2]data!M48</f>
        <v>-1452.5</v>
      </c>
      <c r="F34" s="301">
        <f>-[2]data!L48</f>
        <v>61</v>
      </c>
      <c r="G34" s="301">
        <f>-[2]data!O48</f>
        <v>-4876.6000000000004</v>
      </c>
      <c r="H34" s="301">
        <f>-[2]data!G48</f>
        <v>-680.7</v>
      </c>
      <c r="I34" s="301">
        <f>-[2]data!H48</f>
        <v>-4880.09</v>
      </c>
      <c r="J34" s="301">
        <f>-[2]data!N48</f>
        <v>6644.1</v>
      </c>
      <c r="K34" s="301">
        <f t="shared" si="0"/>
        <v>-216.19999999999982</v>
      </c>
      <c r="L34" s="301">
        <f t="shared" si="2"/>
        <v>-6860.4</v>
      </c>
      <c r="M34" s="301">
        <f t="shared" si="3"/>
        <v>-5560.79</v>
      </c>
      <c r="N34" s="310">
        <f t="shared" si="4"/>
        <v>-0.21619999999999981</v>
      </c>
      <c r="O34" s="310">
        <f t="shared" si="4"/>
        <v>-6.8603999999999994</v>
      </c>
      <c r="P34" s="310">
        <f t="shared" si="4"/>
        <v>-5.5607899999999999</v>
      </c>
      <c r="Q34" s="330">
        <v>8.9</v>
      </c>
      <c r="R34" s="315">
        <v>-0.216182861559581</v>
      </c>
      <c r="S34" s="301">
        <f t="shared" si="5"/>
        <v>-2255.0099999999998</v>
      </c>
      <c r="T34" s="301">
        <v>-6860.4</v>
      </c>
      <c r="U34" s="301">
        <v>-5560.79</v>
      </c>
      <c r="V34" s="301">
        <v>-216.19999999999982</v>
      </c>
      <c r="W34" s="301">
        <v>-6860.4</v>
      </c>
      <c r="X34" s="301">
        <v>-5560.79</v>
      </c>
    </row>
    <row r="35" spans="2:24" ht="24.75" x14ac:dyDescent="0.55000000000000004">
      <c r="B35" s="308">
        <v>1384</v>
      </c>
      <c r="C35" s="301">
        <f>-[2]data!D49</f>
        <v>164</v>
      </c>
      <c r="D35" s="301">
        <f>-[2]data!E49</f>
        <v>116.6</v>
      </c>
      <c r="E35" s="301">
        <f>-[2]data!M49</f>
        <v>-1283.5</v>
      </c>
      <c r="F35" s="301">
        <f>-[2]data!L49</f>
        <v>68.7</v>
      </c>
      <c r="G35" s="301">
        <f>-[2]data!O49</f>
        <v>1262.2</v>
      </c>
      <c r="H35" s="301">
        <f>-[2]data!G49</f>
        <v>661</v>
      </c>
      <c r="I35" s="301">
        <f>-[2]data!H49</f>
        <v>1859.99</v>
      </c>
      <c r="J35" s="301">
        <f>-[2]data!N49</f>
        <v>14566.6</v>
      </c>
      <c r="K35" s="301">
        <f t="shared" si="0"/>
        <v>15391.6</v>
      </c>
      <c r="L35" s="301">
        <f t="shared" si="2"/>
        <v>825</v>
      </c>
      <c r="M35" s="301">
        <f t="shared" si="3"/>
        <v>2520.9899999999998</v>
      </c>
      <c r="N35" s="310">
        <f t="shared" si="4"/>
        <v>15.3916</v>
      </c>
      <c r="O35" s="310">
        <f t="shared" si="4"/>
        <v>0.82499999999999996</v>
      </c>
      <c r="P35" s="310">
        <f t="shared" si="4"/>
        <v>2.5209899999999998</v>
      </c>
      <c r="Q35" s="330">
        <v>11.5</v>
      </c>
      <c r="R35" s="315">
        <v>15.39165268391028</v>
      </c>
      <c r="S35" s="301">
        <f t="shared" si="5"/>
        <v>-5096.2899999999991</v>
      </c>
      <c r="T35" s="301">
        <v>825</v>
      </c>
      <c r="U35" s="301">
        <v>2520.9899999999998</v>
      </c>
      <c r="V35" s="301">
        <v>15391.6</v>
      </c>
      <c r="W35" s="301">
        <v>825</v>
      </c>
      <c r="X35" s="301">
        <v>2520.9899999999998</v>
      </c>
    </row>
    <row r="36" spans="2:24" ht="24.75" x14ac:dyDescent="0.55000000000000004">
      <c r="B36" s="308">
        <v>1385</v>
      </c>
      <c r="C36" s="301">
        <f>-[2]data!D50</f>
        <v>6305.6</v>
      </c>
      <c r="D36" s="301">
        <f>-[2]data!E50</f>
        <v>185.2</v>
      </c>
      <c r="E36" s="301">
        <f>-[2]data!M50</f>
        <v>-90.8</v>
      </c>
      <c r="F36" s="301">
        <f>-[2]data!L50</f>
        <v>112.1</v>
      </c>
      <c r="G36" s="301">
        <f>-[2]data!O50</f>
        <v>6099.2</v>
      </c>
      <c r="H36" s="301">
        <f>-[2]data!G50</f>
        <v>2890.1</v>
      </c>
      <c r="I36" s="301">
        <f>-[2]data!H50</f>
        <v>6276.97</v>
      </c>
      <c r="J36" s="301">
        <f>-[2]data!N50</f>
        <v>11389.5</v>
      </c>
      <c r="K36" s="301">
        <f t="shared" si="0"/>
        <v>20585.3</v>
      </c>
      <c r="L36" s="301">
        <f t="shared" si="2"/>
        <v>9195.7000000000007</v>
      </c>
      <c r="M36" s="301">
        <f t="shared" si="3"/>
        <v>9167.07</v>
      </c>
      <c r="N36" s="310">
        <f t="shared" si="4"/>
        <v>20.5853</v>
      </c>
      <c r="O36" s="310">
        <f t="shared" si="4"/>
        <v>9.1957000000000004</v>
      </c>
      <c r="P36" s="310">
        <f t="shared" si="4"/>
        <v>9.1670699999999989</v>
      </c>
      <c r="Q36" s="330">
        <v>17.7</v>
      </c>
      <c r="R36" s="315">
        <v>20.58515507311462</v>
      </c>
      <c r="S36" s="301">
        <f t="shared" si="5"/>
        <v>17251.59</v>
      </c>
      <c r="T36" s="301">
        <v>9195.7000000000007</v>
      </c>
      <c r="U36" s="301">
        <v>9167.07</v>
      </c>
      <c r="V36" s="301">
        <v>20585.3</v>
      </c>
      <c r="W36" s="301">
        <v>9195.7000000000007</v>
      </c>
      <c r="X36" s="301">
        <v>9167.07</v>
      </c>
    </row>
    <row r="37" spans="2:24" ht="24.75" x14ac:dyDescent="0.55000000000000004">
      <c r="B37" s="308">
        <v>1386</v>
      </c>
      <c r="C37" s="301">
        <f>-[2]data!D51</f>
        <v>13596.9</v>
      </c>
      <c r="D37" s="301">
        <f>-[2]data!E51</f>
        <v>249.5</v>
      </c>
      <c r="E37" s="301">
        <f>-[2]data!M51</f>
        <v>299.10000000000002</v>
      </c>
      <c r="F37" s="301">
        <f>-[2]data!L51</f>
        <v>1241.3</v>
      </c>
      <c r="G37" s="301">
        <f>-[2]data!O51</f>
        <v>11807</v>
      </c>
      <c r="H37" s="301">
        <f>-[2]data!G51</f>
        <v>3743</v>
      </c>
      <c r="I37" s="301">
        <f>-[2]data!H51</f>
        <v>10748.57</v>
      </c>
      <c r="J37" s="301">
        <f>-[2]data!N51</f>
        <v>15254.1</v>
      </c>
      <c r="K37" s="301">
        <f t="shared" si="0"/>
        <v>32593.999999999996</v>
      </c>
      <c r="L37" s="301">
        <f t="shared" si="2"/>
        <v>17339.900000000001</v>
      </c>
      <c r="M37" s="301">
        <f t="shared" si="3"/>
        <v>14491.57</v>
      </c>
      <c r="N37" s="310">
        <f t="shared" si="4"/>
        <v>32.593999999999994</v>
      </c>
      <c r="O37" s="310">
        <f t="shared" si="4"/>
        <v>17.3399</v>
      </c>
      <c r="P37" s="310">
        <f t="shared" si="4"/>
        <v>14.491569999999999</v>
      </c>
      <c r="Q37" s="330">
        <v>24.6</v>
      </c>
      <c r="R37" s="315">
        <v>32.593920938707953</v>
      </c>
      <c r="S37" s="301">
        <f t="shared" si="5"/>
        <v>26862.27</v>
      </c>
      <c r="T37" s="301">
        <v>17339.900000000001</v>
      </c>
      <c r="U37" s="301">
        <v>14491.57</v>
      </c>
      <c r="V37" s="301">
        <v>32594</v>
      </c>
      <c r="W37" s="301">
        <v>17339.900000000001</v>
      </c>
      <c r="X37" s="301">
        <v>14491.57</v>
      </c>
    </row>
    <row r="38" spans="2:24" ht="24.75" x14ac:dyDescent="0.55000000000000004">
      <c r="B38" s="308">
        <v>1387</v>
      </c>
      <c r="C38" s="301">
        <f>-[2]data!D52</f>
        <v>10906.9</v>
      </c>
      <c r="D38" s="301">
        <f>-[2]data!E52</f>
        <v>382.6</v>
      </c>
      <c r="E38" s="301">
        <f>-[2]data!M52</f>
        <v>192.6</v>
      </c>
      <c r="F38" s="301">
        <f>-[2]data!L52</f>
        <v>980.6</v>
      </c>
      <c r="G38" s="301">
        <f>-[2]data!O52</f>
        <v>9351</v>
      </c>
      <c r="H38" s="301">
        <f>-[2]data!G52</f>
        <v>3702.1</v>
      </c>
      <c r="I38" s="301">
        <f>-[2]data!H52</f>
        <v>7717.97</v>
      </c>
      <c r="J38" s="301">
        <f>-[2]data!N52</f>
        <v>8228.6</v>
      </c>
      <c r="K38" s="301">
        <f t="shared" si="0"/>
        <v>22837.499999999996</v>
      </c>
      <c r="L38" s="301">
        <f t="shared" si="2"/>
        <v>14609</v>
      </c>
      <c r="M38" s="301">
        <f t="shared" si="3"/>
        <v>11420.07</v>
      </c>
      <c r="N38" s="310">
        <f t="shared" si="4"/>
        <v>22.837499999999995</v>
      </c>
      <c r="O38" s="310">
        <f t="shared" si="4"/>
        <v>14.609</v>
      </c>
      <c r="P38" s="310">
        <f t="shared" si="4"/>
        <v>11.420069999999999</v>
      </c>
      <c r="Q38" s="330">
        <v>36.299999999999997</v>
      </c>
      <c r="R38" s="315">
        <v>22.837602731468319</v>
      </c>
      <c r="S38" s="301">
        <f t="shared" si="5"/>
        <v>43342.57</v>
      </c>
      <c r="T38" s="301">
        <v>14609</v>
      </c>
      <c r="U38" s="301">
        <v>11420.07</v>
      </c>
      <c r="V38" s="301">
        <v>22837.5</v>
      </c>
      <c r="W38" s="301">
        <v>14609</v>
      </c>
      <c r="X38" s="301">
        <v>11420.07</v>
      </c>
    </row>
    <row r="39" spans="2:24" ht="24.75" x14ac:dyDescent="0.55000000000000004">
      <c r="B39" s="308">
        <v>1388</v>
      </c>
      <c r="C39" s="301">
        <f>-[2]data!D53</f>
        <v>13728.5</v>
      </c>
      <c r="D39" s="301">
        <f>-[2]data!E53</f>
        <v>744</v>
      </c>
      <c r="E39" s="301">
        <f>-[2]data!M53</f>
        <v>-943.5</v>
      </c>
      <c r="F39" s="301">
        <f>-[2]data!L53</f>
        <v>199.2</v>
      </c>
      <c r="G39" s="301">
        <f>-[2]data!O53</f>
        <v>13728.9</v>
      </c>
      <c r="H39" s="301">
        <f>-[2]data!G53</f>
        <v>3016.2</v>
      </c>
      <c r="I39" s="301">
        <f>-[2]data!H53</f>
        <v>12007.45</v>
      </c>
      <c r="J39" s="301">
        <f>-[2]data!N53</f>
        <v>-7268</v>
      </c>
      <c r="K39" s="301">
        <f>SUM(J39,H39,G39,F39,E39,D39)</f>
        <v>9476.7999999999993</v>
      </c>
      <c r="L39" s="301">
        <f t="shared" si="2"/>
        <v>16744.7</v>
      </c>
      <c r="M39" s="301">
        <f t="shared" si="3"/>
        <v>15023.650000000001</v>
      </c>
      <c r="N39" s="310">
        <f>K39/1000</f>
        <v>9.476799999999999</v>
      </c>
      <c r="O39" s="310">
        <f t="shared" ref="O39:P52" si="6">L39/1000</f>
        <v>16.744700000000002</v>
      </c>
      <c r="P39" s="310">
        <f t="shared" si="6"/>
        <v>15.023650000000002</v>
      </c>
      <c r="Q39" s="330">
        <v>37.299999999999997</v>
      </c>
      <c r="R39" s="315">
        <v>9.4766637663137097</v>
      </c>
      <c r="S39" s="301">
        <f t="shared" si="5"/>
        <v>30555.47</v>
      </c>
      <c r="T39" s="301">
        <v>16744.7</v>
      </c>
      <c r="U39" s="301">
        <v>15023.650000000001</v>
      </c>
      <c r="V39" s="301">
        <v>9476.7999999999993</v>
      </c>
      <c r="W39" s="301">
        <v>16744.7</v>
      </c>
      <c r="X39" s="301">
        <v>15023.650000000001</v>
      </c>
    </row>
    <row r="40" spans="2:24" ht="24.75" x14ac:dyDescent="0.55000000000000004">
      <c r="B40" s="308">
        <v>1389</v>
      </c>
      <c r="C40" s="301">
        <f>-[2]data!D54</f>
        <v>17968.5</v>
      </c>
      <c r="D40" s="301">
        <f>-[2]data!E54</f>
        <v>985.6</v>
      </c>
      <c r="E40" s="301">
        <f>-[2]data!M54</f>
        <v>269</v>
      </c>
      <c r="F40" s="301">
        <f>-[2]data!L54</f>
        <v>1256.8</v>
      </c>
      <c r="G40" s="301">
        <f>-[2]data!O54</f>
        <v>15457.1</v>
      </c>
      <c r="H40" s="301">
        <f>-[2]data!G54</f>
        <v>10532.6</v>
      </c>
      <c r="I40" s="301">
        <f>-[2]data!H54</f>
        <v>11926.39</v>
      </c>
      <c r="J40" s="301">
        <f>-[2]data!N54</f>
        <v>-946.6</v>
      </c>
      <c r="K40" s="301">
        <f t="shared" ref="K40:K48" si="7">SUM(J40,H40,G40,F40,E40,D40)</f>
        <v>27554.499999999996</v>
      </c>
      <c r="L40" s="301">
        <f t="shared" si="2"/>
        <v>28501.1</v>
      </c>
      <c r="M40" s="301">
        <f t="shared" si="3"/>
        <v>22458.989999999998</v>
      </c>
      <c r="N40" s="310">
        <f t="shared" ref="N40:N51" si="8">K40/1000</f>
        <v>27.554499999999997</v>
      </c>
      <c r="O40" s="310">
        <f t="shared" si="6"/>
        <v>28.501099999999997</v>
      </c>
      <c r="P40" s="310">
        <f t="shared" si="6"/>
        <v>22.458989999999996</v>
      </c>
      <c r="Q40" s="330">
        <v>55.3</v>
      </c>
      <c r="R40" s="315">
        <v>27.545962408814077</v>
      </c>
      <c r="S40" s="301">
        <f t="shared" si="5"/>
        <v>21484.25</v>
      </c>
      <c r="T40" s="301">
        <v>28501.1</v>
      </c>
      <c r="U40" s="301">
        <v>22458.989999999998</v>
      </c>
      <c r="V40" s="301">
        <v>27554.5</v>
      </c>
      <c r="W40" s="301">
        <v>28501.1</v>
      </c>
      <c r="X40" s="301">
        <v>22458.989999999998</v>
      </c>
    </row>
    <row r="41" spans="2:24" ht="24.75" x14ac:dyDescent="0.55000000000000004">
      <c r="B41" s="308">
        <v>1390</v>
      </c>
      <c r="C41" s="301">
        <f>-[2]data!D55</f>
        <v>19304.3</v>
      </c>
      <c r="D41" s="301">
        <f>-[2]data!E55</f>
        <v>4050.2</v>
      </c>
      <c r="E41" s="301">
        <f>-[2]data!M55</f>
        <v>-524</v>
      </c>
      <c r="F41" s="301">
        <f>-[2]data!L55</f>
        <v>478.5</v>
      </c>
      <c r="G41" s="301">
        <f>-[2]data!O55</f>
        <v>15299.6</v>
      </c>
      <c r="H41" s="301">
        <f>-[2]data!G55</f>
        <v>17766.400000000001</v>
      </c>
      <c r="I41" s="301">
        <f>-[2]data!H55</f>
        <v>18163.34</v>
      </c>
      <c r="J41" s="301">
        <f>-[2]data!N55</f>
        <v>21436.3</v>
      </c>
      <c r="K41" s="301">
        <f t="shared" si="7"/>
        <v>58506.999999999993</v>
      </c>
      <c r="L41" s="301">
        <f t="shared" si="2"/>
        <v>37070.699999999997</v>
      </c>
      <c r="M41" s="301">
        <f t="shared" si="3"/>
        <v>35929.740000000005</v>
      </c>
      <c r="N41" s="310">
        <f t="shared" si="8"/>
        <v>58.506999999999991</v>
      </c>
      <c r="O41" s="310">
        <f t="shared" si="6"/>
        <v>37.070699999999995</v>
      </c>
      <c r="P41" s="310">
        <f t="shared" si="6"/>
        <v>35.929740000000002</v>
      </c>
      <c r="Q41" s="330">
        <v>49.7</v>
      </c>
      <c r="R41" s="315">
        <v>58.474508817638004</v>
      </c>
      <c r="S41" s="301">
        <f t="shared" si="5"/>
        <v>39480.89</v>
      </c>
      <c r="T41" s="301">
        <v>37070.699999999997</v>
      </c>
      <c r="U41" s="301">
        <v>35929.740000000005</v>
      </c>
      <c r="V41" s="301">
        <v>58507</v>
      </c>
      <c r="W41" s="301">
        <v>37070.699999999997</v>
      </c>
      <c r="X41" s="301">
        <v>35929.740000000005</v>
      </c>
    </row>
    <row r="42" spans="2:24" ht="24.75" x14ac:dyDescent="0.55000000000000004">
      <c r="B42" s="308">
        <v>1391</v>
      </c>
      <c r="C42" s="301">
        <f>-[2]data!D56</f>
        <v>9948.2999999999993</v>
      </c>
      <c r="D42" s="301">
        <f>-[2]data!E56</f>
        <v>815</v>
      </c>
      <c r="E42" s="301">
        <f>-[2]data!M56</f>
        <v>-731</v>
      </c>
      <c r="F42" s="301">
        <f>-[2]data!L56</f>
        <v>26.2</v>
      </c>
      <c r="G42" s="301">
        <f>-[2]data!O56</f>
        <v>9838.1</v>
      </c>
      <c r="H42" s="301">
        <f>-[2]data!G56</f>
        <v>1200.8</v>
      </c>
      <c r="I42" s="301">
        <f>-[2]data!H56</f>
        <v>9603.19</v>
      </c>
      <c r="J42" s="301">
        <f>-[2]data!N56</f>
        <v>12212.8</v>
      </c>
      <c r="K42" s="301">
        <f t="shared" si="7"/>
        <v>23361.899999999998</v>
      </c>
      <c r="L42" s="301">
        <f t="shared" si="2"/>
        <v>11149.099999999999</v>
      </c>
      <c r="M42" s="301">
        <f t="shared" si="3"/>
        <v>10803.99</v>
      </c>
      <c r="N42" s="310">
        <f t="shared" si="8"/>
        <v>23.361899999999999</v>
      </c>
      <c r="O42" s="310">
        <f t="shared" si="6"/>
        <v>11.149099999999999</v>
      </c>
      <c r="P42" s="310">
        <f t="shared" si="6"/>
        <v>10.803990000000001</v>
      </c>
      <c r="Q42" s="314"/>
      <c r="R42" s="315">
        <v>23.118801975851099</v>
      </c>
      <c r="S42" s="301">
        <f t="shared" si="5"/>
        <v>76670.34</v>
      </c>
      <c r="T42" s="301">
        <v>11149.099999999999</v>
      </c>
      <c r="U42" s="301">
        <v>10803.99</v>
      </c>
      <c r="V42" s="301">
        <v>23361.9</v>
      </c>
      <c r="W42" s="301">
        <v>11149.099999999999</v>
      </c>
      <c r="X42" s="301">
        <v>10803.99</v>
      </c>
    </row>
    <row r="43" spans="2:24" ht="24.75" x14ac:dyDescent="0.55000000000000004">
      <c r="B43" s="308">
        <v>1392</v>
      </c>
      <c r="C43" s="301">
        <f>-[2]data!D57</f>
        <v>9321.2000000000007</v>
      </c>
      <c r="D43" s="301">
        <f>-[2]data!E57</f>
        <v>540.9</v>
      </c>
      <c r="E43" s="301">
        <f>-[2]data!M57</f>
        <v>-2112.6</v>
      </c>
      <c r="F43" s="301">
        <f>-[2]data!L57</f>
        <v>-1898.5</v>
      </c>
      <c r="G43" s="301">
        <f>-[2]data!O57</f>
        <v>12791.5</v>
      </c>
      <c r="H43" s="301">
        <f>-[2]data!G57</f>
        <v>2594.6</v>
      </c>
      <c r="I43" s="301">
        <f>-[2]data!H57</f>
        <v>10901.34</v>
      </c>
      <c r="J43" s="301">
        <f>-[2]data!N57</f>
        <v>13188.8</v>
      </c>
      <c r="K43" s="301">
        <f t="shared" si="7"/>
        <v>25104.700000000004</v>
      </c>
      <c r="L43" s="301">
        <f t="shared" si="2"/>
        <v>11915.800000000001</v>
      </c>
      <c r="M43" s="301">
        <f t="shared" si="3"/>
        <v>13495.94</v>
      </c>
      <c r="N43" s="310">
        <f t="shared" si="8"/>
        <v>25.104700000000005</v>
      </c>
      <c r="O43" s="310">
        <f t="shared" si="6"/>
        <v>11.915800000000001</v>
      </c>
      <c r="P43" s="310">
        <f t="shared" si="6"/>
        <v>13.495940000000001</v>
      </c>
      <c r="Q43" s="314"/>
      <c r="R43" s="315">
        <v>24.8665776173778</v>
      </c>
      <c r="S43" s="301">
        <f t="shared" si="5"/>
        <v>32965.089999999997</v>
      </c>
      <c r="T43" s="301">
        <v>11915.800000000001</v>
      </c>
      <c r="U43" s="301">
        <v>13495.94</v>
      </c>
      <c r="V43" s="301">
        <v>25104.699999999997</v>
      </c>
      <c r="W43" s="301">
        <v>11915.800000000001</v>
      </c>
      <c r="X43" s="301">
        <v>13495.94</v>
      </c>
    </row>
    <row r="44" spans="2:24" ht="24.75" x14ac:dyDescent="0.55000000000000004">
      <c r="B44" s="308">
        <v>1393</v>
      </c>
      <c r="C44" s="301">
        <f>-[2]data!D58</f>
        <v>-559.20000000000005</v>
      </c>
      <c r="D44" s="301">
        <f>-[2]data!E58</f>
        <v>664.3</v>
      </c>
      <c r="E44" s="301">
        <f>-[2]data!M58</f>
        <v>-256.10000000000002</v>
      </c>
      <c r="F44" s="301">
        <f>-[2]data!L58</f>
        <v>-466.3</v>
      </c>
      <c r="G44" s="301">
        <f>-[2]data!O58</f>
        <v>-501.1</v>
      </c>
      <c r="H44" s="301">
        <f>-[2]data!G58</f>
        <v>5569</v>
      </c>
      <c r="I44" s="301">
        <f>-[2]data!H58</f>
        <v>-2102.48</v>
      </c>
      <c r="J44" s="301">
        <f>-[2]data!N58</f>
        <v>8560.9</v>
      </c>
      <c r="K44" s="301">
        <f t="shared" si="7"/>
        <v>13570.699999999999</v>
      </c>
      <c r="L44" s="301">
        <f t="shared" si="2"/>
        <v>5009.8</v>
      </c>
      <c r="M44" s="301">
        <f t="shared" si="3"/>
        <v>3466.52</v>
      </c>
      <c r="N44" s="310">
        <f t="shared" si="8"/>
        <v>13.570699999999999</v>
      </c>
      <c r="O44" s="310">
        <f t="shared" si="6"/>
        <v>5.0098000000000003</v>
      </c>
      <c r="P44" s="310">
        <f t="shared" si="6"/>
        <v>3.46652</v>
      </c>
      <c r="Q44" s="330">
        <v>1.8</v>
      </c>
      <c r="R44" s="315">
        <v>13.79574658122597</v>
      </c>
      <c r="S44" s="301">
        <f t="shared" si="5"/>
        <v>36006.039999999994</v>
      </c>
      <c r="T44" s="301">
        <v>5009.8</v>
      </c>
      <c r="U44" s="301">
        <v>3466.52</v>
      </c>
      <c r="V44" s="301">
        <v>13570.7</v>
      </c>
      <c r="W44" s="301">
        <v>5009.8</v>
      </c>
      <c r="X44" s="301">
        <v>3466.52</v>
      </c>
    </row>
    <row r="45" spans="2:24" ht="24.75" x14ac:dyDescent="0.55000000000000004">
      <c r="B45" s="308">
        <v>1394</v>
      </c>
      <c r="C45" s="301">
        <f>-[2]data!D59</f>
        <v>-2346.3000000000002</v>
      </c>
      <c r="D45" s="301">
        <f>-[2]data!E59</f>
        <v>433.4</v>
      </c>
      <c r="E45" s="301">
        <f>-[2]data!M59</f>
        <v>-406.9</v>
      </c>
      <c r="F45" s="301">
        <f>-[2]data!L59</f>
        <v>22</v>
      </c>
      <c r="G45" s="301">
        <f>-[2]data!O59</f>
        <v>-2394.8000000000002</v>
      </c>
      <c r="H45" s="301">
        <f>-[2]data!G59</f>
        <v>1350.5</v>
      </c>
      <c r="I45" s="301">
        <f>-[2]data!H59</f>
        <v>-2887.36</v>
      </c>
      <c r="J45" s="301">
        <f>-[2]data!N59</f>
        <v>2233.1999999999998</v>
      </c>
      <c r="K45" s="301">
        <f t="shared" si="7"/>
        <v>1237.3999999999996</v>
      </c>
      <c r="L45" s="301">
        <f t="shared" si="2"/>
        <v>-995.80000000000018</v>
      </c>
      <c r="M45" s="301">
        <f t="shared" si="3"/>
        <v>-1536.8600000000001</v>
      </c>
      <c r="N45" s="310">
        <f t="shared" si="8"/>
        <v>1.2373999999999996</v>
      </c>
      <c r="O45" s="310">
        <f t="shared" si="6"/>
        <v>-0.99580000000000013</v>
      </c>
      <c r="P45" s="310">
        <f t="shared" si="6"/>
        <v>-1.5368600000000001</v>
      </c>
      <c r="Q45" s="330">
        <v>3.3</v>
      </c>
      <c r="R45" s="315">
        <v>1.2369892943742149</v>
      </c>
      <c r="S45" s="301">
        <f t="shared" si="5"/>
        <v>11468.22</v>
      </c>
      <c r="T45" s="301">
        <v>-995.80000000000018</v>
      </c>
      <c r="U45" s="301">
        <v>-1536.8600000000001</v>
      </c>
      <c r="V45" s="301">
        <v>1237.3999999999996</v>
      </c>
      <c r="W45" s="301">
        <v>-995.80000000000018</v>
      </c>
      <c r="X45" s="301">
        <v>-1536.8600000000001</v>
      </c>
    </row>
    <row r="46" spans="2:24" ht="24.75" x14ac:dyDescent="0.55000000000000004">
      <c r="B46" s="308">
        <v>1395</v>
      </c>
      <c r="C46" s="301">
        <f>-[2]data!D60</f>
        <v>12337.7</v>
      </c>
      <c r="D46" s="301">
        <f>-[2]data!E60</f>
        <v>4968</v>
      </c>
      <c r="E46" s="301">
        <f>-[2]data!M60</f>
        <v>-2251</v>
      </c>
      <c r="F46" s="301">
        <f>-[2]data!L60</f>
        <v>69</v>
      </c>
      <c r="G46" s="301">
        <f>-[2]data!O60</f>
        <v>9552</v>
      </c>
      <c r="H46" s="301">
        <f>-[2]data!G60</f>
        <v>8564</v>
      </c>
      <c r="I46" s="301">
        <f>-[2]data!H60</f>
        <v>14940.21</v>
      </c>
      <c r="J46" s="301">
        <f>-[2]data!N60</f>
        <v>-7666</v>
      </c>
      <c r="K46" s="301">
        <f t="shared" si="7"/>
        <v>13236</v>
      </c>
      <c r="L46" s="301">
        <f t="shared" si="2"/>
        <v>20901.7</v>
      </c>
      <c r="M46" s="301">
        <f t="shared" si="3"/>
        <v>23504.21</v>
      </c>
      <c r="N46" s="310">
        <f t="shared" si="8"/>
        <v>13.236000000000001</v>
      </c>
      <c r="O46" s="310">
        <f t="shared" si="6"/>
        <v>20.901700000000002</v>
      </c>
      <c r="P46" s="310">
        <f t="shared" si="6"/>
        <v>23.50421</v>
      </c>
      <c r="Q46" s="330">
        <v>11.7</v>
      </c>
      <c r="R46" s="315">
        <v>13.235678989074859</v>
      </c>
      <c r="S46" s="301">
        <f t="shared" si="5"/>
        <v>-1649.9600000000005</v>
      </c>
      <c r="T46" s="301">
        <v>24054.1</v>
      </c>
      <c r="U46" s="301">
        <v>23666.83</v>
      </c>
      <c r="V46" s="301">
        <v>16388</v>
      </c>
      <c r="W46" s="301">
        <v>24054.1</v>
      </c>
      <c r="X46" s="301">
        <v>23666.83</v>
      </c>
    </row>
    <row r="47" spans="2:24" ht="24.75" x14ac:dyDescent="0.55000000000000004">
      <c r="B47" s="308">
        <v>1396</v>
      </c>
      <c r="C47" s="301">
        <f>-[2]data!D61</f>
        <v>19441.099999999999</v>
      </c>
      <c r="D47" s="301">
        <f>-[2]data!E61</f>
        <v>6293</v>
      </c>
      <c r="E47" s="301">
        <f>-[2]data!M61</f>
        <v>481</v>
      </c>
      <c r="F47" s="301">
        <f>-[2]data!L61</f>
        <v>-150</v>
      </c>
      <c r="G47" s="301">
        <f>-[2]data!O61</f>
        <v>12816</v>
      </c>
      <c r="H47" s="301">
        <f>-[2]data!G61</f>
        <v>3614</v>
      </c>
      <c r="I47" s="301">
        <f>-[2]data!H61</f>
        <v>18965.36</v>
      </c>
      <c r="J47" s="301">
        <f>-[2]data!N61</f>
        <v>-8140</v>
      </c>
      <c r="K47" s="301">
        <f t="shared" si="7"/>
        <v>14914</v>
      </c>
      <c r="L47" s="301">
        <f t="shared" si="2"/>
        <v>23055.1</v>
      </c>
      <c r="M47" s="301">
        <f t="shared" si="3"/>
        <v>22579.360000000001</v>
      </c>
      <c r="N47" s="310">
        <f t="shared" si="8"/>
        <v>14.914</v>
      </c>
      <c r="O47" s="310">
        <f>L47/1000</f>
        <v>23.055099999999999</v>
      </c>
      <c r="P47" s="310">
        <f t="shared" si="6"/>
        <v>22.579360000000001</v>
      </c>
      <c r="Q47" s="330">
        <v>18.5</v>
      </c>
      <c r="R47" s="315">
        <v>14.914241088258802</v>
      </c>
      <c r="S47" s="301">
        <f t="shared" si="5"/>
        <v>28176.21</v>
      </c>
      <c r="T47" s="301">
        <v>23955.699999999997</v>
      </c>
      <c r="U47" s="301">
        <v>22535.83</v>
      </c>
      <c r="V47" s="301">
        <v>14783.499999999998</v>
      </c>
      <c r="W47" s="301">
        <v>23955.699999999997</v>
      </c>
      <c r="X47" s="301">
        <v>22535.83</v>
      </c>
    </row>
    <row r="48" spans="2:24" ht="24.75" x14ac:dyDescent="0.55000000000000004">
      <c r="B48" s="308">
        <v>1397</v>
      </c>
      <c r="C48" s="301">
        <f>-[2]data!D62</f>
        <v>9934.7000000000007</v>
      </c>
      <c r="D48" s="301">
        <f>-[2]data!E62</f>
        <v>5521.9</v>
      </c>
      <c r="E48" s="301">
        <f>-[2]data!M62</f>
        <v>-2020.1</v>
      </c>
      <c r="F48" s="301">
        <f>-[2]data!L62</f>
        <v>503</v>
      </c>
      <c r="G48" s="301">
        <f>-[2]data!O62</f>
        <v>5929.9</v>
      </c>
      <c r="H48" s="301">
        <f>-[2]data!G62</f>
        <v>6426.6</v>
      </c>
      <c r="I48" s="301">
        <f>-[2]data!H62</f>
        <v>12706.27</v>
      </c>
      <c r="J48" s="301">
        <f>-[2]data!N62</f>
        <v>9879.9</v>
      </c>
      <c r="K48" s="301">
        <f t="shared" si="7"/>
        <v>26241.200000000004</v>
      </c>
      <c r="L48" s="301">
        <f t="shared" si="2"/>
        <v>16361.300000000001</v>
      </c>
      <c r="M48" s="301">
        <f t="shared" si="3"/>
        <v>19132.870000000003</v>
      </c>
      <c r="N48" s="310">
        <f t="shared" si="8"/>
        <v>26.241200000000003</v>
      </c>
      <c r="O48" s="310">
        <f t="shared" si="6"/>
        <v>16.3613</v>
      </c>
      <c r="P48" s="310">
        <f t="shared" si="6"/>
        <v>19.132870000000004</v>
      </c>
      <c r="Q48" s="330"/>
      <c r="R48" s="315">
        <v>26.24115274036091</v>
      </c>
      <c r="S48" s="301">
        <f t="shared" si="5"/>
        <v>33879.360000000001</v>
      </c>
    </row>
    <row r="49" spans="2:19" ht="24.75" x14ac:dyDescent="0.55000000000000004">
      <c r="B49" s="308">
        <v>1398</v>
      </c>
      <c r="C49" s="301">
        <f>-[2]data!D63</f>
        <v>249.2</v>
      </c>
      <c r="D49" s="301">
        <f>-[2]data!E63</f>
        <v>6018.5</v>
      </c>
      <c r="E49" s="301">
        <v>-490.96120831010802</v>
      </c>
      <c r="F49" s="301">
        <v>-64.545305184474998</v>
      </c>
      <c r="G49" s="301">
        <v>-5097.8050119648497</v>
      </c>
      <c r="H49" s="301">
        <f>-[2]data!G63</f>
        <v>-2572.1999999999998</v>
      </c>
      <c r="I49" s="301">
        <v>1477.5191372669599</v>
      </c>
      <c r="J49" s="301">
        <f>-[2]data!N63</f>
        <v>671.2</v>
      </c>
      <c r="K49" s="301">
        <f>SUM(J49,H49,G49,F49,E49,D49)</f>
        <v>-1535.8115254594331</v>
      </c>
      <c r="L49" s="301">
        <f t="shared" si="2"/>
        <v>-2323</v>
      </c>
      <c r="M49" s="301">
        <f t="shared" si="3"/>
        <v>-1094.6808627330399</v>
      </c>
      <c r="N49" s="310">
        <f t="shared" si="8"/>
        <v>-1.5358115254594331</v>
      </c>
      <c r="O49" s="310">
        <f t="shared" si="6"/>
        <v>-2.323</v>
      </c>
      <c r="P49" s="310">
        <f t="shared" si="6"/>
        <v>-1.09468086273304</v>
      </c>
      <c r="Q49" s="330"/>
      <c r="R49" s="315">
        <v>-2.32352572355662</v>
      </c>
      <c r="S49" s="301">
        <f t="shared" si="5"/>
        <v>38947.47</v>
      </c>
    </row>
    <row r="50" spans="2:19" ht="24.75" x14ac:dyDescent="0.55000000000000004">
      <c r="B50" s="308">
        <v>1399</v>
      </c>
      <c r="C50" s="301">
        <f>-[2]data!D64</f>
        <v>6317.9</v>
      </c>
      <c r="D50" s="301">
        <v>5905.5367093811528</v>
      </c>
      <c r="E50" s="301">
        <v>-1387.5525495058496</v>
      </c>
      <c r="F50" s="301">
        <v>-128.84919354714671</v>
      </c>
      <c r="G50" s="301">
        <v>1980.8272375811002</v>
      </c>
      <c r="H50" s="301">
        <f>-[2]data!G64</f>
        <v>-4385.1000000000004</v>
      </c>
      <c r="I50" s="301">
        <v>7817.3917157832193</v>
      </c>
      <c r="J50" s="301">
        <f>-[2]data!N64</f>
        <v>-2640.5</v>
      </c>
      <c r="K50" s="301">
        <f>SUM(J50,H50,G50,F50,E50,D50)</f>
        <v>-655.637796090743</v>
      </c>
      <c r="L50" s="301">
        <f t="shared" si="2"/>
        <v>1932.7999999999993</v>
      </c>
      <c r="M50" s="301">
        <f t="shared" si="3"/>
        <v>3432.2917157832189</v>
      </c>
      <c r="N50" s="310">
        <f t="shared" si="8"/>
        <v>-0.65563779609074302</v>
      </c>
      <c r="O50" s="310">
        <f t="shared" si="6"/>
        <v>1.9327999999999992</v>
      </c>
      <c r="P50" s="310">
        <f t="shared" si="6"/>
        <v>3.4322917157832191</v>
      </c>
      <c r="Q50" s="310"/>
      <c r="R50" s="315">
        <v>-1.6789584385920688</v>
      </c>
      <c r="S50" s="301">
        <f t="shared" si="5"/>
        <v>-58.292388192473027</v>
      </c>
    </row>
    <row r="51" spans="2:19" ht="24.75" x14ac:dyDescent="0.55000000000000004">
      <c r="B51" s="308">
        <v>1400</v>
      </c>
      <c r="C51" s="301">
        <f>-[2]data!D65</f>
        <v>9333.2999999999993</v>
      </c>
      <c r="D51" s="301">
        <v>7543.8885692343001</v>
      </c>
      <c r="E51" s="301">
        <v>-97.015423736959917</v>
      </c>
      <c r="F51" s="301">
        <v>248.97103354842619</v>
      </c>
      <c r="G51" s="301">
        <v>1637.4381366011803</v>
      </c>
      <c r="H51" s="301">
        <f>-[2]data!G65</f>
        <v>914.9</v>
      </c>
      <c r="I51" s="301">
        <v>8151.1445111398825</v>
      </c>
      <c r="J51" s="301">
        <f>-[2]data!N65</f>
        <v>895.4</v>
      </c>
      <c r="K51" s="301">
        <f>SUM(J51,H51,G51,F51,E51,D51)</f>
        <v>11143.582315646947</v>
      </c>
      <c r="L51" s="301">
        <f>C51+H51</f>
        <v>10248.199999999999</v>
      </c>
      <c r="M51" s="301">
        <f>I51+H51</f>
        <v>9066.0445111398822</v>
      </c>
      <c r="N51" s="310">
        <f t="shared" si="8"/>
        <v>11.143582315646947</v>
      </c>
      <c r="O51" s="310">
        <f t="shared" si="6"/>
        <v>10.248199999999999</v>
      </c>
      <c r="P51" s="310">
        <f>M51/1000</f>
        <v>9.0660445111398822</v>
      </c>
      <c r="Q51" s="310"/>
      <c r="R51" s="315">
        <v>10.248229078239492</v>
      </c>
      <c r="S51" s="301">
        <f t="shared" si="5"/>
        <v>7161.7539196924754</v>
      </c>
    </row>
    <row r="52" spans="2:19" ht="24.75" x14ac:dyDescent="0.55000000000000004">
      <c r="B52" s="308">
        <v>1401</v>
      </c>
      <c r="C52" s="301">
        <v>15068.663126696099</v>
      </c>
      <c r="D52" s="301">
        <v>6062.9911663257726</v>
      </c>
      <c r="E52" s="301" t="e">
        <f>-[2]data!M66</f>
        <v>#VALUE!</v>
      </c>
      <c r="F52" s="301" t="e">
        <f>-[2]data!L66</f>
        <v>#VALUE!</v>
      </c>
      <c r="G52" s="301" t="e">
        <f>-[2]data!O66</f>
        <v>#VALUE!</v>
      </c>
      <c r="H52" s="301">
        <f>-[2]data!G66</f>
        <v>-4205.9895744581827</v>
      </c>
      <c r="I52" s="301" t="e">
        <f>-[2]data!H66</f>
        <v>#VALUE!</v>
      </c>
      <c r="J52" s="301" t="e">
        <f>-[2]data!N66</f>
        <v>#VALUE!</v>
      </c>
      <c r="K52" s="301" t="e">
        <f t="shared" ref="K52:K53" si="9">SUM(J52,H52,G52,F52,E52,D52)</f>
        <v>#VALUE!</v>
      </c>
      <c r="L52" s="301">
        <f t="shared" si="2"/>
        <v>10862.673552237917</v>
      </c>
      <c r="M52" s="301" t="e">
        <f t="shared" si="3"/>
        <v>#VALUE!</v>
      </c>
      <c r="N52" s="310"/>
      <c r="O52" s="310">
        <f t="shared" si="6"/>
        <v>10.862673552237917</v>
      </c>
      <c r="P52" s="310"/>
      <c r="Q52" s="310"/>
      <c r="R52" s="315">
        <v>10.171589025782971</v>
      </c>
      <c r="S52" s="301">
        <f t="shared" si="5"/>
        <v>19294.726826786828</v>
      </c>
    </row>
    <row r="53" spans="2:19" ht="24.75" x14ac:dyDescent="0.55000000000000004">
      <c r="B53" s="308">
        <v>1402</v>
      </c>
      <c r="C53" s="301">
        <v>20457</v>
      </c>
      <c r="E53" s="301">
        <f>-[2]data!M67</f>
        <v>0</v>
      </c>
      <c r="F53" s="301">
        <f>-[2]data!L67</f>
        <v>0</v>
      </c>
      <c r="G53" s="301" t="e">
        <f>-[2]data!O67</f>
        <v>#VALUE!</v>
      </c>
      <c r="H53" s="301">
        <f>-[2]data!G67</f>
        <v>0</v>
      </c>
      <c r="I53" s="301">
        <f>-[2]data!H67</f>
        <v>0</v>
      </c>
      <c r="J53" s="301" t="e">
        <f>-[2]data!N67</f>
        <v>#VALUE!</v>
      </c>
      <c r="K53" s="301" t="e">
        <f t="shared" si="9"/>
        <v>#VALUE!</v>
      </c>
      <c r="L53" s="301">
        <f>C53+H53</f>
        <v>20457</v>
      </c>
      <c r="M53" s="301">
        <f t="shared" si="3"/>
        <v>0</v>
      </c>
      <c r="N53" s="310"/>
      <c r="O53" s="310">
        <f>L53/1000</f>
        <v>20.457000000000001</v>
      </c>
      <c r="P53" s="310"/>
      <c r="Q53" s="310"/>
      <c r="R53" s="315">
        <v>9.0758704359401197</v>
      </c>
      <c r="S53" s="301" t="e">
        <f t="shared" si="5"/>
        <v>#VALUE!</v>
      </c>
    </row>
    <row r="54" spans="2:19" ht="24.75" x14ac:dyDescent="0.55000000000000004">
      <c r="B54" s="308">
        <v>1403</v>
      </c>
      <c r="Q54" s="310"/>
      <c r="S54" s="301" t="e">
        <f t="shared" si="5"/>
        <v>#VALUE!</v>
      </c>
    </row>
    <row r="55" spans="2:19" ht="24.75" x14ac:dyDescent="0.55000000000000004">
      <c r="B55" s="308">
        <v>1404</v>
      </c>
      <c r="Q55" s="310"/>
    </row>
    <row r="56" spans="2:19" ht="24.75" x14ac:dyDescent="0.55000000000000004">
      <c r="B56" s="308">
        <v>1405</v>
      </c>
      <c r="Q56" s="310"/>
    </row>
    <row r="57" spans="2:19" ht="24.75" x14ac:dyDescent="0.45">
      <c r="B57" s="308">
        <v>1406</v>
      </c>
    </row>
    <row r="58" spans="2:19" ht="25.5" thickBot="1" x14ac:dyDescent="0.5">
      <c r="B58" s="308">
        <v>1407</v>
      </c>
    </row>
    <row r="59" spans="2:19" ht="27" thickBot="1" x14ac:dyDescent="0.5">
      <c r="B59" s="308">
        <v>1408</v>
      </c>
      <c r="K59" s="312">
        <v>82</v>
      </c>
      <c r="L59" s="313">
        <v>7.3</v>
      </c>
    </row>
    <row r="60" spans="2:19" ht="27" thickBot="1" x14ac:dyDescent="0.5">
      <c r="K60" s="312">
        <v>83</v>
      </c>
      <c r="L60" s="313">
        <v>8.9</v>
      </c>
    </row>
    <row r="61" spans="2:19" ht="27" thickBot="1" x14ac:dyDescent="0.5">
      <c r="K61" s="312">
        <v>84</v>
      </c>
      <c r="L61" s="313">
        <v>11.5</v>
      </c>
      <c r="R61" s="314">
        <f>R27/1000</f>
        <v>2.1107653441516583E-3</v>
      </c>
    </row>
    <row r="62" spans="2:19" ht="27" thickBot="1" x14ac:dyDescent="0.5">
      <c r="K62" s="312">
        <v>85</v>
      </c>
      <c r="L62" s="313">
        <v>17.7</v>
      </c>
      <c r="R62" s="314">
        <f t="shared" ref="R62:R111" si="10">R28/1000</f>
        <v>-3.8840456072587394E-3</v>
      </c>
    </row>
    <row r="63" spans="2:19" ht="27" thickBot="1" x14ac:dyDescent="0.5">
      <c r="K63" s="312">
        <v>86</v>
      </c>
      <c r="L63" s="313">
        <v>24.6</v>
      </c>
      <c r="R63" s="314">
        <f t="shared" si="10"/>
        <v>5.0803662896059297E-3</v>
      </c>
    </row>
    <row r="64" spans="2:19" ht="27" thickBot="1" x14ac:dyDescent="0.5">
      <c r="K64" s="312">
        <v>87</v>
      </c>
      <c r="L64" s="313">
        <v>36.299999999999997</v>
      </c>
      <c r="R64" s="314">
        <f t="shared" si="10"/>
        <v>9.2712584907092017E-3</v>
      </c>
    </row>
    <row r="65" spans="11:18" ht="27" thickBot="1" x14ac:dyDescent="0.5">
      <c r="K65" s="312">
        <v>88</v>
      </c>
      <c r="L65" s="313">
        <v>37.299999999999997</v>
      </c>
      <c r="R65" s="314">
        <f t="shared" si="10"/>
        <v>1.7307309420429742E-3</v>
      </c>
    </row>
    <row r="66" spans="11:18" x14ac:dyDescent="0.45">
      <c r="R66" s="314">
        <f t="shared" si="10"/>
        <v>1.9198939727243969E-3</v>
      </c>
    </row>
    <row r="67" spans="11:18" x14ac:dyDescent="0.45">
      <c r="R67" s="314">
        <f t="shared" si="10"/>
        <v>-6.2185722691299292E-4</v>
      </c>
    </row>
    <row r="68" spans="11:18" x14ac:dyDescent="0.45">
      <c r="R68" s="314">
        <f t="shared" si="10"/>
        <v>-2.1618286155958099E-4</v>
      </c>
    </row>
    <row r="69" spans="11:18" x14ac:dyDescent="0.45">
      <c r="R69" s="314">
        <f t="shared" si="10"/>
        <v>1.539165268391028E-2</v>
      </c>
    </row>
    <row r="70" spans="11:18" x14ac:dyDescent="0.45">
      <c r="R70" s="314">
        <f t="shared" si="10"/>
        <v>2.0585155073114619E-2</v>
      </c>
    </row>
    <row r="71" spans="11:18" x14ac:dyDescent="0.45">
      <c r="R71" s="314">
        <f t="shared" si="10"/>
        <v>3.259392093870795E-2</v>
      </c>
    </row>
    <row r="72" spans="11:18" x14ac:dyDescent="0.45">
      <c r="R72" s="314">
        <f t="shared" si="10"/>
        <v>2.2837602731468318E-2</v>
      </c>
    </row>
    <row r="73" spans="11:18" x14ac:dyDescent="0.45">
      <c r="R73" s="314">
        <f t="shared" si="10"/>
        <v>9.4766637663137102E-3</v>
      </c>
    </row>
    <row r="74" spans="11:18" x14ac:dyDescent="0.45">
      <c r="R74" s="314">
        <f t="shared" si="10"/>
        <v>2.7545962408814077E-2</v>
      </c>
    </row>
    <row r="75" spans="11:18" x14ac:dyDescent="0.45">
      <c r="R75" s="314">
        <f t="shared" si="10"/>
        <v>5.8474508817638E-2</v>
      </c>
    </row>
    <row r="76" spans="11:18" x14ac:dyDescent="0.45">
      <c r="R76" s="314">
        <f t="shared" si="10"/>
        <v>2.3118801975851099E-2</v>
      </c>
    </row>
    <row r="77" spans="11:18" x14ac:dyDescent="0.45">
      <c r="R77" s="314">
        <f t="shared" si="10"/>
        <v>2.4866577617377799E-2</v>
      </c>
    </row>
    <row r="78" spans="11:18" x14ac:dyDescent="0.45">
      <c r="R78" s="314">
        <f t="shared" si="10"/>
        <v>1.3795746581225969E-2</v>
      </c>
    </row>
    <row r="79" spans="11:18" x14ac:dyDescent="0.45">
      <c r="R79" s="314">
        <f t="shared" si="10"/>
        <v>1.2369892943742149E-3</v>
      </c>
    </row>
    <row r="80" spans="11:18" x14ac:dyDescent="0.45">
      <c r="R80" s="314">
        <f t="shared" si="10"/>
        <v>1.3235678989074859E-2</v>
      </c>
    </row>
    <row r="81" spans="18:18" x14ac:dyDescent="0.45">
      <c r="R81" s="314">
        <f t="shared" si="10"/>
        <v>1.4914241088258801E-2</v>
      </c>
    </row>
    <row r="82" spans="18:18" x14ac:dyDescent="0.45">
      <c r="R82" s="314">
        <f t="shared" si="10"/>
        <v>2.6241152740360908E-2</v>
      </c>
    </row>
    <row r="83" spans="18:18" x14ac:dyDescent="0.45">
      <c r="R83" s="314">
        <f t="shared" si="10"/>
        <v>-2.3235257235566199E-3</v>
      </c>
    </row>
    <row r="84" spans="18:18" x14ac:dyDescent="0.45">
      <c r="R84" s="314">
        <f t="shared" si="10"/>
        <v>-1.6789584385920688E-3</v>
      </c>
    </row>
    <row r="85" spans="18:18" x14ac:dyDescent="0.45">
      <c r="R85" s="314">
        <f t="shared" si="10"/>
        <v>1.0248229078239492E-2</v>
      </c>
    </row>
    <row r="86" spans="18:18" x14ac:dyDescent="0.45">
      <c r="R86" s="314">
        <f t="shared" si="10"/>
        <v>1.0171589025782971E-2</v>
      </c>
    </row>
    <row r="87" spans="18:18" x14ac:dyDescent="0.45">
      <c r="R87" s="314">
        <f>R53/1000</f>
        <v>9.0758704359401188E-3</v>
      </c>
    </row>
    <row r="88" spans="18:18" x14ac:dyDescent="0.45">
      <c r="R88" s="314">
        <f t="shared" si="10"/>
        <v>0</v>
      </c>
    </row>
    <row r="89" spans="18:18" x14ac:dyDescent="0.45">
      <c r="R89" s="314">
        <f t="shared" si="10"/>
        <v>0</v>
      </c>
    </row>
    <row r="90" spans="18:18" x14ac:dyDescent="0.45">
      <c r="R90" s="314">
        <f t="shared" si="10"/>
        <v>0</v>
      </c>
    </row>
    <row r="91" spans="18:18" x14ac:dyDescent="0.45">
      <c r="R91" s="314">
        <f t="shared" si="10"/>
        <v>0</v>
      </c>
    </row>
    <row r="92" spans="18:18" x14ac:dyDescent="0.45">
      <c r="R92" s="314">
        <f t="shared" si="10"/>
        <v>0</v>
      </c>
    </row>
    <row r="93" spans="18:18" x14ac:dyDescent="0.45">
      <c r="R93" s="314">
        <f t="shared" si="10"/>
        <v>0</v>
      </c>
    </row>
    <row r="94" spans="18:18" x14ac:dyDescent="0.45">
      <c r="R94" s="314">
        <f t="shared" si="10"/>
        <v>0</v>
      </c>
    </row>
    <row r="95" spans="18:18" x14ac:dyDescent="0.45">
      <c r="R95" s="314">
        <f t="shared" si="10"/>
        <v>2.1107653441516581E-6</v>
      </c>
    </row>
    <row r="96" spans="18:18" x14ac:dyDescent="0.45">
      <c r="R96" s="314">
        <f t="shared" si="10"/>
        <v>-3.8840456072587393E-6</v>
      </c>
    </row>
    <row r="97" spans="18:18" x14ac:dyDescent="0.45">
      <c r="R97" s="314">
        <f t="shared" si="10"/>
        <v>5.0803662896059298E-6</v>
      </c>
    </row>
    <row r="98" spans="18:18" x14ac:dyDescent="0.45">
      <c r="R98" s="314">
        <f t="shared" si="10"/>
        <v>9.2712584907092008E-6</v>
      </c>
    </row>
    <row r="99" spans="18:18" x14ac:dyDescent="0.45">
      <c r="R99" s="314">
        <f t="shared" si="10"/>
        <v>1.7307309420429742E-6</v>
      </c>
    </row>
    <row r="100" spans="18:18" x14ac:dyDescent="0.45">
      <c r="R100" s="314">
        <f t="shared" si="10"/>
        <v>1.9198939727243967E-6</v>
      </c>
    </row>
    <row r="101" spans="18:18" x14ac:dyDescent="0.45">
      <c r="R101" s="314">
        <f t="shared" si="10"/>
        <v>-6.2185722691299287E-7</v>
      </c>
    </row>
    <row r="102" spans="18:18" x14ac:dyDescent="0.45">
      <c r="R102" s="314">
        <f t="shared" si="10"/>
        <v>-2.1618286155958098E-7</v>
      </c>
    </row>
    <row r="103" spans="18:18" x14ac:dyDescent="0.45">
      <c r="R103" s="314">
        <f t="shared" si="10"/>
        <v>1.5391652683910281E-5</v>
      </c>
    </row>
    <row r="104" spans="18:18" x14ac:dyDescent="0.45">
      <c r="R104" s="314">
        <f t="shared" si="10"/>
        <v>2.0585155073114618E-5</v>
      </c>
    </row>
    <row r="105" spans="18:18" x14ac:dyDescent="0.45">
      <c r="R105" s="314">
        <f t="shared" si="10"/>
        <v>3.2593920938707948E-5</v>
      </c>
    </row>
    <row r="106" spans="18:18" x14ac:dyDescent="0.45">
      <c r="R106" s="314">
        <f t="shared" si="10"/>
        <v>2.2837602731468317E-5</v>
      </c>
    </row>
    <row r="107" spans="18:18" x14ac:dyDescent="0.45">
      <c r="R107" s="314">
        <f t="shared" si="10"/>
        <v>9.47666376631371E-6</v>
      </c>
    </row>
    <row r="108" spans="18:18" x14ac:dyDescent="0.45">
      <c r="R108" s="314">
        <f t="shared" si="10"/>
        <v>2.7545962408814075E-5</v>
      </c>
    </row>
    <row r="109" spans="18:18" x14ac:dyDescent="0.45">
      <c r="R109" s="314">
        <f t="shared" si="10"/>
        <v>5.8474508817638003E-5</v>
      </c>
    </row>
    <row r="110" spans="18:18" x14ac:dyDescent="0.45">
      <c r="R110" s="314">
        <f t="shared" si="10"/>
        <v>2.3118801975851099E-5</v>
      </c>
    </row>
    <row r="111" spans="18:18" x14ac:dyDescent="0.45">
      <c r="R111" s="314">
        <f t="shared" si="10"/>
        <v>2.4866577617377799E-5</v>
      </c>
    </row>
    <row r="157" spans="2:47" s="333" customFormat="1" ht="24.75" x14ac:dyDescent="0.25">
      <c r="B157" s="299"/>
      <c r="C157" s="299"/>
      <c r="N157" s="335" t="s">
        <v>20724</v>
      </c>
      <c r="O157" s="308">
        <v>1376</v>
      </c>
      <c r="P157" s="308">
        <v>1377</v>
      </c>
      <c r="Q157" s="308">
        <v>1378</v>
      </c>
      <c r="R157" s="308">
        <v>1379</v>
      </c>
      <c r="S157" s="308">
        <v>1380</v>
      </c>
      <c r="T157" s="308">
        <v>1381</v>
      </c>
      <c r="U157" s="308">
        <v>1382</v>
      </c>
      <c r="V157" s="308">
        <v>1383</v>
      </c>
      <c r="W157" s="308">
        <v>1384</v>
      </c>
      <c r="X157" s="308">
        <v>1385</v>
      </c>
      <c r="Y157" s="308">
        <v>1386</v>
      </c>
      <c r="Z157" s="308">
        <v>1387</v>
      </c>
      <c r="AA157" s="308">
        <v>1388</v>
      </c>
      <c r="AB157" s="308">
        <v>1389</v>
      </c>
      <c r="AC157" s="308">
        <v>1390</v>
      </c>
      <c r="AD157" s="308">
        <v>1391</v>
      </c>
      <c r="AE157" s="308">
        <v>1392</v>
      </c>
      <c r="AF157" s="308">
        <v>1393</v>
      </c>
      <c r="AG157" s="308">
        <v>1394</v>
      </c>
      <c r="AH157" s="308">
        <v>1395</v>
      </c>
      <c r="AI157" s="308">
        <v>1396</v>
      </c>
      <c r="AJ157" s="308">
        <v>1397</v>
      </c>
      <c r="AK157" s="308">
        <v>1398</v>
      </c>
      <c r="AL157" s="308">
        <v>1399</v>
      </c>
      <c r="AM157" s="308">
        <v>1400</v>
      </c>
      <c r="AN157" s="308">
        <v>1401</v>
      </c>
      <c r="AO157" s="308">
        <v>1402</v>
      </c>
      <c r="AP157" s="308">
        <v>1403</v>
      </c>
      <c r="AQ157" s="308">
        <v>1404</v>
      </c>
      <c r="AR157" s="308">
        <v>1405</v>
      </c>
      <c r="AS157" s="308">
        <v>1406</v>
      </c>
      <c r="AT157" s="308">
        <v>1407</v>
      </c>
      <c r="AU157" s="308">
        <v>1408</v>
      </c>
    </row>
    <row r="158" spans="2:47" s="333" customFormat="1" ht="63" x14ac:dyDescent="0.25">
      <c r="B158" s="299"/>
      <c r="C158" s="299"/>
      <c r="N158" s="304" t="s">
        <v>20683</v>
      </c>
      <c r="O158" s="334"/>
      <c r="P158" s="334"/>
      <c r="Q158" s="334"/>
      <c r="R158" s="334"/>
      <c r="S158" s="334"/>
      <c r="T158" s="334"/>
      <c r="U158" s="334">
        <v>7.3</v>
      </c>
      <c r="V158" s="334">
        <v>8.9</v>
      </c>
      <c r="W158" s="334">
        <v>11.5</v>
      </c>
      <c r="X158" s="334">
        <v>17.7</v>
      </c>
      <c r="Y158" s="334">
        <v>24.6</v>
      </c>
      <c r="Z158" s="334">
        <v>36.299999999999997</v>
      </c>
      <c r="AA158" s="334">
        <v>37.299999999999997</v>
      </c>
      <c r="AB158" s="334">
        <v>55.3</v>
      </c>
      <c r="AC158" s="334">
        <v>49.7</v>
      </c>
      <c r="AD158" s="334"/>
      <c r="AE158" s="334"/>
      <c r="AF158" s="334">
        <v>1.8</v>
      </c>
      <c r="AG158" s="334">
        <v>3.3</v>
      </c>
      <c r="AH158" s="334">
        <v>11.7</v>
      </c>
      <c r="AI158" s="334">
        <v>18.5</v>
      </c>
      <c r="AJ158" s="334"/>
      <c r="AK158" s="334"/>
      <c r="AL158" s="334"/>
      <c r="AM158" s="334"/>
      <c r="AN158" s="334"/>
      <c r="AO158" s="334"/>
    </row>
    <row r="159" spans="2:47" s="333" customFormat="1" ht="63" x14ac:dyDescent="0.25">
      <c r="B159" s="299"/>
      <c r="C159" s="299"/>
      <c r="N159" s="304" t="s">
        <v>20680</v>
      </c>
      <c r="O159" s="334">
        <v>2.1107653441516581</v>
      </c>
      <c r="P159" s="334">
        <v>-3.8840456072587393</v>
      </c>
      <c r="Q159" s="334">
        <v>5.0803662896059301</v>
      </c>
      <c r="R159" s="334">
        <v>9.2712584907092008</v>
      </c>
      <c r="S159" s="334">
        <v>1.7307309420429742</v>
      </c>
      <c r="T159" s="334">
        <v>1.9198939727243969</v>
      </c>
      <c r="U159" s="334">
        <v>-0.62185722691299294</v>
      </c>
      <c r="V159" s="334">
        <v>-0.216182861559581</v>
      </c>
      <c r="W159" s="334">
        <v>15.39165268391028</v>
      </c>
      <c r="X159" s="334">
        <v>20.58515507311462</v>
      </c>
      <c r="Y159" s="334">
        <v>32.593920938707953</v>
      </c>
      <c r="Z159" s="334">
        <v>22.837602731468319</v>
      </c>
      <c r="AA159" s="334">
        <v>9.4766637663137097</v>
      </c>
      <c r="AB159" s="334">
        <v>27.545962408814077</v>
      </c>
      <c r="AC159" s="334">
        <v>58.474508817638004</v>
      </c>
      <c r="AD159" s="334">
        <v>23.118801975851099</v>
      </c>
      <c r="AE159" s="334">
        <v>24.8665776173778</v>
      </c>
      <c r="AF159" s="334">
        <v>13.79574658122597</v>
      </c>
      <c r="AG159" s="334">
        <v>1.2369892943742149</v>
      </c>
      <c r="AH159" s="334">
        <v>13.235678989074859</v>
      </c>
      <c r="AI159" s="334">
        <v>14.914241088258802</v>
      </c>
      <c r="AJ159" s="334">
        <v>26.24115274036091</v>
      </c>
      <c r="AK159" s="334">
        <v>-2.32352572355662</v>
      </c>
      <c r="AL159" s="334">
        <v>-1.6789584385920688</v>
      </c>
      <c r="AM159" s="334">
        <v>10.248229078239492</v>
      </c>
      <c r="AN159" s="334">
        <v>10.171589025782971</v>
      </c>
      <c r="AO159" s="334">
        <v>9.0758704359401197</v>
      </c>
    </row>
    <row r="160" spans="2:47" s="333" customFormat="1" ht="84" x14ac:dyDescent="0.25">
      <c r="B160" s="299"/>
      <c r="C160" s="299"/>
      <c r="N160" s="304" t="s">
        <v>20681</v>
      </c>
      <c r="O160" s="334">
        <v>6.1488999999999994</v>
      </c>
      <c r="P160" s="334">
        <v>-2.3358000000000003</v>
      </c>
      <c r="Q160" s="334">
        <v>2.9636999999999998</v>
      </c>
      <c r="R160" s="334">
        <v>2.2625000000000002</v>
      </c>
      <c r="S160" s="334">
        <v>-2.0377999999999998</v>
      </c>
      <c r="T160" s="334">
        <v>-1.0265</v>
      </c>
      <c r="U160" s="334">
        <v>-3.2583000000000002</v>
      </c>
      <c r="V160" s="334">
        <v>-6.8603999999999994</v>
      </c>
      <c r="W160" s="334">
        <v>0.82499999999999996</v>
      </c>
      <c r="X160" s="334">
        <v>9.1957000000000004</v>
      </c>
      <c r="Y160" s="334">
        <v>17.3399</v>
      </c>
      <c r="Z160" s="334">
        <v>14.609</v>
      </c>
      <c r="AA160" s="334">
        <v>16.744700000000002</v>
      </c>
      <c r="AB160" s="334">
        <v>28.501099999999997</v>
      </c>
      <c r="AC160" s="334">
        <v>37.070699999999995</v>
      </c>
      <c r="AD160" s="334">
        <v>11.149099999999999</v>
      </c>
      <c r="AE160" s="334">
        <v>11.915800000000001</v>
      </c>
      <c r="AF160" s="334">
        <v>5.0098000000000003</v>
      </c>
      <c r="AG160" s="334">
        <v>-0.99580000000000013</v>
      </c>
      <c r="AH160" s="334">
        <v>20.901700000000002</v>
      </c>
      <c r="AI160" s="334">
        <v>23.055099999999999</v>
      </c>
      <c r="AJ160" s="334">
        <v>16.3613</v>
      </c>
      <c r="AK160" s="334">
        <v>-2.323</v>
      </c>
      <c r="AL160" s="334">
        <v>1.9327999999999992</v>
      </c>
      <c r="AM160" s="334">
        <v>10.248199999999999</v>
      </c>
      <c r="AN160" s="334">
        <v>10.862673552237917</v>
      </c>
      <c r="AO160" s="334">
        <v>20.457000000000001</v>
      </c>
    </row>
  </sheetData>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21098-3E26-464D-97C7-BE269CE39D3D}">
  <dimension ref="A3:O77"/>
  <sheetViews>
    <sheetView workbookViewId="0">
      <pane xSplit="2" ySplit="3" topLeftCell="C34" activePane="bottomRight" state="frozen"/>
      <selection pane="topRight" activeCell="C1" sqref="C1"/>
      <selection pane="bottomLeft" activeCell="A4" sqref="A4"/>
      <selection pane="bottomRight" activeCell="H28" sqref="H28"/>
    </sheetView>
  </sheetViews>
  <sheetFormatPr defaultColWidth="9" defaultRowHeight="18" x14ac:dyDescent="0.25"/>
  <cols>
    <col min="1" max="1" width="9" style="91"/>
    <col min="2" max="2" width="7" style="91" bestFit="1" customWidth="1"/>
    <col min="3" max="3" width="16" style="91" bestFit="1" customWidth="1"/>
    <col min="4" max="4" width="12" style="91" bestFit="1" customWidth="1"/>
    <col min="5" max="5" width="17.7109375" style="91" bestFit="1" customWidth="1"/>
    <col min="6" max="6" width="18.5703125" style="91" bestFit="1" customWidth="1"/>
    <col min="7" max="7" width="17.85546875" style="91" customWidth="1"/>
    <col min="8" max="8" width="17.5703125" style="91" bestFit="1" customWidth="1"/>
    <col min="9" max="9" width="18" style="91" customWidth="1"/>
    <col min="10" max="10" width="14.5703125" style="91" customWidth="1"/>
    <col min="11" max="11" width="15.7109375" style="91" bestFit="1" customWidth="1"/>
    <col min="12" max="12" width="15.85546875" style="91" bestFit="1" customWidth="1"/>
    <col min="13" max="13" width="16.42578125" style="91" customWidth="1"/>
    <col min="14" max="14" width="16.5703125" style="91" customWidth="1"/>
    <col min="15" max="15" width="12.7109375" style="91" bestFit="1" customWidth="1"/>
    <col min="16" max="16384" width="9" style="91"/>
  </cols>
  <sheetData>
    <row r="3" spans="1:10" ht="72" x14ac:dyDescent="0.25">
      <c r="A3" s="91">
        <v>-1</v>
      </c>
      <c r="B3" s="93" t="s">
        <v>13</v>
      </c>
      <c r="C3" s="93" t="s">
        <v>17618</v>
      </c>
      <c r="D3" s="112" t="s">
        <v>17619</v>
      </c>
      <c r="E3" s="112" t="s">
        <v>17595</v>
      </c>
      <c r="F3" s="112" t="s">
        <v>17594</v>
      </c>
      <c r="G3" s="112" t="s">
        <v>17620</v>
      </c>
      <c r="H3" s="112" t="s">
        <v>17621</v>
      </c>
      <c r="I3" s="112" t="s">
        <v>17622</v>
      </c>
      <c r="J3" s="112" t="s">
        <v>17623</v>
      </c>
    </row>
    <row r="4" spans="1:10" ht="24.75" x14ac:dyDescent="0.4">
      <c r="B4" s="96">
        <v>1352</v>
      </c>
      <c r="C4" s="113" t="e">
        <f>#REF!</f>
        <v>#REF!</v>
      </c>
      <c r="D4" s="113" t="e">
        <f>#REF!</f>
        <v>#REF!</v>
      </c>
      <c r="E4" s="113" t="e">
        <f>#REF!</f>
        <v>#REF!</v>
      </c>
      <c r="F4" s="113" t="e">
        <f>#REF!</f>
        <v>#REF!</v>
      </c>
      <c r="G4" s="113" t="e">
        <f>#REF!</f>
        <v>#REF!</v>
      </c>
      <c r="H4" s="113" t="e">
        <f>#REF!</f>
        <v>#REF!</v>
      </c>
      <c r="I4" s="114" t="e">
        <f>(C4+E4+F4+H4)-(D4+G4)</f>
        <v>#REF!</v>
      </c>
      <c r="J4" s="115" t="e">
        <f>I4/1000</f>
        <v>#REF!</v>
      </c>
    </row>
    <row r="5" spans="1:10" ht="24.75" x14ac:dyDescent="0.4">
      <c r="B5" s="96">
        <v>1353</v>
      </c>
      <c r="C5" s="113" t="e">
        <f>#REF!</f>
        <v>#REF!</v>
      </c>
      <c r="D5" s="113" t="e">
        <f>#REF!</f>
        <v>#REF!</v>
      </c>
      <c r="E5" s="113" t="e">
        <f>#REF!</f>
        <v>#REF!</v>
      </c>
      <c r="F5" s="113" t="e">
        <f>#REF!</f>
        <v>#REF!</v>
      </c>
      <c r="G5" s="113" t="e">
        <f>(#REF!-#REF!)/(#REF!)*1000</f>
        <v>#REF!</v>
      </c>
      <c r="H5" s="113" t="e">
        <f>(#REF!-#REF!)/(#REF!)*1000</f>
        <v>#REF!</v>
      </c>
      <c r="I5" s="114" t="e">
        <f t="shared" ref="I5:I54" si="0">(C5+E5+F5+H5)-(D5+G5)</f>
        <v>#REF!</v>
      </c>
      <c r="J5" s="115" t="e">
        <f t="shared" ref="J5:J54" si="1">I5/1000</f>
        <v>#REF!</v>
      </c>
    </row>
    <row r="6" spans="1:10" ht="24.75" x14ac:dyDescent="0.4">
      <c r="B6" s="96">
        <v>1354</v>
      </c>
      <c r="C6" s="113" t="e">
        <f>#REF!</f>
        <v>#REF!</v>
      </c>
      <c r="D6" s="113" t="e">
        <f>#REF!</f>
        <v>#REF!</v>
      </c>
      <c r="E6" s="113" t="e">
        <f>#REF!</f>
        <v>#REF!</v>
      </c>
      <c r="F6" s="113" t="e">
        <f>#REF!</f>
        <v>#REF!</v>
      </c>
      <c r="G6" s="113" t="e">
        <f>(#REF!-#REF!)/(#REF!)*1000</f>
        <v>#REF!</v>
      </c>
      <c r="H6" s="113" t="e">
        <f>(#REF!-#REF!)/(#REF!)*1000</f>
        <v>#REF!</v>
      </c>
      <c r="I6" s="116" t="e">
        <f t="shared" si="0"/>
        <v>#REF!</v>
      </c>
      <c r="J6" s="115" t="e">
        <f t="shared" si="1"/>
        <v>#REF!</v>
      </c>
    </row>
    <row r="7" spans="1:10" ht="24.75" x14ac:dyDescent="0.4">
      <c r="B7" s="96">
        <v>1355</v>
      </c>
      <c r="C7" s="113" t="e">
        <f>#REF!</f>
        <v>#REF!</v>
      </c>
      <c r="D7" s="113" t="e">
        <f>#REF!</f>
        <v>#REF!</v>
      </c>
      <c r="E7" s="113" t="e">
        <f>#REF!</f>
        <v>#REF!</v>
      </c>
      <c r="F7" s="113" t="e">
        <f>#REF!</f>
        <v>#REF!</v>
      </c>
      <c r="G7" s="113" t="e">
        <f>(#REF!-#REF!)/(#REF!)*1000</f>
        <v>#REF!</v>
      </c>
      <c r="H7" s="113" t="e">
        <f>(#REF!-#REF!)/(#REF!)*1000</f>
        <v>#REF!</v>
      </c>
      <c r="I7" s="116" t="e">
        <f t="shared" si="0"/>
        <v>#REF!</v>
      </c>
      <c r="J7" s="115" t="e">
        <f t="shared" si="1"/>
        <v>#REF!</v>
      </c>
    </row>
    <row r="8" spans="1:10" ht="24.75" x14ac:dyDescent="0.4">
      <c r="B8" s="96">
        <v>1356</v>
      </c>
      <c r="C8" s="113" t="e">
        <f>#REF!</f>
        <v>#REF!</v>
      </c>
      <c r="D8" s="113" t="e">
        <f>#REF!</f>
        <v>#REF!</v>
      </c>
      <c r="E8" s="113" t="e">
        <f>#REF!</f>
        <v>#REF!</v>
      </c>
      <c r="F8" s="113" t="e">
        <f>#REF!</f>
        <v>#REF!</v>
      </c>
      <c r="G8" s="113" t="e">
        <f>(#REF!-#REF!)/(#REF!)*1000</f>
        <v>#REF!</v>
      </c>
      <c r="H8" s="113" t="e">
        <f>(#REF!-#REF!)/(#REF!)*1000</f>
        <v>#REF!</v>
      </c>
      <c r="I8" s="116" t="e">
        <f t="shared" si="0"/>
        <v>#REF!</v>
      </c>
      <c r="J8" s="115" t="e">
        <f t="shared" si="1"/>
        <v>#REF!</v>
      </c>
    </row>
    <row r="9" spans="1:10" ht="24.75" x14ac:dyDescent="0.4">
      <c r="B9" s="96">
        <v>1357</v>
      </c>
      <c r="C9" s="113" t="e">
        <f>#REF!</f>
        <v>#REF!</v>
      </c>
      <c r="D9" s="113" t="e">
        <f>#REF!</f>
        <v>#REF!</v>
      </c>
      <c r="E9" s="113" t="e">
        <f>#REF!</f>
        <v>#REF!</v>
      </c>
      <c r="F9" s="113" t="e">
        <f>#REF!</f>
        <v>#REF!</v>
      </c>
      <c r="G9" s="113" t="e">
        <f>(#REF!-#REF!)/(#REF!)*1000</f>
        <v>#REF!</v>
      </c>
      <c r="H9" s="113" t="e">
        <f>(#REF!-#REF!)/(#REF!)*1000</f>
        <v>#REF!</v>
      </c>
      <c r="I9" s="116" t="e">
        <f t="shared" si="0"/>
        <v>#REF!</v>
      </c>
      <c r="J9" s="115" t="e">
        <f t="shared" si="1"/>
        <v>#REF!</v>
      </c>
    </row>
    <row r="10" spans="1:10" ht="24.75" x14ac:dyDescent="0.4">
      <c r="B10" s="96">
        <v>1358</v>
      </c>
      <c r="C10" s="113" t="e">
        <f>#REF!</f>
        <v>#REF!</v>
      </c>
      <c r="D10" s="113" t="e">
        <f>#REF!</f>
        <v>#REF!</v>
      </c>
      <c r="E10" s="113" t="e">
        <f>#REF!</f>
        <v>#REF!</v>
      </c>
      <c r="F10" s="113" t="e">
        <f>#REF!</f>
        <v>#REF!</v>
      </c>
      <c r="G10" s="113" t="e">
        <f>(#REF!-#REF!)/(#REF!)*1000</f>
        <v>#REF!</v>
      </c>
      <c r="H10" s="113" t="e">
        <f>(#REF!-#REF!)/(#REF!)*1000</f>
        <v>#REF!</v>
      </c>
      <c r="I10" s="116" t="e">
        <f t="shared" si="0"/>
        <v>#REF!</v>
      </c>
      <c r="J10" s="115" t="e">
        <f t="shared" si="1"/>
        <v>#REF!</v>
      </c>
    </row>
    <row r="11" spans="1:10" ht="24.75" x14ac:dyDescent="0.4">
      <c r="B11" s="96">
        <v>1359</v>
      </c>
      <c r="C11" s="113" t="e">
        <f>#REF!</f>
        <v>#REF!</v>
      </c>
      <c r="D11" s="113" t="e">
        <f>#REF!</f>
        <v>#REF!</v>
      </c>
      <c r="E11" s="113" t="e">
        <f>#REF!</f>
        <v>#REF!</v>
      </c>
      <c r="F11" s="113" t="e">
        <f>#REF!</f>
        <v>#REF!</v>
      </c>
      <c r="G11" s="113" t="e">
        <f>(#REF!-#REF!)/(#REF!)*1000</f>
        <v>#REF!</v>
      </c>
      <c r="H11" s="113" t="e">
        <f>(#REF!-#REF!)/(#REF!)*1000</f>
        <v>#REF!</v>
      </c>
      <c r="I11" s="116" t="e">
        <f t="shared" si="0"/>
        <v>#REF!</v>
      </c>
      <c r="J11" s="115" t="e">
        <f t="shared" si="1"/>
        <v>#REF!</v>
      </c>
    </row>
    <row r="12" spans="1:10" ht="24.75" x14ac:dyDescent="0.4">
      <c r="B12" s="96">
        <v>1360</v>
      </c>
      <c r="C12" s="113" t="e">
        <f>#REF!</f>
        <v>#REF!</v>
      </c>
      <c r="D12" s="113" t="e">
        <f>#REF!</f>
        <v>#REF!</v>
      </c>
      <c r="E12" s="113" t="e">
        <f>#REF!</f>
        <v>#REF!</v>
      </c>
      <c r="F12" s="113" t="e">
        <f>#REF!</f>
        <v>#REF!</v>
      </c>
      <c r="G12" s="113" t="e">
        <f>(#REF!-#REF!)/(#REF!)*1000</f>
        <v>#REF!</v>
      </c>
      <c r="H12" s="113" t="e">
        <f>(#REF!-#REF!)/(#REF!)*1000</f>
        <v>#REF!</v>
      </c>
      <c r="I12" s="116" t="e">
        <f t="shared" si="0"/>
        <v>#REF!</v>
      </c>
      <c r="J12" s="115" t="e">
        <f t="shared" si="1"/>
        <v>#REF!</v>
      </c>
    </row>
    <row r="13" spans="1:10" ht="24.75" x14ac:dyDescent="0.4">
      <c r="B13" s="96">
        <v>1361</v>
      </c>
      <c r="C13" s="113" t="e">
        <f>#REF!</f>
        <v>#REF!</v>
      </c>
      <c r="D13" s="113" t="e">
        <f>#REF!</f>
        <v>#REF!</v>
      </c>
      <c r="E13" s="113" t="e">
        <f>#REF!</f>
        <v>#REF!</v>
      </c>
      <c r="F13" s="113" t="e">
        <f>#REF!</f>
        <v>#REF!</v>
      </c>
      <c r="G13" s="113" t="e">
        <f>(#REF!-#REF!)/(#REF!)*1000</f>
        <v>#REF!</v>
      </c>
      <c r="H13" s="113" t="e">
        <f>(#REF!-#REF!)/(#REF!)*1000</f>
        <v>#REF!</v>
      </c>
      <c r="I13" s="114" t="e">
        <f t="shared" si="0"/>
        <v>#REF!</v>
      </c>
      <c r="J13" s="115" t="e">
        <f t="shared" si="1"/>
        <v>#REF!</v>
      </c>
    </row>
    <row r="14" spans="1:10" ht="24.75" x14ac:dyDescent="0.4">
      <c r="B14" s="96">
        <v>1362</v>
      </c>
      <c r="C14" s="113" t="e">
        <f>#REF!</f>
        <v>#REF!</v>
      </c>
      <c r="D14" s="113" t="e">
        <f>#REF!</f>
        <v>#REF!</v>
      </c>
      <c r="E14" s="113" t="e">
        <f>#REF!</f>
        <v>#REF!</v>
      </c>
      <c r="F14" s="113" t="e">
        <f>#REF!</f>
        <v>#REF!</v>
      </c>
      <c r="G14" s="113" t="e">
        <f>(#REF!-#REF!)/(#REF!)*1000</f>
        <v>#REF!</v>
      </c>
      <c r="H14" s="113" t="e">
        <f>(#REF!-#REF!)/(#REF!)*1000</f>
        <v>#REF!</v>
      </c>
      <c r="I14" s="116" t="e">
        <f t="shared" si="0"/>
        <v>#REF!</v>
      </c>
      <c r="J14" s="115" t="e">
        <f t="shared" si="1"/>
        <v>#REF!</v>
      </c>
    </row>
    <row r="15" spans="1:10" ht="24.75" x14ac:dyDescent="0.4">
      <c r="B15" s="96">
        <v>1363</v>
      </c>
      <c r="C15" s="113" t="e">
        <f>#REF!</f>
        <v>#REF!</v>
      </c>
      <c r="D15" s="113" t="e">
        <f>#REF!</f>
        <v>#REF!</v>
      </c>
      <c r="E15" s="113" t="e">
        <f>#REF!</f>
        <v>#REF!</v>
      </c>
      <c r="F15" s="113" t="e">
        <f>#REF!</f>
        <v>#REF!</v>
      </c>
      <c r="G15" s="113" t="e">
        <f>(#REF!-#REF!)/(#REF!)*1000</f>
        <v>#REF!</v>
      </c>
      <c r="H15" s="113" t="e">
        <f>(#REF!-#REF!)/(#REF!)*1000</f>
        <v>#REF!</v>
      </c>
      <c r="I15" s="116" t="e">
        <f t="shared" si="0"/>
        <v>#REF!</v>
      </c>
      <c r="J15" s="115" t="e">
        <f t="shared" si="1"/>
        <v>#REF!</v>
      </c>
    </row>
    <row r="16" spans="1:10" ht="24.75" x14ac:dyDescent="0.4">
      <c r="B16" s="96">
        <v>1364</v>
      </c>
      <c r="C16" s="113" t="e">
        <f>#REF!</f>
        <v>#REF!</v>
      </c>
      <c r="D16" s="113" t="e">
        <f>#REF!</f>
        <v>#REF!</v>
      </c>
      <c r="E16" s="113" t="e">
        <f>#REF!</f>
        <v>#REF!</v>
      </c>
      <c r="F16" s="113" t="e">
        <f>#REF!</f>
        <v>#REF!</v>
      </c>
      <c r="G16" s="113" t="e">
        <f>(#REF!-#REF!)/(#REF!)*1000</f>
        <v>#REF!</v>
      </c>
      <c r="H16" s="113" t="e">
        <f>(#REF!-#REF!)/(#REF!)*1000</f>
        <v>#REF!</v>
      </c>
      <c r="I16" s="116" t="e">
        <f t="shared" si="0"/>
        <v>#REF!</v>
      </c>
      <c r="J16" s="115" t="e">
        <f t="shared" si="1"/>
        <v>#REF!</v>
      </c>
    </row>
    <row r="17" spans="2:10" ht="24.75" x14ac:dyDescent="0.4">
      <c r="B17" s="96">
        <v>1365</v>
      </c>
      <c r="C17" s="113" t="e">
        <f>#REF!</f>
        <v>#REF!</v>
      </c>
      <c r="D17" s="113" t="e">
        <f>#REF!</f>
        <v>#REF!</v>
      </c>
      <c r="E17" s="113" t="e">
        <f>#REF!</f>
        <v>#REF!</v>
      </c>
      <c r="F17" s="113" t="e">
        <f>#REF!</f>
        <v>#REF!</v>
      </c>
      <c r="G17" s="113" t="e">
        <f>(#REF!-#REF!)/(#REF!)*1000</f>
        <v>#REF!</v>
      </c>
      <c r="H17" s="113" t="e">
        <f>(#REF!-#REF!)/(#REF!)*1000</f>
        <v>#REF!</v>
      </c>
      <c r="I17" s="116" t="e">
        <f t="shared" si="0"/>
        <v>#REF!</v>
      </c>
      <c r="J17" s="115" t="e">
        <f t="shared" si="1"/>
        <v>#REF!</v>
      </c>
    </row>
    <row r="18" spans="2:10" ht="24.75" x14ac:dyDescent="0.4">
      <c r="B18" s="96">
        <v>1366</v>
      </c>
      <c r="C18" s="113" t="e">
        <f>#REF!</f>
        <v>#REF!</v>
      </c>
      <c r="D18" s="113" t="e">
        <f>#REF!</f>
        <v>#REF!</v>
      </c>
      <c r="E18" s="113" t="e">
        <f>#REF!</f>
        <v>#REF!</v>
      </c>
      <c r="F18" s="113" t="e">
        <f>#REF!</f>
        <v>#REF!</v>
      </c>
      <c r="G18" s="113" t="e">
        <f>(#REF!-#REF!)/(#REF!)*1000</f>
        <v>#REF!</v>
      </c>
      <c r="H18" s="113" t="e">
        <f>(#REF!-#REF!)/(#REF!)*1000</f>
        <v>#REF!</v>
      </c>
      <c r="I18" s="116" t="e">
        <f t="shared" si="0"/>
        <v>#REF!</v>
      </c>
      <c r="J18" s="115" t="e">
        <f t="shared" si="1"/>
        <v>#REF!</v>
      </c>
    </row>
    <row r="19" spans="2:10" ht="24.75" x14ac:dyDescent="0.4">
      <c r="B19" s="96">
        <v>1367</v>
      </c>
      <c r="C19" s="113" t="e">
        <f>#REF!</f>
        <v>#REF!</v>
      </c>
      <c r="D19" s="113" t="e">
        <f>#REF!</f>
        <v>#REF!</v>
      </c>
      <c r="E19" s="113" t="e">
        <f>#REF!</f>
        <v>#REF!</v>
      </c>
      <c r="F19" s="113" t="e">
        <f>#REF!</f>
        <v>#REF!</v>
      </c>
      <c r="G19" s="113" t="e">
        <f>(#REF!-#REF!)/(#REF!)*1000</f>
        <v>#REF!</v>
      </c>
      <c r="H19" s="113" t="e">
        <f>(#REF!-#REF!)/(#REF!)*1000</f>
        <v>#REF!</v>
      </c>
      <c r="I19" s="116" t="e">
        <f t="shared" si="0"/>
        <v>#REF!</v>
      </c>
      <c r="J19" s="115" t="e">
        <f t="shared" si="1"/>
        <v>#REF!</v>
      </c>
    </row>
    <row r="20" spans="2:10" ht="24.75" x14ac:dyDescent="0.4">
      <c r="B20" s="96">
        <v>1368</v>
      </c>
      <c r="C20" s="113" t="e">
        <f>#REF!</f>
        <v>#REF!</v>
      </c>
      <c r="D20" s="113" t="e">
        <f>#REF!</f>
        <v>#REF!</v>
      </c>
      <c r="E20" s="113" t="e">
        <f>#REF!</f>
        <v>#REF!</v>
      </c>
      <c r="F20" s="113" t="e">
        <f>#REF!</f>
        <v>#REF!</v>
      </c>
      <c r="G20" s="113" t="e">
        <f>(#REF!-#REF!)/(#REF!)*1000</f>
        <v>#REF!</v>
      </c>
      <c r="H20" s="113" t="e">
        <f>(#REF!-#REF!)/(#REF!)*1000</f>
        <v>#REF!</v>
      </c>
      <c r="I20" s="116" t="e">
        <f t="shared" si="0"/>
        <v>#REF!</v>
      </c>
      <c r="J20" s="115" t="e">
        <f t="shared" si="1"/>
        <v>#REF!</v>
      </c>
    </row>
    <row r="21" spans="2:10" ht="24.75" x14ac:dyDescent="0.4">
      <c r="B21" s="96">
        <v>1369</v>
      </c>
      <c r="C21" s="113" t="e">
        <f>#REF!</f>
        <v>#REF!</v>
      </c>
      <c r="D21" s="113" t="e">
        <f>#REF!</f>
        <v>#REF!</v>
      </c>
      <c r="E21" s="113" t="e">
        <f>#REF!</f>
        <v>#REF!</v>
      </c>
      <c r="F21" s="113" t="e">
        <f>#REF!</f>
        <v>#REF!</v>
      </c>
      <c r="G21" s="113" t="e">
        <f>(#REF!-#REF!)/(#REF!)*1000</f>
        <v>#REF!</v>
      </c>
      <c r="H21" s="113" t="e">
        <f>(#REF!-#REF!)/(#REF!)*1000</f>
        <v>#REF!</v>
      </c>
      <c r="I21" s="114" t="e">
        <f t="shared" si="0"/>
        <v>#REF!</v>
      </c>
      <c r="J21" s="115" t="e">
        <f t="shared" si="1"/>
        <v>#REF!</v>
      </c>
    </row>
    <row r="22" spans="2:10" ht="24.75" x14ac:dyDescent="0.4">
      <c r="B22" s="96">
        <v>1370</v>
      </c>
      <c r="C22" s="113" t="e">
        <f>#REF!</f>
        <v>#REF!</v>
      </c>
      <c r="D22" s="113" t="e">
        <f>#REF!</f>
        <v>#REF!</v>
      </c>
      <c r="E22" s="113" t="e">
        <f>#REF!</f>
        <v>#REF!</v>
      </c>
      <c r="F22" s="113" t="e">
        <f>#REF!</f>
        <v>#REF!</v>
      </c>
      <c r="G22" s="113" t="e">
        <f>(#REF!-#REF!)/(#REF!)*1000</f>
        <v>#REF!</v>
      </c>
      <c r="H22" s="113" t="e">
        <f>(#REF!-#REF!)/(#REF!)*1000</f>
        <v>#REF!</v>
      </c>
      <c r="I22" s="116" t="e">
        <f t="shared" si="0"/>
        <v>#REF!</v>
      </c>
      <c r="J22" s="115" t="e">
        <f t="shared" si="1"/>
        <v>#REF!</v>
      </c>
    </row>
    <row r="23" spans="2:10" ht="24.75" x14ac:dyDescent="0.4">
      <c r="B23" s="96">
        <v>1371</v>
      </c>
      <c r="C23" s="113" t="e">
        <f>#REF!</f>
        <v>#REF!</v>
      </c>
      <c r="D23" s="113" t="e">
        <f>#REF!</f>
        <v>#REF!</v>
      </c>
      <c r="E23" s="113" t="e">
        <f>#REF!</f>
        <v>#REF!</v>
      </c>
      <c r="F23" s="113" t="e">
        <f>#REF!</f>
        <v>#REF!</v>
      </c>
      <c r="G23" s="113" t="e">
        <f>(#REF!-#REF!)/(#REF!)*1000</f>
        <v>#REF!</v>
      </c>
      <c r="H23" s="113" t="e">
        <f>(#REF!-#REF!)/(#REF!)*1000</f>
        <v>#REF!</v>
      </c>
      <c r="I23" s="116" t="e">
        <f t="shared" si="0"/>
        <v>#REF!</v>
      </c>
      <c r="J23" s="115" t="e">
        <f t="shared" si="1"/>
        <v>#REF!</v>
      </c>
    </row>
    <row r="24" spans="2:10" ht="24.75" x14ac:dyDescent="0.4">
      <c r="B24" s="96">
        <v>1372</v>
      </c>
      <c r="C24" s="113" t="e">
        <f>#REF!</f>
        <v>#REF!</v>
      </c>
      <c r="D24" s="113" t="e">
        <f>#REF!</f>
        <v>#REF!</v>
      </c>
      <c r="E24" s="113" t="e">
        <f>#REF!</f>
        <v>#REF!</v>
      </c>
      <c r="F24" s="113" t="e">
        <f>#REF!</f>
        <v>#REF!</v>
      </c>
      <c r="G24" s="113" t="e">
        <f>(#REF!-#REF!)/(#REF!)*1000</f>
        <v>#REF!</v>
      </c>
      <c r="H24" s="113" t="e">
        <f>(#REF!-#REF!)/(#REF!)*1000</f>
        <v>#REF!</v>
      </c>
      <c r="I24" s="116" t="e">
        <f t="shared" si="0"/>
        <v>#REF!</v>
      </c>
      <c r="J24" s="115" t="e">
        <f t="shared" si="1"/>
        <v>#REF!</v>
      </c>
    </row>
    <row r="25" spans="2:10" ht="24.75" x14ac:dyDescent="0.4">
      <c r="B25" s="96">
        <v>1373</v>
      </c>
      <c r="C25" s="113" t="e">
        <f>#REF!</f>
        <v>#REF!</v>
      </c>
      <c r="D25" s="113" t="e">
        <f>#REF!</f>
        <v>#REF!</v>
      </c>
      <c r="E25" s="113" t="e">
        <f>#REF!</f>
        <v>#REF!</v>
      </c>
      <c r="F25" s="113" t="e">
        <f>#REF!</f>
        <v>#REF!</v>
      </c>
      <c r="G25" s="113" t="e">
        <f>(#REF!-#REF!)/(#REF!)*1000</f>
        <v>#REF!</v>
      </c>
      <c r="H25" s="113" t="e">
        <f>(#REF!-#REF!)/(#REF!)*1000</f>
        <v>#REF!</v>
      </c>
      <c r="I25" s="116" t="e">
        <f t="shared" si="0"/>
        <v>#REF!</v>
      </c>
      <c r="J25" s="115" t="e">
        <f t="shared" si="1"/>
        <v>#REF!</v>
      </c>
    </row>
    <row r="26" spans="2:10" ht="24.75" x14ac:dyDescent="0.4">
      <c r="B26" s="96">
        <v>1374</v>
      </c>
      <c r="C26" s="113" t="e">
        <f>#REF!</f>
        <v>#REF!</v>
      </c>
      <c r="D26" s="113" t="e">
        <f>#REF!</f>
        <v>#REF!</v>
      </c>
      <c r="E26" s="113" t="e">
        <f>#REF!</f>
        <v>#REF!</v>
      </c>
      <c r="F26" s="113" t="e">
        <f>#REF!</f>
        <v>#REF!</v>
      </c>
      <c r="G26" s="113" t="e">
        <f>(#REF!-#REF!)/(#REF!)*1000</f>
        <v>#REF!</v>
      </c>
      <c r="H26" s="113" t="e">
        <f>(#REF!-#REF!)/(#REF!)*1000</f>
        <v>#REF!</v>
      </c>
      <c r="I26" s="116" t="e">
        <f t="shared" si="0"/>
        <v>#REF!</v>
      </c>
      <c r="J26" s="115" t="e">
        <f t="shared" si="1"/>
        <v>#REF!</v>
      </c>
    </row>
    <row r="27" spans="2:10" ht="24.75" x14ac:dyDescent="0.4">
      <c r="B27" s="96">
        <v>1375</v>
      </c>
      <c r="C27" s="113" t="e">
        <f>#REF!</f>
        <v>#REF!</v>
      </c>
      <c r="D27" s="113" t="e">
        <f>#REF!</f>
        <v>#REF!</v>
      </c>
      <c r="E27" s="113" t="e">
        <f>#REF!</f>
        <v>#REF!</v>
      </c>
      <c r="F27" s="113" t="e">
        <f>#REF!</f>
        <v>#REF!</v>
      </c>
      <c r="G27" s="113" t="e">
        <f>(#REF!-#REF!)/(#REF!)*1000</f>
        <v>#REF!</v>
      </c>
      <c r="H27" s="113" t="e">
        <f>(#REF!-#REF!)/(#REF!)*1000</f>
        <v>#REF!</v>
      </c>
      <c r="I27" s="116" t="e">
        <f t="shared" si="0"/>
        <v>#REF!</v>
      </c>
      <c r="J27" s="115" t="e">
        <f t="shared" si="1"/>
        <v>#REF!</v>
      </c>
    </row>
    <row r="28" spans="2:10" ht="24.75" x14ac:dyDescent="0.55000000000000004">
      <c r="B28" s="96">
        <v>1376</v>
      </c>
      <c r="C28" s="113" t="e">
        <f>#REF!</f>
        <v>#REF!</v>
      </c>
      <c r="D28" s="113" t="e">
        <f>#REF!</f>
        <v>#REF!</v>
      </c>
      <c r="E28" s="113" t="e">
        <f>#REF!</f>
        <v>#REF!</v>
      </c>
      <c r="F28" s="113" t="e">
        <f>#REF!</f>
        <v>#REF!</v>
      </c>
      <c r="G28" s="113" t="e">
        <f>(#REF!-#REF!)/(#REF!)*1000</f>
        <v>#REF!</v>
      </c>
      <c r="H28" s="113" t="e">
        <f>(#REF!-#REF!)/(#REF!)*1000</f>
        <v>#REF!</v>
      </c>
      <c r="I28" s="117" t="e">
        <f>(C28+E28+F28+H28)-(D28+G28)</f>
        <v>#REF!</v>
      </c>
      <c r="J28" s="118" t="e">
        <f>I28/1000</f>
        <v>#REF!</v>
      </c>
    </row>
    <row r="29" spans="2:10" ht="24.75" x14ac:dyDescent="0.55000000000000004">
      <c r="B29" s="96">
        <v>1377</v>
      </c>
      <c r="C29" s="113" t="e">
        <f>#REF!</f>
        <v>#REF!</v>
      </c>
      <c r="D29" s="113" t="e">
        <f>#REF!</f>
        <v>#REF!</v>
      </c>
      <c r="E29" s="113" t="e">
        <f>#REF!</f>
        <v>#REF!</v>
      </c>
      <c r="F29" s="113" t="e">
        <f>#REF!</f>
        <v>#REF!</v>
      </c>
      <c r="G29" s="113" t="e">
        <f>(#REF!-#REF!)/(#REF!)*1000</f>
        <v>#REF!</v>
      </c>
      <c r="H29" s="113" t="e">
        <f>(#REF!-#REF!)/(#REF!)*1000</f>
        <v>#REF!</v>
      </c>
      <c r="I29" s="117" t="e">
        <f t="shared" si="0"/>
        <v>#REF!</v>
      </c>
      <c r="J29" s="118" t="e">
        <f t="shared" si="1"/>
        <v>#REF!</v>
      </c>
    </row>
    <row r="30" spans="2:10" ht="24.75" x14ac:dyDescent="0.55000000000000004">
      <c r="B30" s="96">
        <v>1378</v>
      </c>
      <c r="C30" s="113" t="e">
        <f>#REF!</f>
        <v>#REF!</v>
      </c>
      <c r="D30" s="113" t="e">
        <f>#REF!</f>
        <v>#REF!</v>
      </c>
      <c r="E30" s="113" t="e">
        <f>#REF!</f>
        <v>#REF!</v>
      </c>
      <c r="F30" s="113" t="e">
        <f>#REF!</f>
        <v>#REF!</v>
      </c>
      <c r="G30" s="113" t="e">
        <f>(#REF!-#REF!)/(#REF!)*1000</f>
        <v>#REF!</v>
      </c>
      <c r="H30" s="113" t="e">
        <f>(#REF!-#REF!)/(#REF!)*1000</f>
        <v>#REF!</v>
      </c>
      <c r="I30" s="117" t="e">
        <f t="shared" si="0"/>
        <v>#REF!</v>
      </c>
      <c r="J30" s="118" t="e">
        <f t="shared" si="1"/>
        <v>#REF!</v>
      </c>
    </row>
    <row r="31" spans="2:10" ht="24.75" x14ac:dyDescent="0.55000000000000004">
      <c r="B31" s="96">
        <v>1379</v>
      </c>
      <c r="C31" s="113" t="e">
        <f>#REF!</f>
        <v>#REF!</v>
      </c>
      <c r="D31" s="113" t="e">
        <f>#REF!</f>
        <v>#REF!</v>
      </c>
      <c r="E31" s="113" t="e">
        <f>#REF!</f>
        <v>#REF!</v>
      </c>
      <c r="F31" s="113" t="e">
        <f>#REF!</f>
        <v>#REF!</v>
      </c>
      <c r="G31" s="113" t="e">
        <f>(#REF!-#REF!)/(#REF!)*1000</f>
        <v>#REF!</v>
      </c>
      <c r="H31" s="113" t="e">
        <f>(#REF!-#REF!)/(#REF!)*1000</f>
        <v>#REF!</v>
      </c>
      <c r="I31" s="117" t="e">
        <f t="shared" si="0"/>
        <v>#REF!</v>
      </c>
      <c r="J31" s="118" t="e">
        <f t="shared" si="1"/>
        <v>#REF!</v>
      </c>
    </row>
    <row r="32" spans="2:10" ht="24.75" x14ac:dyDescent="0.55000000000000004">
      <c r="B32" s="96">
        <v>1380</v>
      </c>
      <c r="C32" s="113" t="e">
        <f>#REF!</f>
        <v>#REF!</v>
      </c>
      <c r="D32" s="113" t="e">
        <f>#REF!</f>
        <v>#REF!</v>
      </c>
      <c r="E32" s="113" t="e">
        <f>#REF!</f>
        <v>#REF!</v>
      </c>
      <c r="F32" s="113" t="e">
        <f>#REF!</f>
        <v>#REF!</v>
      </c>
      <c r="G32" s="113" t="e">
        <f>(#REF!-#REF!)/(#REF!)*1000</f>
        <v>#REF!</v>
      </c>
      <c r="H32" s="113" t="e">
        <f>(#REF!-#REF!)/(#REF!)*1000</f>
        <v>#REF!</v>
      </c>
      <c r="I32" s="117" t="e">
        <f t="shared" si="0"/>
        <v>#REF!</v>
      </c>
      <c r="J32" s="118" t="e">
        <f t="shared" si="1"/>
        <v>#REF!</v>
      </c>
    </row>
    <row r="33" spans="2:10" ht="24.75" x14ac:dyDescent="0.55000000000000004">
      <c r="B33" s="96">
        <v>1381</v>
      </c>
      <c r="C33" s="113" t="e">
        <f>#REF!</f>
        <v>#REF!</v>
      </c>
      <c r="D33" s="113" t="e">
        <f>#REF!</f>
        <v>#REF!</v>
      </c>
      <c r="E33" s="113" t="e">
        <f>#REF!</f>
        <v>#REF!</v>
      </c>
      <c r="F33" s="113" t="e">
        <f>#REF!</f>
        <v>#REF!</v>
      </c>
      <c r="G33" s="113" t="e">
        <f>(#REF!-#REF!)/(#REF!)*1000</f>
        <v>#REF!</v>
      </c>
      <c r="H33" s="113" t="e">
        <f>(#REF!-#REF!)/(#REF!)*1000</f>
        <v>#REF!</v>
      </c>
      <c r="I33" s="117" t="e">
        <f t="shared" si="0"/>
        <v>#REF!</v>
      </c>
      <c r="J33" s="118" t="e">
        <f t="shared" si="1"/>
        <v>#REF!</v>
      </c>
    </row>
    <row r="34" spans="2:10" ht="24.75" x14ac:dyDescent="0.55000000000000004">
      <c r="B34" s="96">
        <v>1382</v>
      </c>
      <c r="C34" s="113" t="e">
        <f>#REF!</f>
        <v>#REF!</v>
      </c>
      <c r="D34" s="113" t="e">
        <f>#REF!</f>
        <v>#REF!</v>
      </c>
      <c r="E34" s="113" t="e">
        <f>#REF!</f>
        <v>#REF!</v>
      </c>
      <c r="F34" s="113" t="e">
        <f>#REF!</f>
        <v>#REF!</v>
      </c>
      <c r="G34" s="113" t="e">
        <f>(#REF!-#REF!)/(#REF!)*1000</f>
        <v>#REF!</v>
      </c>
      <c r="H34" s="113" t="e">
        <f>(#REF!-#REF!)/(#REF!)*1000</f>
        <v>#REF!</v>
      </c>
      <c r="I34" s="117" t="e">
        <f t="shared" si="0"/>
        <v>#REF!</v>
      </c>
      <c r="J34" s="118" t="e">
        <f t="shared" si="1"/>
        <v>#REF!</v>
      </c>
    </row>
    <row r="35" spans="2:10" ht="24.75" x14ac:dyDescent="0.55000000000000004">
      <c r="B35" s="96">
        <v>1383</v>
      </c>
      <c r="C35" s="113" t="e">
        <f>#REF!</f>
        <v>#REF!</v>
      </c>
      <c r="D35" s="113" t="e">
        <f>#REF!</f>
        <v>#REF!</v>
      </c>
      <c r="E35" s="113" t="e">
        <f>#REF!</f>
        <v>#REF!</v>
      </c>
      <c r="F35" s="113" t="e">
        <f>#REF!</f>
        <v>#REF!</v>
      </c>
      <c r="G35" s="113" t="e">
        <f>(#REF!-#REF!)/(#REF!)*1000</f>
        <v>#REF!</v>
      </c>
      <c r="H35" s="113" t="e">
        <f>(#REF!-#REF!)/(#REF!)*1000</f>
        <v>#REF!</v>
      </c>
      <c r="I35" s="117" t="e">
        <f t="shared" si="0"/>
        <v>#REF!</v>
      </c>
      <c r="J35" s="118" t="e">
        <f t="shared" si="1"/>
        <v>#REF!</v>
      </c>
    </row>
    <row r="36" spans="2:10" ht="24.75" x14ac:dyDescent="0.55000000000000004">
      <c r="B36" s="96">
        <v>1384</v>
      </c>
      <c r="C36" s="113" t="e">
        <f>#REF!</f>
        <v>#REF!</v>
      </c>
      <c r="D36" s="113" t="e">
        <f>#REF!</f>
        <v>#REF!</v>
      </c>
      <c r="E36" s="113" t="e">
        <f>#REF!</f>
        <v>#REF!</v>
      </c>
      <c r="F36" s="113" t="e">
        <f>#REF!</f>
        <v>#REF!</v>
      </c>
      <c r="G36" s="113" t="e">
        <f>(#REF!-#REF!)/(#REF!)*1000</f>
        <v>#REF!</v>
      </c>
      <c r="H36" s="113" t="e">
        <f>(#REF!-#REF!)/(#REF!)*1000</f>
        <v>#REF!</v>
      </c>
      <c r="I36" s="117" t="e">
        <f t="shared" si="0"/>
        <v>#REF!</v>
      </c>
      <c r="J36" s="118" t="e">
        <f t="shared" si="1"/>
        <v>#REF!</v>
      </c>
    </row>
    <row r="37" spans="2:10" ht="24.75" x14ac:dyDescent="0.55000000000000004">
      <c r="B37" s="96">
        <v>1385</v>
      </c>
      <c r="C37" s="113" t="e">
        <f>#REF!</f>
        <v>#REF!</v>
      </c>
      <c r="D37" s="113" t="e">
        <f>#REF!</f>
        <v>#REF!</v>
      </c>
      <c r="E37" s="113" t="e">
        <f>#REF!</f>
        <v>#REF!</v>
      </c>
      <c r="F37" s="113" t="e">
        <f>#REF!</f>
        <v>#REF!</v>
      </c>
      <c r="G37" s="113" t="e">
        <f>(#REF!-#REF!)/(#REF!)*1000</f>
        <v>#REF!</v>
      </c>
      <c r="H37" s="113" t="e">
        <f>(#REF!-#REF!)/(#REF!)*1000</f>
        <v>#REF!</v>
      </c>
      <c r="I37" s="117" t="e">
        <f t="shared" si="0"/>
        <v>#REF!</v>
      </c>
      <c r="J37" s="118" t="e">
        <f t="shared" si="1"/>
        <v>#REF!</v>
      </c>
    </row>
    <row r="38" spans="2:10" ht="24.75" x14ac:dyDescent="0.55000000000000004">
      <c r="B38" s="96">
        <v>1386</v>
      </c>
      <c r="C38" s="113" t="e">
        <f>#REF!</f>
        <v>#REF!</v>
      </c>
      <c r="D38" s="113" t="e">
        <f>#REF!</f>
        <v>#REF!</v>
      </c>
      <c r="E38" s="113" t="e">
        <f>#REF!</f>
        <v>#REF!</v>
      </c>
      <c r="F38" s="113" t="e">
        <f>#REF!</f>
        <v>#REF!</v>
      </c>
      <c r="G38" s="113" t="e">
        <f>(#REF!-#REF!)/(#REF!)*1000</f>
        <v>#REF!</v>
      </c>
      <c r="H38" s="113" t="e">
        <f>(#REF!-#REF!)/(#REF!)*1000</f>
        <v>#REF!</v>
      </c>
      <c r="I38" s="117" t="e">
        <f t="shared" si="0"/>
        <v>#REF!</v>
      </c>
      <c r="J38" s="118" t="e">
        <f t="shared" si="1"/>
        <v>#REF!</v>
      </c>
    </row>
    <row r="39" spans="2:10" ht="24.75" x14ac:dyDescent="0.55000000000000004">
      <c r="B39" s="96">
        <v>1387</v>
      </c>
      <c r="C39" s="113" t="e">
        <f>#REF!</f>
        <v>#REF!</v>
      </c>
      <c r="D39" s="113" t="e">
        <f>#REF!</f>
        <v>#REF!</v>
      </c>
      <c r="E39" s="113" t="e">
        <f>#REF!</f>
        <v>#REF!</v>
      </c>
      <c r="F39" s="113" t="e">
        <f>#REF!</f>
        <v>#REF!</v>
      </c>
      <c r="G39" s="113" t="e">
        <f>(#REF!-#REF!)/(#REF!)*1000</f>
        <v>#REF!</v>
      </c>
      <c r="H39" s="113" t="e">
        <f>(#REF!-#REF!)/(#REF!)*1000</f>
        <v>#REF!</v>
      </c>
      <c r="I39" s="117" t="e">
        <f t="shared" si="0"/>
        <v>#REF!</v>
      </c>
      <c r="J39" s="118" t="e">
        <f t="shared" si="1"/>
        <v>#REF!</v>
      </c>
    </row>
    <row r="40" spans="2:10" ht="24.75" x14ac:dyDescent="0.55000000000000004">
      <c r="B40" s="96">
        <v>1388</v>
      </c>
      <c r="C40" s="113" t="e">
        <f>#REF!</f>
        <v>#REF!</v>
      </c>
      <c r="D40" s="113" t="e">
        <f>#REF!</f>
        <v>#REF!</v>
      </c>
      <c r="E40" s="113" t="e">
        <f>#REF!</f>
        <v>#REF!</v>
      </c>
      <c r="F40" s="113" t="e">
        <f>#REF!</f>
        <v>#REF!</v>
      </c>
      <c r="G40" s="113" t="e">
        <f>(#REF!-#REF!)/(#REF!)*1000</f>
        <v>#REF!</v>
      </c>
      <c r="H40" s="113" t="e">
        <f>(#REF!-#REF!)/(#REF!)*1000</f>
        <v>#REF!</v>
      </c>
      <c r="I40" s="117" t="e">
        <f t="shared" si="0"/>
        <v>#REF!</v>
      </c>
      <c r="J40" s="118" t="e">
        <f t="shared" si="1"/>
        <v>#REF!</v>
      </c>
    </row>
    <row r="41" spans="2:10" ht="24.75" x14ac:dyDescent="0.55000000000000004">
      <c r="B41" s="96">
        <v>1389</v>
      </c>
      <c r="C41" s="113" t="e">
        <f>#REF!</f>
        <v>#REF!</v>
      </c>
      <c r="D41" s="113" t="e">
        <f>#REF!</f>
        <v>#REF!</v>
      </c>
      <c r="E41" s="113" t="e">
        <f>#REF!</f>
        <v>#REF!</v>
      </c>
      <c r="F41" s="113" t="e">
        <f>#REF!</f>
        <v>#REF!</v>
      </c>
      <c r="G41" s="113" t="e">
        <f>(#REF!-#REF!)/(#REF!)*1000</f>
        <v>#REF!</v>
      </c>
      <c r="H41" s="113" t="e">
        <f>(#REF!-#REF!)/(#REF!)*1000</f>
        <v>#REF!</v>
      </c>
      <c r="I41" s="117" t="e">
        <f t="shared" si="0"/>
        <v>#REF!</v>
      </c>
      <c r="J41" s="118" t="e">
        <f t="shared" si="1"/>
        <v>#REF!</v>
      </c>
    </row>
    <row r="42" spans="2:10" ht="24.75" x14ac:dyDescent="0.55000000000000004">
      <c r="B42" s="96">
        <v>1390</v>
      </c>
      <c r="C42" s="113" t="e">
        <f>#REF!</f>
        <v>#REF!</v>
      </c>
      <c r="D42" s="113" t="e">
        <f>#REF!</f>
        <v>#REF!</v>
      </c>
      <c r="E42" s="113" t="e">
        <f>#REF!</f>
        <v>#REF!</v>
      </c>
      <c r="F42" s="113" t="e">
        <f>#REF!</f>
        <v>#REF!</v>
      </c>
      <c r="G42" s="113" t="e">
        <f>(#REF!-#REF!)/(#REF!)*1000</f>
        <v>#REF!</v>
      </c>
      <c r="H42" s="113" t="e">
        <f>(#REF!-#REF!)/(#REF!)*1000</f>
        <v>#REF!</v>
      </c>
      <c r="I42" s="117" t="e">
        <f>(C42+E42+F42+H42)-(D42+G42)</f>
        <v>#REF!</v>
      </c>
      <c r="J42" s="118" t="e">
        <f t="shared" si="1"/>
        <v>#REF!</v>
      </c>
    </row>
    <row r="43" spans="2:10" ht="24.75" x14ac:dyDescent="0.55000000000000004">
      <c r="B43" s="96">
        <v>1391</v>
      </c>
      <c r="C43" s="113" t="e">
        <f>#REF!</f>
        <v>#REF!</v>
      </c>
      <c r="D43" s="113" t="e">
        <f>#REF!</f>
        <v>#REF!</v>
      </c>
      <c r="E43" s="113" t="e">
        <f>#REF!</f>
        <v>#REF!</v>
      </c>
      <c r="F43" s="113" t="e">
        <f>#REF!</f>
        <v>#REF!</v>
      </c>
      <c r="G43" s="113" t="e">
        <f>(#REF!-#REF!)/(#REF!)*1000</f>
        <v>#REF!</v>
      </c>
      <c r="H43" s="113" t="e">
        <f>(#REF!-#REF!)/(#REF!)*1000</f>
        <v>#REF!</v>
      </c>
      <c r="I43" s="117" t="e">
        <f t="shared" si="0"/>
        <v>#REF!</v>
      </c>
      <c r="J43" s="118" t="e">
        <f t="shared" si="1"/>
        <v>#REF!</v>
      </c>
    </row>
    <row r="44" spans="2:10" ht="24.75" x14ac:dyDescent="0.55000000000000004">
      <c r="B44" s="96">
        <v>1392</v>
      </c>
      <c r="C44" s="113" t="e">
        <f>#REF!</f>
        <v>#REF!</v>
      </c>
      <c r="D44" s="113" t="e">
        <f>#REF!</f>
        <v>#REF!</v>
      </c>
      <c r="E44" s="113" t="e">
        <f>#REF!</f>
        <v>#REF!</v>
      </c>
      <c r="F44" s="113" t="e">
        <f>#REF!</f>
        <v>#REF!</v>
      </c>
      <c r="G44" s="113" t="e">
        <f>(#REF!-#REF!)/(#REF!)*1000</f>
        <v>#REF!</v>
      </c>
      <c r="H44" s="113" t="e">
        <f>(#REF!-#REF!)/(#REF!)*1000</f>
        <v>#REF!</v>
      </c>
      <c r="I44" s="117" t="e">
        <f t="shared" si="0"/>
        <v>#REF!</v>
      </c>
      <c r="J44" s="118" t="e">
        <f t="shared" si="1"/>
        <v>#REF!</v>
      </c>
    </row>
    <row r="45" spans="2:10" ht="24.75" x14ac:dyDescent="0.55000000000000004">
      <c r="B45" s="96">
        <v>1393</v>
      </c>
      <c r="C45" s="113" t="e">
        <f>#REF!</f>
        <v>#REF!</v>
      </c>
      <c r="D45" s="113" t="e">
        <f>#REF!</f>
        <v>#REF!</v>
      </c>
      <c r="E45" s="113" t="e">
        <f>#REF!</f>
        <v>#REF!</v>
      </c>
      <c r="F45" s="113" t="e">
        <f>#REF!</f>
        <v>#REF!</v>
      </c>
      <c r="G45" s="113" t="e">
        <f>(#REF!-#REF!)/(#REF!)*1000</f>
        <v>#REF!</v>
      </c>
      <c r="H45" s="113" t="e">
        <f>(#REF!-#REF!)/(#REF!)*1000</f>
        <v>#REF!</v>
      </c>
      <c r="I45" s="117" t="e">
        <f t="shared" si="0"/>
        <v>#REF!</v>
      </c>
      <c r="J45" s="118" t="e">
        <f t="shared" si="1"/>
        <v>#REF!</v>
      </c>
    </row>
    <row r="46" spans="2:10" ht="24.75" x14ac:dyDescent="0.55000000000000004">
      <c r="B46" s="96">
        <v>1394</v>
      </c>
      <c r="C46" s="113" t="e">
        <f>#REF!</f>
        <v>#REF!</v>
      </c>
      <c r="D46" s="113" t="e">
        <f>#REF!</f>
        <v>#REF!</v>
      </c>
      <c r="E46" s="113" t="e">
        <f>#REF!</f>
        <v>#REF!</v>
      </c>
      <c r="F46" s="113" t="e">
        <f>#REF!</f>
        <v>#REF!</v>
      </c>
      <c r="G46" s="113" t="e">
        <f>(#REF!-#REF!)/(#REF!)*1000</f>
        <v>#REF!</v>
      </c>
      <c r="H46" s="113" t="e">
        <f>(#REF!-#REF!)/(#REF!)*1000</f>
        <v>#REF!</v>
      </c>
      <c r="I46" s="117" t="e">
        <f t="shared" si="0"/>
        <v>#REF!</v>
      </c>
      <c r="J46" s="118" t="e">
        <f t="shared" si="1"/>
        <v>#REF!</v>
      </c>
    </row>
    <row r="47" spans="2:10" ht="24.75" x14ac:dyDescent="0.55000000000000004">
      <c r="B47" s="96">
        <v>1395</v>
      </c>
      <c r="C47" s="113" t="e">
        <f>#REF!</f>
        <v>#REF!</v>
      </c>
      <c r="D47" s="113" t="e">
        <f>#REF!</f>
        <v>#REF!</v>
      </c>
      <c r="E47" s="113" t="e">
        <f>#REF!</f>
        <v>#REF!</v>
      </c>
      <c r="F47" s="113" t="e">
        <f>#REF!</f>
        <v>#REF!</v>
      </c>
      <c r="G47" s="113" t="e">
        <f>(#REF!-#REF!)/(#REF!)*1000</f>
        <v>#REF!</v>
      </c>
      <c r="H47" s="113" t="e">
        <f>(#REF!-#REF!)/(#REF!)*1000</f>
        <v>#REF!</v>
      </c>
      <c r="I47" s="117" t="e">
        <f t="shared" si="0"/>
        <v>#REF!</v>
      </c>
      <c r="J47" s="118" t="e">
        <f t="shared" si="1"/>
        <v>#REF!</v>
      </c>
    </row>
    <row r="48" spans="2:10" ht="24.75" x14ac:dyDescent="0.55000000000000004">
      <c r="B48" s="96">
        <v>1396</v>
      </c>
      <c r="C48" s="113" t="e">
        <f>#REF!</f>
        <v>#REF!</v>
      </c>
      <c r="D48" s="113" t="e">
        <f>#REF!</f>
        <v>#REF!</v>
      </c>
      <c r="E48" s="113" t="e">
        <f>#REF!</f>
        <v>#REF!</v>
      </c>
      <c r="F48" s="113" t="e">
        <f>#REF!</f>
        <v>#REF!</v>
      </c>
      <c r="G48" s="113" t="e">
        <f>(#REF!-#REF!)/(#REF!)*1000</f>
        <v>#REF!</v>
      </c>
      <c r="H48" s="113" t="e">
        <f>(#REF!-#REF!)/(#REF!)*1000</f>
        <v>#REF!</v>
      </c>
      <c r="I48" s="117" t="e">
        <f t="shared" si="0"/>
        <v>#REF!</v>
      </c>
      <c r="J48" s="118" t="e">
        <f t="shared" si="1"/>
        <v>#REF!</v>
      </c>
    </row>
    <row r="49" spans="2:15" ht="24.75" x14ac:dyDescent="0.55000000000000004">
      <c r="B49" s="96">
        <v>1397</v>
      </c>
      <c r="C49" s="113" t="e">
        <f>#REF!</f>
        <v>#REF!</v>
      </c>
      <c r="D49" s="113" t="e">
        <f>#REF!</f>
        <v>#REF!</v>
      </c>
      <c r="E49" s="113" t="e">
        <f>#REF!</f>
        <v>#REF!</v>
      </c>
      <c r="F49" s="113" t="e">
        <f>#REF!</f>
        <v>#REF!</v>
      </c>
      <c r="G49" s="113" t="e">
        <f>(#REF!-#REF!)/(#REF!)*1000</f>
        <v>#REF!</v>
      </c>
      <c r="H49" s="113" t="e">
        <f>(#REF!-#REF!)/(#REF!)*1000</f>
        <v>#REF!</v>
      </c>
      <c r="I49" s="117" t="e">
        <f t="shared" si="0"/>
        <v>#REF!</v>
      </c>
      <c r="J49" s="118" t="e">
        <f t="shared" si="1"/>
        <v>#REF!</v>
      </c>
    </row>
    <row r="50" spans="2:15" ht="24.75" x14ac:dyDescent="0.55000000000000004">
      <c r="B50" s="96">
        <v>1398</v>
      </c>
      <c r="C50" s="113" t="e">
        <f>#REF!</f>
        <v>#REF!</v>
      </c>
      <c r="D50" s="113" t="e">
        <f>#REF!</f>
        <v>#REF!</v>
      </c>
      <c r="E50" s="113"/>
      <c r="F50" s="113"/>
      <c r="G50" s="113" t="e">
        <f>(#REF!-#REF!)/(#REF!)*1000</f>
        <v>#REF!</v>
      </c>
      <c r="H50" s="113" t="e">
        <f>(#REF!-#REF!)/(#REF!)*1000</f>
        <v>#REF!</v>
      </c>
      <c r="I50" s="117" t="e">
        <f t="shared" si="0"/>
        <v>#REF!</v>
      </c>
      <c r="J50" s="118" t="e">
        <f t="shared" si="1"/>
        <v>#REF!</v>
      </c>
    </row>
    <row r="51" spans="2:15" ht="24.75" x14ac:dyDescent="0.55000000000000004">
      <c r="B51" s="96">
        <v>1399</v>
      </c>
      <c r="C51" s="113" t="e">
        <f>#REF!</f>
        <v>#REF!</v>
      </c>
      <c r="D51" s="113" t="e">
        <f>#REF!</f>
        <v>#REF!</v>
      </c>
      <c r="E51" s="113"/>
      <c r="F51" s="113"/>
      <c r="G51" s="113" t="e">
        <f>(#REF!-#REF!)/(#REF!)*1000</f>
        <v>#REF!</v>
      </c>
      <c r="H51" s="113" t="e">
        <f>(#REF!-#REF!)/(#REF!)*1000</f>
        <v>#REF!</v>
      </c>
      <c r="I51" s="117" t="e">
        <f t="shared" si="0"/>
        <v>#REF!</v>
      </c>
      <c r="J51" s="118" t="e">
        <f t="shared" si="1"/>
        <v>#REF!</v>
      </c>
    </row>
    <row r="52" spans="2:15" ht="24.75" x14ac:dyDescent="0.55000000000000004">
      <c r="B52" s="96">
        <v>1400</v>
      </c>
      <c r="C52" s="113" t="e">
        <f>#REF!</f>
        <v>#REF!</v>
      </c>
      <c r="D52" s="113" t="e">
        <f>#REF!</f>
        <v>#REF!</v>
      </c>
      <c r="E52" s="113"/>
      <c r="F52" s="113"/>
      <c r="G52" s="113" t="e">
        <f>(#REF!-#REF!)/(#REF!)*1000</f>
        <v>#REF!</v>
      </c>
      <c r="H52" s="113" t="e">
        <f>(#REF!-#REF!)/(#REF!)*1000</f>
        <v>#REF!</v>
      </c>
      <c r="I52" s="117" t="e">
        <f t="shared" si="0"/>
        <v>#REF!</v>
      </c>
      <c r="J52" s="118" t="e">
        <f t="shared" si="1"/>
        <v>#REF!</v>
      </c>
    </row>
    <row r="53" spans="2:15" ht="24.75" x14ac:dyDescent="0.25">
      <c r="B53" s="96">
        <v>1401</v>
      </c>
      <c r="C53" s="113" t="e">
        <f>#REF!</f>
        <v>#REF!</v>
      </c>
      <c r="D53" s="113" t="e">
        <f>#REF!</f>
        <v>#REF!</v>
      </c>
      <c r="E53" s="113"/>
      <c r="F53" s="113"/>
      <c r="G53" s="113" t="e">
        <f>(#REF!-#REF!)/(#REF!)*1000</f>
        <v>#REF!</v>
      </c>
      <c r="H53" s="113" t="e">
        <f>(#REF!-#REF!)/(#REF!)*1000</f>
        <v>#REF!</v>
      </c>
      <c r="I53" s="119" t="e">
        <f t="shared" si="0"/>
        <v>#REF!</v>
      </c>
      <c r="J53" s="120" t="e">
        <f t="shared" si="1"/>
        <v>#REF!</v>
      </c>
    </row>
    <row r="54" spans="2:15" ht="24.75" x14ac:dyDescent="0.25">
      <c r="B54" s="96">
        <v>1402</v>
      </c>
      <c r="C54" s="113" t="e">
        <f>#REF!</f>
        <v>#REF!</v>
      </c>
      <c r="D54" s="113" t="e">
        <f>#REF!</f>
        <v>#REF!</v>
      </c>
      <c r="E54" s="113" t="e">
        <f>#REF!</f>
        <v>#REF!</v>
      </c>
      <c r="F54" s="113" t="e">
        <f>#REF!</f>
        <v>#REF!</v>
      </c>
      <c r="G54" s="113" t="e">
        <f>(#REF!-#REF!)/(#REF!)*1000</f>
        <v>#REF!</v>
      </c>
      <c r="H54" s="113" t="e">
        <f>(#REF!-#REF!)/(#REF!)*1000</f>
        <v>#REF!</v>
      </c>
      <c r="I54" s="119" t="e">
        <f t="shared" si="0"/>
        <v>#REF!</v>
      </c>
      <c r="J54" s="120" t="e">
        <f t="shared" si="1"/>
        <v>#REF!</v>
      </c>
    </row>
    <row r="58" spans="2:15" ht="36" x14ac:dyDescent="0.25">
      <c r="H58" s="121" t="s">
        <v>17592</v>
      </c>
      <c r="I58" s="121" t="s">
        <v>17593</v>
      </c>
    </row>
    <row r="59" spans="2:15" ht="36" x14ac:dyDescent="0.25">
      <c r="C59" s="122"/>
      <c r="D59" s="122" t="s">
        <v>17618</v>
      </c>
      <c r="E59" s="121" t="s">
        <v>17619</v>
      </c>
      <c r="F59" s="121" t="s">
        <v>17595</v>
      </c>
      <c r="G59" s="121" t="s">
        <v>17594</v>
      </c>
      <c r="H59" s="122">
        <v>9266</v>
      </c>
      <c r="I59" s="122">
        <v>11332.6</v>
      </c>
      <c r="J59" s="121" t="s">
        <v>10321</v>
      </c>
      <c r="L59" s="121" t="s">
        <v>17624</v>
      </c>
      <c r="M59" s="121" t="s">
        <v>17625</v>
      </c>
      <c r="N59" s="121" t="s">
        <v>17620</v>
      </c>
      <c r="O59" s="121" t="s">
        <v>17626</v>
      </c>
    </row>
    <row r="60" spans="2:15" ht="22.5" x14ac:dyDescent="0.25">
      <c r="C60" s="123">
        <v>1380</v>
      </c>
      <c r="D60" s="113">
        <v>1730.7</v>
      </c>
      <c r="E60" s="113">
        <v>3768.6</v>
      </c>
      <c r="F60" s="113">
        <v>2480.6</v>
      </c>
      <c r="G60" s="113">
        <v>-452.4</v>
      </c>
      <c r="H60" s="113">
        <v>12588.4</v>
      </c>
      <c r="I60" s="113">
        <v>14254.1</v>
      </c>
      <c r="J60" s="123">
        <v>1755</v>
      </c>
      <c r="L60" s="113">
        <f>H60-H59</f>
        <v>3322.3999999999996</v>
      </c>
      <c r="M60" s="113">
        <f>I60-I59</f>
        <v>2921.5</v>
      </c>
      <c r="N60" s="113">
        <f>(L60/J60)*1000</f>
        <v>1893.1054131054127</v>
      </c>
      <c r="O60" s="113">
        <f>(M60/J60)*1000</f>
        <v>1664.6723646723647</v>
      </c>
    </row>
    <row r="61" spans="2:15" ht="22.5" x14ac:dyDescent="0.25">
      <c r="C61" s="123">
        <v>1381</v>
      </c>
      <c r="D61" s="113">
        <v>1919.9</v>
      </c>
      <c r="E61" s="113">
        <v>2946.4</v>
      </c>
      <c r="F61" s="113">
        <v>1390.9</v>
      </c>
      <c r="G61" s="113">
        <v>891</v>
      </c>
      <c r="H61" s="113">
        <v>60219</v>
      </c>
      <c r="I61" s="113">
        <v>80571.7</v>
      </c>
      <c r="J61" s="123">
        <v>7958</v>
      </c>
      <c r="L61" s="113">
        <f t="shared" ref="L61:M76" si="2">H61-H60</f>
        <v>47630.6</v>
      </c>
      <c r="M61" s="113">
        <f>I61-I60</f>
        <v>66317.599999999991</v>
      </c>
      <c r="N61" s="113">
        <f t="shared" ref="N61:N76" si="3">(L61/J61)*1000</f>
        <v>5985.2475496355873</v>
      </c>
      <c r="O61" s="113">
        <f>(M61/J61)*1000</f>
        <v>8333.4506157325941</v>
      </c>
    </row>
    <row r="62" spans="2:15" ht="22.5" x14ac:dyDescent="0.25">
      <c r="C62" s="123">
        <v>1382</v>
      </c>
      <c r="D62" s="113">
        <v>-621.9</v>
      </c>
      <c r="E62" s="113">
        <v>2636.4</v>
      </c>
      <c r="F62" s="113">
        <v>2194.1999999999998</v>
      </c>
      <c r="G62" s="113">
        <v>-33.799999999999997</v>
      </c>
      <c r="H62" s="113">
        <v>79510.8</v>
      </c>
      <c r="I62" s="113">
        <v>135303.70000000001</v>
      </c>
      <c r="J62" s="123">
        <v>8282</v>
      </c>
      <c r="L62" s="113">
        <f t="shared" si="2"/>
        <v>19291.800000000003</v>
      </c>
      <c r="M62" s="113">
        <f>I62-I61</f>
        <v>54732.000000000015</v>
      </c>
      <c r="N62" s="113">
        <f t="shared" si="3"/>
        <v>2329.3648877082833</v>
      </c>
      <c r="O62" s="113">
        <f t="shared" ref="O62:O75" si="4">(M62/J62)*1000</f>
        <v>6608.5486597440249</v>
      </c>
    </row>
    <row r="63" spans="2:15" ht="22.5" x14ac:dyDescent="0.25">
      <c r="C63" s="123">
        <v>1383</v>
      </c>
      <c r="D63" s="113">
        <v>-216.2</v>
      </c>
      <c r="E63" s="113">
        <v>6644.1</v>
      </c>
      <c r="F63" s="113">
        <v>1452.5</v>
      </c>
      <c r="G63" s="113">
        <v>-61</v>
      </c>
      <c r="H63" s="113">
        <v>292969</v>
      </c>
      <c r="I63" s="113">
        <v>269521.2</v>
      </c>
      <c r="J63" s="123">
        <v>8719</v>
      </c>
      <c r="L63" s="113">
        <f t="shared" si="2"/>
        <v>213458.2</v>
      </c>
      <c r="M63" s="113">
        <f t="shared" si="2"/>
        <v>134217.5</v>
      </c>
      <c r="N63" s="113">
        <f t="shared" si="3"/>
        <v>24481.95894024544</v>
      </c>
      <c r="O63" s="113">
        <f t="shared" si="4"/>
        <v>15393.680467943572</v>
      </c>
    </row>
    <row r="64" spans="2:15" ht="22.5" x14ac:dyDescent="0.25">
      <c r="C64" s="123">
        <v>1384</v>
      </c>
      <c r="D64" s="113">
        <v>15391.7</v>
      </c>
      <c r="E64" s="113">
        <v>14566.6</v>
      </c>
      <c r="F64" s="113">
        <v>1283.5</v>
      </c>
      <c r="G64" s="113">
        <v>-68.7</v>
      </c>
      <c r="H64" s="113">
        <v>341998.3</v>
      </c>
      <c r="I64" s="113">
        <v>300830.7</v>
      </c>
      <c r="J64" s="123">
        <v>9023</v>
      </c>
      <c r="L64" s="113">
        <f t="shared" si="2"/>
        <v>49029.299999999988</v>
      </c>
      <c r="M64" s="113">
        <f t="shared" si="2"/>
        <v>31309.5</v>
      </c>
      <c r="N64" s="113">
        <f t="shared" si="3"/>
        <v>5433.8135874986128</v>
      </c>
      <c r="O64" s="113">
        <f t="shared" si="4"/>
        <v>3469.9656433558685</v>
      </c>
    </row>
    <row r="65" spans="3:15" ht="22.5" x14ac:dyDescent="0.25">
      <c r="C65" s="123">
        <v>1385</v>
      </c>
      <c r="D65" s="113">
        <v>20585.2</v>
      </c>
      <c r="E65" s="113">
        <v>11389.5</v>
      </c>
      <c r="F65" s="113">
        <v>90.8</v>
      </c>
      <c r="G65" s="113">
        <v>-112.1</v>
      </c>
      <c r="H65" s="113">
        <v>364683</v>
      </c>
      <c r="I65" s="113">
        <v>310847.59999999998</v>
      </c>
      <c r="J65" s="123">
        <v>9195</v>
      </c>
      <c r="L65" s="113">
        <f t="shared" si="2"/>
        <v>22684.700000000012</v>
      </c>
      <c r="M65" s="113">
        <f t="shared" si="2"/>
        <v>10016.899999999965</v>
      </c>
      <c r="N65" s="113">
        <f t="shared" si="3"/>
        <v>2467.069059271344</v>
      </c>
      <c r="O65" s="113">
        <f t="shared" si="4"/>
        <v>1089.3855356171796</v>
      </c>
    </row>
    <row r="66" spans="3:15" ht="22.5" x14ac:dyDescent="0.25">
      <c r="C66" s="123">
        <v>1386</v>
      </c>
      <c r="D66" s="113">
        <v>32593.9</v>
      </c>
      <c r="E66" s="113">
        <v>15254.1</v>
      </c>
      <c r="F66" s="113">
        <v>-299.10000000000002</v>
      </c>
      <c r="G66" s="113">
        <v>-1241.3</v>
      </c>
      <c r="H66" s="113">
        <v>437100.9</v>
      </c>
      <c r="I66" s="113">
        <v>404951.6</v>
      </c>
      <c r="J66" s="123">
        <v>9285</v>
      </c>
      <c r="L66" s="113">
        <f t="shared" si="2"/>
        <v>72417.900000000023</v>
      </c>
      <c r="M66" s="113">
        <f t="shared" si="2"/>
        <v>94104</v>
      </c>
      <c r="N66" s="113">
        <f t="shared" si="3"/>
        <v>7799.450726979001</v>
      </c>
      <c r="O66" s="113">
        <f t="shared" si="4"/>
        <v>10135.056542810986</v>
      </c>
    </row>
    <row r="67" spans="3:15" ht="22.5" x14ac:dyDescent="0.25">
      <c r="C67" s="123">
        <v>1387</v>
      </c>
      <c r="D67" s="113">
        <v>22837.599999999999</v>
      </c>
      <c r="E67" s="113">
        <v>8228.6</v>
      </c>
      <c r="F67" s="113">
        <v>-192.6</v>
      </c>
      <c r="G67" s="113">
        <v>-980.6</v>
      </c>
      <c r="H67" s="113">
        <v>437676.9</v>
      </c>
      <c r="I67" s="113">
        <v>396089.7</v>
      </c>
      <c r="J67" s="123">
        <v>9574</v>
      </c>
      <c r="L67" s="113">
        <f t="shared" si="2"/>
        <v>576</v>
      </c>
      <c r="M67" s="113">
        <f t="shared" si="2"/>
        <v>-8861.8999999999651</v>
      </c>
      <c r="N67" s="113">
        <f t="shared" si="3"/>
        <v>60.162941299352418</v>
      </c>
      <c r="O67" s="113">
        <f t="shared" si="4"/>
        <v>-925.62147482765454</v>
      </c>
    </row>
    <row r="68" spans="3:15" ht="22.5" x14ac:dyDescent="0.25">
      <c r="C68" s="123">
        <v>1388</v>
      </c>
      <c r="D68" s="113">
        <v>9476.7000000000007</v>
      </c>
      <c r="E68" s="113">
        <v>-7268</v>
      </c>
      <c r="F68" s="113">
        <v>943.5</v>
      </c>
      <c r="G68" s="113">
        <v>-199.2</v>
      </c>
      <c r="H68" s="113">
        <v>566788.30000000005</v>
      </c>
      <c r="I68" s="113">
        <v>496870.6</v>
      </c>
      <c r="J68" s="123">
        <v>9920</v>
      </c>
      <c r="L68" s="113">
        <f t="shared" si="2"/>
        <v>129111.40000000002</v>
      </c>
      <c r="M68" s="113">
        <f t="shared" si="2"/>
        <v>100780.89999999997</v>
      </c>
      <c r="N68" s="113">
        <f t="shared" si="3"/>
        <v>13015.262096774195</v>
      </c>
      <c r="O68" s="113">
        <f t="shared" si="4"/>
        <v>10159.364919354835</v>
      </c>
    </row>
    <row r="69" spans="3:15" ht="22.5" x14ac:dyDescent="0.25">
      <c r="C69" s="123">
        <v>1389</v>
      </c>
      <c r="D69" s="113">
        <v>27554.5</v>
      </c>
      <c r="E69" s="113">
        <v>-946.6</v>
      </c>
      <c r="F69" s="113">
        <v>-269</v>
      </c>
      <c r="G69" s="113">
        <v>-1256.8</v>
      </c>
      <c r="H69" s="113">
        <v>839578.6</v>
      </c>
      <c r="I69" s="113">
        <v>769345</v>
      </c>
      <c r="J69" s="123">
        <v>10339</v>
      </c>
      <c r="L69" s="113">
        <f t="shared" si="2"/>
        <v>272790.29999999993</v>
      </c>
      <c r="M69" s="113">
        <f t="shared" si="2"/>
        <v>272474.40000000002</v>
      </c>
      <c r="N69" s="113">
        <f t="shared" si="3"/>
        <v>26384.592320340453</v>
      </c>
      <c r="O69" s="113">
        <f t="shared" si="4"/>
        <v>26354.038108134249</v>
      </c>
    </row>
    <row r="70" spans="3:15" ht="22.5" x14ac:dyDescent="0.25">
      <c r="C70" s="123">
        <v>1390</v>
      </c>
      <c r="D70" s="113">
        <v>58507</v>
      </c>
      <c r="E70" s="113">
        <v>21436.3</v>
      </c>
      <c r="F70" s="113">
        <v>524</v>
      </c>
      <c r="G70" s="113">
        <v>-478.5</v>
      </c>
      <c r="H70" s="113">
        <v>969046.2</v>
      </c>
      <c r="I70" s="113">
        <v>880850.2</v>
      </c>
      <c r="J70" s="123">
        <v>10962</v>
      </c>
      <c r="L70" s="113">
        <f t="shared" si="2"/>
        <v>129467.59999999998</v>
      </c>
      <c r="M70" s="113">
        <f t="shared" si="2"/>
        <v>111505.19999999995</v>
      </c>
      <c r="N70" s="113">
        <f t="shared" si="3"/>
        <v>11810.582010582008</v>
      </c>
      <c r="O70" s="113">
        <f t="shared" si="4"/>
        <v>10171.975916803498</v>
      </c>
    </row>
    <row r="71" spans="3:15" ht="22.5" x14ac:dyDescent="0.25">
      <c r="C71" s="123">
        <v>1391</v>
      </c>
      <c r="D71" s="113">
        <v>23361.9</v>
      </c>
      <c r="E71" s="113">
        <v>12212.8</v>
      </c>
      <c r="F71" s="113">
        <v>731</v>
      </c>
      <c r="G71" s="113">
        <v>-26.2</v>
      </c>
      <c r="H71" s="113">
        <v>987345.7</v>
      </c>
      <c r="I71" s="113">
        <v>856845.8</v>
      </c>
      <c r="J71" s="123">
        <v>12260</v>
      </c>
      <c r="L71" s="113">
        <f t="shared" si="2"/>
        <v>18299.5</v>
      </c>
      <c r="M71" s="113">
        <f t="shared" si="2"/>
        <v>-24004.399999999907</v>
      </c>
      <c r="N71" s="113">
        <f t="shared" si="3"/>
        <v>1492.6182707993473</v>
      </c>
      <c r="O71" s="113">
        <f t="shared" si="4"/>
        <v>-1957.944535073402</v>
      </c>
    </row>
    <row r="72" spans="3:15" ht="22.5" x14ac:dyDescent="0.25">
      <c r="C72" s="123">
        <v>1392</v>
      </c>
      <c r="D72" s="113">
        <v>25104.7</v>
      </c>
      <c r="E72" s="113">
        <v>13188.8</v>
      </c>
      <c r="F72" s="113">
        <v>2112.6</v>
      </c>
      <c r="G72" s="113">
        <v>1898.5</v>
      </c>
      <c r="H72" s="113">
        <v>2042703.1</v>
      </c>
      <c r="I72" s="113">
        <v>1686807.5</v>
      </c>
      <c r="J72" s="123">
        <v>21253</v>
      </c>
      <c r="L72" s="113">
        <f t="shared" si="2"/>
        <v>1055357.4000000001</v>
      </c>
      <c r="M72" s="113">
        <f t="shared" si="2"/>
        <v>829961.7</v>
      </c>
      <c r="N72" s="113">
        <f t="shared" si="3"/>
        <v>49656.86726579778</v>
      </c>
      <c r="O72" s="113">
        <f t="shared" si="4"/>
        <v>39051.50802239684</v>
      </c>
    </row>
    <row r="73" spans="3:15" ht="22.5" x14ac:dyDescent="0.25">
      <c r="C73" s="123">
        <v>1393</v>
      </c>
      <c r="D73" s="113">
        <v>13570.7</v>
      </c>
      <c r="E73" s="113">
        <v>8560.9</v>
      </c>
      <c r="F73" s="113">
        <v>256.10000000000002</v>
      </c>
      <c r="G73" s="113">
        <v>466.3</v>
      </c>
      <c r="H73" s="113">
        <v>1909073.7</v>
      </c>
      <c r="I73" s="113">
        <v>1467051</v>
      </c>
      <c r="J73" s="123">
        <v>26509</v>
      </c>
      <c r="L73" s="113">
        <f t="shared" si="2"/>
        <v>-133629.40000000014</v>
      </c>
      <c r="M73" s="113">
        <f t="shared" si="2"/>
        <v>-219756.5</v>
      </c>
      <c r="N73" s="113">
        <f t="shared" si="3"/>
        <v>-5040.9068618205183</v>
      </c>
      <c r="O73" s="113">
        <f t="shared" si="4"/>
        <v>-8289.8826813535015</v>
      </c>
    </row>
    <row r="74" spans="3:15" ht="22.5" x14ac:dyDescent="0.25">
      <c r="C74" s="123">
        <v>1394</v>
      </c>
      <c r="D74" s="113">
        <v>1237.4000000000001</v>
      </c>
      <c r="E74" s="113">
        <v>2233.1999999999998</v>
      </c>
      <c r="F74" s="113">
        <v>406.9</v>
      </c>
      <c r="G74" s="113">
        <v>-22</v>
      </c>
      <c r="H74" s="113">
        <v>2305.5</v>
      </c>
      <c r="I74" s="113">
        <v>1777.6</v>
      </c>
      <c r="J74" s="123">
        <v>29580</v>
      </c>
      <c r="L74" s="113">
        <f t="shared" si="2"/>
        <v>-1906768.2</v>
      </c>
      <c r="M74" s="113">
        <f t="shared" si="2"/>
        <v>-1465273.4</v>
      </c>
      <c r="N74" s="113">
        <f t="shared" si="3"/>
        <v>-64461.399594320479</v>
      </c>
      <c r="O74" s="113">
        <f t="shared" si="4"/>
        <v>-49535.949966193373</v>
      </c>
    </row>
    <row r="75" spans="3:15" ht="22.5" x14ac:dyDescent="0.25">
      <c r="C75" s="123">
        <v>1395</v>
      </c>
      <c r="D75" s="113">
        <v>16388</v>
      </c>
      <c r="E75" s="113">
        <v>-7666.1</v>
      </c>
      <c r="F75" s="113">
        <v>428.9</v>
      </c>
      <c r="G75" s="113">
        <v>-20.100000000000001</v>
      </c>
      <c r="H75" s="113">
        <v>2429.4</v>
      </c>
      <c r="I75" s="113">
        <v>1841.4</v>
      </c>
      <c r="J75" s="123">
        <v>31389</v>
      </c>
      <c r="L75" s="113">
        <f t="shared" si="2"/>
        <v>123.90000000000009</v>
      </c>
      <c r="M75" s="113">
        <f t="shared" si="2"/>
        <v>63.800000000000182</v>
      </c>
      <c r="N75" s="113">
        <f t="shared" si="3"/>
        <v>3.9472426646277383</v>
      </c>
      <c r="O75" s="113">
        <f t="shared" si="4"/>
        <v>2.0325591767816809</v>
      </c>
    </row>
    <row r="76" spans="3:15" ht="22.5" x14ac:dyDescent="0.25">
      <c r="C76" s="123">
        <v>1396</v>
      </c>
      <c r="D76" s="113">
        <v>15816</v>
      </c>
      <c r="E76" s="113">
        <v>-8139.6</v>
      </c>
      <c r="F76" s="113" t="s">
        <v>10346</v>
      </c>
      <c r="G76" s="113" t="s">
        <v>10346</v>
      </c>
      <c r="H76" s="113">
        <v>3251.4</v>
      </c>
      <c r="I76" s="113">
        <v>2556.1999999999998</v>
      </c>
      <c r="J76" s="123">
        <v>34214</v>
      </c>
      <c r="L76" s="113">
        <f t="shared" si="2"/>
        <v>822</v>
      </c>
      <c r="M76" s="113">
        <f t="shared" si="2"/>
        <v>714.79999999999973</v>
      </c>
      <c r="N76" s="113">
        <f t="shared" si="3"/>
        <v>24.025252820482841</v>
      </c>
      <c r="O76" s="113">
        <f>(M76/J76)*1000</f>
        <v>20.892032501315246</v>
      </c>
    </row>
    <row r="77" spans="3:15" ht="22.5" x14ac:dyDescent="0.25">
      <c r="C77" s="123">
        <v>1397</v>
      </c>
      <c r="D77" s="113" t="s">
        <v>10346</v>
      </c>
      <c r="E77" s="113" t="s">
        <v>10346</v>
      </c>
      <c r="F77" s="113" t="s">
        <v>10346</v>
      </c>
      <c r="G77" s="113" t="s">
        <v>10346</v>
      </c>
      <c r="H77" s="113" t="s">
        <v>10346</v>
      </c>
      <c r="I77" s="113" t="s">
        <v>10346</v>
      </c>
      <c r="J77" s="123" t="s">
        <v>10346</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15AD7-5F3C-4EB9-B16A-B97FF114F68C}">
  <dimension ref="A1:P3"/>
  <sheetViews>
    <sheetView workbookViewId="0">
      <pane xSplit="1" ySplit="2" topLeftCell="D3" activePane="bottomRight" state="frozen"/>
      <selection pane="topRight" activeCell="B1" sqref="B1"/>
      <selection pane="bottomLeft" activeCell="A3" sqref="A3"/>
      <selection pane="bottomRight" activeCell="K3" sqref="K3"/>
    </sheetView>
  </sheetViews>
  <sheetFormatPr defaultRowHeight="15" x14ac:dyDescent="0.25"/>
  <cols>
    <col min="2" max="2" width="27.7109375" customWidth="1"/>
    <col min="3" max="3" width="37.5703125" customWidth="1"/>
    <col min="4" max="4" width="39.85546875" customWidth="1"/>
    <col min="5" max="5" width="33.7109375" customWidth="1"/>
    <col min="6" max="6" width="24" customWidth="1"/>
    <col min="7" max="7" width="37.5703125" customWidth="1"/>
    <col min="8" max="8" width="18.85546875" customWidth="1"/>
    <col min="9" max="9" width="17.140625" customWidth="1"/>
    <col min="10" max="10" width="26" customWidth="1"/>
    <col min="11" max="11" width="28.140625" customWidth="1"/>
    <col min="12" max="12" width="29.85546875" customWidth="1"/>
    <col min="13" max="13" width="18.5703125" customWidth="1"/>
    <col min="14" max="14" width="33.7109375" customWidth="1"/>
    <col min="15" max="15" width="16.42578125" customWidth="1"/>
    <col min="16" max="16" width="42.42578125" customWidth="1"/>
  </cols>
  <sheetData>
    <row r="1" spans="1:16" s="111" customFormat="1" ht="63" x14ac:dyDescent="0.2">
      <c r="A1" s="105"/>
      <c r="B1" s="106" t="s">
        <v>17580</v>
      </c>
      <c r="C1" s="107" t="s">
        <v>17537</v>
      </c>
      <c r="D1" s="108" t="s">
        <v>17581</v>
      </c>
      <c r="E1" s="106" t="s">
        <v>17537</v>
      </c>
      <c r="F1" s="106" t="s">
        <v>17537</v>
      </c>
      <c r="G1" s="106" t="s">
        <v>17582</v>
      </c>
      <c r="H1" s="106" t="s">
        <v>17583</v>
      </c>
      <c r="I1" s="106" t="s">
        <v>17584</v>
      </c>
      <c r="J1" s="108" t="s">
        <v>17585</v>
      </c>
      <c r="K1" s="106" t="s">
        <v>17586</v>
      </c>
      <c r="L1" s="106" t="s">
        <v>17587</v>
      </c>
      <c r="M1" s="48" t="s">
        <v>17627</v>
      </c>
      <c r="N1" s="106" t="s">
        <v>17587</v>
      </c>
      <c r="O1" s="109" t="s">
        <v>17587</v>
      </c>
      <c r="P1" s="110" t="s">
        <v>17587</v>
      </c>
    </row>
    <row r="2" spans="1:16" ht="45" x14ac:dyDescent="0.25">
      <c r="A2" s="99"/>
      <c r="B2" s="89" t="s">
        <v>10321</v>
      </c>
      <c r="C2" s="100" t="s">
        <v>17542</v>
      </c>
      <c r="D2" s="74" t="s">
        <v>17588</v>
      </c>
      <c r="E2" s="73" t="s">
        <v>17543</v>
      </c>
      <c r="F2" s="71" t="s">
        <v>17544</v>
      </c>
      <c r="G2" s="71" t="s">
        <v>17589</v>
      </c>
      <c r="H2" s="71" t="s">
        <v>17590</v>
      </c>
      <c r="I2" s="71" t="s">
        <v>17591</v>
      </c>
      <c r="J2" s="74" t="s">
        <v>17592</v>
      </c>
      <c r="K2" s="71" t="s">
        <v>17593</v>
      </c>
      <c r="L2" s="71" t="s">
        <v>17594</v>
      </c>
      <c r="M2" s="46" t="s">
        <v>17595</v>
      </c>
      <c r="N2" s="71" t="s">
        <v>17595</v>
      </c>
      <c r="O2" s="75" t="s">
        <v>17596</v>
      </c>
      <c r="P2" s="46" t="s">
        <v>17597</v>
      </c>
    </row>
    <row r="3" spans="1:16" ht="232.5" customHeight="1" x14ac:dyDescent="0.25">
      <c r="A3" s="101" t="s">
        <v>17605</v>
      </c>
      <c r="B3" s="102" t="s">
        <v>17606</v>
      </c>
      <c r="C3" s="102" t="s">
        <v>17607</v>
      </c>
      <c r="D3" s="102" t="s">
        <v>17608</v>
      </c>
      <c r="E3" s="102" t="s">
        <v>17609</v>
      </c>
      <c r="F3" s="102" t="s">
        <v>17610</v>
      </c>
      <c r="G3" s="103" t="s">
        <v>17611</v>
      </c>
      <c r="H3" s="102" t="s">
        <v>17612</v>
      </c>
      <c r="I3" s="102" t="s">
        <v>17613</v>
      </c>
      <c r="J3" s="102" t="s">
        <v>17614</v>
      </c>
      <c r="K3" s="104" t="s">
        <v>17615</v>
      </c>
      <c r="L3" s="102" t="s">
        <v>17616</v>
      </c>
      <c r="M3" s="102" t="s">
        <v>17628</v>
      </c>
      <c r="N3" s="102" t="s">
        <v>17629</v>
      </c>
      <c r="O3" s="102"/>
      <c r="P3" s="103" t="s">
        <v>17617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44888-4E4B-4C62-8196-BEFED7FE2C44}">
  <dimension ref="B1:Q70"/>
  <sheetViews>
    <sheetView workbookViewId="0">
      <pane xSplit="2" ySplit="2" topLeftCell="D3" activePane="bottomRight" state="frozen"/>
      <selection pane="topRight" activeCell="C1" sqref="C1"/>
      <selection pane="bottomLeft" activeCell="A3" sqref="A3"/>
      <selection pane="bottomRight" activeCell="I8" sqref="I8"/>
    </sheetView>
  </sheetViews>
  <sheetFormatPr defaultRowHeight="15" x14ac:dyDescent="0.25"/>
  <cols>
    <col min="2" max="2" width="10" style="85" customWidth="1"/>
    <col min="3" max="3" width="11.42578125" style="87" customWidth="1"/>
    <col min="4" max="4" width="15.42578125" style="85" customWidth="1"/>
    <col min="5" max="5" width="19" style="87" customWidth="1"/>
    <col min="6" max="6" width="14.42578125" style="88" customWidth="1"/>
    <col min="7" max="7" width="17.140625" style="87" customWidth="1"/>
    <col min="8" max="8" width="15.42578125" style="87" customWidth="1"/>
    <col min="9" max="9" width="13.7109375" style="87" customWidth="1"/>
    <col min="10" max="11" width="17.42578125" style="87" customWidth="1"/>
    <col min="12" max="12" width="20" style="87" customWidth="1"/>
    <col min="13" max="13" width="14.42578125" style="87" customWidth="1"/>
    <col min="14" max="14" width="17.7109375" customWidth="1"/>
    <col min="15" max="15" width="15.42578125" style="87" customWidth="1"/>
    <col min="16" max="16" width="16.5703125" style="85" customWidth="1"/>
    <col min="17" max="17" width="17" style="85" customWidth="1"/>
  </cols>
  <sheetData>
    <row r="1" spans="2:17" ht="101.25" x14ac:dyDescent="0.25">
      <c r="B1" s="64"/>
      <c r="C1" s="65" t="s">
        <v>17580</v>
      </c>
      <c r="D1" s="66" t="s">
        <v>17537</v>
      </c>
      <c r="E1" s="65" t="s">
        <v>17537</v>
      </c>
      <c r="F1" s="67" t="s">
        <v>17581</v>
      </c>
      <c r="G1" s="65" t="s">
        <v>17537</v>
      </c>
      <c r="H1" s="65" t="s">
        <v>17582</v>
      </c>
      <c r="I1" s="65" t="s">
        <v>17583</v>
      </c>
      <c r="J1" s="65" t="s">
        <v>17584</v>
      </c>
      <c r="K1" s="67" t="s">
        <v>17585</v>
      </c>
      <c r="L1" s="65" t="s">
        <v>17586</v>
      </c>
      <c r="M1" s="65" t="s">
        <v>17587</v>
      </c>
      <c r="N1" s="125" t="s">
        <v>17627</v>
      </c>
      <c r="O1" s="65" t="s">
        <v>17587</v>
      </c>
      <c r="P1" s="68" t="s">
        <v>17587</v>
      </c>
      <c r="Q1" s="69" t="s">
        <v>17587</v>
      </c>
    </row>
    <row r="2" spans="2:17" s="34" customFormat="1" ht="45" x14ac:dyDescent="0.25">
      <c r="B2" s="70" t="s">
        <v>13</v>
      </c>
      <c r="C2" s="71" t="s">
        <v>10321</v>
      </c>
      <c r="D2" s="72" t="s">
        <v>17542</v>
      </c>
      <c r="E2" s="73" t="s">
        <v>17543</v>
      </c>
      <c r="F2" s="74" t="s">
        <v>17588</v>
      </c>
      <c r="G2" s="71" t="s">
        <v>17544</v>
      </c>
      <c r="H2" s="71" t="s">
        <v>17589</v>
      </c>
      <c r="I2" s="71" t="s">
        <v>17590</v>
      </c>
      <c r="J2" s="71" t="s">
        <v>17591</v>
      </c>
      <c r="K2" s="74" t="s">
        <v>17592</v>
      </c>
      <c r="L2" s="71" t="s">
        <v>17593</v>
      </c>
      <c r="M2" s="71" t="s">
        <v>17594</v>
      </c>
      <c r="N2" s="124" t="s">
        <v>17595</v>
      </c>
      <c r="O2" s="71" t="s">
        <v>17595</v>
      </c>
      <c r="P2" s="75" t="s">
        <v>17596</v>
      </c>
      <c r="Q2" s="76" t="s">
        <v>17597</v>
      </c>
    </row>
    <row r="3" spans="2:17" x14ac:dyDescent="0.25">
      <c r="B3" s="77">
        <v>1338</v>
      </c>
      <c r="C3" s="78">
        <v>76</v>
      </c>
      <c r="D3" s="78" t="s">
        <v>10346</v>
      </c>
      <c r="E3" s="78" t="s">
        <v>10346</v>
      </c>
      <c r="F3" s="79" t="s">
        <v>10346</v>
      </c>
      <c r="G3" s="78" t="s">
        <v>10346</v>
      </c>
      <c r="H3" s="78" t="s">
        <v>10346</v>
      </c>
      <c r="I3" s="78" t="s">
        <v>10346</v>
      </c>
      <c r="J3" s="78" t="s">
        <v>10346</v>
      </c>
      <c r="K3" s="80" t="s">
        <v>10346</v>
      </c>
      <c r="L3" s="78" t="s">
        <v>10346</v>
      </c>
      <c r="M3" s="78" t="s">
        <v>10346</v>
      </c>
      <c r="N3" s="126" t="s">
        <v>10346</v>
      </c>
      <c r="O3" s="78" t="s">
        <v>10346</v>
      </c>
      <c r="P3" s="81" t="s">
        <v>10346</v>
      </c>
      <c r="Q3" s="82" t="s">
        <v>10346</v>
      </c>
    </row>
    <row r="4" spans="2:17" x14ac:dyDescent="0.25">
      <c r="B4" s="77">
        <v>1339</v>
      </c>
      <c r="C4" s="78">
        <v>76</v>
      </c>
      <c r="D4" s="78" t="s">
        <v>10346</v>
      </c>
      <c r="E4" s="78" t="s">
        <v>10346</v>
      </c>
      <c r="F4" s="79" t="s">
        <v>10346</v>
      </c>
      <c r="G4" s="78" t="s">
        <v>10346</v>
      </c>
      <c r="H4" s="78" t="s">
        <v>10346</v>
      </c>
      <c r="I4" s="78" t="s">
        <v>10346</v>
      </c>
      <c r="J4" s="78" t="s">
        <v>10346</v>
      </c>
      <c r="K4" s="80" t="s">
        <v>10346</v>
      </c>
      <c r="L4" s="78" t="s">
        <v>10346</v>
      </c>
      <c r="M4" s="78" t="s">
        <v>10346</v>
      </c>
      <c r="N4" s="126" t="s">
        <v>10346</v>
      </c>
      <c r="O4" s="78" t="s">
        <v>10346</v>
      </c>
      <c r="P4" s="81" t="s">
        <v>10346</v>
      </c>
      <c r="Q4" s="82" t="s">
        <v>10346</v>
      </c>
    </row>
    <row r="5" spans="2:17" x14ac:dyDescent="0.25">
      <c r="B5" s="77">
        <v>1340</v>
      </c>
      <c r="C5" s="78">
        <v>76</v>
      </c>
      <c r="D5" s="78" t="s">
        <v>10346</v>
      </c>
      <c r="E5" s="78" t="s">
        <v>10346</v>
      </c>
      <c r="F5" s="79" t="s">
        <v>10346</v>
      </c>
      <c r="G5" s="78" t="s">
        <v>10346</v>
      </c>
      <c r="H5" s="78" t="s">
        <v>10346</v>
      </c>
      <c r="I5" s="78" t="s">
        <v>10346</v>
      </c>
      <c r="J5" s="78" t="s">
        <v>10346</v>
      </c>
      <c r="K5" s="80" t="s">
        <v>10346</v>
      </c>
      <c r="L5" s="78" t="s">
        <v>10346</v>
      </c>
      <c r="M5" s="78" t="s">
        <v>10346</v>
      </c>
      <c r="N5" s="126" t="s">
        <v>10346</v>
      </c>
      <c r="O5" s="78" t="s">
        <v>10346</v>
      </c>
      <c r="P5" s="81" t="s">
        <v>10346</v>
      </c>
      <c r="Q5" s="82" t="s">
        <v>10346</v>
      </c>
    </row>
    <row r="6" spans="2:17" x14ac:dyDescent="0.25">
      <c r="B6" s="77">
        <v>1341</v>
      </c>
      <c r="C6" s="78">
        <v>76</v>
      </c>
      <c r="D6" s="78" t="s">
        <v>10346</v>
      </c>
      <c r="E6" s="78" t="s">
        <v>10346</v>
      </c>
      <c r="F6" s="79" t="s">
        <v>10346</v>
      </c>
      <c r="G6" s="78" t="s">
        <v>10346</v>
      </c>
      <c r="H6" s="78" t="s">
        <v>10346</v>
      </c>
      <c r="I6" s="78" t="s">
        <v>10346</v>
      </c>
      <c r="J6" s="78" t="s">
        <v>10346</v>
      </c>
      <c r="K6" s="80" t="s">
        <v>10346</v>
      </c>
      <c r="L6" s="78" t="s">
        <v>10346</v>
      </c>
      <c r="M6" s="78" t="s">
        <v>10346</v>
      </c>
      <c r="N6" s="126" t="s">
        <v>10346</v>
      </c>
      <c r="O6" s="78" t="s">
        <v>10346</v>
      </c>
      <c r="P6" s="81" t="s">
        <v>10346</v>
      </c>
      <c r="Q6" s="82" t="s">
        <v>10346</v>
      </c>
    </row>
    <row r="7" spans="2:17" x14ac:dyDescent="0.25">
      <c r="B7" s="77">
        <v>1342</v>
      </c>
      <c r="C7" s="78">
        <v>76</v>
      </c>
      <c r="D7" s="78" t="s">
        <v>10346</v>
      </c>
      <c r="E7" s="78" t="s">
        <v>10346</v>
      </c>
      <c r="F7" s="79" t="s">
        <v>10346</v>
      </c>
      <c r="G7" s="78" t="s">
        <v>10346</v>
      </c>
      <c r="H7" s="78" t="s">
        <v>10346</v>
      </c>
      <c r="I7" s="78" t="s">
        <v>10346</v>
      </c>
      <c r="J7" s="78" t="s">
        <v>10346</v>
      </c>
      <c r="K7" s="80" t="s">
        <v>10346</v>
      </c>
      <c r="L7" s="78" t="s">
        <v>10346</v>
      </c>
      <c r="M7" s="78" t="s">
        <v>10346</v>
      </c>
      <c r="N7" s="126" t="s">
        <v>10346</v>
      </c>
      <c r="O7" s="78" t="s">
        <v>10346</v>
      </c>
      <c r="P7" s="81" t="s">
        <v>10346</v>
      </c>
      <c r="Q7" s="82" t="s">
        <v>10346</v>
      </c>
    </row>
    <row r="8" spans="2:17" x14ac:dyDescent="0.25">
      <c r="B8" s="77">
        <v>1343</v>
      </c>
      <c r="C8" s="78">
        <v>76</v>
      </c>
      <c r="D8" s="78" t="s">
        <v>10346</v>
      </c>
      <c r="E8" s="78" t="s">
        <v>10346</v>
      </c>
      <c r="F8" s="79" t="s">
        <v>10346</v>
      </c>
      <c r="G8" s="78" t="s">
        <v>10346</v>
      </c>
      <c r="H8" s="78" t="s">
        <v>10346</v>
      </c>
      <c r="I8" s="78" t="s">
        <v>10346</v>
      </c>
      <c r="J8" s="78" t="s">
        <v>10346</v>
      </c>
      <c r="K8" s="80" t="s">
        <v>10346</v>
      </c>
      <c r="L8" s="78" t="s">
        <v>10346</v>
      </c>
      <c r="M8" s="78" t="s">
        <v>10346</v>
      </c>
      <c r="N8" s="126" t="s">
        <v>10346</v>
      </c>
      <c r="O8" s="78" t="s">
        <v>10346</v>
      </c>
      <c r="P8" s="81" t="s">
        <v>10346</v>
      </c>
      <c r="Q8" s="82" t="s">
        <v>10346</v>
      </c>
    </row>
    <row r="9" spans="2:17" x14ac:dyDescent="0.25">
      <c r="B9" s="77">
        <v>1344</v>
      </c>
      <c r="C9" s="78">
        <v>76</v>
      </c>
      <c r="D9" s="78" t="s">
        <v>10346</v>
      </c>
      <c r="E9" s="78" t="s">
        <v>10346</v>
      </c>
      <c r="F9" s="79" t="s">
        <v>10346</v>
      </c>
      <c r="G9" s="78" t="s">
        <v>10346</v>
      </c>
      <c r="H9" s="78" t="s">
        <v>10346</v>
      </c>
      <c r="I9" s="78" t="s">
        <v>10346</v>
      </c>
      <c r="J9" s="78" t="s">
        <v>10346</v>
      </c>
      <c r="K9" s="80" t="s">
        <v>10346</v>
      </c>
      <c r="L9" s="78" t="s">
        <v>10346</v>
      </c>
      <c r="M9" s="78" t="s">
        <v>10346</v>
      </c>
      <c r="N9" s="126" t="s">
        <v>10346</v>
      </c>
      <c r="O9" s="78" t="s">
        <v>10346</v>
      </c>
      <c r="P9" s="81" t="s">
        <v>10346</v>
      </c>
      <c r="Q9" s="82" t="s">
        <v>10346</v>
      </c>
    </row>
    <row r="10" spans="2:17" x14ac:dyDescent="0.25">
      <c r="B10" s="77">
        <v>1345</v>
      </c>
      <c r="C10" s="78">
        <v>76</v>
      </c>
      <c r="D10" s="78" t="s">
        <v>10346</v>
      </c>
      <c r="E10" s="78" t="s">
        <v>10346</v>
      </c>
      <c r="F10" s="79" t="s">
        <v>10346</v>
      </c>
      <c r="G10" s="78" t="s">
        <v>10346</v>
      </c>
      <c r="H10" s="78" t="s">
        <v>10346</v>
      </c>
      <c r="I10" s="78" t="s">
        <v>10346</v>
      </c>
      <c r="J10" s="78" t="s">
        <v>10346</v>
      </c>
      <c r="K10" s="80" t="s">
        <v>10346</v>
      </c>
      <c r="L10" s="78" t="s">
        <v>10346</v>
      </c>
      <c r="M10" s="78" t="s">
        <v>10346</v>
      </c>
      <c r="N10" s="126" t="s">
        <v>10346</v>
      </c>
      <c r="O10" s="78" t="s">
        <v>10346</v>
      </c>
      <c r="P10" s="81" t="s">
        <v>10346</v>
      </c>
      <c r="Q10" s="82" t="s">
        <v>10346</v>
      </c>
    </row>
    <row r="11" spans="2:17" x14ac:dyDescent="0.25">
      <c r="B11" s="77">
        <v>1346</v>
      </c>
      <c r="C11" s="78">
        <v>76</v>
      </c>
      <c r="D11" s="78" t="s">
        <v>10346</v>
      </c>
      <c r="E11" s="78" t="s">
        <v>10346</v>
      </c>
      <c r="F11" s="79" t="s">
        <v>10346</v>
      </c>
      <c r="G11" s="78" t="s">
        <v>10346</v>
      </c>
      <c r="H11" s="78" t="s">
        <v>10346</v>
      </c>
      <c r="I11" s="78" t="s">
        <v>10346</v>
      </c>
      <c r="J11" s="78" t="s">
        <v>10346</v>
      </c>
      <c r="K11" s="80" t="s">
        <v>10346</v>
      </c>
      <c r="L11" s="78" t="s">
        <v>10346</v>
      </c>
      <c r="M11" s="78" t="s">
        <v>10346</v>
      </c>
      <c r="N11" s="126" t="s">
        <v>10346</v>
      </c>
      <c r="O11" s="78" t="s">
        <v>10346</v>
      </c>
      <c r="P11" s="81" t="s">
        <v>10346</v>
      </c>
      <c r="Q11" s="82" t="s">
        <v>10346</v>
      </c>
    </row>
    <row r="12" spans="2:17" x14ac:dyDescent="0.25">
      <c r="B12" s="77">
        <v>1347</v>
      </c>
      <c r="C12" s="78">
        <v>76</v>
      </c>
      <c r="D12" s="78" t="s">
        <v>10346</v>
      </c>
      <c r="E12" s="78" t="s">
        <v>10346</v>
      </c>
      <c r="F12" s="79" t="s">
        <v>10346</v>
      </c>
      <c r="G12" s="78" t="s">
        <v>10346</v>
      </c>
      <c r="H12" s="78" t="s">
        <v>10346</v>
      </c>
      <c r="I12" s="78" t="s">
        <v>10346</v>
      </c>
      <c r="J12" s="78" t="s">
        <v>10346</v>
      </c>
      <c r="K12" s="80" t="s">
        <v>10346</v>
      </c>
      <c r="L12" s="78" t="s">
        <v>10346</v>
      </c>
      <c r="M12" s="78" t="s">
        <v>10346</v>
      </c>
      <c r="N12" s="126" t="s">
        <v>10346</v>
      </c>
      <c r="O12" s="78" t="s">
        <v>10346</v>
      </c>
      <c r="P12" s="81" t="s">
        <v>10346</v>
      </c>
      <c r="Q12" s="82" t="s">
        <v>10346</v>
      </c>
    </row>
    <row r="13" spans="2:17" x14ac:dyDescent="0.25">
      <c r="B13" s="77">
        <v>1348</v>
      </c>
      <c r="C13" s="78">
        <v>76</v>
      </c>
      <c r="D13" s="78" t="s">
        <v>10346</v>
      </c>
      <c r="E13" s="78" t="s">
        <v>10346</v>
      </c>
      <c r="F13" s="79" t="s">
        <v>10346</v>
      </c>
      <c r="G13" s="78" t="s">
        <v>10346</v>
      </c>
      <c r="H13" s="78" t="s">
        <v>10346</v>
      </c>
      <c r="I13" s="78" t="s">
        <v>10346</v>
      </c>
      <c r="J13" s="78" t="s">
        <v>10346</v>
      </c>
      <c r="K13" s="80" t="s">
        <v>10346</v>
      </c>
      <c r="L13" s="78" t="s">
        <v>10346</v>
      </c>
      <c r="M13" s="78" t="s">
        <v>10346</v>
      </c>
      <c r="N13" s="126" t="s">
        <v>10346</v>
      </c>
      <c r="O13" s="78" t="s">
        <v>10346</v>
      </c>
      <c r="P13" s="81" t="s">
        <v>10346</v>
      </c>
      <c r="Q13" s="82" t="s">
        <v>10346</v>
      </c>
    </row>
    <row r="14" spans="2:17" x14ac:dyDescent="0.25">
      <c r="B14" s="77">
        <v>1349</v>
      </c>
      <c r="C14" s="78">
        <v>76</v>
      </c>
      <c r="D14" s="78" t="s">
        <v>10346</v>
      </c>
      <c r="E14" s="78" t="s">
        <v>10346</v>
      </c>
      <c r="F14" s="79" t="s">
        <v>10346</v>
      </c>
      <c r="G14" s="78" t="s">
        <v>10346</v>
      </c>
      <c r="H14" s="78" t="s">
        <v>10346</v>
      </c>
      <c r="I14" s="78" t="s">
        <v>10346</v>
      </c>
      <c r="J14" s="78" t="s">
        <v>10346</v>
      </c>
      <c r="K14" s="80" t="s">
        <v>10346</v>
      </c>
      <c r="L14" s="78" t="s">
        <v>10346</v>
      </c>
      <c r="M14" s="78" t="s">
        <v>10346</v>
      </c>
      <c r="N14" s="126" t="s">
        <v>10346</v>
      </c>
      <c r="O14" s="78" t="s">
        <v>10346</v>
      </c>
      <c r="P14" s="81" t="s">
        <v>10346</v>
      </c>
      <c r="Q14" s="82" t="s">
        <v>10346</v>
      </c>
    </row>
    <row r="15" spans="2:17" x14ac:dyDescent="0.25">
      <c r="B15" s="77">
        <v>1350</v>
      </c>
      <c r="C15" s="78">
        <v>76</v>
      </c>
      <c r="D15" s="78" t="s">
        <v>10346</v>
      </c>
      <c r="E15" s="78" t="s">
        <v>10346</v>
      </c>
      <c r="F15" s="79" t="s">
        <v>10346</v>
      </c>
      <c r="G15" s="78" t="s">
        <v>10346</v>
      </c>
      <c r="H15" s="78" t="s">
        <v>10346</v>
      </c>
      <c r="I15" s="78" t="s">
        <v>10346</v>
      </c>
      <c r="J15" s="78" t="s">
        <v>10346</v>
      </c>
      <c r="K15" s="80" t="s">
        <v>10346</v>
      </c>
      <c r="L15" s="78" t="s">
        <v>10346</v>
      </c>
      <c r="M15" s="78" t="s">
        <v>10346</v>
      </c>
      <c r="N15" s="126" t="s">
        <v>10346</v>
      </c>
      <c r="O15" s="78" t="s">
        <v>10346</v>
      </c>
      <c r="P15" s="81" t="s">
        <v>10346</v>
      </c>
      <c r="Q15" s="82" t="s">
        <v>10346</v>
      </c>
    </row>
    <row r="16" spans="2:17" x14ac:dyDescent="0.25">
      <c r="B16" s="77">
        <v>1351</v>
      </c>
      <c r="C16" s="78">
        <v>69</v>
      </c>
      <c r="D16" s="78" t="s">
        <v>10346</v>
      </c>
      <c r="E16" s="78" t="s">
        <v>10346</v>
      </c>
      <c r="F16" s="79" t="s">
        <v>10346</v>
      </c>
      <c r="G16" s="78" t="s">
        <v>10346</v>
      </c>
      <c r="H16" s="78" t="s">
        <v>10346</v>
      </c>
      <c r="I16" s="78" t="s">
        <v>10346</v>
      </c>
      <c r="J16" s="78" t="s">
        <v>10346</v>
      </c>
      <c r="K16" s="80" t="s">
        <v>10346</v>
      </c>
      <c r="L16" s="78" t="s">
        <v>10346</v>
      </c>
      <c r="M16" s="78" t="s">
        <v>10346</v>
      </c>
      <c r="N16" s="126" t="s">
        <v>10346</v>
      </c>
      <c r="O16" s="78" t="s">
        <v>10346</v>
      </c>
      <c r="P16" s="81" t="s">
        <v>10346</v>
      </c>
      <c r="Q16" s="82" t="s">
        <v>10346</v>
      </c>
    </row>
    <row r="17" spans="2:17" x14ac:dyDescent="0.25">
      <c r="B17" s="77">
        <v>1352</v>
      </c>
      <c r="C17" s="78">
        <v>68</v>
      </c>
      <c r="D17" s="78">
        <v>3555</v>
      </c>
      <c r="E17" s="78">
        <v>-2180</v>
      </c>
      <c r="F17" s="79" t="s">
        <v>10346</v>
      </c>
      <c r="G17" s="78">
        <v>996</v>
      </c>
      <c r="H17" s="78" t="s">
        <v>10346</v>
      </c>
      <c r="I17" s="78">
        <v>-205</v>
      </c>
      <c r="J17" s="78">
        <v>171.5</v>
      </c>
      <c r="K17" s="80">
        <v>20.9</v>
      </c>
      <c r="L17" s="78">
        <v>56.5</v>
      </c>
      <c r="M17" s="78" t="s">
        <v>10346</v>
      </c>
      <c r="N17" s="126" t="s">
        <v>10346</v>
      </c>
      <c r="O17" s="78" t="s">
        <v>10346</v>
      </c>
      <c r="P17" s="81" t="s">
        <v>10346</v>
      </c>
      <c r="Q17" s="82" t="s">
        <v>10346</v>
      </c>
    </row>
    <row r="18" spans="2:17" x14ac:dyDescent="0.25">
      <c r="B18" s="77">
        <v>1353</v>
      </c>
      <c r="C18" s="78">
        <v>68</v>
      </c>
      <c r="D18" s="78">
        <v>11793</v>
      </c>
      <c r="E18" s="78">
        <v>-4699</v>
      </c>
      <c r="F18" s="79" t="s">
        <v>10346</v>
      </c>
      <c r="G18" s="78">
        <v>5184</v>
      </c>
      <c r="H18" s="78" t="s">
        <v>10346</v>
      </c>
      <c r="I18" s="78">
        <v>-117</v>
      </c>
      <c r="J18" s="78">
        <v>549</v>
      </c>
      <c r="K18" s="80">
        <v>26.1</v>
      </c>
      <c r="L18" s="78">
        <v>75.8</v>
      </c>
      <c r="M18" s="78" t="s">
        <v>10346</v>
      </c>
      <c r="N18" s="126" t="s">
        <v>10346</v>
      </c>
      <c r="O18" s="78" t="s">
        <v>10346</v>
      </c>
      <c r="P18" s="81" t="s">
        <v>10346</v>
      </c>
      <c r="Q18" s="82" t="s">
        <v>10346</v>
      </c>
    </row>
    <row r="19" spans="2:17" x14ac:dyDescent="0.25">
      <c r="B19" s="77">
        <v>1354</v>
      </c>
      <c r="C19" s="78">
        <v>68</v>
      </c>
      <c r="D19" s="78">
        <v>4360</v>
      </c>
      <c r="E19" s="78">
        <v>-3471</v>
      </c>
      <c r="F19" s="79" t="s">
        <v>10346</v>
      </c>
      <c r="G19" s="78">
        <v>-689</v>
      </c>
      <c r="H19" s="78" t="s">
        <v>10346</v>
      </c>
      <c r="I19" s="78">
        <v>-335</v>
      </c>
      <c r="J19" s="78">
        <v>558.9</v>
      </c>
      <c r="K19" s="80">
        <v>39.1</v>
      </c>
      <c r="L19" s="78">
        <v>137</v>
      </c>
      <c r="M19" s="78" t="s">
        <v>10346</v>
      </c>
      <c r="N19" s="126" t="s">
        <v>10346</v>
      </c>
      <c r="O19" s="78" t="s">
        <v>10346</v>
      </c>
      <c r="P19" s="81" t="s">
        <v>10346</v>
      </c>
      <c r="Q19" s="82" t="s">
        <v>10346</v>
      </c>
    </row>
    <row r="20" spans="2:17" x14ac:dyDescent="0.25">
      <c r="B20" s="77">
        <v>1355</v>
      </c>
      <c r="C20" s="78">
        <v>71</v>
      </c>
      <c r="D20" s="78">
        <v>7233</v>
      </c>
      <c r="E20" s="78">
        <v>-3953</v>
      </c>
      <c r="F20" s="79" t="s">
        <v>10346</v>
      </c>
      <c r="G20" s="78">
        <v>2784</v>
      </c>
      <c r="H20" s="78" t="s">
        <v>10346</v>
      </c>
      <c r="I20" s="78">
        <v>-503</v>
      </c>
      <c r="J20" s="78">
        <v>729.5</v>
      </c>
      <c r="K20" s="80">
        <v>35.5</v>
      </c>
      <c r="L20" s="78">
        <v>200.1</v>
      </c>
      <c r="M20" s="78" t="s">
        <v>10346</v>
      </c>
      <c r="N20" s="126" t="s">
        <v>10346</v>
      </c>
      <c r="O20" s="78" t="s">
        <v>10346</v>
      </c>
      <c r="P20" s="81" t="s">
        <v>10346</v>
      </c>
      <c r="Q20" s="82" t="s">
        <v>10346</v>
      </c>
    </row>
    <row r="21" spans="2:17" x14ac:dyDescent="0.25">
      <c r="B21" s="77">
        <v>1356</v>
      </c>
      <c r="C21" s="78">
        <v>71</v>
      </c>
      <c r="D21" s="78">
        <v>3037</v>
      </c>
      <c r="E21" s="78">
        <v>-1274</v>
      </c>
      <c r="F21" s="79" t="s">
        <v>10346</v>
      </c>
      <c r="G21" s="78">
        <v>1831</v>
      </c>
      <c r="H21" s="78" t="s">
        <v>10346</v>
      </c>
      <c r="I21" s="78">
        <v>-1190</v>
      </c>
      <c r="J21" s="78">
        <v>898.8</v>
      </c>
      <c r="K21" s="80">
        <v>55.9</v>
      </c>
      <c r="L21" s="78">
        <v>253.2</v>
      </c>
      <c r="M21" s="78" t="s">
        <v>10346</v>
      </c>
      <c r="N21" s="126" t="s">
        <v>10346</v>
      </c>
      <c r="O21" s="78" t="s">
        <v>10346</v>
      </c>
      <c r="P21" s="81" t="s">
        <v>10346</v>
      </c>
      <c r="Q21" s="82" t="s">
        <v>10346</v>
      </c>
    </row>
    <row r="22" spans="2:17" x14ac:dyDescent="0.25">
      <c r="B22" s="77">
        <v>1357</v>
      </c>
      <c r="C22" s="78">
        <v>70</v>
      </c>
      <c r="D22" s="83">
        <v>-1353</v>
      </c>
      <c r="E22" s="78">
        <v>1760</v>
      </c>
      <c r="F22" s="79" t="s">
        <v>10346</v>
      </c>
      <c r="G22" s="78">
        <v>-169</v>
      </c>
      <c r="H22" s="78" t="s">
        <v>10346</v>
      </c>
      <c r="I22" s="78">
        <v>-1681</v>
      </c>
      <c r="J22" s="78">
        <v>882.5</v>
      </c>
      <c r="K22" s="80">
        <v>52.4</v>
      </c>
      <c r="L22" s="78">
        <v>268.7</v>
      </c>
      <c r="M22" s="78" t="s">
        <v>10346</v>
      </c>
      <c r="N22" s="126" t="s">
        <v>10346</v>
      </c>
      <c r="O22" s="78" t="s">
        <v>10346</v>
      </c>
      <c r="P22" s="81" t="s">
        <v>10346</v>
      </c>
      <c r="Q22" s="82" t="s">
        <v>10346</v>
      </c>
    </row>
    <row r="23" spans="2:17" x14ac:dyDescent="0.25">
      <c r="B23" s="77">
        <v>1358</v>
      </c>
      <c r="C23" s="78">
        <v>70</v>
      </c>
      <c r="D23" s="83">
        <v>12784</v>
      </c>
      <c r="E23" s="78">
        <v>-6974</v>
      </c>
      <c r="F23" s="79" t="s">
        <v>10346</v>
      </c>
      <c r="G23" s="78">
        <v>3643</v>
      </c>
      <c r="H23" s="78" t="s">
        <v>10346</v>
      </c>
      <c r="I23" s="78">
        <v>-2093</v>
      </c>
      <c r="J23" s="78">
        <v>1212.8</v>
      </c>
      <c r="K23" s="80">
        <v>125.1</v>
      </c>
      <c r="L23" s="78">
        <v>185.8</v>
      </c>
      <c r="M23" s="78" t="s">
        <v>10346</v>
      </c>
      <c r="N23" s="126" t="s">
        <v>10346</v>
      </c>
      <c r="O23" s="78" t="s">
        <v>10346</v>
      </c>
      <c r="P23" s="81" t="s">
        <v>10346</v>
      </c>
      <c r="Q23" s="82" t="s">
        <v>10346</v>
      </c>
    </row>
    <row r="24" spans="2:17" x14ac:dyDescent="0.25">
      <c r="B24" s="77">
        <v>1359</v>
      </c>
      <c r="C24" s="78">
        <v>71</v>
      </c>
      <c r="D24" s="83">
        <v>-2740</v>
      </c>
      <c r="E24" s="78">
        <v>-906</v>
      </c>
      <c r="F24" s="79" t="s">
        <v>10346</v>
      </c>
      <c r="G24" s="78">
        <v>-3590</v>
      </c>
      <c r="H24" s="78" t="s">
        <v>10346</v>
      </c>
      <c r="I24" s="78">
        <v>-802</v>
      </c>
      <c r="J24" s="78">
        <v>905.6</v>
      </c>
      <c r="K24" s="80">
        <v>176.2</v>
      </c>
      <c r="L24" s="78">
        <v>160.4</v>
      </c>
      <c r="M24" s="78" t="s">
        <v>10346</v>
      </c>
      <c r="N24" s="126" t="s">
        <v>10346</v>
      </c>
      <c r="O24" s="78" t="s">
        <v>10346</v>
      </c>
      <c r="P24" s="81" t="s">
        <v>10346</v>
      </c>
      <c r="Q24" s="82" t="s">
        <v>10346</v>
      </c>
    </row>
    <row r="25" spans="2:17" x14ac:dyDescent="0.25">
      <c r="B25" s="77">
        <v>1360</v>
      </c>
      <c r="C25" s="78">
        <v>80</v>
      </c>
      <c r="D25" s="83">
        <v>-4815</v>
      </c>
      <c r="E25" s="78">
        <v>2069</v>
      </c>
      <c r="F25" s="79" t="s">
        <v>10346</v>
      </c>
      <c r="G25" s="78">
        <v>-2501</v>
      </c>
      <c r="H25" s="78" t="s">
        <v>10346</v>
      </c>
      <c r="I25" s="78">
        <v>-57</v>
      </c>
      <c r="J25" s="78">
        <v>1211.7</v>
      </c>
      <c r="K25" s="80">
        <v>150.5</v>
      </c>
      <c r="L25" s="78">
        <v>171.5</v>
      </c>
      <c r="M25" s="78" t="s">
        <v>10346</v>
      </c>
      <c r="N25" s="126" t="s">
        <v>10346</v>
      </c>
      <c r="O25" s="78" t="s">
        <v>10346</v>
      </c>
      <c r="P25" s="81" t="s">
        <v>10346</v>
      </c>
      <c r="Q25" s="82" t="s">
        <v>10346</v>
      </c>
    </row>
    <row r="26" spans="2:17" x14ac:dyDescent="0.25">
      <c r="B26" s="77">
        <v>1361</v>
      </c>
      <c r="C26" s="78">
        <v>84</v>
      </c>
      <c r="D26" s="83">
        <v>7368</v>
      </c>
      <c r="E26" s="78">
        <v>-7730</v>
      </c>
      <c r="F26" s="79" t="s">
        <v>10346</v>
      </c>
      <c r="G26" s="78">
        <v>574</v>
      </c>
      <c r="H26" s="78" t="s">
        <v>10346</v>
      </c>
      <c r="I26" s="78">
        <v>-800</v>
      </c>
      <c r="J26" s="78">
        <v>1103.7</v>
      </c>
      <c r="K26" s="80">
        <v>167.5</v>
      </c>
      <c r="L26" s="78">
        <v>166.8</v>
      </c>
      <c r="M26" s="78" t="s">
        <v>10346</v>
      </c>
      <c r="N26" s="126" t="s">
        <v>10346</v>
      </c>
      <c r="O26" s="78" t="s">
        <v>10346</v>
      </c>
      <c r="P26" s="81" t="s">
        <v>10346</v>
      </c>
      <c r="Q26" s="82" t="s">
        <v>10346</v>
      </c>
    </row>
    <row r="27" spans="2:17" x14ac:dyDescent="0.25">
      <c r="B27" s="77">
        <v>1362</v>
      </c>
      <c r="C27" s="78">
        <v>87</v>
      </c>
      <c r="D27" s="83">
        <v>358</v>
      </c>
      <c r="E27" s="78">
        <v>16</v>
      </c>
      <c r="F27" s="79" t="s">
        <v>10346</v>
      </c>
      <c r="G27" s="78">
        <v>1234</v>
      </c>
      <c r="H27" s="78" t="s">
        <v>10346</v>
      </c>
      <c r="I27" s="78">
        <v>287</v>
      </c>
      <c r="J27" s="78">
        <v>1037.0999999999999</v>
      </c>
      <c r="K27" s="80">
        <v>204</v>
      </c>
      <c r="L27" s="78">
        <v>162.9</v>
      </c>
      <c r="M27" s="78" t="s">
        <v>10346</v>
      </c>
      <c r="N27" s="126" t="s">
        <v>10346</v>
      </c>
      <c r="O27" s="78" t="s">
        <v>10346</v>
      </c>
      <c r="P27" s="81" t="s">
        <v>10346</v>
      </c>
      <c r="Q27" s="82" t="s">
        <v>10346</v>
      </c>
    </row>
    <row r="28" spans="2:17" x14ac:dyDescent="0.25">
      <c r="B28" s="77">
        <v>1363</v>
      </c>
      <c r="C28" s="78">
        <v>92</v>
      </c>
      <c r="D28" s="83">
        <v>1924</v>
      </c>
      <c r="E28" s="78">
        <v>-5102</v>
      </c>
      <c r="F28" s="79" t="s">
        <v>10346</v>
      </c>
      <c r="G28" s="78">
        <v>-4838</v>
      </c>
      <c r="H28" s="78" t="s">
        <v>10346</v>
      </c>
      <c r="I28" s="78">
        <v>-4681</v>
      </c>
      <c r="J28" s="78">
        <v>734.2</v>
      </c>
      <c r="K28" s="80">
        <v>144.69999999999999</v>
      </c>
      <c r="L28" s="78">
        <v>57.2</v>
      </c>
      <c r="M28" s="78" t="s">
        <v>10346</v>
      </c>
      <c r="N28" s="126" t="s">
        <v>10346</v>
      </c>
      <c r="O28" s="78" t="s">
        <v>10346</v>
      </c>
      <c r="P28" s="81" t="s">
        <v>10346</v>
      </c>
      <c r="Q28" s="82" t="s">
        <v>10346</v>
      </c>
    </row>
    <row r="29" spans="2:17" x14ac:dyDescent="0.25">
      <c r="B29" s="77">
        <v>1364</v>
      </c>
      <c r="C29" s="78">
        <v>88</v>
      </c>
      <c r="D29" s="83">
        <v>-476</v>
      </c>
      <c r="E29" s="78">
        <v>542</v>
      </c>
      <c r="F29" s="79" t="s">
        <v>10346</v>
      </c>
      <c r="G29" s="78">
        <v>1012</v>
      </c>
      <c r="H29" s="78" t="s">
        <v>10346</v>
      </c>
      <c r="I29" s="78">
        <v>702</v>
      </c>
      <c r="J29" s="78">
        <v>850.5</v>
      </c>
      <c r="K29" s="80">
        <v>162.9</v>
      </c>
      <c r="L29" s="78">
        <v>62.3</v>
      </c>
      <c r="M29" s="78" t="s">
        <v>10346</v>
      </c>
      <c r="N29" s="126" t="s">
        <v>10346</v>
      </c>
      <c r="O29" s="78" t="s">
        <v>10346</v>
      </c>
      <c r="P29" s="81" t="s">
        <v>10346</v>
      </c>
      <c r="Q29" s="82" t="s">
        <v>10346</v>
      </c>
    </row>
    <row r="30" spans="2:17" x14ac:dyDescent="0.25">
      <c r="B30" s="77">
        <v>1365</v>
      </c>
      <c r="C30" s="78">
        <v>77</v>
      </c>
      <c r="D30" s="83">
        <v>-5155</v>
      </c>
      <c r="E30" s="78">
        <v>2172</v>
      </c>
      <c r="F30" s="79" t="s">
        <v>10346</v>
      </c>
      <c r="G30" s="78">
        <v>-1172</v>
      </c>
      <c r="H30" s="78" t="s">
        <v>10346</v>
      </c>
      <c r="I30" s="78">
        <v>1370</v>
      </c>
      <c r="J30" s="78">
        <v>874.5</v>
      </c>
      <c r="K30" s="80">
        <v>138.4</v>
      </c>
      <c r="L30" s="78">
        <v>68.099999999999994</v>
      </c>
      <c r="M30" s="78" t="s">
        <v>10346</v>
      </c>
      <c r="N30" s="126" t="s">
        <v>10346</v>
      </c>
      <c r="O30" s="78" t="s">
        <v>10346</v>
      </c>
      <c r="P30" s="81" t="s">
        <v>10346</v>
      </c>
      <c r="Q30" s="82" t="s">
        <v>10346</v>
      </c>
    </row>
    <row r="31" spans="2:17" x14ac:dyDescent="0.25">
      <c r="B31" s="77">
        <v>1366</v>
      </c>
      <c r="C31" s="78">
        <v>70</v>
      </c>
      <c r="D31" s="83">
        <v>-2090</v>
      </c>
      <c r="E31" s="78">
        <v>1068</v>
      </c>
      <c r="F31" s="79" t="s">
        <v>10346</v>
      </c>
      <c r="G31" s="78">
        <v>-191</v>
      </c>
      <c r="H31" s="78" t="s">
        <v>10346</v>
      </c>
      <c r="I31" s="78">
        <v>349</v>
      </c>
      <c r="J31" s="78">
        <v>830.7</v>
      </c>
      <c r="K31" s="80">
        <v>104.3</v>
      </c>
      <c r="L31" s="78">
        <v>75.900000000000006</v>
      </c>
      <c r="M31" s="78" t="s">
        <v>10346</v>
      </c>
      <c r="N31" s="126" t="s">
        <v>10346</v>
      </c>
      <c r="O31" s="78" t="s">
        <v>10346</v>
      </c>
      <c r="P31" s="81" t="s">
        <v>10346</v>
      </c>
      <c r="Q31" s="82" t="s">
        <v>10346</v>
      </c>
    </row>
    <row r="32" spans="2:17" x14ac:dyDescent="0.25">
      <c r="B32" s="77">
        <v>1367</v>
      </c>
      <c r="C32" s="78">
        <v>69</v>
      </c>
      <c r="D32" s="83">
        <v>-1869</v>
      </c>
      <c r="E32" s="78">
        <v>320</v>
      </c>
      <c r="F32" s="79" t="s">
        <v>10346</v>
      </c>
      <c r="G32" s="78">
        <v>-956</v>
      </c>
      <c r="H32" s="78" t="s">
        <v>10346</v>
      </c>
      <c r="I32" s="78">
        <v>260</v>
      </c>
      <c r="J32" s="78">
        <v>800.3</v>
      </c>
      <c r="K32" s="80">
        <v>119.6</v>
      </c>
      <c r="L32" s="78">
        <v>78.3</v>
      </c>
      <c r="M32" s="78" t="s">
        <v>10346</v>
      </c>
      <c r="N32" s="126" t="s">
        <v>10346</v>
      </c>
      <c r="O32" s="78" t="s">
        <v>10346</v>
      </c>
      <c r="P32" s="81" t="s">
        <v>10346</v>
      </c>
      <c r="Q32" s="82" t="s">
        <v>10346</v>
      </c>
    </row>
    <row r="33" spans="2:17" x14ac:dyDescent="0.25">
      <c r="B33" s="77">
        <v>1368</v>
      </c>
      <c r="C33" s="78">
        <v>72</v>
      </c>
      <c r="D33" s="83">
        <v>-191</v>
      </c>
      <c r="E33" s="78">
        <v>3261</v>
      </c>
      <c r="F33" s="79" t="s">
        <v>10346</v>
      </c>
      <c r="G33" s="78">
        <v>2329</v>
      </c>
      <c r="H33" s="78" t="s">
        <v>10346</v>
      </c>
      <c r="I33" s="78">
        <v>1734</v>
      </c>
      <c r="J33" s="78">
        <v>933.3</v>
      </c>
      <c r="K33" s="80">
        <v>159.19999999999999</v>
      </c>
      <c r="L33" s="78">
        <v>102.6</v>
      </c>
      <c r="M33" s="78" t="s">
        <v>10346</v>
      </c>
      <c r="N33" s="126" t="s">
        <v>10346</v>
      </c>
      <c r="O33" s="78" t="s">
        <v>10346</v>
      </c>
      <c r="P33" s="81" t="s">
        <v>10346</v>
      </c>
      <c r="Q33" s="82" t="s">
        <v>10346</v>
      </c>
    </row>
    <row r="34" spans="2:17" x14ac:dyDescent="0.25">
      <c r="B34" s="77">
        <v>1369</v>
      </c>
      <c r="C34" s="78">
        <v>66.900000000000006</v>
      </c>
      <c r="D34" s="83">
        <v>327</v>
      </c>
      <c r="E34" s="78">
        <v>295</v>
      </c>
      <c r="F34" s="79" t="s">
        <v>10346</v>
      </c>
      <c r="G34" s="78">
        <v>-300</v>
      </c>
      <c r="H34" s="78" t="s">
        <v>10346</v>
      </c>
      <c r="I34" s="78">
        <v>-193</v>
      </c>
      <c r="J34" s="78">
        <v>1612.3</v>
      </c>
      <c r="K34" s="80">
        <v>261.8</v>
      </c>
      <c r="L34" s="78">
        <v>171.2</v>
      </c>
      <c r="M34" s="78" t="s">
        <v>10346</v>
      </c>
      <c r="N34" s="126" t="s">
        <v>10346</v>
      </c>
      <c r="O34" s="78" t="s">
        <v>10346</v>
      </c>
      <c r="P34" s="81" t="s">
        <v>10346</v>
      </c>
      <c r="Q34" s="82" t="s">
        <v>10346</v>
      </c>
    </row>
    <row r="35" spans="2:17" x14ac:dyDescent="0.25">
      <c r="B35" s="77">
        <v>1370</v>
      </c>
      <c r="C35" s="78">
        <v>67.8</v>
      </c>
      <c r="D35" s="83">
        <v>-9448</v>
      </c>
      <c r="E35" s="78">
        <v>6032</v>
      </c>
      <c r="F35" s="79" t="s">
        <v>10346</v>
      </c>
      <c r="G35" s="78">
        <v>-2097</v>
      </c>
      <c r="H35" s="78" t="s">
        <v>10346</v>
      </c>
      <c r="I35" s="78">
        <v>5054</v>
      </c>
      <c r="J35" s="78">
        <v>1625.7</v>
      </c>
      <c r="K35" s="80">
        <v>252.1</v>
      </c>
      <c r="L35" s="78">
        <v>205.5</v>
      </c>
      <c r="M35" s="78" t="s">
        <v>10346</v>
      </c>
      <c r="N35" s="126" t="s">
        <v>10346</v>
      </c>
      <c r="O35" s="78" t="s">
        <v>10346</v>
      </c>
      <c r="P35" s="81" t="s">
        <v>10346</v>
      </c>
      <c r="Q35" s="82" t="s">
        <v>10346</v>
      </c>
    </row>
    <row r="36" spans="2:17" x14ac:dyDescent="0.25">
      <c r="B36" s="77">
        <v>1371</v>
      </c>
      <c r="C36" s="78">
        <v>1458.5</v>
      </c>
      <c r="D36" s="83">
        <v>-6504</v>
      </c>
      <c r="E36" s="78">
        <v>4699</v>
      </c>
      <c r="F36" s="79" t="s">
        <v>10346</v>
      </c>
      <c r="G36" s="78">
        <v>-166</v>
      </c>
      <c r="H36" s="78" t="s">
        <v>10346</v>
      </c>
      <c r="I36" s="78">
        <v>-258</v>
      </c>
      <c r="J36" s="78">
        <v>1857.1</v>
      </c>
      <c r="K36" s="80">
        <v>206.1</v>
      </c>
      <c r="L36" s="78">
        <v>316.89999999999998</v>
      </c>
      <c r="M36" s="78" t="s">
        <v>10346</v>
      </c>
      <c r="N36" s="126" t="s">
        <v>10346</v>
      </c>
      <c r="O36" s="78" t="s">
        <v>10346</v>
      </c>
      <c r="P36" s="81" t="s">
        <v>10346</v>
      </c>
      <c r="Q36" s="82" t="s">
        <v>10346</v>
      </c>
    </row>
    <row r="37" spans="2:17" x14ac:dyDescent="0.25">
      <c r="B37" s="77">
        <v>1372</v>
      </c>
      <c r="C37" s="78">
        <v>1653</v>
      </c>
      <c r="D37" s="83">
        <v>-4215</v>
      </c>
      <c r="E37" s="78">
        <v>5563</v>
      </c>
      <c r="F37" s="79" t="s">
        <v>10346</v>
      </c>
      <c r="G37" s="78">
        <v>232</v>
      </c>
      <c r="H37" s="78" t="s">
        <v>10346</v>
      </c>
      <c r="I37" s="78">
        <v>6810</v>
      </c>
      <c r="J37" s="78">
        <v>12314</v>
      </c>
      <c r="K37" s="80">
        <v>3262.3</v>
      </c>
      <c r="L37" s="78">
        <v>8674</v>
      </c>
      <c r="M37" s="78" t="s">
        <v>10346</v>
      </c>
      <c r="N37" s="126" t="s">
        <v>10346</v>
      </c>
      <c r="O37" s="78" t="s">
        <v>10346</v>
      </c>
      <c r="P37" s="81" t="s">
        <v>10346</v>
      </c>
      <c r="Q37" s="82" t="s">
        <v>10346</v>
      </c>
    </row>
    <row r="38" spans="2:17" x14ac:dyDescent="0.25">
      <c r="B38" s="77">
        <v>1373</v>
      </c>
      <c r="C38" s="78">
        <v>1750</v>
      </c>
      <c r="D38" s="83">
        <v>4956</v>
      </c>
      <c r="E38" s="78">
        <v>-347</v>
      </c>
      <c r="F38" s="79" t="s">
        <v>10346</v>
      </c>
      <c r="G38" s="78">
        <v>2727</v>
      </c>
      <c r="H38" s="78" t="s">
        <v>10346</v>
      </c>
      <c r="I38" s="78">
        <v>-10502</v>
      </c>
      <c r="J38" s="78">
        <v>15765.6</v>
      </c>
      <c r="K38" s="80">
        <v>5387.8</v>
      </c>
      <c r="L38" s="78">
        <v>8990.9</v>
      </c>
      <c r="M38" s="78" t="s">
        <v>10346</v>
      </c>
      <c r="N38" s="126" t="s">
        <v>10346</v>
      </c>
      <c r="O38" s="78" t="s">
        <v>10346</v>
      </c>
      <c r="P38" s="81" t="s">
        <v>10346</v>
      </c>
      <c r="Q38" s="82" t="s">
        <v>10346</v>
      </c>
    </row>
    <row r="39" spans="2:17" x14ac:dyDescent="0.25">
      <c r="B39" s="77">
        <v>1374</v>
      </c>
      <c r="C39" s="78">
        <v>1750</v>
      </c>
      <c r="D39" s="83">
        <v>3358</v>
      </c>
      <c r="E39" s="78">
        <v>-774</v>
      </c>
      <c r="F39" s="79" t="s">
        <v>10346</v>
      </c>
      <c r="G39" s="78">
        <v>2350</v>
      </c>
      <c r="H39" s="78" t="s">
        <v>10346</v>
      </c>
      <c r="I39" s="78">
        <v>-2653</v>
      </c>
      <c r="J39" s="78">
        <v>21172.7</v>
      </c>
      <c r="K39" s="80">
        <v>6137.2</v>
      </c>
      <c r="L39" s="78">
        <v>6104.1</v>
      </c>
      <c r="M39" s="78" t="s">
        <v>10346</v>
      </c>
      <c r="N39" s="126" t="s">
        <v>10346</v>
      </c>
      <c r="O39" s="78" t="s">
        <v>10346</v>
      </c>
      <c r="P39" s="81" t="s">
        <v>10346</v>
      </c>
      <c r="Q39" s="82" t="s">
        <v>10346</v>
      </c>
    </row>
    <row r="40" spans="2:17" x14ac:dyDescent="0.25">
      <c r="B40" s="77">
        <v>1375</v>
      </c>
      <c r="C40" s="78">
        <v>1754</v>
      </c>
      <c r="D40" s="83">
        <v>5232</v>
      </c>
      <c r="E40" s="78">
        <v>-5508</v>
      </c>
      <c r="F40" s="79" t="s">
        <v>10346</v>
      </c>
      <c r="G40" s="78">
        <v>943</v>
      </c>
      <c r="H40" s="78" t="s">
        <v>10346</v>
      </c>
      <c r="I40" s="78">
        <v>-668</v>
      </c>
      <c r="J40" s="78">
        <v>27969.599999999999</v>
      </c>
      <c r="K40" s="80">
        <v>8340</v>
      </c>
      <c r="L40" s="78">
        <v>5371.4</v>
      </c>
      <c r="M40" s="78" t="s">
        <v>10346</v>
      </c>
      <c r="N40" s="126" t="s">
        <v>10346</v>
      </c>
      <c r="O40" s="78" t="s">
        <v>10346</v>
      </c>
      <c r="P40" s="81" t="s">
        <v>10346</v>
      </c>
      <c r="Q40" s="82" t="s">
        <v>10346</v>
      </c>
    </row>
    <row r="41" spans="2:17" x14ac:dyDescent="0.25">
      <c r="B41" s="77">
        <v>1376</v>
      </c>
      <c r="C41" s="78">
        <v>1755</v>
      </c>
      <c r="D41" s="83">
        <v>2110.8000000000002</v>
      </c>
      <c r="E41" s="78">
        <v>-5920.7</v>
      </c>
      <c r="F41" s="79">
        <v>-0.9</v>
      </c>
      <c r="G41" s="78">
        <v>-4038.1</v>
      </c>
      <c r="H41" s="78">
        <v>-228.2</v>
      </c>
      <c r="I41" s="78">
        <v>-4789.3900000000003</v>
      </c>
      <c r="J41" s="78">
        <v>16213.8</v>
      </c>
      <c r="K41" s="80">
        <v>4148.2</v>
      </c>
      <c r="L41" s="78">
        <v>1894.8</v>
      </c>
      <c r="M41" s="78">
        <v>-71.400000000000006</v>
      </c>
      <c r="N41" s="126" t="s">
        <v>10346</v>
      </c>
      <c r="O41" s="78">
        <v>-748</v>
      </c>
      <c r="P41" s="81">
        <v>4038.1</v>
      </c>
      <c r="Q41" s="82">
        <v>-5100.3999999999996</v>
      </c>
    </row>
    <row r="42" spans="2:17" x14ac:dyDescent="0.25">
      <c r="B42" s="77">
        <v>1377</v>
      </c>
      <c r="C42" s="78">
        <v>1755</v>
      </c>
      <c r="D42" s="83">
        <v>-3884</v>
      </c>
      <c r="E42" s="78">
        <v>2577</v>
      </c>
      <c r="F42" s="79">
        <v>-5</v>
      </c>
      <c r="G42" s="78">
        <v>-1548.2</v>
      </c>
      <c r="H42" s="78">
        <v>-241.2</v>
      </c>
      <c r="I42" s="78">
        <v>-572.45000000000005</v>
      </c>
      <c r="J42" s="78">
        <v>11737.6</v>
      </c>
      <c r="K42" s="80">
        <v>2424</v>
      </c>
      <c r="L42" s="78">
        <v>5525</v>
      </c>
      <c r="M42" s="78">
        <v>21.5</v>
      </c>
      <c r="N42" s="126">
        <v>43</v>
      </c>
      <c r="O42" s="78">
        <v>-98.5</v>
      </c>
      <c r="P42" s="81">
        <v>1548.2</v>
      </c>
      <c r="Q42" s="82">
        <v>2658.9</v>
      </c>
    </row>
    <row r="43" spans="2:17" x14ac:dyDescent="0.25">
      <c r="B43" s="77">
        <v>1378</v>
      </c>
      <c r="C43" s="78">
        <v>1755</v>
      </c>
      <c r="D43" s="83">
        <v>5080.3999999999996</v>
      </c>
      <c r="E43" s="78">
        <v>-6043.5</v>
      </c>
      <c r="F43" s="79">
        <v>-1.8</v>
      </c>
      <c r="G43" s="78">
        <v>2116.6</v>
      </c>
      <c r="H43" s="78">
        <v>3079.8</v>
      </c>
      <c r="I43" s="78">
        <v>-4298.79</v>
      </c>
      <c r="J43" s="78">
        <v>18325</v>
      </c>
      <c r="K43" s="80">
        <v>5289.6</v>
      </c>
      <c r="L43" s="78">
        <v>6410</v>
      </c>
      <c r="M43" s="78">
        <v>-14</v>
      </c>
      <c r="N43" s="126">
        <v>37.5</v>
      </c>
      <c r="O43" s="78">
        <v>636.6</v>
      </c>
      <c r="P43" s="81">
        <v>-2116.6</v>
      </c>
      <c r="Q43" s="82">
        <v>-6664.4</v>
      </c>
    </row>
    <row r="44" spans="2:17" x14ac:dyDescent="0.25">
      <c r="B44" s="77">
        <v>1379</v>
      </c>
      <c r="C44" s="78">
        <v>1755</v>
      </c>
      <c r="D44" s="83">
        <v>9271.2999999999993</v>
      </c>
      <c r="E44" s="78">
        <v>-3889.3</v>
      </c>
      <c r="F44" s="79">
        <v>-7.2</v>
      </c>
      <c r="G44" s="78">
        <v>7008.7</v>
      </c>
      <c r="H44" s="78">
        <v>1626.8</v>
      </c>
      <c r="I44" s="78">
        <v>-3418.85</v>
      </c>
      <c r="J44" s="78">
        <v>32832.800000000003</v>
      </c>
      <c r="K44" s="80">
        <v>9266</v>
      </c>
      <c r="L44" s="78">
        <v>11332.6</v>
      </c>
      <c r="M44" s="78">
        <v>-7.1</v>
      </c>
      <c r="N44" s="126">
        <v>15.6</v>
      </c>
      <c r="O44" s="78">
        <v>904</v>
      </c>
      <c r="P44" s="81">
        <v>-7008.7</v>
      </c>
      <c r="Q44" s="82">
        <v>-4779.1000000000004</v>
      </c>
    </row>
    <row r="45" spans="2:17" x14ac:dyDescent="0.25">
      <c r="B45" s="77">
        <v>1380</v>
      </c>
      <c r="C45" s="78">
        <v>1755</v>
      </c>
      <c r="D45" s="83">
        <v>1730.7</v>
      </c>
      <c r="E45" s="78">
        <v>2295</v>
      </c>
      <c r="F45" s="79">
        <v>-11.3</v>
      </c>
      <c r="G45" s="78">
        <v>3768.6</v>
      </c>
      <c r="H45" s="78">
        <v>-257.2</v>
      </c>
      <c r="I45" s="78">
        <v>-1257.74</v>
      </c>
      <c r="J45" s="78">
        <v>44397.9</v>
      </c>
      <c r="K45" s="79">
        <v>12588.4</v>
      </c>
      <c r="L45" s="78">
        <v>14254.1</v>
      </c>
      <c r="M45" s="78">
        <v>-452.4</v>
      </c>
      <c r="N45" s="126">
        <v>193.6</v>
      </c>
      <c r="O45" s="78">
        <v>2480.6</v>
      </c>
      <c r="P45" s="84">
        <v>-3768.6</v>
      </c>
      <c r="Q45" s="82">
        <v>278.10000000000002</v>
      </c>
    </row>
    <row r="46" spans="2:17" x14ac:dyDescent="0.25">
      <c r="B46" s="77">
        <v>1381</v>
      </c>
      <c r="C46" s="78">
        <v>7958</v>
      </c>
      <c r="D46" s="83">
        <v>1919.9</v>
      </c>
      <c r="E46" s="78">
        <v>1185.7</v>
      </c>
      <c r="F46" s="79">
        <v>-4.2</v>
      </c>
      <c r="G46" s="78">
        <v>2946.4</v>
      </c>
      <c r="H46" s="78">
        <v>-159.19999999999999</v>
      </c>
      <c r="I46" s="78">
        <v>-2043.28</v>
      </c>
      <c r="J46" s="78">
        <v>236073.7</v>
      </c>
      <c r="K46" s="79">
        <v>60219</v>
      </c>
      <c r="L46" s="78">
        <v>80571.7</v>
      </c>
      <c r="M46" s="78">
        <v>891</v>
      </c>
      <c r="N46" s="126">
        <v>805.4</v>
      </c>
      <c r="O46" s="78">
        <v>1390.9</v>
      </c>
      <c r="P46" s="84">
        <v>-2946.4</v>
      </c>
      <c r="Q46" s="82">
        <v>-1092.0999999999999</v>
      </c>
    </row>
    <row r="47" spans="2:17" x14ac:dyDescent="0.25">
      <c r="B47" s="77">
        <v>1382</v>
      </c>
      <c r="C47" s="78">
        <v>8282</v>
      </c>
      <c r="D47" s="83">
        <v>-621.9</v>
      </c>
      <c r="E47" s="78">
        <v>3190.4</v>
      </c>
      <c r="F47" s="79">
        <v>-74.900000000000006</v>
      </c>
      <c r="G47" s="78">
        <v>2636.4</v>
      </c>
      <c r="H47" s="78">
        <v>67.900000000000006</v>
      </c>
      <c r="I47" s="78">
        <v>1633.21</v>
      </c>
      <c r="J47" s="78">
        <v>294009.09999999998</v>
      </c>
      <c r="K47" s="79">
        <v>79510.8</v>
      </c>
      <c r="L47" s="78">
        <v>135303.70000000001</v>
      </c>
      <c r="M47" s="78">
        <v>-33.799999999999997</v>
      </c>
      <c r="N47" s="126">
        <v>3744.7</v>
      </c>
      <c r="O47" s="78">
        <v>2194.1999999999998</v>
      </c>
      <c r="P47" s="84">
        <v>-2636.4</v>
      </c>
      <c r="Q47" s="82">
        <v>1104.8</v>
      </c>
    </row>
    <row r="48" spans="2:17" x14ac:dyDescent="0.25">
      <c r="B48" s="77">
        <v>1383</v>
      </c>
      <c r="C48" s="78">
        <v>8719</v>
      </c>
      <c r="D48" s="83">
        <v>-216.2</v>
      </c>
      <c r="E48" s="78">
        <v>6179.7</v>
      </c>
      <c r="F48" s="79">
        <v>-88.5</v>
      </c>
      <c r="G48" s="78">
        <v>6644.1</v>
      </c>
      <c r="H48" s="78">
        <v>680.7</v>
      </c>
      <c r="I48" s="78">
        <v>4880.09</v>
      </c>
      <c r="J48" s="78">
        <v>592646.9</v>
      </c>
      <c r="K48" s="79">
        <v>292969</v>
      </c>
      <c r="L48" s="78">
        <v>269521.2</v>
      </c>
      <c r="M48" s="78">
        <v>-61</v>
      </c>
      <c r="N48" s="126">
        <v>3751.8</v>
      </c>
      <c r="O48" s="78">
        <v>1452.5</v>
      </c>
      <c r="P48" s="84">
        <v>-6644.1</v>
      </c>
      <c r="Q48" s="82">
        <v>4876.6000000000004</v>
      </c>
    </row>
    <row r="49" spans="2:17" x14ac:dyDescent="0.25">
      <c r="B49" s="77">
        <v>1384</v>
      </c>
      <c r="C49" s="78">
        <v>9023</v>
      </c>
      <c r="D49" s="83">
        <v>15391.7</v>
      </c>
      <c r="E49" s="78">
        <v>-164</v>
      </c>
      <c r="F49" s="79">
        <v>-116.6</v>
      </c>
      <c r="G49" s="78">
        <v>14566.6</v>
      </c>
      <c r="H49" s="78">
        <v>-661</v>
      </c>
      <c r="I49" s="78">
        <v>-1859.99</v>
      </c>
      <c r="J49" s="78">
        <v>770170.4</v>
      </c>
      <c r="K49" s="79">
        <v>341998.3</v>
      </c>
      <c r="L49" s="78">
        <v>300830.7</v>
      </c>
      <c r="M49" s="78">
        <v>-68.7</v>
      </c>
      <c r="N49" s="126">
        <v>4200</v>
      </c>
      <c r="O49" s="78">
        <v>1283.5</v>
      </c>
      <c r="P49" s="84">
        <v>-14566.6</v>
      </c>
      <c r="Q49" s="82">
        <v>-1262.2</v>
      </c>
    </row>
    <row r="50" spans="2:17" x14ac:dyDescent="0.25">
      <c r="B50" s="77">
        <v>1385</v>
      </c>
      <c r="C50" s="78">
        <v>9195</v>
      </c>
      <c r="D50" s="83">
        <v>20585.2</v>
      </c>
      <c r="E50" s="78">
        <v>-6305.6</v>
      </c>
      <c r="F50" s="79">
        <v>-185.2</v>
      </c>
      <c r="G50" s="78">
        <v>11389.5</v>
      </c>
      <c r="H50" s="78">
        <v>-2890.1</v>
      </c>
      <c r="I50" s="78">
        <v>-6276.97</v>
      </c>
      <c r="J50" s="78">
        <v>928552.5</v>
      </c>
      <c r="K50" s="79">
        <v>364683</v>
      </c>
      <c r="L50" s="78">
        <v>310847.59999999998</v>
      </c>
      <c r="M50" s="78">
        <v>-112.1</v>
      </c>
      <c r="N50" s="126">
        <v>3407.1</v>
      </c>
      <c r="O50" s="78">
        <v>90.8</v>
      </c>
      <c r="P50" s="84">
        <v>-11389.5</v>
      </c>
      <c r="Q50" s="82">
        <v>-6099.2</v>
      </c>
    </row>
    <row r="51" spans="2:17" x14ac:dyDescent="0.25">
      <c r="B51" s="77">
        <v>1386</v>
      </c>
      <c r="C51" s="78">
        <v>9285</v>
      </c>
      <c r="D51" s="83">
        <v>32593.9</v>
      </c>
      <c r="E51" s="78">
        <v>-13596.9</v>
      </c>
      <c r="F51" s="79">
        <v>-249.5</v>
      </c>
      <c r="G51" s="78">
        <v>15254.1</v>
      </c>
      <c r="H51" s="78">
        <v>-3743</v>
      </c>
      <c r="I51" s="78">
        <v>-10748.57</v>
      </c>
      <c r="J51" s="78">
        <v>1184385.1000000001</v>
      </c>
      <c r="K51" s="79">
        <v>437100.9</v>
      </c>
      <c r="L51" s="78">
        <v>404951.6</v>
      </c>
      <c r="M51" s="78">
        <v>-1241.3</v>
      </c>
      <c r="N51" s="126">
        <v>1894.6</v>
      </c>
      <c r="O51" s="78">
        <v>-299.10000000000002</v>
      </c>
      <c r="P51" s="84">
        <v>-15254.1</v>
      </c>
      <c r="Q51" s="82">
        <v>-11807</v>
      </c>
    </row>
    <row r="52" spans="2:17" x14ac:dyDescent="0.25">
      <c r="B52" s="77">
        <v>1387</v>
      </c>
      <c r="C52" s="78">
        <v>9574</v>
      </c>
      <c r="D52" s="83">
        <v>22837.599999999999</v>
      </c>
      <c r="E52" s="78">
        <v>-10906.9</v>
      </c>
      <c r="F52" s="79">
        <v>-382.6</v>
      </c>
      <c r="G52" s="78">
        <v>8228.6</v>
      </c>
      <c r="H52" s="78">
        <v>-3702.1</v>
      </c>
      <c r="I52" s="78">
        <v>-7717.97</v>
      </c>
      <c r="J52" s="78">
        <v>1216237</v>
      </c>
      <c r="K52" s="79">
        <v>437676.9</v>
      </c>
      <c r="L52" s="78">
        <v>396089.7</v>
      </c>
      <c r="M52" s="78">
        <v>-980.6</v>
      </c>
      <c r="N52" s="126">
        <v>1640</v>
      </c>
      <c r="O52" s="78">
        <v>-192.6</v>
      </c>
      <c r="P52" s="84">
        <v>-8228.6</v>
      </c>
      <c r="Q52" s="82">
        <v>-9351</v>
      </c>
    </row>
    <row r="53" spans="2:17" x14ac:dyDescent="0.25">
      <c r="B53" s="77">
        <v>1388</v>
      </c>
      <c r="C53" s="78">
        <v>9920</v>
      </c>
      <c r="D53" s="83">
        <v>9476.7000000000007</v>
      </c>
      <c r="E53" s="78">
        <v>-13728.5</v>
      </c>
      <c r="F53" s="79">
        <v>-744</v>
      </c>
      <c r="G53" s="78">
        <v>-7268</v>
      </c>
      <c r="H53" s="78">
        <v>-3016.2</v>
      </c>
      <c r="I53" s="78">
        <v>-12007.45</v>
      </c>
      <c r="J53" s="78">
        <v>1331223.8</v>
      </c>
      <c r="K53" s="79">
        <v>566788.30000000005</v>
      </c>
      <c r="L53" s="78">
        <v>496870.6</v>
      </c>
      <c r="M53" s="78">
        <v>-199.2</v>
      </c>
      <c r="N53" s="126">
        <v>1781.4</v>
      </c>
      <c r="O53" s="78">
        <v>943.5</v>
      </c>
      <c r="P53" s="84">
        <v>7268</v>
      </c>
      <c r="Q53" s="82">
        <v>-13728.9</v>
      </c>
    </row>
    <row r="54" spans="2:17" x14ac:dyDescent="0.25">
      <c r="B54" s="77">
        <v>1389</v>
      </c>
      <c r="C54" s="78">
        <v>10339</v>
      </c>
      <c r="D54" s="83">
        <v>27554.5</v>
      </c>
      <c r="E54" s="78">
        <v>-17968.5</v>
      </c>
      <c r="F54" s="79">
        <v>-985.6</v>
      </c>
      <c r="G54" s="78">
        <v>-946.6</v>
      </c>
      <c r="H54" s="78">
        <v>-10532.6</v>
      </c>
      <c r="I54" s="78">
        <v>-11926.39</v>
      </c>
      <c r="J54" s="78">
        <v>1682556.1</v>
      </c>
      <c r="K54" s="79">
        <v>839578.6</v>
      </c>
      <c r="L54" s="78">
        <v>769345</v>
      </c>
      <c r="M54" s="78">
        <v>-1256.8</v>
      </c>
      <c r="N54" s="126">
        <v>2717.8</v>
      </c>
      <c r="O54" s="78">
        <v>-269</v>
      </c>
      <c r="P54" s="84">
        <v>946.6</v>
      </c>
      <c r="Q54" s="82">
        <v>-15457.1</v>
      </c>
    </row>
    <row r="55" spans="2:17" x14ac:dyDescent="0.25">
      <c r="B55" s="77">
        <v>1390</v>
      </c>
      <c r="C55" s="78">
        <v>10962</v>
      </c>
      <c r="D55" s="83">
        <v>58507</v>
      </c>
      <c r="E55" s="78">
        <v>-19304.3</v>
      </c>
      <c r="F55" s="79">
        <v>-4050.2</v>
      </c>
      <c r="G55" s="78">
        <v>21436.3</v>
      </c>
      <c r="H55" s="78">
        <v>-17766.400000000001</v>
      </c>
      <c r="I55" s="78">
        <v>-18163.34</v>
      </c>
      <c r="J55" s="78">
        <v>2145687.7000000002</v>
      </c>
      <c r="K55" s="79">
        <v>969046.2</v>
      </c>
      <c r="L55" s="78">
        <v>880850.2</v>
      </c>
      <c r="M55" s="78">
        <v>-478.5</v>
      </c>
      <c r="N55" s="126">
        <v>3767.3</v>
      </c>
      <c r="O55" s="78">
        <v>524</v>
      </c>
      <c r="P55" s="84">
        <v>-21436.3</v>
      </c>
      <c r="Q55" s="82">
        <v>-15299.6</v>
      </c>
    </row>
    <row r="56" spans="2:17" x14ac:dyDescent="0.25">
      <c r="B56" s="77">
        <v>1391</v>
      </c>
      <c r="C56" s="78">
        <v>12260</v>
      </c>
      <c r="D56" s="83">
        <v>23361.9</v>
      </c>
      <c r="E56" s="78">
        <v>-9948.2999999999993</v>
      </c>
      <c r="F56" s="79">
        <v>-815</v>
      </c>
      <c r="G56" s="78">
        <v>12212.8</v>
      </c>
      <c r="H56" s="78">
        <v>-1200.8</v>
      </c>
      <c r="I56" s="78">
        <v>-9603.19</v>
      </c>
      <c r="J56" s="78">
        <v>2273570.6</v>
      </c>
      <c r="K56" s="79">
        <v>987345.7</v>
      </c>
      <c r="L56" s="78">
        <v>856845.8</v>
      </c>
      <c r="M56" s="78">
        <v>-26.2</v>
      </c>
      <c r="N56" s="126">
        <v>4314.1000000000004</v>
      </c>
      <c r="O56" s="78">
        <v>731</v>
      </c>
      <c r="P56" s="84">
        <v>-12212.8</v>
      </c>
      <c r="Q56" s="82">
        <v>-9838.1</v>
      </c>
    </row>
    <row r="57" spans="2:17" x14ac:dyDescent="0.25">
      <c r="B57" s="77">
        <v>1392</v>
      </c>
      <c r="C57" s="78">
        <v>21253</v>
      </c>
      <c r="D57" s="83">
        <v>25104.7</v>
      </c>
      <c r="E57" s="78">
        <v>-9321.2000000000007</v>
      </c>
      <c r="F57" s="79">
        <v>-540.9</v>
      </c>
      <c r="G57" s="78">
        <v>13188.8</v>
      </c>
      <c r="H57" s="78">
        <v>-2594.6</v>
      </c>
      <c r="I57" s="78">
        <v>-10901.34</v>
      </c>
      <c r="J57" s="78">
        <v>5056931.5</v>
      </c>
      <c r="K57" s="79">
        <v>2042703.1</v>
      </c>
      <c r="L57" s="78">
        <v>1686807.5</v>
      </c>
      <c r="M57" s="78">
        <v>1898.5</v>
      </c>
      <c r="N57" s="126">
        <v>4152.6000000000004</v>
      </c>
      <c r="O57" s="78">
        <v>2112.6</v>
      </c>
      <c r="P57" s="84">
        <v>-13188.8</v>
      </c>
      <c r="Q57" s="82">
        <v>-12791.5</v>
      </c>
    </row>
    <row r="58" spans="2:17" x14ac:dyDescent="0.25">
      <c r="B58" s="77">
        <v>1393</v>
      </c>
      <c r="C58" s="78">
        <v>26509</v>
      </c>
      <c r="D58" s="83">
        <v>13570.7</v>
      </c>
      <c r="E58" s="78">
        <v>559.20000000000005</v>
      </c>
      <c r="F58" s="79">
        <v>-664.3</v>
      </c>
      <c r="G58" s="78">
        <v>8560.9</v>
      </c>
      <c r="H58" s="78">
        <v>-5569</v>
      </c>
      <c r="I58" s="78">
        <v>2102.48</v>
      </c>
      <c r="J58" s="78">
        <v>5035278.9000000004</v>
      </c>
      <c r="K58" s="79">
        <v>1909073.7</v>
      </c>
      <c r="L58" s="78">
        <v>1467051</v>
      </c>
      <c r="M58" s="78">
        <v>466.3</v>
      </c>
      <c r="N58" s="126">
        <v>3261.9</v>
      </c>
      <c r="O58" s="78">
        <v>256.10000000000002</v>
      </c>
      <c r="P58" s="84">
        <v>-8560.9</v>
      </c>
      <c r="Q58" s="82">
        <v>501.1</v>
      </c>
    </row>
    <row r="59" spans="2:17" x14ac:dyDescent="0.25">
      <c r="B59" s="77">
        <v>1394</v>
      </c>
      <c r="C59" s="78">
        <v>29580</v>
      </c>
      <c r="D59" s="83">
        <v>1237.4000000000001</v>
      </c>
      <c r="E59" s="78">
        <v>2346.3000000000002</v>
      </c>
      <c r="F59" s="79">
        <v>-433.4</v>
      </c>
      <c r="G59" s="78">
        <v>2233.1999999999998</v>
      </c>
      <c r="H59" s="78">
        <v>-1350.5</v>
      </c>
      <c r="I59" s="78">
        <v>2887.36</v>
      </c>
      <c r="J59" s="78">
        <v>5823</v>
      </c>
      <c r="K59" s="79">
        <v>2305.5</v>
      </c>
      <c r="L59" s="78">
        <v>1777.6</v>
      </c>
      <c r="M59" s="78">
        <v>-22</v>
      </c>
      <c r="N59" s="126">
        <v>1261.8</v>
      </c>
      <c r="O59" s="78">
        <v>406.9</v>
      </c>
      <c r="P59" s="84">
        <v>-2233.1999999999998</v>
      </c>
      <c r="Q59" s="82">
        <v>2394.8000000000002</v>
      </c>
    </row>
    <row r="60" spans="2:17" x14ac:dyDescent="0.25">
      <c r="B60" s="77">
        <v>1395</v>
      </c>
      <c r="C60" s="78">
        <v>31389</v>
      </c>
      <c r="D60" s="83">
        <v>16388</v>
      </c>
      <c r="E60" s="78">
        <v>-12337.7</v>
      </c>
      <c r="F60" s="79">
        <v>-4968</v>
      </c>
      <c r="G60" s="78">
        <v>-7666.1</v>
      </c>
      <c r="H60" s="78">
        <v>-8564</v>
      </c>
      <c r="I60" s="78">
        <v>-14940.21</v>
      </c>
      <c r="J60" s="78">
        <v>5823.5</v>
      </c>
      <c r="K60" s="79">
        <v>2429.4</v>
      </c>
      <c r="L60" s="78">
        <v>1841.4</v>
      </c>
      <c r="M60" s="78">
        <v>-69</v>
      </c>
      <c r="N60" s="126">
        <v>876.9</v>
      </c>
      <c r="O60" s="78">
        <v>2251</v>
      </c>
      <c r="P60" s="84">
        <v>7666</v>
      </c>
      <c r="Q60" s="82">
        <v>-9552</v>
      </c>
    </row>
    <row r="61" spans="2:17" x14ac:dyDescent="0.25">
      <c r="B61" s="77">
        <v>1396</v>
      </c>
      <c r="C61" s="78">
        <v>34214</v>
      </c>
      <c r="D61" s="83">
        <v>15816</v>
      </c>
      <c r="E61" s="78">
        <v>-19441.099999999999</v>
      </c>
      <c r="F61" s="79">
        <v>-6293</v>
      </c>
      <c r="G61" s="78">
        <v>-8139.6</v>
      </c>
      <c r="H61" s="78">
        <v>-3614</v>
      </c>
      <c r="I61" s="78">
        <v>-18965.36</v>
      </c>
      <c r="J61" s="78">
        <v>7321.5</v>
      </c>
      <c r="K61" s="79">
        <v>3251.4</v>
      </c>
      <c r="L61" s="78">
        <v>2556.1999999999998</v>
      </c>
      <c r="M61" s="78">
        <v>150</v>
      </c>
      <c r="N61" s="126">
        <v>3026.2</v>
      </c>
      <c r="O61" s="78">
        <v>-481</v>
      </c>
      <c r="P61" s="84">
        <v>8140</v>
      </c>
      <c r="Q61" s="82">
        <v>-12816</v>
      </c>
    </row>
    <row r="62" spans="2:17" x14ac:dyDescent="0.25">
      <c r="B62" s="77">
        <v>1397</v>
      </c>
      <c r="C62" s="78">
        <v>41950</v>
      </c>
      <c r="D62" s="78">
        <v>26241.200000000001</v>
      </c>
      <c r="E62" s="78">
        <v>-9934.7000000000007</v>
      </c>
      <c r="F62" s="79">
        <v>-5521.9</v>
      </c>
      <c r="G62" s="78">
        <v>9879.9</v>
      </c>
      <c r="H62" s="78">
        <v>-6426.6</v>
      </c>
      <c r="I62" s="78">
        <v>-12706.27</v>
      </c>
      <c r="J62" s="78">
        <v>9171.4</v>
      </c>
      <c r="K62" s="79">
        <v>4520.1000000000004</v>
      </c>
      <c r="L62" s="78">
        <v>3684</v>
      </c>
      <c r="M62" s="78">
        <v>-503</v>
      </c>
      <c r="N62" s="126">
        <v>2356.9</v>
      </c>
      <c r="O62" s="78">
        <v>2020.1</v>
      </c>
      <c r="P62" s="84">
        <v>-9879.9</v>
      </c>
      <c r="Q62" s="82">
        <v>-5929.9</v>
      </c>
    </row>
    <row r="63" spans="2:17" x14ac:dyDescent="0.25">
      <c r="B63" s="77">
        <v>1398</v>
      </c>
      <c r="C63" s="78">
        <v>42000</v>
      </c>
      <c r="D63" s="78">
        <v>-1651.9</v>
      </c>
      <c r="E63" s="78">
        <v>-249.2</v>
      </c>
      <c r="F63" s="79">
        <v>-6018.5</v>
      </c>
      <c r="G63" s="78">
        <v>671.2</v>
      </c>
      <c r="H63" s="78">
        <v>2572.1999999999998</v>
      </c>
      <c r="I63" s="78" t="s">
        <v>10346</v>
      </c>
      <c r="J63" s="78">
        <v>11580.4</v>
      </c>
      <c r="K63" s="79">
        <v>6215.8</v>
      </c>
      <c r="L63" s="78">
        <v>5059.2</v>
      </c>
      <c r="M63" s="78" t="s">
        <v>10346</v>
      </c>
      <c r="N63" s="126">
        <v>2709.4</v>
      </c>
      <c r="O63" s="78" t="s">
        <v>10346</v>
      </c>
      <c r="P63" s="84">
        <v>-671.2</v>
      </c>
      <c r="Q63" s="82" t="s">
        <v>10346</v>
      </c>
    </row>
    <row r="64" spans="2:17" x14ac:dyDescent="0.25">
      <c r="B64" s="77">
        <v>1399</v>
      </c>
      <c r="C64" s="78">
        <v>42000</v>
      </c>
      <c r="D64" s="78">
        <v>-707.7</v>
      </c>
      <c r="E64" s="78">
        <v>-6317.9</v>
      </c>
      <c r="F64" s="79">
        <v>-5888.6</v>
      </c>
      <c r="G64" s="78">
        <v>-2640.5</v>
      </c>
      <c r="H64" s="78">
        <v>4385.1000000000004</v>
      </c>
      <c r="I64" s="78" t="s">
        <v>10346</v>
      </c>
      <c r="J64" s="78">
        <v>15643.7</v>
      </c>
      <c r="K64" s="79">
        <v>9192.7999999999993</v>
      </c>
      <c r="L64" s="78">
        <v>8019</v>
      </c>
      <c r="M64" s="78" t="s">
        <v>10346</v>
      </c>
      <c r="N64" s="126">
        <v>905.6</v>
      </c>
      <c r="O64" s="78" t="s">
        <v>10346</v>
      </c>
      <c r="P64" s="84">
        <v>2640.5</v>
      </c>
      <c r="Q64" s="82" t="s">
        <v>10346</v>
      </c>
    </row>
    <row r="65" spans="2:17" x14ac:dyDescent="0.25">
      <c r="B65" s="77">
        <v>1400</v>
      </c>
      <c r="C65" s="78">
        <v>42000</v>
      </c>
      <c r="D65" s="78">
        <v>11143.6</v>
      </c>
      <c r="E65" s="78">
        <v>-9333.2999999999993</v>
      </c>
      <c r="F65" s="79" t="s">
        <v>10346</v>
      </c>
      <c r="G65" s="78">
        <v>895.4</v>
      </c>
      <c r="H65" s="78">
        <v>-914.9</v>
      </c>
      <c r="I65" s="78" t="s">
        <v>10346</v>
      </c>
      <c r="J65" s="78">
        <v>23587.5</v>
      </c>
      <c r="K65" s="79">
        <v>16267.5</v>
      </c>
      <c r="L65" s="78">
        <v>13511.5</v>
      </c>
      <c r="M65" s="78" t="s">
        <v>10346</v>
      </c>
      <c r="N65" s="126">
        <v>1224</v>
      </c>
      <c r="O65" s="78" t="s">
        <v>10346</v>
      </c>
      <c r="P65" s="84">
        <v>-895.4</v>
      </c>
      <c r="Q65" s="82" t="s">
        <v>10346</v>
      </c>
    </row>
    <row r="66" spans="2:17" x14ac:dyDescent="0.25">
      <c r="B66" s="77">
        <v>1401</v>
      </c>
      <c r="C66" s="78">
        <v>42000</v>
      </c>
      <c r="D66" s="86">
        <v>14432.927775448157</v>
      </c>
      <c r="E66" s="78">
        <v>-14605.663126696118</v>
      </c>
      <c r="F66" s="79" t="s">
        <v>10346</v>
      </c>
      <c r="G66" s="86">
        <v>4033.2085146486165</v>
      </c>
      <c r="H66" s="86">
        <v>4205.9895744581827</v>
      </c>
      <c r="I66" s="78" t="s">
        <v>10346</v>
      </c>
      <c r="J66" s="78">
        <v>28938.2</v>
      </c>
      <c r="K66" s="79">
        <v>20336.400000000001</v>
      </c>
      <c r="L66" s="78">
        <v>17035.5</v>
      </c>
      <c r="M66" s="78" t="s">
        <v>10346</v>
      </c>
      <c r="N66" s="126">
        <v>838.3</v>
      </c>
      <c r="O66" s="78" t="s">
        <v>10346</v>
      </c>
      <c r="P66" s="84" t="s">
        <v>10346</v>
      </c>
      <c r="Q66" s="82" t="s">
        <v>10346</v>
      </c>
    </row>
    <row r="67" spans="2:17" x14ac:dyDescent="0.25">
      <c r="B67" s="77">
        <v>1402</v>
      </c>
      <c r="C67" s="78"/>
      <c r="D67" s="78" t="s">
        <v>10346</v>
      </c>
      <c r="E67" s="78"/>
      <c r="F67" s="78"/>
      <c r="G67" s="78"/>
      <c r="H67" s="78"/>
      <c r="I67" s="78"/>
      <c r="J67" s="78"/>
      <c r="K67" s="78"/>
      <c r="L67" s="78"/>
      <c r="M67" s="78"/>
      <c r="N67" s="126" t="s">
        <v>10346</v>
      </c>
      <c r="O67" s="78"/>
      <c r="P67" s="84" t="s">
        <v>10346</v>
      </c>
      <c r="Q67" s="82" t="s">
        <v>10346</v>
      </c>
    </row>
    <row r="70" spans="2:17" x14ac:dyDescent="0.25">
      <c r="I70" s="87">
        <f>J62-J61</f>
        <v>1849.8999999999996</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927-14AB-4619-8AF4-11F995D2256C}">
  <dimension ref="A1:N41"/>
  <sheetViews>
    <sheetView zoomScale="70" zoomScaleNormal="70" workbookViewId="0">
      <pane ySplit="1" topLeftCell="A23" activePane="bottomLeft" state="frozen"/>
      <selection pane="bottomLeft" activeCell="J6" sqref="J6"/>
    </sheetView>
  </sheetViews>
  <sheetFormatPr defaultColWidth="9" defaultRowHeight="24.75" x14ac:dyDescent="0.25"/>
  <cols>
    <col min="1" max="1" width="20.5703125" style="322" bestFit="1" customWidth="1"/>
    <col min="2" max="2" width="23.7109375" style="327" customWidth="1"/>
    <col min="3" max="3" width="15.7109375" style="327" bestFit="1" customWidth="1"/>
    <col min="4" max="4" width="17.140625" style="322" bestFit="1" customWidth="1"/>
    <col min="5" max="5" width="21.42578125" style="322" customWidth="1"/>
    <col min="6" max="6" width="13.7109375" style="322" bestFit="1" customWidth="1"/>
    <col min="7" max="7" width="13.85546875" style="322" customWidth="1"/>
    <col min="8" max="12" width="9" style="322"/>
    <col min="13" max="13" width="29.5703125" style="322" customWidth="1"/>
    <col min="14" max="16384" width="9" style="322"/>
  </cols>
  <sheetData>
    <row r="1" spans="1:14" ht="50.1" customHeight="1" x14ac:dyDescent="0.25">
      <c r="A1" s="347" t="s">
        <v>10429</v>
      </c>
      <c r="B1" s="348" t="s">
        <v>20732</v>
      </c>
      <c r="C1" s="348" t="s">
        <v>20705</v>
      </c>
      <c r="D1" s="347" t="s">
        <v>20706</v>
      </c>
      <c r="E1" s="348" t="s">
        <v>20719</v>
      </c>
      <c r="F1" s="348" t="s">
        <v>20718</v>
      </c>
    </row>
    <row r="2" spans="1:14" x14ac:dyDescent="0.25">
      <c r="A2" s="353">
        <v>1990</v>
      </c>
      <c r="B2" s="349">
        <v>135.52289899190271</v>
      </c>
      <c r="C2" s="350">
        <v>1369</v>
      </c>
      <c r="D2" s="351">
        <v>100000</v>
      </c>
      <c r="E2" s="351">
        <f t="shared" ref="E2:E39" si="0">D2/B2</f>
        <v>737.88268066767705</v>
      </c>
      <c r="F2" s="329">
        <v>1412.3</v>
      </c>
      <c r="G2" s="322" t="s">
        <v>20707</v>
      </c>
      <c r="H2" s="324" t="s">
        <v>20708</v>
      </c>
      <c r="I2" s="323"/>
      <c r="J2" s="323"/>
      <c r="N2"/>
    </row>
    <row r="3" spans="1:14" x14ac:dyDescent="0.25">
      <c r="A3" s="353">
        <v>1991</v>
      </c>
      <c r="B3" s="349">
        <v>128.65837732950851</v>
      </c>
      <c r="C3" s="350">
        <v>1370</v>
      </c>
      <c r="D3" s="351">
        <v>130000</v>
      </c>
      <c r="E3" s="351">
        <f t="shared" si="0"/>
        <v>1010.4277910101061</v>
      </c>
      <c r="F3" s="329">
        <v>1420.2</v>
      </c>
      <c r="G3" s="322" t="s">
        <v>20706</v>
      </c>
      <c r="H3" s="328" t="s">
        <v>20717</v>
      </c>
      <c r="I3" s="326"/>
      <c r="L3" s="323"/>
      <c r="M3" s="325" t="s">
        <v>20709</v>
      </c>
      <c r="N3"/>
    </row>
    <row r="4" spans="1:14" ht="45" x14ac:dyDescent="0.25">
      <c r="A4" s="353">
        <v>1992</v>
      </c>
      <c r="B4" s="349">
        <v>151.16071446736669</v>
      </c>
      <c r="C4" s="350">
        <v>1371</v>
      </c>
      <c r="D4" s="351">
        <v>150000</v>
      </c>
      <c r="E4" s="351">
        <f t="shared" si="0"/>
        <v>992.32132190260802</v>
      </c>
      <c r="F4" s="329">
        <v>1498</v>
      </c>
      <c r="M4" s="325" t="s">
        <v>20710</v>
      </c>
      <c r="N4"/>
    </row>
    <row r="5" spans="1:14" x14ac:dyDescent="0.25">
      <c r="A5" s="353">
        <v>1993</v>
      </c>
      <c r="B5" s="349">
        <v>140.21189053853371</v>
      </c>
      <c r="C5" s="350">
        <v>1372</v>
      </c>
      <c r="D5" s="351">
        <v>225000</v>
      </c>
      <c r="E5" s="351">
        <f t="shared" si="0"/>
        <v>1604.7141161552515</v>
      </c>
      <c r="F5" s="329">
        <v>1806</v>
      </c>
      <c r="M5" s="325" t="s">
        <v>20711</v>
      </c>
      <c r="N5"/>
    </row>
    <row r="6" spans="1:14" ht="30" x14ac:dyDescent="0.25">
      <c r="A6" s="353">
        <v>1994</v>
      </c>
      <c r="B6" s="349">
        <v>149.78333536783859</v>
      </c>
      <c r="C6" s="350">
        <v>1373</v>
      </c>
      <c r="D6" s="351">
        <v>260000</v>
      </c>
      <c r="E6" s="351">
        <f t="shared" si="0"/>
        <v>1735.8406351513727</v>
      </c>
      <c r="F6" s="329">
        <v>2635</v>
      </c>
      <c r="M6" s="325" t="s">
        <v>20712</v>
      </c>
      <c r="N6"/>
    </row>
    <row r="7" spans="1:14" ht="75" x14ac:dyDescent="0.25">
      <c r="A7" s="353">
        <v>1995</v>
      </c>
      <c r="B7" s="349">
        <v>176.9603373209637</v>
      </c>
      <c r="C7" s="350">
        <v>1374</v>
      </c>
      <c r="D7" s="351">
        <v>330000</v>
      </c>
      <c r="E7" s="351">
        <f t="shared" si="0"/>
        <v>1864.8246550381455</v>
      </c>
      <c r="F7" s="329">
        <v>4036</v>
      </c>
      <c r="M7" s="325" t="s">
        <v>20713</v>
      </c>
      <c r="N7"/>
    </row>
    <row r="8" spans="1:14" ht="30" x14ac:dyDescent="0.25">
      <c r="A8" s="353">
        <v>1996</v>
      </c>
      <c r="B8" s="349">
        <v>197.2289025130838</v>
      </c>
      <c r="C8" s="350">
        <v>1375</v>
      </c>
      <c r="D8" s="351">
        <v>410000</v>
      </c>
      <c r="E8" s="351">
        <f t="shared" si="0"/>
        <v>2078.8028264407208</v>
      </c>
      <c r="F8" s="329">
        <v>4446</v>
      </c>
      <c r="M8" s="325" t="s">
        <v>20714</v>
      </c>
      <c r="N8"/>
    </row>
    <row r="9" spans="1:14" x14ac:dyDescent="0.25">
      <c r="A9" s="353">
        <v>1997</v>
      </c>
      <c r="B9" s="349">
        <v>149.5127998739074</v>
      </c>
      <c r="C9" s="350">
        <v>1376</v>
      </c>
      <c r="D9" s="351">
        <v>480000</v>
      </c>
      <c r="E9" s="351">
        <f t="shared" si="0"/>
        <v>3210.427471124955</v>
      </c>
      <c r="F9" s="329">
        <v>4782</v>
      </c>
      <c r="M9" s="325"/>
    </row>
    <row r="10" spans="1:14" x14ac:dyDescent="0.25">
      <c r="A10" s="353">
        <v>1998</v>
      </c>
      <c r="B10" s="349">
        <v>114.464760694502</v>
      </c>
      <c r="C10" s="350">
        <v>1377</v>
      </c>
      <c r="D10" s="351">
        <v>600000</v>
      </c>
      <c r="E10" s="351">
        <f t="shared" si="0"/>
        <v>5241.7879210996271</v>
      </c>
      <c r="F10" s="329">
        <v>6468</v>
      </c>
      <c r="M10" t="s">
        <v>20715</v>
      </c>
      <c r="N10"/>
    </row>
    <row r="11" spans="1:14" x14ac:dyDescent="0.25">
      <c r="A11" s="353">
        <v>1999</v>
      </c>
      <c r="B11" s="349">
        <v>98.260947197435001</v>
      </c>
      <c r="C11" s="350">
        <v>1378</v>
      </c>
      <c r="D11" s="351">
        <v>672000</v>
      </c>
      <c r="E11" s="351">
        <f t="shared" si="0"/>
        <v>6838.9326499138597</v>
      </c>
      <c r="F11" s="329">
        <v>8634</v>
      </c>
      <c r="M11" s="325" t="s">
        <v>20716</v>
      </c>
      <c r="N11"/>
    </row>
    <row r="12" spans="1:14" x14ac:dyDescent="0.25">
      <c r="A12" s="353">
        <v>2000</v>
      </c>
      <c r="B12" s="349">
        <v>100.7390160705947</v>
      </c>
      <c r="C12" s="350">
        <v>1379</v>
      </c>
      <c r="D12" s="351">
        <v>875000</v>
      </c>
      <c r="E12" s="351">
        <f t="shared" si="0"/>
        <v>8685.8104648037042</v>
      </c>
      <c r="F12" s="329">
        <v>8131</v>
      </c>
    </row>
    <row r="13" spans="1:14" x14ac:dyDescent="0.25">
      <c r="A13" s="353">
        <v>2001</v>
      </c>
      <c r="B13" s="349">
        <v>106.3729792593457</v>
      </c>
      <c r="C13" s="350">
        <v>1380</v>
      </c>
      <c r="D13" s="351">
        <v>1005000</v>
      </c>
      <c r="E13" s="351">
        <f t="shared" si="0"/>
        <v>9447.8880538800258</v>
      </c>
      <c r="F13" s="329">
        <v>7925</v>
      </c>
    </row>
    <row r="14" spans="1:14" x14ac:dyDescent="0.25">
      <c r="A14" s="353">
        <v>2002</v>
      </c>
      <c r="B14" s="349">
        <v>132.1674600220843</v>
      </c>
      <c r="C14" s="350">
        <v>1381</v>
      </c>
      <c r="D14" s="351">
        <v>1300000</v>
      </c>
      <c r="E14" s="351">
        <f t="shared" si="0"/>
        <v>9836.0065312806855</v>
      </c>
      <c r="F14" s="329">
        <v>7991</v>
      </c>
    </row>
    <row r="15" spans="1:14" x14ac:dyDescent="0.25">
      <c r="A15" s="353">
        <v>2003</v>
      </c>
      <c r="B15" s="349">
        <v>131.91875547099181</v>
      </c>
      <c r="C15" s="350">
        <v>1382</v>
      </c>
      <c r="D15" s="351">
        <v>1500000</v>
      </c>
      <c r="E15" s="351">
        <f t="shared" si="0"/>
        <v>11370.634862681383</v>
      </c>
      <c r="F15" s="329">
        <v>8323</v>
      </c>
    </row>
    <row r="16" spans="1:14" x14ac:dyDescent="0.25">
      <c r="A16" s="353">
        <v>2004</v>
      </c>
      <c r="B16" s="349">
        <v>134.39088526096791</v>
      </c>
      <c r="C16" s="350">
        <v>1383</v>
      </c>
      <c r="D16" s="351">
        <v>1700000</v>
      </c>
      <c r="E16" s="351">
        <f t="shared" si="0"/>
        <v>12649.667398937381</v>
      </c>
      <c r="F16" s="329">
        <v>8747</v>
      </c>
    </row>
    <row r="17" spans="1:6" x14ac:dyDescent="0.25">
      <c r="A17" s="353">
        <v>2005</v>
      </c>
      <c r="B17" s="349">
        <v>129.67382893679849</v>
      </c>
      <c r="C17" s="350">
        <v>1384</v>
      </c>
      <c r="D17" s="351">
        <v>1870000</v>
      </c>
      <c r="E17" s="351">
        <f t="shared" si="0"/>
        <v>14420.797282938382</v>
      </c>
      <c r="F17" s="329">
        <v>9042</v>
      </c>
    </row>
    <row r="18" spans="1:6" x14ac:dyDescent="0.25">
      <c r="A18" s="353">
        <v>2006</v>
      </c>
      <c r="B18" s="349">
        <v>169.13863643901431</v>
      </c>
      <c r="C18" s="350">
        <v>1385</v>
      </c>
      <c r="D18" s="351">
        <v>2050000</v>
      </c>
      <c r="E18" s="351">
        <f t="shared" si="0"/>
        <v>12120.234874538326</v>
      </c>
      <c r="F18" s="329">
        <v>9226</v>
      </c>
    </row>
    <row r="19" spans="1:6" x14ac:dyDescent="0.25">
      <c r="A19" s="353">
        <v>2007</v>
      </c>
      <c r="B19" s="349">
        <v>231.18493510804089</v>
      </c>
      <c r="C19" s="350">
        <v>1386</v>
      </c>
      <c r="D19" s="351">
        <v>2050000</v>
      </c>
      <c r="E19" s="351">
        <f t="shared" si="0"/>
        <v>8867.3598002480685</v>
      </c>
      <c r="F19" s="329">
        <v>9357</v>
      </c>
    </row>
    <row r="20" spans="1:6" x14ac:dyDescent="0.25">
      <c r="A20" s="353">
        <v>2008</v>
      </c>
      <c r="B20" s="349">
        <v>292.96747299311392</v>
      </c>
      <c r="C20" s="350">
        <v>1387</v>
      </c>
      <c r="D20" s="351">
        <v>2250000</v>
      </c>
      <c r="E20" s="351">
        <f t="shared" si="0"/>
        <v>7680.0334761152317</v>
      </c>
      <c r="F20" s="329">
        <v>9667</v>
      </c>
    </row>
    <row r="21" spans="1:6" x14ac:dyDescent="0.25">
      <c r="A21" s="353">
        <v>2009</v>
      </c>
      <c r="B21" s="349">
        <v>192.10747480649539</v>
      </c>
      <c r="C21" s="350">
        <v>1388</v>
      </c>
      <c r="D21" s="351">
        <v>3050000</v>
      </c>
      <c r="E21" s="351">
        <f t="shared" si="0"/>
        <v>15876.529547182803</v>
      </c>
      <c r="F21" s="329">
        <v>9979</v>
      </c>
    </row>
    <row r="22" spans="1:6" x14ac:dyDescent="0.25">
      <c r="A22" s="353">
        <v>2010</v>
      </c>
      <c r="B22" s="349">
        <v>195.2299000785045</v>
      </c>
      <c r="C22" s="350">
        <v>1389</v>
      </c>
      <c r="D22" s="351">
        <v>3300000</v>
      </c>
      <c r="E22" s="351">
        <f t="shared" si="0"/>
        <v>16903.148537560213</v>
      </c>
      <c r="F22" s="329">
        <v>10601</v>
      </c>
    </row>
    <row r="23" spans="1:6" x14ac:dyDescent="0.25">
      <c r="A23" s="353">
        <v>2011</v>
      </c>
      <c r="B23" s="349">
        <v>280.28247042585627</v>
      </c>
      <c r="C23" s="350">
        <v>1390</v>
      </c>
      <c r="D23" s="351">
        <v>3600000</v>
      </c>
      <c r="E23" s="351">
        <f t="shared" si="0"/>
        <v>12844.185348196135</v>
      </c>
      <c r="F23" s="329">
        <v>13568</v>
      </c>
    </row>
    <row r="24" spans="1:6" x14ac:dyDescent="0.25">
      <c r="A24" s="353">
        <v>2012</v>
      </c>
      <c r="B24" s="349">
        <v>276.3301853656983</v>
      </c>
      <c r="C24" s="350">
        <v>1391</v>
      </c>
      <c r="D24" s="351">
        <v>4200000</v>
      </c>
      <c r="E24" s="351">
        <f t="shared" si="0"/>
        <v>15199.208130091454</v>
      </c>
      <c r="F24" s="329">
        <v>26059</v>
      </c>
    </row>
    <row r="25" spans="1:6" x14ac:dyDescent="0.25">
      <c r="A25" s="353">
        <v>2013</v>
      </c>
      <c r="B25" s="349">
        <v>265.68628034501779</v>
      </c>
      <c r="C25" s="350">
        <v>1392</v>
      </c>
      <c r="D25" s="351">
        <v>8000000</v>
      </c>
      <c r="E25" s="351">
        <f t="shared" si="0"/>
        <v>30110.700445695849</v>
      </c>
      <c r="F25" s="329">
        <v>31839</v>
      </c>
    </row>
    <row r="26" spans="1:6" x14ac:dyDescent="0.25">
      <c r="A26" s="353">
        <v>2014</v>
      </c>
      <c r="B26" s="349">
        <v>242.8989134501285</v>
      </c>
      <c r="C26" s="350">
        <v>1393</v>
      </c>
      <c r="D26" s="351">
        <v>10500000</v>
      </c>
      <c r="E26" s="351">
        <f t="shared" si="0"/>
        <v>43227.859074618042</v>
      </c>
      <c r="F26" s="329">
        <v>32801</v>
      </c>
    </row>
    <row r="27" spans="1:6" x14ac:dyDescent="0.25">
      <c r="A27" s="353">
        <v>2015</v>
      </c>
      <c r="B27" s="349">
        <v>185.86597930200509</v>
      </c>
      <c r="C27" s="350">
        <v>1394</v>
      </c>
      <c r="D27" s="351">
        <v>11550000</v>
      </c>
      <c r="E27" s="351">
        <f t="shared" si="0"/>
        <v>62141.549752001338</v>
      </c>
      <c r="F27" s="329">
        <v>34501</v>
      </c>
    </row>
    <row r="28" spans="1:6" x14ac:dyDescent="0.25">
      <c r="A28" s="353">
        <v>2016</v>
      </c>
      <c r="B28" s="349">
        <v>143.2009669573134</v>
      </c>
      <c r="C28" s="350">
        <v>1395</v>
      </c>
      <c r="D28" s="351">
        <v>12705000</v>
      </c>
      <c r="E28" s="351">
        <f t="shared" si="0"/>
        <v>88721.467947819227</v>
      </c>
      <c r="F28" s="329">
        <v>36440</v>
      </c>
    </row>
    <row r="29" spans="1:6" x14ac:dyDescent="0.25">
      <c r="A29" s="353">
        <v>2017</v>
      </c>
      <c r="B29" s="349">
        <v>145.29358652762639</v>
      </c>
      <c r="C29" s="350">
        <v>1396</v>
      </c>
      <c r="D29" s="351">
        <v>13000000</v>
      </c>
      <c r="E29" s="351">
        <f t="shared" si="0"/>
        <v>89474.011280794948</v>
      </c>
      <c r="F29" s="329">
        <v>40453</v>
      </c>
    </row>
    <row r="30" spans="1:6" x14ac:dyDescent="0.25">
      <c r="A30" s="353">
        <v>2018</v>
      </c>
      <c r="B30" s="349">
        <v>186.1289858520496</v>
      </c>
      <c r="C30" s="350">
        <v>1397</v>
      </c>
      <c r="D30" s="351">
        <v>13000000</v>
      </c>
      <c r="E30" s="351">
        <f t="shared" si="0"/>
        <v>69844.038210864441</v>
      </c>
      <c r="F30" s="329">
        <v>103378</v>
      </c>
    </row>
    <row r="31" spans="1:6" x14ac:dyDescent="0.25">
      <c r="A31" s="353">
        <v>2019</v>
      </c>
      <c r="B31" s="349">
        <v>163.25767357124289</v>
      </c>
      <c r="C31" s="350">
        <v>1398</v>
      </c>
      <c r="D31" s="351">
        <v>17000000</v>
      </c>
      <c r="E31" s="351">
        <f t="shared" si="0"/>
        <v>104129.86800636655</v>
      </c>
      <c r="F31" s="329">
        <v>129185</v>
      </c>
    </row>
    <row r="32" spans="1:6" x14ac:dyDescent="0.25">
      <c r="A32" s="353">
        <v>2020</v>
      </c>
      <c r="B32" s="349">
        <v>185.5131789183724</v>
      </c>
      <c r="C32" s="350">
        <v>1399</v>
      </c>
      <c r="D32" s="351">
        <v>25000000</v>
      </c>
      <c r="E32" s="351">
        <f t="shared" si="0"/>
        <v>134761.31531873668</v>
      </c>
      <c r="F32" s="329">
        <v>228809</v>
      </c>
    </row>
    <row r="33" spans="1:6" x14ac:dyDescent="0.25">
      <c r="A33" s="353">
        <v>2021</v>
      </c>
      <c r="B33" s="349">
        <v>265.7931650396244</v>
      </c>
      <c r="C33" s="350">
        <v>1400</v>
      </c>
      <c r="D33" s="351">
        <v>50000000</v>
      </c>
      <c r="E33" s="351">
        <f t="shared" si="0"/>
        <v>188116.19927301747</v>
      </c>
      <c r="F33" s="329">
        <v>259476</v>
      </c>
    </row>
    <row r="34" spans="1:6" x14ac:dyDescent="0.25">
      <c r="A34" s="353">
        <v>2022</v>
      </c>
      <c r="B34" s="349">
        <v>360.17478071481298</v>
      </c>
      <c r="C34" s="350">
        <v>1401</v>
      </c>
      <c r="D34" s="351">
        <v>115000000</v>
      </c>
      <c r="E34" s="351">
        <f t="shared" si="0"/>
        <v>319289.42879278713</v>
      </c>
      <c r="F34" s="329">
        <v>349266</v>
      </c>
    </row>
    <row r="35" spans="1:6" x14ac:dyDescent="0.25">
      <c r="A35" s="353">
        <v>2023</v>
      </c>
      <c r="B35" s="349">
        <v>272.33217123578282</v>
      </c>
      <c r="C35" s="350">
        <v>1402</v>
      </c>
      <c r="D35" s="351">
        <v>150000000</v>
      </c>
      <c r="E35" s="351">
        <f t="shared" si="0"/>
        <v>550797.94399366539</v>
      </c>
      <c r="F35" s="329">
        <v>517807.60271518602</v>
      </c>
    </row>
    <row r="36" spans="1:6" x14ac:dyDescent="0.25">
      <c r="A36" s="353">
        <v>2024</v>
      </c>
      <c r="B36" s="349">
        <v>201.19487731788541</v>
      </c>
      <c r="C36" s="350">
        <v>1403</v>
      </c>
      <c r="D36" s="351">
        <v>195000000</v>
      </c>
      <c r="E36" s="351">
        <f t="shared" si="0"/>
        <v>969209.56735842943</v>
      </c>
      <c r="F36" s="329">
        <v>690807.60271518596</v>
      </c>
    </row>
    <row r="37" spans="1:6" x14ac:dyDescent="0.25">
      <c r="A37" s="353">
        <v>2025</v>
      </c>
      <c r="B37" s="349">
        <v>190</v>
      </c>
      <c r="C37" s="350">
        <v>1404</v>
      </c>
      <c r="D37" s="351">
        <v>280000000</v>
      </c>
      <c r="E37" s="351">
        <f t="shared" si="0"/>
        <v>1473684.2105263157</v>
      </c>
      <c r="F37" s="329">
        <v>1000000</v>
      </c>
    </row>
    <row r="38" spans="1:6" x14ac:dyDescent="0.25">
      <c r="A38" s="353">
        <v>2026</v>
      </c>
      <c r="B38" s="349">
        <v>170</v>
      </c>
      <c r="C38" s="350">
        <v>1405</v>
      </c>
      <c r="D38" s="352"/>
      <c r="E38" s="351">
        <f t="shared" si="0"/>
        <v>0</v>
      </c>
      <c r="F38" s="329"/>
    </row>
    <row r="39" spans="1:6" x14ac:dyDescent="0.25">
      <c r="A39" s="353">
        <v>2027</v>
      </c>
      <c r="B39" s="349"/>
      <c r="C39" s="350">
        <v>1406</v>
      </c>
      <c r="D39" s="352"/>
      <c r="E39" s="351" t="e">
        <f t="shared" si="0"/>
        <v>#DIV/0!</v>
      </c>
      <c r="F39" s="329"/>
    </row>
    <row r="40" spans="1:6" x14ac:dyDescent="0.25">
      <c r="A40" s="353">
        <v>2028</v>
      </c>
      <c r="B40" s="349"/>
      <c r="C40" s="350">
        <v>1407</v>
      </c>
      <c r="D40" s="352"/>
      <c r="E40" s="352"/>
      <c r="F40" s="329"/>
    </row>
    <row r="41" spans="1:6" x14ac:dyDescent="0.25">
      <c r="A41" s="353">
        <v>2029</v>
      </c>
      <c r="B41" s="349"/>
      <c r="C41" s="350">
        <v>1408</v>
      </c>
      <c r="D41" s="352"/>
      <c r="E41" s="352"/>
      <c r="F41" s="329"/>
    </row>
  </sheetData>
  <hyperlinks>
    <hyperlink ref="H2" r:id="rId1" xr:uid="{914937A5-6231-4979-A722-DC5DC755BAB9}"/>
  </hyperlinks>
  <pageMargins left="0.7" right="0.7" top="0.75" bottom="0.75" header="0.3" footer="0.3"/>
  <pageSetup paperSize="9" orientation="portrait" verticalDpi="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vt:lpstr>
      <vt:lpstr>Macro Data</vt:lpstr>
      <vt:lpstr>Sheet1</vt:lpstr>
      <vt:lpstr>monthly-yearly</vt:lpstr>
      <vt:lpstr>daily</vt:lpstr>
      <vt:lpstr>usa data</vt:lpstr>
      <vt:lpstr>charts</vt:lpstr>
      <vt:lpstr>oil price</vt:lpstr>
      <vt:lpstr>معاملات نیما</vt:lpstr>
      <vt:lpstr>تراز تجاری </vt:lpstr>
      <vt:lpstr>bop</vt:lpstr>
      <vt:lpstr>capital outflow</vt:lpstr>
      <vt:lpstr>خروج سرمایه-3روش</vt:lpstr>
      <vt:lpstr>روش گسترده</vt:lpstr>
      <vt:lpstr>data describtion</vt:lpstr>
      <vt:lpstr>data-capital out flow</vt:lpstr>
      <vt:lpstr>دلار با نرخ گندم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Mahbod Rezaeipour</dc:creator>
  <cp:lastModifiedBy>Mahbod Rezaeipour</cp:lastModifiedBy>
  <dcterms:created xsi:type="dcterms:W3CDTF">2026-05-18T12:12:10Z</dcterms:created>
  <dcterms:modified xsi:type="dcterms:W3CDTF">2026-05-18T12:12:11Z</dcterms:modified>
</cp:coreProperties>
</file>